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1.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omments2.xml" ContentType="application/vnd.openxmlformats-officedocument.spreadsheetml.comments+xml"/>
  <Override PartName="/xl/customProperty11.bin" ContentType="application/vnd.openxmlformats-officedocument.spreadsheetml.customProperty"/>
  <Override PartName="/xl/comments3.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mhclg-my.sharepoint.com/personal/daniel_jones5_communities_gov_uk/Documents/Documents/MHCLG/3. CER Publication/Standard Form/"/>
    </mc:Choice>
  </mc:AlternateContent>
  <xr:revisionPtr revIDLastSave="3" documentId="8_{0C925299-AFA6-4C03-A311-CF5AF771E862}" xr6:coauthVersionLast="47" xr6:coauthVersionMax="47" xr10:uidLastSave="{D6DCE762-6F8E-4EAA-A0FB-56AC6DB15E4C}"/>
  <workbookProtection lockStructure="1"/>
  <bookViews>
    <workbookView xWindow="-110" yWindow="-110" windowWidth="22780" windowHeight="14660" tabRatio="909" xr2:uid="{EF3D4CD0-0572-417A-81A3-AF674875C92F}"/>
  </bookViews>
  <sheets>
    <sheet name="Cover" sheetId="11" r:id="rId1"/>
    <sheet name="Index" sheetId="12" r:id="rId2"/>
    <sheet name="Key" sheetId="115" r:id="rId3"/>
    <sheet name="E&amp;R1" sheetId="1" r:id="rId4"/>
    <sheet name="E&amp;R1A" sheetId="100" r:id="rId5"/>
    <sheet name="E&amp;R1B" sheetId="3" r:id="rId6"/>
    <sheet name="E&amp;R Validations" sheetId="106" r:id="rId7"/>
    <sheet name="FIN1" sheetId="6" r:id="rId8"/>
    <sheet name="FIN Validations" sheetId="112" r:id="rId9"/>
    <sheet name="PRU1" sheetId="7" r:id="rId10"/>
    <sheet name="PRU2" sheetId="8" r:id="rId11"/>
    <sheet name="PRU Validations" sheetId="113" r:id="rId12"/>
    <sheet name="REC" sheetId="105" r:id="rId13"/>
    <sheet name="LA_List" sheetId="26" state="hidden" r:id="rId14"/>
    <sheet name="Org_data" sheetId="24" state="hidden" r:id="rId15"/>
    <sheet name="threshold_data" sheetId="109" state="hidden" r:id="rId16"/>
    <sheet name="prev_CER_data" sheetId="108" state="hidden" r:id="rId17"/>
    <sheet name="backsheet" sheetId="13" state="hidden" r:id="rId18"/>
  </sheets>
  <definedNames>
    <definedName name="_xlnm._FilterDatabase" localSheetId="17" hidden="1">backsheet!$A$2:$H$1786</definedName>
    <definedName name="_xlnm._FilterDatabase" localSheetId="6" hidden="1">'E&amp;R Validations'!$A$1:$M$1085</definedName>
    <definedName name="_xlnm._FilterDatabase" localSheetId="3" hidden="1">'E&amp;R1'!$A$6:$AO$61</definedName>
    <definedName name="_xlnm._FilterDatabase" localSheetId="13" hidden="1">LA_List!$A$1:$D$407</definedName>
    <definedName name="_xlnm._FilterDatabase" localSheetId="16" hidden="1">prev_CER_data!$A$1:$A$412</definedName>
    <definedName name="_xlnm._FilterDatabase" localSheetId="11" hidden="1">'PRU Validations'!$A$1:$P$32</definedName>
    <definedName name="_xlnm._FilterDatabase" localSheetId="15" hidden="1">threshold_data!$A$1:$A$422</definedName>
    <definedName name="EandR1_data">'E&amp;R1'!$A$1:$AO$61</definedName>
    <definedName name="EandR1_header">'E&amp;R1'!$A$1:$AM$1</definedName>
    <definedName name="EandR1_rows">'E&amp;R1'!$A$1:$A$61</definedName>
    <definedName name="EandR1_validation_data">'E&amp;R Validations'!$A$1:$M$1085</definedName>
    <definedName name="EandR1_validation_header">'E&amp;R Validations'!$A$1:$M$1</definedName>
    <definedName name="EandR1_validation_rows">'E&amp;R Validations'!$A$1:$A$1085</definedName>
    <definedName name="EandR1A_data">'E&amp;R1A'!$A$1:$E$13</definedName>
    <definedName name="EandR1A_header">'E&amp;R1A'!$A$1:$D$1</definedName>
    <definedName name="EandR1A_rows">'E&amp;R1A'!$A$1:$A$13</definedName>
    <definedName name="EandR1B_data">'E&amp;R1B'!$A$1:$O$20</definedName>
    <definedName name="EandR1B_header">'E&amp;R1B'!$A$1:$O$1</definedName>
    <definedName name="EandR1B_rows">'E&amp;R1B'!$A$1:$A$20</definedName>
    <definedName name="FIN1_data">'FIN1'!$A$1:$E$29</definedName>
    <definedName name="FIN1_header">'FIN1'!$A$1:$D$1</definedName>
    <definedName name="FIN1_rows">'FIN1'!$A$1:$A$29</definedName>
    <definedName name="FIN1_validation_data">'FIN Validations'!$A$1:$O$10</definedName>
    <definedName name="FIN1_validation_header">'FIN Validations'!$A$1:$O$1</definedName>
    <definedName name="FIN1_validation_rows">'FIN Validations'!$A$1:$A$9</definedName>
    <definedName name="Import_CFO_Email">Cover!$C$36</definedName>
    <definedName name="Import_CFO_Name">Cover!$C$34</definedName>
    <definedName name="Import_CFO_Tel">Cover!$C$35</definedName>
    <definedName name="Import_Contact_Email">Cover!$C$25</definedName>
    <definedName name="Import_Contact_Name">Cover!$C$23</definedName>
    <definedName name="Import_Contact_Tel">Cover!$C$24</definedName>
    <definedName name="import_fy">Cover!$C$1</definedName>
    <definedName name="import_la_ons_code">Cover!$C$16</definedName>
    <definedName name="LA_List">LA_List!$A$2:$D$414</definedName>
    <definedName name="MHCLG_CONTROL">backsheet!$A$2:$E$1786</definedName>
    <definedName name="_xlnm.Print_Area" localSheetId="6">'E&amp;R Validations'!$C$2:$F$1085</definedName>
    <definedName name="_xlnm.Print_Area" localSheetId="3">'E&amp;R1'!$C$2:$AO$62</definedName>
    <definedName name="_xlnm.Print_Area" localSheetId="4">'E&amp;R1A'!$B$2:$E$14</definedName>
    <definedName name="_xlnm.Print_Area" localSheetId="5">'E&amp;R1B'!$B$2:$O$21</definedName>
    <definedName name="_xlnm.Print_Area" localSheetId="8">'FIN Validations'!$C$2:$G$10</definedName>
    <definedName name="_xlnm.Print_Area" localSheetId="7">'FIN1'!$B$2:$G$30</definedName>
    <definedName name="_xlnm.Print_Area" localSheetId="1">Index!$A$1:$C$15</definedName>
    <definedName name="_xlnm.Print_Area" localSheetId="2">Key!$A$1:$D$14</definedName>
    <definedName name="_xlnm.Print_Area" localSheetId="11">'PRU Validations'!$C$2:$G$32</definedName>
    <definedName name="_xlnm.Print_Area" localSheetId="9">'PRU1'!$B$2:$F$13</definedName>
    <definedName name="_xlnm.Print_Area" localSheetId="10">'PRU2'!$B$2:$I$19</definedName>
    <definedName name="_xlnm.Print_Area" localSheetId="12">REC!$B$2:$E$10</definedName>
    <definedName name="PRU1_data">'PRU1'!$A$1:$E$12</definedName>
    <definedName name="PRU1_header">'PRU1'!$A$1:$E$1</definedName>
    <definedName name="PRU1_rows">'PRU1'!$A$1:$A$12</definedName>
    <definedName name="PRU1_validation_data">'PRU Validations'!$A$1:$P$32</definedName>
    <definedName name="PRU1_validation_header">'PRU Validations'!$A$1:$O$1</definedName>
    <definedName name="PRU1_validation_rows">'PRU Validations'!$A$1:$A$32</definedName>
    <definedName name="PRU2T1_data">'PRU2'!$A$1:$H$11</definedName>
    <definedName name="PRU2T1_header">'PRU2'!$A$1:$G$1</definedName>
    <definedName name="PRU2T1_rows">'PRU2'!$A$1:$A$18</definedName>
    <definedName name="PRU2T1_validation_data">'PRU Validations'!$A$1:$O$32</definedName>
    <definedName name="PRU2T1_validation_header">'PRU Validations'!$A$1:$O$1</definedName>
    <definedName name="PRU2T1_validation_rows">'PRU Validations'!$A$1:$A$32</definedName>
    <definedName name="PRU2T2_data">'PRU2'!$A$1:$H$18</definedName>
    <definedName name="PRU2T2_header">'PRU2'!$A$1:$G$1</definedName>
    <definedName name="PRU2T2_rows">'PRU2'!$A$1:$A$18</definedName>
    <definedName name="REC_data">REC!$A$1:$E$8</definedName>
    <definedName name="REC_header">REC!$A$1:$E$1</definedName>
    <definedName name="REC_rows">REC!$A$1:$A$8</definedName>
    <definedName name="tab_list">LA_List!$F$1:$F$7</definedName>
    <definedName name="Z_AA1F7CA1_E8A4_4F51_B60B_C97EA40EC4E2_.wvu.Cols" localSheetId="3" hidden="1">'E&amp;R1'!#REF!</definedName>
    <definedName name="Z_AA1F7CA1_E8A4_4F51_B60B_C97EA40EC4E2_.wvu.PrintArea" localSheetId="0" hidden="1">Cover!$B$1:$C$58</definedName>
    <definedName name="Z_AA1F7CA1_E8A4_4F51_B60B_C97EA40EC4E2_.wvu.PrintArea" localSheetId="3" hidden="1">'E&amp;R1'!$C$4:$AK$61</definedName>
    <definedName name="Z_AA1F7CA1_E8A4_4F51_B60B_C97EA40EC4E2_.wvu.PrintArea" localSheetId="7" hidden="1">'FIN1'!$B$6:$D$26</definedName>
    <definedName name="Z_AA1F7CA1_E8A4_4F51_B60B_C97EA40EC4E2_.wvu.PrintArea" localSheetId="9" hidden="1">'PRU1'!$B$4:$D$12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 r="G58" i="1"/>
  <c r="AM61" i="1"/>
  <c r="AA61" i="1"/>
  <c r="Z61" i="1"/>
  <c r="D6" i="8"/>
  <c r="C16" i="11" l="1"/>
  <c r="A2" i="24" s="1"/>
  <c r="AG60" i="1"/>
  <c r="AF60" i="1"/>
  <c r="AH60" i="1"/>
  <c r="J8" i="1"/>
  <c r="L8" i="1"/>
  <c r="Q8" i="1"/>
  <c r="T8" i="1"/>
  <c r="C17" i="11"/>
  <c r="P19" i="1"/>
  <c r="F24" i="1"/>
  <c r="C15" i="11"/>
  <c r="EK3" i="24" l="1"/>
  <c r="EL3" i="24"/>
  <c r="EM3" i="24"/>
  <c r="EN3" i="24"/>
  <c r="EO3" i="24"/>
  <c r="EP3" i="24"/>
  <c r="EQ3" i="24"/>
  <c r="EJ3" i="24"/>
  <c r="B11" i="106"/>
  <c r="I11" i="106"/>
  <c r="B910" i="106"/>
  <c r="B28" i="106"/>
  <c r="D16" i="8"/>
  <c r="F6" i="8"/>
  <c r="E6" i="8"/>
  <c r="C5" i="113"/>
  <c r="B13" i="13"/>
  <c r="B12" i="13"/>
  <c r="B11" i="13"/>
  <c r="B14" i="13"/>
  <c r="F11" i="1"/>
  <c r="I949" i="106" l="1"/>
  <c r="I947" i="106"/>
  <c r="I940" i="106"/>
  <c r="I938" i="106"/>
  <c r="I931" i="106"/>
  <c r="I929" i="106"/>
  <c r="B7" i="13" l="1"/>
  <c r="C7" i="13" l="1"/>
  <c r="CZ1" i="24" l="1"/>
  <c r="DA1" i="24"/>
  <c r="DB1" i="24"/>
  <c r="B940" i="106" l="1"/>
  <c r="B939" i="106"/>
  <c r="B938" i="106"/>
  <c r="B937" i="106"/>
  <c r="B935" i="106"/>
  <c r="B934" i="106"/>
  <c r="B933" i="106"/>
  <c r="B931" i="106"/>
  <c r="B930" i="106"/>
  <c r="B929" i="106"/>
  <c r="B928" i="106"/>
  <c r="B926" i="106"/>
  <c r="B925" i="106"/>
  <c r="B924" i="106"/>
  <c r="B949" i="106"/>
  <c r="B948" i="106"/>
  <c r="B947" i="106"/>
  <c r="B946" i="106"/>
  <c r="B944" i="106"/>
  <c r="B943" i="106"/>
  <c r="B942" i="106"/>
  <c r="I125" i="13" l="1"/>
  <c r="J125" i="13" s="1"/>
  <c r="G125" i="13" s="1"/>
  <c r="F125" i="13"/>
  <c r="I70" i="13"/>
  <c r="J70" i="13" s="1"/>
  <c r="F70" i="13"/>
  <c r="B125" i="13"/>
  <c r="B70" i="13"/>
  <c r="K125" i="13" l="1"/>
  <c r="H125" i="13" s="1"/>
  <c r="G70" i="13"/>
  <c r="K70" i="13"/>
  <c r="H70" i="13" s="1"/>
  <c r="AH47" i="1"/>
  <c r="E944" i="106" s="1"/>
  <c r="V47" i="1"/>
  <c r="E935" i="106" s="1"/>
  <c r="T47" i="1"/>
  <c r="J15" i="3" s="1"/>
  <c r="Q47" i="1"/>
  <c r="D15" i="3" s="1"/>
  <c r="J47" i="1"/>
  <c r="AP47" i="1"/>
  <c r="AS47" i="1"/>
  <c r="AV47" i="1"/>
  <c r="AY47" i="1"/>
  <c r="BB47" i="1"/>
  <c r="BE47" i="1"/>
  <c r="F31" i="13"/>
  <c r="I31" i="13"/>
  <c r="J31" i="13" s="1"/>
  <c r="F32" i="13"/>
  <c r="I32" i="13"/>
  <c r="J32" i="13" s="1"/>
  <c r="K32" i="13" s="1"/>
  <c r="F33" i="13"/>
  <c r="I33" i="13"/>
  <c r="J33" i="13" s="1"/>
  <c r="F34" i="13"/>
  <c r="I34" i="13"/>
  <c r="J34" i="13" s="1"/>
  <c r="F35" i="13"/>
  <c r="I35" i="13"/>
  <c r="J35" i="13" s="1"/>
  <c r="F36" i="13"/>
  <c r="I36" i="13"/>
  <c r="J36" i="13" s="1"/>
  <c r="F37" i="13"/>
  <c r="I37" i="13"/>
  <c r="J37" i="13" s="1"/>
  <c r="F38" i="13"/>
  <c r="I38" i="13"/>
  <c r="J38" i="13" s="1"/>
  <c r="G38" i="13" s="1"/>
  <c r="F39" i="13"/>
  <c r="I39" i="13"/>
  <c r="J39" i="13" s="1"/>
  <c r="F40" i="13"/>
  <c r="I40" i="13"/>
  <c r="J40" i="13" s="1"/>
  <c r="F41" i="13"/>
  <c r="I41" i="13"/>
  <c r="J41" i="13" s="1"/>
  <c r="F42" i="13"/>
  <c r="I42" i="13"/>
  <c r="J42" i="13" s="1"/>
  <c r="F43" i="13"/>
  <c r="I43" i="13"/>
  <c r="J43" i="13" s="1"/>
  <c r="F44" i="13"/>
  <c r="I44" i="13"/>
  <c r="J44" i="13" s="1"/>
  <c r="F45" i="13"/>
  <c r="I45" i="13"/>
  <c r="J45" i="13" s="1"/>
  <c r="F46" i="13"/>
  <c r="I46" i="13"/>
  <c r="J46" i="13" s="1"/>
  <c r="G46" i="13" s="1"/>
  <c r="F47" i="13"/>
  <c r="I47" i="13"/>
  <c r="J47" i="13" s="1"/>
  <c r="F48" i="13"/>
  <c r="I48" i="13"/>
  <c r="J48" i="13" s="1"/>
  <c r="F49" i="13"/>
  <c r="I49" i="13"/>
  <c r="J49" i="13" s="1"/>
  <c r="F50" i="13"/>
  <c r="I50" i="13"/>
  <c r="J50" i="13" s="1"/>
  <c r="F51" i="13"/>
  <c r="I51" i="13"/>
  <c r="J51" i="13" s="1"/>
  <c r="F52" i="13"/>
  <c r="I52" i="13"/>
  <c r="J52" i="13" s="1"/>
  <c r="F53" i="13"/>
  <c r="I53" i="13"/>
  <c r="J53" i="13" s="1"/>
  <c r="F54" i="13"/>
  <c r="I54" i="13"/>
  <c r="J54" i="13" s="1"/>
  <c r="G54" i="13" s="1"/>
  <c r="F55" i="13"/>
  <c r="I55" i="13"/>
  <c r="J55" i="13" s="1"/>
  <c r="F56" i="13"/>
  <c r="I56" i="13"/>
  <c r="J56" i="13" s="1"/>
  <c r="F57" i="13"/>
  <c r="I57" i="13"/>
  <c r="J57" i="13" s="1"/>
  <c r="F58" i="13"/>
  <c r="I58" i="13"/>
  <c r="J58" i="13" s="1"/>
  <c r="F59" i="13"/>
  <c r="I59" i="13"/>
  <c r="J59" i="13" s="1"/>
  <c r="F60" i="13"/>
  <c r="I60" i="13"/>
  <c r="J60" i="13" s="1"/>
  <c r="F61" i="13"/>
  <c r="I61" i="13"/>
  <c r="J61" i="13" s="1"/>
  <c r="F62" i="13"/>
  <c r="I62" i="13"/>
  <c r="J62" i="13" s="1"/>
  <c r="G62" i="13" s="1"/>
  <c r="F63" i="13"/>
  <c r="I63" i="13"/>
  <c r="J63" i="13" s="1"/>
  <c r="F64" i="13"/>
  <c r="I64" i="13"/>
  <c r="J64" i="13" s="1"/>
  <c r="F65" i="13"/>
  <c r="I65" i="13"/>
  <c r="J65" i="13" s="1"/>
  <c r="F66" i="13"/>
  <c r="I66" i="13"/>
  <c r="J66" i="13" s="1"/>
  <c r="F67" i="13"/>
  <c r="I67" i="13"/>
  <c r="J67" i="13" s="1"/>
  <c r="F68" i="13"/>
  <c r="I68" i="13"/>
  <c r="J68" i="13" s="1"/>
  <c r="F69" i="13"/>
  <c r="I69" i="13"/>
  <c r="F71" i="13"/>
  <c r="I71" i="13"/>
  <c r="J71" i="13" s="1"/>
  <c r="G71" i="13" s="1"/>
  <c r="F72" i="13"/>
  <c r="I72" i="13"/>
  <c r="J72" i="13" s="1"/>
  <c r="F73" i="13"/>
  <c r="I73" i="13"/>
  <c r="J73" i="13" s="1"/>
  <c r="F74" i="13"/>
  <c r="I74" i="13"/>
  <c r="J74" i="13" s="1"/>
  <c r="F75" i="13"/>
  <c r="I75" i="13"/>
  <c r="J75" i="13" s="1"/>
  <c r="F76" i="13"/>
  <c r="I76" i="13"/>
  <c r="J76" i="13" s="1"/>
  <c r="F77" i="13"/>
  <c r="I77" i="13"/>
  <c r="J77" i="13" s="1"/>
  <c r="F78" i="13"/>
  <c r="I78" i="13"/>
  <c r="J78" i="13" s="1"/>
  <c r="F79" i="13"/>
  <c r="I79" i="13"/>
  <c r="J79" i="13" s="1"/>
  <c r="G79" i="13" s="1"/>
  <c r="F80" i="13"/>
  <c r="I80" i="13"/>
  <c r="J80" i="13" s="1"/>
  <c r="F81" i="13"/>
  <c r="I81" i="13"/>
  <c r="J81" i="13" s="1"/>
  <c r="F82" i="13"/>
  <c r="I82" i="13"/>
  <c r="J82" i="13" s="1"/>
  <c r="F83" i="13"/>
  <c r="I83" i="13"/>
  <c r="J83" i="13" s="1"/>
  <c r="F84" i="13"/>
  <c r="I84" i="13"/>
  <c r="J84" i="13" s="1"/>
  <c r="F85" i="13"/>
  <c r="I85" i="13"/>
  <c r="J85" i="13" s="1"/>
  <c r="F86" i="13"/>
  <c r="I86" i="13"/>
  <c r="J86" i="13" s="1"/>
  <c r="F87" i="13"/>
  <c r="I87" i="13"/>
  <c r="J87" i="13" s="1"/>
  <c r="G87" i="13" s="1"/>
  <c r="F88" i="13"/>
  <c r="I88" i="13"/>
  <c r="J88" i="13" s="1"/>
  <c r="F89" i="13"/>
  <c r="I89" i="13"/>
  <c r="J89" i="13" s="1"/>
  <c r="F90" i="13"/>
  <c r="I90" i="13"/>
  <c r="J90" i="13" s="1"/>
  <c r="F91" i="13"/>
  <c r="I91" i="13"/>
  <c r="J91" i="13" s="1"/>
  <c r="F92" i="13"/>
  <c r="I92" i="13"/>
  <c r="J92" i="13" s="1"/>
  <c r="F93" i="13"/>
  <c r="I93" i="13"/>
  <c r="J93" i="13" s="1"/>
  <c r="G93" i="13" s="1"/>
  <c r="F94" i="13"/>
  <c r="I94" i="13"/>
  <c r="J94" i="13" s="1"/>
  <c r="F95" i="13"/>
  <c r="I95" i="13"/>
  <c r="J95" i="13" s="1"/>
  <c r="F96" i="13"/>
  <c r="I96" i="13"/>
  <c r="J96" i="13" s="1"/>
  <c r="F97" i="13"/>
  <c r="I97" i="13"/>
  <c r="J97" i="13" s="1"/>
  <c r="G97" i="13" s="1"/>
  <c r="F98" i="13"/>
  <c r="I98" i="13"/>
  <c r="J98" i="13" s="1"/>
  <c r="F99" i="13"/>
  <c r="I99" i="13"/>
  <c r="J99" i="13" s="1"/>
  <c r="F100" i="13"/>
  <c r="I100" i="13"/>
  <c r="J100" i="13" s="1"/>
  <c r="F101" i="13"/>
  <c r="I101" i="13"/>
  <c r="J101" i="13" s="1"/>
  <c r="G101" i="13" s="1"/>
  <c r="F102" i="13"/>
  <c r="I102" i="13"/>
  <c r="J102" i="13" s="1"/>
  <c r="F103" i="13"/>
  <c r="I103" i="13"/>
  <c r="J103" i="13" s="1"/>
  <c r="F104" i="13"/>
  <c r="I104" i="13"/>
  <c r="J104" i="13" s="1"/>
  <c r="F105" i="13"/>
  <c r="I105" i="13"/>
  <c r="J105" i="13" s="1"/>
  <c r="K105" i="13" s="1"/>
  <c r="F106" i="13"/>
  <c r="I106" i="13"/>
  <c r="J106" i="13" s="1"/>
  <c r="F107" i="13"/>
  <c r="I107" i="13"/>
  <c r="J107" i="13" s="1"/>
  <c r="K107" i="13" s="1"/>
  <c r="F108" i="13"/>
  <c r="I108" i="13"/>
  <c r="J108" i="13" s="1"/>
  <c r="F109" i="13"/>
  <c r="I109" i="13"/>
  <c r="J109" i="13" s="1"/>
  <c r="K109" i="13" s="1"/>
  <c r="F110" i="13"/>
  <c r="I110" i="13"/>
  <c r="J110" i="13" s="1"/>
  <c r="F111" i="13"/>
  <c r="I111" i="13"/>
  <c r="J111" i="13" s="1"/>
  <c r="K111" i="13" s="1"/>
  <c r="F112" i="13"/>
  <c r="I112" i="13"/>
  <c r="J112" i="13" s="1"/>
  <c r="F113" i="13"/>
  <c r="I113" i="13"/>
  <c r="J113" i="13" s="1"/>
  <c r="G113" i="13" s="1"/>
  <c r="F114" i="13"/>
  <c r="I114" i="13"/>
  <c r="J114" i="13" s="1"/>
  <c r="F115" i="13"/>
  <c r="I115" i="13"/>
  <c r="J115" i="13" s="1"/>
  <c r="G115" i="13" s="1"/>
  <c r="F116" i="13"/>
  <c r="I116" i="13"/>
  <c r="J116" i="13" s="1"/>
  <c r="F117" i="13"/>
  <c r="I117" i="13"/>
  <c r="J117" i="13" s="1"/>
  <c r="F118" i="13"/>
  <c r="I118" i="13"/>
  <c r="J118" i="13" s="1"/>
  <c r="F119" i="13"/>
  <c r="I119" i="13"/>
  <c r="J119" i="13" s="1"/>
  <c r="F120" i="13"/>
  <c r="I120" i="13"/>
  <c r="J120" i="13" s="1"/>
  <c r="F121" i="13"/>
  <c r="I121" i="13"/>
  <c r="J121" i="13" s="1"/>
  <c r="F122" i="13"/>
  <c r="I122" i="13"/>
  <c r="J122" i="13" s="1"/>
  <c r="F123" i="13"/>
  <c r="I123" i="13"/>
  <c r="J123" i="13" s="1"/>
  <c r="F124" i="13"/>
  <c r="I124" i="13"/>
  <c r="J124" i="13" s="1"/>
  <c r="F126" i="13"/>
  <c r="I126" i="13"/>
  <c r="J126" i="13" s="1"/>
  <c r="F127" i="13"/>
  <c r="I127" i="13"/>
  <c r="J127" i="13" s="1"/>
  <c r="F128" i="13"/>
  <c r="I128" i="13"/>
  <c r="J128" i="13" s="1"/>
  <c r="F129" i="13"/>
  <c r="I129" i="13"/>
  <c r="J129" i="13" s="1"/>
  <c r="F130" i="13"/>
  <c r="I130" i="13"/>
  <c r="J130" i="13" s="1"/>
  <c r="F131" i="13"/>
  <c r="I131" i="13"/>
  <c r="J131" i="13" s="1"/>
  <c r="F132" i="13"/>
  <c r="I132" i="13"/>
  <c r="J132" i="13" s="1"/>
  <c r="F133" i="13"/>
  <c r="I133" i="13"/>
  <c r="J133" i="13" s="1"/>
  <c r="F134" i="13"/>
  <c r="I134" i="13"/>
  <c r="J134" i="13" s="1"/>
  <c r="F135" i="13"/>
  <c r="I135" i="13"/>
  <c r="J135" i="13" s="1"/>
  <c r="F136" i="13"/>
  <c r="I136" i="13"/>
  <c r="J136" i="13" s="1"/>
  <c r="F137" i="13"/>
  <c r="I137" i="13"/>
  <c r="J137" i="13" s="1"/>
  <c r="F138" i="13"/>
  <c r="I138" i="13"/>
  <c r="J138" i="13" s="1"/>
  <c r="F139" i="13"/>
  <c r="I139" i="13"/>
  <c r="J139" i="13" s="1"/>
  <c r="F140" i="13"/>
  <c r="I140" i="13"/>
  <c r="J140" i="13" s="1"/>
  <c r="F141" i="13"/>
  <c r="I141" i="13"/>
  <c r="J141" i="13" s="1"/>
  <c r="F142" i="13"/>
  <c r="I142" i="13"/>
  <c r="J142" i="13" s="1"/>
  <c r="F143" i="13"/>
  <c r="I143" i="13"/>
  <c r="J143" i="13" s="1"/>
  <c r="F144" i="13"/>
  <c r="I144" i="13"/>
  <c r="J144" i="13" s="1"/>
  <c r="F145" i="13"/>
  <c r="I145" i="13"/>
  <c r="J145" i="13" s="1"/>
  <c r="F146" i="13"/>
  <c r="I146" i="13"/>
  <c r="J146" i="13" s="1"/>
  <c r="F147" i="13"/>
  <c r="I147" i="13"/>
  <c r="J147" i="13" s="1"/>
  <c r="F148" i="13"/>
  <c r="I148" i="13"/>
  <c r="J148" i="13" s="1"/>
  <c r="F149" i="13"/>
  <c r="I149" i="13"/>
  <c r="J149" i="13" s="1"/>
  <c r="F150" i="13"/>
  <c r="I150" i="13"/>
  <c r="J150" i="13" s="1"/>
  <c r="F151" i="13"/>
  <c r="I151" i="13"/>
  <c r="J151" i="13" s="1"/>
  <c r="F152" i="13"/>
  <c r="I152" i="13"/>
  <c r="J152" i="13" s="1"/>
  <c r="G152" i="13" s="1"/>
  <c r="F153" i="13"/>
  <c r="I153" i="13"/>
  <c r="J153" i="13" s="1"/>
  <c r="F154" i="13"/>
  <c r="I154" i="13"/>
  <c r="J154" i="13" s="1"/>
  <c r="F155" i="13"/>
  <c r="I155" i="13"/>
  <c r="J155" i="13" s="1"/>
  <c r="F156" i="13"/>
  <c r="I156" i="13"/>
  <c r="J156" i="13" s="1"/>
  <c r="F157" i="13"/>
  <c r="I157" i="13"/>
  <c r="J157" i="13" s="1"/>
  <c r="F158" i="13"/>
  <c r="I158" i="13"/>
  <c r="J158" i="13" s="1"/>
  <c r="F159" i="13"/>
  <c r="I159" i="13"/>
  <c r="J159" i="13" s="1"/>
  <c r="F160" i="13"/>
  <c r="I160" i="13"/>
  <c r="J160" i="13" s="1"/>
  <c r="G160" i="13" s="1"/>
  <c r="F161" i="13"/>
  <c r="I161" i="13"/>
  <c r="J161" i="13" s="1"/>
  <c r="F162" i="13"/>
  <c r="I162" i="13"/>
  <c r="J162" i="13" s="1"/>
  <c r="F163" i="13"/>
  <c r="I163" i="13"/>
  <c r="J163" i="13" s="1"/>
  <c r="F164" i="13"/>
  <c r="I164" i="13"/>
  <c r="J164" i="13" s="1"/>
  <c r="F165" i="13"/>
  <c r="I165" i="13"/>
  <c r="J165" i="13" s="1"/>
  <c r="F166" i="13"/>
  <c r="I166" i="13"/>
  <c r="J166" i="13" s="1"/>
  <c r="F167" i="13"/>
  <c r="I167" i="13"/>
  <c r="J167" i="13" s="1"/>
  <c r="F168" i="13"/>
  <c r="I168" i="13"/>
  <c r="J168" i="13" s="1"/>
  <c r="G168" i="13" s="1"/>
  <c r="F169" i="13"/>
  <c r="I169" i="13"/>
  <c r="J169" i="13" s="1"/>
  <c r="F170" i="13"/>
  <c r="I170" i="13"/>
  <c r="J170" i="13" s="1"/>
  <c r="F171" i="13"/>
  <c r="I171" i="13"/>
  <c r="J171" i="13" s="1"/>
  <c r="F172" i="13"/>
  <c r="I172" i="13"/>
  <c r="J172" i="13" s="1"/>
  <c r="F173" i="13"/>
  <c r="I173" i="13"/>
  <c r="J173" i="13" s="1"/>
  <c r="F174" i="13"/>
  <c r="I174" i="13"/>
  <c r="J174" i="13" s="1"/>
  <c r="F175" i="13"/>
  <c r="I175" i="13"/>
  <c r="J175" i="13" s="1"/>
  <c r="F176" i="13"/>
  <c r="I176" i="13"/>
  <c r="J176" i="13" s="1"/>
  <c r="G176" i="13" s="1"/>
  <c r="F177" i="13"/>
  <c r="I177" i="13"/>
  <c r="J177" i="13" s="1"/>
  <c r="F178" i="13"/>
  <c r="I178" i="13"/>
  <c r="J178" i="13" s="1"/>
  <c r="F179" i="13"/>
  <c r="I179" i="13"/>
  <c r="J179" i="13" s="1"/>
  <c r="F181" i="13"/>
  <c r="I181" i="13"/>
  <c r="J181" i="13" s="1"/>
  <c r="F182" i="13"/>
  <c r="I182" i="13"/>
  <c r="J182" i="13" s="1"/>
  <c r="F183" i="13"/>
  <c r="I183" i="13"/>
  <c r="J183" i="13" s="1"/>
  <c r="F184" i="13"/>
  <c r="I184" i="13"/>
  <c r="J184" i="13" s="1"/>
  <c r="F185" i="13"/>
  <c r="I185" i="13"/>
  <c r="J185" i="13" s="1"/>
  <c r="F186" i="13"/>
  <c r="I186" i="13"/>
  <c r="J186" i="13" s="1"/>
  <c r="K186" i="13" s="1"/>
  <c r="F187" i="13"/>
  <c r="I187" i="13"/>
  <c r="J187" i="13" s="1"/>
  <c r="F188" i="13"/>
  <c r="I188" i="13"/>
  <c r="J188" i="13" s="1"/>
  <c r="F189" i="13"/>
  <c r="I189" i="13"/>
  <c r="J189" i="13" s="1"/>
  <c r="F190" i="13"/>
  <c r="I190" i="13"/>
  <c r="J190" i="13" s="1"/>
  <c r="F191" i="13"/>
  <c r="I191" i="13"/>
  <c r="J191" i="13" s="1"/>
  <c r="F192" i="13"/>
  <c r="I192" i="13"/>
  <c r="J192" i="13" s="1"/>
  <c r="F193" i="13"/>
  <c r="I193" i="13"/>
  <c r="J193" i="13" s="1"/>
  <c r="F194" i="13"/>
  <c r="I194" i="13"/>
  <c r="J194" i="13" s="1"/>
  <c r="F195" i="13"/>
  <c r="I195" i="13"/>
  <c r="J195" i="13" s="1"/>
  <c r="F196" i="13"/>
  <c r="I196" i="13"/>
  <c r="J196" i="13" s="1"/>
  <c r="F197" i="13"/>
  <c r="I197" i="13"/>
  <c r="J197" i="13" s="1"/>
  <c r="F198" i="13"/>
  <c r="I198" i="13"/>
  <c r="J198" i="13" s="1"/>
  <c r="F199" i="13"/>
  <c r="I199" i="13"/>
  <c r="J199" i="13" s="1"/>
  <c r="F200" i="13"/>
  <c r="I200" i="13"/>
  <c r="J200" i="13" s="1"/>
  <c r="F201" i="13"/>
  <c r="I201" i="13"/>
  <c r="J201" i="13" s="1"/>
  <c r="F202" i="13"/>
  <c r="I202" i="13"/>
  <c r="J202" i="13" s="1"/>
  <c r="F203" i="13"/>
  <c r="I203" i="13"/>
  <c r="J203" i="13" s="1"/>
  <c r="G203" i="13" s="1"/>
  <c r="F204" i="13"/>
  <c r="I204" i="13"/>
  <c r="J204" i="13" s="1"/>
  <c r="F205" i="13"/>
  <c r="I205" i="13"/>
  <c r="J205" i="13" s="1"/>
  <c r="G205" i="13" s="1"/>
  <c r="F206" i="13"/>
  <c r="I206" i="13"/>
  <c r="J206" i="13" s="1"/>
  <c r="F207" i="13"/>
  <c r="I207" i="13"/>
  <c r="J207" i="13" s="1"/>
  <c r="F208" i="13"/>
  <c r="I208" i="13"/>
  <c r="J208" i="13" s="1"/>
  <c r="F209" i="13"/>
  <c r="I209" i="13"/>
  <c r="J209" i="13" s="1"/>
  <c r="G209" i="13" s="1"/>
  <c r="F210" i="13"/>
  <c r="I210" i="13"/>
  <c r="J210" i="13" s="1"/>
  <c r="F211" i="13"/>
  <c r="I211" i="13"/>
  <c r="J211" i="13" s="1"/>
  <c r="F212" i="13"/>
  <c r="I212" i="13"/>
  <c r="J212" i="13" s="1"/>
  <c r="F213" i="13"/>
  <c r="I213" i="13"/>
  <c r="J213" i="13" s="1"/>
  <c r="F214" i="13"/>
  <c r="I214" i="13"/>
  <c r="J214" i="13" s="1"/>
  <c r="F215" i="13"/>
  <c r="I215" i="13"/>
  <c r="J215" i="13" s="1"/>
  <c r="F216" i="13"/>
  <c r="I216" i="13"/>
  <c r="J216" i="13" s="1"/>
  <c r="F217" i="13"/>
  <c r="I217" i="13"/>
  <c r="J217" i="13" s="1"/>
  <c r="F218" i="13"/>
  <c r="I218" i="13"/>
  <c r="J218" i="13" s="1"/>
  <c r="K218" i="13" s="1"/>
  <c r="F219" i="13"/>
  <c r="I219" i="13"/>
  <c r="J219" i="13" s="1"/>
  <c r="F220" i="13"/>
  <c r="I220" i="13"/>
  <c r="J220" i="13" s="1"/>
  <c r="F221" i="13"/>
  <c r="I221" i="13"/>
  <c r="J221" i="13" s="1"/>
  <c r="F222" i="13"/>
  <c r="I222" i="13"/>
  <c r="J222" i="13" s="1"/>
  <c r="K222" i="13" s="1"/>
  <c r="F223" i="13"/>
  <c r="I223" i="13"/>
  <c r="J223" i="13" s="1"/>
  <c r="F224" i="13"/>
  <c r="I224" i="13"/>
  <c r="J224" i="13" s="1"/>
  <c r="K224" i="13" s="1"/>
  <c r="F225" i="13"/>
  <c r="I225" i="13"/>
  <c r="J225" i="13" s="1"/>
  <c r="F226" i="13"/>
  <c r="I226" i="13"/>
  <c r="J226" i="13" s="1"/>
  <c r="K226" i="13" s="1"/>
  <c r="F227" i="13"/>
  <c r="I227" i="13"/>
  <c r="J227" i="13" s="1"/>
  <c r="F228" i="13"/>
  <c r="I228" i="13"/>
  <c r="J228" i="13" s="1"/>
  <c r="G228" i="13" s="1"/>
  <c r="F229" i="13"/>
  <c r="I229" i="13"/>
  <c r="J229" i="13" s="1"/>
  <c r="F230" i="13"/>
  <c r="I230" i="13"/>
  <c r="J230" i="13" s="1"/>
  <c r="K230" i="13" s="1"/>
  <c r="F231" i="13"/>
  <c r="I231" i="13"/>
  <c r="J231" i="13" s="1"/>
  <c r="F232" i="13"/>
  <c r="I232" i="13"/>
  <c r="J232" i="13" s="1"/>
  <c r="K232" i="13" s="1"/>
  <c r="F233" i="13"/>
  <c r="I233" i="13"/>
  <c r="J233" i="13" s="1"/>
  <c r="F234" i="13"/>
  <c r="I234" i="13"/>
  <c r="J234" i="13" s="1"/>
  <c r="K234" i="13" s="1"/>
  <c r="F236" i="13"/>
  <c r="I236" i="13"/>
  <c r="J236" i="13" s="1"/>
  <c r="F237" i="13"/>
  <c r="I237" i="13"/>
  <c r="J237" i="13" s="1"/>
  <c r="F238" i="13"/>
  <c r="I238" i="13"/>
  <c r="J238" i="13" s="1"/>
  <c r="F239" i="13"/>
  <c r="I239" i="13"/>
  <c r="J239" i="13" s="1"/>
  <c r="K239" i="13" s="1"/>
  <c r="F240" i="13"/>
  <c r="I240" i="13"/>
  <c r="J240" i="13" s="1"/>
  <c r="F241" i="13"/>
  <c r="I241" i="13"/>
  <c r="J241" i="13" s="1"/>
  <c r="G241" i="13" s="1"/>
  <c r="F242" i="13"/>
  <c r="I242" i="13"/>
  <c r="J242" i="13" s="1"/>
  <c r="F243" i="13"/>
  <c r="I243" i="13"/>
  <c r="J243" i="13" s="1"/>
  <c r="K243" i="13" s="1"/>
  <c r="F244" i="13"/>
  <c r="I244" i="13"/>
  <c r="J244" i="13" s="1"/>
  <c r="F245" i="13"/>
  <c r="I245" i="13"/>
  <c r="J245" i="13" s="1"/>
  <c r="F246" i="13"/>
  <c r="I246" i="13"/>
  <c r="J246" i="13" s="1"/>
  <c r="F247" i="13"/>
  <c r="I247" i="13"/>
  <c r="J247" i="13" s="1"/>
  <c r="K247" i="13" s="1"/>
  <c r="F248" i="13"/>
  <c r="I248" i="13"/>
  <c r="J248" i="13" s="1"/>
  <c r="F249" i="13"/>
  <c r="I249" i="13"/>
  <c r="J249" i="13" s="1"/>
  <c r="F250" i="13"/>
  <c r="I250" i="13"/>
  <c r="J250" i="13" s="1"/>
  <c r="F251" i="13"/>
  <c r="I251" i="13"/>
  <c r="J251" i="13" s="1"/>
  <c r="K251" i="13" s="1"/>
  <c r="F252" i="13"/>
  <c r="I252" i="13"/>
  <c r="J252" i="13" s="1"/>
  <c r="F253" i="13"/>
  <c r="I253" i="13"/>
  <c r="J253" i="13" s="1"/>
  <c r="F254" i="13"/>
  <c r="I254" i="13"/>
  <c r="J254" i="13" s="1"/>
  <c r="F255" i="13"/>
  <c r="I255" i="13"/>
  <c r="J255" i="13" s="1"/>
  <c r="K255" i="13" s="1"/>
  <c r="F256" i="13"/>
  <c r="I256" i="13"/>
  <c r="J256" i="13" s="1"/>
  <c r="F257" i="13"/>
  <c r="I257" i="13"/>
  <c r="J257" i="13" s="1"/>
  <c r="K257" i="13" s="1"/>
  <c r="F258" i="13"/>
  <c r="I258" i="13"/>
  <c r="J258" i="13" s="1"/>
  <c r="F259" i="13"/>
  <c r="I259" i="13"/>
  <c r="J259" i="13" s="1"/>
  <c r="G259" i="13" s="1"/>
  <c r="F260" i="13"/>
  <c r="I260" i="13"/>
  <c r="J260" i="13" s="1"/>
  <c r="F261" i="13"/>
  <c r="I261" i="13"/>
  <c r="J261" i="13" s="1"/>
  <c r="F262" i="13"/>
  <c r="I262" i="13"/>
  <c r="J262" i="13" s="1"/>
  <c r="F263" i="13"/>
  <c r="I263" i="13"/>
  <c r="J263" i="13" s="1"/>
  <c r="G263" i="13" s="1"/>
  <c r="F264" i="13"/>
  <c r="I264" i="13"/>
  <c r="J264" i="13" s="1"/>
  <c r="F265" i="13"/>
  <c r="I265" i="13"/>
  <c r="J265" i="13" s="1"/>
  <c r="K265" i="13" s="1"/>
  <c r="F266" i="13"/>
  <c r="I266" i="13"/>
  <c r="J266" i="13" s="1"/>
  <c r="F267" i="13"/>
  <c r="I267" i="13"/>
  <c r="J267" i="13" s="1"/>
  <c r="G267" i="13" s="1"/>
  <c r="F268" i="13"/>
  <c r="I268" i="13"/>
  <c r="J268" i="13" s="1"/>
  <c r="F269" i="13"/>
  <c r="I269" i="13"/>
  <c r="J269" i="13" s="1"/>
  <c r="K269" i="13" s="1"/>
  <c r="F270" i="13"/>
  <c r="I270" i="13"/>
  <c r="J270" i="13" s="1"/>
  <c r="F271" i="13"/>
  <c r="I271" i="13"/>
  <c r="J271" i="13" s="1"/>
  <c r="G271" i="13" s="1"/>
  <c r="F272" i="13"/>
  <c r="I272" i="13"/>
  <c r="J272" i="13" s="1"/>
  <c r="F273" i="13"/>
  <c r="I273" i="13"/>
  <c r="J273" i="13" s="1"/>
  <c r="F274" i="13"/>
  <c r="I274" i="13"/>
  <c r="J274" i="13" s="1"/>
  <c r="F275" i="13"/>
  <c r="I275" i="13"/>
  <c r="J275" i="13" s="1"/>
  <c r="F276" i="13"/>
  <c r="I276" i="13"/>
  <c r="J276" i="13" s="1"/>
  <c r="F277" i="13"/>
  <c r="I277" i="13"/>
  <c r="J277" i="13" s="1"/>
  <c r="K277" i="13" s="1"/>
  <c r="F278" i="13"/>
  <c r="I278" i="13"/>
  <c r="J278" i="13" s="1"/>
  <c r="F279" i="13"/>
  <c r="I279" i="13"/>
  <c r="J279" i="13" s="1"/>
  <c r="G279" i="13" s="1"/>
  <c r="F280" i="13"/>
  <c r="I280" i="13"/>
  <c r="J280" i="13" s="1"/>
  <c r="F281" i="13"/>
  <c r="I281" i="13"/>
  <c r="J281" i="13" s="1"/>
  <c r="K281" i="13" s="1"/>
  <c r="F282" i="13"/>
  <c r="I282" i="13"/>
  <c r="J282" i="13" s="1"/>
  <c r="F283" i="13"/>
  <c r="I283" i="13"/>
  <c r="J283" i="13" s="1"/>
  <c r="G283" i="13" s="1"/>
  <c r="F284" i="13"/>
  <c r="I284" i="13"/>
  <c r="J284" i="13" s="1"/>
  <c r="F285" i="13"/>
  <c r="I285" i="13"/>
  <c r="J285" i="13" s="1"/>
  <c r="K285" i="13" s="1"/>
  <c r="F286" i="13"/>
  <c r="I286" i="13"/>
  <c r="J286" i="13" s="1"/>
  <c r="F287" i="13"/>
  <c r="I287" i="13"/>
  <c r="J287" i="13" s="1"/>
  <c r="G287" i="13" s="1"/>
  <c r="F288" i="13"/>
  <c r="I288" i="13"/>
  <c r="J288" i="13" s="1"/>
  <c r="F289" i="13"/>
  <c r="I289" i="13"/>
  <c r="J289" i="13" s="1"/>
  <c r="K289" i="13" s="1"/>
  <c r="F291" i="13"/>
  <c r="I291" i="13"/>
  <c r="J291" i="13" s="1"/>
  <c r="F292" i="13"/>
  <c r="I292" i="13"/>
  <c r="J292" i="13" s="1"/>
  <c r="G292" i="13" s="1"/>
  <c r="F293" i="13"/>
  <c r="I293" i="13"/>
  <c r="J293" i="13" s="1"/>
  <c r="F294" i="13"/>
  <c r="I294" i="13"/>
  <c r="J294" i="13" s="1"/>
  <c r="F295" i="13"/>
  <c r="I295" i="13"/>
  <c r="J295" i="13" s="1"/>
  <c r="F296" i="13"/>
  <c r="I296" i="13"/>
  <c r="J296" i="13" s="1"/>
  <c r="G296" i="13" s="1"/>
  <c r="F297" i="13"/>
  <c r="I297" i="13"/>
  <c r="J297" i="13" s="1"/>
  <c r="F298" i="13"/>
  <c r="I298" i="13"/>
  <c r="J298" i="13" s="1"/>
  <c r="K298" i="13" s="1"/>
  <c r="F299" i="13"/>
  <c r="I299" i="13"/>
  <c r="J299" i="13" s="1"/>
  <c r="F300" i="13"/>
  <c r="I300" i="13"/>
  <c r="J300" i="13" s="1"/>
  <c r="G300" i="13" s="1"/>
  <c r="F301" i="13"/>
  <c r="I301" i="13"/>
  <c r="J301" i="13" s="1"/>
  <c r="F302" i="13"/>
  <c r="I302" i="13"/>
  <c r="J302" i="13" s="1"/>
  <c r="K302" i="13" s="1"/>
  <c r="F303" i="13"/>
  <c r="I303" i="13"/>
  <c r="J303" i="13" s="1"/>
  <c r="F304" i="13"/>
  <c r="I304" i="13"/>
  <c r="J304" i="13" s="1"/>
  <c r="G304" i="13" s="1"/>
  <c r="F305" i="13"/>
  <c r="I305" i="13"/>
  <c r="J305" i="13" s="1"/>
  <c r="F306" i="13"/>
  <c r="I306" i="13"/>
  <c r="J306" i="13" s="1"/>
  <c r="F307" i="13"/>
  <c r="I307" i="13"/>
  <c r="J307" i="13" s="1"/>
  <c r="F308" i="13"/>
  <c r="I308" i="13"/>
  <c r="J308" i="13" s="1"/>
  <c r="F309" i="13"/>
  <c r="I309" i="13"/>
  <c r="J309" i="13" s="1"/>
  <c r="F310" i="13"/>
  <c r="I310" i="13"/>
  <c r="J310" i="13" s="1"/>
  <c r="K310" i="13" s="1"/>
  <c r="F311" i="13"/>
  <c r="I311" i="13"/>
  <c r="J311" i="13" s="1"/>
  <c r="F312" i="13"/>
  <c r="I312" i="13"/>
  <c r="J312" i="13" s="1"/>
  <c r="G312" i="13" s="1"/>
  <c r="F313" i="13"/>
  <c r="I313" i="13"/>
  <c r="J313" i="13" s="1"/>
  <c r="F314" i="13"/>
  <c r="I314" i="13"/>
  <c r="J314" i="13" s="1"/>
  <c r="K314" i="13" s="1"/>
  <c r="F315" i="13"/>
  <c r="I315" i="13"/>
  <c r="J315" i="13" s="1"/>
  <c r="F316" i="13"/>
  <c r="I316" i="13"/>
  <c r="J316" i="13" s="1"/>
  <c r="G316" i="13" s="1"/>
  <c r="F317" i="13"/>
  <c r="I317" i="13"/>
  <c r="J317" i="13" s="1"/>
  <c r="F318" i="13"/>
  <c r="I318" i="13"/>
  <c r="J318" i="13" s="1"/>
  <c r="K318" i="13" s="1"/>
  <c r="F319" i="13"/>
  <c r="I319" i="13"/>
  <c r="J319" i="13" s="1"/>
  <c r="F320" i="13"/>
  <c r="I320" i="13"/>
  <c r="J320" i="13" s="1"/>
  <c r="G320" i="13" s="1"/>
  <c r="F321" i="13"/>
  <c r="I321" i="13"/>
  <c r="J321" i="13" s="1"/>
  <c r="F322" i="13"/>
  <c r="I322" i="13"/>
  <c r="J322" i="13" s="1"/>
  <c r="K322" i="13" s="1"/>
  <c r="F323" i="13"/>
  <c r="I323" i="13"/>
  <c r="J323" i="13" s="1"/>
  <c r="F324" i="13"/>
  <c r="I324" i="13"/>
  <c r="J324" i="13" s="1"/>
  <c r="G324" i="13" s="1"/>
  <c r="F325" i="13"/>
  <c r="I325" i="13"/>
  <c r="J325" i="13" s="1"/>
  <c r="F326" i="13"/>
  <c r="I326" i="13"/>
  <c r="J326" i="13" s="1"/>
  <c r="F327" i="13"/>
  <c r="I327" i="13"/>
  <c r="J327" i="13" s="1"/>
  <c r="F328" i="13"/>
  <c r="I328" i="13"/>
  <c r="J328" i="13" s="1"/>
  <c r="G328" i="13" s="1"/>
  <c r="F329" i="13"/>
  <c r="I329" i="13"/>
  <c r="J329" i="13" s="1"/>
  <c r="F330" i="13"/>
  <c r="I330" i="13"/>
  <c r="J330" i="13" s="1"/>
  <c r="K330" i="13" s="1"/>
  <c r="F331" i="13"/>
  <c r="I331" i="13"/>
  <c r="J331" i="13" s="1"/>
  <c r="F332" i="13"/>
  <c r="I332" i="13"/>
  <c r="J332" i="13" s="1"/>
  <c r="G332" i="13" s="1"/>
  <c r="F333" i="13"/>
  <c r="I333" i="13"/>
  <c r="J333" i="13" s="1"/>
  <c r="F334" i="13"/>
  <c r="I334" i="13"/>
  <c r="J334" i="13" s="1"/>
  <c r="K334" i="13" s="1"/>
  <c r="F335" i="13"/>
  <c r="I335" i="13"/>
  <c r="J335" i="13" s="1"/>
  <c r="F336" i="13"/>
  <c r="I336" i="13"/>
  <c r="J336" i="13" s="1"/>
  <c r="G336" i="13" s="1"/>
  <c r="F337" i="13"/>
  <c r="I337" i="13"/>
  <c r="J337" i="13" s="1"/>
  <c r="F338" i="13"/>
  <c r="I338" i="13"/>
  <c r="J338" i="13" s="1"/>
  <c r="F339" i="13"/>
  <c r="I339" i="13"/>
  <c r="J339" i="13" s="1"/>
  <c r="F340" i="13"/>
  <c r="I340" i="13"/>
  <c r="J340" i="13" s="1"/>
  <c r="F341" i="13"/>
  <c r="I341" i="13"/>
  <c r="J341" i="13" s="1"/>
  <c r="F342" i="13"/>
  <c r="I342" i="13"/>
  <c r="J342" i="13" s="1"/>
  <c r="K342" i="13" s="1"/>
  <c r="F343" i="13"/>
  <c r="I343" i="13"/>
  <c r="J343" i="13" s="1"/>
  <c r="F344" i="13"/>
  <c r="I344" i="13"/>
  <c r="J344" i="13" s="1"/>
  <c r="G344" i="13" s="1"/>
  <c r="F346" i="13"/>
  <c r="I346" i="13"/>
  <c r="J346" i="13" s="1"/>
  <c r="F347" i="13"/>
  <c r="I347" i="13"/>
  <c r="J347" i="13" s="1"/>
  <c r="K347" i="13" s="1"/>
  <c r="F348" i="13"/>
  <c r="I348" i="13"/>
  <c r="J348" i="13" s="1"/>
  <c r="F349" i="13"/>
  <c r="I349" i="13"/>
  <c r="J349" i="13" s="1"/>
  <c r="G349" i="13" s="1"/>
  <c r="F350" i="13"/>
  <c r="I350" i="13"/>
  <c r="J350" i="13" s="1"/>
  <c r="F351" i="13"/>
  <c r="I351" i="13"/>
  <c r="J351" i="13" s="1"/>
  <c r="K351" i="13" s="1"/>
  <c r="F352" i="13"/>
  <c r="I352" i="13"/>
  <c r="J352" i="13" s="1"/>
  <c r="F353" i="13"/>
  <c r="I353" i="13"/>
  <c r="J353" i="13" s="1"/>
  <c r="G353" i="13" s="1"/>
  <c r="F354" i="13"/>
  <c r="I354" i="13"/>
  <c r="J354" i="13" s="1"/>
  <c r="F355" i="13"/>
  <c r="I355" i="13"/>
  <c r="J355" i="13" s="1"/>
  <c r="K355" i="13" s="1"/>
  <c r="F356" i="13"/>
  <c r="I356" i="13"/>
  <c r="J356" i="13" s="1"/>
  <c r="F357" i="13"/>
  <c r="I357" i="13"/>
  <c r="J357" i="13" s="1"/>
  <c r="G357" i="13" s="1"/>
  <c r="F358" i="13"/>
  <c r="I358" i="13"/>
  <c r="J358" i="13" s="1"/>
  <c r="F359" i="13"/>
  <c r="I359" i="13"/>
  <c r="J359" i="13" s="1"/>
  <c r="F360" i="13"/>
  <c r="I360" i="13"/>
  <c r="J360" i="13" s="1"/>
  <c r="F361" i="13"/>
  <c r="I361" i="13"/>
  <c r="J361" i="13" s="1"/>
  <c r="F362" i="13"/>
  <c r="I362" i="13"/>
  <c r="J362" i="13" s="1"/>
  <c r="F363" i="13"/>
  <c r="I363" i="13"/>
  <c r="J363" i="13" s="1"/>
  <c r="F364" i="13"/>
  <c r="I364" i="13"/>
  <c r="J364" i="13" s="1"/>
  <c r="F365" i="13"/>
  <c r="I365" i="13"/>
  <c r="J365" i="13" s="1"/>
  <c r="F366" i="13"/>
  <c r="I366" i="13"/>
  <c r="J366" i="13" s="1"/>
  <c r="F367" i="13"/>
  <c r="I367" i="13"/>
  <c r="J367" i="13" s="1"/>
  <c r="F368" i="13"/>
  <c r="I368" i="13"/>
  <c r="J368" i="13" s="1"/>
  <c r="F369" i="13"/>
  <c r="I369" i="13"/>
  <c r="J369" i="13" s="1"/>
  <c r="K369" i="13" s="1"/>
  <c r="F370" i="13"/>
  <c r="I370" i="13"/>
  <c r="J370" i="13" s="1"/>
  <c r="F371" i="13"/>
  <c r="I371" i="13"/>
  <c r="J371" i="13" s="1"/>
  <c r="F372" i="13"/>
  <c r="I372" i="13"/>
  <c r="J372" i="13" s="1"/>
  <c r="F373" i="13"/>
  <c r="I373" i="13"/>
  <c r="J373" i="13" s="1"/>
  <c r="F374" i="13"/>
  <c r="I374" i="13"/>
  <c r="J374" i="13" s="1"/>
  <c r="F375" i="13"/>
  <c r="I375" i="13"/>
  <c r="J375" i="13" s="1"/>
  <c r="F376" i="13"/>
  <c r="I376" i="13"/>
  <c r="J376" i="13" s="1"/>
  <c r="F377" i="13"/>
  <c r="I377" i="13"/>
  <c r="J377" i="13" s="1"/>
  <c r="F378" i="13"/>
  <c r="I378" i="13"/>
  <c r="J378" i="13" s="1"/>
  <c r="F379" i="13"/>
  <c r="I379" i="13"/>
  <c r="J379" i="13" s="1"/>
  <c r="F380" i="13"/>
  <c r="I380" i="13"/>
  <c r="J380" i="13" s="1"/>
  <c r="F381" i="13"/>
  <c r="I381" i="13"/>
  <c r="J381" i="13" s="1"/>
  <c r="F382" i="13"/>
  <c r="I382" i="13"/>
  <c r="J382" i="13" s="1"/>
  <c r="F383" i="13"/>
  <c r="I383" i="13"/>
  <c r="J383" i="13" s="1"/>
  <c r="F384" i="13"/>
  <c r="I384" i="13"/>
  <c r="J384" i="13" s="1"/>
  <c r="F385" i="13"/>
  <c r="I385" i="13"/>
  <c r="J385" i="13" s="1"/>
  <c r="F386" i="13"/>
  <c r="I386" i="13"/>
  <c r="J386" i="13" s="1"/>
  <c r="F387" i="13"/>
  <c r="I387" i="13"/>
  <c r="J387" i="13" s="1"/>
  <c r="F388" i="13"/>
  <c r="I388" i="13"/>
  <c r="J388" i="13" s="1"/>
  <c r="F389" i="13"/>
  <c r="I389" i="13"/>
  <c r="J389" i="13" s="1"/>
  <c r="F390" i="13"/>
  <c r="I390" i="13"/>
  <c r="J390" i="13" s="1"/>
  <c r="F391" i="13"/>
  <c r="I391" i="13"/>
  <c r="J391" i="13" s="1"/>
  <c r="F392" i="13"/>
  <c r="I392" i="13"/>
  <c r="J392" i="13" s="1"/>
  <c r="F393" i="13"/>
  <c r="I393" i="13"/>
  <c r="J393" i="13" s="1"/>
  <c r="F394" i="13"/>
  <c r="I394" i="13"/>
  <c r="J394" i="13" s="1"/>
  <c r="F395" i="13"/>
  <c r="I395" i="13"/>
  <c r="J395" i="13" s="1"/>
  <c r="F396" i="13"/>
  <c r="I396" i="13"/>
  <c r="J396" i="13" s="1"/>
  <c r="F397" i="13"/>
  <c r="I397" i="13"/>
  <c r="J397" i="13" s="1"/>
  <c r="F398" i="13"/>
  <c r="I398" i="13"/>
  <c r="J398" i="13" s="1"/>
  <c r="F399" i="13"/>
  <c r="I399" i="13"/>
  <c r="J399" i="13" s="1"/>
  <c r="F401" i="13"/>
  <c r="I401" i="13"/>
  <c r="J401" i="13" s="1"/>
  <c r="F402" i="13"/>
  <c r="I402" i="13"/>
  <c r="J402" i="13" s="1"/>
  <c r="F403" i="13"/>
  <c r="I403" i="13"/>
  <c r="J403" i="13" s="1"/>
  <c r="F404" i="13"/>
  <c r="I404" i="13"/>
  <c r="J404" i="13" s="1"/>
  <c r="F405" i="13"/>
  <c r="I405" i="13"/>
  <c r="J405" i="13" s="1"/>
  <c r="F406" i="13"/>
  <c r="I406" i="13"/>
  <c r="J406" i="13" s="1"/>
  <c r="F407" i="13"/>
  <c r="I407" i="13"/>
  <c r="J407" i="13" s="1"/>
  <c r="F408" i="13"/>
  <c r="I408" i="13"/>
  <c r="J408" i="13" s="1"/>
  <c r="F409" i="13"/>
  <c r="I409" i="13"/>
  <c r="J409" i="13" s="1"/>
  <c r="F410" i="13"/>
  <c r="I410" i="13"/>
  <c r="J410" i="13" s="1"/>
  <c r="F411" i="13"/>
  <c r="I411" i="13"/>
  <c r="J411" i="13" s="1"/>
  <c r="F412" i="13"/>
  <c r="I412" i="13"/>
  <c r="J412" i="13" s="1"/>
  <c r="F413" i="13"/>
  <c r="I413" i="13"/>
  <c r="J413" i="13" s="1"/>
  <c r="F414" i="13"/>
  <c r="I414" i="13"/>
  <c r="J414" i="13" s="1"/>
  <c r="F415" i="13"/>
  <c r="I415" i="13"/>
  <c r="J415" i="13" s="1"/>
  <c r="F416" i="13"/>
  <c r="I416" i="13"/>
  <c r="J416" i="13" s="1"/>
  <c r="F417" i="13"/>
  <c r="I417" i="13"/>
  <c r="J417" i="13" s="1"/>
  <c r="F418" i="13"/>
  <c r="I418" i="13"/>
  <c r="J418" i="13" s="1"/>
  <c r="F419" i="13"/>
  <c r="I419" i="13"/>
  <c r="J419" i="13" s="1"/>
  <c r="F420" i="13"/>
  <c r="I420" i="13"/>
  <c r="J420" i="13" s="1"/>
  <c r="F421" i="13"/>
  <c r="I421" i="13"/>
  <c r="J421" i="13" s="1"/>
  <c r="F422" i="13"/>
  <c r="I422" i="13"/>
  <c r="J422" i="13" s="1"/>
  <c r="F423" i="13"/>
  <c r="I423" i="13"/>
  <c r="J423" i="13" s="1"/>
  <c r="F424" i="13"/>
  <c r="I424" i="13"/>
  <c r="J424" i="13" s="1"/>
  <c r="F425" i="13"/>
  <c r="I425" i="13"/>
  <c r="J425" i="13" s="1"/>
  <c r="F426" i="13"/>
  <c r="I426" i="13"/>
  <c r="J426" i="13" s="1"/>
  <c r="F427" i="13"/>
  <c r="I427" i="13"/>
  <c r="J427" i="13" s="1"/>
  <c r="F428" i="13"/>
  <c r="I428" i="13"/>
  <c r="J428" i="13" s="1"/>
  <c r="F429" i="13"/>
  <c r="I429" i="13"/>
  <c r="J429" i="13" s="1"/>
  <c r="F430" i="13"/>
  <c r="I430" i="13"/>
  <c r="J430" i="13" s="1"/>
  <c r="F431" i="13"/>
  <c r="I431" i="13"/>
  <c r="J431" i="13" s="1"/>
  <c r="F432" i="13"/>
  <c r="I432" i="13"/>
  <c r="J432" i="13" s="1"/>
  <c r="F433" i="13"/>
  <c r="I433" i="13"/>
  <c r="J433" i="13" s="1"/>
  <c r="F434" i="13"/>
  <c r="I434" i="13"/>
  <c r="J434" i="13" s="1"/>
  <c r="F435" i="13"/>
  <c r="I435" i="13"/>
  <c r="J435" i="13" s="1"/>
  <c r="F436" i="13"/>
  <c r="I436" i="13"/>
  <c r="J436" i="13" s="1"/>
  <c r="F437" i="13"/>
  <c r="I437" i="13"/>
  <c r="J437" i="13" s="1"/>
  <c r="F438" i="13"/>
  <c r="I438" i="13"/>
  <c r="J438" i="13" s="1"/>
  <c r="F439" i="13"/>
  <c r="I439" i="13"/>
  <c r="J439" i="13" s="1"/>
  <c r="F440" i="13"/>
  <c r="I440" i="13"/>
  <c r="J440" i="13" s="1"/>
  <c r="F441" i="13"/>
  <c r="I441" i="13"/>
  <c r="J441" i="13" s="1"/>
  <c r="F442" i="13"/>
  <c r="I442" i="13"/>
  <c r="J442" i="13" s="1"/>
  <c r="F443" i="13"/>
  <c r="I443" i="13"/>
  <c r="J443" i="13" s="1"/>
  <c r="F444" i="13"/>
  <c r="I444" i="13"/>
  <c r="J444" i="13" s="1"/>
  <c r="F445" i="13"/>
  <c r="I445" i="13"/>
  <c r="J445" i="13" s="1"/>
  <c r="F446" i="13"/>
  <c r="I446" i="13"/>
  <c r="J446" i="13" s="1"/>
  <c r="F447" i="13"/>
  <c r="I447" i="13"/>
  <c r="J447" i="13" s="1"/>
  <c r="F448" i="13"/>
  <c r="I448" i="13"/>
  <c r="J448" i="13" s="1"/>
  <c r="F449" i="13"/>
  <c r="I449" i="13"/>
  <c r="J449" i="13" s="1"/>
  <c r="F450" i="13"/>
  <c r="I450" i="13"/>
  <c r="J450" i="13" s="1"/>
  <c r="F451" i="13"/>
  <c r="I451" i="13"/>
  <c r="J451" i="13" s="1"/>
  <c r="F452" i="13"/>
  <c r="I452" i="13"/>
  <c r="J452" i="13" s="1"/>
  <c r="F453" i="13"/>
  <c r="I453" i="13"/>
  <c r="J453" i="13" s="1"/>
  <c r="F454" i="13"/>
  <c r="I454" i="13"/>
  <c r="J454" i="13" s="1"/>
  <c r="F456" i="13"/>
  <c r="I456" i="13"/>
  <c r="J456" i="13" s="1"/>
  <c r="F457" i="13"/>
  <c r="I457" i="13"/>
  <c r="J457" i="13" s="1"/>
  <c r="F458" i="13"/>
  <c r="I458" i="13"/>
  <c r="J458" i="13" s="1"/>
  <c r="F459" i="13"/>
  <c r="I459" i="13"/>
  <c r="J459" i="13" s="1"/>
  <c r="F460" i="13"/>
  <c r="I460" i="13"/>
  <c r="J460" i="13" s="1"/>
  <c r="F461" i="13"/>
  <c r="I461" i="13"/>
  <c r="J461" i="13" s="1"/>
  <c r="F462" i="13"/>
  <c r="I462" i="13"/>
  <c r="J462" i="13" s="1"/>
  <c r="F463" i="13"/>
  <c r="I463" i="13"/>
  <c r="J463" i="13" s="1"/>
  <c r="F464" i="13"/>
  <c r="I464" i="13"/>
  <c r="J464" i="13" s="1"/>
  <c r="F465" i="13"/>
  <c r="I465" i="13"/>
  <c r="J465" i="13" s="1"/>
  <c r="F466" i="13"/>
  <c r="I466" i="13"/>
  <c r="J466" i="13" s="1"/>
  <c r="F467" i="13"/>
  <c r="I467" i="13"/>
  <c r="J467" i="13" s="1"/>
  <c r="F468" i="13"/>
  <c r="I468" i="13"/>
  <c r="J468" i="13" s="1"/>
  <c r="F469" i="13"/>
  <c r="I469" i="13"/>
  <c r="J469" i="13" s="1"/>
  <c r="F470" i="13"/>
  <c r="I470" i="13"/>
  <c r="J470" i="13" s="1"/>
  <c r="F471" i="13"/>
  <c r="I471" i="13"/>
  <c r="J471" i="13" s="1"/>
  <c r="F472" i="13"/>
  <c r="I472" i="13"/>
  <c r="J472" i="13" s="1"/>
  <c r="F473" i="13"/>
  <c r="I473" i="13"/>
  <c r="J473" i="13" s="1"/>
  <c r="F474" i="13"/>
  <c r="I474" i="13"/>
  <c r="J474" i="13" s="1"/>
  <c r="F475" i="13"/>
  <c r="I475" i="13"/>
  <c r="J475" i="13" s="1"/>
  <c r="F476" i="13"/>
  <c r="I476" i="13"/>
  <c r="J476" i="13" s="1"/>
  <c r="F477" i="13"/>
  <c r="I477" i="13"/>
  <c r="J477" i="13" s="1"/>
  <c r="F478" i="13"/>
  <c r="I478" i="13"/>
  <c r="J478" i="13" s="1"/>
  <c r="F479" i="13"/>
  <c r="I479" i="13"/>
  <c r="J479" i="13" s="1"/>
  <c r="F480" i="13"/>
  <c r="I480" i="13"/>
  <c r="J480" i="13" s="1"/>
  <c r="F481" i="13"/>
  <c r="I481" i="13"/>
  <c r="J481" i="13" s="1"/>
  <c r="F482" i="13"/>
  <c r="I482" i="13"/>
  <c r="J482" i="13" s="1"/>
  <c r="F483" i="13"/>
  <c r="I483" i="13"/>
  <c r="J483" i="13" s="1"/>
  <c r="F484" i="13"/>
  <c r="I484" i="13"/>
  <c r="J484" i="13" s="1"/>
  <c r="F485" i="13"/>
  <c r="I485" i="13"/>
  <c r="J485" i="13" s="1"/>
  <c r="F486" i="13"/>
  <c r="I486" i="13"/>
  <c r="J486" i="13" s="1"/>
  <c r="F487" i="13"/>
  <c r="I487" i="13"/>
  <c r="J487" i="13" s="1"/>
  <c r="F488" i="13"/>
  <c r="I488" i="13"/>
  <c r="J488" i="13" s="1"/>
  <c r="F489" i="13"/>
  <c r="I489" i="13"/>
  <c r="J489" i="13" s="1"/>
  <c r="F490" i="13"/>
  <c r="I490" i="13"/>
  <c r="J490" i="13" s="1"/>
  <c r="F491" i="13"/>
  <c r="I491" i="13"/>
  <c r="J491" i="13" s="1"/>
  <c r="F492" i="13"/>
  <c r="I492" i="13"/>
  <c r="J492" i="13" s="1"/>
  <c r="F493" i="13"/>
  <c r="I493" i="13"/>
  <c r="J493" i="13" s="1"/>
  <c r="F494" i="13"/>
  <c r="I494" i="13"/>
  <c r="J494" i="13" s="1"/>
  <c r="F495" i="13"/>
  <c r="I495" i="13"/>
  <c r="J495" i="13" s="1"/>
  <c r="F496" i="13"/>
  <c r="I496" i="13"/>
  <c r="J496" i="13" s="1"/>
  <c r="K496" i="13" s="1"/>
  <c r="F497" i="13"/>
  <c r="I497" i="13"/>
  <c r="J497" i="13" s="1"/>
  <c r="F498" i="13"/>
  <c r="I498" i="13"/>
  <c r="J498" i="13" s="1"/>
  <c r="G498" i="13" s="1"/>
  <c r="F499" i="13"/>
  <c r="I499" i="13"/>
  <c r="J499" i="13" s="1"/>
  <c r="F500" i="13"/>
  <c r="I500" i="13"/>
  <c r="J500" i="13" s="1"/>
  <c r="F501" i="13"/>
  <c r="I501" i="13"/>
  <c r="J501" i="13" s="1"/>
  <c r="F502" i="13"/>
  <c r="I502" i="13"/>
  <c r="J502" i="13" s="1"/>
  <c r="F503" i="13"/>
  <c r="I503" i="13"/>
  <c r="J503" i="13" s="1"/>
  <c r="F504" i="13"/>
  <c r="I504" i="13"/>
  <c r="J504" i="13" s="1"/>
  <c r="G504" i="13" s="1"/>
  <c r="F505" i="13"/>
  <c r="I505" i="13"/>
  <c r="J505" i="13" s="1"/>
  <c r="F506" i="13"/>
  <c r="I506" i="13"/>
  <c r="J506" i="13" s="1"/>
  <c r="F507" i="13"/>
  <c r="I507" i="13"/>
  <c r="J507" i="13" s="1"/>
  <c r="F508" i="13"/>
  <c r="I508" i="13"/>
  <c r="J508" i="13" s="1"/>
  <c r="G508" i="13" s="1"/>
  <c r="F509" i="13"/>
  <c r="I509" i="13"/>
  <c r="J509" i="13" s="1"/>
  <c r="F511" i="13"/>
  <c r="I511" i="13"/>
  <c r="J511" i="13" s="1"/>
  <c r="K511" i="13" s="1"/>
  <c r="H511" i="13" s="1"/>
  <c r="F512" i="13"/>
  <c r="I512" i="13"/>
  <c r="J512" i="13" s="1"/>
  <c r="F513" i="13"/>
  <c r="I513" i="13"/>
  <c r="J513" i="13" s="1"/>
  <c r="G513" i="13" s="1"/>
  <c r="F514" i="13"/>
  <c r="I514" i="13"/>
  <c r="J514" i="13" s="1"/>
  <c r="F515" i="13"/>
  <c r="I515" i="13"/>
  <c r="J515" i="13" s="1"/>
  <c r="F516" i="13"/>
  <c r="I516" i="13"/>
  <c r="J516" i="13" s="1"/>
  <c r="F517" i="13"/>
  <c r="I517" i="13"/>
  <c r="J517" i="13" s="1"/>
  <c r="G517" i="13" s="1"/>
  <c r="F518" i="13"/>
  <c r="I518" i="13"/>
  <c r="J518" i="13" s="1"/>
  <c r="F519" i="13"/>
  <c r="I519" i="13"/>
  <c r="J519" i="13" s="1"/>
  <c r="G519" i="13" s="1"/>
  <c r="F520" i="13"/>
  <c r="I520" i="13"/>
  <c r="J520" i="13" s="1"/>
  <c r="F521" i="13"/>
  <c r="I521" i="13"/>
  <c r="J521" i="13" s="1"/>
  <c r="F522" i="13"/>
  <c r="I522" i="13"/>
  <c r="J522" i="13" s="1"/>
  <c r="F523" i="13"/>
  <c r="I523" i="13"/>
  <c r="J523" i="13" s="1"/>
  <c r="F524" i="13"/>
  <c r="I524" i="13"/>
  <c r="J524" i="13" s="1"/>
  <c r="F525" i="13"/>
  <c r="I525" i="13"/>
  <c r="J525" i="13" s="1"/>
  <c r="F526" i="13"/>
  <c r="I526" i="13"/>
  <c r="J526" i="13" s="1"/>
  <c r="F527" i="13"/>
  <c r="I527" i="13"/>
  <c r="J527" i="13" s="1"/>
  <c r="F528" i="13"/>
  <c r="I528" i="13"/>
  <c r="J528" i="13" s="1"/>
  <c r="F529" i="13"/>
  <c r="I529" i="13"/>
  <c r="J529" i="13" s="1"/>
  <c r="F530" i="13"/>
  <c r="I530" i="13"/>
  <c r="J530" i="13" s="1"/>
  <c r="G530" i="13" s="1"/>
  <c r="F531" i="13"/>
  <c r="I531" i="13"/>
  <c r="J531" i="13" s="1"/>
  <c r="F532" i="13"/>
  <c r="I532" i="13"/>
  <c r="J532" i="13" s="1"/>
  <c r="F533" i="13"/>
  <c r="I533" i="13"/>
  <c r="J533" i="13" s="1"/>
  <c r="F534" i="13"/>
  <c r="I534" i="13"/>
  <c r="J534" i="13" s="1"/>
  <c r="K534" i="13" s="1"/>
  <c r="F535" i="13"/>
  <c r="I535" i="13"/>
  <c r="J535" i="13" s="1"/>
  <c r="F536" i="13"/>
  <c r="I536" i="13"/>
  <c r="J536" i="13" s="1"/>
  <c r="F537" i="13"/>
  <c r="I537" i="13"/>
  <c r="J537" i="13" s="1"/>
  <c r="F538" i="13"/>
  <c r="I538" i="13"/>
  <c r="J538" i="13" s="1"/>
  <c r="F539" i="13"/>
  <c r="I539" i="13"/>
  <c r="J539" i="13" s="1"/>
  <c r="F540" i="13"/>
  <c r="I540" i="13"/>
  <c r="J540" i="13" s="1"/>
  <c r="F541" i="13"/>
  <c r="I541" i="13"/>
  <c r="J541" i="13" s="1"/>
  <c r="F542" i="13"/>
  <c r="I542" i="13"/>
  <c r="J542" i="13" s="1"/>
  <c r="F543" i="13"/>
  <c r="I543" i="13"/>
  <c r="J543" i="13" s="1"/>
  <c r="F544" i="13"/>
  <c r="I544" i="13"/>
  <c r="J544" i="13" s="1"/>
  <c r="F545" i="13"/>
  <c r="I545" i="13"/>
  <c r="J545" i="13" s="1"/>
  <c r="F546" i="13"/>
  <c r="I546" i="13"/>
  <c r="J546" i="13" s="1"/>
  <c r="F547" i="13"/>
  <c r="I547" i="13"/>
  <c r="J547" i="13" s="1"/>
  <c r="G547" i="13" s="1"/>
  <c r="F548" i="13"/>
  <c r="I548" i="13"/>
  <c r="J548" i="13" s="1"/>
  <c r="F549" i="13"/>
  <c r="I549" i="13"/>
  <c r="J549" i="13" s="1"/>
  <c r="F550" i="13"/>
  <c r="I550" i="13"/>
  <c r="J550" i="13" s="1"/>
  <c r="F551" i="13"/>
  <c r="I551" i="13"/>
  <c r="J551" i="13" s="1"/>
  <c r="G551" i="13" s="1"/>
  <c r="F552" i="13"/>
  <c r="I552" i="13"/>
  <c r="J552" i="13" s="1"/>
  <c r="F553" i="13"/>
  <c r="I553" i="13"/>
  <c r="J553" i="13" s="1"/>
  <c r="F554" i="13"/>
  <c r="I554" i="13"/>
  <c r="J554" i="13" s="1"/>
  <c r="F555" i="13"/>
  <c r="I555" i="13"/>
  <c r="J555" i="13" s="1"/>
  <c r="F556" i="13"/>
  <c r="I556" i="13"/>
  <c r="J556" i="13" s="1"/>
  <c r="F557" i="13"/>
  <c r="I557" i="13"/>
  <c r="J557" i="13" s="1"/>
  <c r="F558" i="13"/>
  <c r="I558" i="13"/>
  <c r="J558" i="13" s="1"/>
  <c r="F559" i="13"/>
  <c r="I559" i="13"/>
  <c r="J559" i="13" s="1"/>
  <c r="F560" i="13"/>
  <c r="I560" i="13"/>
  <c r="J560" i="13" s="1"/>
  <c r="F561" i="13"/>
  <c r="I561" i="13"/>
  <c r="J561" i="13" s="1"/>
  <c r="F562" i="13"/>
  <c r="I562" i="13"/>
  <c r="J562" i="13" s="1"/>
  <c r="F563" i="13"/>
  <c r="I563" i="13"/>
  <c r="J563" i="13" s="1"/>
  <c r="G563" i="13" s="1"/>
  <c r="F564" i="13"/>
  <c r="I564" i="13"/>
  <c r="J564" i="13" s="1"/>
  <c r="F566" i="13"/>
  <c r="I566" i="13"/>
  <c r="J566" i="13" s="1"/>
  <c r="F567" i="13"/>
  <c r="I567" i="13"/>
  <c r="J567" i="13" s="1"/>
  <c r="F568" i="13"/>
  <c r="I568" i="13"/>
  <c r="J568" i="13" s="1"/>
  <c r="G568" i="13" s="1"/>
  <c r="F569" i="13"/>
  <c r="I569" i="13"/>
  <c r="J569" i="13" s="1"/>
  <c r="F570" i="13"/>
  <c r="I570" i="13"/>
  <c r="J570" i="13" s="1"/>
  <c r="F571" i="13"/>
  <c r="I571" i="13"/>
  <c r="J571" i="13" s="1"/>
  <c r="F572" i="13"/>
  <c r="I572" i="13"/>
  <c r="J572" i="13" s="1"/>
  <c r="F573" i="13"/>
  <c r="I573" i="13"/>
  <c r="J573" i="13" s="1"/>
  <c r="F574" i="13"/>
  <c r="I574" i="13"/>
  <c r="J574" i="13" s="1"/>
  <c r="F575" i="13"/>
  <c r="I575" i="13"/>
  <c r="J575" i="13" s="1"/>
  <c r="F576" i="13"/>
  <c r="I576" i="13"/>
  <c r="J576" i="13" s="1"/>
  <c r="F577" i="13"/>
  <c r="I577" i="13"/>
  <c r="J577" i="13" s="1"/>
  <c r="G577" i="13" s="1"/>
  <c r="F578" i="13"/>
  <c r="I578" i="13"/>
  <c r="J578" i="13" s="1"/>
  <c r="F579" i="13"/>
  <c r="I579" i="13"/>
  <c r="J579" i="13" s="1"/>
  <c r="F580" i="13"/>
  <c r="I580" i="13"/>
  <c r="J580" i="13" s="1"/>
  <c r="G580" i="13" s="1"/>
  <c r="F581" i="13"/>
  <c r="I581" i="13"/>
  <c r="J581" i="13" s="1"/>
  <c r="F582" i="13"/>
  <c r="I582" i="13"/>
  <c r="J582" i="13" s="1"/>
  <c r="F583" i="13"/>
  <c r="I583" i="13"/>
  <c r="J583" i="13" s="1"/>
  <c r="F584" i="13"/>
  <c r="I584" i="13"/>
  <c r="J584" i="13" s="1"/>
  <c r="G584" i="13" s="1"/>
  <c r="F585" i="13"/>
  <c r="I585" i="13"/>
  <c r="J585" i="13" s="1"/>
  <c r="F586" i="13"/>
  <c r="I586" i="13"/>
  <c r="J586" i="13" s="1"/>
  <c r="F587" i="13"/>
  <c r="I587" i="13"/>
  <c r="J587" i="13" s="1"/>
  <c r="F588" i="13"/>
  <c r="I588" i="13"/>
  <c r="J588" i="13" s="1"/>
  <c r="F589" i="13"/>
  <c r="I589" i="13"/>
  <c r="J589" i="13" s="1"/>
  <c r="F590" i="13"/>
  <c r="I590" i="13"/>
  <c r="J590" i="13" s="1"/>
  <c r="F591" i="13"/>
  <c r="I591" i="13"/>
  <c r="J591" i="13" s="1"/>
  <c r="F592" i="13"/>
  <c r="I592" i="13"/>
  <c r="J592" i="13" s="1"/>
  <c r="F593" i="13"/>
  <c r="I593" i="13"/>
  <c r="J593" i="13" s="1"/>
  <c r="F594" i="13"/>
  <c r="I594" i="13"/>
  <c r="J594" i="13" s="1"/>
  <c r="F595" i="13"/>
  <c r="I595" i="13"/>
  <c r="J595" i="13" s="1"/>
  <c r="F596" i="13"/>
  <c r="I596" i="13"/>
  <c r="J596" i="13" s="1"/>
  <c r="G596" i="13" s="1"/>
  <c r="F597" i="13"/>
  <c r="I597" i="13"/>
  <c r="J597" i="13" s="1"/>
  <c r="F598" i="13"/>
  <c r="I598" i="13"/>
  <c r="J598" i="13" s="1"/>
  <c r="F599" i="13"/>
  <c r="I599" i="13"/>
  <c r="J599" i="13" s="1"/>
  <c r="F600" i="13"/>
  <c r="I600" i="13"/>
  <c r="J600" i="13" s="1"/>
  <c r="G600" i="13" s="1"/>
  <c r="F601" i="13"/>
  <c r="I601" i="13"/>
  <c r="J601" i="13" s="1"/>
  <c r="F602" i="13"/>
  <c r="I602" i="13"/>
  <c r="J602" i="13" s="1"/>
  <c r="F603" i="13"/>
  <c r="I603" i="13"/>
  <c r="J603" i="13" s="1"/>
  <c r="F604" i="13"/>
  <c r="I604" i="13"/>
  <c r="J604" i="13" s="1"/>
  <c r="F605" i="13"/>
  <c r="I605" i="13"/>
  <c r="J605" i="13" s="1"/>
  <c r="G605" i="13" s="1"/>
  <c r="F606" i="13"/>
  <c r="I606" i="13"/>
  <c r="J606" i="13" s="1"/>
  <c r="F607" i="13"/>
  <c r="I607" i="13"/>
  <c r="J607" i="13" s="1"/>
  <c r="F608" i="13"/>
  <c r="I608" i="13"/>
  <c r="J608" i="13" s="1"/>
  <c r="F609" i="13"/>
  <c r="I609" i="13"/>
  <c r="J609" i="13" s="1"/>
  <c r="G609" i="13" s="1"/>
  <c r="F610" i="13"/>
  <c r="I610" i="13"/>
  <c r="J610" i="13" s="1"/>
  <c r="F611" i="13"/>
  <c r="I611" i="13"/>
  <c r="J611" i="13" s="1"/>
  <c r="F612" i="13"/>
  <c r="I612" i="13"/>
  <c r="J612" i="13" s="1"/>
  <c r="G612" i="13" s="1"/>
  <c r="F613" i="13"/>
  <c r="I613" i="13"/>
  <c r="J613" i="13" s="1"/>
  <c r="F614" i="13"/>
  <c r="I614" i="13"/>
  <c r="J614" i="13" s="1"/>
  <c r="F615" i="13"/>
  <c r="I615" i="13"/>
  <c r="J615" i="13" s="1"/>
  <c r="F616" i="13"/>
  <c r="I616" i="13"/>
  <c r="J616" i="13" s="1"/>
  <c r="G616" i="13" s="1"/>
  <c r="F617" i="13"/>
  <c r="I617" i="13"/>
  <c r="J617" i="13" s="1"/>
  <c r="F618" i="13"/>
  <c r="I618" i="13"/>
  <c r="J618" i="13" s="1"/>
  <c r="F619" i="13"/>
  <c r="I619" i="13"/>
  <c r="J619" i="13" s="1"/>
  <c r="F621" i="13"/>
  <c r="I621" i="13"/>
  <c r="J621" i="13" s="1"/>
  <c r="F622" i="13"/>
  <c r="I622" i="13"/>
  <c r="J622" i="13" s="1"/>
  <c r="G622" i="13" s="1"/>
  <c r="F623" i="13"/>
  <c r="I623" i="13"/>
  <c r="J623" i="13" s="1"/>
  <c r="F624" i="13"/>
  <c r="I624" i="13"/>
  <c r="J624" i="13" s="1"/>
  <c r="F625" i="13"/>
  <c r="I625" i="13"/>
  <c r="J625" i="13" s="1"/>
  <c r="F626" i="13"/>
  <c r="I626" i="13"/>
  <c r="J626" i="13" s="1"/>
  <c r="F627" i="13"/>
  <c r="I627" i="13"/>
  <c r="J627" i="13" s="1"/>
  <c r="F628" i="13"/>
  <c r="I628" i="13"/>
  <c r="J628" i="13" s="1"/>
  <c r="F629" i="13"/>
  <c r="I629" i="13"/>
  <c r="J629" i="13" s="1"/>
  <c r="G629" i="13" s="1"/>
  <c r="F630" i="13"/>
  <c r="I630" i="13"/>
  <c r="J630" i="13" s="1"/>
  <c r="K630" i="13" s="1"/>
  <c r="F631" i="13"/>
  <c r="I631" i="13"/>
  <c r="J631" i="13" s="1"/>
  <c r="F632" i="13"/>
  <c r="I632" i="13"/>
  <c r="J632" i="13" s="1"/>
  <c r="F633" i="13"/>
  <c r="I633" i="13"/>
  <c r="J633" i="13" s="1"/>
  <c r="G633" i="13" s="1"/>
  <c r="F634" i="13"/>
  <c r="I634" i="13"/>
  <c r="J634" i="13" s="1"/>
  <c r="K634" i="13" s="1"/>
  <c r="F635" i="13"/>
  <c r="I635" i="13"/>
  <c r="J635" i="13" s="1"/>
  <c r="F636" i="13"/>
  <c r="I636" i="13"/>
  <c r="J636" i="13" s="1"/>
  <c r="F637" i="13"/>
  <c r="I637" i="13"/>
  <c r="J637" i="13" s="1"/>
  <c r="F638" i="13"/>
  <c r="I638" i="13"/>
  <c r="J638" i="13" s="1"/>
  <c r="K638" i="13" s="1"/>
  <c r="F639" i="13"/>
  <c r="I639" i="13"/>
  <c r="J639" i="13" s="1"/>
  <c r="F640" i="13"/>
  <c r="I640" i="13"/>
  <c r="J640" i="13" s="1"/>
  <c r="K640" i="13" s="1"/>
  <c r="H640" i="13" s="1"/>
  <c r="F641" i="13"/>
  <c r="I641" i="13"/>
  <c r="J641" i="13" s="1"/>
  <c r="K641" i="13" s="1"/>
  <c r="F642" i="13"/>
  <c r="I642" i="13"/>
  <c r="J642" i="13" s="1"/>
  <c r="K642" i="13" s="1"/>
  <c r="F643" i="13"/>
  <c r="I643" i="13"/>
  <c r="J643" i="13" s="1"/>
  <c r="F644" i="13"/>
  <c r="I644" i="13"/>
  <c r="J644" i="13" s="1"/>
  <c r="K644" i="13" s="1"/>
  <c r="F645" i="13"/>
  <c r="I645" i="13"/>
  <c r="J645" i="13" s="1"/>
  <c r="F646" i="13"/>
  <c r="I646" i="13"/>
  <c r="J646" i="13" s="1"/>
  <c r="K646" i="13" s="1"/>
  <c r="F647" i="13"/>
  <c r="I647" i="13"/>
  <c r="J647" i="13" s="1"/>
  <c r="F648" i="13"/>
  <c r="I648" i="13"/>
  <c r="J648" i="13" s="1"/>
  <c r="F649" i="13"/>
  <c r="I649" i="13"/>
  <c r="J649" i="13" s="1"/>
  <c r="F650" i="13"/>
  <c r="I650" i="13"/>
  <c r="J650" i="13" s="1"/>
  <c r="K650" i="13" s="1"/>
  <c r="F651" i="13"/>
  <c r="I651" i="13"/>
  <c r="J651" i="13" s="1"/>
  <c r="F652" i="13"/>
  <c r="I652" i="13"/>
  <c r="J652" i="13" s="1"/>
  <c r="G652" i="13" s="1"/>
  <c r="F653" i="13"/>
  <c r="I653" i="13"/>
  <c r="J653" i="13" s="1"/>
  <c r="F654" i="13"/>
  <c r="I654" i="13"/>
  <c r="J654" i="13" s="1"/>
  <c r="K654" i="13" s="1"/>
  <c r="F655" i="13"/>
  <c r="I655" i="13"/>
  <c r="J655" i="13" s="1"/>
  <c r="F656" i="13"/>
  <c r="I656" i="13"/>
  <c r="J656" i="13" s="1"/>
  <c r="K656" i="13" s="1"/>
  <c r="H656" i="13" s="1"/>
  <c r="F657" i="13"/>
  <c r="I657" i="13"/>
  <c r="J657" i="13" s="1"/>
  <c r="K657" i="13" s="1"/>
  <c r="F658" i="13"/>
  <c r="I658" i="13"/>
  <c r="J658" i="13" s="1"/>
  <c r="K658" i="13" s="1"/>
  <c r="F659" i="13"/>
  <c r="I659" i="13"/>
  <c r="J659" i="13" s="1"/>
  <c r="F660" i="13"/>
  <c r="I660" i="13"/>
  <c r="J660" i="13" s="1"/>
  <c r="K660" i="13" s="1"/>
  <c r="F661" i="13"/>
  <c r="I661" i="13"/>
  <c r="J661" i="13" s="1"/>
  <c r="F662" i="13"/>
  <c r="I662" i="13"/>
  <c r="J662" i="13" s="1"/>
  <c r="K662" i="13" s="1"/>
  <c r="F663" i="13"/>
  <c r="I663" i="13"/>
  <c r="J663" i="13" s="1"/>
  <c r="F664" i="13"/>
  <c r="I664" i="13"/>
  <c r="J664" i="13" s="1"/>
  <c r="F665" i="13"/>
  <c r="I665" i="13"/>
  <c r="J665" i="13" s="1"/>
  <c r="F666" i="13"/>
  <c r="I666" i="13"/>
  <c r="J666" i="13" s="1"/>
  <c r="K666" i="13" s="1"/>
  <c r="F667" i="13"/>
  <c r="I667" i="13"/>
  <c r="J667" i="13" s="1"/>
  <c r="F668" i="13"/>
  <c r="I668" i="13"/>
  <c r="J668" i="13" s="1"/>
  <c r="F669" i="13"/>
  <c r="I669" i="13"/>
  <c r="J669" i="13" s="1"/>
  <c r="F670" i="13"/>
  <c r="I670" i="13"/>
  <c r="J670" i="13" s="1"/>
  <c r="F671" i="13"/>
  <c r="I671" i="13"/>
  <c r="J671" i="13" s="1"/>
  <c r="F672" i="13"/>
  <c r="I672" i="13"/>
  <c r="J672" i="13" s="1"/>
  <c r="F673" i="13"/>
  <c r="I673" i="13"/>
  <c r="J673" i="13" s="1"/>
  <c r="F674" i="13"/>
  <c r="I674" i="13"/>
  <c r="J674" i="13" s="1"/>
  <c r="F676" i="13"/>
  <c r="I676" i="13"/>
  <c r="J676" i="13" s="1"/>
  <c r="F677" i="13"/>
  <c r="I677" i="13"/>
  <c r="J677" i="13" s="1"/>
  <c r="F678" i="13"/>
  <c r="I678" i="13"/>
  <c r="J678" i="13" s="1"/>
  <c r="F679" i="13"/>
  <c r="I679" i="13"/>
  <c r="J679" i="13" s="1"/>
  <c r="F680" i="13"/>
  <c r="I680" i="13"/>
  <c r="J680" i="13" s="1"/>
  <c r="F681" i="13"/>
  <c r="I681" i="13"/>
  <c r="J681" i="13" s="1"/>
  <c r="K681" i="13" s="1"/>
  <c r="H681" i="13" s="1"/>
  <c r="F682" i="13"/>
  <c r="I682" i="13"/>
  <c r="J682" i="13" s="1"/>
  <c r="F683" i="13"/>
  <c r="I683" i="13"/>
  <c r="J683" i="13" s="1"/>
  <c r="F684" i="13"/>
  <c r="I684" i="13"/>
  <c r="J684" i="13" s="1"/>
  <c r="F685" i="13"/>
  <c r="I685" i="13"/>
  <c r="J685" i="13" s="1"/>
  <c r="K685" i="13" s="1"/>
  <c r="F686" i="13"/>
  <c r="I686" i="13"/>
  <c r="J686" i="13" s="1"/>
  <c r="F687" i="13"/>
  <c r="I687" i="13"/>
  <c r="J687" i="13" s="1"/>
  <c r="F688" i="13"/>
  <c r="I688" i="13"/>
  <c r="J688" i="13" s="1"/>
  <c r="F689" i="13"/>
  <c r="I689" i="13"/>
  <c r="J689" i="13" s="1"/>
  <c r="K689" i="13" s="1"/>
  <c r="F690" i="13"/>
  <c r="I690" i="13"/>
  <c r="J690" i="13" s="1"/>
  <c r="G690" i="13" s="1"/>
  <c r="F691" i="13"/>
  <c r="I691" i="13"/>
  <c r="J691" i="13" s="1"/>
  <c r="F692" i="13"/>
  <c r="I692" i="13"/>
  <c r="J692" i="13" s="1"/>
  <c r="F693" i="13"/>
  <c r="I693" i="13"/>
  <c r="J693" i="13" s="1"/>
  <c r="K693" i="13" s="1"/>
  <c r="H693" i="13" s="1"/>
  <c r="F694" i="13"/>
  <c r="I694" i="13"/>
  <c r="J694" i="13" s="1"/>
  <c r="G694" i="13" s="1"/>
  <c r="F695" i="13"/>
  <c r="I695" i="13"/>
  <c r="J695" i="13" s="1"/>
  <c r="G695" i="13" s="1"/>
  <c r="F696" i="13"/>
  <c r="I696" i="13"/>
  <c r="J696" i="13" s="1"/>
  <c r="F697" i="13"/>
  <c r="I697" i="13"/>
  <c r="J697" i="13" s="1"/>
  <c r="K697" i="13" s="1"/>
  <c r="H697" i="13" s="1"/>
  <c r="F698" i="13"/>
  <c r="I698" i="13"/>
  <c r="J698" i="13" s="1"/>
  <c r="F699" i="13"/>
  <c r="I699" i="13"/>
  <c r="J699" i="13" s="1"/>
  <c r="K699" i="13" s="1"/>
  <c r="F700" i="13"/>
  <c r="I700" i="13"/>
  <c r="J700" i="13" s="1"/>
  <c r="F701" i="13"/>
  <c r="I701" i="13"/>
  <c r="J701" i="13" s="1"/>
  <c r="F702" i="13"/>
  <c r="I702" i="13"/>
  <c r="J702" i="13" s="1"/>
  <c r="F703" i="13"/>
  <c r="I703" i="13"/>
  <c r="J703" i="13" s="1"/>
  <c r="F704" i="13"/>
  <c r="I704" i="13"/>
  <c r="J704" i="13" s="1"/>
  <c r="F705" i="13"/>
  <c r="I705" i="13"/>
  <c r="J705" i="13" s="1"/>
  <c r="F706" i="13"/>
  <c r="I706" i="13"/>
  <c r="J706" i="13" s="1"/>
  <c r="G706" i="13" s="1"/>
  <c r="F707" i="13"/>
  <c r="I707" i="13"/>
  <c r="J707" i="13" s="1"/>
  <c r="K707" i="13" s="1"/>
  <c r="F708" i="13"/>
  <c r="I708" i="13"/>
  <c r="J708" i="13" s="1"/>
  <c r="F709" i="13"/>
  <c r="I709" i="13"/>
  <c r="J709" i="13" s="1"/>
  <c r="K709" i="13" s="1"/>
  <c r="H709" i="13" s="1"/>
  <c r="F710" i="13"/>
  <c r="I710" i="13"/>
  <c r="J710" i="13" s="1"/>
  <c r="G710" i="13" s="1"/>
  <c r="F711" i="13"/>
  <c r="I711" i="13"/>
  <c r="J711" i="13" s="1"/>
  <c r="F712" i="13"/>
  <c r="I712" i="13"/>
  <c r="J712" i="13" s="1"/>
  <c r="F713" i="13"/>
  <c r="I713" i="13"/>
  <c r="J713" i="13" s="1"/>
  <c r="K713" i="13" s="1"/>
  <c r="H713" i="13" s="1"/>
  <c r="F714" i="13"/>
  <c r="I714" i="13"/>
  <c r="J714" i="13" s="1"/>
  <c r="F715" i="13"/>
  <c r="I715" i="13"/>
  <c r="J715" i="13" s="1"/>
  <c r="F716" i="13"/>
  <c r="I716" i="13"/>
  <c r="J716" i="13" s="1"/>
  <c r="F717" i="13"/>
  <c r="I717" i="13"/>
  <c r="J717" i="13" s="1"/>
  <c r="K717" i="13" s="1"/>
  <c r="F718" i="13"/>
  <c r="I718" i="13"/>
  <c r="J718" i="13" s="1"/>
  <c r="F719" i="13"/>
  <c r="I719" i="13"/>
  <c r="J719" i="13" s="1"/>
  <c r="G719" i="13" s="1"/>
  <c r="F720" i="13"/>
  <c r="I720" i="13"/>
  <c r="J720" i="13" s="1"/>
  <c r="F721" i="13"/>
  <c r="I721" i="13"/>
  <c r="J721" i="13" s="1"/>
  <c r="K721" i="13" s="1"/>
  <c r="F722" i="13"/>
  <c r="I722" i="13"/>
  <c r="J722" i="13" s="1"/>
  <c r="G722" i="13" s="1"/>
  <c r="F723" i="13"/>
  <c r="I723" i="13"/>
  <c r="J723" i="13" s="1"/>
  <c r="K723" i="13" s="1"/>
  <c r="F724" i="13"/>
  <c r="I724" i="13"/>
  <c r="J724" i="13" s="1"/>
  <c r="F725" i="13"/>
  <c r="I725" i="13"/>
  <c r="J725" i="13" s="1"/>
  <c r="K725" i="13" s="1"/>
  <c r="H725" i="13" s="1"/>
  <c r="F726" i="13"/>
  <c r="I726" i="13"/>
  <c r="J726" i="13" s="1"/>
  <c r="G726" i="13" s="1"/>
  <c r="F727" i="13"/>
  <c r="I727" i="13"/>
  <c r="J727" i="13" s="1"/>
  <c r="F728" i="13"/>
  <c r="I728" i="13"/>
  <c r="J728" i="13" s="1"/>
  <c r="F729" i="13"/>
  <c r="I729" i="13"/>
  <c r="J729" i="13" s="1"/>
  <c r="K729" i="13" s="1"/>
  <c r="H729" i="13" s="1"/>
  <c r="F731" i="13"/>
  <c r="I731" i="13"/>
  <c r="J731" i="13" s="1"/>
  <c r="F732" i="13"/>
  <c r="I732" i="13"/>
  <c r="J732" i="13" s="1"/>
  <c r="F733" i="13"/>
  <c r="I733" i="13"/>
  <c r="J733" i="13" s="1"/>
  <c r="F734" i="13"/>
  <c r="I734" i="13"/>
  <c r="J734" i="13" s="1"/>
  <c r="F735" i="13"/>
  <c r="I735" i="13"/>
  <c r="J735" i="13" s="1"/>
  <c r="F736" i="13"/>
  <c r="I736" i="13"/>
  <c r="J736" i="13" s="1"/>
  <c r="G736" i="13" s="1"/>
  <c r="F737" i="13"/>
  <c r="I737" i="13"/>
  <c r="J737" i="13" s="1"/>
  <c r="F738" i="13"/>
  <c r="I738" i="13"/>
  <c r="J738" i="13" s="1"/>
  <c r="K738" i="13" s="1"/>
  <c r="F739" i="13"/>
  <c r="I739" i="13"/>
  <c r="J739" i="13" s="1"/>
  <c r="G739" i="13" s="1"/>
  <c r="F740" i="13"/>
  <c r="I740" i="13"/>
  <c r="J740" i="13" s="1"/>
  <c r="K740" i="13" s="1"/>
  <c r="F741" i="13"/>
  <c r="I741" i="13"/>
  <c r="J741" i="13" s="1"/>
  <c r="F742" i="13"/>
  <c r="I742" i="13"/>
  <c r="J742" i="13" s="1"/>
  <c r="K742" i="13" s="1"/>
  <c r="H742" i="13" s="1"/>
  <c r="F743" i="13"/>
  <c r="I743" i="13"/>
  <c r="J743" i="13" s="1"/>
  <c r="G743" i="13" s="1"/>
  <c r="F744" i="13"/>
  <c r="I744" i="13"/>
  <c r="J744" i="13" s="1"/>
  <c r="F745" i="13"/>
  <c r="I745" i="13"/>
  <c r="J745" i="13" s="1"/>
  <c r="F746" i="13"/>
  <c r="I746" i="13"/>
  <c r="J746" i="13" s="1"/>
  <c r="K746" i="13" s="1"/>
  <c r="H746" i="13" s="1"/>
  <c r="F747" i="13"/>
  <c r="I747" i="13"/>
  <c r="J747" i="13" s="1"/>
  <c r="F748" i="13"/>
  <c r="I748" i="13"/>
  <c r="J748" i="13" s="1"/>
  <c r="K748" i="13" s="1"/>
  <c r="F749" i="13"/>
  <c r="I749" i="13"/>
  <c r="J749" i="13" s="1"/>
  <c r="F750" i="13"/>
  <c r="I750" i="13"/>
  <c r="J750" i="13" s="1"/>
  <c r="K750" i="13" s="1"/>
  <c r="F751" i="13"/>
  <c r="I751" i="13"/>
  <c r="J751" i="13" s="1"/>
  <c r="F752" i="13"/>
  <c r="I752" i="13"/>
  <c r="J752" i="13" s="1"/>
  <c r="F753" i="13"/>
  <c r="I753" i="13"/>
  <c r="J753" i="13" s="1"/>
  <c r="F754" i="13"/>
  <c r="I754" i="13"/>
  <c r="J754" i="13" s="1"/>
  <c r="K754" i="13" s="1"/>
  <c r="F755" i="13"/>
  <c r="I755" i="13"/>
  <c r="J755" i="13" s="1"/>
  <c r="G755" i="13" s="1"/>
  <c r="F756" i="13"/>
  <c r="I756" i="13"/>
  <c r="J756" i="13" s="1"/>
  <c r="K756" i="13" s="1"/>
  <c r="F757" i="13"/>
  <c r="I757" i="13"/>
  <c r="J757" i="13" s="1"/>
  <c r="F758" i="13"/>
  <c r="I758" i="13"/>
  <c r="J758" i="13" s="1"/>
  <c r="K758" i="13" s="1"/>
  <c r="H758" i="13" s="1"/>
  <c r="F759" i="13"/>
  <c r="I759" i="13"/>
  <c r="J759" i="13" s="1"/>
  <c r="G759" i="13" s="1"/>
  <c r="F760" i="13"/>
  <c r="I760" i="13"/>
  <c r="J760" i="13" s="1"/>
  <c r="F761" i="13"/>
  <c r="I761" i="13"/>
  <c r="J761" i="13" s="1"/>
  <c r="F762" i="13"/>
  <c r="I762" i="13"/>
  <c r="J762" i="13" s="1"/>
  <c r="K762" i="13" s="1"/>
  <c r="H762" i="13" s="1"/>
  <c r="F763" i="13"/>
  <c r="I763" i="13"/>
  <c r="J763" i="13" s="1"/>
  <c r="F764" i="13"/>
  <c r="I764" i="13"/>
  <c r="J764" i="13" s="1"/>
  <c r="F765" i="13"/>
  <c r="I765" i="13"/>
  <c r="J765" i="13" s="1"/>
  <c r="F766" i="13"/>
  <c r="I766" i="13"/>
  <c r="J766" i="13" s="1"/>
  <c r="K766" i="13" s="1"/>
  <c r="F767" i="13"/>
  <c r="I767" i="13"/>
  <c r="J767" i="13" s="1"/>
  <c r="F768" i="13"/>
  <c r="I768" i="13"/>
  <c r="J768" i="13" s="1"/>
  <c r="F769" i="13"/>
  <c r="I769" i="13"/>
  <c r="J769" i="13" s="1"/>
  <c r="F770" i="13"/>
  <c r="I770" i="13"/>
  <c r="J770" i="13" s="1"/>
  <c r="K770" i="13" s="1"/>
  <c r="F771" i="13"/>
  <c r="I771" i="13"/>
  <c r="J771" i="13" s="1"/>
  <c r="G771" i="13" s="1"/>
  <c r="F772" i="13"/>
  <c r="I772" i="13"/>
  <c r="J772" i="13" s="1"/>
  <c r="K772" i="13" s="1"/>
  <c r="F773" i="13"/>
  <c r="I773" i="13"/>
  <c r="J773" i="13" s="1"/>
  <c r="F774" i="13"/>
  <c r="I774" i="13"/>
  <c r="J774" i="13" s="1"/>
  <c r="K774" i="13" s="1"/>
  <c r="H774" i="13" s="1"/>
  <c r="F775" i="13"/>
  <c r="I775" i="13"/>
  <c r="J775" i="13" s="1"/>
  <c r="G775" i="13" s="1"/>
  <c r="F776" i="13"/>
  <c r="I776" i="13"/>
  <c r="J776" i="13" s="1"/>
  <c r="F777" i="13"/>
  <c r="I777" i="13"/>
  <c r="J777" i="13" s="1"/>
  <c r="F778" i="13"/>
  <c r="I778" i="13"/>
  <c r="J778" i="13" s="1"/>
  <c r="K778" i="13" s="1"/>
  <c r="H778" i="13" s="1"/>
  <c r="F779" i="13"/>
  <c r="I779" i="13"/>
  <c r="J779" i="13" s="1"/>
  <c r="F780" i="13"/>
  <c r="I780" i="13"/>
  <c r="J780" i="13" s="1"/>
  <c r="K780" i="13" s="1"/>
  <c r="F781" i="13"/>
  <c r="I781" i="13"/>
  <c r="J781" i="13" s="1"/>
  <c r="F782" i="13"/>
  <c r="I782" i="13"/>
  <c r="J782" i="13" s="1"/>
  <c r="K782" i="13" s="1"/>
  <c r="F783" i="13"/>
  <c r="I783" i="13"/>
  <c r="J783" i="13" s="1"/>
  <c r="F784" i="13"/>
  <c r="I784" i="13"/>
  <c r="J784" i="13" s="1"/>
  <c r="F786" i="13"/>
  <c r="I786" i="13"/>
  <c r="J786" i="13" s="1"/>
  <c r="F787" i="13"/>
  <c r="I787" i="13"/>
  <c r="J787" i="13" s="1"/>
  <c r="K787" i="13" s="1"/>
  <c r="F788" i="13"/>
  <c r="I788" i="13"/>
  <c r="J788" i="13" s="1"/>
  <c r="G788" i="13" s="1"/>
  <c r="F789" i="13"/>
  <c r="I789" i="13"/>
  <c r="J789" i="13" s="1"/>
  <c r="K789" i="13" s="1"/>
  <c r="F790" i="13"/>
  <c r="I790" i="13"/>
  <c r="J790" i="13" s="1"/>
  <c r="F791" i="13"/>
  <c r="I791" i="13"/>
  <c r="J791" i="13" s="1"/>
  <c r="K791" i="13" s="1"/>
  <c r="H791" i="13" s="1"/>
  <c r="F792" i="13"/>
  <c r="I792" i="13"/>
  <c r="J792" i="13" s="1"/>
  <c r="G792" i="13" s="1"/>
  <c r="F793" i="13"/>
  <c r="I793" i="13"/>
  <c r="J793" i="13" s="1"/>
  <c r="F794" i="13"/>
  <c r="I794" i="13"/>
  <c r="J794" i="13" s="1"/>
  <c r="F795" i="13"/>
  <c r="I795" i="13"/>
  <c r="J795" i="13" s="1"/>
  <c r="K795" i="13" s="1"/>
  <c r="H795" i="13" s="1"/>
  <c r="F796" i="13"/>
  <c r="I796" i="13"/>
  <c r="J796" i="13" s="1"/>
  <c r="F797" i="13"/>
  <c r="I797" i="13"/>
  <c r="J797" i="13" s="1"/>
  <c r="K797" i="13" s="1"/>
  <c r="F798" i="13"/>
  <c r="I798" i="13"/>
  <c r="J798" i="13" s="1"/>
  <c r="F799" i="13"/>
  <c r="I799" i="13"/>
  <c r="J799" i="13" s="1"/>
  <c r="K799" i="13" s="1"/>
  <c r="F800" i="13"/>
  <c r="I800" i="13"/>
  <c r="J800" i="13" s="1"/>
  <c r="F801" i="13"/>
  <c r="I801" i="13"/>
  <c r="J801" i="13" s="1"/>
  <c r="F802" i="13"/>
  <c r="I802" i="13"/>
  <c r="J802" i="13" s="1"/>
  <c r="F803" i="13"/>
  <c r="I803" i="13"/>
  <c r="J803" i="13" s="1"/>
  <c r="K803" i="13" s="1"/>
  <c r="F804" i="13"/>
  <c r="I804" i="13"/>
  <c r="J804" i="13" s="1"/>
  <c r="G804" i="13" s="1"/>
  <c r="F805" i="13"/>
  <c r="I805" i="13"/>
  <c r="J805" i="13" s="1"/>
  <c r="K805" i="13" s="1"/>
  <c r="F806" i="13"/>
  <c r="I806" i="13"/>
  <c r="J806" i="13" s="1"/>
  <c r="F807" i="13"/>
  <c r="I807" i="13"/>
  <c r="J807" i="13" s="1"/>
  <c r="K807" i="13" s="1"/>
  <c r="H807" i="13" s="1"/>
  <c r="F808" i="13"/>
  <c r="I808" i="13"/>
  <c r="J808" i="13" s="1"/>
  <c r="G808" i="13" s="1"/>
  <c r="F809" i="13"/>
  <c r="I809" i="13"/>
  <c r="J809" i="13" s="1"/>
  <c r="F810" i="13"/>
  <c r="I810" i="13"/>
  <c r="J810" i="13" s="1"/>
  <c r="F811" i="13"/>
  <c r="I811" i="13"/>
  <c r="J811" i="13" s="1"/>
  <c r="K811" i="13" s="1"/>
  <c r="H811" i="13" s="1"/>
  <c r="F812" i="13"/>
  <c r="I812" i="13"/>
  <c r="J812" i="13" s="1"/>
  <c r="F813" i="13"/>
  <c r="I813" i="13"/>
  <c r="J813" i="13" s="1"/>
  <c r="K813" i="13" s="1"/>
  <c r="F814" i="13"/>
  <c r="I814" i="13"/>
  <c r="J814" i="13" s="1"/>
  <c r="F815" i="13"/>
  <c r="I815" i="13"/>
  <c r="J815" i="13" s="1"/>
  <c r="F816" i="13"/>
  <c r="I816" i="13"/>
  <c r="J816" i="13" s="1"/>
  <c r="F817" i="13"/>
  <c r="I817" i="13"/>
  <c r="J817" i="13" s="1"/>
  <c r="F818" i="13"/>
  <c r="I818" i="13"/>
  <c r="J818" i="13" s="1"/>
  <c r="F819" i="13"/>
  <c r="I819" i="13"/>
  <c r="J819" i="13" s="1"/>
  <c r="K819" i="13" s="1"/>
  <c r="F820" i="13"/>
  <c r="I820" i="13"/>
  <c r="J820" i="13" s="1"/>
  <c r="G820" i="13" s="1"/>
  <c r="F821" i="13"/>
  <c r="I821" i="13"/>
  <c r="J821" i="13" s="1"/>
  <c r="K821" i="13" s="1"/>
  <c r="F822" i="13"/>
  <c r="I822" i="13"/>
  <c r="J822" i="13" s="1"/>
  <c r="F823" i="13"/>
  <c r="I823" i="13"/>
  <c r="J823" i="13" s="1"/>
  <c r="K823" i="13" s="1"/>
  <c r="H823" i="13" s="1"/>
  <c r="F824" i="13"/>
  <c r="I824" i="13"/>
  <c r="J824" i="13" s="1"/>
  <c r="G824" i="13" s="1"/>
  <c r="F825" i="13"/>
  <c r="I825" i="13"/>
  <c r="J825" i="13" s="1"/>
  <c r="F826" i="13"/>
  <c r="I826" i="13"/>
  <c r="J826" i="13" s="1"/>
  <c r="F827" i="13"/>
  <c r="I827" i="13"/>
  <c r="J827" i="13" s="1"/>
  <c r="K827" i="13" s="1"/>
  <c r="H827" i="13" s="1"/>
  <c r="F828" i="13"/>
  <c r="I828" i="13"/>
  <c r="J828" i="13" s="1"/>
  <c r="F829" i="13"/>
  <c r="I829" i="13"/>
  <c r="J829" i="13" s="1"/>
  <c r="G829" i="13" s="1"/>
  <c r="F830" i="13"/>
  <c r="I830" i="13"/>
  <c r="J830" i="13" s="1"/>
  <c r="F831" i="13"/>
  <c r="I831" i="13"/>
  <c r="J831" i="13" s="1"/>
  <c r="K831" i="13" s="1"/>
  <c r="F832" i="13"/>
  <c r="I832" i="13"/>
  <c r="J832" i="13" s="1"/>
  <c r="F833" i="13"/>
  <c r="I833" i="13"/>
  <c r="J833" i="13" s="1"/>
  <c r="K833" i="13" s="1"/>
  <c r="F834" i="13"/>
  <c r="I834" i="13"/>
  <c r="J834" i="13" s="1"/>
  <c r="F835" i="13"/>
  <c r="I835" i="13"/>
  <c r="J835" i="13" s="1"/>
  <c r="K835" i="13" s="1"/>
  <c r="F836" i="13"/>
  <c r="I836" i="13"/>
  <c r="J836" i="13" s="1"/>
  <c r="G836" i="13" s="1"/>
  <c r="F837" i="13"/>
  <c r="I837" i="13"/>
  <c r="J837" i="13" s="1"/>
  <c r="K837" i="13" s="1"/>
  <c r="F838" i="13"/>
  <c r="I838" i="13"/>
  <c r="J838" i="13" s="1"/>
  <c r="F839" i="13"/>
  <c r="I839" i="13"/>
  <c r="J839" i="13" s="1"/>
  <c r="K839" i="13" s="1"/>
  <c r="H839" i="13" s="1"/>
  <c r="F841" i="13"/>
  <c r="I841" i="13"/>
  <c r="J841" i="13" s="1"/>
  <c r="G841" i="13" s="1"/>
  <c r="F842" i="13"/>
  <c r="I842" i="13"/>
  <c r="J842" i="13" s="1"/>
  <c r="F843" i="13"/>
  <c r="I843" i="13"/>
  <c r="J843" i="13" s="1"/>
  <c r="F844" i="13"/>
  <c r="I844" i="13"/>
  <c r="J844" i="13" s="1"/>
  <c r="K844" i="13" s="1"/>
  <c r="H844" i="13" s="1"/>
  <c r="F845" i="13"/>
  <c r="I845" i="13"/>
  <c r="J845" i="13" s="1"/>
  <c r="F846" i="13"/>
  <c r="I846" i="13"/>
  <c r="J846" i="13" s="1"/>
  <c r="G846" i="13" s="1"/>
  <c r="F847" i="13"/>
  <c r="I847" i="13"/>
  <c r="J847" i="13" s="1"/>
  <c r="F848" i="13"/>
  <c r="I848" i="13"/>
  <c r="J848" i="13" s="1"/>
  <c r="K848" i="13" s="1"/>
  <c r="F849" i="13"/>
  <c r="I849" i="13"/>
  <c r="J849" i="13" s="1"/>
  <c r="F850" i="13"/>
  <c r="I850" i="13"/>
  <c r="J850" i="13" s="1"/>
  <c r="K850" i="13" s="1"/>
  <c r="F851" i="13"/>
  <c r="I851" i="13"/>
  <c r="J851" i="13" s="1"/>
  <c r="F852" i="13"/>
  <c r="I852" i="13"/>
  <c r="J852" i="13" s="1"/>
  <c r="K852" i="13" s="1"/>
  <c r="F853" i="13"/>
  <c r="I853" i="13"/>
  <c r="J853" i="13" s="1"/>
  <c r="G853" i="13" s="1"/>
  <c r="F854" i="13"/>
  <c r="I854" i="13"/>
  <c r="J854" i="13" s="1"/>
  <c r="K854" i="13" s="1"/>
  <c r="F855" i="13"/>
  <c r="I855" i="13"/>
  <c r="J855" i="13" s="1"/>
  <c r="F856" i="13"/>
  <c r="I856" i="13"/>
  <c r="J856" i="13" s="1"/>
  <c r="K856" i="13" s="1"/>
  <c r="H856" i="13" s="1"/>
  <c r="F857" i="13"/>
  <c r="I857" i="13"/>
  <c r="J857" i="13" s="1"/>
  <c r="G857" i="13" s="1"/>
  <c r="F858" i="13"/>
  <c r="I858" i="13"/>
  <c r="J858" i="13" s="1"/>
  <c r="F859" i="13"/>
  <c r="I859" i="13"/>
  <c r="J859" i="13" s="1"/>
  <c r="F860" i="13"/>
  <c r="I860" i="13"/>
  <c r="J860" i="13" s="1"/>
  <c r="K860" i="13" s="1"/>
  <c r="H860" i="13" s="1"/>
  <c r="F861" i="13"/>
  <c r="I861" i="13"/>
  <c r="J861" i="13" s="1"/>
  <c r="F862" i="13"/>
  <c r="I862" i="13"/>
  <c r="J862" i="13" s="1"/>
  <c r="K862" i="13" s="1"/>
  <c r="F863" i="13"/>
  <c r="I863" i="13"/>
  <c r="J863" i="13" s="1"/>
  <c r="F864" i="13"/>
  <c r="I864" i="13"/>
  <c r="J864" i="13" s="1"/>
  <c r="K864" i="13" s="1"/>
  <c r="F865" i="13"/>
  <c r="I865" i="13"/>
  <c r="J865" i="13" s="1"/>
  <c r="F866" i="13"/>
  <c r="I866" i="13"/>
  <c r="J866" i="13" s="1"/>
  <c r="F867" i="13"/>
  <c r="I867" i="13"/>
  <c r="J867" i="13" s="1"/>
  <c r="F868" i="13"/>
  <c r="I868" i="13"/>
  <c r="J868" i="13" s="1"/>
  <c r="F869" i="13"/>
  <c r="I869" i="13"/>
  <c r="J869" i="13" s="1"/>
  <c r="F870" i="13"/>
  <c r="I870" i="13"/>
  <c r="J870" i="13" s="1"/>
  <c r="F871" i="13"/>
  <c r="I871" i="13"/>
  <c r="J871" i="13" s="1"/>
  <c r="F872" i="13"/>
  <c r="I872" i="13"/>
  <c r="J872" i="13" s="1"/>
  <c r="F873" i="13"/>
  <c r="I873" i="13"/>
  <c r="J873" i="13" s="1"/>
  <c r="F874" i="13"/>
  <c r="I874" i="13"/>
  <c r="J874" i="13" s="1"/>
  <c r="F875" i="13"/>
  <c r="I875" i="13"/>
  <c r="J875" i="13" s="1"/>
  <c r="F876" i="13"/>
  <c r="I876" i="13"/>
  <c r="J876" i="13" s="1"/>
  <c r="F877" i="13"/>
  <c r="I877" i="13"/>
  <c r="J877" i="13" s="1"/>
  <c r="F878" i="13"/>
  <c r="I878" i="13"/>
  <c r="J878" i="13" s="1"/>
  <c r="F879" i="13"/>
  <c r="I879" i="13"/>
  <c r="J879" i="13" s="1"/>
  <c r="F880" i="13"/>
  <c r="I880" i="13"/>
  <c r="J880" i="13" s="1"/>
  <c r="F881" i="13"/>
  <c r="I881" i="13"/>
  <c r="J881" i="13" s="1"/>
  <c r="F882" i="13"/>
  <c r="I882" i="13"/>
  <c r="J882" i="13" s="1"/>
  <c r="F883" i="13"/>
  <c r="I883" i="13"/>
  <c r="J883" i="13" s="1"/>
  <c r="F884" i="13"/>
  <c r="I884" i="13"/>
  <c r="J884" i="13" s="1"/>
  <c r="F885" i="13"/>
  <c r="I885" i="13"/>
  <c r="J885" i="13" s="1"/>
  <c r="F886" i="13"/>
  <c r="I886" i="13"/>
  <c r="J886" i="13" s="1"/>
  <c r="F887" i="13"/>
  <c r="I887" i="13"/>
  <c r="J887" i="13" s="1"/>
  <c r="F888" i="13"/>
  <c r="I888" i="13"/>
  <c r="J888" i="13" s="1"/>
  <c r="F889" i="13"/>
  <c r="I889" i="13"/>
  <c r="J889" i="13" s="1"/>
  <c r="F890" i="13"/>
  <c r="I890" i="13"/>
  <c r="J890" i="13" s="1"/>
  <c r="F891" i="13"/>
  <c r="I891" i="13"/>
  <c r="J891" i="13" s="1"/>
  <c r="K891" i="13" s="1"/>
  <c r="F892" i="13"/>
  <c r="I892" i="13"/>
  <c r="J892" i="13" s="1"/>
  <c r="F893" i="13"/>
  <c r="I893" i="13"/>
  <c r="J893" i="13" s="1"/>
  <c r="K893" i="13" s="1"/>
  <c r="F894" i="13"/>
  <c r="I894" i="13"/>
  <c r="J894" i="13" s="1"/>
  <c r="F896" i="13"/>
  <c r="I896" i="13"/>
  <c r="J896" i="13" s="1"/>
  <c r="F897" i="13"/>
  <c r="I897" i="13"/>
  <c r="J897" i="13" s="1"/>
  <c r="F898" i="13"/>
  <c r="I898" i="13"/>
  <c r="J898" i="13" s="1"/>
  <c r="F899" i="13"/>
  <c r="I899" i="13"/>
  <c r="J899" i="13" s="1"/>
  <c r="F900" i="13"/>
  <c r="I900" i="13"/>
  <c r="J900" i="13" s="1"/>
  <c r="G900" i="13" s="1"/>
  <c r="F901" i="13"/>
  <c r="I901" i="13"/>
  <c r="J901" i="13" s="1"/>
  <c r="F902" i="13"/>
  <c r="I902" i="13"/>
  <c r="J902" i="13" s="1"/>
  <c r="F903" i="13"/>
  <c r="I903" i="13"/>
  <c r="J903" i="13" s="1"/>
  <c r="F904" i="13"/>
  <c r="I904" i="13"/>
  <c r="J904" i="13" s="1"/>
  <c r="F905" i="13"/>
  <c r="I905" i="13"/>
  <c r="J905" i="13" s="1"/>
  <c r="F906" i="13"/>
  <c r="I906" i="13"/>
  <c r="J906" i="13" s="1"/>
  <c r="F907" i="13"/>
  <c r="I907" i="13"/>
  <c r="J907" i="13" s="1"/>
  <c r="F908" i="13"/>
  <c r="I908" i="13"/>
  <c r="J908" i="13" s="1"/>
  <c r="K908" i="13" s="1"/>
  <c r="F909" i="13"/>
  <c r="I909" i="13"/>
  <c r="J909" i="13" s="1"/>
  <c r="F910" i="13"/>
  <c r="I910" i="13"/>
  <c r="J910" i="13" s="1"/>
  <c r="F911" i="13"/>
  <c r="I911" i="13"/>
  <c r="J911" i="13" s="1"/>
  <c r="F912" i="13"/>
  <c r="I912" i="13"/>
  <c r="J912" i="13" s="1"/>
  <c r="F913" i="13"/>
  <c r="I913" i="13"/>
  <c r="J913" i="13" s="1"/>
  <c r="F914" i="13"/>
  <c r="I914" i="13"/>
  <c r="J914" i="13" s="1"/>
  <c r="F915" i="13"/>
  <c r="I915" i="13"/>
  <c r="J915" i="13" s="1"/>
  <c r="F916" i="13"/>
  <c r="I916" i="13"/>
  <c r="J916" i="13" s="1"/>
  <c r="K916" i="13" s="1"/>
  <c r="F917" i="13"/>
  <c r="I917" i="13"/>
  <c r="J917" i="13" s="1"/>
  <c r="F918" i="13"/>
  <c r="I918" i="13"/>
  <c r="J918" i="13" s="1"/>
  <c r="K918" i="13" s="1"/>
  <c r="F919" i="13"/>
  <c r="I919" i="13"/>
  <c r="J919" i="13" s="1"/>
  <c r="F920" i="13"/>
  <c r="I920" i="13"/>
  <c r="J920" i="13" s="1"/>
  <c r="K920" i="13" s="1"/>
  <c r="F921" i="13"/>
  <c r="I921" i="13"/>
  <c r="J921" i="13" s="1"/>
  <c r="F922" i="13"/>
  <c r="I922" i="13"/>
  <c r="J922" i="13" s="1"/>
  <c r="K922" i="13" s="1"/>
  <c r="F923" i="13"/>
  <c r="I923" i="13"/>
  <c r="J923" i="13" s="1"/>
  <c r="F924" i="13"/>
  <c r="I924" i="13"/>
  <c r="J924" i="13" s="1"/>
  <c r="K924" i="13" s="1"/>
  <c r="F925" i="13"/>
  <c r="I925" i="13"/>
  <c r="J925" i="13" s="1"/>
  <c r="F926" i="13"/>
  <c r="I926" i="13"/>
  <c r="J926" i="13" s="1"/>
  <c r="K926" i="13" s="1"/>
  <c r="F927" i="13"/>
  <c r="I927" i="13"/>
  <c r="J927" i="13" s="1"/>
  <c r="F928" i="13"/>
  <c r="I928" i="13"/>
  <c r="J928" i="13" s="1"/>
  <c r="K928" i="13" s="1"/>
  <c r="F929" i="13"/>
  <c r="I929" i="13"/>
  <c r="J929" i="13" s="1"/>
  <c r="F930" i="13"/>
  <c r="I930" i="13"/>
  <c r="J930" i="13" s="1"/>
  <c r="K930" i="13" s="1"/>
  <c r="F931" i="13"/>
  <c r="I931" i="13"/>
  <c r="J931" i="13" s="1"/>
  <c r="F932" i="13"/>
  <c r="I932" i="13"/>
  <c r="J932" i="13" s="1"/>
  <c r="K932" i="13" s="1"/>
  <c r="F933" i="13"/>
  <c r="I933" i="13"/>
  <c r="J933" i="13" s="1"/>
  <c r="F934" i="13"/>
  <c r="I934" i="13"/>
  <c r="J934" i="13" s="1"/>
  <c r="K934" i="13" s="1"/>
  <c r="F935" i="13"/>
  <c r="I935" i="13"/>
  <c r="J935" i="13" s="1"/>
  <c r="F936" i="13"/>
  <c r="I936" i="13"/>
  <c r="J936" i="13" s="1"/>
  <c r="K936" i="13" s="1"/>
  <c r="F937" i="13"/>
  <c r="I937" i="13"/>
  <c r="J937" i="13" s="1"/>
  <c r="F938" i="13"/>
  <c r="I938" i="13"/>
  <c r="J938" i="13" s="1"/>
  <c r="K938" i="13" s="1"/>
  <c r="F939" i="13"/>
  <c r="I939" i="13"/>
  <c r="J939" i="13" s="1"/>
  <c r="F940" i="13"/>
  <c r="I940" i="13"/>
  <c r="J940" i="13" s="1"/>
  <c r="K940" i="13" s="1"/>
  <c r="F941" i="13"/>
  <c r="I941" i="13"/>
  <c r="J941" i="13" s="1"/>
  <c r="F942" i="13"/>
  <c r="I942" i="13"/>
  <c r="J942" i="13" s="1"/>
  <c r="K942" i="13" s="1"/>
  <c r="F943" i="13"/>
  <c r="I943" i="13"/>
  <c r="J943" i="13" s="1"/>
  <c r="F944" i="13"/>
  <c r="I944" i="13"/>
  <c r="J944" i="13" s="1"/>
  <c r="F945" i="13"/>
  <c r="I945" i="13"/>
  <c r="J945" i="13" s="1"/>
  <c r="F946" i="13"/>
  <c r="I946" i="13"/>
  <c r="J946" i="13" s="1"/>
  <c r="K946" i="13" s="1"/>
  <c r="F947" i="13"/>
  <c r="I947" i="13"/>
  <c r="J947" i="13" s="1"/>
  <c r="F948" i="13"/>
  <c r="I948" i="13"/>
  <c r="J948" i="13" s="1"/>
  <c r="F949" i="13"/>
  <c r="I949" i="13"/>
  <c r="J949" i="13" s="1"/>
  <c r="F951" i="13"/>
  <c r="I951" i="13"/>
  <c r="J951" i="13" s="1"/>
  <c r="K951" i="13" s="1"/>
  <c r="F952" i="13"/>
  <c r="I952" i="13"/>
  <c r="J952" i="13" s="1"/>
  <c r="F953" i="13"/>
  <c r="I953" i="13"/>
  <c r="J953" i="13" s="1"/>
  <c r="F954" i="13"/>
  <c r="I954" i="13"/>
  <c r="J954" i="13" s="1"/>
  <c r="F955" i="13"/>
  <c r="I955" i="13"/>
  <c r="J955" i="13" s="1"/>
  <c r="K955" i="13" s="1"/>
  <c r="F956" i="13"/>
  <c r="I956" i="13"/>
  <c r="J956" i="13" s="1"/>
  <c r="F957" i="13"/>
  <c r="I957" i="13"/>
  <c r="J957" i="13" s="1"/>
  <c r="F958" i="13"/>
  <c r="I958" i="13"/>
  <c r="J958" i="13" s="1"/>
  <c r="F959" i="13"/>
  <c r="I959" i="13"/>
  <c r="J959" i="13" s="1"/>
  <c r="K959" i="13" s="1"/>
  <c r="F960" i="13"/>
  <c r="I960" i="13"/>
  <c r="J960" i="13" s="1"/>
  <c r="F961" i="13"/>
  <c r="I961" i="13"/>
  <c r="J961" i="13" s="1"/>
  <c r="F962" i="13"/>
  <c r="I962" i="13"/>
  <c r="J962" i="13" s="1"/>
  <c r="F963" i="13"/>
  <c r="I963" i="13"/>
  <c r="J963" i="13" s="1"/>
  <c r="K963" i="13" s="1"/>
  <c r="F964" i="13"/>
  <c r="I964" i="13"/>
  <c r="J964" i="13" s="1"/>
  <c r="F965" i="13"/>
  <c r="I965" i="13"/>
  <c r="J965" i="13" s="1"/>
  <c r="G965" i="13" s="1"/>
  <c r="F966" i="13"/>
  <c r="I966" i="13"/>
  <c r="J966" i="13" s="1"/>
  <c r="K966" i="13" s="1"/>
  <c r="H966" i="13" s="1"/>
  <c r="F967" i="13"/>
  <c r="I967" i="13"/>
  <c r="J967" i="13" s="1"/>
  <c r="F968" i="13"/>
  <c r="I968" i="13"/>
  <c r="J968" i="13" s="1"/>
  <c r="F969" i="13"/>
  <c r="I969" i="13"/>
  <c r="J969" i="13" s="1"/>
  <c r="F970" i="13"/>
  <c r="I970" i="13"/>
  <c r="J970" i="13" s="1"/>
  <c r="K970" i="13" s="1"/>
  <c r="H970" i="13" s="1"/>
  <c r="F971" i="13"/>
  <c r="I971" i="13"/>
  <c r="J971" i="13" s="1"/>
  <c r="K971" i="13" s="1"/>
  <c r="F972" i="13"/>
  <c r="I972" i="13"/>
  <c r="J972" i="13" s="1"/>
  <c r="F973" i="13"/>
  <c r="I973" i="13"/>
  <c r="J973" i="13" s="1"/>
  <c r="G973" i="13" s="1"/>
  <c r="F974" i="13"/>
  <c r="I974" i="13"/>
  <c r="J974" i="13" s="1"/>
  <c r="G974" i="13" s="1"/>
  <c r="F975" i="13"/>
  <c r="I975" i="13"/>
  <c r="J975" i="13" s="1"/>
  <c r="F976" i="13"/>
  <c r="I976" i="13"/>
  <c r="J976" i="13" s="1"/>
  <c r="F977" i="13"/>
  <c r="I977" i="13"/>
  <c r="J977" i="13" s="1"/>
  <c r="F978" i="13"/>
  <c r="I978" i="13"/>
  <c r="J978" i="13" s="1"/>
  <c r="K978" i="13" s="1"/>
  <c r="H978" i="13" s="1"/>
  <c r="F979" i="13"/>
  <c r="I979" i="13"/>
  <c r="J979" i="13" s="1"/>
  <c r="K979" i="13" s="1"/>
  <c r="F980" i="13"/>
  <c r="I980" i="13"/>
  <c r="J980" i="13" s="1"/>
  <c r="F981" i="13"/>
  <c r="I981" i="13"/>
  <c r="J981" i="13" s="1"/>
  <c r="G981" i="13" s="1"/>
  <c r="F982" i="13"/>
  <c r="I982" i="13"/>
  <c r="J982" i="13" s="1"/>
  <c r="G982" i="13" s="1"/>
  <c r="F983" i="13"/>
  <c r="I983" i="13"/>
  <c r="J983" i="13" s="1"/>
  <c r="F984" i="13"/>
  <c r="I984" i="13"/>
  <c r="J984" i="13" s="1"/>
  <c r="F985" i="13"/>
  <c r="I985" i="13"/>
  <c r="J985" i="13" s="1"/>
  <c r="F986" i="13"/>
  <c r="I986" i="13"/>
  <c r="J986" i="13" s="1"/>
  <c r="K986" i="13" s="1"/>
  <c r="H986" i="13" s="1"/>
  <c r="F987" i="13"/>
  <c r="I987" i="13"/>
  <c r="J987" i="13" s="1"/>
  <c r="K987" i="13" s="1"/>
  <c r="F988" i="13"/>
  <c r="I988" i="13"/>
  <c r="J988" i="13" s="1"/>
  <c r="F989" i="13"/>
  <c r="I989" i="13"/>
  <c r="J989" i="13" s="1"/>
  <c r="G989" i="13" s="1"/>
  <c r="F990" i="13"/>
  <c r="I990" i="13"/>
  <c r="J990" i="13" s="1"/>
  <c r="K990" i="13" s="1"/>
  <c r="H990" i="13" s="1"/>
  <c r="F991" i="13"/>
  <c r="I991" i="13"/>
  <c r="J991" i="13" s="1"/>
  <c r="F992" i="13"/>
  <c r="I992" i="13"/>
  <c r="J992" i="13" s="1"/>
  <c r="F993" i="13"/>
  <c r="I993" i="13"/>
  <c r="J993" i="13" s="1"/>
  <c r="F994" i="13"/>
  <c r="I994" i="13"/>
  <c r="J994" i="13" s="1"/>
  <c r="K994" i="13" s="1"/>
  <c r="H994" i="13" s="1"/>
  <c r="F995" i="13"/>
  <c r="I995" i="13"/>
  <c r="J995" i="13" s="1"/>
  <c r="K995" i="13" s="1"/>
  <c r="F996" i="13"/>
  <c r="I996" i="13"/>
  <c r="J996" i="13" s="1"/>
  <c r="F997" i="13"/>
  <c r="I997" i="13"/>
  <c r="J997" i="13" s="1"/>
  <c r="G997" i="13" s="1"/>
  <c r="F998" i="13"/>
  <c r="I998" i="13"/>
  <c r="J998" i="13" s="1"/>
  <c r="K998" i="13" s="1"/>
  <c r="H998" i="13" s="1"/>
  <c r="F999" i="13"/>
  <c r="I999" i="13"/>
  <c r="J999" i="13" s="1"/>
  <c r="F1000" i="13"/>
  <c r="I1000" i="13"/>
  <c r="J1000" i="13" s="1"/>
  <c r="F1001" i="13"/>
  <c r="I1001" i="13"/>
  <c r="J1001" i="13" s="1"/>
  <c r="F1002" i="13"/>
  <c r="I1002" i="13"/>
  <c r="J1002" i="13" s="1"/>
  <c r="K1002" i="13" s="1"/>
  <c r="H1002" i="13" s="1"/>
  <c r="F1003" i="13"/>
  <c r="I1003" i="13"/>
  <c r="J1003" i="13" s="1"/>
  <c r="K1003" i="13" s="1"/>
  <c r="F1004" i="13"/>
  <c r="I1004" i="13"/>
  <c r="J1004" i="13" s="1"/>
  <c r="F1006" i="13"/>
  <c r="I1006" i="13"/>
  <c r="J1006" i="13" s="1"/>
  <c r="G1006" i="13" s="1"/>
  <c r="F1007" i="13"/>
  <c r="I1007" i="13"/>
  <c r="J1007" i="13" s="1"/>
  <c r="F1008" i="13"/>
  <c r="I1008" i="13"/>
  <c r="J1008" i="13" s="1"/>
  <c r="F1009" i="13"/>
  <c r="I1009" i="13"/>
  <c r="J1009" i="13" s="1"/>
  <c r="F1010" i="13"/>
  <c r="I1010" i="13"/>
  <c r="J1010" i="13" s="1"/>
  <c r="F1011" i="13"/>
  <c r="I1011" i="13"/>
  <c r="J1011" i="13" s="1"/>
  <c r="K1011" i="13" s="1"/>
  <c r="H1011" i="13" s="1"/>
  <c r="F1012" i="13"/>
  <c r="I1012" i="13"/>
  <c r="J1012" i="13" s="1"/>
  <c r="K1012" i="13" s="1"/>
  <c r="F1013" i="13"/>
  <c r="I1013" i="13"/>
  <c r="J1013" i="13" s="1"/>
  <c r="F1014" i="13"/>
  <c r="I1014" i="13"/>
  <c r="J1014" i="13" s="1"/>
  <c r="G1014" i="13" s="1"/>
  <c r="F1015" i="13"/>
  <c r="I1015" i="13"/>
  <c r="J1015" i="13" s="1"/>
  <c r="G1015" i="13" s="1"/>
  <c r="F1016" i="13"/>
  <c r="I1016" i="13"/>
  <c r="J1016" i="13" s="1"/>
  <c r="F1017" i="13"/>
  <c r="I1017" i="13"/>
  <c r="J1017" i="13" s="1"/>
  <c r="F1018" i="13"/>
  <c r="I1018" i="13"/>
  <c r="J1018" i="13" s="1"/>
  <c r="F1019" i="13"/>
  <c r="I1019" i="13"/>
  <c r="J1019" i="13" s="1"/>
  <c r="K1019" i="13" s="1"/>
  <c r="H1019" i="13" s="1"/>
  <c r="F1020" i="13"/>
  <c r="I1020" i="13"/>
  <c r="J1020" i="13" s="1"/>
  <c r="K1020" i="13" s="1"/>
  <c r="F1021" i="13"/>
  <c r="I1021" i="13"/>
  <c r="J1021" i="13" s="1"/>
  <c r="F1022" i="13"/>
  <c r="I1022" i="13"/>
  <c r="J1022" i="13" s="1"/>
  <c r="G1022" i="13" s="1"/>
  <c r="F1023" i="13"/>
  <c r="I1023" i="13"/>
  <c r="J1023" i="13" s="1"/>
  <c r="K1023" i="13" s="1"/>
  <c r="H1023" i="13" s="1"/>
  <c r="F1024" i="13"/>
  <c r="I1024" i="13"/>
  <c r="J1024" i="13" s="1"/>
  <c r="F1025" i="13"/>
  <c r="I1025" i="13"/>
  <c r="J1025" i="13" s="1"/>
  <c r="F1026" i="13"/>
  <c r="I1026" i="13"/>
  <c r="J1026" i="13" s="1"/>
  <c r="F1027" i="13"/>
  <c r="I1027" i="13"/>
  <c r="J1027" i="13" s="1"/>
  <c r="K1027" i="13" s="1"/>
  <c r="F1028" i="13"/>
  <c r="I1028" i="13"/>
  <c r="J1028" i="13" s="1"/>
  <c r="K1028" i="13" s="1"/>
  <c r="F1029" i="13"/>
  <c r="I1029" i="13"/>
  <c r="J1029" i="13" s="1"/>
  <c r="F1030" i="13"/>
  <c r="I1030" i="13"/>
  <c r="J1030" i="13" s="1"/>
  <c r="G1030" i="13" s="1"/>
  <c r="F1031" i="13"/>
  <c r="I1031" i="13"/>
  <c r="J1031" i="13" s="1"/>
  <c r="F1032" i="13"/>
  <c r="I1032" i="13"/>
  <c r="J1032" i="13" s="1"/>
  <c r="F1033" i="13"/>
  <c r="I1033" i="13"/>
  <c r="J1033" i="13" s="1"/>
  <c r="F1034" i="13"/>
  <c r="I1034" i="13"/>
  <c r="J1034" i="13" s="1"/>
  <c r="F1035" i="13"/>
  <c r="I1035" i="13"/>
  <c r="J1035" i="13" s="1"/>
  <c r="K1035" i="13" s="1"/>
  <c r="F1036" i="13"/>
  <c r="I1036" i="13"/>
  <c r="J1036" i="13" s="1"/>
  <c r="K1036" i="13" s="1"/>
  <c r="F1037" i="13"/>
  <c r="I1037" i="13"/>
  <c r="J1037" i="13" s="1"/>
  <c r="F1038" i="13"/>
  <c r="I1038" i="13"/>
  <c r="J1038" i="13" s="1"/>
  <c r="G1038" i="13" s="1"/>
  <c r="F1039" i="13"/>
  <c r="I1039" i="13"/>
  <c r="J1039" i="13" s="1"/>
  <c r="G1039" i="13" s="1"/>
  <c r="F1040" i="13"/>
  <c r="I1040" i="13"/>
  <c r="J1040" i="13" s="1"/>
  <c r="F1041" i="13"/>
  <c r="I1041" i="13"/>
  <c r="J1041" i="13" s="1"/>
  <c r="F1042" i="13"/>
  <c r="I1042" i="13"/>
  <c r="J1042" i="13" s="1"/>
  <c r="F1043" i="13"/>
  <c r="I1043" i="13"/>
  <c r="J1043" i="13" s="1"/>
  <c r="K1043" i="13" s="1"/>
  <c r="F1044" i="13"/>
  <c r="I1044" i="13"/>
  <c r="J1044" i="13" s="1"/>
  <c r="K1044" i="13" s="1"/>
  <c r="F1045" i="13"/>
  <c r="I1045" i="13"/>
  <c r="J1045" i="13" s="1"/>
  <c r="F1046" i="13"/>
  <c r="I1046" i="13"/>
  <c r="J1046" i="13" s="1"/>
  <c r="G1046" i="13" s="1"/>
  <c r="F1047" i="13"/>
  <c r="I1047" i="13"/>
  <c r="J1047" i="13" s="1"/>
  <c r="G1047" i="13" s="1"/>
  <c r="F1048" i="13"/>
  <c r="I1048" i="13"/>
  <c r="J1048" i="13" s="1"/>
  <c r="F1049" i="13"/>
  <c r="I1049" i="13"/>
  <c r="J1049" i="13" s="1"/>
  <c r="F1050" i="13"/>
  <c r="I1050" i="13"/>
  <c r="J1050" i="13" s="1"/>
  <c r="F1051" i="13"/>
  <c r="I1051" i="13"/>
  <c r="J1051" i="13" s="1"/>
  <c r="K1051" i="13" s="1"/>
  <c r="F1052" i="13"/>
  <c r="I1052" i="13"/>
  <c r="J1052" i="13" s="1"/>
  <c r="F1053" i="13"/>
  <c r="I1053" i="13"/>
  <c r="J1053" i="13" s="1"/>
  <c r="F1054" i="13"/>
  <c r="I1054" i="13"/>
  <c r="J1054" i="13" s="1"/>
  <c r="G1054" i="13" s="1"/>
  <c r="F1055" i="13"/>
  <c r="I1055" i="13"/>
  <c r="J1055" i="13" s="1"/>
  <c r="G1055" i="13" s="1"/>
  <c r="F1056" i="13"/>
  <c r="I1056" i="13"/>
  <c r="J1056" i="13" s="1"/>
  <c r="F1057" i="13"/>
  <c r="I1057" i="13"/>
  <c r="J1057" i="13" s="1"/>
  <c r="K1057" i="13" s="1"/>
  <c r="F1058" i="13"/>
  <c r="I1058" i="13"/>
  <c r="J1058" i="13" s="1"/>
  <c r="G1058" i="13" s="1"/>
  <c r="F1059" i="13"/>
  <c r="I1059" i="13"/>
  <c r="J1059" i="13" s="1"/>
  <c r="F1061" i="13"/>
  <c r="I1061" i="13"/>
  <c r="J1061" i="13" s="1"/>
  <c r="F1062" i="13"/>
  <c r="I1062" i="13"/>
  <c r="J1062" i="13" s="1"/>
  <c r="K1062" i="13" s="1"/>
  <c r="F1063" i="13"/>
  <c r="I1063" i="13"/>
  <c r="J1063" i="13" s="1"/>
  <c r="G1063" i="13" s="1"/>
  <c r="F1064" i="13"/>
  <c r="I1064" i="13"/>
  <c r="J1064" i="13" s="1"/>
  <c r="G1064" i="13" s="1"/>
  <c r="F1065" i="13"/>
  <c r="I1065" i="13"/>
  <c r="J1065" i="13" s="1"/>
  <c r="F1066" i="13"/>
  <c r="I1066" i="13"/>
  <c r="J1066" i="13" s="1"/>
  <c r="K1066" i="13" s="1"/>
  <c r="F1067" i="13"/>
  <c r="I1067" i="13"/>
  <c r="J1067" i="13" s="1"/>
  <c r="K1067" i="13" s="1"/>
  <c r="F1068" i="13"/>
  <c r="I1068" i="13"/>
  <c r="J1068" i="13" s="1"/>
  <c r="K1068" i="13" s="1"/>
  <c r="F1069" i="13"/>
  <c r="I1069" i="13"/>
  <c r="J1069" i="13" s="1"/>
  <c r="F1070" i="13"/>
  <c r="I1070" i="13"/>
  <c r="J1070" i="13" s="1"/>
  <c r="F1071" i="13"/>
  <c r="I1071" i="13"/>
  <c r="J1071" i="13" s="1"/>
  <c r="G1071" i="13" s="1"/>
  <c r="F1072" i="13"/>
  <c r="I1072" i="13"/>
  <c r="J1072" i="13" s="1"/>
  <c r="G1072" i="13" s="1"/>
  <c r="F1073" i="13"/>
  <c r="I1073" i="13"/>
  <c r="J1073" i="13" s="1"/>
  <c r="F1074" i="13"/>
  <c r="I1074" i="13"/>
  <c r="J1074" i="13" s="1"/>
  <c r="K1074" i="13" s="1"/>
  <c r="F1075" i="13"/>
  <c r="I1075" i="13"/>
  <c r="J1075" i="13" s="1"/>
  <c r="G1075" i="13" s="1"/>
  <c r="F1076" i="13"/>
  <c r="I1076" i="13"/>
  <c r="J1076" i="13" s="1"/>
  <c r="G1076" i="13" s="1"/>
  <c r="F1077" i="13"/>
  <c r="I1077" i="13"/>
  <c r="J1077" i="13" s="1"/>
  <c r="F1078" i="13"/>
  <c r="I1078" i="13"/>
  <c r="J1078" i="13" s="1"/>
  <c r="K1078" i="13" s="1"/>
  <c r="F1079" i="13"/>
  <c r="I1079" i="13"/>
  <c r="J1079" i="13" s="1"/>
  <c r="K1079" i="13" s="1"/>
  <c r="F1080" i="13"/>
  <c r="I1080" i="13"/>
  <c r="J1080" i="13" s="1"/>
  <c r="K1080" i="13" s="1"/>
  <c r="F1081" i="13"/>
  <c r="I1081" i="13"/>
  <c r="J1081" i="13" s="1"/>
  <c r="F1082" i="13"/>
  <c r="I1082" i="13"/>
  <c r="J1082" i="13" s="1"/>
  <c r="K1082" i="13" s="1"/>
  <c r="F1083" i="13"/>
  <c r="I1083" i="13"/>
  <c r="J1083" i="13" s="1"/>
  <c r="K1083" i="13" s="1"/>
  <c r="F1084" i="13"/>
  <c r="I1084" i="13"/>
  <c r="J1084" i="13" s="1"/>
  <c r="F1085" i="13"/>
  <c r="I1085" i="13"/>
  <c r="J1085" i="13" s="1"/>
  <c r="F1086" i="13"/>
  <c r="I1086" i="13"/>
  <c r="J1086" i="13" s="1"/>
  <c r="F1087" i="13"/>
  <c r="I1087" i="13"/>
  <c r="J1087" i="13" s="1"/>
  <c r="K1087" i="13" s="1"/>
  <c r="F1088" i="13"/>
  <c r="I1088" i="13"/>
  <c r="J1088" i="13" s="1"/>
  <c r="K1088" i="13" s="1"/>
  <c r="F1089" i="13"/>
  <c r="I1089" i="13"/>
  <c r="J1089" i="13" s="1"/>
  <c r="F1090" i="13"/>
  <c r="I1090" i="13"/>
  <c r="J1090" i="13" s="1"/>
  <c r="K1090" i="13" s="1"/>
  <c r="F1091" i="13"/>
  <c r="I1091" i="13"/>
  <c r="J1091" i="13" s="1"/>
  <c r="G1091" i="13" s="1"/>
  <c r="F1092" i="13"/>
  <c r="I1092" i="13"/>
  <c r="J1092" i="13" s="1"/>
  <c r="G1092" i="13" s="1"/>
  <c r="F1093" i="13"/>
  <c r="I1093" i="13"/>
  <c r="J1093" i="13" s="1"/>
  <c r="F1094" i="13"/>
  <c r="I1094" i="13"/>
  <c r="J1094" i="13" s="1"/>
  <c r="K1094" i="13" s="1"/>
  <c r="F1095" i="13"/>
  <c r="I1095" i="13"/>
  <c r="J1095" i="13" s="1"/>
  <c r="K1095" i="13" s="1"/>
  <c r="F1096" i="13"/>
  <c r="I1096" i="13"/>
  <c r="J1096" i="13" s="1"/>
  <c r="K1096" i="13" s="1"/>
  <c r="F1097" i="13"/>
  <c r="I1097" i="13"/>
  <c r="J1097" i="13" s="1"/>
  <c r="F1098" i="13"/>
  <c r="I1098" i="13"/>
  <c r="J1098" i="13" s="1"/>
  <c r="K1098" i="13" s="1"/>
  <c r="F1099" i="13"/>
  <c r="I1099" i="13"/>
  <c r="J1099" i="13" s="1"/>
  <c r="K1099" i="13" s="1"/>
  <c r="F1100" i="13"/>
  <c r="I1100" i="13"/>
  <c r="J1100" i="13" s="1"/>
  <c r="K1100" i="13" s="1"/>
  <c r="F1101" i="13"/>
  <c r="I1101" i="13"/>
  <c r="J1101" i="13" s="1"/>
  <c r="F1102" i="13"/>
  <c r="I1102" i="13"/>
  <c r="J1102" i="13" s="1"/>
  <c r="F1103" i="13"/>
  <c r="I1103" i="13"/>
  <c r="J1103" i="13" s="1"/>
  <c r="K1103" i="13" s="1"/>
  <c r="F1104" i="13"/>
  <c r="I1104" i="13"/>
  <c r="J1104" i="13" s="1"/>
  <c r="K1104" i="13" s="1"/>
  <c r="F1105" i="13"/>
  <c r="I1105" i="13"/>
  <c r="J1105" i="13" s="1"/>
  <c r="F1106" i="13"/>
  <c r="I1106" i="13"/>
  <c r="J1106" i="13" s="1"/>
  <c r="K1106" i="13" s="1"/>
  <c r="F1107" i="13"/>
  <c r="I1107" i="13"/>
  <c r="J1107" i="13" s="1"/>
  <c r="G1107" i="13" s="1"/>
  <c r="F1108" i="13"/>
  <c r="I1108" i="13"/>
  <c r="J1108" i="13" s="1"/>
  <c r="G1108" i="13" s="1"/>
  <c r="F1109" i="13"/>
  <c r="I1109" i="13"/>
  <c r="J1109" i="13" s="1"/>
  <c r="F1110" i="13"/>
  <c r="I1110" i="13"/>
  <c r="J1110" i="13" s="1"/>
  <c r="K1110" i="13" s="1"/>
  <c r="F1111" i="13"/>
  <c r="I1111" i="13"/>
  <c r="J1111" i="13" s="1"/>
  <c r="F1112" i="13"/>
  <c r="I1112" i="13"/>
  <c r="J1112" i="13" s="1"/>
  <c r="G1112" i="13" s="1"/>
  <c r="F1113" i="13"/>
  <c r="I1113" i="13"/>
  <c r="J1113" i="13" s="1"/>
  <c r="F1114" i="13"/>
  <c r="I1114" i="13"/>
  <c r="J1114" i="13" s="1"/>
  <c r="K1114" i="13" s="1"/>
  <c r="F1116" i="13"/>
  <c r="I1116" i="13"/>
  <c r="J1116" i="13" s="1"/>
  <c r="K1116" i="13" s="1"/>
  <c r="F1117" i="13"/>
  <c r="I1117" i="13"/>
  <c r="J1117" i="13" s="1"/>
  <c r="K1117" i="13" s="1"/>
  <c r="F1118" i="13"/>
  <c r="I1118" i="13"/>
  <c r="J1118" i="13" s="1"/>
  <c r="F1119" i="13"/>
  <c r="I1119" i="13"/>
  <c r="J1119" i="13" s="1"/>
  <c r="K1119" i="13" s="1"/>
  <c r="F1120" i="13"/>
  <c r="I1120" i="13"/>
  <c r="J1120" i="13" s="1"/>
  <c r="K1120" i="13" s="1"/>
  <c r="F1121" i="13"/>
  <c r="I1121" i="13"/>
  <c r="J1121" i="13" s="1"/>
  <c r="K1121" i="13" s="1"/>
  <c r="F1122" i="13"/>
  <c r="I1122" i="13"/>
  <c r="J1122" i="13" s="1"/>
  <c r="F1123" i="13"/>
  <c r="I1123" i="13"/>
  <c r="J1123" i="13" s="1"/>
  <c r="K1123" i="13" s="1"/>
  <c r="F1124" i="13"/>
  <c r="I1124" i="13"/>
  <c r="J1124" i="13" s="1"/>
  <c r="K1124" i="13" s="1"/>
  <c r="F1125" i="13"/>
  <c r="I1125" i="13"/>
  <c r="J1125" i="13" s="1"/>
  <c r="K1125" i="13" s="1"/>
  <c r="F1126" i="13"/>
  <c r="I1126" i="13"/>
  <c r="J1126" i="13" s="1"/>
  <c r="F1127" i="13"/>
  <c r="I1127" i="13"/>
  <c r="J1127" i="13" s="1"/>
  <c r="K1127" i="13" s="1"/>
  <c r="F1128" i="13"/>
  <c r="I1128" i="13"/>
  <c r="J1128" i="13" s="1"/>
  <c r="K1128" i="13" s="1"/>
  <c r="F1129" i="13"/>
  <c r="I1129" i="13"/>
  <c r="J1129" i="13" s="1"/>
  <c r="F1130" i="13"/>
  <c r="I1130" i="13"/>
  <c r="J1130" i="13" s="1"/>
  <c r="F1131" i="13"/>
  <c r="I1131" i="13"/>
  <c r="J1131" i="13" s="1"/>
  <c r="K1131" i="13" s="1"/>
  <c r="F1132" i="13"/>
  <c r="I1132" i="13"/>
  <c r="J1132" i="13" s="1"/>
  <c r="K1132" i="13" s="1"/>
  <c r="F1133" i="13"/>
  <c r="I1133" i="13"/>
  <c r="J1133" i="13" s="1"/>
  <c r="K1133" i="13" s="1"/>
  <c r="F1134" i="13"/>
  <c r="I1134" i="13"/>
  <c r="J1134" i="13" s="1"/>
  <c r="F1135" i="13"/>
  <c r="I1135" i="13"/>
  <c r="J1135" i="13" s="1"/>
  <c r="K1135" i="13" s="1"/>
  <c r="F1136" i="13"/>
  <c r="I1136" i="13"/>
  <c r="J1136" i="13" s="1"/>
  <c r="K1136" i="13" s="1"/>
  <c r="F1137" i="13"/>
  <c r="I1137" i="13"/>
  <c r="J1137" i="13" s="1"/>
  <c r="F1139" i="13"/>
  <c r="I1139" i="13"/>
  <c r="J1139" i="13" s="1"/>
  <c r="F1140" i="13"/>
  <c r="I1140" i="13"/>
  <c r="J1140" i="13" s="1"/>
  <c r="K1140" i="13" s="1"/>
  <c r="F1141" i="13"/>
  <c r="I1141" i="13"/>
  <c r="J1141" i="13" s="1"/>
  <c r="K1141" i="13" s="1"/>
  <c r="F1142" i="13"/>
  <c r="I1142" i="13"/>
  <c r="J1142" i="13" s="1"/>
  <c r="K1142" i="13" s="1"/>
  <c r="F1143" i="13"/>
  <c r="I1143" i="13"/>
  <c r="J1143" i="13" s="1"/>
  <c r="F1144" i="13"/>
  <c r="I1144" i="13"/>
  <c r="J1144" i="13" s="1"/>
  <c r="K1144" i="13" s="1"/>
  <c r="F1145" i="13"/>
  <c r="I1145" i="13"/>
  <c r="J1145" i="13" s="1"/>
  <c r="K1145" i="13" s="1"/>
  <c r="F1146" i="13"/>
  <c r="I1146" i="13"/>
  <c r="J1146" i="13" s="1"/>
  <c r="K1146" i="13" s="1"/>
  <c r="F1147" i="13"/>
  <c r="I1147" i="13"/>
  <c r="J1147" i="13" s="1"/>
  <c r="F1148" i="13"/>
  <c r="I1148" i="13"/>
  <c r="J1148" i="13" s="1"/>
  <c r="K1148" i="13" s="1"/>
  <c r="F1149" i="13"/>
  <c r="I1149" i="13"/>
  <c r="J1149" i="13" s="1"/>
  <c r="K1149" i="13" s="1"/>
  <c r="F1150" i="13"/>
  <c r="I1150" i="13"/>
  <c r="J1150" i="13" s="1"/>
  <c r="K1150" i="13" s="1"/>
  <c r="F1152" i="13"/>
  <c r="I1152" i="13"/>
  <c r="J1152" i="13" s="1"/>
  <c r="F1153" i="13"/>
  <c r="I1153" i="13"/>
  <c r="J1153" i="13" s="1"/>
  <c r="K1153" i="13" s="1"/>
  <c r="F1154" i="13"/>
  <c r="I1154" i="13"/>
  <c r="J1154" i="13" s="1"/>
  <c r="K1154" i="13" s="1"/>
  <c r="F1155" i="13"/>
  <c r="I1155" i="13"/>
  <c r="J1155" i="13" s="1"/>
  <c r="K1155" i="13" s="1"/>
  <c r="F1156" i="13"/>
  <c r="I1156" i="13"/>
  <c r="J1156" i="13" s="1"/>
  <c r="F1157" i="13"/>
  <c r="I1157" i="13"/>
  <c r="J1157" i="13" s="1"/>
  <c r="K1157" i="13" s="1"/>
  <c r="F1158" i="13"/>
  <c r="I1158" i="13"/>
  <c r="J1158" i="13" s="1"/>
  <c r="K1158" i="13" s="1"/>
  <c r="F1159" i="13"/>
  <c r="I1159" i="13"/>
  <c r="J1159" i="13" s="1"/>
  <c r="K1159" i="13" s="1"/>
  <c r="F1160" i="13"/>
  <c r="I1160" i="13"/>
  <c r="J1160" i="13" s="1"/>
  <c r="F1161" i="13"/>
  <c r="I1161" i="13"/>
  <c r="J1161" i="13" s="1"/>
  <c r="K1161" i="13" s="1"/>
  <c r="F1162" i="13"/>
  <c r="I1162" i="13"/>
  <c r="J1162" i="13" s="1"/>
  <c r="K1162" i="13" s="1"/>
  <c r="F1163" i="13"/>
  <c r="I1163" i="13"/>
  <c r="J1163" i="13" s="1"/>
  <c r="F1164" i="13"/>
  <c r="I1164" i="13"/>
  <c r="J1164" i="13" s="1"/>
  <c r="F1165" i="13"/>
  <c r="I1165" i="13"/>
  <c r="J1165" i="13" s="1"/>
  <c r="K1165" i="13" s="1"/>
  <c r="F1166" i="13"/>
  <c r="I1166" i="13"/>
  <c r="J1166" i="13" s="1"/>
  <c r="K1166" i="13" s="1"/>
  <c r="F1167" i="13"/>
  <c r="I1167" i="13"/>
  <c r="J1167" i="13" s="1"/>
  <c r="K1167" i="13" s="1"/>
  <c r="F1168" i="13"/>
  <c r="I1168" i="13"/>
  <c r="J1168" i="13" s="1"/>
  <c r="F1169" i="13"/>
  <c r="I1169" i="13"/>
  <c r="J1169" i="13" s="1"/>
  <c r="K1169" i="13" s="1"/>
  <c r="F1170" i="13"/>
  <c r="I1170" i="13"/>
  <c r="J1170" i="13" s="1"/>
  <c r="K1170" i="13" s="1"/>
  <c r="F1171" i="13"/>
  <c r="I1171" i="13"/>
  <c r="J1171" i="13" s="1"/>
  <c r="K1171" i="13" s="1"/>
  <c r="F1172" i="13"/>
  <c r="I1172" i="13"/>
  <c r="J1172" i="13" s="1"/>
  <c r="F1173" i="13"/>
  <c r="I1173" i="13"/>
  <c r="J1173" i="13" s="1"/>
  <c r="K1173" i="13" s="1"/>
  <c r="F1174" i="13"/>
  <c r="I1174" i="13"/>
  <c r="J1174" i="13" s="1"/>
  <c r="K1174" i="13" s="1"/>
  <c r="F1175" i="13"/>
  <c r="I1175" i="13"/>
  <c r="J1175" i="13" s="1"/>
  <c r="K1175" i="13" s="1"/>
  <c r="F1176" i="13"/>
  <c r="I1176" i="13"/>
  <c r="J1176" i="13" s="1"/>
  <c r="F1177" i="13"/>
  <c r="I1177" i="13"/>
  <c r="J1177" i="13" s="1"/>
  <c r="K1177" i="13" s="1"/>
  <c r="F1178" i="13"/>
  <c r="I1178" i="13"/>
  <c r="J1178" i="13" s="1"/>
  <c r="K1178" i="13" s="1"/>
  <c r="F1179" i="13"/>
  <c r="I1179" i="13"/>
  <c r="J1179" i="13" s="1"/>
  <c r="K1179" i="13" s="1"/>
  <c r="F1180" i="13"/>
  <c r="I1180" i="13"/>
  <c r="J1180" i="13" s="1"/>
  <c r="F1181" i="13"/>
  <c r="I1181" i="13"/>
  <c r="J1181" i="13" s="1"/>
  <c r="K1181" i="13" s="1"/>
  <c r="F1182" i="13"/>
  <c r="I1182" i="13"/>
  <c r="J1182" i="13" s="1"/>
  <c r="K1182" i="13" s="1"/>
  <c r="F1183" i="13"/>
  <c r="I1183" i="13"/>
  <c r="J1183" i="13" s="1"/>
  <c r="K1183" i="13" s="1"/>
  <c r="F1184" i="13"/>
  <c r="I1184" i="13"/>
  <c r="J1184" i="13" s="1"/>
  <c r="F1185" i="13"/>
  <c r="I1185" i="13"/>
  <c r="J1185" i="13" s="1"/>
  <c r="K1185" i="13" s="1"/>
  <c r="F1186" i="13"/>
  <c r="I1186" i="13"/>
  <c r="J1186" i="13" s="1"/>
  <c r="K1186" i="13" s="1"/>
  <c r="F1187" i="13"/>
  <c r="I1187" i="13"/>
  <c r="J1187" i="13" s="1"/>
  <c r="F1188" i="13"/>
  <c r="I1188" i="13"/>
  <c r="J1188" i="13" s="1"/>
  <c r="F1189" i="13"/>
  <c r="I1189" i="13"/>
  <c r="J1189" i="13" s="1"/>
  <c r="K1189" i="13" s="1"/>
  <c r="F1190" i="13"/>
  <c r="I1190" i="13"/>
  <c r="J1190" i="13" s="1"/>
  <c r="K1190" i="13" s="1"/>
  <c r="F1191" i="13"/>
  <c r="I1191" i="13"/>
  <c r="J1191" i="13" s="1"/>
  <c r="K1191" i="13" s="1"/>
  <c r="F1192" i="13"/>
  <c r="I1192" i="13"/>
  <c r="J1192" i="13" s="1"/>
  <c r="F1193" i="13"/>
  <c r="I1193" i="13"/>
  <c r="J1193" i="13" s="1"/>
  <c r="K1193" i="13" s="1"/>
  <c r="F1194" i="13"/>
  <c r="I1194" i="13"/>
  <c r="J1194" i="13" s="1"/>
  <c r="K1194" i="13" s="1"/>
  <c r="F1195" i="13"/>
  <c r="I1195" i="13"/>
  <c r="J1195" i="13" s="1"/>
  <c r="F1196" i="13"/>
  <c r="I1196" i="13"/>
  <c r="J1196" i="13" s="1"/>
  <c r="F1197" i="13"/>
  <c r="I1197" i="13"/>
  <c r="J1197" i="13" s="1"/>
  <c r="K1197" i="13" s="1"/>
  <c r="F1198" i="13"/>
  <c r="I1198" i="13"/>
  <c r="J1198" i="13" s="1"/>
  <c r="K1198" i="13" s="1"/>
  <c r="F1199" i="13"/>
  <c r="I1199" i="13"/>
  <c r="J1199" i="13" s="1"/>
  <c r="K1199" i="13" s="1"/>
  <c r="F1201" i="13"/>
  <c r="I1201" i="13"/>
  <c r="J1201" i="13" s="1"/>
  <c r="F1202" i="13"/>
  <c r="I1202" i="13"/>
  <c r="J1202" i="13" s="1"/>
  <c r="K1202" i="13" s="1"/>
  <c r="F1203" i="13"/>
  <c r="I1203" i="13"/>
  <c r="J1203" i="13" s="1"/>
  <c r="K1203" i="13" s="1"/>
  <c r="F1204" i="13"/>
  <c r="I1204" i="13"/>
  <c r="J1204" i="13" s="1"/>
  <c r="K1204" i="13" s="1"/>
  <c r="F1205" i="13"/>
  <c r="I1205" i="13"/>
  <c r="J1205" i="13" s="1"/>
  <c r="F1206" i="13"/>
  <c r="I1206" i="13"/>
  <c r="J1206" i="13" s="1"/>
  <c r="K1206" i="13" s="1"/>
  <c r="F1207" i="13"/>
  <c r="I1207" i="13"/>
  <c r="J1207" i="13" s="1"/>
  <c r="K1207" i="13" s="1"/>
  <c r="F1208" i="13"/>
  <c r="I1208" i="13"/>
  <c r="J1208" i="13" s="1"/>
  <c r="K1208" i="13" s="1"/>
  <c r="F1209" i="13"/>
  <c r="I1209" i="13"/>
  <c r="J1209" i="13" s="1"/>
  <c r="F1210" i="13"/>
  <c r="I1210" i="13"/>
  <c r="J1210" i="13" s="1"/>
  <c r="K1210" i="13" s="1"/>
  <c r="F1211" i="13"/>
  <c r="I1211" i="13"/>
  <c r="J1211" i="13" s="1"/>
  <c r="K1211" i="13" s="1"/>
  <c r="F1212" i="13"/>
  <c r="I1212" i="13"/>
  <c r="J1212" i="13" s="1"/>
  <c r="K1212" i="13" s="1"/>
  <c r="F1213" i="13"/>
  <c r="I1213" i="13"/>
  <c r="J1213" i="13" s="1"/>
  <c r="F1214" i="13"/>
  <c r="I1214" i="13"/>
  <c r="J1214" i="13" s="1"/>
  <c r="K1214" i="13" s="1"/>
  <c r="F1215" i="13"/>
  <c r="I1215" i="13"/>
  <c r="J1215" i="13" s="1"/>
  <c r="K1215" i="13" s="1"/>
  <c r="F1216" i="13"/>
  <c r="I1216" i="13"/>
  <c r="J1216" i="13" s="1"/>
  <c r="K1216" i="13" s="1"/>
  <c r="F1217" i="13"/>
  <c r="I1217" i="13"/>
  <c r="J1217" i="13" s="1"/>
  <c r="F1218" i="13"/>
  <c r="I1218" i="13"/>
  <c r="J1218" i="13" s="1"/>
  <c r="K1218" i="13" s="1"/>
  <c r="F1219" i="13"/>
  <c r="I1219" i="13"/>
  <c r="J1219" i="13" s="1"/>
  <c r="K1219" i="13" s="1"/>
  <c r="F1220" i="13"/>
  <c r="I1220" i="13"/>
  <c r="J1220" i="13" s="1"/>
  <c r="K1220" i="13" s="1"/>
  <c r="F1221" i="13"/>
  <c r="I1221" i="13"/>
  <c r="J1221" i="13" s="1"/>
  <c r="F1222" i="13"/>
  <c r="I1222" i="13"/>
  <c r="J1222" i="13" s="1"/>
  <c r="K1222" i="13" s="1"/>
  <c r="F1223" i="13"/>
  <c r="I1223" i="13"/>
  <c r="J1223" i="13" s="1"/>
  <c r="K1223" i="13" s="1"/>
  <c r="F1224" i="13"/>
  <c r="I1224" i="13"/>
  <c r="J1224" i="13" s="1"/>
  <c r="K1224" i="13" s="1"/>
  <c r="F1225" i="13"/>
  <c r="I1225" i="13"/>
  <c r="J1225" i="13" s="1"/>
  <c r="F1226" i="13"/>
  <c r="I1226" i="13"/>
  <c r="J1226" i="13" s="1"/>
  <c r="K1226" i="13" s="1"/>
  <c r="F1227" i="13"/>
  <c r="I1227" i="13"/>
  <c r="J1227" i="13" s="1"/>
  <c r="K1227" i="13" s="1"/>
  <c r="F1228" i="13"/>
  <c r="I1228" i="13"/>
  <c r="J1228" i="13" s="1"/>
  <c r="F1229" i="13"/>
  <c r="I1229" i="13"/>
  <c r="J1229" i="13" s="1"/>
  <c r="F1230" i="13"/>
  <c r="I1230" i="13"/>
  <c r="J1230" i="13" s="1"/>
  <c r="K1230" i="13" s="1"/>
  <c r="F1231" i="13"/>
  <c r="I1231" i="13"/>
  <c r="J1231" i="13" s="1"/>
  <c r="K1231" i="13" s="1"/>
  <c r="F1232" i="13"/>
  <c r="I1232" i="13"/>
  <c r="J1232" i="13" s="1"/>
  <c r="K1232" i="13" s="1"/>
  <c r="F1233" i="13"/>
  <c r="I1233" i="13"/>
  <c r="J1233" i="13" s="1"/>
  <c r="F1234" i="13"/>
  <c r="I1234" i="13"/>
  <c r="J1234" i="13" s="1"/>
  <c r="K1234" i="13" s="1"/>
  <c r="F1235" i="13"/>
  <c r="I1235" i="13"/>
  <c r="J1235" i="13" s="1"/>
  <c r="K1235" i="13" s="1"/>
  <c r="F1236" i="13"/>
  <c r="I1236" i="13"/>
  <c r="J1236" i="13" s="1"/>
  <c r="K1236" i="13" s="1"/>
  <c r="F1237" i="13"/>
  <c r="I1237" i="13"/>
  <c r="J1237" i="13" s="1"/>
  <c r="F1238" i="13"/>
  <c r="I1238" i="13"/>
  <c r="J1238" i="13" s="1"/>
  <c r="K1238" i="13" s="1"/>
  <c r="F1239" i="13"/>
  <c r="I1239" i="13"/>
  <c r="J1239" i="13" s="1"/>
  <c r="K1239" i="13" s="1"/>
  <c r="F1240" i="13"/>
  <c r="I1240" i="13"/>
  <c r="J1240" i="13" s="1"/>
  <c r="K1240" i="13" s="1"/>
  <c r="F1241" i="13"/>
  <c r="I1241" i="13"/>
  <c r="J1241" i="13" s="1"/>
  <c r="F1242" i="13"/>
  <c r="I1242" i="13"/>
  <c r="J1242" i="13" s="1"/>
  <c r="K1242" i="13" s="1"/>
  <c r="F1243" i="13"/>
  <c r="I1243" i="13"/>
  <c r="J1243" i="13" s="1"/>
  <c r="K1243" i="13" s="1"/>
  <c r="F1244" i="13"/>
  <c r="I1244" i="13"/>
  <c r="J1244" i="13" s="1"/>
  <c r="K1244" i="13" s="1"/>
  <c r="F1245" i="13"/>
  <c r="I1245" i="13"/>
  <c r="J1245" i="13" s="1"/>
  <c r="F1246" i="13"/>
  <c r="I1246" i="13"/>
  <c r="J1246" i="13" s="1"/>
  <c r="K1246" i="13" s="1"/>
  <c r="F1247" i="13"/>
  <c r="I1247" i="13"/>
  <c r="J1247" i="13" s="1"/>
  <c r="K1247" i="13" s="1"/>
  <c r="F1248" i="13"/>
  <c r="I1248" i="13"/>
  <c r="J1248" i="13" s="1"/>
  <c r="K1248" i="13" s="1"/>
  <c r="F1249" i="13"/>
  <c r="I1249" i="13"/>
  <c r="J1249" i="13" s="1"/>
  <c r="F1250" i="13"/>
  <c r="I1250" i="13"/>
  <c r="J1250" i="13" s="1"/>
  <c r="K1250" i="13" s="1"/>
  <c r="F1251" i="13"/>
  <c r="I1251" i="13"/>
  <c r="J1251" i="13" s="1"/>
  <c r="K1251" i="13" s="1"/>
  <c r="F1252" i="13"/>
  <c r="I1252" i="13"/>
  <c r="J1252" i="13" s="1"/>
  <c r="K1252" i="13" s="1"/>
  <c r="F1253" i="13"/>
  <c r="I1253" i="13"/>
  <c r="J1253" i="13" s="1"/>
  <c r="F1254" i="13"/>
  <c r="I1254" i="13"/>
  <c r="J1254" i="13" s="1"/>
  <c r="K1254" i="13" s="1"/>
  <c r="F1256" i="13"/>
  <c r="I1256" i="13"/>
  <c r="J1256" i="13" s="1"/>
  <c r="K1256" i="13" s="1"/>
  <c r="F1257" i="13"/>
  <c r="I1257" i="13"/>
  <c r="J1257" i="13" s="1"/>
  <c r="K1257" i="13" s="1"/>
  <c r="F1258" i="13"/>
  <c r="I1258" i="13"/>
  <c r="J1258" i="13" s="1"/>
  <c r="F1259" i="13"/>
  <c r="I1259" i="13"/>
  <c r="J1259" i="13" s="1"/>
  <c r="K1259" i="13" s="1"/>
  <c r="F1260" i="13"/>
  <c r="I1260" i="13"/>
  <c r="J1260" i="13" s="1"/>
  <c r="K1260" i="13" s="1"/>
  <c r="F1261" i="13"/>
  <c r="I1261" i="13"/>
  <c r="J1261" i="13" s="1"/>
  <c r="K1261" i="13" s="1"/>
  <c r="F1262" i="13"/>
  <c r="I1262" i="13"/>
  <c r="J1262" i="13" s="1"/>
  <c r="F1263" i="13"/>
  <c r="I1263" i="13"/>
  <c r="J1263" i="13" s="1"/>
  <c r="K1263" i="13" s="1"/>
  <c r="F1264" i="13"/>
  <c r="I1264" i="13"/>
  <c r="J1264" i="13" s="1"/>
  <c r="F1265" i="13"/>
  <c r="I1265" i="13"/>
  <c r="J1265" i="13" s="1"/>
  <c r="K1265" i="13" s="1"/>
  <c r="F1266" i="13"/>
  <c r="I1266" i="13"/>
  <c r="J1266" i="13" s="1"/>
  <c r="F1267" i="13"/>
  <c r="I1267" i="13"/>
  <c r="J1267" i="13" s="1"/>
  <c r="K1267" i="13" s="1"/>
  <c r="F1268" i="13"/>
  <c r="I1268" i="13"/>
  <c r="J1268" i="13" s="1"/>
  <c r="K1268" i="13" s="1"/>
  <c r="F1269" i="13"/>
  <c r="I1269" i="13"/>
  <c r="J1269" i="13" s="1"/>
  <c r="K1269" i="13" s="1"/>
  <c r="F1270" i="13"/>
  <c r="I1270" i="13"/>
  <c r="J1270" i="13" s="1"/>
  <c r="K1270" i="13" s="1"/>
  <c r="F1271" i="13"/>
  <c r="I1271" i="13"/>
  <c r="J1271" i="13" s="1"/>
  <c r="K1271" i="13" s="1"/>
  <c r="F1272" i="13"/>
  <c r="I1272" i="13"/>
  <c r="J1272" i="13" s="1"/>
  <c r="F1273" i="13"/>
  <c r="I1273" i="13"/>
  <c r="J1273" i="13" s="1"/>
  <c r="K1273" i="13" s="1"/>
  <c r="H1273" i="13" s="1"/>
  <c r="F1274" i="13"/>
  <c r="I1274" i="13"/>
  <c r="J1274" i="13" s="1"/>
  <c r="K1274" i="13" s="1"/>
  <c r="F1275" i="13"/>
  <c r="I1275" i="13"/>
  <c r="J1275" i="13" s="1"/>
  <c r="K1275" i="13" s="1"/>
  <c r="F1276" i="13"/>
  <c r="I1276" i="13"/>
  <c r="J1276" i="13" s="1"/>
  <c r="F1277" i="13"/>
  <c r="I1277" i="13"/>
  <c r="J1277" i="13" s="1"/>
  <c r="K1277" i="13" s="1"/>
  <c r="H1277" i="13" s="1"/>
  <c r="F1278" i="13"/>
  <c r="I1278" i="13"/>
  <c r="J1278" i="13" s="1"/>
  <c r="K1278" i="13" s="1"/>
  <c r="F1279" i="13"/>
  <c r="I1279" i="13"/>
  <c r="J1279" i="13" s="1"/>
  <c r="K1279" i="13" s="1"/>
  <c r="F1280" i="13"/>
  <c r="I1280" i="13"/>
  <c r="J1280" i="13" s="1"/>
  <c r="F1281" i="13"/>
  <c r="I1281" i="13"/>
  <c r="J1281" i="13" s="1"/>
  <c r="K1281" i="13" s="1"/>
  <c r="H1281" i="13" s="1"/>
  <c r="F1282" i="13"/>
  <c r="I1282" i="13"/>
  <c r="J1282" i="13" s="1"/>
  <c r="K1282" i="13" s="1"/>
  <c r="F1283" i="13"/>
  <c r="I1283" i="13"/>
  <c r="J1283" i="13" s="1"/>
  <c r="K1283" i="13" s="1"/>
  <c r="F1284" i="13"/>
  <c r="I1284" i="13"/>
  <c r="J1284" i="13" s="1"/>
  <c r="F1285" i="13"/>
  <c r="I1285" i="13"/>
  <c r="J1285" i="13" s="1"/>
  <c r="K1285" i="13" s="1"/>
  <c r="H1285" i="13" s="1"/>
  <c r="F1286" i="13"/>
  <c r="I1286" i="13"/>
  <c r="J1286" i="13" s="1"/>
  <c r="K1286" i="13" s="1"/>
  <c r="F1287" i="13"/>
  <c r="I1287" i="13"/>
  <c r="J1287" i="13" s="1"/>
  <c r="K1287" i="13" s="1"/>
  <c r="F1288" i="13"/>
  <c r="I1288" i="13"/>
  <c r="J1288" i="13" s="1"/>
  <c r="F1289" i="13"/>
  <c r="I1289" i="13"/>
  <c r="J1289" i="13" s="1"/>
  <c r="G1289" i="13" s="1"/>
  <c r="F1290" i="13"/>
  <c r="I1290" i="13"/>
  <c r="J1290" i="13" s="1"/>
  <c r="K1290" i="13" s="1"/>
  <c r="F1291" i="13"/>
  <c r="I1291" i="13"/>
  <c r="J1291" i="13" s="1"/>
  <c r="K1291" i="13" s="1"/>
  <c r="F1292" i="13"/>
  <c r="I1292" i="13"/>
  <c r="J1292" i="13" s="1"/>
  <c r="F1293" i="13"/>
  <c r="I1293" i="13"/>
  <c r="J1293" i="13" s="1"/>
  <c r="K1293" i="13" s="1"/>
  <c r="H1293" i="13" s="1"/>
  <c r="F1294" i="13"/>
  <c r="I1294" i="13"/>
  <c r="J1294" i="13" s="1"/>
  <c r="K1294" i="13" s="1"/>
  <c r="F1295" i="13"/>
  <c r="I1295" i="13"/>
  <c r="J1295" i="13" s="1"/>
  <c r="K1295" i="13" s="1"/>
  <c r="F1296" i="13"/>
  <c r="I1296" i="13"/>
  <c r="J1296" i="13" s="1"/>
  <c r="F1297" i="13"/>
  <c r="I1297" i="13"/>
  <c r="J1297" i="13" s="1"/>
  <c r="K1297" i="13" s="1"/>
  <c r="H1297" i="13" s="1"/>
  <c r="F1298" i="13"/>
  <c r="I1298" i="13"/>
  <c r="J1298" i="13" s="1"/>
  <c r="K1298" i="13" s="1"/>
  <c r="F1299" i="13"/>
  <c r="I1299" i="13"/>
  <c r="J1299" i="13" s="1"/>
  <c r="K1299" i="13" s="1"/>
  <c r="F1300" i="13"/>
  <c r="I1300" i="13"/>
  <c r="J1300" i="13" s="1"/>
  <c r="F1301" i="13"/>
  <c r="I1301" i="13"/>
  <c r="J1301" i="13" s="1"/>
  <c r="K1301" i="13" s="1"/>
  <c r="H1301" i="13" s="1"/>
  <c r="F1302" i="13"/>
  <c r="I1302" i="13"/>
  <c r="J1302" i="13" s="1"/>
  <c r="K1302" i="13" s="1"/>
  <c r="F1303" i="13"/>
  <c r="I1303" i="13"/>
  <c r="J1303" i="13" s="1"/>
  <c r="K1303" i="13" s="1"/>
  <c r="F1304" i="13"/>
  <c r="I1304" i="13"/>
  <c r="J1304" i="13" s="1"/>
  <c r="F1305" i="13"/>
  <c r="I1305" i="13"/>
  <c r="J1305" i="13" s="1"/>
  <c r="G1305" i="13" s="1"/>
  <c r="F1306" i="13"/>
  <c r="I1306" i="13"/>
  <c r="J1306" i="13" s="1"/>
  <c r="K1306" i="13" s="1"/>
  <c r="F1307" i="13"/>
  <c r="I1307" i="13"/>
  <c r="J1307" i="13" s="1"/>
  <c r="K1307" i="13" s="1"/>
  <c r="F1308" i="13"/>
  <c r="I1308" i="13"/>
  <c r="J1308" i="13" s="1"/>
  <c r="F1309" i="13"/>
  <c r="I1309" i="13"/>
  <c r="J1309" i="13" s="1"/>
  <c r="K1309" i="13" s="1"/>
  <c r="H1309" i="13" s="1"/>
  <c r="F1311" i="13"/>
  <c r="I1311" i="13"/>
  <c r="J1311" i="13" s="1"/>
  <c r="K1311" i="13" s="1"/>
  <c r="F1312" i="13"/>
  <c r="I1312" i="13"/>
  <c r="J1312" i="13" s="1"/>
  <c r="K1312" i="13" s="1"/>
  <c r="F1313" i="13"/>
  <c r="I1313" i="13"/>
  <c r="J1313" i="13" s="1"/>
  <c r="F1314" i="13"/>
  <c r="I1314" i="13"/>
  <c r="J1314" i="13" s="1"/>
  <c r="K1314" i="13" s="1"/>
  <c r="H1314" i="13" s="1"/>
  <c r="F1315" i="13"/>
  <c r="I1315" i="13"/>
  <c r="J1315" i="13" s="1"/>
  <c r="K1315" i="13" s="1"/>
  <c r="F1316" i="13"/>
  <c r="I1316" i="13"/>
  <c r="J1316" i="13" s="1"/>
  <c r="K1316" i="13" s="1"/>
  <c r="F1317" i="13"/>
  <c r="I1317" i="13"/>
  <c r="J1317" i="13" s="1"/>
  <c r="F1318" i="13"/>
  <c r="I1318" i="13"/>
  <c r="J1318" i="13" s="1"/>
  <c r="K1318" i="13" s="1"/>
  <c r="H1318" i="13" s="1"/>
  <c r="F1319" i="13"/>
  <c r="I1319" i="13"/>
  <c r="J1319" i="13" s="1"/>
  <c r="K1319" i="13" s="1"/>
  <c r="F1320" i="13"/>
  <c r="I1320" i="13"/>
  <c r="J1320" i="13" s="1"/>
  <c r="K1320" i="13" s="1"/>
  <c r="F1321" i="13"/>
  <c r="I1321" i="13"/>
  <c r="J1321" i="13" s="1"/>
  <c r="F1322" i="13"/>
  <c r="I1322" i="13"/>
  <c r="J1322" i="13" s="1"/>
  <c r="G1322" i="13" s="1"/>
  <c r="F1323" i="13"/>
  <c r="I1323" i="13"/>
  <c r="J1323" i="13" s="1"/>
  <c r="K1323" i="13" s="1"/>
  <c r="F1324" i="13"/>
  <c r="I1324" i="13"/>
  <c r="J1324" i="13" s="1"/>
  <c r="K1324" i="13" s="1"/>
  <c r="F1325" i="13"/>
  <c r="I1325" i="13"/>
  <c r="J1325" i="13" s="1"/>
  <c r="F1326" i="13"/>
  <c r="I1326" i="13"/>
  <c r="J1326" i="13" s="1"/>
  <c r="K1326" i="13" s="1"/>
  <c r="H1326" i="13" s="1"/>
  <c r="F1327" i="13"/>
  <c r="I1327" i="13"/>
  <c r="J1327" i="13" s="1"/>
  <c r="K1327" i="13" s="1"/>
  <c r="F1328" i="13"/>
  <c r="I1328" i="13"/>
  <c r="J1328" i="13" s="1"/>
  <c r="K1328" i="13" s="1"/>
  <c r="F1329" i="13"/>
  <c r="I1329" i="13"/>
  <c r="J1329" i="13" s="1"/>
  <c r="F1330" i="13"/>
  <c r="I1330" i="13"/>
  <c r="J1330" i="13" s="1"/>
  <c r="K1330" i="13" s="1"/>
  <c r="H1330" i="13" s="1"/>
  <c r="F1331" i="13"/>
  <c r="I1331" i="13"/>
  <c r="J1331" i="13" s="1"/>
  <c r="K1331" i="13" s="1"/>
  <c r="F1332" i="13"/>
  <c r="I1332" i="13"/>
  <c r="J1332" i="13" s="1"/>
  <c r="K1332" i="13" s="1"/>
  <c r="F1333" i="13"/>
  <c r="I1333" i="13"/>
  <c r="J1333" i="13" s="1"/>
  <c r="F1334" i="13"/>
  <c r="I1334" i="13"/>
  <c r="J1334" i="13" s="1"/>
  <c r="K1334" i="13" s="1"/>
  <c r="H1334" i="13" s="1"/>
  <c r="F1335" i="13"/>
  <c r="I1335" i="13"/>
  <c r="J1335" i="13" s="1"/>
  <c r="K1335" i="13" s="1"/>
  <c r="F1336" i="13"/>
  <c r="I1336" i="13"/>
  <c r="J1336" i="13" s="1"/>
  <c r="K1336" i="13" s="1"/>
  <c r="F1337" i="13"/>
  <c r="I1337" i="13"/>
  <c r="J1337" i="13" s="1"/>
  <c r="F1338" i="13"/>
  <c r="I1338" i="13"/>
  <c r="J1338" i="13" s="1"/>
  <c r="G1338" i="13" s="1"/>
  <c r="F1339" i="13"/>
  <c r="I1339" i="13"/>
  <c r="J1339" i="13" s="1"/>
  <c r="K1339" i="13" s="1"/>
  <c r="F1340" i="13"/>
  <c r="I1340" i="13"/>
  <c r="J1340" i="13" s="1"/>
  <c r="K1340" i="13" s="1"/>
  <c r="F1341" i="13"/>
  <c r="I1341" i="13"/>
  <c r="J1341" i="13" s="1"/>
  <c r="F1342" i="13"/>
  <c r="I1342" i="13"/>
  <c r="J1342" i="13" s="1"/>
  <c r="K1342" i="13" s="1"/>
  <c r="H1342" i="13" s="1"/>
  <c r="F1343" i="13"/>
  <c r="I1343" i="13"/>
  <c r="J1343" i="13" s="1"/>
  <c r="G1343" i="13" s="1"/>
  <c r="F1344" i="13"/>
  <c r="I1344" i="13"/>
  <c r="J1344" i="13" s="1"/>
  <c r="F1345" i="13"/>
  <c r="I1345" i="13"/>
  <c r="J1345" i="13" s="1"/>
  <c r="G1345" i="13" s="1"/>
  <c r="F1346" i="13"/>
  <c r="I1346" i="13"/>
  <c r="J1346" i="13" s="1"/>
  <c r="F1347" i="13"/>
  <c r="I1347" i="13"/>
  <c r="J1347" i="13" s="1"/>
  <c r="G1347" i="13" s="1"/>
  <c r="F1348" i="13"/>
  <c r="I1348" i="13"/>
  <c r="J1348" i="13" s="1"/>
  <c r="F1349" i="13"/>
  <c r="I1349" i="13"/>
  <c r="J1349" i="13" s="1"/>
  <c r="G1349" i="13" s="1"/>
  <c r="F1350" i="13"/>
  <c r="I1350" i="13"/>
  <c r="J1350" i="13" s="1"/>
  <c r="F1351" i="13"/>
  <c r="I1351" i="13"/>
  <c r="J1351" i="13" s="1"/>
  <c r="G1351" i="13" s="1"/>
  <c r="F1352" i="13"/>
  <c r="I1352" i="13"/>
  <c r="J1352" i="13" s="1"/>
  <c r="F1353" i="13"/>
  <c r="I1353" i="13"/>
  <c r="J1353" i="13" s="1"/>
  <c r="G1353" i="13" s="1"/>
  <c r="F1354" i="13"/>
  <c r="I1354" i="13"/>
  <c r="J1354" i="13" s="1"/>
  <c r="F1355" i="13"/>
  <c r="I1355" i="13"/>
  <c r="J1355" i="13" s="1"/>
  <c r="G1355" i="13" s="1"/>
  <c r="F1356" i="13"/>
  <c r="I1356" i="13"/>
  <c r="J1356" i="13" s="1"/>
  <c r="F1357" i="13"/>
  <c r="I1357" i="13"/>
  <c r="J1357" i="13" s="1"/>
  <c r="G1357" i="13" s="1"/>
  <c r="F1358" i="13"/>
  <c r="I1358" i="13"/>
  <c r="J1358" i="13" s="1"/>
  <c r="F1359" i="13"/>
  <c r="I1359" i="13"/>
  <c r="J1359" i="13" s="1"/>
  <c r="G1359" i="13" s="1"/>
  <c r="F1360" i="13"/>
  <c r="I1360" i="13"/>
  <c r="J1360" i="13" s="1"/>
  <c r="F1361" i="13"/>
  <c r="I1361" i="13"/>
  <c r="J1361" i="13" s="1"/>
  <c r="G1361" i="13" s="1"/>
  <c r="F1362" i="13"/>
  <c r="I1362" i="13"/>
  <c r="J1362" i="13" s="1"/>
  <c r="F1363" i="13"/>
  <c r="I1363" i="13"/>
  <c r="J1363" i="13" s="1"/>
  <c r="G1363" i="13" s="1"/>
  <c r="F1364" i="13"/>
  <c r="I1364" i="13"/>
  <c r="J1364" i="13" s="1"/>
  <c r="F1366" i="13"/>
  <c r="I1366" i="13"/>
  <c r="J1366" i="13" s="1"/>
  <c r="G1366" i="13" s="1"/>
  <c r="F1367" i="13"/>
  <c r="I1367" i="13"/>
  <c r="J1367" i="13" s="1"/>
  <c r="F1368" i="13"/>
  <c r="I1368" i="13"/>
  <c r="J1368" i="13" s="1"/>
  <c r="G1368" i="13" s="1"/>
  <c r="F1369" i="13"/>
  <c r="I1369" i="13"/>
  <c r="J1369" i="13" s="1"/>
  <c r="F1370" i="13"/>
  <c r="I1370" i="13"/>
  <c r="J1370" i="13" s="1"/>
  <c r="G1370" i="13" s="1"/>
  <c r="F1371" i="13"/>
  <c r="I1371" i="13"/>
  <c r="J1371" i="13" s="1"/>
  <c r="F1372" i="13"/>
  <c r="I1372" i="13"/>
  <c r="J1372" i="13" s="1"/>
  <c r="G1372" i="13" s="1"/>
  <c r="F1373" i="13"/>
  <c r="I1373" i="13"/>
  <c r="J1373" i="13" s="1"/>
  <c r="F1374" i="13"/>
  <c r="I1374" i="13"/>
  <c r="J1374" i="13" s="1"/>
  <c r="G1374" i="13" s="1"/>
  <c r="F1375" i="13"/>
  <c r="I1375" i="13"/>
  <c r="J1375" i="13" s="1"/>
  <c r="F1376" i="13"/>
  <c r="I1376" i="13"/>
  <c r="J1376" i="13" s="1"/>
  <c r="G1376" i="13" s="1"/>
  <c r="F1377" i="13"/>
  <c r="I1377" i="13"/>
  <c r="J1377" i="13" s="1"/>
  <c r="F1378" i="13"/>
  <c r="I1378" i="13"/>
  <c r="J1378" i="13" s="1"/>
  <c r="G1378" i="13" s="1"/>
  <c r="F1379" i="13"/>
  <c r="I1379" i="13"/>
  <c r="J1379" i="13" s="1"/>
  <c r="F1380" i="13"/>
  <c r="I1380" i="13"/>
  <c r="J1380" i="13" s="1"/>
  <c r="G1380" i="13" s="1"/>
  <c r="F1381" i="13"/>
  <c r="I1381" i="13"/>
  <c r="J1381" i="13" s="1"/>
  <c r="F1382" i="13"/>
  <c r="I1382" i="13"/>
  <c r="J1382" i="13" s="1"/>
  <c r="G1382" i="13" s="1"/>
  <c r="F1383" i="13"/>
  <c r="I1383" i="13"/>
  <c r="J1383" i="13" s="1"/>
  <c r="F1384" i="13"/>
  <c r="I1384" i="13"/>
  <c r="J1384" i="13" s="1"/>
  <c r="G1384" i="13" s="1"/>
  <c r="F1385" i="13"/>
  <c r="I1385" i="13"/>
  <c r="J1385" i="13" s="1"/>
  <c r="F1386" i="13"/>
  <c r="I1386" i="13"/>
  <c r="J1386" i="13" s="1"/>
  <c r="G1386" i="13" s="1"/>
  <c r="F1387" i="13"/>
  <c r="I1387" i="13"/>
  <c r="J1387" i="13" s="1"/>
  <c r="F1388" i="13"/>
  <c r="I1388" i="13"/>
  <c r="J1388" i="13" s="1"/>
  <c r="G1388" i="13" s="1"/>
  <c r="F1389" i="13"/>
  <c r="I1389" i="13"/>
  <c r="J1389" i="13" s="1"/>
  <c r="F1390" i="13"/>
  <c r="I1390" i="13"/>
  <c r="J1390" i="13" s="1"/>
  <c r="G1390" i="13" s="1"/>
  <c r="F1391" i="13"/>
  <c r="I1391" i="13"/>
  <c r="J1391" i="13" s="1"/>
  <c r="F1392" i="13"/>
  <c r="I1392" i="13"/>
  <c r="J1392" i="13" s="1"/>
  <c r="G1392" i="13" s="1"/>
  <c r="F1393" i="13"/>
  <c r="I1393" i="13"/>
  <c r="J1393" i="13" s="1"/>
  <c r="F1394" i="13"/>
  <c r="I1394" i="13"/>
  <c r="J1394" i="13" s="1"/>
  <c r="G1394" i="13" s="1"/>
  <c r="F1395" i="13"/>
  <c r="I1395" i="13"/>
  <c r="J1395" i="13" s="1"/>
  <c r="F1396" i="13"/>
  <c r="I1396" i="13"/>
  <c r="J1396" i="13" s="1"/>
  <c r="G1396" i="13" s="1"/>
  <c r="F1397" i="13"/>
  <c r="I1397" i="13"/>
  <c r="J1397" i="13" s="1"/>
  <c r="F1398" i="13"/>
  <c r="I1398" i="13"/>
  <c r="J1398" i="13" s="1"/>
  <c r="G1398" i="13" s="1"/>
  <c r="F1399" i="13"/>
  <c r="I1399" i="13"/>
  <c r="J1399" i="13" s="1"/>
  <c r="F1400" i="13"/>
  <c r="I1400" i="13"/>
  <c r="J1400" i="13" s="1"/>
  <c r="G1400" i="13" s="1"/>
  <c r="F1401" i="13"/>
  <c r="I1401" i="13"/>
  <c r="J1401" i="13" s="1"/>
  <c r="F1402" i="13"/>
  <c r="I1402" i="13"/>
  <c r="J1402" i="13" s="1"/>
  <c r="F1403" i="13"/>
  <c r="I1403" i="13"/>
  <c r="J1403" i="13" s="1"/>
  <c r="F1404" i="13"/>
  <c r="I1404" i="13"/>
  <c r="J1404" i="13" s="1"/>
  <c r="F1405" i="13"/>
  <c r="I1405" i="13"/>
  <c r="J1405" i="13" s="1"/>
  <c r="F1406" i="13"/>
  <c r="I1406" i="13"/>
  <c r="J1406" i="13" s="1"/>
  <c r="F1407" i="13"/>
  <c r="I1407" i="13"/>
  <c r="J1407" i="13" s="1"/>
  <c r="F1408" i="13"/>
  <c r="I1408" i="13"/>
  <c r="J1408" i="13" s="1"/>
  <c r="F1409" i="13"/>
  <c r="I1409" i="13"/>
  <c r="J1409" i="13" s="1"/>
  <c r="F1410" i="13"/>
  <c r="I1410" i="13"/>
  <c r="J1410" i="13" s="1"/>
  <c r="F1411" i="13"/>
  <c r="I1411" i="13"/>
  <c r="J1411" i="13" s="1"/>
  <c r="F1412" i="13"/>
  <c r="I1412" i="13"/>
  <c r="J1412" i="13" s="1"/>
  <c r="F1413" i="13"/>
  <c r="I1413" i="13"/>
  <c r="J1413" i="13" s="1"/>
  <c r="F1414" i="13"/>
  <c r="I1414" i="13"/>
  <c r="J1414" i="13" s="1"/>
  <c r="F1415" i="13"/>
  <c r="I1415" i="13"/>
  <c r="J1415" i="13" s="1"/>
  <c r="F1416" i="13"/>
  <c r="I1416" i="13"/>
  <c r="J1416" i="13" s="1"/>
  <c r="F1417" i="13"/>
  <c r="I1417" i="13"/>
  <c r="J1417" i="13" s="1"/>
  <c r="F1418" i="13"/>
  <c r="I1418" i="13"/>
  <c r="J1418" i="13" s="1"/>
  <c r="F1419" i="13"/>
  <c r="I1419" i="13"/>
  <c r="J1419" i="13" s="1"/>
  <c r="F1421" i="13"/>
  <c r="I1421" i="13"/>
  <c r="J1421" i="13" s="1"/>
  <c r="F1422" i="13"/>
  <c r="I1422" i="13"/>
  <c r="J1422" i="13" s="1"/>
  <c r="F1423" i="13"/>
  <c r="I1423" i="13"/>
  <c r="J1423" i="13" s="1"/>
  <c r="F1424" i="13"/>
  <c r="I1424" i="13"/>
  <c r="J1424" i="13" s="1"/>
  <c r="F1425" i="13"/>
  <c r="I1425" i="13"/>
  <c r="J1425" i="13" s="1"/>
  <c r="F1426" i="13"/>
  <c r="I1426" i="13"/>
  <c r="J1426" i="13" s="1"/>
  <c r="F1427" i="13"/>
  <c r="I1427" i="13"/>
  <c r="J1427" i="13" s="1"/>
  <c r="F1428" i="13"/>
  <c r="I1428" i="13"/>
  <c r="J1428" i="13" s="1"/>
  <c r="F1429" i="13"/>
  <c r="I1429" i="13"/>
  <c r="J1429" i="13" s="1"/>
  <c r="F1430" i="13"/>
  <c r="I1430" i="13"/>
  <c r="J1430" i="13" s="1"/>
  <c r="F1431" i="13"/>
  <c r="I1431" i="13"/>
  <c r="J1431" i="13" s="1"/>
  <c r="F1432" i="13"/>
  <c r="I1432" i="13"/>
  <c r="J1432" i="13" s="1"/>
  <c r="F1433" i="13"/>
  <c r="I1433" i="13"/>
  <c r="J1433" i="13" s="1"/>
  <c r="F1434" i="13"/>
  <c r="I1434" i="13"/>
  <c r="J1434" i="13" s="1"/>
  <c r="F1435" i="13"/>
  <c r="I1435" i="13"/>
  <c r="J1435" i="13" s="1"/>
  <c r="F1436" i="13"/>
  <c r="I1436" i="13"/>
  <c r="J1436" i="13" s="1"/>
  <c r="F1437" i="13"/>
  <c r="I1437" i="13"/>
  <c r="J1437" i="13" s="1"/>
  <c r="F1438" i="13"/>
  <c r="I1438" i="13"/>
  <c r="J1438" i="13" s="1"/>
  <c r="F1439" i="13"/>
  <c r="I1439" i="13"/>
  <c r="J1439" i="13" s="1"/>
  <c r="F1440" i="13"/>
  <c r="I1440" i="13"/>
  <c r="J1440" i="13" s="1"/>
  <c r="F1441" i="13"/>
  <c r="I1441" i="13"/>
  <c r="J1441" i="13" s="1"/>
  <c r="F1442" i="13"/>
  <c r="I1442" i="13"/>
  <c r="J1442" i="13" s="1"/>
  <c r="F1443" i="13"/>
  <c r="I1443" i="13"/>
  <c r="J1443" i="13" s="1"/>
  <c r="F1444" i="13"/>
  <c r="I1444" i="13"/>
  <c r="J1444" i="13" s="1"/>
  <c r="F1445" i="13"/>
  <c r="I1445" i="13"/>
  <c r="J1445" i="13" s="1"/>
  <c r="F1446" i="13"/>
  <c r="I1446" i="13"/>
  <c r="J1446" i="13" s="1"/>
  <c r="F1447" i="13"/>
  <c r="I1447" i="13"/>
  <c r="J1447" i="13" s="1"/>
  <c r="F1448" i="13"/>
  <c r="I1448" i="13"/>
  <c r="J1448" i="13" s="1"/>
  <c r="F1449" i="13"/>
  <c r="I1449" i="13"/>
  <c r="J1449" i="13" s="1"/>
  <c r="F1450" i="13"/>
  <c r="I1450" i="13"/>
  <c r="J1450" i="13" s="1"/>
  <c r="F1451" i="13"/>
  <c r="I1451" i="13"/>
  <c r="J1451" i="13" s="1"/>
  <c r="F1452" i="13"/>
  <c r="I1452" i="13"/>
  <c r="J1452" i="13" s="1"/>
  <c r="F1453" i="13"/>
  <c r="I1453" i="13"/>
  <c r="J1453" i="13" s="1"/>
  <c r="F1454" i="13"/>
  <c r="I1454" i="13"/>
  <c r="J1454" i="13" s="1"/>
  <c r="F1455" i="13"/>
  <c r="I1455" i="13"/>
  <c r="J1455" i="13" s="1"/>
  <c r="F1456" i="13"/>
  <c r="I1456" i="13"/>
  <c r="J1456" i="13" s="1"/>
  <c r="F1457" i="13"/>
  <c r="I1457" i="13"/>
  <c r="J1457" i="13" s="1"/>
  <c r="F1458" i="13"/>
  <c r="I1458" i="13"/>
  <c r="J1458" i="13" s="1"/>
  <c r="F1459" i="13"/>
  <c r="I1459" i="13"/>
  <c r="J1459" i="13" s="1"/>
  <c r="F1460" i="13"/>
  <c r="I1460" i="13"/>
  <c r="J1460" i="13" s="1"/>
  <c r="F1461" i="13"/>
  <c r="I1461" i="13"/>
  <c r="J1461" i="13" s="1"/>
  <c r="F1462" i="13"/>
  <c r="I1462" i="13"/>
  <c r="J1462" i="13" s="1"/>
  <c r="F1463" i="13"/>
  <c r="I1463" i="13"/>
  <c r="J1463" i="13" s="1"/>
  <c r="F1464" i="13"/>
  <c r="I1464" i="13"/>
  <c r="J1464" i="13" s="1"/>
  <c r="F1465" i="13"/>
  <c r="I1465" i="13"/>
  <c r="J1465" i="13" s="1"/>
  <c r="F1466" i="13"/>
  <c r="I1466" i="13"/>
  <c r="J1466" i="13" s="1"/>
  <c r="F1467" i="13"/>
  <c r="I1467" i="13"/>
  <c r="J1467" i="13" s="1"/>
  <c r="F1468" i="13"/>
  <c r="I1468" i="13"/>
  <c r="J1468" i="13" s="1"/>
  <c r="F1469" i="13"/>
  <c r="I1469" i="13"/>
  <c r="J1469" i="13" s="1"/>
  <c r="F1470" i="13"/>
  <c r="I1470" i="13"/>
  <c r="J1470" i="13" s="1"/>
  <c r="F1471" i="13"/>
  <c r="I1471" i="13"/>
  <c r="J1471" i="13" s="1"/>
  <c r="F1472" i="13"/>
  <c r="I1472" i="13"/>
  <c r="J1472" i="13" s="1"/>
  <c r="F1473" i="13"/>
  <c r="I1473" i="13"/>
  <c r="J1473" i="13" s="1"/>
  <c r="F1474" i="13"/>
  <c r="I1474" i="13"/>
  <c r="J1474" i="13" s="1"/>
  <c r="F1476" i="13"/>
  <c r="I1476" i="13"/>
  <c r="J1476" i="13" s="1"/>
  <c r="F1477" i="13"/>
  <c r="I1477" i="13"/>
  <c r="J1477" i="13" s="1"/>
  <c r="F1478" i="13"/>
  <c r="I1478" i="13"/>
  <c r="J1478" i="13" s="1"/>
  <c r="F1479" i="13"/>
  <c r="I1479" i="13"/>
  <c r="J1479" i="13" s="1"/>
  <c r="F1480" i="13"/>
  <c r="I1480" i="13"/>
  <c r="J1480" i="13" s="1"/>
  <c r="F1481" i="13"/>
  <c r="I1481" i="13"/>
  <c r="J1481" i="13" s="1"/>
  <c r="F1482" i="13"/>
  <c r="I1482" i="13"/>
  <c r="J1482" i="13" s="1"/>
  <c r="F1483" i="13"/>
  <c r="I1483" i="13"/>
  <c r="J1483" i="13" s="1"/>
  <c r="F1484" i="13"/>
  <c r="I1484" i="13"/>
  <c r="J1484" i="13" s="1"/>
  <c r="F1485" i="13"/>
  <c r="I1485" i="13"/>
  <c r="J1485" i="13" s="1"/>
  <c r="F1486" i="13"/>
  <c r="I1486" i="13"/>
  <c r="J1486" i="13" s="1"/>
  <c r="F1487" i="13"/>
  <c r="I1487" i="13"/>
  <c r="J1487" i="13" s="1"/>
  <c r="F1488" i="13"/>
  <c r="I1488" i="13"/>
  <c r="J1488" i="13" s="1"/>
  <c r="F1489" i="13"/>
  <c r="I1489" i="13"/>
  <c r="J1489" i="13" s="1"/>
  <c r="F1490" i="13"/>
  <c r="I1490" i="13"/>
  <c r="J1490" i="13" s="1"/>
  <c r="F1491" i="13"/>
  <c r="I1491" i="13"/>
  <c r="J1491" i="13" s="1"/>
  <c r="F1492" i="13"/>
  <c r="I1492" i="13"/>
  <c r="J1492" i="13" s="1"/>
  <c r="F1493" i="13"/>
  <c r="I1493" i="13"/>
  <c r="J1493" i="13" s="1"/>
  <c r="F1494" i="13"/>
  <c r="I1494" i="13"/>
  <c r="J1494" i="13" s="1"/>
  <c r="F1495" i="13"/>
  <c r="I1495" i="13"/>
  <c r="J1495" i="13" s="1"/>
  <c r="F1496" i="13"/>
  <c r="I1496" i="13"/>
  <c r="J1496" i="13" s="1"/>
  <c r="F1497" i="13"/>
  <c r="I1497" i="13"/>
  <c r="J1497" i="13" s="1"/>
  <c r="F1498" i="13"/>
  <c r="I1498" i="13"/>
  <c r="J1498" i="13" s="1"/>
  <c r="F1499" i="13"/>
  <c r="I1499" i="13"/>
  <c r="J1499" i="13" s="1"/>
  <c r="F1500" i="13"/>
  <c r="I1500" i="13"/>
  <c r="J1500" i="13" s="1"/>
  <c r="F1501" i="13"/>
  <c r="I1501" i="13"/>
  <c r="J1501" i="13" s="1"/>
  <c r="F1502" i="13"/>
  <c r="I1502" i="13"/>
  <c r="J1502" i="13" s="1"/>
  <c r="F1503" i="13"/>
  <c r="I1503" i="13"/>
  <c r="J1503" i="13" s="1"/>
  <c r="F1504" i="13"/>
  <c r="I1504" i="13"/>
  <c r="J1504" i="13" s="1"/>
  <c r="F1505" i="13"/>
  <c r="I1505" i="13"/>
  <c r="J1505" i="13" s="1"/>
  <c r="F1506" i="13"/>
  <c r="I1506" i="13"/>
  <c r="J1506" i="13" s="1"/>
  <c r="F1507" i="13"/>
  <c r="I1507" i="13"/>
  <c r="J1507" i="13" s="1"/>
  <c r="F1508" i="13"/>
  <c r="I1508" i="13"/>
  <c r="J1508" i="13" s="1"/>
  <c r="F1509" i="13"/>
  <c r="I1509" i="13"/>
  <c r="J1509" i="13" s="1"/>
  <c r="F1510" i="13"/>
  <c r="I1510" i="13"/>
  <c r="J1510" i="13" s="1"/>
  <c r="F1511" i="13"/>
  <c r="I1511" i="13"/>
  <c r="J1511" i="13" s="1"/>
  <c r="F1512" i="13"/>
  <c r="I1512" i="13"/>
  <c r="J1512" i="13" s="1"/>
  <c r="F1513" i="13"/>
  <c r="I1513" i="13"/>
  <c r="J1513" i="13" s="1"/>
  <c r="F1514" i="13"/>
  <c r="I1514" i="13"/>
  <c r="J1514" i="13" s="1"/>
  <c r="F1515" i="13"/>
  <c r="I1515" i="13"/>
  <c r="J1515" i="13" s="1"/>
  <c r="F1516" i="13"/>
  <c r="I1516" i="13"/>
  <c r="J1516" i="13" s="1"/>
  <c r="F1517" i="13"/>
  <c r="I1517" i="13"/>
  <c r="J1517" i="13" s="1"/>
  <c r="F1518" i="13"/>
  <c r="I1518" i="13"/>
  <c r="J1518" i="13" s="1"/>
  <c r="F1519" i="13"/>
  <c r="I1519" i="13"/>
  <c r="J1519" i="13" s="1"/>
  <c r="F1520" i="13"/>
  <c r="I1520" i="13"/>
  <c r="J1520" i="13" s="1"/>
  <c r="F1521" i="13"/>
  <c r="I1521" i="13"/>
  <c r="J1521" i="13" s="1"/>
  <c r="F1522" i="13"/>
  <c r="I1522" i="13"/>
  <c r="J1522" i="13" s="1"/>
  <c r="F1523" i="13"/>
  <c r="I1523" i="13"/>
  <c r="J1523" i="13" s="1"/>
  <c r="F1524" i="13"/>
  <c r="I1524" i="13"/>
  <c r="J1524" i="13" s="1"/>
  <c r="F1525" i="13"/>
  <c r="I1525" i="13"/>
  <c r="J1525" i="13" s="1"/>
  <c r="F1526" i="13"/>
  <c r="I1526" i="13"/>
  <c r="J1526" i="13" s="1"/>
  <c r="F1527" i="13"/>
  <c r="I1527" i="13"/>
  <c r="J1527" i="13" s="1"/>
  <c r="F1528" i="13"/>
  <c r="I1528" i="13"/>
  <c r="J1528" i="13" s="1"/>
  <c r="F1529" i="13"/>
  <c r="I1529" i="13"/>
  <c r="J1529" i="13" s="1"/>
  <c r="F1531" i="13"/>
  <c r="I1531" i="13"/>
  <c r="J1531" i="13" s="1"/>
  <c r="F1532" i="13"/>
  <c r="I1532" i="13"/>
  <c r="J1532" i="13" s="1"/>
  <c r="F1533" i="13"/>
  <c r="I1533" i="13"/>
  <c r="J1533" i="13" s="1"/>
  <c r="F1534" i="13"/>
  <c r="I1534" i="13"/>
  <c r="J1534" i="13" s="1"/>
  <c r="F1535" i="13"/>
  <c r="I1535" i="13"/>
  <c r="J1535" i="13" s="1"/>
  <c r="F1536" i="13"/>
  <c r="I1536" i="13"/>
  <c r="J1536" i="13" s="1"/>
  <c r="F1537" i="13"/>
  <c r="I1537" i="13"/>
  <c r="J1537" i="13" s="1"/>
  <c r="F1538" i="13"/>
  <c r="I1538" i="13"/>
  <c r="J1538" i="13" s="1"/>
  <c r="F1539" i="13"/>
  <c r="I1539" i="13"/>
  <c r="J1539" i="13" s="1"/>
  <c r="F1540" i="13"/>
  <c r="I1540" i="13"/>
  <c r="J1540" i="13" s="1"/>
  <c r="F1541" i="13"/>
  <c r="I1541" i="13"/>
  <c r="J1541" i="13" s="1"/>
  <c r="F1542" i="13"/>
  <c r="I1542" i="13"/>
  <c r="J1542" i="13" s="1"/>
  <c r="F1543" i="13"/>
  <c r="I1543" i="13"/>
  <c r="J1543" i="13" s="1"/>
  <c r="F1544" i="13"/>
  <c r="I1544" i="13"/>
  <c r="J1544" i="13" s="1"/>
  <c r="F1545" i="13"/>
  <c r="I1545" i="13"/>
  <c r="J1545" i="13" s="1"/>
  <c r="F1546" i="13"/>
  <c r="I1546" i="13"/>
  <c r="J1546" i="13" s="1"/>
  <c r="F1547" i="13"/>
  <c r="I1547" i="13"/>
  <c r="J1547" i="13" s="1"/>
  <c r="F1548" i="13"/>
  <c r="I1548" i="13"/>
  <c r="J1548" i="13" s="1"/>
  <c r="F1549" i="13"/>
  <c r="I1549" i="13"/>
  <c r="J1549" i="13" s="1"/>
  <c r="F1550" i="13"/>
  <c r="I1550" i="13"/>
  <c r="J1550" i="13" s="1"/>
  <c r="F1551" i="13"/>
  <c r="I1551" i="13"/>
  <c r="J1551" i="13" s="1"/>
  <c r="F1552" i="13"/>
  <c r="I1552" i="13"/>
  <c r="J1552" i="13" s="1"/>
  <c r="F1553" i="13"/>
  <c r="I1553" i="13"/>
  <c r="J1553" i="13" s="1"/>
  <c r="F1554" i="13"/>
  <c r="I1554" i="13"/>
  <c r="J1554" i="13" s="1"/>
  <c r="F1555" i="13"/>
  <c r="I1555" i="13"/>
  <c r="J1555" i="13" s="1"/>
  <c r="F1556" i="13"/>
  <c r="I1556" i="13"/>
  <c r="J1556" i="13" s="1"/>
  <c r="F1557" i="13"/>
  <c r="I1557" i="13"/>
  <c r="J1557" i="13" s="1"/>
  <c r="F1558" i="13"/>
  <c r="I1558" i="13"/>
  <c r="J1558" i="13" s="1"/>
  <c r="F1559" i="13"/>
  <c r="I1559" i="13"/>
  <c r="J1559" i="13" s="1"/>
  <c r="F1560" i="13"/>
  <c r="I1560" i="13"/>
  <c r="J1560" i="13" s="1"/>
  <c r="F1561" i="13"/>
  <c r="I1561" i="13"/>
  <c r="F1563" i="13"/>
  <c r="I1563" i="13"/>
  <c r="J1563" i="13" s="1"/>
  <c r="F1564" i="13"/>
  <c r="I1564" i="13"/>
  <c r="J1564" i="13" s="1"/>
  <c r="F1565" i="13"/>
  <c r="I1565" i="13"/>
  <c r="J1565" i="13" s="1"/>
  <c r="G1565" i="13" s="1"/>
  <c r="F1566" i="13"/>
  <c r="I1566" i="13"/>
  <c r="J1566" i="13" s="1"/>
  <c r="F1567" i="13"/>
  <c r="I1567" i="13"/>
  <c r="J1567" i="13" s="1"/>
  <c r="G1567" i="13" s="1"/>
  <c r="F1568" i="13"/>
  <c r="I1568" i="13"/>
  <c r="J1568" i="13" s="1"/>
  <c r="F1569" i="13"/>
  <c r="I1569" i="13"/>
  <c r="J1569" i="13" s="1"/>
  <c r="F1570" i="13"/>
  <c r="I1570" i="13"/>
  <c r="J1570" i="13" s="1"/>
  <c r="F1571" i="13"/>
  <c r="I1571" i="13"/>
  <c r="J1571" i="13" s="1"/>
  <c r="G1571" i="13" s="1"/>
  <c r="F1572" i="13"/>
  <c r="I1572" i="13"/>
  <c r="J1572" i="13" s="1"/>
  <c r="F1573" i="13"/>
  <c r="I1573" i="13"/>
  <c r="J1573" i="13" s="1"/>
  <c r="G1573" i="13" s="1"/>
  <c r="F1574" i="13"/>
  <c r="I1574" i="13"/>
  <c r="J1574" i="13" s="1"/>
  <c r="F1575" i="13"/>
  <c r="I1575" i="13"/>
  <c r="F1577" i="13"/>
  <c r="I1577" i="13"/>
  <c r="J1577" i="13" s="1"/>
  <c r="F1578" i="13"/>
  <c r="I1578" i="13"/>
  <c r="J1578" i="13" s="1"/>
  <c r="G1578" i="13" s="1"/>
  <c r="F1579" i="13"/>
  <c r="I1579" i="13"/>
  <c r="J1579" i="13" s="1"/>
  <c r="F1580" i="13"/>
  <c r="I1580" i="13"/>
  <c r="J1580" i="13" s="1"/>
  <c r="F1581" i="13"/>
  <c r="I1581" i="13"/>
  <c r="J1581" i="13" s="1"/>
  <c r="F1582" i="13"/>
  <c r="I1582" i="13"/>
  <c r="J1582" i="13" s="1"/>
  <c r="G1582" i="13" s="1"/>
  <c r="F1583" i="13"/>
  <c r="I1583" i="13"/>
  <c r="J1583" i="13" s="1"/>
  <c r="F1584" i="13"/>
  <c r="I1584" i="13"/>
  <c r="J1584" i="13" s="1"/>
  <c r="G1584" i="13" s="1"/>
  <c r="F1585" i="13"/>
  <c r="I1585" i="13"/>
  <c r="J1585" i="13" s="1"/>
  <c r="F1586" i="13"/>
  <c r="I1586" i="13"/>
  <c r="J1586" i="13" s="1"/>
  <c r="F1587" i="13"/>
  <c r="I1587" i="13"/>
  <c r="J1587" i="13" s="1"/>
  <c r="F1588" i="13"/>
  <c r="I1588" i="13"/>
  <c r="J1588" i="13" s="1"/>
  <c r="G1588" i="13" s="1"/>
  <c r="F1589" i="13"/>
  <c r="I1589" i="13"/>
  <c r="F1591" i="13"/>
  <c r="I1591" i="13"/>
  <c r="J1591" i="13" s="1"/>
  <c r="K1591" i="13" s="1"/>
  <c r="F1592" i="13"/>
  <c r="I1592" i="13"/>
  <c r="J1592" i="13" s="1"/>
  <c r="F1593" i="13"/>
  <c r="I1593" i="13"/>
  <c r="J1593" i="13" s="1"/>
  <c r="K1593" i="13" s="1"/>
  <c r="F1594" i="13"/>
  <c r="I1594" i="13"/>
  <c r="J1594" i="13" s="1"/>
  <c r="F1595" i="13"/>
  <c r="I1595" i="13"/>
  <c r="J1595" i="13" s="1"/>
  <c r="K1595" i="13" s="1"/>
  <c r="F1596" i="13"/>
  <c r="I1596" i="13"/>
  <c r="J1596" i="13" s="1"/>
  <c r="F1597" i="13"/>
  <c r="I1597" i="13"/>
  <c r="J1597" i="13" s="1"/>
  <c r="K1597" i="13" s="1"/>
  <c r="F1598" i="13"/>
  <c r="I1598" i="13"/>
  <c r="J1598" i="13" s="1"/>
  <c r="F1599" i="13"/>
  <c r="I1599" i="13"/>
  <c r="J1599" i="13" s="1"/>
  <c r="K1599" i="13" s="1"/>
  <c r="F1600" i="13"/>
  <c r="I1600" i="13"/>
  <c r="J1600" i="13" s="1"/>
  <c r="F1601" i="13"/>
  <c r="I1601" i="13"/>
  <c r="J1601" i="13" s="1"/>
  <c r="K1601" i="13" s="1"/>
  <c r="F1602" i="13"/>
  <c r="I1602" i="13"/>
  <c r="J1602" i="13" s="1"/>
  <c r="F1603" i="13"/>
  <c r="I1603" i="13"/>
  <c r="F1605" i="13"/>
  <c r="I1605" i="13"/>
  <c r="J1605" i="13" s="1"/>
  <c r="F1606" i="13"/>
  <c r="I1606" i="13"/>
  <c r="J1606" i="13" s="1"/>
  <c r="K1606" i="13" s="1"/>
  <c r="F1607" i="13"/>
  <c r="I1607" i="13"/>
  <c r="J1607" i="13" s="1"/>
  <c r="F1608" i="13"/>
  <c r="I1608" i="13"/>
  <c r="J1608" i="13" s="1"/>
  <c r="K1608" i="13" s="1"/>
  <c r="F1609" i="13"/>
  <c r="I1609" i="13"/>
  <c r="J1609" i="13" s="1"/>
  <c r="F1610" i="13"/>
  <c r="I1610" i="13"/>
  <c r="J1610" i="13" s="1"/>
  <c r="K1610" i="13" s="1"/>
  <c r="F1611" i="13"/>
  <c r="I1611" i="13"/>
  <c r="J1611" i="13" s="1"/>
  <c r="F1612" i="13"/>
  <c r="I1612" i="13"/>
  <c r="J1612" i="13" s="1"/>
  <c r="K1612" i="13" s="1"/>
  <c r="F1613" i="13"/>
  <c r="I1613" i="13"/>
  <c r="J1613" i="13" s="1"/>
  <c r="F1614" i="13"/>
  <c r="I1614" i="13"/>
  <c r="J1614" i="13" s="1"/>
  <c r="K1614" i="13" s="1"/>
  <c r="F1615" i="13"/>
  <c r="I1615" i="13"/>
  <c r="J1615" i="13" s="1"/>
  <c r="F1616" i="13"/>
  <c r="I1616" i="13"/>
  <c r="J1616" i="13" s="1"/>
  <c r="K1616" i="13" s="1"/>
  <c r="F1617" i="13"/>
  <c r="I1617" i="13"/>
  <c r="F1619" i="13"/>
  <c r="I1619" i="13"/>
  <c r="J1619" i="13" s="1"/>
  <c r="K1619" i="13" s="1"/>
  <c r="F1620" i="13"/>
  <c r="I1620" i="13"/>
  <c r="J1620" i="13" s="1"/>
  <c r="F1621" i="13"/>
  <c r="I1621" i="13"/>
  <c r="J1621" i="13" s="1"/>
  <c r="K1621" i="13" s="1"/>
  <c r="F1622" i="13"/>
  <c r="I1622" i="13"/>
  <c r="J1622" i="13" s="1"/>
  <c r="F1623" i="13"/>
  <c r="I1623" i="13"/>
  <c r="J1623" i="13" s="1"/>
  <c r="K1623" i="13" s="1"/>
  <c r="F1624" i="13"/>
  <c r="I1624" i="13"/>
  <c r="J1624" i="13" s="1"/>
  <c r="F1625" i="13"/>
  <c r="I1625" i="13"/>
  <c r="J1625" i="13" s="1"/>
  <c r="K1625" i="13" s="1"/>
  <c r="F1626" i="13"/>
  <c r="I1626" i="13"/>
  <c r="J1626" i="13" s="1"/>
  <c r="F1627" i="13"/>
  <c r="I1627" i="13"/>
  <c r="J1627" i="13" s="1"/>
  <c r="K1627" i="13" s="1"/>
  <c r="F1628" i="13"/>
  <c r="I1628" i="13"/>
  <c r="J1628" i="13" s="1"/>
  <c r="F1629" i="13"/>
  <c r="I1629" i="13"/>
  <c r="J1629" i="13" s="1"/>
  <c r="K1629" i="13" s="1"/>
  <c r="F1630" i="13"/>
  <c r="I1630" i="13"/>
  <c r="J1630" i="13" s="1"/>
  <c r="F1631" i="13"/>
  <c r="I1631" i="13"/>
  <c r="F1633" i="13"/>
  <c r="I1633" i="13"/>
  <c r="J1633" i="13" s="1"/>
  <c r="F1634" i="13"/>
  <c r="I1634" i="13"/>
  <c r="J1634" i="13" s="1"/>
  <c r="K1634" i="13" s="1"/>
  <c r="F1635" i="13"/>
  <c r="I1635" i="13"/>
  <c r="J1635" i="13" s="1"/>
  <c r="F1636" i="13"/>
  <c r="I1636" i="13"/>
  <c r="J1636" i="13" s="1"/>
  <c r="K1636" i="13" s="1"/>
  <c r="F1637" i="13"/>
  <c r="I1637" i="13"/>
  <c r="J1637" i="13" s="1"/>
  <c r="F1638" i="13"/>
  <c r="I1638" i="13"/>
  <c r="J1638" i="13" s="1"/>
  <c r="K1638" i="13" s="1"/>
  <c r="F1639" i="13"/>
  <c r="I1639" i="13"/>
  <c r="J1639" i="13" s="1"/>
  <c r="F1640" i="13"/>
  <c r="I1640" i="13"/>
  <c r="J1640" i="13" s="1"/>
  <c r="K1640" i="13" s="1"/>
  <c r="F1641" i="13"/>
  <c r="I1641" i="13"/>
  <c r="J1641" i="13" s="1"/>
  <c r="F1642" i="13"/>
  <c r="I1642" i="13"/>
  <c r="J1642" i="13" s="1"/>
  <c r="K1642" i="13" s="1"/>
  <c r="F1643" i="13"/>
  <c r="I1643" i="13"/>
  <c r="J1643" i="13" s="1"/>
  <c r="F1644" i="13"/>
  <c r="I1644" i="13"/>
  <c r="J1644" i="13" s="1"/>
  <c r="K1644" i="13" s="1"/>
  <c r="F1645" i="13"/>
  <c r="I1645" i="13"/>
  <c r="F1647" i="13"/>
  <c r="I1647" i="13"/>
  <c r="J1647" i="13" s="1"/>
  <c r="K1647" i="13" s="1"/>
  <c r="F1648" i="13"/>
  <c r="I1648" i="13"/>
  <c r="J1648" i="13" s="1"/>
  <c r="F1649" i="13"/>
  <c r="I1649" i="13"/>
  <c r="J1649" i="13" s="1"/>
  <c r="K1649" i="13" s="1"/>
  <c r="F1650" i="13"/>
  <c r="I1650" i="13"/>
  <c r="J1650" i="13" s="1"/>
  <c r="F1651" i="13"/>
  <c r="I1651" i="13"/>
  <c r="J1651" i="13" s="1"/>
  <c r="K1651" i="13" s="1"/>
  <c r="F1652" i="13"/>
  <c r="I1652" i="13"/>
  <c r="J1652" i="13" s="1"/>
  <c r="F1653" i="13"/>
  <c r="I1653" i="13"/>
  <c r="J1653" i="13" s="1"/>
  <c r="K1653" i="13" s="1"/>
  <c r="F1654" i="13"/>
  <c r="I1654" i="13"/>
  <c r="J1654" i="13" s="1"/>
  <c r="F1655" i="13"/>
  <c r="I1655" i="13"/>
  <c r="J1655" i="13" s="1"/>
  <c r="K1655" i="13" s="1"/>
  <c r="F1656" i="13"/>
  <c r="I1656" i="13"/>
  <c r="J1656" i="13" s="1"/>
  <c r="F1657" i="13"/>
  <c r="I1657" i="13"/>
  <c r="J1657" i="13" s="1"/>
  <c r="K1657" i="13" s="1"/>
  <c r="F1658" i="13"/>
  <c r="I1658" i="13"/>
  <c r="J1658" i="13" s="1"/>
  <c r="F1659" i="13"/>
  <c r="I1659" i="13"/>
  <c r="F1661" i="13"/>
  <c r="I1661" i="13"/>
  <c r="J1661" i="13" s="1"/>
  <c r="F1662" i="13"/>
  <c r="I1662" i="13"/>
  <c r="J1662" i="13" s="1"/>
  <c r="K1662" i="13" s="1"/>
  <c r="F1663" i="13"/>
  <c r="I1663" i="13"/>
  <c r="J1663" i="13" s="1"/>
  <c r="F1664" i="13"/>
  <c r="I1664" i="13"/>
  <c r="J1664" i="13" s="1"/>
  <c r="K1664" i="13" s="1"/>
  <c r="F1665" i="13"/>
  <c r="I1665" i="13"/>
  <c r="J1665" i="13" s="1"/>
  <c r="F1666" i="13"/>
  <c r="I1666" i="13"/>
  <c r="J1666" i="13" s="1"/>
  <c r="K1666" i="13" s="1"/>
  <c r="F1667" i="13"/>
  <c r="I1667" i="13"/>
  <c r="J1667" i="13" s="1"/>
  <c r="F1668" i="13"/>
  <c r="I1668" i="13"/>
  <c r="J1668" i="13" s="1"/>
  <c r="K1668" i="13" s="1"/>
  <c r="F1669" i="13"/>
  <c r="I1669" i="13"/>
  <c r="J1669" i="13" s="1"/>
  <c r="F1670" i="13"/>
  <c r="I1670" i="13"/>
  <c r="J1670" i="13" s="1"/>
  <c r="K1670" i="13" s="1"/>
  <c r="F1671" i="13"/>
  <c r="I1671" i="13"/>
  <c r="J1671" i="13" s="1"/>
  <c r="F1672" i="13"/>
  <c r="I1672" i="13"/>
  <c r="J1672" i="13" s="1"/>
  <c r="K1672" i="13" s="1"/>
  <c r="F1673" i="13"/>
  <c r="I1673" i="13"/>
  <c r="F1675" i="13"/>
  <c r="I1675" i="13"/>
  <c r="J1675" i="13" s="1"/>
  <c r="K1675" i="13" s="1"/>
  <c r="F1676" i="13"/>
  <c r="I1676" i="13"/>
  <c r="J1676" i="13" s="1"/>
  <c r="F1677" i="13"/>
  <c r="I1677" i="13"/>
  <c r="J1677" i="13" s="1"/>
  <c r="K1677" i="13" s="1"/>
  <c r="F1678" i="13"/>
  <c r="I1678" i="13"/>
  <c r="J1678" i="13" s="1"/>
  <c r="F1679" i="13"/>
  <c r="I1679" i="13"/>
  <c r="J1679" i="13" s="1"/>
  <c r="K1679" i="13" s="1"/>
  <c r="F1680" i="13"/>
  <c r="I1680" i="13"/>
  <c r="J1680" i="13" s="1"/>
  <c r="F1681" i="13"/>
  <c r="I1681" i="13"/>
  <c r="J1681" i="13" s="1"/>
  <c r="K1681" i="13" s="1"/>
  <c r="F1682" i="13"/>
  <c r="I1682" i="13"/>
  <c r="J1682" i="13" s="1"/>
  <c r="F1683" i="13"/>
  <c r="I1683" i="13"/>
  <c r="J1683" i="13" s="1"/>
  <c r="K1683" i="13" s="1"/>
  <c r="F1684" i="13"/>
  <c r="I1684" i="13"/>
  <c r="J1684" i="13" s="1"/>
  <c r="F1685" i="13"/>
  <c r="I1685" i="13"/>
  <c r="J1685" i="13" s="1"/>
  <c r="K1685" i="13" s="1"/>
  <c r="F1686" i="13"/>
  <c r="I1686" i="13"/>
  <c r="J1686" i="13" s="1"/>
  <c r="F1687" i="13"/>
  <c r="I1687" i="13"/>
  <c r="F1689" i="13"/>
  <c r="I1689" i="13"/>
  <c r="J1689" i="13" s="1"/>
  <c r="F1690" i="13"/>
  <c r="I1690" i="13"/>
  <c r="J1690" i="13" s="1"/>
  <c r="K1690" i="13" s="1"/>
  <c r="F1691" i="13"/>
  <c r="I1691" i="13"/>
  <c r="J1691" i="13" s="1"/>
  <c r="F1692" i="13"/>
  <c r="I1692" i="13"/>
  <c r="J1692" i="13" s="1"/>
  <c r="K1692" i="13" s="1"/>
  <c r="F1693" i="13"/>
  <c r="I1693" i="13"/>
  <c r="J1693" i="13" s="1"/>
  <c r="F1694" i="13"/>
  <c r="I1694" i="13"/>
  <c r="J1694" i="13" s="1"/>
  <c r="K1694" i="13" s="1"/>
  <c r="F1695" i="13"/>
  <c r="I1695" i="13"/>
  <c r="J1695" i="13" s="1"/>
  <c r="F1696" i="13"/>
  <c r="I1696" i="13"/>
  <c r="J1696" i="13" s="1"/>
  <c r="K1696" i="13" s="1"/>
  <c r="F1697" i="13"/>
  <c r="I1697" i="13"/>
  <c r="J1697" i="13" s="1"/>
  <c r="F1698" i="13"/>
  <c r="I1698" i="13"/>
  <c r="J1698" i="13" s="1"/>
  <c r="K1698" i="13" s="1"/>
  <c r="F1699" i="13"/>
  <c r="I1699" i="13"/>
  <c r="J1699" i="13" s="1"/>
  <c r="F1700" i="13"/>
  <c r="I1700" i="13"/>
  <c r="J1700" i="13" s="1"/>
  <c r="K1700" i="13" s="1"/>
  <c r="F1701" i="13"/>
  <c r="I1701" i="13"/>
  <c r="F1703" i="13"/>
  <c r="I1703" i="13"/>
  <c r="J1703" i="13" s="1"/>
  <c r="K1703" i="13" s="1"/>
  <c r="F1704" i="13"/>
  <c r="I1704" i="13"/>
  <c r="J1704" i="13" s="1"/>
  <c r="F1705" i="13"/>
  <c r="I1705" i="13"/>
  <c r="J1705" i="13" s="1"/>
  <c r="K1705" i="13" s="1"/>
  <c r="F1706" i="13"/>
  <c r="I1706" i="13"/>
  <c r="J1706" i="13" s="1"/>
  <c r="F1707" i="13"/>
  <c r="I1707" i="13"/>
  <c r="J1707" i="13" s="1"/>
  <c r="K1707" i="13" s="1"/>
  <c r="F1708" i="13"/>
  <c r="I1708" i="13"/>
  <c r="J1708" i="13" s="1"/>
  <c r="F1709" i="13"/>
  <c r="I1709" i="13"/>
  <c r="J1709" i="13" s="1"/>
  <c r="K1709" i="13" s="1"/>
  <c r="F1710" i="13"/>
  <c r="I1710" i="13"/>
  <c r="J1710" i="13" s="1"/>
  <c r="F1711" i="13"/>
  <c r="I1711" i="13"/>
  <c r="J1711" i="13" s="1"/>
  <c r="K1711" i="13" s="1"/>
  <c r="F1712" i="13"/>
  <c r="I1712" i="13"/>
  <c r="J1712" i="13" s="1"/>
  <c r="F1713" i="13"/>
  <c r="I1713" i="13"/>
  <c r="J1713" i="13" s="1"/>
  <c r="K1713" i="13" s="1"/>
  <c r="F1714" i="13"/>
  <c r="I1714" i="13"/>
  <c r="J1714" i="13" s="1"/>
  <c r="F1715" i="13"/>
  <c r="I1715" i="13"/>
  <c r="F1717" i="13"/>
  <c r="I1717" i="13"/>
  <c r="J1717" i="13" s="1"/>
  <c r="F1718" i="13"/>
  <c r="I1718" i="13"/>
  <c r="J1718" i="13" s="1"/>
  <c r="K1718" i="13" s="1"/>
  <c r="F1719" i="13"/>
  <c r="I1719" i="13"/>
  <c r="J1719" i="13" s="1"/>
  <c r="F1720" i="13"/>
  <c r="I1720" i="13"/>
  <c r="J1720" i="13" s="1"/>
  <c r="K1720" i="13" s="1"/>
  <c r="F1721" i="13"/>
  <c r="I1721" i="13"/>
  <c r="J1721" i="13" s="1"/>
  <c r="F1722" i="13"/>
  <c r="I1722" i="13"/>
  <c r="J1722" i="13" s="1"/>
  <c r="K1722" i="13" s="1"/>
  <c r="F1723" i="13"/>
  <c r="I1723" i="13"/>
  <c r="J1723" i="13" s="1"/>
  <c r="F1724" i="13"/>
  <c r="I1724" i="13"/>
  <c r="J1724" i="13" s="1"/>
  <c r="K1724" i="13" s="1"/>
  <c r="F1725" i="13"/>
  <c r="I1725" i="13"/>
  <c r="J1725" i="13" s="1"/>
  <c r="F1726" i="13"/>
  <c r="I1726" i="13"/>
  <c r="J1726" i="13" s="1"/>
  <c r="K1726" i="13" s="1"/>
  <c r="F1727" i="13"/>
  <c r="I1727" i="13"/>
  <c r="J1727" i="13" s="1"/>
  <c r="F1728" i="13"/>
  <c r="I1728" i="13"/>
  <c r="J1728" i="13" s="1"/>
  <c r="G1728" i="13" s="1"/>
  <c r="F1729" i="13"/>
  <c r="I1729" i="13"/>
  <c r="J1729" i="13" s="1"/>
  <c r="K1729" i="13" s="1"/>
  <c r="F1730" i="13"/>
  <c r="I1730" i="13"/>
  <c r="J1730" i="13" s="1"/>
  <c r="K1730" i="13" s="1"/>
  <c r="F1731" i="13"/>
  <c r="I1731" i="13"/>
  <c r="J1731" i="13" s="1"/>
  <c r="F1732" i="13"/>
  <c r="I1732" i="13"/>
  <c r="J1732" i="13" s="1"/>
  <c r="K1732" i="13" s="1"/>
  <c r="F1733" i="13"/>
  <c r="I1733" i="13"/>
  <c r="J1733" i="13" s="1"/>
  <c r="K1733" i="13" s="1"/>
  <c r="F1734" i="13"/>
  <c r="I1734" i="13"/>
  <c r="J1734" i="13" s="1"/>
  <c r="K1734" i="13" s="1"/>
  <c r="F1735" i="13"/>
  <c r="I1735" i="13"/>
  <c r="J1735" i="13" s="1"/>
  <c r="F1736" i="13"/>
  <c r="I1736" i="13"/>
  <c r="J1736" i="13" s="1"/>
  <c r="G1736" i="13" s="1"/>
  <c r="F1737" i="13"/>
  <c r="I1737" i="13"/>
  <c r="J1737" i="13" s="1"/>
  <c r="K1737" i="13" s="1"/>
  <c r="F1738" i="13"/>
  <c r="I1738" i="13"/>
  <c r="J1738" i="13" s="1"/>
  <c r="K1738" i="13" s="1"/>
  <c r="F1739" i="13"/>
  <c r="I1739" i="13"/>
  <c r="J1739" i="13" s="1"/>
  <c r="F1740" i="13"/>
  <c r="I1740" i="13"/>
  <c r="J1740" i="13" s="1"/>
  <c r="F1741" i="13"/>
  <c r="I1741" i="13"/>
  <c r="J1741" i="13" s="1"/>
  <c r="K1741" i="13" s="1"/>
  <c r="F1742" i="13"/>
  <c r="I1742" i="13"/>
  <c r="J1742" i="13" s="1"/>
  <c r="K1742" i="13" s="1"/>
  <c r="F1743" i="13"/>
  <c r="I1743" i="13"/>
  <c r="J1743" i="13" s="1"/>
  <c r="F1744" i="13"/>
  <c r="I1744" i="13"/>
  <c r="J1744" i="13" s="1"/>
  <c r="K1744" i="13" s="1"/>
  <c r="F1745" i="13"/>
  <c r="I1745" i="13"/>
  <c r="J1745" i="13" s="1"/>
  <c r="K1745" i="13" s="1"/>
  <c r="F1746" i="13"/>
  <c r="I1746" i="13"/>
  <c r="J1746" i="13" s="1"/>
  <c r="K1746" i="13" s="1"/>
  <c r="F1747" i="13"/>
  <c r="I1747" i="13"/>
  <c r="J1747" i="13" s="1"/>
  <c r="F1748" i="13"/>
  <c r="I1748" i="13"/>
  <c r="J1748" i="13" s="1"/>
  <c r="G1748" i="13" s="1"/>
  <c r="F1749" i="13"/>
  <c r="I1749" i="13"/>
  <c r="J1749" i="13" s="1"/>
  <c r="K1749" i="13" s="1"/>
  <c r="F1750" i="13"/>
  <c r="I1750" i="13"/>
  <c r="J1750" i="13" s="1"/>
  <c r="K1750" i="13" s="1"/>
  <c r="F1751" i="13"/>
  <c r="I1751" i="13"/>
  <c r="J1751" i="13" s="1"/>
  <c r="F1752" i="13"/>
  <c r="I1752" i="13"/>
  <c r="J1752" i="13" s="1"/>
  <c r="K1752" i="13" s="1"/>
  <c r="F1753" i="13"/>
  <c r="I1753" i="13"/>
  <c r="J1753" i="13" s="1"/>
  <c r="K1753" i="13" s="1"/>
  <c r="F1754" i="13"/>
  <c r="I1754" i="13"/>
  <c r="J1754" i="13" s="1"/>
  <c r="K1754" i="13" s="1"/>
  <c r="F1755" i="13"/>
  <c r="I1755" i="13"/>
  <c r="J1755" i="13" s="1"/>
  <c r="F1756" i="13"/>
  <c r="I1756" i="13"/>
  <c r="J1756" i="13" s="1"/>
  <c r="K1756" i="13" s="1"/>
  <c r="F1757" i="13"/>
  <c r="I1757" i="13"/>
  <c r="J1757" i="13" s="1"/>
  <c r="K1757" i="13" s="1"/>
  <c r="F1758" i="13"/>
  <c r="I1758" i="13"/>
  <c r="J1758" i="13" s="1"/>
  <c r="F1759" i="13"/>
  <c r="I1759" i="13"/>
  <c r="J1759" i="13" s="1"/>
  <c r="F1760" i="13"/>
  <c r="I1760" i="13"/>
  <c r="J1760" i="13" s="1"/>
  <c r="F1761" i="13"/>
  <c r="I1761" i="13"/>
  <c r="J1761" i="13" s="1"/>
  <c r="F1762" i="13"/>
  <c r="I1762" i="13"/>
  <c r="J1762" i="13" s="1"/>
  <c r="F1763" i="13"/>
  <c r="I1763" i="13"/>
  <c r="J1763" i="13" s="1"/>
  <c r="F1764" i="13"/>
  <c r="I1764" i="13"/>
  <c r="J1764" i="13" s="1"/>
  <c r="F1765" i="13"/>
  <c r="I1765" i="13"/>
  <c r="J1765" i="13" s="1"/>
  <c r="K1765" i="13" s="1"/>
  <c r="F1766" i="13"/>
  <c r="I1766" i="13"/>
  <c r="J1766" i="13" s="1"/>
  <c r="F1767" i="13"/>
  <c r="I1767" i="13"/>
  <c r="J1767" i="13" s="1"/>
  <c r="G1767" i="13" s="1"/>
  <c r="F1768" i="13"/>
  <c r="I1768" i="13"/>
  <c r="J1768" i="13" s="1"/>
  <c r="F1769" i="13"/>
  <c r="I1769" i="13"/>
  <c r="J1769" i="13" s="1"/>
  <c r="F1770" i="13"/>
  <c r="I1770" i="13"/>
  <c r="J1770" i="13" s="1"/>
  <c r="F1771" i="13"/>
  <c r="I1771" i="13"/>
  <c r="J1771" i="13" s="1"/>
  <c r="F1772" i="13"/>
  <c r="I1772" i="13"/>
  <c r="J1772" i="13" s="1"/>
  <c r="F1773" i="13"/>
  <c r="I1773" i="13"/>
  <c r="J1773" i="13" s="1"/>
  <c r="K1773" i="13" s="1"/>
  <c r="F1774" i="13"/>
  <c r="I1774" i="13"/>
  <c r="J1774" i="13" s="1"/>
  <c r="F1775" i="13"/>
  <c r="I1775" i="13"/>
  <c r="J1775" i="13" s="1"/>
  <c r="F1776" i="13"/>
  <c r="I1776" i="13"/>
  <c r="J1776" i="13" s="1"/>
  <c r="F1777" i="13"/>
  <c r="I1777" i="13"/>
  <c r="J1777" i="13" s="1"/>
  <c r="F1778" i="13"/>
  <c r="I1778" i="13"/>
  <c r="J1778" i="13" s="1"/>
  <c r="F1779" i="13"/>
  <c r="I1779" i="13"/>
  <c r="J1779" i="13" s="1"/>
  <c r="F1780" i="13"/>
  <c r="I1780" i="13"/>
  <c r="J1780" i="13" s="1"/>
  <c r="F1781" i="13"/>
  <c r="I1781" i="13"/>
  <c r="J1781" i="13" s="1"/>
  <c r="K1781" i="13" s="1"/>
  <c r="F1782" i="13"/>
  <c r="I1782" i="13"/>
  <c r="J1782" i="13" s="1"/>
  <c r="F1783" i="13"/>
  <c r="I1783" i="13"/>
  <c r="J1783" i="13" s="1"/>
  <c r="G1783" i="13" s="1"/>
  <c r="F1784" i="13"/>
  <c r="I1784" i="13"/>
  <c r="J1784" i="13" s="1"/>
  <c r="F1785" i="13"/>
  <c r="I1785" i="13"/>
  <c r="J1785" i="13" s="1"/>
  <c r="F1786" i="13"/>
  <c r="I1786" i="13"/>
  <c r="J1786" i="13" s="1"/>
  <c r="I30" i="13"/>
  <c r="J30" i="13" s="1"/>
  <c r="F30" i="13"/>
  <c r="J1687" i="13" l="1"/>
  <c r="K1687" i="13" s="1"/>
  <c r="J1631" i="13"/>
  <c r="K1631" i="13" s="1"/>
  <c r="J1603" i="13"/>
  <c r="K1603" i="13" s="1"/>
  <c r="J1715" i="13"/>
  <c r="K1715" i="13" s="1"/>
  <c r="J1561" i="13"/>
  <c r="J1659" i="13"/>
  <c r="K1659" i="13" s="1"/>
  <c r="J1575" i="13"/>
  <c r="G1575" i="13" s="1"/>
  <c r="J1701" i="13"/>
  <c r="G1701" i="13" s="1"/>
  <c r="J1673" i="13"/>
  <c r="J1645" i="13"/>
  <c r="G1645" i="13" s="1"/>
  <c r="J1617" i="13"/>
  <c r="K1617" i="13" s="1"/>
  <c r="H1617" i="13" s="1"/>
  <c r="J1589" i="13"/>
  <c r="G1589" i="13" s="1"/>
  <c r="O15" i="3"/>
  <c r="I15" i="3"/>
  <c r="J69" i="13"/>
  <c r="K69" i="13" s="1"/>
  <c r="H69" i="13" s="1"/>
  <c r="AL47" i="1"/>
  <c r="L47" i="1"/>
  <c r="G780" i="13"/>
  <c r="K316" i="13"/>
  <c r="H316" i="13" s="1"/>
  <c r="G1247" i="13"/>
  <c r="G990" i="13"/>
  <c r="G322" i="13"/>
  <c r="G1146" i="13"/>
  <c r="K1072" i="13"/>
  <c r="H1072" i="13" s="1"/>
  <c r="K1582" i="13"/>
  <c r="H1582" i="13" s="1"/>
  <c r="K736" i="13"/>
  <c r="H736" i="13" s="1"/>
  <c r="G862" i="13"/>
  <c r="G310" i="13"/>
  <c r="G1273" i="13"/>
  <c r="G1082" i="13"/>
  <c r="K1305" i="13"/>
  <c r="H1305" i="13" s="1"/>
  <c r="G1179" i="13"/>
  <c r="G1066" i="13"/>
  <c r="K633" i="13"/>
  <c r="H633" i="13" s="1"/>
  <c r="G257" i="13"/>
  <c r="K241" i="13"/>
  <c r="H241" i="13" s="1"/>
  <c r="G186" i="13"/>
  <c r="G1775" i="13"/>
  <c r="K1775" i="13"/>
  <c r="H1775" i="13" s="1"/>
  <c r="G1314" i="13"/>
  <c r="K1092" i="13"/>
  <c r="H1092" i="13" s="1"/>
  <c r="K1075" i="13"/>
  <c r="H1075" i="13" s="1"/>
  <c r="K829" i="13"/>
  <c r="H829" i="13" s="1"/>
  <c r="H803" i="13"/>
  <c r="H660" i="13"/>
  <c r="G511" i="13"/>
  <c r="K357" i="13"/>
  <c r="H357" i="13" s="1"/>
  <c r="G285" i="13"/>
  <c r="K1748" i="13"/>
  <c r="H1748" i="13" s="1"/>
  <c r="K1107" i="13"/>
  <c r="H1107" i="13" s="1"/>
  <c r="K1055" i="13"/>
  <c r="H1055" i="13" s="1"/>
  <c r="K982" i="13"/>
  <c r="H982" i="13" s="1"/>
  <c r="G660" i="13"/>
  <c r="K1584" i="13"/>
  <c r="H1584" i="13" s="1"/>
  <c r="K1322" i="13"/>
  <c r="H1322" i="13" s="1"/>
  <c r="K1112" i="13"/>
  <c r="H1112" i="13" s="1"/>
  <c r="K1015" i="13"/>
  <c r="H1015" i="13" s="1"/>
  <c r="K622" i="13"/>
  <c r="H622" i="13" s="1"/>
  <c r="G351" i="13"/>
  <c r="G298" i="13"/>
  <c r="K292" i="13"/>
  <c r="H292" i="13" s="1"/>
  <c r="G1121" i="13"/>
  <c r="G1098" i="13"/>
  <c r="G1023" i="13"/>
  <c r="G916" i="13"/>
  <c r="G813" i="13"/>
  <c r="G748" i="13"/>
  <c r="G641" i="13"/>
  <c r="G342" i="13"/>
  <c r="G318" i="13"/>
  <c r="G277" i="13"/>
  <c r="K1567" i="13"/>
  <c r="H1567" i="13" s="1"/>
  <c r="G1342" i="13"/>
  <c r="K1338" i="13"/>
  <c r="H1338" i="13" s="1"/>
  <c r="G1256" i="13"/>
  <c r="G1220" i="13"/>
  <c r="G1103" i="13"/>
  <c r="K1047" i="13"/>
  <c r="H1047" i="13" s="1"/>
  <c r="G850" i="13"/>
  <c r="G699" i="13"/>
  <c r="K695" i="13"/>
  <c r="H695" i="13" s="1"/>
  <c r="G644" i="13"/>
  <c r="G355" i="13"/>
  <c r="G330" i="13"/>
  <c r="K324" i="13"/>
  <c r="H324" i="13" s="1"/>
  <c r="G289" i="13"/>
  <c r="G265" i="13"/>
  <c r="K259" i="13"/>
  <c r="H259" i="13" s="1"/>
  <c r="K113" i="13"/>
  <c r="H113" i="13" s="1"/>
  <c r="K46" i="13"/>
  <c r="H46" i="13" s="1"/>
  <c r="G1330" i="13"/>
  <c r="K1728" i="13"/>
  <c r="H1728" i="13" s="1"/>
  <c r="K1578" i="13"/>
  <c r="H1578" i="13" s="1"/>
  <c r="K1565" i="13"/>
  <c r="H1565" i="13" s="1"/>
  <c r="K1071" i="13"/>
  <c r="H1071" i="13" s="1"/>
  <c r="K1064" i="13"/>
  <c r="H1064" i="13" s="1"/>
  <c r="K1054" i="13"/>
  <c r="H1054" i="13" s="1"/>
  <c r="K1039" i="13"/>
  <c r="H1039" i="13" s="1"/>
  <c r="K719" i="13"/>
  <c r="H719" i="13" s="1"/>
  <c r="K605" i="13"/>
  <c r="H605" i="13" s="1"/>
  <c r="K349" i="13"/>
  <c r="H349" i="13" s="1"/>
  <c r="K283" i="13"/>
  <c r="H283" i="13" s="1"/>
  <c r="G224" i="13"/>
  <c r="G1759" i="13"/>
  <c r="K1759" i="13"/>
  <c r="H1759" i="13" s="1"/>
  <c r="K1137" i="13"/>
  <c r="H1137" i="13" s="1"/>
  <c r="G1137" i="13"/>
  <c r="G1281" i="13"/>
  <c r="G1239" i="13"/>
  <c r="G1212" i="13"/>
  <c r="K1187" i="13"/>
  <c r="H1187" i="13" s="1"/>
  <c r="G1187" i="13"/>
  <c r="G1104" i="13"/>
  <c r="G1099" i="13"/>
  <c r="K691" i="13"/>
  <c r="H691" i="13" s="1"/>
  <c r="G691" i="13"/>
  <c r="K326" i="13"/>
  <c r="H326" i="13" s="1"/>
  <c r="G326" i="13"/>
  <c r="K261" i="13"/>
  <c r="H261" i="13" s="1"/>
  <c r="G261" i="13"/>
  <c r="G215" i="13"/>
  <c r="K215" i="13"/>
  <c r="H215" i="13" s="1"/>
  <c r="K81" i="13"/>
  <c r="H81" i="13" s="1"/>
  <c r="G81" i="13"/>
  <c r="K48" i="13"/>
  <c r="H48" i="13" s="1"/>
  <c r="G48" i="13"/>
  <c r="K1783" i="13"/>
  <c r="H1783" i="13" s="1"/>
  <c r="G1277" i="13"/>
  <c r="K1264" i="13"/>
  <c r="H1264" i="13" s="1"/>
  <c r="G1264" i="13"/>
  <c r="G1114" i="13"/>
  <c r="G1087" i="13"/>
  <c r="H738" i="13"/>
  <c r="H717" i="13"/>
  <c r="K536" i="13"/>
  <c r="H536" i="13" s="1"/>
  <c r="G536" i="13"/>
  <c r="G308" i="13"/>
  <c r="K308" i="13"/>
  <c r="H308" i="13" s="1"/>
  <c r="K306" i="13"/>
  <c r="H306" i="13" s="1"/>
  <c r="G306" i="13"/>
  <c r="K73" i="13"/>
  <c r="H73" i="13" s="1"/>
  <c r="G73" i="13"/>
  <c r="K40" i="13"/>
  <c r="H40" i="13" s="1"/>
  <c r="G40" i="13"/>
  <c r="K764" i="13"/>
  <c r="H764" i="13" s="1"/>
  <c r="G764" i="13"/>
  <c r="G340" i="13"/>
  <c r="K340" i="13"/>
  <c r="H340" i="13" s="1"/>
  <c r="K338" i="13"/>
  <c r="H338" i="13" s="1"/>
  <c r="G338" i="13"/>
  <c r="G275" i="13"/>
  <c r="K275" i="13"/>
  <c r="H275" i="13" s="1"/>
  <c r="K273" i="13"/>
  <c r="H273" i="13" s="1"/>
  <c r="G273" i="13"/>
  <c r="K89" i="13"/>
  <c r="H89" i="13" s="1"/>
  <c r="G89" i="13"/>
  <c r="K56" i="13"/>
  <c r="H56" i="13" s="1"/>
  <c r="G56" i="13"/>
  <c r="G1309" i="13"/>
  <c r="G1094" i="13"/>
  <c r="K1767" i="13"/>
  <c r="H1767" i="13" s="1"/>
  <c r="K1736" i="13"/>
  <c r="H1736" i="13" s="1"/>
  <c r="K1571" i="13"/>
  <c r="H1571" i="13" s="1"/>
  <c r="G1297" i="13"/>
  <c r="K1289" i="13"/>
  <c r="H1289" i="13" s="1"/>
  <c r="G1155" i="13"/>
  <c r="G1088" i="13"/>
  <c r="K1031" i="13"/>
  <c r="H1031" i="13" s="1"/>
  <c r="G1031" i="13"/>
  <c r="G1007" i="13"/>
  <c r="K1007" i="13"/>
  <c r="H1007" i="13" s="1"/>
  <c r="K866" i="13"/>
  <c r="H866" i="13" s="1"/>
  <c r="G866" i="13"/>
  <c r="H848" i="13"/>
  <c r="K846" i="13"/>
  <c r="H846" i="13" s="1"/>
  <c r="G833" i="13"/>
  <c r="K817" i="13"/>
  <c r="H817" i="13" s="1"/>
  <c r="G817" i="13"/>
  <c r="G797" i="13"/>
  <c r="K734" i="13"/>
  <c r="H734" i="13" s="1"/>
  <c r="K609" i="13"/>
  <c r="H609" i="13" s="1"/>
  <c r="K294" i="13"/>
  <c r="H294" i="13" s="1"/>
  <c r="G294" i="13"/>
  <c r="G249" i="13"/>
  <c r="K249" i="13"/>
  <c r="H249" i="13" s="1"/>
  <c r="K64" i="13"/>
  <c r="H64" i="13" s="1"/>
  <c r="G64" i="13"/>
  <c r="K38" i="13"/>
  <c r="H38" i="13" s="1"/>
  <c r="K577" i="13"/>
  <c r="H577" i="13" s="1"/>
  <c r="G347" i="13"/>
  <c r="G334" i="13"/>
  <c r="K332" i="13"/>
  <c r="H332" i="13" s="1"/>
  <c r="G314" i="13"/>
  <c r="G302" i="13"/>
  <c r="K300" i="13"/>
  <c r="H300" i="13" s="1"/>
  <c r="G281" i="13"/>
  <c r="G269" i="13"/>
  <c r="K267" i="13"/>
  <c r="H267" i="13" s="1"/>
  <c r="K209" i="13"/>
  <c r="H209" i="13" s="1"/>
  <c r="K87" i="13"/>
  <c r="H87" i="13" s="1"/>
  <c r="K79" i="13"/>
  <c r="H79" i="13" s="1"/>
  <c r="K71" i="13"/>
  <c r="H71" i="13" s="1"/>
  <c r="K62" i="13"/>
  <c r="H62" i="13" s="1"/>
  <c r="K54" i="13"/>
  <c r="H54" i="13" s="1"/>
  <c r="G32" i="13"/>
  <c r="K906" i="13"/>
  <c r="H906" i="13" s="1"/>
  <c r="G906" i="13"/>
  <c r="K1129" i="13"/>
  <c r="H1129" i="13" s="1"/>
  <c r="G1129" i="13"/>
  <c r="G904" i="13"/>
  <c r="K904" i="13"/>
  <c r="H904" i="13" s="1"/>
  <c r="K902" i="13"/>
  <c r="H902" i="13" s="1"/>
  <c r="G902" i="13"/>
  <c r="G1586" i="13"/>
  <c r="K1586" i="13"/>
  <c r="H1586" i="13" s="1"/>
  <c r="G1285" i="13"/>
  <c r="G1265" i="13"/>
  <c r="G1248" i="13"/>
  <c r="G1171" i="13"/>
  <c r="G1111" i="13"/>
  <c r="K1111" i="13"/>
  <c r="H1111" i="13" s="1"/>
  <c r="K1084" i="13"/>
  <c r="H1084" i="13" s="1"/>
  <c r="G1084" i="13"/>
  <c r="G914" i="13"/>
  <c r="K914" i="13"/>
  <c r="H914" i="13" s="1"/>
  <c r="K898" i="13"/>
  <c r="H898" i="13" s="1"/>
  <c r="G898" i="13"/>
  <c r="G626" i="13"/>
  <c r="K626" i="13"/>
  <c r="H626" i="13" s="1"/>
  <c r="K192" i="13"/>
  <c r="H192" i="13" s="1"/>
  <c r="G192" i="13"/>
  <c r="K196" i="13"/>
  <c r="H196" i="13" s="1"/>
  <c r="G196" i="13"/>
  <c r="G1318" i="13"/>
  <c r="G1240" i="13"/>
  <c r="K1163" i="13"/>
  <c r="H1163" i="13" s="1"/>
  <c r="G1163" i="13"/>
  <c r="G1106" i="13"/>
  <c r="K784" i="13"/>
  <c r="H784" i="13" s="1"/>
  <c r="G784" i="13"/>
  <c r="G1569" i="13"/>
  <c r="K1569" i="13"/>
  <c r="H1569" i="13" s="1"/>
  <c r="G1326" i="13"/>
  <c r="G1293" i="13"/>
  <c r="G1268" i="13"/>
  <c r="G1260" i="13"/>
  <c r="G1251" i="13"/>
  <c r="G1243" i="13"/>
  <c r="G1204" i="13"/>
  <c r="K1195" i="13"/>
  <c r="H1195" i="13" s="1"/>
  <c r="G1195" i="13"/>
  <c r="G1079" i="13"/>
  <c r="G1059" i="13"/>
  <c r="K1059" i="13"/>
  <c r="H1059" i="13" s="1"/>
  <c r="G966" i="13"/>
  <c r="G896" i="13"/>
  <c r="K896" i="13"/>
  <c r="H896" i="13" s="1"/>
  <c r="H864" i="13"/>
  <c r="H831" i="13"/>
  <c r="K768" i="13"/>
  <c r="H768" i="13" s="1"/>
  <c r="G768" i="13"/>
  <c r="K715" i="13"/>
  <c r="H715" i="13" s="1"/>
  <c r="G715" i="13"/>
  <c r="G589" i="13"/>
  <c r="K589" i="13"/>
  <c r="H589" i="13" s="1"/>
  <c r="G544" i="13"/>
  <c r="K544" i="13"/>
  <c r="H544" i="13" s="1"/>
  <c r="K540" i="13"/>
  <c r="H540" i="13" s="1"/>
  <c r="G540" i="13"/>
  <c r="G494" i="13"/>
  <c r="K494" i="13"/>
  <c r="H494" i="13" s="1"/>
  <c r="K801" i="13"/>
  <c r="H801" i="13" s="1"/>
  <c r="G801" i="13"/>
  <c r="K217" i="13"/>
  <c r="H217" i="13" s="1"/>
  <c r="G217" i="13"/>
  <c r="G1257" i="13"/>
  <c r="G1740" i="13"/>
  <c r="K1740" i="13"/>
  <c r="H1740" i="13" s="1"/>
  <c r="K1588" i="13"/>
  <c r="H1588" i="13" s="1"/>
  <c r="G1580" i="13"/>
  <c r="K1580" i="13"/>
  <c r="H1580" i="13" s="1"/>
  <c r="K1573" i="13"/>
  <c r="H1573" i="13" s="1"/>
  <c r="G1334" i="13"/>
  <c r="G1301" i="13"/>
  <c r="G1269" i="13"/>
  <c r="G1261" i="13"/>
  <c r="G1252" i="13"/>
  <c r="G1244" i="13"/>
  <c r="G1236" i="13"/>
  <c r="K1228" i="13"/>
  <c r="H1228" i="13" s="1"/>
  <c r="G1228" i="13"/>
  <c r="G1080" i="13"/>
  <c r="K1063" i="13"/>
  <c r="H1063" i="13" s="1"/>
  <c r="G998" i="13"/>
  <c r="K974" i="13"/>
  <c r="H974" i="13" s="1"/>
  <c r="K815" i="13"/>
  <c r="H815" i="13" s="1"/>
  <c r="K752" i="13"/>
  <c r="H752" i="13" s="1"/>
  <c r="G752" i="13"/>
  <c r="K732" i="13"/>
  <c r="H732" i="13" s="1"/>
  <c r="G732" i="13"/>
  <c r="K705" i="13"/>
  <c r="H705" i="13" s="1"/>
  <c r="K687" i="13"/>
  <c r="H687" i="13" s="1"/>
  <c r="G687" i="13"/>
  <c r="K648" i="13"/>
  <c r="H648" i="13" s="1"/>
  <c r="G648" i="13"/>
  <c r="K210" i="13"/>
  <c r="H210" i="13" s="1"/>
  <c r="G210" i="13"/>
  <c r="G207" i="13"/>
  <c r="K207" i="13"/>
  <c r="H207" i="13" s="1"/>
  <c r="K200" i="13"/>
  <c r="H200" i="13" s="1"/>
  <c r="G200" i="13"/>
  <c r="K1108" i="13"/>
  <c r="H1108" i="13" s="1"/>
  <c r="K1058" i="13"/>
  <c r="H1058" i="13" s="1"/>
  <c r="K900" i="13"/>
  <c r="H900" i="13" s="1"/>
  <c r="H799" i="13"/>
  <c r="H782" i="13"/>
  <c r="H766" i="13"/>
  <c r="H750" i="13"/>
  <c r="H685" i="13"/>
  <c r="G656" i="13"/>
  <c r="G593" i="13"/>
  <c r="K593" i="13"/>
  <c r="H593" i="13" s="1"/>
  <c r="G560" i="13"/>
  <c r="K560" i="13"/>
  <c r="H560" i="13" s="1"/>
  <c r="H534" i="13"/>
  <c r="K353" i="13"/>
  <c r="H353" i="13" s="1"/>
  <c r="K344" i="13"/>
  <c r="H344" i="13" s="1"/>
  <c r="K336" i="13"/>
  <c r="H336" i="13" s="1"/>
  <c r="K328" i="13"/>
  <c r="H328" i="13" s="1"/>
  <c r="K320" i="13"/>
  <c r="H320" i="13" s="1"/>
  <c r="K312" i="13"/>
  <c r="H312" i="13" s="1"/>
  <c r="K304" i="13"/>
  <c r="H304" i="13" s="1"/>
  <c r="K296" i="13"/>
  <c r="H296" i="13" s="1"/>
  <c r="K287" i="13"/>
  <c r="H287" i="13" s="1"/>
  <c r="K279" i="13"/>
  <c r="H279" i="13" s="1"/>
  <c r="K271" i="13"/>
  <c r="H271" i="13" s="1"/>
  <c r="K263" i="13"/>
  <c r="H263" i="13" s="1"/>
  <c r="G232" i="13"/>
  <c r="K652" i="13"/>
  <c r="H652" i="13" s="1"/>
  <c r="G534" i="13"/>
  <c r="K530" i="13"/>
  <c r="H530" i="13" s="1"/>
  <c r="G1777" i="13"/>
  <c r="K1777" i="13"/>
  <c r="H1777" i="13" s="1"/>
  <c r="G1761" i="13"/>
  <c r="K1761" i="13"/>
  <c r="H1761" i="13" s="1"/>
  <c r="K1785" i="13"/>
  <c r="H1785" i="13" s="1"/>
  <c r="G1785" i="13"/>
  <c r="K1769" i="13"/>
  <c r="H1769" i="13" s="1"/>
  <c r="G1769" i="13"/>
  <c r="K1102" i="13"/>
  <c r="H1102" i="13" s="1"/>
  <c r="G1102" i="13"/>
  <c r="G760" i="13"/>
  <c r="K760" i="13"/>
  <c r="H760" i="13" s="1"/>
  <c r="K683" i="13"/>
  <c r="H683" i="13" s="1"/>
  <c r="G683" i="13"/>
  <c r="H1781" i="13"/>
  <c r="H1765" i="13"/>
  <c r="H1756" i="13"/>
  <c r="H1752" i="13"/>
  <c r="H1744" i="13"/>
  <c r="H1732" i="13"/>
  <c r="G1198" i="13"/>
  <c r="G1190" i="13"/>
  <c r="G1182" i="13"/>
  <c r="G1174" i="13"/>
  <c r="G1158" i="13"/>
  <c r="G1149" i="13"/>
  <c r="G1132" i="13"/>
  <c r="G1124" i="13"/>
  <c r="G1100" i="13"/>
  <c r="G1057" i="13"/>
  <c r="K1053" i="13"/>
  <c r="H1053" i="13" s="1"/>
  <c r="G1053" i="13"/>
  <c r="G893" i="13"/>
  <c r="H787" i="13"/>
  <c r="G744" i="13"/>
  <c r="K744" i="13"/>
  <c r="H744" i="13" s="1"/>
  <c r="K672" i="13"/>
  <c r="H672" i="13" s="1"/>
  <c r="K571" i="13"/>
  <c r="H571" i="13" s="1"/>
  <c r="G571" i="13"/>
  <c r="G99" i="13"/>
  <c r="K99" i="13"/>
  <c r="H99" i="13" s="1"/>
  <c r="G91" i="13"/>
  <c r="K91" i="13"/>
  <c r="H91" i="13" s="1"/>
  <c r="K85" i="13"/>
  <c r="H85" i="13" s="1"/>
  <c r="G85" i="13"/>
  <c r="K77" i="13"/>
  <c r="H77" i="13" s="1"/>
  <c r="G77" i="13"/>
  <c r="K68" i="13"/>
  <c r="H68" i="13" s="1"/>
  <c r="G68" i="13"/>
  <c r="K60" i="13"/>
  <c r="H60" i="13" s="1"/>
  <c r="G60" i="13"/>
  <c r="G1779" i="13"/>
  <c r="G1771" i="13"/>
  <c r="G1763" i="13"/>
  <c r="G1756" i="13"/>
  <c r="G1752" i="13"/>
  <c r="G1744" i="13"/>
  <c r="G1732" i="13"/>
  <c r="K1070" i="13"/>
  <c r="H1070" i="13" s="1"/>
  <c r="G1070" i="13"/>
  <c r="G1062" i="13"/>
  <c r="G1051" i="13"/>
  <c r="G1043" i="13"/>
  <c r="G1035" i="13"/>
  <c r="G1027" i="13"/>
  <c r="G1011" i="13"/>
  <c r="G1002" i="13"/>
  <c r="G978" i="13"/>
  <c r="G858" i="13"/>
  <c r="K858" i="13"/>
  <c r="H858" i="13" s="1"/>
  <c r="H835" i="13"/>
  <c r="G793" i="13"/>
  <c r="K793" i="13"/>
  <c r="H793" i="13" s="1"/>
  <c r="H770" i="13"/>
  <c r="G727" i="13"/>
  <c r="K727" i="13"/>
  <c r="H727" i="13" s="1"/>
  <c r="H689" i="13"/>
  <c r="K632" i="13"/>
  <c r="H632" i="13" s="1"/>
  <c r="G632" i="13"/>
  <c r="G597" i="13"/>
  <c r="K597" i="13"/>
  <c r="H597" i="13" s="1"/>
  <c r="K579" i="13"/>
  <c r="H579" i="13" s="1"/>
  <c r="G579" i="13"/>
  <c r="G502" i="13"/>
  <c r="K502" i="13"/>
  <c r="H502" i="13" s="1"/>
  <c r="G492" i="13"/>
  <c r="K492" i="13"/>
  <c r="H492" i="13" s="1"/>
  <c r="K213" i="13"/>
  <c r="H213" i="13" s="1"/>
  <c r="G213" i="13"/>
  <c r="K206" i="13"/>
  <c r="H206" i="13" s="1"/>
  <c r="G206" i="13"/>
  <c r="K194" i="13"/>
  <c r="H194" i="13" s="1"/>
  <c r="G194" i="13"/>
  <c r="K188" i="13"/>
  <c r="H188" i="13" s="1"/>
  <c r="G188" i="13"/>
  <c r="G912" i="13"/>
  <c r="K912" i="13"/>
  <c r="H912" i="13" s="1"/>
  <c r="G825" i="13"/>
  <c r="K825" i="13"/>
  <c r="H825" i="13" s="1"/>
  <c r="G523" i="13"/>
  <c r="K523" i="13"/>
  <c r="H523" i="13" s="1"/>
  <c r="H1773" i="13"/>
  <c r="G1231" i="13"/>
  <c r="G1223" i="13"/>
  <c r="G1215" i="13"/>
  <c r="G1207" i="13"/>
  <c r="G1166" i="13"/>
  <c r="G1141" i="13"/>
  <c r="G1116" i="13"/>
  <c r="G1110" i="13"/>
  <c r="G1096" i="13"/>
  <c r="G1095" i="13"/>
  <c r="K910" i="13"/>
  <c r="H910" i="13" s="1"/>
  <c r="G910" i="13"/>
  <c r="H852" i="13"/>
  <c r="G809" i="13"/>
  <c r="K809" i="13"/>
  <c r="H809" i="13" s="1"/>
  <c r="H721" i="13"/>
  <c r="G573" i="13"/>
  <c r="K573" i="13"/>
  <c r="H573" i="13" s="1"/>
  <c r="G569" i="13"/>
  <c r="K569" i="13"/>
  <c r="H569" i="13" s="1"/>
  <c r="K546" i="13"/>
  <c r="H546" i="13" s="1"/>
  <c r="G546" i="13"/>
  <c r="G1232" i="13"/>
  <c r="G1224" i="13"/>
  <c r="G1216" i="13"/>
  <c r="G1208" i="13"/>
  <c r="G1199" i="13"/>
  <c r="G1191" i="13"/>
  <c r="G1183" i="13"/>
  <c r="G1175" i="13"/>
  <c r="G1167" i="13"/>
  <c r="G1159" i="13"/>
  <c r="G1150" i="13"/>
  <c r="G1142" i="13"/>
  <c r="G1133" i="13"/>
  <c r="G1125" i="13"/>
  <c r="G1117" i="13"/>
  <c r="G1074" i="13"/>
  <c r="G1067" i="13"/>
  <c r="G1019" i="13"/>
  <c r="G994" i="13"/>
  <c r="G986" i="13"/>
  <c r="G970" i="13"/>
  <c r="G1781" i="13"/>
  <c r="K1779" i="13"/>
  <c r="H1779" i="13" s="1"/>
  <c r="G1773" i="13"/>
  <c r="K1771" i="13"/>
  <c r="H1771" i="13" s="1"/>
  <c r="G1765" i="13"/>
  <c r="K1763" i="13"/>
  <c r="H1763" i="13" s="1"/>
  <c r="G1235" i="13"/>
  <c r="G1227" i="13"/>
  <c r="G1219" i="13"/>
  <c r="G1211" i="13"/>
  <c r="G1203" i="13"/>
  <c r="G1194" i="13"/>
  <c r="G1186" i="13"/>
  <c r="G1178" i="13"/>
  <c r="G1170" i="13"/>
  <c r="G1162" i="13"/>
  <c r="G1154" i="13"/>
  <c r="G1145" i="13"/>
  <c r="G1136" i="13"/>
  <c r="G1128" i="13"/>
  <c r="G1120" i="13"/>
  <c r="K1091" i="13"/>
  <c r="H1091" i="13" s="1"/>
  <c r="G1090" i="13"/>
  <c r="K1086" i="13"/>
  <c r="H1086" i="13" s="1"/>
  <c r="G1086" i="13"/>
  <c r="G1083" i="13"/>
  <c r="G1078" i="13"/>
  <c r="K1076" i="13"/>
  <c r="H1076" i="13" s="1"/>
  <c r="G1068" i="13"/>
  <c r="G908" i="13"/>
  <c r="G842" i="13"/>
  <c r="K842" i="13"/>
  <c r="H842" i="13" s="1"/>
  <c r="H819" i="13"/>
  <c r="G776" i="13"/>
  <c r="K776" i="13"/>
  <c r="H776" i="13" s="1"/>
  <c r="H754" i="13"/>
  <c r="G711" i="13"/>
  <c r="K711" i="13"/>
  <c r="H711" i="13" s="1"/>
  <c r="K703" i="13"/>
  <c r="H703" i="13" s="1"/>
  <c r="G703" i="13"/>
  <c r="G665" i="13"/>
  <c r="K665" i="13"/>
  <c r="H665" i="13" s="1"/>
  <c r="G657" i="13"/>
  <c r="K649" i="13"/>
  <c r="H649" i="13" s="1"/>
  <c r="G649" i="13"/>
  <c r="G515" i="13"/>
  <c r="K515" i="13"/>
  <c r="H515" i="13" s="1"/>
  <c r="K701" i="13"/>
  <c r="H701" i="13" s="1"/>
  <c r="K668" i="13"/>
  <c r="H668" i="13" s="1"/>
  <c r="K664" i="13"/>
  <c r="H664" i="13" s="1"/>
  <c r="G664" i="13"/>
  <c r="G617" i="13"/>
  <c r="K617" i="13"/>
  <c r="H617" i="13" s="1"/>
  <c r="K615" i="13"/>
  <c r="H615" i="13" s="1"/>
  <c r="G615" i="13"/>
  <c r="K595" i="13"/>
  <c r="H595" i="13" s="1"/>
  <c r="G595" i="13"/>
  <c r="K587" i="13"/>
  <c r="H587" i="13" s="1"/>
  <c r="G587" i="13"/>
  <c r="G585" i="13"/>
  <c r="K585" i="13"/>
  <c r="H585" i="13" s="1"/>
  <c r="G556" i="13"/>
  <c r="K556" i="13"/>
  <c r="H556" i="13" s="1"/>
  <c r="K554" i="13"/>
  <c r="H554" i="13" s="1"/>
  <c r="G554" i="13"/>
  <c r="G552" i="13"/>
  <c r="K552" i="13"/>
  <c r="H552" i="13" s="1"/>
  <c r="K528" i="13"/>
  <c r="H528" i="13" s="1"/>
  <c r="G528" i="13"/>
  <c r="K506" i="13"/>
  <c r="H506" i="13" s="1"/>
  <c r="G506" i="13"/>
  <c r="G500" i="13"/>
  <c r="K500" i="13"/>
  <c r="H500" i="13" s="1"/>
  <c r="G172" i="13"/>
  <c r="K172" i="13"/>
  <c r="H172" i="13" s="1"/>
  <c r="H854" i="13"/>
  <c r="G854" i="13"/>
  <c r="H837" i="13"/>
  <c r="G837" i="13"/>
  <c r="H821" i="13"/>
  <c r="G821" i="13"/>
  <c r="H805" i="13"/>
  <c r="G805" i="13"/>
  <c r="H789" i="13"/>
  <c r="G789" i="13"/>
  <c r="H772" i="13"/>
  <c r="G772" i="13"/>
  <c r="H756" i="13"/>
  <c r="G756" i="13"/>
  <c r="H740" i="13"/>
  <c r="G740" i="13"/>
  <c r="H723" i="13"/>
  <c r="G723" i="13"/>
  <c r="H707" i="13"/>
  <c r="G707" i="13"/>
  <c r="K636" i="13"/>
  <c r="H636" i="13" s="1"/>
  <c r="G636" i="13"/>
  <c r="K624" i="13"/>
  <c r="H624" i="13" s="1"/>
  <c r="G624" i="13"/>
  <c r="G613" i="13"/>
  <c r="K613" i="13"/>
  <c r="H613" i="13" s="1"/>
  <c r="K611" i="13"/>
  <c r="H611" i="13" s="1"/>
  <c r="G611" i="13"/>
  <c r="K603" i="13"/>
  <c r="H603" i="13" s="1"/>
  <c r="G603" i="13"/>
  <c r="G601" i="13"/>
  <c r="K601" i="13"/>
  <c r="H601" i="13" s="1"/>
  <c r="K562" i="13"/>
  <c r="H562" i="13" s="1"/>
  <c r="G562" i="13"/>
  <c r="K677" i="13"/>
  <c r="H677" i="13" s="1"/>
  <c r="K628" i="13"/>
  <c r="H628" i="13" s="1"/>
  <c r="G628" i="13"/>
  <c r="K619" i="13"/>
  <c r="H619" i="13" s="1"/>
  <c r="G619" i="13"/>
  <c r="K607" i="13"/>
  <c r="H607" i="13" s="1"/>
  <c r="G607" i="13"/>
  <c r="K599" i="13"/>
  <c r="H599" i="13" s="1"/>
  <c r="G599" i="13"/>
  <c r="K591" i="13"/>
  <c r="H591" i="13" s="1"/>
  <c r="G591" i="13"/>
  <c r="K583" i="13"/>
  <c r="H583" i="13" s="1"/>
  <c r="G583" i="13"/>
  <c r="K575" i="13"/>
  <c r="H575" i="13" s="1"/>
  <c r="G575" i="13"/>
  <c r="K567" i="13"/>
  <c r="H567" i="13" s="1"/>
  <c r="G567" i="13"/>
  <c r="K558" i="13"/>
  <c r="H558" i="13" s="1"/>
  <c r="G558" i="13"/>
  <c r="K550" i="13"/>
  <c r="H550" i="13" s="1"/>
  <c r="G550" i="13"/>
  <c r="K542" i="13"/>
  <c r="H542" i="13" s="1"/>
  <c r="G542" i="13"/>
  <c r="K526" i="13"/>
  <c r="H526" i="13" s="1"/>
  <c r="G526" i="13"/>
  <c r="K519" i="13"/>
  <c r="H519" i="13" s="1"/>
  <c r="K498" i="13"/>
  <c r="H498" i="13" s="1"/>
  <c r="H496" i="13"/>
  <c r="G496" i="13"/>
  <c r="G184" i="13"/>
  <c r="K184" i="13"/>
  <c r="H184" i="13" s="1"/>
  <c r="G182" i="13"/>
  <c r="K182" i="13"/>
  <c r="H182" i="13" s="1"/>
  <c r="G164" i="13"/>
  <c r="K164" i="13"/>
  <c r="H164" i="13" s="1"/>
  <c r="G581" i="13"/>
  <c r="K581" i="13"/>
  <c r="H581" i="13" s="1"/>
  <c r="G564" i="13"/>
  <c r="K564" i="13"/>
  <c r="H564" i="13" s="1"/>
  <c r="G548" i="13"/>
  <c r="K548" i="13"/>
  <c r="H548" i="13" s="1"/>
  <c r="K538" i="13"/>
  <c r="H538" i="13" s="1"/>
  <c r="G538" i="13"/>
  <c r="K532" i="13"/>
  <c r="H532" i="13" s="1"/>
  <c r="G532" i="13"/>
  <c r="K253" i="13"/>
  <c r="G253" i="13"/>
  <c r="K220" i="13"/>
  <c r="H220" i="13" s="1"/>
  <c r="G220" i="13"/>
  <c r="K190" i="13"/>
  <c r="H190" i="13" s="1"/>
  <c r="G190" i="13"/>
  <c r="K52" i="13"/>
  <c r="H52" i="13" s="1"/>
  <c r="G52" i="13"/>
  <c r="K44" i="13"/>
  <c r="H44" i="13" s="1"/>
  <c r="G44" i="13"/>
  <c r="K36" i="13"/>
  <c r="H36" i="13" s="1"/>
  <c r="G36" i="13"/>
  <c r="K237" i="13"/>
  <c r="H237" i="13" s="1"/>
  <c r="G237" i="13"/>
  <c r="G211" i="13"/>
  <c r="K211" i="13"/>
  <c r="H211" i="13" s="1"/>
  <c r="K198" i="13"/>
  <c r="H198" i="13" s="1"/>
  <c r="G198" i="13"/>
  <c r="G156" i="13"/>
  <c r="K156" i="13"/>
  <c r="H156" i="13" s="1"/>
  <c r="K83" i="13"/>
  <c r="H83" i="13" s="1"/>
  <c r="G83" i="13"/>
  <c r="K75" i="13"/>
  <c r="H75" i="13" s="1"/>
  <c r="G75" i="13"/>
  <c r="K66" i="13"/>
  <c r="H66" i="13" s="1"/>
  <c r="G66" i="13"/>
  <c r="K58" i="13"/>
  <c r="H58" i="13" s="1"/>
  <c r="G58" i="13"/>
  <c r="K50" i="13"/>
  <c r="H50" i="13" s="1"/>
  <c r="G50" i="13"/>
  <c r="K42" i="13"/>
  <c r="H42" i="13" s="1"/>
  <c r="G42" i="13"/>
  <c r="K34" i="13"/>
  <c r="H34" i="13" s="1"/>
  <c r="G34" i="13"/>
  <c r="H644" i="13"/>
  <c r="G640" i="13"/>
  <c r="G245" i="13"/>
  <c r="K245" i="13"/>
  <c r="H245" i="13" s="1"/>
  <c r="K214" i="13"/>
  <c r="H214" i="13" s="1"/>
  <c r="G214" i="13"/>
  <c r="K202" i="13"/>
  <c r="H202" i="13" s="1"/>
  <c r="G202" i="13"/>
  <c r="G181" i="13"/>
  <c r="K181" i="13"/>
  <c r="H181" i="13" s="1"/>
  <c r="G148" i="13"/>
  <c r="K148" i="13"/>
  <c r="H148" i="13" s="1"/>
  <c r="G103" i="13"/>
  <c r="K103" i="13"/>
  <c r="H103" i="13" s="1"/>
  <c r="G95" i="13"/>
  <c r="K95" i="13"/>
  <c r="H95" i="13" s="1"/>
  <c r="K228" i="13"/>
  <c r="H228" i="13" s="1"/>
  <c r="K205" i="13"/>
  <c r="H205" i="13" s="1"/>
  <c r="K203" i="13"/>
  <c r="H203" i="13" s="1"/>
  <c r="K176" i="13"/>
  <c r="H176" i="13" s="1"/>
  <c r="K168" i="13"/>
  <c r="H168" i="13" s="1"/>
  <c r="K160" i="13"/>
  <c r="H160" i="13" s="1"/>
  <c r="K152" i="13"/>
  <c r="H152" i="13" s="1"/>
  <c r="K101" i="13"/>
  <c r="H101" i="13" s="1"/>
  <c r="K97" i="13"/>
  <c r="H97" i="13" s="1"/>
  <c r="K93" i="13"/>
  <c r="H93" i="13" s="1"/>
  <c r="H32" i="13"/>
  <c r="G1786" i="13"/>
  <c r="K1786" i="13"/>
  <c r="H1786" i="13" s="1"/>
  <c r="G1778" i="13"/>
  <c r="K1778" i="13"/>
  <c r="H1778" i="13" s="1"/>
  <c r="G1770" i="13"/>
  <c r="K1770" i="13"/>
  <c r="H1770" i="13" s="1"/>
  <c r="G1762" i="13"/>
  <c r="K1762" i="13"/>
  <c r="H1762" i="13" s="1"/>
  <c r="G1755" i="13"/>
  <c r="K1755" i="13"/>
  <c r="H1755" i="13" s="1"/>
  <c r="K1751" i="13"/>
  <c r="H1751" i="13" s="1"/>
  <c r="G1751" i="13"/>
  <c r="K1747" i="13"/>
  <c r="H1747" i="13" s="1"/>
  <c r="G1747" i="13"/>
  <c r="K1743" i="13"/>
  <c r="H1743" i="13" s="1"/>
  <c r="G1743" i="13"/>
  <c r="K1739" i="13"/>
  <c r="H1739" i="13" s="1"/>
  <c r="G1739" i="13"/>
  <c r="G1735" i="13"/>
  <c r="K1735" i="13"/>
  <c r="H1735" i="13" s="1"/>
  <c r="K1731" i="13"/>
  <c r="H1731" i="13" s="1"/>
  <c r="G1731" i="13"/>
  <c r="G1727" i="13"/>
  <c r="K1727" i="13"/>
  <c r="H1727" i="13" s="1"/>
  <c r="G1780" i="13"/>
  <c r="K1780" i="13"/>
  <c r="H1780" i="13" s="1"/>
  <c r="G1772" i="13"/>
  <c r="K1772" i="13"/>
  <c r="H1772" i="13" s="1"/>
  <c r="G1764" i="13"/>
  <c r="K1764" i="13"/>
  <c r="H1764" i="13" s="1"/>
  <c r="G1784" i="13"/>
  <c r="K1784" i="13"/>
  <c r="H1784" i="13" s="1"/>
  <c r="G1776" i="13"/>
  <c r="K1776" i="13"/>
  <c r="H1776" i="13" s="1"/>
  <c r="G1768" i="13"/>
  <c r="K1768" i="13"/>
  <c r="H1768" i="13" s="1"/>
  <c r="G1760" i="13"/>
  <c r="K1760" i="13"/>
  <c r="H1760" i="13" s="1"/>
  <c r="G1782" i="13"/>
  <c r="K1782" i="13"/>
  <c r="H1782" i="13" s="1"/>
  <c r="G1774" i="13"/>
  <c r="K1774" i="13"/>
  <c r="H1774" i="13" s="1"/>
  <c r="G1766" i="13"/>
  <c r="K1766" i="13"/>
  <c r="H1766" i="13" s="1"/>
  <c r="G1758" i="13"/>
  <c r="K1758" i="13"/>
  <c r="H1758" i="13" s="1"/>
  <c r="G1725" i="13"/>
  <c r="K1725" i="13"/>
  <c r="H1725" i="13" s="1"/>
  <c r="G1723" i="13"/>
  <c r="K1723" i="13"/>
  <c r="H1723" i="13" s="1"/>
  <c r="G1721" i="13"/>
  <c r="K1721" i="13"/>
  <c r="H1721" i="13" s="1"/>
  <c r="G1719" i="13"/>
  <c r="K1719" i="13"/>
  <c r="H1719" i="13" s="1"/>
  <c r="G1717" i="13"/>
  <c r="K1717" i="13"/>
  <c r="H1717" i="13" s="1"/>
  <c r="G1714" i="13"/>
  <c r="K1714" i="13"/>
  <c r="H1714" i="13" s="1"/>
  <c r="G1712" i="13"/>
  <c r="K1712" i="13"/>
  <c r="H1712" i="13" s="1"/>
  <c r="G1710" i="13"/>
  <c r="K1710" i="13"/>
  <c r="H1710" i="13" s="1"/>
  <c r="G1708" i="13"/>
  <c r="K1708" i="13"/>
  <c r="H1708" i="13" s="1"/>
  <c r="G1706" i="13"/>
  <c r="K1706" i="13"/>
  <c r="H1706" i="13" s="1"/>
  <c r="G1704" i="13"/>
  <c r="K1704" i="13"/>
  <c r="H1704" i="13" s="1"/>
  <c r="G1699" i="13"/>
  <c r="K1699" i="13"/>
  <c r="H1699" i="13" s="1"/>
  <c r="G1697" i="13"/>
  <c r="K1697" i="13"/>
  <c r="H1697" i="13" s="1"/>
  <c r="G1695" i="13"/>
  <c r="K1695" i="13"/>
  <c r="H1695" i="13" s="1"/>
  <c r="G1693" i="13"/>
  <c r="K1693" i="13"/>
  <c r="H1693" i="13" s="1"/>
  <c r="G1691" i="13"/>
  <c r="K1691" i="13"/>
  <c r="H1691" i="13" s="1"/>
  <c r="G1689" i="13"/>
  <c r="K1689" i="13"/>
  <c r="H1689" i="13" s="1"/>
  <c r="G1686" i="13"/>
  <c r="K1686" i="13"/>
  <c r="H1686" i="13" s="1"/>
  <c r="G1684" i="13"/>
  <c r="K1684" i="13"/>
  <c r="H1684" i="13" s="1"/>
  <c r="G1682" i="13"/>
  <c r="K1682" i="13"/>
  <c r="H1682" i="13" s="1"/>
  <c r="G1680" i="13"/>
  <c r="K1680" i="13"/>
  <c r="H1680" i="13" s="1"/>
  <c r="G1678" i="13"/>
  <c r="K1678" i="13"/>
  <c r="H1678" i="13" s="1"/>
  <c r="G1676" i="13"/>
  <c r="K1676" i="13"/>
  <c r="H1676" i="13" s="1"/>
  <c r="G1673" i="13"/>
  <c r="K1673" i="13"/>
  <c r="H1673" i="13" s="1"/>
  <c r="G1671" i="13"/>
  <c r="K1671" i="13"/>
  <c r="H1671" i="13" s="1"/>
  <c r="G1669" i="13"/>
  <c r="K1669" i="13"/>
  <c r="H1669" i="13" s="1"/>
  <c r="G1667" i="13"/>
  <c r="K1667" i="13"/>
  <c r="H1667" i="13" s="1"/>
  <c r="G1665" i="13"/>
  <c r="K1665" i="13"/>
  <c r="H1665" i="13" s="1"/>
  <c r="G1663" i="13"/>
  <c r="K1663" i="13"/>
  <c r="H1663" i="13" s="1"/>
  <c r="G1661" i="13"/>
  <c r="K1661" i="13"/>
  <c r="H1661" i="13" s="1"/>
  <c r="G1658" i="13"/>
  <c r="K1658" i="13"/>
  <c r="H1658" i="13" s="1"/>
  <c r="G1656" i="13"/>
  <c r="K1656" i="13"/>
  <c r="H1656" i="13" s="1"/>
  <c r="G1654" i="13"/>
  <c r="K1654" i="13"/>
  <c r="H1654" i="13" s="1"/>
  <c r="G1652" i="13"/>
  <c r="K1652" i="13"/>
  <c r="H1652" i="13" s="1"/>
  <c r="G1650" i="13"/>
  <c r="K1650" i="13"/>
  <c r="H1650" i="13" s="1"/>
  <c r="G1648" i="13"/>
  <c r="K1648" i="13"/>
  <c r="H1648" i="13" s="1"/>
  <c r="G1643" i="13"/>
  <c r="K1643" i="13"/>
  <c r="H1643" i="13" s="1"/>
  <c r="G1641" i="13"/>
  <c r="K1641" i="13"/>
  <c r="H1641" i="13" s="1"/>
  <c r="G1639" i="13"/>
  <c r="K1639" i="13"/>
  <c r="H1639" i="13" s="1"/>
  <c r="G1637" i="13"/>
  <c r="K1637" i="13"/>
  <c r="H1637" i="13" s="1"/>
  <c r="G1635" i="13"/>
  <c r="K1635" i="13"/>
  <c r="H1635" i="13" s="1"/>
  <c r="G1633" i="13"/>
  <c r="K1633" i="13"/>
  <c r="H1633" i="13" s="1"/>
  <c r="G1630" i="13"/>
  <c r="K1630" i="13"/>
  <c r="H1630" i="13" s="1"/>
  <c r="G1628" i="13"/>
  <c r="K1628" i="13"/>
  <c r="H1628" i="13" s="1"/>
  <c r="G1626" i="13"/>
  <c r="K1626" i="13"/>
  <c r="H1626" i="13" s="1"/>
  <c r="G1624" i="13"/>
  <c r="K1624" i="13"/>
  <c r="H1624" i="13" s="1"/>
  <c r="G1622" i="13"/>
  <c r="K1622" i="13"/>
  <c r="H1622" i="13" s="1"/>
  <c r="G1620" i="13"/>
  <c r="K1620" i="13"/>
  <c r="H1620" i="13" s="1"/>
  <c r="G1617" i="13"/>
  <c r="G1615" i="13"/>
  <c r="K1615" i="13"/>
  <c r="H1615" i="13" s="1"/>
  <c r="G1613" i="13"/>
  <c r="K1613" i="13"/>
  <c r="H1613" i="13" s="1"/>
  <c r="G1611" i="13"/>
  <c r="K1611" i="13"/>
  <c r="H1611" i="13" s="1"/>
  <c r="G1609" i="13"/>
  <c r="K1609" i="13"/>
  <c r="H1609" i="13" s="1"/>
  <c r="G1607" i="13"/>
  <c r="K1607" i="13"/>
  <c r="H1607" i="13" s="1"/>
  <c r="G1605" i="13"/>
  <c r="K1605" i="13"/>
  <c r="H1605" i="13" s="1"/>
  <c r="G1602" i="13"/>
  <c r="K1602" i="13"/>
  <c r="H1602" i="13" s="1"/>
  <c r="G1600" i="13"/>
  <c r="K1600" i="13"/>
  <c r="H1600" i="13" s="1"/>
  <c r="G1598" i="13"/>
  <c r="K1598" i="13"/>
  <c r="H1598" i="13" s="1"/>
  <c r="G1596" i="13"/>
  <c r="K1596" i="13"/>
  <c r="H1596" i="13" s="1"/>
  <c r="G1594" i="13"/>
  <c r="K1594" i="13"/>
  <c r="H1594" i="13" s="1"/>
  <c r="G1592" i="13"/>
  <c r="K1592" i="13"/>
  <c r="H1592" i="13" s="1"/>
  <c r="G1587" i="13"/>
  <c r="K1587" i="13"/>
  <c r="H1587" i="13" s="1"/>
  <c r="G1585" i="13"/>
  <c r="K1585" i="13"/>
  <c r="H1585" i="13" s="1"/>
  <c r="G1583" i="13"/>
  <c r="K1583" i="13"/>
  <c r="H1583" i="13" s="1"/>
  <c r="G1581" i="13"/>
  <c r="K1581" i="13"/>
  <c r="H1581" i="13" s="1"/>
  <c r="G1579" i="13"/>
  <c r="K1579" i="13"/>
  <c r="H1579" i="13" s="1"/>
  <c r="G1577" i="13"/>
  <c r="K1577" i="13"/>
  <c r="H1577" i="13" s="1"/>
  <c r="G1574" i="13"/>
  <c r="K1574" i="13"/>
  <c r="H1574" i="13" s="1"/>
  <c r="G1572" i="13"/>
  <c r="K1572" i="13"/>
  <c r="H1572" i="13" s="1"/>
  <c r="G1570" i="13"/>
  <c r="K1570" i="13"/>
  <c r="H1570" i="13" s="1"/>
  <c r="G1568" i="13"/>
  <c r="K1568" i="13"/>
  <c r="H1568" i="13" s="1"/>
  <c r="G1566" i="13"/>
  <c r="K1566" i="13"/>
  <c r="H1566" i="13" s="1"/>
  <c r="G1560" i="13"/>
  <c r="K1560" i="13"/>
  <c r="H1560" i="13" s="1"/>
  <c r="G1556" i="13"/>
  <c r="K1556" i="13"/>
  <c r="H1556" i="13" s="1"/>
  <c r="G1552" i="13"/>
  <c r="K1552" i="13"/>
  <c r="H1552" i="13" s="1"/>
  <c r="G1548" i="13"/>
  <c r="K1548" i="13"/>
  <c r="H1548" i="13" s="1"/>
  <c r="G1544" i="13"/>
  <c r="K1544" i="13"/>
  <c r="H1544" i="13" s="1"/>
  <c r="G1540" i="13"/>
  <c r="K1540" i="13"/>
  <c r="H1540" i="13" s="1"/>
  <c r="G1536" i="13"/>
  <c r="K1536" i="13"/>
  <c r="H1536" i="13" s="1"/>
  <c r="G1532" i="13"/>
  <c r="K1532" i="13"/>
  <c r="H1532" i="13" s="1"/>
  <c r="G1527" i="13"/>
  <c r="K1527" i="13"/>
  <c r="H1527" i="13" s="1"/>
  <c r="G1523" i="13"/>
  <c r="K1523" i="13"/>
  <c r="H1523" i="13" s="1"/>
  <c r="G1519" i="13"/>
  <c r="K1519" i="13"/>
  <c r="H1519" i="13" s="1"/>
  <c r="G1515" i="13"/>
  <c r="K1515" i="13"/>
  <c r="H1515" i="13" s="1"/>
  <c r="G1511" i="13"/>
  <c r="K1511" i="13"/>
  <c r="H1511" i="13" s="1"/>
  <c r="G1507" i="13"/>
  <c r="K1507" i="13"/>
  <c r="H1507" i="13" s="1"/>
  <c r="G1503" i="13"/>
  <c r="K1503" i="13"/>
  <c r="H1503" i="13" s="1"/>
  <c r="G1499" i="13"/>
  <c r="K1499" i="13"/>
  <c r="H1499" i="13" s="1"/>
  <c r="G1495" i="13"/>
  <c r="K1495" i="13"/>
  <c r="H1495" i="13" s="1"/>
  <c r="G1491" i="13"/>
  <c r="K1491" i="13"/>
  <c r="H1491" i="13" s="1"/>
  <c r="G1487" i="13"/>
  <c r="K1487" i="13"/>
  <c r="H1487" i="13" s="1"/>
  <c r="G1483" i="13"/>
  <c r="K1483" i="13"/>
  <c r="H1483" i="13" s="1"/>
  <c r="G1479" i="13"/>
  <c r="K1479" i="13"/>
  <c r="H1479" i="13" s="1"/>
  <c r="G1474" i="13"/>
  <c r="K1474" i="13"/>
  <c r="H1474" i="13" s="1"/>
  <c r="G1470" i="13"/>
  <c r="K1470" i="13"/>
  <c r="H1470" i="13" s="1"/>
  <c r="G1466" i="13"/>
  <c r="K1466" i="13"/>
  <c r="H1466" i="13" s="1"/>
  <c r="G1462" i="13"/>
  <c r="K1462" i="13"/>
  <c r="H1462" i="13" s="1"/>
  <c r="G1458" i="13"/>
  <c r="K1458" i="13"/>
  <c r="H1458" i="13" s="1"/>
  <c r="G1454" i="13"/>
  <c r="K1454" i="13"/>
  <c r="H1454" i="13" s="1"/>
  <c r="G1450" i="13"/>
  <c r="K1450" i="13"/>
  <c r="H1450" i="13" s="1"/>
  <c r="G1446" i="13"/>
  <c r="K1446" i="13"/>
  <c r="H1446" i="13" s="1"/>
  <c r="G1442" i="13"/>
  <c r="K1442" i="13"/>
  <c r="H1442" i="13" s="1"/>
  <c r="G1438" i="13"/>
  <c r="K1438" i="13"/>
  <c r="H1438" i="13" s="1"/>
  <c r="G1434" i="13"/>
  <c r="K1434" i="13"/>
  <c r="H1434" i="13" s="1"/>
  <c r="G1430" i="13"/>
  <c r="K1430" i="13"/>
  <c r="H1430" i="13" s="1"/>
  <c r="G1426" i="13"/>
  <c r="K1426" i="13"/>
  <c r="H1426" i="13" s="1"/>
  <c r="G1422" i="13"/>
  <c r="K1422" i="13"/>
  <c r="H1422" i="13" s="1"/>
  <c r="G1417" i="13"/>
  <c r="K1417" i="13"/>
  <c r="H1417" i="13" s="1"/>
  <c r="G1413" i="13"/>
  <c r="K1413" i="13"/>
  <c r="H1413" i="13" s="1"/>
  <c r="G1409" i="13"/>
  <c r="K1409" i="13"/>
  <c r="H1409" i="13" s="1"/>
  <c r="G1405" i="13"/>
  <c r="K1405" i="13"/>
  <c r="H1405" i="13" s="1"/>
  <c r="G1401" i="13"/>
  <c r="K1401" i="13"/>
  <c r="H1401" i="13" s="1"/>
  <c r="G1395" i="13"/>
  <c r="K1395" i="13"/>
  <c r="H1395" i="13" s="1"/>
  <c r="G1387" i="13"/>
  <c r="K1387" i="13"/>
  <c r="H1387" i="13" s="1"/>
  <c r="G1379" i="13"/>
  <c r="K1379" i="13"/>
  <c r="H1379" i="13" s="1"/>
  <c r="G1371" i="13"/>
  <c r="K1371" i="13"/>
  <c r="H1371" i="13" s="1"/>
  <c r="G1362" i="13"/>
  <c r="K1362" i="13"/>
  <c r="H1362" i="13" s="1"/>
  <c r="G1354" i="13"/>
  <c r="K1354" i="13"/>
  <c r="H1354" i="13" s="1"/>
  <c r="G1346" i="13"/>
  <c r="K1346" i="13"/>
  <c r="H1346" i="13" s="1"/>
  <c r="G1266" i="13"/>
  <c r="K1266" i="13"/>
  <c r="H1266" i="13" s="1"/>
  <c r="G1262" i="13"/>
  <c r="K1262" i="13"/>
  <c r="H1262" i="13" s="1"/>
  <c r="G1258" i="13"/>
  <c r="K1258" i="13"/>
  <c r="H1258" i="13" s="1"/>
  <c r="G1253" i="13"/>
  <c r="K1253" i="13"/>
  <c r="H1253" i="13" s="1"/>
  <c r="G1249" i="13"/>
  <c r="K1249" i="13"/>
  <c r="H1249" i="13" s="1"/>
  <c r="G1245" i="13"/>
  <c r="K1245" i="13"/>
  <c r="H1245" i="13" s="1"/>
  <c r="G1241" i="13"/>
  <c r="K1241" i="13"/>
  <c r="H1241" i="13" s="1"/>
  <c r="G1237" i="13"/>
  <c r="K1237" i="13"/>
  <c r="H1237" i="13" s="1"/>
  <c r="G1233" i="13"/>
  <c r="K1233" i="13"/>
  <c r="H1233" i="13" s="1"/>
  <c r="G1229" i="13"/>
  <c r="K1229" i="13"/>
  <c r="H1229" i="13" s="1"/>
  <c r="G1225" i="13"/>
  <c r="K1225" i="13"/>
  <c r="H1225" i="13" s="1"/>
  <c r="G1221" i="13"/>
  <c r="K1221" i="13"/>
  <c r="H1221" i="13" s="1"/>
  <c r="G1217" i="13"/>
  <c r="K1217" i="13"/>
  <c r="H1217" i="13" s="1"/>
  <c r="G1213" i="13"/>
  <c r="K1213" i="13"/>
  <c r="H1213" i="13" s="1"/>
  <c r="G1209" i="13"/>
  <c r="K1209" i="13"/>
  <c r="H1209" i="13" s="1"/>
  <c r="G1205" i="13"/>
  <c r="K1205" i="13"/>
  <c r="H1205" i="13" s="1"/>
  <c r="G1201" i="13"/>
  <c r="K1201" i="13"/>
  <c r="H1201" i="13" s="1"/>
  <c r="G1196" i="13"/>
  <c r="K1196" i="13"/>
  <c r="H1196" i="13" s="1"/>
  <c r="G1192" i="13"/>
  <c r="K1192" i="13"/>
  <c r="H1192" i="13" s="1"/>
  <c r="G1188" i="13"/>
  <c r="K1188" i="13"/>
  <c r="H1188" i="13" s="1"/>
  <c r="G1184" i="13"/>
  <c r="K1184" i="13"/>
  <c r="H1184" i="13" s="1"/>
  <c r="G1180" i="13"/>
  <c r="K1180" i="13"/>
  <c r="H1180" i="13" s="1"/>
  <c r="G1176" i="13"/>
  <c r="K1176" i="13"/>
  <c r="H1176" i="13" s="1"/>
  <c r="G1172" i="13"/>
  <c r="K1172" i="13"/>
  <c r="H1172" i="13" s="1"/>
  <c r="G1168" i="13"/>
  <c r="K1168" i="13"/>
  <c r="H1168" i="13" s="1"/>
  <c r="G1164" i="13"/>
  <c r="K1164" i="13"/>
  <c r="H1164" i="13" s="1"/>
  <c r="G1160" i="13"/>
  <c r="K1160" i="13"/>
  <c r="H1160" i="13" s="1"/>
  <c r="G1156" i="13"/>
  <c r="K1156" i="13"/>
  <c r="H1156" i="13" s="1"/>
  <c r="G1152" i="13"/>
  <c r="K1152" i="13"/>
  <c r="H1152" i="13" s="1"/>
  <c r="G1147" i="13"/>
  <c r="K1147" i="13"/>
  <c r="H1147" i="13" s="1"/>
  <c r="G1143" i="13"/>
  <c r="K1143" i="13"/>
  <c r="H1143" i="13" s="1"/>
  <c r="G1139" i="13"/>
  <c r="K1139" i="13"/>
  <c r="H1139" i="13" s="1"/>
  <c r="G1134" i="13"/>
  <c r="K1134" i="13"/>
  <c r="H1134" i="13" s="1"/>
  <c r="G1130" i="13"/>
  <c r="K1130" i="13"/>
  <c r="H1130" i="13" s="1"/>
  <c r="G1126" i="13"/>
  <c r="K1126" i="13"/>
  <c r="H1126" i="13" s="1"/>
  <c r="G1122" i="13"/>
  <c r="K1122" i="13"/>
  <c r="H1122" i="13" s="1"/>
  <c r="G1118" i="13"/>
  <c r="K1118" i="13"/>
  <c r="H1118" i="13" s="1"/>
  <c r="G1101" i="13"/>
  <c r="K1101" i="13"/>
  <c r="H1101" i="13" s="1"/>
  <c r="G1085" i="13"/>
  <c r="K1085" i="13"/>
  <c r="H1085" i="13" s="1"/>
  <c r="G1069" i="13"/>
  <c r="K1069" i="13"/>
  <c r="H1069" i="13" s="1"/>
  <c r="G1052" i="13"/>
  <c r="K1052" i="13"/>
  <c r="H1052" i="13" s="1"/>
  <c r="H1757" i="13"/>
  <c r="H1753" i="13"/>
  <c r="H1750" i="13"/>
  <c r="H1742" i="13"/>
  <c r="H1737" i="13"/>
  <c r="H1733" i="13"/>
  <c r="H1729" i="13"/>
  <c r="H1722" i="13"/>
  <c r="H1709" i="13"/>
  <c r="H1707" i="13"/>
  <c r="H1705" i="13"/>
  <c r="H1703" i="13"/>
  <c r="H1700" i="13"/>
  <c r="H1698" i="13"/>
  <c r="H1696" i="13"/>
  <c r="H1694" i="13"/>
  <c r="H1692" i="13"/>
  <c r="H1690" i="13"/>
  <c r="H1687" i="13"/>
  <c r="H1685" i="13"/>
  <c r="H1683" i="13"/>
  <c r="H1681" i="13"/>
  <c r="H1679" i="13"/>
  <c r="H1677" i="13"/>
  <c r="H1675" i="13"/>
  <c r="H1672" i="13"/>
  <c r="H1670" i="13"/>
  <c r="H1668" i="13"/>
  <c r="H1666" i="13"/>
  <c r="H1664" i="13"/>
  <c r="H1662" i="13"/>
  <c r="H1657" i="13"/>
  <c r="H1655" i="13"/>
  <c r="H1653" i="13"/>
  <c r="H1651" i="13"/>
  <c r="H1649" i="13"/>
  <c r="H1647" i="13"/>
  <c r="H1644" i="13"/>
  <c r="H1642" i="13"/>
  <c r="H1640" i="13"/>
  <c r="H1638" i="13"/>
  <c r="H1636" i="13"/>
  <c r="H1634" i="13"/>
  <c r="H1629" i="13"/>
  <c r="H1627" i="13"/>
  <c r="H1625" i="13"/>
  <c r="H1623" i="13"/>
  <c r="H1621" i="13"/>
  <c r="H1619" i="13"/>
  <c r="H1616" i="13"/>
  <c r="H1614" i="13"/>
  <c r="H1612" i="13"/>
  <c r="H1610" i="13"/>
  <c r="H1608" i="13"/>
  <c r="H1606" i="13"/>
  <c r="H1603" i="13"/>
  <c r="H1601" i="13"/>
  <c r="H1599" i="13"/>
  <c r="H1597" i="13"/>
  <c r="H1595" i="13"/>
  <c r="H1593" i="13"/>
  <c r="H1591" i="13"/>
  <c r="G1561" i="13"/>
  <c r="K1561" i="13"/>
  <c r="H1561" i="13" s="1"/>
  <c r="G1557" i="13"/>
  <c r="K1557" i="13"/>
  <c r="H1557" i="13" s="1"/>
  <c r="G1553" i="13"/>
  <c r="K1553" i="13"/>
  <c r="H1553" i="13" s="1"/>
  <c r="G1549" i="13"/>
  <c r="K1549" i="13"/>
  <c r="H1549" i="13" s="1"/>
  <c r="G1545" i="13"/>
  <c r="K1545" i="13"/>
  <c r="H1545" i="13" s="1"/>
  <c r="G1541" i="13"/>
  <c r="K1541" i="13"/>
  <c r="H1541" i="13" s="1"/>
  <c r="G1537" i="13"/>
  <c r="K1537" i="13"/>
  <c r="H1537" i="13" s="1"/>
  <c r="G1533" i="13"/>
  <c r="K1533" i="13"/>
  <c r="H1533" i="13" s="1"/>
  <c r="G1528" i="13"/>
  <c r="K1528" i="13"/>
  <c r="H1528" i="13" s="1"/>
  <c r="G1524" i="13"/>
  <c r="K1524" i="13"/>
  <c r="H1524" i="13" s="1"/>
  <c r="G1520" i="13"/>
  <c r="K1520" i="13"/>
  <c r="H1520" i="13" s="1"/>
  <c r="G1516" i="13"/>
  <c r="K1516" i="13"/>
  <c r="H1516" i="13" s="1"/>
  <c r="G1512" i="13"/>
  <c r="K1512" i="13"/>
  <c r="H1512" i="13" s="1"/>
  <c r="G1508" i="13"/>
  <c r="K1508" i="13"/>
  <c r="H1508" i="13" s="1"/>
  <c r="G1504" i="13"/>
  <c r="K1504" i="13"/>
  <c r="H1504" i="13" s="1"/>
  <c r="G1500" i="13"/>
  <c r="K1500" i="13"/>
  <c r="H1500" i="13" s="1"/>
  <c r="G1496" i="13"/>
  <c r="K1496" i="13"/>
  <c r="H1496" i="13" s="1"/>
  <c r="G1492" i="13"/>
  <c r="K1492" i="13"/>
  <c r="H1492" i="13" s="1"/>
  <c r="G1488" i="13"/>
  <c r="K1488" i="13"/>
  <c r="H1488" i="13" s="1"/>
  <c r="G1484" i="13"/>
  <c r="K1484" i="13"/>
  <c r="H1484" i="13" s="1"/>
  <c r="G1480" i="13"/>
  <c r="K1480" i="13"/>
  <c r="H1480" i="13" s="1"/>
  <c r="G1476" i="13"/>
  <c r="K1476" i="13"/>
  <c r="H1476" i="13" s="1"/>
  <c r="G1471" i="13"/>
  <c r="K1471" i="13"/>
  <c r="H1471" i="13" s="1"/>
  <c r="G1467" i="13"/>
  <c r="K1467" i="13"/>
  <c r="H1467" i="13" s="1"/>
  <c r="G1463" i="13"/>
  <c r="K1463" i="13"/>
  <c r="H1463" i="13" s="1"/>
  <c r="G1459" i="13"/>
  <c r="K1459" i="13"/>
  <c r="H1459" i="13" s="1"/>
  <c r="G1455" i="13"/>
  <c r="K1455" i="13"/>
  <c r="H1455" i="13" s="1"/>
  <c r="G1451" i="13"/>
  <c r="K1451" i="13"/>
  <c r="H1451" i="13" s="1"/>
  <c r="G1447" i="13"/>
  <c r="K1447" i="13"/>
  <c r="H1447" i="13" s="1"/>
  <c r="G1443" i="13"/>
  <c r="K1443" i="13"/>
  <c r="H1443" i="13" s="1"/>
  <c r="G1439" i="13"/>
  <c r="K1439" i="13"/>
  <c r="H1439" i="13" s="1"/>
  <c r="G1435" i="13"/>
  <c r="K1435" i="13"/>
  <c r="H1435" i="13" s="1"/>
  <c r="G1431" i="13"/>
  <c r="K1431" i="13"/>
  <c r="H1431" i="13" s="1"/>
  <c r="G1427" i="13"/>
  <c r="K1427" i="13"/>
  <c r="H1427" i="13" s="1"/>
  <c r="G1423" i="13"/>
  <c r="K1423" i="13"/>
  <c r="H1423" i="13" s="1"/>
  <c r="G1418" i="13"/>
  <c r="K1418" i="13"/>
  <c r="H1418" i="13" s="1"/>
  <c r="G1414" i="13"/>
  <c r="K1414" i="13"/>
  <c r="H1414" i="13" s="1"/>
  <c r="G1410" i="13"/>
  <c r="K1410" i="13"/>
  <c r="H1410" i="13" s="1"/>
  <c r="G1406" i="13"/>
  <c r="K1406" i="13"/>
  <c r="H1406" i="13" s="1"/>
  <c r="G1402" i="13"/>
  <c r="K1402" i="13"/>
  <c r="H1402" i="13" s="1"/>
  <c r="G1393" i="13"/>
  <c r="K1393" i="13"/>
  <c r="H1393" i="13" s="1"/>
  <c r="G1385" i="13"/>
  <c r="K1385" i="13"/>
  <c r="H1385" i="13" s="1"/>
  <c r="G1377" i="13"/>
  <c r="K1377" i="13"/>
  <c r="H1377" i="13" s="1"/>
  <c r="G1369" i="13"/>
  <c r="K1369" i="13"/>
  <c r="H1369" i="13" s="1"/>
  <c r="G1360" i="13"/>
  <c r="K1360" i="13"/>
  <c r="H1360" i="13" s="1"/>
  <c r="G1352" i="13"/>
  <c r="K1352" i="13"/>
  <c r="H1352" i="13" s="1"/>
  <c r="G1344" i="13"/>
  <c r="K1344" i="13"/>
  <c r="H1344" i="13" s="1"/>
  <c r="G1113" i="13"/>
  <c r="K1113" i="13"/>
  <c r="H1113" i="13" s="1"/>
  <c r="G1097" i="13"/>
  <c r="K1097" i="13"/>
  <c r="H1097" i="13" s="1"/>
  <c r="G1081" i="13"/>
  <c r="K1081" i="13"/>
  <c r="H1081" i="13" s="1"/>
  <c r="G1065" i="13"/>
  <c r="K1065" i="13"/>
  <c r="H1065" i="13" s="1"/>
  <c r="H1746" i="13"/>
  <c r="H1738" i="13"/>
  <c r="H1730" i="13"/>
  <c r="H1720" i="13"/>
  <c r="H1718" i="13"/>
  <c r="G1724" i="13"/>
  <c r="G1720" i="13"/>
  <c r="G1711" i="13"/>
  <c r="G1707" i="13"/>
  <c r="G1700" i="13"/>
  <c r="G1698" i="13"/>
  <c r="G1696" i="13"/>
  <c r="G1694" i="13"/>
  <c r="G1692" i="13"/>
  <c r="G1690" i="13"/>
  <c r="G1687" i="13"/>
  <c r="G1685" i="13"/>
  <c r="G1683" i="13"/>
  <c r="G1681" i="13"/>
  <c r="G1679" i="13"/>
  <c r="G1677" i="13"/>
  <c r="G1675" i="13"/>
  <c r="G1672" i="13"/>
  <c r="G1670" i="13"/>
  <c r="G1668" i="13"/>
  <c r="G1666" i="13"/>
  <c r="G1664" i="13"/>
  <c r="G1662" i="13"/>
  <c r="G1657" i="13"/>
  <c r="G1655" i="13"/>
  <c r="G1653" i="13"/>
  <c r="G1651" i="13"/>
  <c r="G1649" i="13"/>
  <c r="G1647" i="13"/>
  <c r="G1644" i="13"/>
  <c r="G1642" i="13"/>
  <c r="G1640" i="13"/>
  <c r="G1638" i="13"/>
  <c r="G1636" i="13"/>
  <c r="G1634" i="13"/>
  <c r="G1631" i="13"/>
  <c r="G1629" i="13"/>
  <c r="G1627" i="13"/>
  <c r="G1625" i="13"/>
  <c r="G1623" i="13"/>
  <c r="G1621" i="13"/>
  <c r="G1619" i="13"/>
  <c r="G1616" i="13"/>
  <c r="G1614" i="13"/>
  <c r="G1612" i="13"/>
  <c r="G1610" i="13"/>
  <c r="G1608" i="13"/>
  <c r="G1606" i="13"/>
  <c r="G1601" i="13"/>
  <c r="G1599" i="13"/>
  <c r="G1597" i="13"/>
  <c r="G1595" i="13"/>
  <c r="G1593" i="13"/>
  <c r="G1591" i="13"/>
  <c r="G1563" i="13"/>
  <c r="K1563" i="13"/>
  <c r="H1563" i="13" s="1"/>
  <c r="G1558" i="13"/>
  <c r="K1558" i="13"/>
  <c r="H1558" i="13" s="1"/>
  <c r="G1554" i="13"/>
  <c r="K1554" i="13"/>
  <c r="H1554" i="13" s="1"/>
  <c r="G1550" i="13"/>
  <c r="K1550" i="13"/>
  <c r="H1550" i="13" s="1"/>
  <c r="G1546" i="13"/>
  <c r="K1546" i="13"/>
  <c r="H1546" i="13" s="1"/>
  <c r="G1542" i="13"/>
  <c r="K1542" i="13"/>
  <c r="H1542" i="13" s="1"/>
  <c r="G1538" i="13"/>
  <c r="K1538" i="13"/>
  <c r="H1538" i="13" s="1"/>
  <c r="G1534" i="13"/>
  <c r="K1534" i="13"/>
  <c r="H1534" i="13" s="1"/>
  <c r="G1529" i="13"/>
  <c r="K1529" i="13"/>
  <c r="H1529" i="13" s="1"/>
  <c r="G1525" i="13"/>
  <c r="K1525" i="13"/>
  <c r="H1525" i="13" s="1"/>
  <c r="G1521" i="13"/>
  <c r="K1521" i="13"/>
  <c r="H1521" i="13" s="1"/>
  <c r="G1517" i="13"/>
  <c r="K1517" i="13"/>
  <c r="H1517" i="13" s="1"/>
  <c r="G1513" i="13"/>
  <c r="K1513" i="13"/>
  <c r="H1513" i="13" s="1"/>
  <c r="G1509" i="13"/>
  <c r="K1509" i="13"/>
  <c r="H1509" i="13" s="1"/>
  <c r="G1505" i="13"/>
  <c r="K1505" i="13"/>
  <c r="H1505" i="13" s="1"/>
  <c r="G1501" i="13"/>
  <c r="K1501" i="13"/>
  <c r="H1501" i="13" s="1"/>
  <c r="G1497" i="13"/>
  <c r="K1497" i="13"/>
  <c r="H1497" i="13" s="1"/>
  <c r="G1493" i="13"/>
  <c r="K1493" i="13"/>
  <c r="H1493" i="13" s="1"/>
  <c r="G1489" i="13"/>
  <c r="K1489" i="13"/>
  <c r="H1489" i="13" s="1"/>
  <c r="G1485" i="13"/>
  <c r="K1485" i="13"/>
  <c r="H1485" i="13" s="1"/>
  <c r="G1481" i="13"/>
  <c r="K1481" i="13"/>
  <c r="H1481" i="13" s="1"/>
  <c r="G1477" i="13"/>
  <c r="K1477" i="13"/>
  <c r="H1477" i="13" s="1"/>
  <c r="G1472" i="13"/>
  <c r="K1472" i="13"/>
  <c r="H1472" i="13" s="1"/>
  <c r="G1468" i="13"/>
  <c r="K1468" i="13"/>
  <c r="H1468" i="13" s="1"/>
  <c r="G1464" i="13"/>
  <c r="K1464" i="13"/>
  <c r="H1464" i="13" s="1"/>
  <c r="G1460" i="13"/>
  <c r="K1460" i="13"/>
  <c r="H1460" i="13" s="1"/>
  <c r="G1456" i="13"/>
  <c r="K1456" i="13"/>
  <c r="H1456" i="13" s="1"/>
  <c r="G1452" i="13"/>
  <c r="K1452" i="13"/>
  <c r="H1452" i="13" s="1"/>
  <c r="G1448" i="13"/>
  <c r="K1448" i="13"/>
  <c r="H1448" i="13" s="1"/>
  <c r="G1444" i="13"/>
  <c r="K1444" i="13"/>
  <c r="H1444" i="13" s="1"/>
  <c r="G1440" i="13"/>
  <c r="K1440" i="13"/>
  <c r="H1440" i="13" s="1"/>
  <c r="G1436" i="13"/>
  <c r="K1436" i="13"/>
  <c r="H1436" i="13" s="1"/>
  <c r="G1432" i="13"/>
  <c r="K1432" i="13"/>
  <c r="H1432" i="13" s="1"/>
  <c r="G1428" i="13"/>
  <c r="K1428" i="13"/>
  <c r="H1428" i="13" s="1"/>
  <c r="G1424" i="13"/>
  <c r="K1424" i="13"/>
  <c r="H1424" i="13" s="1"/>
  <c r="G1419" i="13"/>
  <c r="K1419" i="13"/>
  <c r="H1419" i="13" s="1"/>
  <c r="G1415" i="13"/>
  <c r="K1415" i="13"/>
  <c r="H1415" i="13" s="1"/>
  <c r="G1411" i="13"/>
  <c r="K1411" i="13"/>
  <c r="H1411" i="13" s="1"/>
  <c r="G1407" i="13"/>
  <c r="K1407" i="13"/>
  <c r="H1407" i="13" s="1"/>
  <c r="G1403" i="13"/>
  <c r="K1403" i="13"/>
  <c r="H1403" i="13" s="1"/>
  <c r="G1399" i="13"/>
  <c r="K1399" i="13"/>
  <c r="H1399" i="13" s="1"/>
  <c r="G1391" i="13"/>
  <c r="K1391" i="13"/>
  <c r="H1391" i="13" s="1"/>
  <c r="G1383" i="13"/>
  <c r="K1383" i="13"/>
  <c r="H1383" i="13" s="1"/>
  <c r="G1375" i="13"/>
  <c r="K1375" i="13"/>
  <c r="H1375" i="13" s="1"/>
  <c r="G1367" i="13"/>
  <c r="K1367" i="13"/>
  <c r="H1367" i="13" s="1"/>
  <c r="G1358" i="13"/>
  <c r="K1358" i="13"/>
  <c r="H1358" i="13" s="1"/>
  <c r="G1350" i="13"/>
  <c r="K1350" i="13"/>
  <c r="H1350" i="13" s="1"/>
  <c r="K1341" i="13"/>
  <c r="H1341" i="13" s="1"/>
  <c r="G1341" i="13"/>
  <c r="K1337" i="13"/>
  <c r="H1337" i="13" s="1"/>
  <c r="G1337" i="13"/>
  <c r="K1333" i="13"/>
  <c r="H1333" i="13" s="1"/>
  <c r="G1333" i="13"/>
  <c r="K1329" i="13"/>
  <c r="H1329" i="13" s="1"/>
  <c r="G1329" i="13"/>
  <c r="K1325" i="13"/>
  <c r="H1325" i="13" s="1"/>
  <c r="G1325" i="13"/>
  <c r="K1321" i="13"/>
  <c r="H1321" i="13" s="1"/>
  <c r="G1321" i="13"/>
  <c r="K1317" i="13"/>
  <c r="H1317" i="13" s="1"/>
  <c r="G1317" i="13"/>
  <c r="K1313" i="13"/>
  <c r="H1313" i="13" s="1"/>
  <c r="G1313" i="13"/>
  <c r="K1308" i="13"/>
  <c r="H1308" i="13" s="1"/>
  <c r="G1308" i="13"/>
  <c r="K1304" i="13"/>
  <c r="H1304" i="13" s="1"/>
  <c r="G1304" i="13"/>
  <c r="K1300" i="13"/>
  <c r="H1300" i="13" s="1"/>
  <c r="G1300" i="13"/>
  <c r="K1296" i="13"/>
  <c r="H1296" i="13" s="1"/>
  <c r="G1296" i="13"/>
  <c r="K1292" i="13"/>
  <c r="H1292" i="13" s="1"/>
  <c r="G1292" i="13"/>
  <c r="K1288" i="13"/>
  <c r="H1288" i="13" s="1"/>
  <c r="G1288" i="13"/>
  <c r="K1284" i="13"/>
  <c r="H1284" i="13" s="1"/>
  <c r="G1284" i="13"/>
  <c r="K1280" i="13"/>
  <c r="H1280" i="13" s="1"/>
  <c r="G1280" i="13"/>
  <c r="K1276" i="13"/>
  <c r="H1276" i="13" s="1"/>
  <c r="G1276" i="13"/>
  <c r="K1272" i="13"/>
  <c r="H1272" i="13" s="1"/>
  <c r="G1272" i="13"/>
  <c r="G1109" i="13"/>
  <c r="K1109" i="13"/>
  <c r="H1109" i="13" s="1"/>
  <c r="G1093" i="13"/>
  <c r="K1093" i="13"/>
  <c r="H1093" i="13" s="1"/>
  <c r="G1077" i="13"/>
  <c r="K1077" i="13"/>
  <c r="H1077" i="13" s="1"/>
  <c r="G1061" i="13"/>
  <c r="K1061" i="13"/>
  <c r="H1061" i="13" s="1"/>
  <c r="H1754" i="13"/>
  <c r="H1749" i="13"/>
  <c r="H1745" i="13"/>
  <c r="H1741" i="13"/>
  <c r="H1734" i="13"/>
  <c r="H1726" i="13"/>
  <c r="H1724" i="13"/>
  <c r="H1713" i="13"/>
  <c r="H1711" i="13"/>
  <c r="G1754" i="13"/>
  <c r="G1750" i="13"/>
  <c r="G1746" i="13"/>
  <c r="G1742" i="13"/>
  <c r="G1738" i="13"/>
  <c r="G1734" i="13"/>
  <c r="G1730" i="13"/>
  <c r="G1726" i="13"/>
  <c r="G1722" i="13"/>
  <c r="G1718" i="13"/>
  <c r="G1713" i="13"/>
  <c r="G1709" i="13"/>
  <c r="G1705" i="13"/>
  <c r="G1703" i="13"/>
  <c r="G1757" i="13"/>
  <c r="G1753" i="13"/>
  <c r="G1749" i="13"/>
  <c r="G1745" i="13"/>
  <c r="G1741" i="13"/>
  <c r="G1737" i="13"/>
  <c r="G1733" i="13"/>
  <c r="G1729" i="13"/>
  <c r="G1564" i="13"/>
  <c r="K1564" i="13"/>
  <c r="H1564" i="13" s="1"/>
  <c r="G1559" i="13"/>
  <c r="K1559" i="13"/>
  <c r="H1559" i="13" s="1"/>
  <c r="G1555" i="13"/>
  <c r="K1555" i="13"/>
  <c r="H1555" i="13" s="1"/>
  <c r="G1551" i="13"/>
  <c r="K1551" i="13"/>
  <c r="H1551" i="13" s="1"/>
  <c r="G1547" i="13"/>
  <c r="K1547" i="13"/>
  <c r="H1547" i="13" s="1"/>
  <c r="G1543" i="13"/>
  <c r="K1543" i="13"/>
  <c r="H1543" i="13" s="1"/>
  <c r="G1539" i="13"/>
  <c r="K1539" i="13"/>
  <c r="H1539" i="13" s="1"/>
  <c r="G1535" i="13"/>
  <c r="K1535" i="13"/>
  <c r="H1535" i="13" s="1"/>
  <c r="G1531" i="13"/>
  <c r="K1531" i="13"/>
  <c r="H1531" i="13" s="1"/>
  <c r="G1526" i="13"/>
  <c r="K1526" i="13"/>
  <c r="H1526" i="13" s="1"/>
  <c r="G1522" i="13"/>
  <c r="K1522" i="13"/>
  <c r="H1522" i="13" s="1"/>
  <c r="G1518" i="13"/>
  <c r="K1518" i="13"/>
  <c r="H1518" i="13" s="1"/>
  <c r="G1514" i="13"/>
  <c r="K1514" i="13"/>
  <c r="H1514" i="13" s="1"/>
  <c r="G1510" i="13"/>
  <c r="K1510" i="13"/>
  <c r="H1510" i="13" s="1"/>
  <c r="G1506" i="13"/>
  <c r="K1506" i="13"/>
  <c r="H1506" i="13" s="1"/>
  <c r="G1502" i="13"/>
  <c r="K1502" i="13"/>
  <c r="H1502" i="13" s="1"/>
  <c r="G1498" i="13"/>
  <c r="K1498" i="13"/>
  <c r="H1498" i="13" s="1"/>
  <c r="G1494" i="13"/>
  <c r="K1494" i="13"/>
  <c r="H1494" i="13" s="1"/>
  <c r="G1490" i="13"/>
  <c r="K1490" i="13"/>
  <c r="H1490" i="13" s="1"/>
  <c r="G1486" i="13"/>
  <c r="K1486" i="13"/>
  <c r="H1486" i="13" s="1"/>
  <c r="G1482" i="13"/>
  <c r="K1482" i="13"/>
  <c r="H1482" i="13" s="1"/>
  <c r="G1478" i="13"/>
  <c r="K1478" i="13"/>
  <c r="H1478" i="13" s="1"/>
  <c r="G1473" i="13"/>
  <c r="K1473" i="13"/>
  <c r="H1473" i="13" s="1"/>
  <c r="G1469" i="13"/>
  <c r="K1469" i="13"/>
  <c r="H1469" i="13" s="1"/>
  <c r="G1465" i="13"/>
  <c r="K1465" i="13"/>
  <c r="H1465" i="13" s="1"/>
  <c r="G1461" i="13"/>
  <c r="K1461" i="13"/>
  <c r="H1461" i="13" s="1"/>
  <c r="G1457" i="13"/>
  <c r="K1457" i="13"/>
  <c r="H1457" i="13" s="1"/>
  <c r="G1453" i="13"/>
  <c r="K1453" i="13"/>
  <c r="H1453" i="13" s="1"/>
  <c r="G1449" i="13"/>
  <c r="K1449" i="13"/>
  <c r="H1449" i="13" s="1"/>
  <c r="G1445" i="13"/>
  <c r="K1445" i="13"/>
  <c r="H1445" i="13" s="1"/>
  <c r="G1441" i="13"/>
  <c r="K1441" i="13"/>
  <c r="H1441" i="13" s="1"/>
  <c r="G1437" i="13"/>
  <c r="K1437" i="13"/>
  <c r="H1437" i="13" s="1"/>
  <c r="G1433" i="13"/>
  <c r="K1433" i="13"/>
  <c r="H1433" i="13" s="1"/>
  <c r="G1429" i="13"/>
  <c r="K1429" i="13"/>
  <c r="H1429" i="13" s="1"/>
  <c r="G1425" i="13"/>
  <c r="K1425" i="13"/>
  <c r="H1425" i="13" s="1"/>
  <c r="G1421" i="13"/>
  <c r="K1421" i="13"/>
  <c r="H1421" i="13" s="1"/>
  <c r="G1416" i="13"/>
  <c r="K1416" i="13"/>
  <c r="H1416" i="13" s="1"/>
  <c r="G1412" i="13"/>
  <c r="K1412" i="13"/>
  <c r="H1412" i="13" s="1"/>
  <c r="G1408" i="13"/>
  <c r="K1408" i="13"/>
  <c r="H1408" i="13" s="1"/>
  <c r="G1404" i="13"/>
  <c r="K1404" i="13"/>
  <c r="H1404" i="13" s="1"/>
  <c r="G1397" i="13"/>
  <c r="K1397" i="13"/>
  <c r="H1397" i="13" s="1"/>
  <c r="G1389" i="13"/>
  <c r="K1389" i="13"/>
  <c r="H1389" i="13" s="1"/>
  <c r="G1381" i="13"/>
  <c r="K1381" i="13"/>
  <c r="H1381" i="13" s="1"/>
  <c r="G1373" i="13"/>
  <c r="K1373" i="13"/>
  <c r="H1373" i="13" s="1"/>
  <c r="G1364" i="13"/>
  <c r="K1364" i="13"/>
  <c r="H1364" i="13" s="1"/>
  <c r="G1356" i="13"/>
  <c r="K1356" i="13"/>
  <c r="H1356" i="13" s="1"/>
  <c r="G1348" i="13"/>
  <c r="K1348" i="13"/>
  <c r="H1348" i="13" s="1"/>
  <c r="G1105" i="13"/>
  <c r="K1105" i="13"/>
  <c r="H1105" i="13" s="1"/>
  <c r="G1089" i="13"/>
  <c r="K1089" i="13"/>
  <c r="H1089" i="13" s="1"/>
  <c r="G1073" i="13"/>
  <c r="K1073" i="13"/>
  <c r="H1073" i="13" s="1"/>
  <c r="G1056" i="13"/>
  <c r="K1056" i="13"/>
  <c r="H1056" i="13" s="1"/>
  <c r="K1049" i="13"/>
  <c r="H1049" i="13" s="1"/>
  <c r="G1049" i="13"/>
  <c r="G1048" i="13"/>
  <c r="K1041" i="13"/>
  <c r="H1041" i="13" s="1"/>
  <c r="G1041" i="13"/>
  <c r="G1040" i="13"/>
  <c r="K1033" i="13"/>
  <c r="H1033" i="13" s="1"/>
  <c r="G1033" i="13"/>
  <c r="G1032" i="13"/>
  <c r="K1025" i="13"/>
  <c r="H1025" i="13" s="1"/>
  <c r="G1025" i="13"/>
  <c r="G1024" i="13"/>
  <c r="K1017" i="13"/>
  <c r="H1017" i="13" s="1"/>
  <c r="G1017" i="13"/>
  <c r="G1016" i="13"/>
  <c r="K1009" i="13"/>
  <c r="H1009" i="13" s="1"/>
  <c r="G1009" i="13"/>
  <c r="G1008" i="13"/>
  <c r="K1000" i="13"/>
  <c r="H1000" i="13" s="1"/>
  <c r="G1000" i="13"/>
  <c r="G999" i="13"/>
  <c r="K992" i="13"/>
  <c r="H992" i="13" s="1"/>
  <c r="G992" i="13"/>
  <c r="G991" i="13"/>
  <c r="K984" i="13"/>
  <c r="H984" i="13" s="1"/>
  <c r="G984" i="13"/>
  <c r="G983" i="13"/>
  <c r="K976" i="13"/>
  <c r="H976" i="13" s="1"/>
  <c r="G976" i="13"/>
  <c r="G975" i="13"/>
  <c r="K968" i="13"/>
  <c r="H968" i="13" s="1"/>
  <c r="G968" i="13"/>
  <c r="G967" i="13"/>
  <c r="G961" i="13"/>
  <c r="G957" i="13"/>
  <c r="G953" i="13"/>
  <c r="G948" i="13"/>
  <c r="G944" i="13"/>
  <c r="K678" i="13"/>
  <c r="H678" i="13" s="1"/>
  <c r="G678" i="13"/>
  <c r="K674" i="13"/>
  <c r="H674" i="13" s="1"/>
  <c r="G674" i="13"/>
  <c r="K669" i="13"/>
  <c r="H669" i="13" s="1"/>
  <c r="G669" i="13"/>
  <c r="K659" i="13"/>
  <c r="H659" i="13" s="1"/>
  <c r="G659" i="13"/>
  <c r="K645" i="13"/>
  <c r="H645" i="13" s="1"/>
  <c r="G645" i="13"/>
  <c r="K618" i="13"/>
  <c r="H618" i="13" s="1"/>
  <c r="G618" i="13"/>
  <c r="K602" i="13"/>
  <c r="H602" i="13" s="1"/>
  <c r="G602" i="13"/>
  <c r="K586" i="13"/>
  <c r="H586" i="13" s="1"/>
  <c r="G586" i="13"/>
  <c r="K570" i="13"/>
  <c r="H570" i="13" s="1"/>
  <c r="G570" i="13"/>
  <c r="K553" i="13"/>
  <c r="H553" i="13" s="1"/>
  <c r="G553" i="13"/>
  <c r="G490" i="13"/>
  <c r="K490" i="13"/>
  <c r="H490" i="13" s="1"/>
  <c r="G486" i="13"/>
  <c r="K486" i="13"/>
  <c r="H486" i="13" s="1"/>
  <c r="G482" i="13"/>
  <c r="K482" i="13"/>
  <c r="H482" i="13" s="1"/>
  <c r="G478" i="13"/>
  <c r="K478" i="13"/>
  <c r="H478" i="13" s="1"/>
  <c r="G474" i="13"/>
  <c r="K474" i="13"/>
  <c r="H474" i="13" s="1"/>
  <c r="G470" i="13"/>
  <c r="K470" i="13"/>
  <c r="H470" i="13" s="1"/>
  <c r="G466" i="13"/>
  <c r="K466" i="13"/>
  <c r="H466" i="13" s="1"/>
  <c r="G462" i="13"/>
  <c r="K462" i="13"/>
  <c r="H462" i="13" s="1"/>
  <c r="G458" i="13"/>
  <c r="K458" i="13"/>
  <c r="H458" i="13" s="1"/>
  <c r="G453" i="13"/>
  <c r="K453" i="13"/>
  <c r="H453" i="13" s="1"/>
  <c r="G449" i="13"/>
  <c r="K449" i="13"/>
  <c r="H449" i="13" s="1"/>
  <c r="G445" i="13"/>
  <c r="K445" i="13"/>
  <c r="H445" i="13" s="1"/>
  <c r="G441" i="13"/>
  <c r="K441" i="13"/>
  <c r="H441" i="13" s="1"/>
  <c r="G437" i="13"/>
  <c r="K437" i="13"/>
  <c r="H437" i="13" s="1"/>
  <c r="G433" i="13"/>
  <c r="K433" i="13"/>
  <c r="H433" i="13" s="1"/>
  <c r="G429" i="13"/>
  <c r="K429" i="13"/>
  <c r="H429" i="13" s="1"/>
  <c r="G425" i="13"/>
  <c r="K425" i="13"/>
  <c r="H425" i="13" s="1"/>
  <c r="G421" i="13"/>
  <c r="K421" i="13"/>
  <c r="H421" i="13" s="1"/>
  <c r="G417" i="13"/>
  <c r="K417" i="13"/>
  <c r="H417" i="13" s="1"/>
  <c r="G413" i="13"/>
  <c r="K413" i="13"/>
  <c r="H413" i="13" s="1"/>
  <c r="G409" i="13"/>
  <c r="K409" i="13"/>
  <c r="H409" i="13" s="1"/>
  <c r="G405" i="13"/>
  <c r="K405" i="13"/>
  <c r="H405" i="13" s="1"/>
  <c r="G401" i="13"/>
  <c r="K401" i="13"/>
  <c r="H401" i="13" s="1"/>
  <c r="G396" i="13"/>
  <c r="K396" i="13"/>
  <c r="H396" i="13" s="1"/>
  <c r="G392" i="13"/>
  <c r="K392" i="13"/>
  <c r="H392" i="13" s="1"/>
  <c r="G388" i="13"/>
  <c r="K388" i="13"/>
  <c r="H388" i="13" s="1"/>
  <c r="G384" i="13"/>
  <c r="K384" i="13"/>
  <c r="H384" i="13" s="1"/>
  <c r="G380" i="13"/>
  <c r="K380" i="13"/>
  <c r="H380" i="13" s="1"/>
  <c r="G376" i="13"/>
  <c r="K376" i="13"/>
  <c r="H376" i="13" s="1"/>
  <c r="K372" i="13"/>
  <c r="H372" i="13" s="1"/>
  <c r="G372" i="13"/>
  <c r="G368" i="13"/>
  <c r="K368" i="13"/>
  <c r="H368" i="13" s="1"/>
  <c r="G366" i="13"/>
  <c r="K366" i="13"/>
  <c r="H366" i="13" s="1"/>
  <c r="G364" i="13"/>
  <c r="K364" i="13"/>
  <c r="H364" i="13" s="1"/>
  <c r="G362" i="13"/>
  <c r="K362" i="13"/>
  <c r="H362" i="13" s="1"/>
  <c r="G360" i="13"/>
  <c r="K360" i="13"/>
  <c r="H360" i="13" s="1"/>
  <c r="G358" i="13"/>
  <c r="K358" i="13"/>
  <c r="H358" i="13" s="1"/>
  <c r="G354" i="13"/>
  <c r="K354" i="13"/>
  <c r="H354" i="13" s="1"/>
  <c r="G350" i="13"/>
  <c r="K350" i="13"/>
  <c r="H350" i="13" s="1"/>
  <c r="G346" i="13"/>
  <c r="K346" i="13"/>
  <c r="H346" i="13" s="1"/>
  <c r="G341" i="13"/>
  <c r="K341" i="13"/>
  <c r="H341" i="13" s="1"/>
  <c r="G250" i="13"/>
  <c r="K250" i="13"/>
  <c r="H250" i="13" s="1"/>
  <c r="G233" i="13"/>
  <c r="K233" i="13"/>
  <c r="H233" i="13" s="1"/>
  <c r="K212" i="13"/>
  <c r="H212" i="13" s="1"/>
  <c r="G212" i="13"/>
  <c r="G84" i="13"/>
  <c r="K84" i="13"/>
  <c r="H84" i="13" s="1"/>
  <c r="G76" i="13"/>
  <c r="K76" i="13"/>
  <c r="H76" i="13" s="1"/>
  <c r="G67" i="13"/>
  <c r="K67" i="13"/>
  <c r="H67" i="13" s="1"/>
  <c r="G59" i="13"/>
  <c r="K59" i="13"/>
  <c r="H59" i="13" s="1"/>
  <c r="G51" i="13"/>
  <c r="K51" i="13"/>
  <c r="H51" i="13" s="1"/>
  <c r="G43" i="13"/>
  <c r="K43" i="13"/>
  <c r="H43" i="13" s="1"/>
  <c r="G35" i="13"/>
  <c r="K35" i="13"/>
  <c r="H35" i="13" s="1"/>
  <c r="H1340" i="13"/>
  <c r="H1339" i="13"/>
  <c r="H1336" i="13"/>
  <c r="H1335" i="13"/>
  <c r="H1332" i="13"/>
  <c r="H1331" i="13"/>
  <c r="H1328" i="13"/>
  <c r="H1327" i="13"/>
  <c r="H1324" i="13"/>
  <c r="H1323" i="13"/>
  <c r="H1320" i="13"/>
  <c r="H1319" i="13"/>
  <c r="H1316" i="13"/>
  <c r="H1315" i="13"/>
  <c r="H1312" i="13"/>
  <c r="H1311" i="13"/>
  <c r="H1307" i="13"/>
  <c r="H1306" i="13"/>
  <c r="H1303" i="13"/>
  <c r="H1302" i="13"/>
  <c r="H1299" i="13"/>
  <c r="H1298" i="13"/>
  <c r="H1295" i="13"/>
  <c r="H1294" i="13"/>
  <c r="H1291" i="13"/>
  <c r="H1290" i="13"/>
  <c r="H1287" i="13"/>
  <c r="H1286" i="13"/>
  <c r="H1283" i="13"/>
  <c r="H1282" i="13"/>
  <c r="H1279" i="13"/>
  <c r="H1278" i="13"/>
  <c r="H1275" i="13"/>
  <c r="H1274" i="13"/>
  <c r="H1271" i="13"/>
  <c r="H1270" i="13"/>
  <c r="K1050" i="13"/>
  <c r="H1050" i="13" s="1"/>
  <c r="K1042" i="13"/>
  <c r="H1042" i="13" s="1"/>
  <c r="K1034" i="13"/>
  <c r="H1034" i="13" s="1"/>
  <c r="K1026" i="13"/>
  <c r="H1026" i="13" s="1"/>
  <c r="K1018" i="13"/>
  <c r="H1018" i="13" s="1"/>
  <c r="K1010" i="13"/>
  <c r="H1010" i="13" s="1"/>
  <c r="K1001" i="13"/>
  <c r="H1001" i="13" s="1"/>
  <c r="K993" i="13"/>
  <c r="H993" i="13" s="1"/>
  <c r="K985" i="13"/>
  <c r="H985" i="13" s="1"/>
  <c r="K977" i="13"/>
  <c r="H977" i="13" s="1"/>
  <c r="K969" i="13"/>
  <c r="H969" i="13" s="1"/>
  <c r="G962" i="13"/>
  <c r="K962" i="13"/>
  <c r="H962" i="13" s="1"/>
  <c r="G958" i="13"/>
  <c r="K958" i="13"/>
  <c r="H958" i="13" s="1"/>
  <c r="G954" i="13"/>
  <c r="K954" i="13"/>
  <c r="H954" i="13" s="1"/>
  <c r="G949" i="13"/>
  <c r="K949" i="13"/>
  <c r="H949" i="13" s="1"/>
  <c r="G945" i="13"/>
  <c r="K945" i="13"/>
  <c r="H945" i="13" s="1"/>
  <c r="G886" i="13"/>
  <c r="K886" i="13"/>
  <c r="H886" i="13" s="1"/>
  <c r="G878" i="13"/>
  <c r="K878" i="13"/>
  <c r="H878" i="13" s="1"/>
  <c r="G870" i="13"/>
  <c r="K870" i="13"/>
  <c r="H870" i="13" s="1"/>
  <c r="G1340" i="13"/>
  <c r="G1336" i="13"/>
  <c r="G1332" i="13"/>
  <c r="G1328" i="13"/>
  <c r="G1324" i="13"/>
  <c r="G1320" i="13"/>
  <c r="G1316" i="13"/>
  <c r="G1312" i="13"/>
  <c r="G1307" i="13"/>
  <c r="G1303" i="13"/>
  <c r="G1299" i="13"/>
  <c r="G1295" i="13"/>
  <c r="G1291" i="13"/>
  <c r="G1287" i="13"/>
  <c r="G1283" i="13"/>
  <c r="G1279" i="13"/>
  <c r="G1275" i="13"/>
  <c r="G1271" i="13"/>
  <c r="H1269" i="13"/>
  <c r="H1268" i="13"/>
  <c r="H1267" i="13"/>
  <c r="H1265" i="13"/>
  <c r="H1263" i="13"/>
  <c r="H1261" i="13"/>
  <c r="H1260" i="13"/>
  <c r="H1259" i="13"/>
  <c r="H1257" i="13"/>
  <c r="H1256" i="13"/>
  <c r="H1254" i="13"/>
  <c r="H1252" i="13"/>
  <c r="H1251" i="13"/>
  <c r="H1250" i="13"/>
  <c r="H1248" i="13"/>
  <c r="H1247" i="13"/>
  <c r="H1246" i="13"/>
  <c r="H1244" i="13"/>
  <c r="H1243" i="13"/>
  <c r="H1242" i="13"/>
  <c r="H1240" i="13"/>
  <c r="H1239" i="13"/>
  <c r="H1238" i="13"/>
  <c r="H1236" i="13"/>
  <c r="H1235" i="13"/>
  <c r="H1234" i="13"/>
  <c r="H1232" i="13"/>
  <c r="H1231" i="13"/>
  <c r="H1230" i="13"/>
  <c r="H1227" i="13"/>
  <c r="H1226" i="13"/>
  <c r="H1224" i="13"/>
  <c r="H1223" i="13"/>
  <c r="H1222" i="13"/>
  <c r="H1220" i="13"/>
  <c r="H1219" i="13"/>
  <c r="H1218" i="13"/>
  <c r="H1216" i="13"/>
  <c r="H1215" i="13"/>
  <c r="H1214" i="13"/>
  <c r="H1212" i="13"/>
  <c r="H1211" i="13"/>
  <c r="H1210" i="13"/>
  <c r="H1208" i="13"/>
  <c r="H1207" i="13"/>
  <c r="H1206" i="13"/>
  <c r="H1204" i="13"/>
  <c r="H1203" i="13"/>
  <c r="H1202" i="13"/>
  <c r="H1199" i="13"/>
  <c r="H1198" i="13"/>
  <c r="H1197" i="13"/>
  <c r="H1194" i="13"/>
  <c r="H1193" i="13"/>
  <c r="H1191" i="13"/>
  <c r="H1190" i="13"/>
  <c r="H1189" i="13"/>
  <c r="H1186" i="13"/>
  <c r="H1185" i="13"/>
  <c r="H1183" i="13"/>
  <c r="H1182" i="13"/>
  <c r="H1181" i="13"/>
  <c r="H1179" i="13"/>
  <c r="H1178" i="13"/>
  <c r="H1177" i="13"/>
  <c r="H1175" i="13"/>
  <c r="H1174" i="13"/>
  <c r="H1173" i="13"/>
  <c r="H1171" i="13"/>
  <c r="H1170" i="13"/>
  <c r="H1169" i="13"/>
  <c r="H1167" i="13"/>
  <c r="H1166" i="13"/>
  <c r="H1165" i="13"/>
  <c r="H1162" i="13"/>
  <c r="H1161" i="13"/>
  <c r="H1159" i="13"/>
  <c r="H1158" i="13"/>
  <c r="H1157" i="13"/>
  <c r="H1155" i="13"/>
  <c r="H1154" i="13"/>
  <c r="H1153" i="13"/>
  <c r="H1150" i="13"/>
  <c r="H1149" i="13"/>
  <c r="H1148" i="13"/>
  <c r="H1146" i="13"/>
  <c r="H1145" i="13"/>
  <c r="H1144" i="13"/>
  <c r="H1142" i="13"/>
  <c r="H1141" i="13"/>
  <c r="H1140" i="13"/>
  <c r="H1136" i="13"/>
  <c r="H1135" i="13"/>
  <c r="H1133" i="13"/>
  <c r="H1132" i="13"/>
  <c r="H1131" i="13"/>
  <c r="H1128" i="13"/>
  <c r="H1127" i="13"/>
  <c r="H1125" i="13"/>
  <c r="H1124" i="13"/>
  <c r="H1123" i="13"/>
  <c r="H1121" i="13"/>
  <c r="H1120" i="13"/>
  <c r="H1119" i="13"/>
  <c r="H1117" i="13"/>
  <c r="H1116" i="13"/>
  <c r="H1114" i="13"/>
  <c r="H1110" i="13"/>
  <c r="H1106" i="13"/>
  <c r="H1104" i="13"/>
  <c r="H1103" i="13"/>
  <c r="H1100" i="13"/>
  <c r="H1099" i="13"/>
  <c r="H1098" i="13"/>
  <c r="H1096" i="13"/>
  <c r="H1095" i="13"/>
  <c r="H1094" i="13"/>
  <c r="H1090" i="13"/>
  <c r="H1088" i="13"/>
  <c r="H1087" i="13"/>
  <c r="H1083" i="13"/>
  <c r="H1082" i="13"/>
  <c r="H1080" i="13"/>
  <c r="H1079" i="13"/>
  <c r="H1078" i="13"/>
  <c r="H1074" i="13"/>
  <c r="H1068" i="13"/>
  <c r="H1067" i="13"/>
  <c r="H1066" i="13"/>
  <c r="H1062" i="13"/>
  <c r="H1057" i="13"/>
  <c r="H1051" i="13"/>
  <c r="G1050" i="13"/>
  <c r="K1045" i="13"/>
  <c r="H1045" i="13" s="1"/>
  <c r="G1045" i="13"/>
  <c r="H1044" i="13"/>
  <c r="G1044" i="13"/>
  <c r="H1043" i="13"/>
  <c r="G1042" i="13"/>
  <c r="K1037" i="13"/>
  <c r="H1037" i="13" s="1"/>
  <c r="G1037" i="13"/>
  <c r="H1036" i="13"/>
  <c r="G1036" i="13"/>
  <c r="H1035" i="13"/>
  <c r="G1034" i="13"/>
  <c r="K1029" i="13"/>
  <c r="H1029" i="13" s="1"/>
  <c r="G1029" i="13"/>
  <c r="H1028" i="13"/>
  <c r="G1028" i="13"/>
  <c r="H1027" i="13"/>
  <c r="G1026" i="13"/>
  <c r="K1021" i="13"/>
  <c r="H1021" i="13" s="1"/>
  <c r="G1021" i="13"/>
  <c r="H1020" i="13"/>
  <c r="G1020" i="13"/>
  <c r="G1018" i="13"/>
  <c r="K1013" i="13"/>
  <c r="H1013" i="13" s="1"/>
  <c r="G1013" i="13"/>
  <c r="H1012" i="13"/>
  <c r="G1012" i="13"/>
  <c r="G1010" i="13"/>
  <c r="K1004" i="13"/>
  <c r="H1004" i="13" s="1"/>
  <c r="G1004" i="13"/>
  <c r="H1003" i="13"/>
  <c r="G1003" i="13"/>
  <c r="G1001" i="13"/>
  <c r="K996" i="13"/>
  <c r="H996" i="13" s="1"/>
  <c r="G996" i="13"/>
  <c r="H995" i="13"/>
  <c r="G995" i="13"/>
  <c r="G993" i="13"/>
  <c r="K988" i="13"/>
  <c r="H988" i="13" s="1"/>
  <c r="G988" i="13"/>
  <c r="H987" i="13"/>
  <c r="G987" i="13"/>
  <c r="G985" i="13"/>
  <c r="K980" i="13"/>
  <c r="H980" i="13" s="1"/>
  <c r="G980" i="13"/>
  <c r="H979" i="13"/>
  <c r="G979" i="13"/>
  <c r="G977" i="13"/>
  <c r="K972" i="13"/>
  <c r="H972" i="13" s="1"/>
  <c r="G972" i="13"/>
  <c r="H971" i="13"/>
  <c r="G971" i="13"/>
  <c r="G969" i="13"/>
  <c r="K964" i="13"/>
  <c r="H964" i="13" s="1"/>
  <c r="G964" i="13"/>
  <c r="H963" i="13"/>
  <c r="G963" i="13"/>
  <c r="H959" i="13"/>
  <c r="G959" i="13"/>
  <c r="H955" i="13"/>
  <c r="G955" i="13"/>
  <c r="H951" i="13"/>
  <c r="G951" i="13"/>
  <c r="H946" i="13"/>
  <c r="G946" i="13"/>
  <c r="K1400" i="13"/>
  <c r="H1400" i="13" s="1"/>
  <c r="K1398" i="13"/>
  <c r="H1398" i="13" s="1"/>
  <c r="K1396" i="13"/>
  <c r="H1396" i="13" s="1"/>
  <c r="K1394" i="13"/>
  <c r="H1394" i="13" s="1"/>
  <c r="K1392" i="13"/>
  <c r="H1392" i="13" s="1"/>
  <c r="K1390" i="13"/>
  <c r="H1390" i="13" s="1"/>
  <c r="K1388" i="13"/>
  <c r="H1388" i="13" s="1"/>
  <c r="K1386" i="13"/>
  <c r="H1386" i="13" s="1"/>
  <c r="K1384" i="13"/>
  <c r="H1384" i="13" s="1"/>
  <c r="K1382" i="13"/>
  <c r="H1382" i="13" s="1"/>
  <c r="K1380" i="13"/>
  <c r="H1380" i="13" s="1"/>
  <c r="K1378" i="13"/>
  <c r="H1378" i="13" s="1"/>
  <c r="K1376" i="13"/>
  <c r="H1376" i="13" s="1"/>
  <c r="K1374" i="13"/>
  <c r="H1374" i="13" s="1"/>
  <c r="K1372" i="13"/>
  <c r="H1372" i="13" s="1"/>
  <c r="K1370" i="13"/>
  <c r="H1370" i="13" s="1"/>
  <c r="K1368" i="13"/>
  <c r="H1368" i="13" s="1"/>
  <c r="K1366" i="13"/>
  <c r="H1366" i="13" s="1"/>
  <c r="K1363" i="13"/>
  <c r="H1363" i="13" s="1"/>
  <c r="K1361" i="13"/>
  <c r="H1361" i="13" s="1"/>
  <c r="K1359" i="13"/>
  <c r="H1359" i="13" s="1"/>
  <c r="K1357" i="13"/>
  <c r="H1357" i="13" s="1"/>
  <c r="K1355" i="13"/>
  <c r="H1355" i="13" s="1"/>
  <c r="K1353" i="13"/>
  <c r="H1353" i="13" s="1"/>
  <c r="K1351" i="13"/>
  <c r="H1351" i="13" s="1"/>
  <c r="K1349" i="13"/>
  <c r="H1349" i="13" s="1"/>
  <c r="K1347" i="13"/>
  <c r="H1347" i="13" s="1"/>
  <c r="K1345" i="13"/>
  <c r="H1345" i="13" s="1"/>
  <c r="K1343" i="13"/>
  <c r="H1343" i="13" s="1"/>
  <c r="G1339" i="13"/>
  <c r="G1335" i="13"/>
  <c r="G1331" i="13"/>
  <c r="G1327" i="13"/>
  <c r="G1323" i="13"/>
  <c r="G1319" i="13"/>
  <c r="G1315" i="13"/>
  <c r="G1311" i="13"/>
  <c r="G1306" i="13"/>
  <c r="G1302" i="13"/>
  <c r="G1298" i="13"/>
  <c r="G1294" i="13"/>
  <c r="G1290" i="13"/>
  <c r="G1286" i="13"/>
  <c r="G1282" i="13"/>
  <c r="G1278" i="13"/>
  <c r="G1274" i="13"/>
  <c r="G1270" i="13"/>
  <c r="G1267" i="13"/>
  <c r="G1263" i="13"/>
  <c r="G1259" i="13"/>
  <c r="G1254" i="13"/>
  <c r="G1250" i="13"/>
  <c r="G1246" i="13"/>
  <c r="G1242" i="13"/>
  <c r="G1238" i="13"/>
  <c r="G1234" i="13"/>
  <c r="G1230" i="13"/>
  <c r="G1226" i="13"/>
  <c r="G1222" i="13"/>
  <c r="G1218" i="13"/>
  <c r="G1214" i="13"/>
  <c r="G1210" i="13"/>
  <c r="G1206" i="13"/>
  <c r="G1202" i="13"/>
  <c r="G1197" i="13"/>
  <c r="G1193" i="13"/>
  <c r="G1189" i="13"/>
  <c r="G1185" i="13"/>
  <c r="G1181" i="13"/>
  <c r="G1177" i="13"/>
  <c r="G1173" i="13"/>
  <c r="G1169" i="13"/>
  <c r="G1165" i="13"/>
  <c r="G1161" i="13"/>
  <c r="G1157" i="13"/>
  <c r="G1153" i="13"/>
  <c r="G1148" i="13"/>
  <c r="G1144" i="13"/>
  <c r="G1140" i="13"/>
  <c r="G1135" i="13"/>
  <c r="G1131" i="13"/>
  <c r="G1127" i="13"/>
  <c r="G1123" i="13"/>
  <c r="G1119" i="13"/>
  <c r="K1048" i="13"/>
  <c r="H1048" i="13" s="1"/>
  <c r="K1046" i="13"/>
  <c r="H1046" i="13" s="1"/>
  <c r="K1040" i="13"/>
  <c r="H1040" i="13" s="1"/>
  <c r="K1038" i="13"/>
  <c r="H1038" i="13" s="1"/>
  <c r="K1032" i="13"/>
  <c r="H1032" i="13" s="1"/>
  <c r="K1030" i="13"/>
  <c r="H1030" i="13" s="1"/>
  <c r="K1024" i="13"/>
  <c r="H1024" i="13" s="1"/>
  <c r="K1022" i="13"/>
  <c r="H1022" i="13" s="1"/>
  <c r="K1016" i="13"/>
  <c r="H1016" i="13" s="1"/>
  <c r="K1014" i="13"/>
  <c r="H1014" i="13" s="1"/>
  <c r="K1008" i="13"/>
  <c r="H1008" i="13" s="1"/>
  <c r="K1006" i="13"/>
  <c r="H1006" i="13" s="1"/>
  <c r="K999" i="13"/>
  <c r="H999" i="13" s="1"/>
  <c r="K997" i="13"/>
  <c r="H997" i="13" s="1"/>
  <c r="K991" i="13"/>
  <c r="H991" i="13" s="1"/>
  <c r="K989" i="13"/>
  <c r="H989" i="13" s="1"/>
  <c r="K983" i="13"/>
  <c r="H983" i="13" s="1"/>
  <c r="K981" i="13"/>
  <c r="H981" i="13" s="1"/>
  <c r="K975" i="13"/>
  <c r="H975" i="13" s="1"/>
  <c r="K973" i="13"/>
  <c r="H973" i="13" s="1"/>
  <c r="K967" i="13"/>
  <c r="H967" i="13" s="1"/>
  <c r="K965" i="13"/>
  <c r="H965" i="13" s="1"/>
  <c r="K961" i="13"/>
  <c r="H961" i="13" s="1"/>
  <c r="G960" i="13"/>
  <c r="K960" i="13"/>
  <c r="H960" i="13" s="1"/>
  <c r="K957" i="13"/>
  <c r="H957" i="13" s="1"/>
  <c r="G956" i="13"/>
  <c r="K956" i="13"/>
  <c r="H956" i="13" s="1"/>
  <c r="K953" i="13"/>
  <c r="H953" i="13" s="1"/>
  <c r="G952" i="13"/>
  <c r="K952" i="13"/>
  <c r="H952" i="13" s="1"/>
  <c r="K948" i="13"/>
  <c r="H948" i="13" s="1"/>
  <c r="G947" i="13"/>
  <c r="K947" i="13"/>
  <c r="H947" i="13" s="1"/>
  <c r="K944" i="13"/>
  <c r="H944" i="13" s="1"/>
  <c r="G943" i="13"/>
  <c r="K943" i="13"/>
  <c r="H943" i="13" s="1"/>
  <c r="G890" i="13"/>
  <c r="K890" i="13"/>
  <c r="H890" i="13" s="1"/>
  <c r="G882" i="13"/>
  <c r="K882" i="13"/>
  <c r="H882" i="13" s="1"/>
  <c r="G874" i="13"/>
  <c r="K874" i="13"/>
  <c r="H874" i="13" s="1"/>
  <c r="K865" i="13"/>
  <c r="H865" i="13" s="1"/>
  <c r="G865" i="13"/>
  <c r="K855" i="13"/>
  <c r="H855" i="13" s="1"/>
  <c r="G855" i="13"/>
  <c r="K849" i="13"/>
  <c r="H849" i="13" s="1"/>
  <c r="G849" i="13"/>
  <c r="K838" i="13"/>
  <c r="H838" i="13" s="1"/>
  <c r="G838" i="13"/>
  <c r="K832" i="13"/>
  <c r="H832" i="13" s="1"/>
  <c r="G832" i="13"/>
  <c r="K822" i="13"/>
  <c r="H822" i="13" s="1"/>
  <c r="G822" i="13"/>
  <c r="K816" i="13"/>
  <c r="H816" i="13" s="1"/>
  <c r="G816" i="13"/>
  <c r="K806" i="13"/>
  <c r="H806" i="13" s="1"/>
  <c r="G806" i="13"/>
  <c r="K800" i="13"/>
  <c r="H800" i="13" s="1"/>
  <c r="G800" i="13"/>
  <c r="K790" i="13"/>
  <c r="H790" i="13" s="1"/>
  <c r="G790" i="13"/>
  <c r="K783" i="13"/>
  <c r="H783" i="13" s="1"/>
  <c r="G783" i="13"/>
  <c r="K773" i="13"/>
  <c r="H773" i="13" s="1"/>
  <c r="G773" i="13"/>
  <c r="K767" i="13"/>
  <c r="H767" i="13" s="1"/>
  <c r="G767" i="13"/>
  <c r="K757" i="13"/>
  <c r="H757" i="13" s="1"/>
  <c r="G757" i="13"/>
  <c r="K751" i="13"/>
  <c r="H751" i="13" s="1"/>
  <c r="G751" i="13"/>
  <c r="K741" i="13"/>
  <c r="H741" i="13" s="1"/>
  <c r="G741" i="13"/>
  <c r="K735" i="13"/>
  <c r="H735" i="13" s="1"/>
  <c r="G735" i="13"/>
  <c r="K724" i="13"/>
  <c r="H724" i="13" s="1"/>
  <c r="G724" i="13"/>
  <c r="K718" i="13"/>
  <c r="H718" i="13" s="1"/>
  <c r="G718" i="13"/>
  <c r="K708" i="13"/>
  <c r="H708" i="13" s="1"/>
  <c r="G708" i="13"/>
  <c r="K702" i="13"/>
  <c r="H702" i="13" s="1"/>
  <c r="G702" i="13"/>
  <c r="K692" i="13"/>
  <c r="H692" i="13" s="1"/>
  <c r="G692" i="13"/>
  <c r="K686" i="13"/>
  <c r="H686" i="13" s="1"/>
  <c r="G686" i="13"/>
  <c r="H942" i="13"/>
  <c r="G941" i="13"/>
  <c r="K941" i="13"/>
  <c r="H941" i="13" s="1"/>
  <c r="H940" i="13"/>
  <c r="G939" i="13"/>
  <c r="K939" i="13"/>
  <c r="H939" i="13" s="1"/>
  <c r="H938" i="13"/>
  <c r="G937" i="13"/>
  <c r="K937" i="13"/>
  <c r="H937" i="13" s="1"/>
  <c r="H936" i="13"/>
  <c r="G935" i="13"/>
  <c r="K935" i="13"/>
  <c r="H935" i="13" s="1"/>
  <c r="H934" i="13"/>
  <c r="G933" i="13"/>
  <c r="K933" i="13"/>
  <c r="H933" i="13" s="1"/>
  <c r="H932" i="13"/>
  <c r="G931" i="13"/>
  <c r="K931" i="13"/>
  <c r="H931" i="13" s="1"/>
  <c r="H930" i="13"/>
  <c r="G929" i="13"/>
  <c r="K929" i="13"/>
  <c r="H929" i="13" s="1"/>
  <c r="H928" i="13"/>
  <c r="G927" i="13"/>
  <c r="K927" i="13"/>
  <c r="H927" i="13" s="1"/>
  <c r="H926" i="13"/>
  <c r="G925" i="13"/>
  <c r="K925" i="13"/>
  <c r="H925" i="13" s="1"/>
  <c r="H924" i="13"/>
  <c r="G923" i="13"/>
  <c r="K923" i="13"/>
  <c r="H923" i="13" s="1"/>
  <c r="H922" i="13"/>
  <c r="G921" i="13"/>
  <c r="K921" i="13"/>
  <c r="H921" i="13" s="1"/>
  <c r="H920" i="13"/>
  <c r="G919" i="13"/>
  <c r="K919" i="13"/>
  <c r="H919" i="13" s="1"/>
  <c r="H918" i="13"/>
  <c r="G917" i="13"/>
  <c r="K917" i="13"/>
  <c r="H917" i="13" s="1"/>
  <c r="H916" i="13"/>
  <c r="G915" i="13"/>
  <c r="K915" i="13"/>
  <c r="H915" i="13" s="1"/>
  <c r="G913" i="13"/>
  <c r="K913" i="13"/>
  <c r="H913" i="13" s="1"/>
  <c r="G911" i="13"/>
  <c r="K911" i="13"/>
  <c r="H911" i="13" s="1"/>
  <c r="G909" i="13"/>
  <c r="K909" i="13"/>
  <c r="H909" i="13" s="1"/>
  <c r="H908" i="13"/>
  <c r="G907" i="13"/>
  <c r="K907" i="13"/>
  <c r="H907" i="13" s="1"/>
  <c r="G905" i="13"/>
  <c r="K905" i="13"/>
  <c r="H905" i="13" s="1"/>
  <c r="G903" i="13"/>
  <c r="K903" i="13"/>
  <c r="H903" i="13" s="1"/>
  <c r="G901" i="13"/>
  <c r="K901" i="13"/>
  <c r="H901" i="13" s="1"/>
  <c r="G899" i="13"/>
  <c r="K899" i="13"/>
  <c r="H899" i="13" s="1"/>
  <c r="G897" i="13"/>
  <c r="K897" i="13"/>
  <c r="H897" i="13" s="1"/>
  <c r="G894" i="13"/>
  <c r="K894" i="13"/>
  <c r="H894" i="13" s="1"/>
  <c r="H893" i="13"/>
  <c r="G892" i="13"/>
  <c r="K892" i="13"/>
  <c r="H892" i="13" s="1"/>
  <c r="G891" i="13"/>
  <c r="H891" i="13"/>
  <c r="G887" i="13"/>
  <c r="K887" i="13"/>
  <c r="H887" i="13" s="1"/>
  <c r="G883" i="13"/>
  <c r="K883" i="13"/>
  <c r="H883" i="13" s="1"/>
  <c r="G879" i="13"/>
  <c r="K879" i="13"/>
  <c r="H879" i="13" s="1"/>
  <c r="G875" i="13"/>
  <c r="K875" i="13"/>
  <c r="H875" i="13" s="1"/>
  <c r="G871" i="13"/>
  <c r="K871" i="13"/>
  <c r="H871" i="13" s="1"/>
  <c r="K867" i="13"/>
  <c r="H867" i="13" s="1"/>
  <c r="G867" i="13"/>
  <c r="K861" i="13"/>
  <c r="H861" i="13" s="1"/>
  <c r="K851" i="13"/>
  <c r="H851" i="13" s="1"/>
  <c r="G851" i="13"/>
  <c r="H850" i="13"/>
  <c r="K845" i="13"/>
  <c r="H845" i="13" s="1"/>
  <c r="K834" i="13"/>
  <c r="H834" i="13" s="1"/>
  <c r="G834" i="13"/>
  <c r="H833" i="13"/>
  <c r="K828" i="13"/>
  <c r="H828" i="13" s="1"/>
  <c r="K818" i="13"/>
  <c r="H818" i="13" s="1"/>
  <c r="G818" i="13"/>
  <c r="K812" i="13"/>
  <c r="H812" i="13" s="1"/>
  <c r="K802" i="13"/>
  <c r="H802" i="13" s="1"/>
  <c r="G802" i="13"/>
  <c r="K796" i="13"/>
  <c r="H796" i="13" s="1"/>
  <c r="K786" i="13"/>
  <c r="H786" i="13" s="1"/>
  <c r="G786" i="13"/>
  <c r="K779" i="13"/>
  <c r="H779" i="13" s="1"/>
  <c r="K769" i="13"/>
  <c r="H769" i="13" s="1"/>
  <c r="G769" i="13"/>
  <c r="K763" i="13"/>
  <c r="H763" i="13" s="1"/>
  <c r="K753" i="13"/>
  <c r="H753" i="13" s="1"/>
  <c r="G753" i="13"/>
  <c r="K747" i="13"/>
  <c r="H747" i="13" s="1"/>
  <c r="K737" i="13"/>
  <c r="H737" i="13" s="1"/>
  <c r="G737" i="13"/>
  <c r="K731" i="13"/>
  <c r="H731" i="13" s="1"/>
  <c r="K720" i="13"/>
  <c r="H720" i="13" s="1"/>
  <c r="G720" i="13"/>
  <c r="K714" i="13"/>
  <c r="H714" i="13" s="1"/>
  <c r="K704" i="13"/>
  <c r="H704" i="13" s="1"/>
  <c r="G704" i="13"/>
  <c r="K698" i="13"/>
  <c r="H698" i="13" s="1"/>
  <c r="K688" i="13"/>
  <c r="H688" i="13" s="1"/>
  <c r="G688" i="13"/>
  <c r="K682" i="13"/>
  <c r="H682" i="13" s="1"/>
  <c r="G676" i="13"/>
  <c r="K676" i="13"/>
  <c r="H676" i="13" s="1"/>
  <c r="K667" i="13"/>
  <c r="H667" i="13" s="1"/>
  <c r="G667" i="13"/>
  <c r="K653" i="13"/>
  <c r="H653" i="13" s="1"/>
  <c r="G653" i="13"/>
  <c r="K635" i="13"/>
  <c r="H635" i="13" s="1"/>
  <c r="G635" i="13"/>
  <c r="G888" i="13"/>
  <c r="K888" i="13"/>
  <c r="H888" i="13" s="1"/>
  <c r="G884" i="13"/>
  <c r="K884" i="13"/>
  <c r="H884" i="13" s="1"/>
  <c r="G880" i="13"/>
  <c r="K880" i="13"/>
  <c r="H880" i="13" s="1"/>
  <c r="G876" i="13"/>
  <c r="K876" i="13"/>
  <c r="H876" i="13" s="1"/>
  <c r="G872" i="13"/>
  <c r="K872" i="13"/>
  <c r="H872" i="13" s="1"/>
  <c r="G868" i="13"/>
  <c r="K868" i="13"/>
  <c r="H868" i="13" s="1"/>
  <c r="K863" i="13"/>
  <c r="H863" i="13" s="1"/>
  <c r="G863" i="13"/>
  <c r="H862" i="13"/>
  <c r="G861" i="13"/>
  <c r="K857" i="13"/>
  <c r="H857" i="13" s="1"/>
  <c r="K847" i="13"/>
  <c r="H847" i="13" s="1"/>
  <c r="G847" i="13"/>
  <c r="G845" i="13"/>
  <c r="K841" i="13"/>
  <c r="H841" i="13" s="1"/>
  <c r="K830" i="13"/>
  <c r="H830" i="13" s="1"/>
  <c r="G830" i="13"/>
  <c r="G828" i="13"/>
  <c r="K824" i="13"/>
  <c r="H824" i="13" s="1"/>
  <c r="K814" i="13"/>
  <c r="H814" i="13" s="1"/>
  <c r="G814" i="13"/>
  <c r="H813" i="13"/>
  <c r="G812" i="13"/>
  <c r="K808" i="13"/>
  <c r="H808" i="13" s="1"/>
  <c r="K798" i="13"/>
  <c r="H798" i="13" s="1"/>
  <c r="G798" i="13"/>
  <c r="H797" i="13"/>
  <c r="G796" i="13"/>
  <c r="K792" i="13"/>
  <c r="H792" i="13" s="1"/>
  <c r="K781" i="13"/>
  <c r="H781" i="13" s="1"/>
  <c r="G781" i="13"/>
  <c r="H780" i="13"/>
  <c r="G779" i="13"/>
  <c r="K775" i="13"/>
  <c r="H775" i="13" s="1"/>
  <c r="K765" i="13"/>
  <c r="H765" i="13" s="1"/>
  <c r="G765" i="13"/>
  <c r="G763" i="13"/>
  <c r="K759" i="13"/>
  <c r="H759" i="13" s="1"/>
  <c r="K749" i="13"/>
  <c r="H749" i="13" s="1"/>
  <c r="G749" i="13"/>
  <c r="H748" i="13"/>
  <c r="G747" i="13"/>
  <c r="K743" i="13"/>
  <c r="H743" i="13" s="1"/>
  <c r="K733" i="13"/>
  <c r="H733" i="13" s="1"/>
  <c r="G733" i="13"/>
  <c r="G731" i="13"/>
  <c r="K726" i="13"/>
  <c r="H726" i="13" s="1"/>
  <c r="K716" i="13"/>
  <c r="H716" i="13" s="1"/>
  <c r="G716" i="13"/>
  <c r="G714" i="13"/>
  <c r="K710" i="13"/>
  <c r="H710" i="13" s="1"/>
  <c r="K700" i="13"/>
  <c r="H700" i="13" s="1"/>
  <c r="G700" i="13"/>
  <c r="H699" i="13"/>
  <c r="G698" i="13"/>
  <c r="K694" i="13"/>
  <c r="H694" i="13" s="1"/>
  <c r="K684" i="13"/>
  <c r="H684" i="13" s="1"/>
  <c r="G684" i="13"/>
  <c r="G682" i="13"/>
  <c r="K679" i="13"/>
  <c r="H679" i="13" s="1"/>
  <c r="G679" i="13"/>
  <c r="K673" i="13"/>
  <c r="H673" i="13" s="1"/>
  <c r="G673" i="13"/>
  <c r="K670" i="13"/>
  <c r="H670" i="13" s="1"/>
  <c r="G670" i="13"/>
  <c r="K661" i="13"/>
  <c r="H661" i="13" s="1"/>
  <c r="G661" i="13"/>
  <c r="K643" i="13"/>
  <c r="H643" i="13" s="1"/>
  <c r="G643" i="13"/>
  <c r="G942" i="13"/>
  <c r="G940" i="13"/>
  <c r="G938" i="13"/>
  <c r="G936" i="13"/>
  <c r="G934" i="13"/>
  <c r="G932" i="13"/>
  <c r="G930" i="13"/>
  <c r="G928" i="13"/>
  <c r="G926" i="13"/>
  <c r="G924" i="13"/>
  <c r="G922" i="13"/>
  <c r="G920" i="13"/>
  <c r="G918" i="13"/>
  <c r="G889" i="13"/>
  <c r="K889" i="13"/>
  <c r="H889" i="13" s="1"/>
  <c r="G885" i="13"/>
  <c r="K885" i="13"/>
  <c r="H885" i="13" s="1"/>
  <c r="G881" i="13"/>
  <c r="K881" i="13"/>
  <c r="H881" i="13" s="1"/>
  <c r="G877" i="13"/>
  <c r="K877" i="13"/>
  <c r="H877" i="13" s="1"/>
  <c r="G873" i="13"/>
  <c r="K873" i="13"/>
  <c r="H873" i="13" s="1"/>
  <c r="G869" i="13"/>
  <c r="K869" i="13"/>
  <c r="H869" i="13" s="1"/>
  <c r="K859" i="13"/>
  <c r="H859" i="13" s="1"/>
  <c r="G859" i="13"/>
  <c r="K853" i="13"/>
  <c r="H853" i="13" s="1"/>
  <c r="K843" i="13"/>
  <c r="H843" i="13" s="1"/>
  <c r="G843" i="13"/>
  <c r="K836" i="13"/>
  <c r="H836" i="13" s="1"/>
  <c r="K826" i="13"/>
  <c r="H826" i="13" s="1"/>
  <c r="G826" i="13"/>
  <c r="K820" i="13"/>
  <c r="H820" i="13" s="1"/>
  <c r="K810" i="13"/>
  <c r="H810" i="13" s="1"/>
  <c r="G810" i="13"/>
  <c r="K804" i="13"/>
  <c r="H804" i="13" s="1"/>
  <c r="K794" i="13"/>
  <c r="H794" i="13" s="1"/>
  <c r="G794" i="13"/>
  <c r="K788" i="13"/>
  <c r="H788" i="13" s="1"/>
  <c r="K777" i="13"/>
  <c r="H777" i="13" s="1"/>
  <c r="G777" i="13"/>
  <c r="K771" i="13"/>
  <c r="H771" i="13" s="1"/>
  <c r="K761" i="13"/>
  <c r="H761" i="13" s="1"/>
  <c r="G761" i="13"/>
  <c r="K755" i="13"/>
  <c r="H755" i="13" s="1"/>
  <c r="K745" i="13"/>
  <c r="H745" i="13" s="1"/>
  <c r="G745" i="13"/>
  <c r="K739" i="13"/>
  <c r="H739" i="13" s="1"/>
  <c r="K728" i="13"/>
  <c r="H728" i="13" s="1"/>
  <c r="G728" i="13"/>
  <c r="K722" i="13"/>
  <c r="H722" i="13" s="1"/>
  <c r="K712" i="13"/>
  <c r="H712" i="13" s="1"/>
  <c r="G712" i="13"/>
  <c r="K706" i="13"/>
  <c r="H706" i="13" s="1"/>
  <c r="K696" i="13"/>
  <c r="H696" i="13" s="1"/>
  <c r="G696" i="13"/>
  <c r="K690" i="13"/>
  <c r="H690" i="13" s="1"/>
  <c r="G680" i="13"/>
  <c r="K680" i="13"/>
  <c r="H680" i="13" s="1"/>
  <c r="G671" i="13"/>
  <c r="K671" i="13"/>
  <c r="H671" i="13" s="1"/>
  <c r="K651" i="13"/>
  <c r="H651" i="13" s="1"/>
  <c r="G651" i="13"/>
  <c r="K637" i="13"/>
  <c r="H637" i="13" s="1"/>
  <c r="G637" i="13"/>
  <c r="K625" i="13"/>
  <c r="H625" i="13" s="1"/>
  <c r="G625" i="13"/>
  <c r="K608" i="13"/>
  <c r="H608" i="13" s="1"/>
  <c r="G608" i="13"/>
  <c r="K592" i="13"/>
  <c r="H592" i="13" s="1"/>
  <c r="G592" i="13"/>
  <c r="K576" i="13"/>
  <c r="H576" i="13" s="1"/>
  <c r="G576" i="13"/>
  <c r="K559" i="13"/>
  <c r="H559" i="13" s="1"/>
  <c r="G559" i="13"/>
  <c r="K543" i="13"/>
  <c r="H543" i="13" s="1"/>
  <c r="G543" i="13"/>
  <c r="G864" i="13"/>
  <c r="G860" i="13"/>
  <c r="G856" i="13"/>
  <c r="G852" i="13"/>
  <c r="G848" i="13"/>
  <c r="G844" i="13"/>
  <c r="G839" i="13"/>
  <c r="G835" i="13"/>
  <c r="G831" i="13"/>
  <c r="G827" i="13"/>
  <c r="G823" i="13"/>
  <c r="G819" i="13"/>
  <c r="G815" i="13"/>
  <c r="G811" i="13"/>
  <c r="G807" i="13"/>
  <c r="G803" i="13"/>
  <c r="G799" i="13"/>
  <c r="G795" i="13"/>
  <c r="G791" i="13"/>
  <c r="G787" i="13"/>
  <c r="G782" i="13"/>
  <c r="G778" i="13"/>
  <c r="G774" i="13"/>
  <c r="G770" i="13"/>
  <c r="G766" i="13"/>
  <c r="G762" i="13"/>
  <c r="G758" i="13"/>
  <c r="G754" i="13"/>
  <c r="G750" i="13"/>
  <c r="G746" i="13"/>
  <c r="G742" i="13"/>
  <c r="G738" i="13"/>
  <c r="G734" i="13"/>
  <c r="G729" i="13"/>
  <c r="G725" i="13"/>
  <c r="G721" i="13"/>
  <c r="G717" i="13"/>
  <c r="G713" i="13"/>
  <c r="G709" i="13"/>
  <c r="G705" i="13"/>
  <c r="G701" i="13"/>
  <c r="G697" i="13"/>
  <c r="G693" i="13"/>
  <c r="G689" i="13"/>
  <c r="G685" i="13"/>
  <c r="G681" i="13"/>
  <c r="G677" i="13"/>
  <c r="G672" i="13"/>
  <c r="G668" i="13"/>
  <c r="K663" i="13"/>
  <c r="H663" i="13" s="1"/>
  <c r="G663" i="13"/>
  <c r="G662" i="13"/>
  <c r="H662" i="13"/>
  <c r="K655" i="13"/>
  <c r="H655" i="13" s="1"/>
  <c r="G655" i="13"/>
  <c r="G654" i="13"/>
  <c r="H654" i="13"/>
  <c r="K647" i="13"/>
  <c r="H647" i="13" s="1"/>
  <c r="G647" i="13"/>
  <c r="G646" i="13"/>
  <c r="H646" i="13"/>
  <c r="K639" i="13"/>
  <c r="H639" i="13" s="1"/>
  <c r="G639" i="13"/>
  <c r="G638" i="13"/>
  <c r="H638" i="13"/>
  <c r="K631" i="13"/>
  <c r="H631" i="13" s="1"/>
  <c r="G631" i="13"/>
  <c r="G630" i="13"/>
  <c r="H630" i="13"/>
  <c r="K621" i="13"/>
  <c r="H621" i="13" s="1"/>
  <c r="K614" i="13"/>
  <c r="H614" i="13" s="1"/>
  <c r="G614" i="13"/>
  <c r="K604" i="13"/>
  <c r="H604" i="13" s="1"/>
  <c r="K598" i="13"/>
  <c r="H598" i="13" s="1"/>
  <c r="G598" i="13"/>
  <c r="K588" i="13"/>
  <c r="H588" i="13" s="1"/>
  <c r="K582" i="13"/>
  <c r="H582" i="13" s="1"/>
  <c r="G582" i="13"/>
  <c r="K572" i="13"/>
  <c r="H572" i="13" s="1"/>
  <c r="K566" i="13"/>
  <c r="H566" i="13" s="1"/>
  <c r="G566" i="13"/>
  <c r="K555" i="13"/>
  <c r="H555" i="13" s="1"/>
  <c r="K549" i="13"/>
  <c r="H549" i="13" s="1"/>
  <c r="G549" i="13"/>
  <c r="G539" i="13"/>
  <c r="K539" i="13"/>
  <c r="H539" i="13" s="1"/>
  <c r="G535" i="13"/>
  <c r="K535" i="13"/>
  <c r="H535" i="13" s="1"/>
  <c r="G531" i="13"/>
  <c r="K531" i="13"/>
  <c r="H531" i="13" s="1"/>
  <c r="G527" i="13"/>
  <c r="K527" i="13"/>
  <c r="H527" i="13" s="1"/>
  <c r="G516" i="13"/>
  <c r="K516" i="13"/>
  <c r="H516" i="13" s="1"/>
  <c r="G514" i="13"/>
  <c r="K514" i="13"/>
  <c r="H514" i="13" s="1"/>
  <c r="G495" i="13"/>
  <c r="K495" i="13"/>
  <c r="H495" i="13" s="1"/>
  <c r="H657" i="13"/>
  <c r="H641" i="13"/>
  <c r="K627" i="13"/>
  <c r="H627" i="13" s="1"/>
  <c r="G627" i="13"/>
  <c r="G621" i="13"/>
  <c r="K616" i="13"/>
  <c r="H616" i="13" s="1"/>
  <c r="K610" i="13"/>
  <c r="H610" i="13" s="1"/>
  <c r="G610" i="13"/>
  <c r="G604" i="13"/>
  <c r="K600" i="13"/>
  <c r="H600" i="13" s="1"/>
  <c r="K594" i="13"/>
  <c r="H594" i="13" s="1"/>
  <c r="G594" i="13"/>
  <c r="G588" i="13"/>
  <c r="K584" i="13"/>
  <c r="H584" i="13" s="1"/>
  <c r="K578" i="13"/>
  <c r="H578" i="13" s="1"/>
  <c r="G578" i="13"/>
  <c r="G572" i="13"/>
  <c r="K568" i="13"/>
  <c r="H568" i="13" s="1"/>
  <c r="K561" i="13"/>
  <c r="H561" i="13" s="1"/>
  <c r="G561" i="13"/>
  <c r="G555" i="13"/>
  <c r="K551" i="13"/>
  <c r="H551" i="13" s="1"/>
  <c r="K545" i="13"/>
  <c r="H545" i="13" s="1"/>
  <c r="G545" i="13"/>
  <c r="G666" i="13"/>
  <c r="H666" i="13"/>
  <c r="G658" i="13"/>
  <c r="H658" i="13"/>
  <c r="G650" i="13"/>
  <c r="H650" i="13"/>
  <c r="G642" i="13"/>
  <c r="H642" i="13"/>
  <c r="G634" i="13"/>
  <c r="H634" i="13"/>
  <c r="K629" i="13"/>
  <c r="H629" i="13" s="1"/>
  <c r="K623" i="13"/>
  <c r="H623" i="13" s="1"/>
  <c r="G623" i="13"/>
  <c r="K612" i="13"/>
  <c r="H612" i="13" s="1"/>
  <c r="K606" i="13"/>
  <c r="H606" i="13" s="1"/>
  <c r="G606" i="13"/>
  <c r="K596" i="13"/>
  <c r="H596" i="13" s="1"/>
  <c r="K590" i="13"/>
  <c r="H590" i="13" s="1"/>
  <c r="G590" i="13"/>
  <c r="K580" i="13"/>
  <c r="H580" i="13" s="1"/>
  <c r="K574" i="13"/>
  <c r="H574" i="13" s="1"/>
  <c r="G574" i="13"/>
  <c r="K563" i="13"/>
  <c r="H563" i="13" s="1"/>
  <c r="K557" i="13"/>
  <c r="H557" i="13" s="1"/>
  <c r="G557" i="13"/>
  <c r="K547" i="13"/>
  <c r="H547" i="13" s="1"/>
  <c r="G541" i="13"/>
  <c r="K541" i="13"/>
  <c r="H541" i="13" s="1"/>
  <c r="G537" i="13"/>
  <c r="K537" i="13"/>
  <c r="H537" i="13" s="1"/>
  <c r="G533" i="13"/>
  <c r="K533" i="13"/>
  <c r="H533" i="13" s="1"/>
  <c r="G529" i="13"/>
  <c r="K529" i="13"/>
  <c r="H529" i="13" s="1"/>
  <c r="G525" i="13"/>
  <c r="K525" i="13"/>
  <c r="H525" i="13" s="1"/>
  <c r="G507" i="13"/>
  <c r="K507" i="13"/>
  <c r="H507" i="13" s="1"/>
  <c r="G505" i="13"/>
  <c r="K505" i="13"/>
  <c r="H505" i="13" s="1"/>
  <c r="G520" i="13"/>
  <c r="K520" i="13"/>
  <c r="H520" i="13" s="1"/>
  <c r="G491" i="13"/>
  <c r="K491" i="13"/>
  <c r="H491" i="13" s="1"/>
  <c r="G487" i="13"/>
  <c r="K487" i="13"/>
  <c r="H487" i="13" s="1"/>
  <c r="G483" i="13"/>
  <c r="K483" i="13"/>
  <c r="H483" i="13" s="1"/>
  <c r="G479" i="13"/>
  <c r="K479" i="13"/>
  <c r="H479" i="13" s="1"/>
  <c r="G475" i="13"/>
  <c r="K475" i="13"/>
  <c r="H475" i="13" s="1"/>
  <c r="G471" i="13"/>
  <c r="K471" i="13"/>
  <c r="H471" i="13" s="1"/>
  <c r="G467" i="13"/>
  <c r="K467" i="13"/>
  <c r="H467" i="13" s="1"/>
  <c r="G463" i="13"/>
  <c r="K463" i="13"/>
  <c r="H463" i="13" s="1"/>
  <c r="G459" i="13"/>
  <c r="K459" i="13"/>
  <c r="H459" i="13" s="1"/>
  <c r="G454" i="13"/>
  <c r="K454" i="13"/>
  <c r="H454" i="13" s="1"/>
  <c r="G450" i="13"/>
  <c r="K450" i="13"/>
  <c r="H450" i="13" s="1"/>
  <c r="G446" i="13"/>
  <c r="K446" i="13"/>
  <c r="H446" i="13" s="1"/>
  <c r="G442" i="13"/>
  <c r="K442" i="13"/>
  <c r="H442" i="13" s="1"/>
  <c r="G438" i="13"/>
  <c r="K438" i="13"/>
  <c r="H438" i="13" s="1"/>
  <c r="G434" i="13"/>
  <c r="K434" i="13"/>
  <c r="H434" i="13" s="1"/>
  <c r="G430" i="13"/>
  <c r="K430" i="13"/>
  <c r="H430" i="13" s="1"/>
  <c r="G426" i="13"/>
  <c r="K426" i="13"/>
  <c r="H426" i="13" s="1"/>
  <c r="G422" i="13"/>
  <c r="K422" i="13"/>
  <c r="H422" i="13" s="1"/>
  <c r="G418" i="13"/>
  <c r="K418" i="13"/>
  <c r="H418" i="13" s="1"/>
  <c r="G414" i="13"/>
  <c r="K414" i="13"/>
  <c r="H414" i="13" s="1"/>
  <c r="G410" i="13"/>
  <c r="K410" i="13"/>
  <c r="H410" i="13" s="1"/>
  <c r="G406" i="13"/>
  <c r="K406" i="13"/>
  <c r="H406" i="13" s="1"/>
  <c r="G402" i="13"/>
  <c r="K402" i="13"/>
  <c r="H402" i="13" s="1"/>
  <c r="G397" i="13"/>
  <c r="K397" i="13"/>
  <c r="H397" i="13" s="1"/>
  <c r="G393" i="13"/>
  <c r="K393" i="13"/>
  <c r="H393" i="13" s="1"/>
  <c r="G389" i="13"/>
  <c r="K389" i="13"/>
  <c r="H389" i="13" s="1"/>
  <c r="G385" i="13"/>
  <c r="K385" i="13"/>
  <c r="H385" i="13" s="1"/>
  <c r="G381" i="13"/>
  <c r="K381" i="13"/>
  <c r="H381" i="13" s="1"/>
  <c r="G377" i="13"/>
  <c r="K377" i="13"/>
  <c r="H377" i="13" s="1"/>
  <c r="G373" i="13"/>
  <c r="K373" i="13"/>
  <c r="H373" i="13" s="1"/>
  <c r="G524" i="13"/>
  <c r="K524" i="13"/>
  <c r="H524" i="13" s="1"/>
  <c r="G521" i="13"/>
  <c r="K521" i="13"/>
  <c r="H521" i="13" s="1"/>
  <c r="G518" i="13"/>
  <c r="K518" i="13"/>
  <c r="H518" i="13" s="1"/>
  <c r="G512" i="13"/>
  <c r="K512" i="13"/>
  <c r="H512" i="13" s="1"/>
  <c r="G509" i="13"/>
  <c r="K509" i="13"/>
  <c r="H509" i="13" s="1"/>
  <c r="G503" i="13"/>
  <c r="K503" i="13"/>
  <c r="H503" i="13" s="1"/>
  <c r="G488" i="13"/>
  <c r="K488" i="13"/>
  <c r="H488" i="13" s="1"/>
  <c r="G484" i="13"/>
  <c r="K484" i="13"/>
  <c r="H484" i="13" s="1"/>
  <c r="G480" i="13"/>
  <c r="K480" i="13"/>
  <c r="H480" i="13" s="1"/>
  <c r="G476" i="13"/>
  <c r="K476" i="13"/>
  <c r="H476" i="13" s="1"/>
  <c r="G472" i="13"/>
  <c r="K472" i="13"/>
  <c r="H472" i="13" s="1"/>
  <c r="G468" i="13"/>
  <c r="K468" i="13"/>
  <c r="H468" i="13" s="1"/>
  <c r="G464" i="13"/>
  <c r="K464" i="13"/>
  <c r="H464" i="13" s="1"/>
  <c r="G460" i="13"/>
  <c r="K460" i="13"/>
  <c r="H460" i="13" s="1"/>
  <c r="G456" i="13"/>
  <c r="K456" i="13"/>
  <c r="H456" i="13" s="1"/>
  <c r="G451" i="13"/>
  <c r="K451" i="13"/>
  <c r="H451" i="13" s="1"/>
  <c r="G447" i="13"/>
  <c r="K447" i="13"/>
  <c r="H447" i="13" s="1"/>
  <c r="G443" i="13"/>
  <c r="K443" i="13"/>
  <c r="H443" i="13" s="1"/>
  <c r="G439" i="13"/>
  <c r="K439" i="13"/>
  <c r="H439" i="13" s="1"/>
  <c r="G435" i="13"/>
  <c r="K435" i="13"/>
  <c r="H435" i="13" s="1"/>
  <c r="G431" i="13"/>
  <c r="K431" i="13"/>
  <c r="H431" i="13" s="1"/>
  <c r="G427" i="13"/>
  <c r="K427" i="13"/>
  <c r="H427" i="13" s="1"/>
  <c r="G423" i="13"/>
  <c r="K423" i="13"/>
  <c r="H423" i="13" s="1"/>
  <c r="G419" i="13"/>
  <c r="K419" i="13"/>
  <c r="H419" i="13" s="1"/>
  <c r="G415" i="13"/>
  <c r="K415" i="13"/>
  <c r="H415" i="13" s="1"/>
  <c r="G411" i="13"/>
  <c r="K411" i="13"/>
  <c r="H411" i="13" s="1"/>
  <c r="G407" i="13"/>
  <c r="K407" i="13"/>
  <c r="H407" i="13" s="1"/>
  <c r="G403" i="13"/>
  <c r="K403" i="13"/>
  <c r="H403" i="13" s="1"/>
  <c r="G398" i="13"/>
  <c r="K398" i="13"/>
  <c r="H398" i="13" s="1"/>
  <c r="G394" i="13"/>
  <c r="K394" i="13"/>
  <c r="H394" i="13" s="1"/>
  <c r="G390" i="13"/>
  <c r="K390" i="13"/>
  <c r="H390" i="13" s="1"/>
  <c r="G386" i="13"/>
  <c r="K386" i="13"/>
  <c r="H386" i="13" s="1"/>
  <c r="G382" i="13"/>
  <c r="K382" i="13"/>
  <c r="H382" i="13" s="1"/>
  <c r="G378" i="13"/>
  <c r="K378" i="13"/>
  <c r="H378" i="13" s="1"/>
  <c r="G374" i="13"/>
  <c r="K374" i="13"/>
  <c r="H374" i="13" s="1"/>
  <c r="G371" i="13"/>
  <c r="K371" i="13"/>
  <c r="H371" i="13" s="1"/>
  <c r="G522" i="13"/>
  <c r="K522" i="13"/>
  <c r="H522" i="13" s="1"/>
  <c r="G499" i="13"/>
  <c r="K499" i="13"/>
  <c r="H499" i="13" s="1"/>
  <c r="G489" i="13"/>
  <c r="K489" i="13"/>
  <c r="H489" i="13" s="1"/>
  <c r="G485" i="13"/>
  <c r="K485" i="13"/>
  <c r="H485" i="13" s="1"/>
  <c r="G481" i="13"/>
  <c r="K481" i="13"/>
  <c r="H481" i="13" s="1"/>
  <c r="G477" i="13"/>
  <c r="K477" i="13"/>
  <c r="H477" i="13" s="1"/>
  <c r="G473" i="13"/>
  <c r="K473" i="13"/>
  <c r="H473" i="13" s="1"/>
  <c r="G469" i="13"/>
  <c r="K469" i="13"/>
  <c r="H469" i="13" s="1"/>
  <c r="G465" i="13"/>
  <c r="K465" i="13"/>
  <c r="H465" i="13" s="1"/>
  <c r="G461" i="13"/>
  <c r="K461" i="13"/>
  <c r="H461" i="13" s="1"/>
  <c r="G457" i="13"/>
  <c r="K457" i="13"/>
  <c r="H457" i="13" s="1"/>
  <c r="G452" i="13"/>
  <c r="K452" i="13"/>
  <c r="H452" i="13" s="1"/>
  <c r="G448" i="13"/>
  <c r="K448" i="13"/>
  <c r="H448" i="13" s="1"/>
  <c r="G444" i="13"/>
  <c r="K444" i="13"/>
  <c r="H444" i="13" s="1"/>
  <c r="G440" i="13"/>
  <c r="K440" i="13"/>
  <c r="H440" i="13" s="1"/>
  <c r="G436" i="13"/>
  <c r="K436" i="13"/>
  <c r="H436" i="13" s="1"/>
  <c r="G432" i="13"/>
  <c r="K432" i="13"/>
  <c r="H432" i="13" s="1"/>
  <c r="G428" i="13"/>
  <c r="K428" i="13"/>
  <c r="H428" i="13" s="1"/>
  <c r="G424" i="13"/>
  <c r="K424" i="13"/>
  <c r="H424" i="13" s="1"/>
  <c r="G420" i="13"/>
  <c r="K420" i="13"/>
  <c r="H420" i="13" s="1"/>
  <c r="G416" i="13"/>
  <c r="K416" i="13"/>
  <c r="H416" i="13" s="1"/>
  <c r="G412" i="13"/>
  <c r="K412" i="13"/>
  <c r="H412" i="13" s="1"/>
  <c r="G408" i="13"/>
  <c r="K408" i="13"/>
  <c r="H408" i="13" s="1"/>
  <c r="G404" i="13"/>
  <c r="K404" i="13"/>
  <c r="H404" i="13" s="1"/>
  <c r="G399" i="13"/>
  <c r="K399" i="13"/>
  <c r="H399" i="13" s="1"/>
  <c r="G395" i="13"/>
  <c r="K395" i="13"/>
  <c r="H395" i="13" s="1"/>
  <c r="G391" i="13"/>
  <c r="K391" i="13"/>
  <c r="H391" i="13" s="1"/>
  <c r="G387" i="13"/>
  <c r="K387" i="13"/>
  <c r="H387" i="13" s="1"/>
  <c r="G383" i="13"/>
  <c r="K383" i="13"/>
  <c r="H383" i="13" s="1"/>
  <c r="G379" i="13"/>
  <c r="K379" i="13"/>
  <c r="H379" i="13" s="1"/>
  <c r="G375" i="13"/>
  <c r="K375" i="13"/>
  <c r="H375" i="13" s="1"/>
  <c r="G254" i="13"/>
  <c r="K254" i="13"/>
  <c r="H254" i="13" s="1"/>
  <c r="G238" i="13"/>
  <c r="K238" i="13"/>
  <c r="H238" i="13" s="1"/>
  <c r="G221" i="13"/>
  <c r="K221" i="13"/>
  <c r="H221" i="13" s="1"/>
  <c r="K517" i="13"/>
  <c r="H517" i="13" s="1"/>
  <c r="K513" i="13"/>
  <c r="H513" i="13" s="1"/>
  <c r="K508" i="13"/>
  <c r="H508" i="13" s="1"/>
  <c r="K504" i="13"/>
  <c r="H504" i="13" s="1"/>
  <c r="G501" i="13"/>
  <c r="K501" i="13"/>
  <c r="H501" i="13" s="1"/>
  <c r="G497" i="13"/>
  <c r="K497" i="13"/>
  <c r="H497" i="13" s="1"/>
  <c r="G493" i="13"/>
  <c r="K493" i="13"/>
  <c r="H493" i="13" s="1"/>
  <c r="K370" i="13"/>
  <c r="H370" i="13" s="1"/>
  <c r="H369" i="13"/>
  <c r="G369" i="13"/>
  <c r="G367" i="13"/>
  <c r="K367" i="13"/>
  <c r="H367" i="13" s="1"/>
  <c r="G365" i="13"/>
  <c r="K365" i="13"/>
  <c r="H365" i="13" s="1"/>
  <c r="G363" i="13"/>
  <c r="K363" i="13"/>
  <c r="H363" i="13" s="1"/>
  <c r="G361" i="13"/>
  <c r="K361" i="13"/>
  <c r="H361" i="13" s="1"/>
  <c r="G359" i="13"/>
  <c r="K359" i="13"/>
  <c r="H359" i="13" s="1"/>
  <c r="G356" i="13"/>
  <c r="K356" i="13"/>
  <c r="H356" i="13" s="1"/>
  <c r="G352" i="13"/>
  <c r="K352" i="13"/>
  <c r="H352" i="13" s="1"/>
  <c r="G348" i="13"/>
  <c r="K348" i="13"/>
  <c r="H348" i="13" s="1"/>
  <c r="G343" i="13"/>
  <c r="K343" i="13"/>
  <c r="H343" i="13" s="1"/>
  <c r="G339" i="13"/>
  <c r="K339" i="13"/>
  <c r="H339" i="13" s="1"/>
  <c r="G335" i="13"/>
  <c r="K335" i="13"/>
  <c r="H335" i="13" s="1"/>
  <c r="G331" i="13"/>
  <c r="K331" i="13"/>
  <c r="H331" i="13" s="1"/>
  <c r="G327" i="13"/>
  <c r="K327" i="13"/>
  <c r="H327" i="13" s="1"/>
  <c r="G323" i="13"/>
  <c r="K323" i="13"/>
  <c r="H323" i="13" s="1"/>
  <c r="G319" i="13"/>
  <c r="K319" i="13"/>
  <c r="H319" i="13" s="1"/>
  <c r="G315" i="13"/>
  <c r="K315" i="13"/>
  <c r="H315" i="13" s="1"/>
  <c r="G311" i="13"/>
  <c r="K311" i="13"/>
  <c r="H311" i="13" s="1"/>
  <c r="G307" i="13"/>
  <c r="K307" i="13"/>
  <c r="H307" i="13" s="1"/>
  <c r="G303" i="13"/>
  <c r="K303" i="13"/>
  <c r="H303" i="13" s="1"/>
  <c r="G299" i="13"/>
  <c r="K299" i="13"/>
  <c r="H299" i="13" s="1"/>
  <c r="G295" i="13"/>
  <c r="K295" i="13"/>
  <c r="H295" i="13" s="1"/>
  <c r="G291" i="13"/>
  <c r="K291" i="13"/>
  <c r="H291" i="13" s="1"/>
  <c r="G286" i="13"/>
  <c r="K286" i="13"/>
  <c r="H286" i="13" s="1"/>
  <c r="G282" i="13"/>
  <c r="K282" i="13"/>
  <c r="H282" i="13" s="1"/>
  <c r="G278" i="13"/>
  <c r="K278" i="13"/>
  <c r="H278" i="13" s="1"/>
  <c r="G274" i="13"/>
  <c r="K274" i="13"/>
  <c r="H274" i="13" s="1"/>
  <c r="G270" i="13"/>
  <c r="K270" i="13"/>
  <c r="H270" i="13" s="1"/>
  <c r="G266" i="13"/>
  <c r="K266" i="13"/>
  <c r="H266" i="13" s="1"/>
  <c r="G262" i="13"/>
  <c r="K262" i="13"/>
  <c r="H262" i="13" s="1"/>
  <c r="G258" i="13"/>
  <c r="K258" i="13"/>
  <c r="H258" i="13" s="1"/>
  <c r="G242" i="13"/>
  <c r="K242" i="13"/>
  <c r="H242" i="13" s="1"/>
  <c r="G225" i="13"/>
  <c r="K225" i="13"/>
  <c r="H225" i="13" s="1"/>
  <c r="G370" i="13"/>
  <c r="G246" i="13"/>
  <c r="K246" i="13"/>
  <c r="H246" i="13" s="1"/>
  <c r="G229" i="13"/>
  <c r="K229" i="13"/>
  <c r="H229" i="13" s="1"/>
  <c r="H255" i="13"/>
  <c r="H251" i="13"/>
  <c r="H247" i="13"/>
  <c r="H243" i="13"/>
  <c r="H239" i="13"/>
  <c r="H234" i="13"/>
  <c r="H230" i="13"/>
  <c r="H226" i="13"/>
  <c r="H222" i="13"/>
  <c r="H218" i="13"/>
  <c r="K216" i="13"/>
  <c r="H216" i="13" s="1"/>
  <c r="G216" i="13"/>
  <c r="G183" i="13"/>
  <c r="K183" i="13"/>
  <c r="H183" i="13" s="1"/>
  <c r="G179" i="13"/>
  <c r="K179" i="13"/>
  <c r="H179" i="13" s="1"/>
  <c r="G174" i="13"/>
  <c r="K174" i="13"/>
  <c r="H174" i="13" s="1"/>
  <c r="G171" i="13"/>
  <c r="K171" i="13"/>
  <c r="H171" i="13" s="1"/>
  <c r="G166" i="13"/>
  <c r="K166" i="13"/>
  <c r="H166" i="13" s="1"/>
  <c r="G163" i="13"/>
  <c r="K163" i="13"/>
  <c r="H163" i="13" s="1"/>
  <c r="G158" i="13"/>
  <c r="K158" i="13"/>
  <c r="H158" i="13" s="1"/>
  <c r="G155" i="13"/>
  <c r="K155" i="13"/>
  <c r="H155" i="13" s="1"/>
  <c r="G150" i="13"/>
  <c r="K150" i="13"/>
  <c r="H150" i="13" s="1"/>
  <c r="G147" i="13"/>
  <c r="K147" i="13"/>
  <c r="H147" i="13" s="1"/>
  <c r="K142" i="13"/>
  <c r="H142" i="13" s="1"/>
  <c r="G142" i="13"/>
  <c r="G139" i="13"/>
  <c r="K139" i="13"/>
  <c r="H139" i="13" s="1"/>
  <c r="K134" i="13"/>
  <c r="H134" i="13" s="1"/>
  <c r="G134" i="13"/>
  <c r="G337" i="13"/>
  <c r="K337" i="13"/>
  <c r="H337" i="13" s="1"/>
  <c r="G333" i="13"/>
  <c r="K333" i="13"/>
  <c r="H333" i="13" s="1"/>
  <c r="G329" i="13"/>
  <c r="K329" i="13"/>
  <c r="H329" i="13" s="1"/>
  <c r="G325" i="13"/>
  <c r="K325" i="13"/>
  <c r="H325" i="13" s="1"/>
  <c r="G321" i="13"/>
  <c r="K321" i="13"/>
  <c r="H321" i="13" s="1"/>
  <c r="G317" i="13"/>
  <c r="K317" i="13"/>
  <c r="H317" i="13" s="1"/>
  <c r="G313" i="13"/>
  <c r="K313" i="13"/>
  <c r="H313" i="13" s="1"/>
  <c r="G309" i="13"/>
  <c r="K309" i="13"/>
  <c r="H309" i="13" s="1"/>
  <c r="G305" i="13"/>
  <c r="K305" i="13"/>
  <c r="H305" i="13" s="1"/>
  <c r="G301" i="13"/>
  <c r="K301" i="13"/>
  <c r="H301" i="13" s="1"/>
  <c r="G297" i="13"/>
  <c r="K297" i="13"/>
  <c r="H297" i="13" s="1"/>
  <c r="G293" i="13"/>
  <c r="K293" i="13"/>
  <c r="H293" i="13" s="1"/>
  <c r="G288" i="13"/>
  <c r="K288" i="13"/>
  <c r="H288" i="13" s="1"/>
  <c r="G284" i="13"/>
  <c r="K284" i="13"/>
  <c r="H284" i="13" s="1"/>
  <c r="G280" i="13"/>
  <c r="K280" i="13"/>
  <c r="H280" i="13" s="1"/>
  <c r="G276" i="13"/>
  <c r="K276" i="13"/>
  <c r="H276" i="13" s="1"/>
  <c r="G272" i="13"/>
  <c r="K272" i="13"/>
  <c r="H272" i="13" s="1"/>
  <c r="G268" i="13"/>
  <c r="K268" i="13"/>
  <c r="H268" i="13" s="1"/>
  <c r="G264" i="13"/>
  <c r="K264" i="13"/>
  <c r="H264" i="13" s="1"/>
  <c r="G260" i="13"/>
  <c r="K260" i="13"/>
  <c r="H260" i="13" s="1"/>
  <c r="G256" i="13"/>
  <c r="K256" i="13"/>
  <c r="H256" i="13" s="1"/>
  <c r="G255" i="13"/>
  <c r="G252" i="13"/>
  <c r="K252" i="13"/>
  <c r="H252" i="13" s="1"/>
  <c r="G251" i="13"/>
  <c r="G248" i="13"/>
  <c r="K248" i="13"/>
  <c r="H248" i="13" s="1"/>
  <c r="G247" i="13"/>
  <c r="G244" i="13"/>
  <c r="K244" i="13"/>
  <c r="H244" i="13" s="1"/>
  <c r="G243" i="13"/>
  <c r="G240" i="13"/>
  <c r="K240" i="13"/>
  <c r="H240" i="13" s="1"/>
  <c r="G239" i="13"/>
  <c r="G236" i="13"/>
  <c r="K236" i="13"/>
  <c r="H236" i="13" s="1"/>
  <c r="G234" i="13"/>
  <c r="G231" i="13"/>
  <c r="K231" i="13"/>
  <c r="H231" i="13" s="1"/>
  <c r="G230" i="13"/>
  <c r="G227" i="13"/>
  <c r="K227" i="13"/>
  <c r="H227" i="13" s="1"/>
  <c r="G226" i="13"/>
  <c r="G223" i="13"/>
  <c r="K223" i="13"/>
  <c r="H223" i="13" s="1"/>
  <c r="G222" i="13"/>
  <c r="G219" i="13"/>
  <c r="K219" i="13"/>
  <c r="H219" i="13" s="1"/>
  <c r="G218" i="13"/>
  <c r="K204" i="13"/>
  <c r="H204" i="13" s="1"/>
  <c r="G204" i="13"/>
  <c r="H355" i="13"/>
  <c r="H351" i="13"/>
  <c r="H347" i="13"/>
  <c r="H342" i="13"/>
  <c r="H334" i="13"/>
  <c r="H330" i="13"/>
  <c r="H322" i="13"/>
  <c r="H318" i="13"/>
  <c r="H314" i="13"/>
  <c r="H310" i="13"/>
  <c r="H302" i="13"/>
  <c r="H298" i="13"/>
  <c r="H289" i="13"/>
  <c r="H285" i="13"/>
  <c r="H281" i="13"/>
  <c r="H277" i="13"/>
  <c r="H269" i="13"/>
  <c r="H265" i="13"/>
  <c r="H257" i="13"/>
  <c r="H253" i="13"/>
  <c r="H232" i="13"/>
  <c r="H224" i="13"/>
  <c r="K208" i="13"/>
  <c r="H208" i="13" s="1"/>
  <c r="G208" i="13"/>
  <c r="H186" i="13"/>
  <c r="G185" i="13"/>
  <c r="K185" i="13"/>
  <c r="H185" i="13" s="1"/>
  <c r="G145" i="13"/>
  <c r="K145" i="13"/>
  <c r="H145" i="13" s="1"/>
  <c r="K140" i="13"/>
  <c r="H140" i="13" s="1"/>
  <c r="G140" i="13"/>
  <c r="G137" i="13"/>
  <c r="K137" i="13"/>
  <c r="H137" i="13" s="1"/>
  <c r="G129" i="13"/>
  <c r="K129" i="13"/>
  <c r="H129" i="13" s="1"/>
  <c r="G120" i="13"/>
  <c r="K120" i="13"/>
  <c r="H120" i="13" s="1"/>
  <c r="G201" i="13"/>
  <c r="K201" i="13"/>
  <c r="H201" i="13" s="1"/>
  <c r="G199" i="13"/>
  <c r="K199" i="13"/>
  <c r="H199" i="13" s="1"/>
  <c r="G197" i="13"/>
  <c r="K197" i="13"/>
  <c r="H197" i="13" s="1"/>
  <c r="G195" i="13"/>
  <c r="K195" i="13"/>
  <c r="H195" i="13" s="1"/>
  <c r="G193" i="13"/>
  <c r="K193" i="13"/>
  <c r="H193" i="13" s="1"/>
  <c r="G191" i="13"/>
  <c r="K191" i="13"/>
  <c r="H191" i="13" s="1"/>
  <c r="G189" i="13"/>
  <c r="K189" i="13"/>
  <c r="H189" i="13" s="1"/>
  <c r="G187" i="13"/>
  <c r="K187" i="13"/>
  <c r="H187" i="13" s="1"/>
  <c r="G178" i="13"/>
  <c r="K178" i="13"/>
  <c r="H178" i="13" s="1"/>
  <c r="G175" i="13"/>
  <c r="K175" i="13"/>
  <c r="H175" i="13" s="1"/>
  <c r="G170" i="13"/>
  <c r="K170" i="13"/>
  <c r="H170" i="13" s="1"/>
  <c r="G167" i="13"/>
  <c r="K167" i="13"/>
  <c r="H167" i="13" s="1"/>
  <c r="G162" i="13"/>
  <c r="K162" i="13"/>
  <c r="H162" i="13" s="1"/>
  <c r="G159" i="13"/>
  <c r="K159" i="13"/>
  <c r="H159" i="13" s="1"/>
  <c r="G154" i="13"/>
  <c r="K154" i="13"/>
  <c r="H154" i="13" s="1"/>
  <c r="G151" i="13"/>
  <c r="K151" i="13"/>
  <c r="H151" i="13" s="1"/>
  <c r="K146" i="13"/>
  <c r="H146" i="13" s="1"/>
  <c r="G146" i="13"/>
  <c r="G143" i="13"/>
  <c r="K143" i="13"/>
  <c r="H143" i="13" s="1"/>
  <c r="K138" i="13"/>
  <c r="H138" i="13" s="1"/>
  <c r="G138" i="13"/>
  <c r="G135" i="13"/>
  <c r="K135" i="13"/>
  <c r="H135" i="13" s="1"/>
  <c r="K144" i="13"/>
  <c r="H144" i="13" s="1"/>
  <c r="G144" i="13"/>
  <c r="G141" i="13"/>
  <c r="K141" i="13"/>
  <c r="H141" i="13" s="1"/>
  <c r="K136" i="13"/>
  <c r="H136" i="13" s="1"/>
  <c r="G136" i="13"/>
  <c r="G133" i="13"/>
  <c r="K133" i="13"/>
  <c r="H133" i="13" s="1"/>
  <c r="G124" i="13"/>
  <c r="K124" i="13"/>
  <c r="H124" i="13" s="1"/>
  <c r="G116" i="13"/>
  <c r="K116" i="13"/>
  <c r="H116" i="13" s="1"/>
  <c r="G177" i="13"/>
  <c r="K177" i="13"/>
  <c r="H177" i="13" s="1"/>
  <c r="G173" i="13"/>
  <c r="K173" i="13"/>
  <c r="H173" i="13" s="1"/>
  <c r="G169" i="13"/>
  <c r="K169" i="13"/>
  <c r="H169" i="13" s="1"/>
  <c r="G165" i="13"/>
  <c r="K165" i="13"/>
  <c r="H165" i="13" s="1"/>
  <c r="G161" i="13"/>
  <c r="K161" i="13"/>
  <c r="H161" i="13" s="1"/>
  <c r="G157" i="13"/>
  <c r="K157" i="13"/>
  <c r="H157" i="13" s="1"/>
  <c r="G153" i="13"/>
  <c r="K153" i="13"/>
  <c r="H153" i="13" s="1"/>
  <c r="G149" i="13"/>
  <c r="K149" i="13"/>
  <c r="H149" i="13" s="1"/>
  <c r="G130" i="13"/>
  <c r="K130" i="13"/>
  <c r="H130" i="13" s="1"/>
  <c r="G126" i="13"/>
  <c r="K126" i="13"/>
  <c r="H126" i="13" s="1"/>
  <c r="G121" i="13"/>
  <c r="K121" i="13"/>
  <c r="H121" i="13" s="1"/>
  <c r="G117" i="13"/>
  <c r="K117" i="13"/>
  <c r="H117" i="13" s="1"/>
  <c r="G131" i="13"/>
  <c r="K131" i="13"/>
  <c r="H131" i="13" s="1"/>
  <c r="G127" i="13"/>
  <c r="K127" i="13"/>
  <c r="H127" i="13" s="1"/>
  <c r="G122" i="13"/>
  <c r="K122" i="13"/>
  <c r="H122" i="13" s="1"/>
  <c r="G118" i="13"/>
  <c r="K118" i="13"/>
  <c r="H118" i="13" s="1"/>
  <c r="G114" i="13"/>
  <c r="K114" i="13"/>
  <c r="H114" i="13" s="1"/>
  <c r="G112" i="13"/>
  <c r="K112" i="13"/>
  <c r="H112" i="13" s="1"/>
  <c r="G132" i="13"/>
  <c r="K132" i="13"/>
  <c r="H132" i="13" s="1"/>
  <c r="G128" i="13"/>
  <c r="K128" i="13"/>
  <c r="H128" i="13" s="1"/>
  <c r="G123" i="13"/>
  <c r="K123" i="13"/>
  <c r="H123" i="13" s="1"/>
  <c r="G119" i="13"/>
  <c r="K119" i="13"/>
  <c r="H119" i="13" s="1"/>
  <c r="G111" i="13"/>
  <c r="G109" i="13"/>
  <c r="G107" i="13"/>
  <c r="G105" i="13"/>
  <c r="G86" i="13"/>
  <c r="K86" i="13"/>
  <c r="H86" i="13" s="1"/>
  <c r="G78" i="13"/>
  <c r="K78" i="13"/>
  <c r="H78" i="13" s="1"/>
  <c r="G69" i="13"/>
  <c r="G61" i="13"/>
  <c r="K61" i="13"/>
  <c r="H61" i="13" s="1"/>
  <c r="G53" i="13"/>
  <c r="K53" i="13"/>
  <c r="H53" i="13" s="1"/>
  <c r="G45" i="13"/>
  <c r="K45" i="13"/>
  <c r="H45" i="13" s="1"/>
  <c r="G37" i="13"/>
  <c r="K37" i="13"/>
  <c r="H37" i="13" s="1"/>
  <c r="K115" i="13"/>
  <c r="H115" i="13" s="1"/>
  <c r="G88" i="13"/>
  <c r="K88" i="13"/>
  <c r="H88" i="13" s="1"/>
  <c r="G80" i="13"/>
  <c r="K80" i="13"/>
  <c r="H80" i="13" s="1"/>
  <c r="G72" i="13"/>
  <c r="K72" i="13"/>
  <c r="H72" i="13" s="1"/>
  <c r="G63" i="13"/>
  <c r="K63" i="13"/>
  <c r="H63" i="13" s="1"/>
  <c r="G55" i="13"/>
  <c r="K55" i="13"/>
  <c r="H55" i="13" s="1"/>
  <c r="G47" i="13"/>
  <c r="K47" i="13"/>
  <c r="H47" i="13" s="1"/>
  <c r="G39" i="13"/>
  <c r="K39" i="13"/>
  <c r="H39" i="13" s="1"/>
  <c r="G31" i="13"/>
  <c r="K31" i="13"/>
  <c r="H31" i="13" s="1"/>
  <c r="H111" i="13"/>
  <c r="G110" i="13"/>
  <c r="K110" i="13"/>
  <c r="H110" i="13" s="1"/>
  <c r="H109" i="13"/>
  <c r="G108" i="13"/>
  <c r="K108" i="13"/>
  <c r="H108" i="13" s="1"/>
  <c r="H107" i="13"/>
  <c r="G106" i="13"/>
  <c r="K106" i="13"/>
  <c r="H106" i="13" s="1"/>
  <c r="H105" i="13"/>
  <c r="G104" i="13"/>
  <c r="K104" i="13"/>
  <c r="H104" i="13" s="1"/>
  <c r="G102" i="13"/>
  <c r="K102" i="13"/>
  <c r="H102" i="13" s="1"/>
  <c r="G100" i="13"/>
  <c r="K100" i="13"/>
  <c r="H100" i="13" s="1"/>
  <c r="G98" i="13"/>
  <c r="K98" i="13"/>
  <c r="H98" i="13" s="1"/>
  <c r="G96" i="13"/>
  <c r="K96" i="13"/>
  <c r="H96" i="13" s="1"/>
  <c r="G94" i="13"/>
  <c r="K94" i="13"/>
  <c r="H94" i="13" s="1"/>
  <c r="G92" i="13"/>
  <c r="K92" i="13"/>
  <c r="H92" i="13" s="1"/>
  <c r="G90" i="13"/>
  <c r="K90" i="13"/>
  <c r="H90" i="13" s="1"/>
  <c r="G82" i="13"/>
  <c r="K82" i="13"/>
  <c r="H82" i="13" s="1"/>
  <c r="G74" i="13"/>
  <c r="K74" i="13"/>
  <c r="H74" i="13" s="1"/>
  <c r="G65" i="13"/>
  <c r="K65" i="13"/>
  <c r="H65" i="13" s="1"/>
  <c r="G57" i="13"/>
  <c r="K57" i="13"/>
  <c r="H57" i="13" s="1"/>
  <c r="G49" i="13"/>
  <c r="K49" i="13"/>
  <c r="H49" i="13" s="1"/>
  <c r="G41" i="13"/>
  <c r="K41" i="13"/>
  <c r="H41" i="13" s="1"/>
  <c r="G33" i="13"/>
  <c r="K33" i="13"/>
  <c r="H33" i="13" s="1"/>
  <c r="G30" i="13"/>
  <c r="K30" i="13"/>
  <c r="H30" i="13" s="1"/>
  <c r="B400" i="13"/>
  <c r="C1420" i="13"/>
  <c r="B1632" i="13"/>
  <c r="B1688" i="13"/>
  <c r="B235" i="13"/>
  <c r="B840" i="13"/>
  <c r="B1420" i="13"/>
  <c r="B620" i="13"/>
  <c r="B510" i="13"/>
  <c r="C400" i="13"/>
  <c r="C1060" i="13"/>
  <c r="B1310" i="13"/>
  <c r="B1702" i="13"/>
  <c r="B1590" i="13"/>
  <c r="B1618" i="13"/>
  <c r="B1660" i="13"/>
  <c r="D400" i="13"/>
  <c r="B1200" i="13"/>
  <c r="B565" i="13"/>
  <c r="B1530" i="13"/>
  <c r="B785" i="13"/>
  <c r="B675" i="13"/>
  <c r="B1005" i="13"/>
  <c r="B730" i="13"/>
  <c r="B180" i="13"/>
  <c r="B895" i="13"/>
  <c r="B1562" i="13"/>
  <c r="B950" i="13"/>
  <c r="B1365" i="13"/>
  <c r="B290" i="13"/>
  <c r="D1060" i="13"/>
  <c r="B1604" i="13"/>
  <c r="B1138" i="13"/>
  <c r="B345" i="13"/>
  <c r="B1674" i="13"/>
  <c r="B1255" i="13"/>
  <c r="B1060" i="13"/>
  <c r="B455" i="13"/>
  <c r="B1475" i="13"/>
  <c r="D1420" i="13"/>
  <c r="H1659" i="13" l="1"/>
  <c r="H1631" i="13"/>
  <c r="G1659" i="13"/>
  <c r="Y47" i="1"/>
  <c r="E926" i="106"/>
  <c r="K1589" i="13"/>
  <c r="H1589" i="13" s="1"/>
  <c r="K1701" i="13"/>
  <c r="H1701" i="13" s="1"/>
  <c r="K1575" i="13"/>
  <c r="H1575" i="13" s="1"/>
  <c r="G1603" i="13"/>
  <c r="G1715" i="13"/>
  <c r="K1645" i="13"/>
  <c r="H1645" i="13" s="1"/>
  <c r="I1646" i="13" s="1"/>
  <c r="J1646" i="13" s="1"/>
  <c r="H1715" i="13"/>
  <c r="I1716" i="13" s="1"/>
  <c r="J1716" i="13" s="1"/>
  <c r="K1716" i="13" s="1"/>
  <c r="H1716" i="13" s="1"/>
  <c r="F1688" i="13"/>
  <c r="I1688" i="13"/>
  <c r="J1688" i="13" s="1"/>
  <c r="K1688" i="13" s="1"/>
  <c r="H1688" i="13" s="1"/>
  <c r="I1618" i="13"/>
  <c r="J1618" i="13" s="1"/>
  <c r="K1618" i="13" s="1"/>
  <c r="H1618" i="13" s="1"/>
  <c r="F1618" i="13"/>
  <c r="I1674" i="13"/>
  <c r="J1674" i="13" s="1"/>
  <c r="K1674" i="13" s="1"/>
  <c r="H1674" i="13" s="1"/>
  <c r="F1674" i="13"/>
  <c r="I1576" i="13"/>
  <c r="J1576" i="13" s="1"/>
  <c r="K1576" i="13" s="1"/>
  <c r="H1576" i="13" s="1"/>
  <c r="F1576" i="13"/>
  <c r="I1562" i="13"/>
  <c r="J1562" i="13" s="1"/>
  <c r="K1562" i="13" s="1"/>
  <c r="H1562" i="13" s="1"/>
  <c r="F1562" i="13"/>
  <c r="I1604" i="13"/>
  <c r="J1604" i="13" s="1"/>
  <c r="K1604" i="13" s="1"/>
  <c r="H1604" i="13" s="1"/>
  <c r="F1604" i="13"/>
  <c r="F1632" i="13"/>
  <c r="I1632" i="13"/>
  <c r="J1632" i="13" s="1"/>
  <c r="K1632" i="13" s="1"/>
  <c r="H1632" i="13" s="1"/>
  <c r="I1590" i="13"/>
  <c r="J1590" i="13" s="1"/>
  <c r="K1590" i="13" s="1"/>
  <c r="H1590" i="13" s="1"/>
  <c r="F1590" i="13"/>
  <c r="F1702" i="13"/>
  <c r="I1702" i="13"/>
  <c r="J1702" i="13" s="1"/>
  <c r="K1702" i="13" s="1"/>
  <c r="H1702" i="13" s="1"/>
  <c r="F1660" i="13"/>
  <c r="I1660" i="13"/>
  <c r="J1660" i="13" s="1"/>
  <c r="K1660" i="13" s="1"/>
  <c r="H1660" i="13" s="1"/>
  <c r="I675" i="13"/>
  <c r="J675" i="13" s="1"/>
  <c r="F675" i="13"/>
  <c r="I1420" i="13"/>
  <c r="J1420" i="13" s="1"/>
  <c r="F1420" i="13"/>
  <c r="I565" i="13"/>
  <c r="J565" i="13" s="1"/>
  <c r="F565" i="13"/>
  <c r="I1060" i="13"/>
  <c r="J1060" i="13" s="1"/>
  <c r="F1060" i="13"/>
  <c r="I1138" i="13"/>
  <c r="J1138" i="13" s="1"/>
  <c r="F1138" i="13"/>
  <c r="I235" i="13"/>
  <c r="J235" i="13" s="1"/>
  <c r="F235" i="13"/>
  <c r="I180" i="13"/>
  <c r="J180" i="13" s="1"/>
  <c r="F180" i="13"/>
  <c r="I400" i="13"/>
  <c r="J400" i="13" s="1"/>
  <c r="F400" i="13"/>
  <c r="I510" i="13"/>
  <c r="J510" i="13" s="1"/>
  <c r="F510" i="13"/>
  <c r="I1365" i="13"/>
  <c r="J1365" i="13" s="1"/>
  <c r="F1365" i="13"/>
  <c r="I1475" i="13"/>
  <c r="J1475" i="13" s="1"/>
  <c r="F1475" i="13"/>
  <c r="I620" i="13"/>
  <c r="J620" i="13" s="1"/>
  <c r="F620" i="13"/>
  <c r="I290" i="13"/>
  <c r="J290" i="13" s="1"/>
  <c r="F290" i="13"/>
  <c r="I895" i="13"/>
  <c r="J895" i="13" s="1"/>
  <c r="F895" i="13"/>
  <c r="I1005" i="13"/>
  <c r="J1005" i="13" s="1"/>
  <c r="F1005" i="13"/>
  <c r="I1151" i="13"/>
  <c r="J1151" i="13" s="1"/>
  <c r="F1151" i="13"/>
  <c r="I1255" i="13"/>
  <c r="J1255" i="13" s="1"/>
  <c r="F1255" i="13"/>
  <c r="I1530" i="13"/>
  <c r="J1530" i="13" s="1"/>
  <c r="F1530" i="13"/>
  <c r="I345" i="13"/>
  <c r="J345" i="13" s="1"/>
  <c r="F345" i="13"/>
  <c r="I1115" i="13"/>
  <c r="J1115" i="13" s="1"/>
  <c r="F1115" i="13"/>
  <c r="I785" i="13"/>
  <c r="J785" i="13" s="1"/>
  <c r="F785" i="13"/>
  <c r="I455" i="13"/>
  <c r="J455" i="13" s="1"/>
  <c r="F455" i="13"/>
  <c r="I1200" i="13"/>
  <c r="J1200" i="13" s="1"/>
  <c r="F1200" i="13"/>
  <c r="I950" i="13"/>
  <c r="J950" i="13" s="1"/>
  <c r="F950" i="13"/>
  <c r="I840" i="13"/>
  <c r="J840" i="13" s="1"/>
  <c r="F840" i="13"/>
  <c r="I730" i="13"/>
  <c r="J730" i="13" s="1"/>
  <c r="F730" i="13"/>
  <c r="I1310" i="13"/>
  <c r="J1310" i="13" s="1"/>
  <c r="F1310" i="13"/>
  <c r="AB47" i="1"/>
  <c r="T59" i="1"/>
  <c r="T57" i="1"/>
  <c r="T56" i="1"/>
  <c r="T55" i="1"/>
  <c r="T54" i="1"/>
  <c r="T53" i="1"/>
  <c r="T52" i="1"/>
  <c r="T51" i="1"/>
  <c r="T50" i="1"/>
  <c r="T49" i="1"/>
  <c r="T48" i="1"/>
  <c r="T46" i="1"/>
  <c r="T44" i="1"/>
  <c r="T43" i="1"/>
  <c r="T42" i="1"/>
  <c r="T41" i="1"/>
  <c r="T40" i="1"/>
  <c r="T39" i="1"/>
  <c r="T38" i="1"/>
  <c r="T37" i="1"/>
  <c r="T36" i="1"/>
  <c r="T35" i="1"/>
  <c r="T34" i="1"/>
  <c r="T33" i="1"/>
  <c r="T32" i="1"/>
  <c r="T31" i="1"/>
  <c r="T29" i="1"/>
  <c r="T28" i="1"/>
  <c r="T27" i="1"/>
  <c r="T26" i="1"/>
  <c r="T25" i="1"/>
  <c r="T23" i="1"/>
  <c r="T22" i="1"/>
  <c r="T21" i="1"/>
  <c r="T20" i="1"/>
  <c r="T18" i="1"/>
  <c r="T17" i="1"/>
  <c r="T16" i="1"/>
  <c r="T15" i="1"/>
  <c r="T14" i="1"/>
  <c r="T13" i="1"/>
  <c r="T12" i="1"/>
  <c r="T10" i="1"/>
  <c r="T9" i="1"/>
  <c r="T7" i="1"/>
  <c r="Q59" i="1"/>
  <c r="Q57" i="1"/>
  <c r="Q56" i="1"/>
  <c r="Q55" i="1"/>
  <c r="Q54" i="1"/>
  <c r="Q53" i="1"/>
  <c r="Q52" i="1"/>
  <c r="Q51" i="1"/>
  <c r="Q50" i="1"/>
  <c r="Q49" i="1"/>
  <c r="Q48" i="1"/>
  <c r="Q46" i="1"/>
  <c r="Q44" i="1"/>
  <c r="Q43" i="1"/>
  <c r="Q42" i="1"/>
  <c r="Q41" i="1"/>
  <c r="Q40" i="1"/>
  <c r="Q39" i="1"/>
  <c r="Q38" i="1"/>
  <c r="Q37" i="1"/>
  <c r="Q36" i="1"/>
  <c r="Q35" i="1"/>
  <c r="Q34" i="1"/>
  <c r="Q33" i="1"/>
  <c r="Q32" i="1"/>
  <c r="Q31" i="1"/>
  <c r="Q29" i="1"/>
  <c r="Q28" i="1"/>
  <c r="Q27" i="1"/>
  <c r="Q26" i="1"/>
  <c r="Q25" i="1"/>
  <c r="Q23" i="1"/>
  <c r="Q22" i="1"/>
  <c r="Q21" i="1"/>
  <c r="Q20" i="1"/>
  <c r="Q18" i="1"/>
  <c r="Q17" i="1"/>
  <c r="Q16" i="1"/>
  <c r="Q15" i="1"/>
  <c r="Q14" i="1"/>
  <c r="Q13" i="1"/>
  <c r="Q12" i="1"/>
  <c r="Q10" i="1"/>
  <c r="Q9" i="1"/>
  <c r="Q7" i="1"/>
  <c r="B1151" i="13"/>
  <c r="B1716" i="13"/>
  <c r="B1646" i="13"/>
  <c r="B1115" i="13"/>
  <c r="B1576" i="13"/>
  <c r="F1646" i="13" l="1"/>
  <c r="F1716" i="13"/>
  <c r="K1646" i="13"/>
  <c r="H1646" i="13" s="1"/>
  <c r="G675" i="13"/>
  <c r="K675" i="13"/>
  <c r="H675" i="13" s="1"/>
  <c r="G1115" i="13"/>
  <c r="K1115" i="13"/>
  <c r="H1115" i="13" s="1"/>
  <c r="G895" i="13"/>
  <c r="K895" i="13"/>
  <c r="H895" i="13" s="1"/>
  <c r="G1365" i="13"/>
  <c r="K1365" i="13"/>
  <c r="H1365" i="13" s="1"/>
  <c r="G1060" i="13"/>
  <c r="K1060" i="13"/>
  <c r="H1060" i="13" s="1"/>
  <c r="G1420" i="13"/>
  <c r="K1420" i="13"/>
  <c r="H1420" i="13" s="1"/>
  <c r="G1310" i="13"/>
  <c r="K1310" i="13"/>
  <c r="H1310" i="13" s="1"/>
  <c r="G840" i="13"/>
  <c r="K840" i="13"/>
  <c r="H840" i="13" s="1"/>
  <c r="G1200" i="13"/>
  <c r="K1200" i="13"/>
  <c r="H1200" i="13" s="1"/>
  <c r="G455" i="13"/>
  <c r="K455" i="13"/>
  <c r="H455" i="13" s="1"/>
  <c r="G1151" i="13"/>
  <c r="K1151" i="13"/>
  <c r="H1151" i="13" s="1"/>
  <c r="G400" i="13"/>
  <c r="K400" i="13"/>
  <c r="H400" i="13" s="1"/>
  <c r="G345" i="13"/>
  <c r="K345" i="13"/>
  <c r="H345" i="13" s="1"/>
  <c r="G1255" i="13"/>
  <c r="K1255" i="13"/>
  <c r="H1255" i="13" s="1"/>
  <c r="G1005" i="13"/>
  <c r="K1005" i="13"/>
  <c r="H1005" i="13" s="1"/>
  <c r="G290" i="13"/>
  <c r="K290" i="13"/>
  <c r="H290" i="13" s="1"/>
  <c r="G1475" i="13"/>
  <c r="K1475" i="13"/>
  <c r="H1475" i="13" s="1"/>
  <c r="G510" i="13"/>
  <c r="K510" i="13"/>
  <c r="H510" i="13" s="1"/>
  <c r="G180" i="13"/>
  <c r="K180" i="13"/>
  <c r="H180" i="13" s="1"/>
  <c r="G1138" i="13"/>
  <c r="K1138" i="13"/>
  <c r="H1138" i="13" s="1"/>
  <c r="G565" i="13"/>
  <c r="K565" i="13"/>
  <c r="H565" i="13" s="1"/>
  <c r="G1530" i="13"/>
  <c r="K1530" i="13"/>
  <c r="H1530" i="13" s="1"/>
  <c r="G620" i="13"/>
  <c r="K620" i="13"/>
  <c r="H620" i="13" s="1"/>
  <c r="G235" i="13"/>
  <c r="K235" i="13"/>
  <c r="H235" i="13" s="1"/>
  <c r="G785" i="13"/>
  <c r="K785" i="13"/>
  <c r="H785" i="13" s="1"/>
  <c r="G730" i="13"/>
  <c r="K730" i="13"/>
  <c r="H730" i="13" s="1"/>
  <c r="G950" i="13"/>
  <c r="K950" i="13"/>
  <c r="H950" i="13" s="1"/>
  <c r="B18" i="13"/>
  <c r="B22" i="13"/>
  <c r="B26" i="13"/>
  <c r="BE59" i="1" l="1"/>
  <c r="BB59" i="1"/>
  <c r="AY59" i="1"/>
  <c r="AV59" i="1"/>
  <c r="AS59" i="1"/>
  <c r="AP59" i="1"/>
  <c r="BE58" i="1"/>
  <c r="BB58" i="1"/>
  <c r="AY58" i="1"/>
  <c r="AV58" i="1"/>
  <c r="AS58" i="1"/>
  <c r="AP58" i="1"/>
  <c r="BE57" i="1"/>
  <c r="BD57" i="1"/>
  <c r="BC57" i="1"/>
  <c r="BB57" i="1"/>
  <c r="BA57" i="1"/>
  <c r="AZ57" i="1"/>
  <c r="AY57" i="1"/>
  <c r="AX57" i="1"/>
  <c r="AW57" i="1"/>
  <c r="AV57" i="1"/>
  <c r="AU57" i="1"/>
  <c r="AT57" i="1"/>
  <c r="AS57" i="1"/>
  <c r="AR57" i="1"/>
  <c r="AQ57" i="1"/>
  <c r="AP57" i="1"/>
  <c r="AO57" i="1"/>
  <c r="AN57" i="1"/>
  <c r="BE56" i="1"/>
  <c r="BD56" i="1"/>
  <c r="BC56" i="1"/>
  <c r="BB56" i="1"/>
  <c r="BA56" i="1"/>
  <c r="AZ56" i="1"/>
  <c r="AY56" i="1"/>
  <c r="AX56" i="1"/>
  <c r="AW56" i="1"/>
  <c r="AV56" i="1"/>
  <c r="AU56" i="1"/>
  <c r="AT56" i="1"/>
  <c r="AS56" i="1"/>
  <c r="AR56" i="1"/>
  <c r="AQ56" i="1"/>
  <c r="AP56" i="1"/>
  <c r="AO56" i="1"/>
  <c r="AN56" i="1"/>
  <c r="BE55" i="1"/>
  <c r="BD55" i="1"/>
  <c r="BC55" i="1"/>
  <c r="BB55" i="1"/>
  <c r="BA55" i="1"/>
  <c r="AZ55" i="1"/>
  <c r="AY55" i="1"/>
  <c r="AX55" i="1"/>
  <c r="AW55" i="1"/>
  <c r="AV55" i="1"/>
  <c r="AU55" i="1"/>
  <c r="AT55" i="1"/>
  <c r="AS55" i="1"/>
  <c r="AR55" i="1"/>
  <c r="AQ55" i="1"/>
  <c r="AP55" i="1"/>
  <c r="AO55" i="1"/>
  <c r="AN55" i="1"/>
  <c r="BE54" i="1"/>
  <c r="BD54" i="1"/>
  <c r="BC54" i="1"/>
  <c r="BB54" i="1"/>
  <c r="BA54" i="1"/>
  <c r="AZ54" i="1"/>
  <c r="AY54" i="1"/>
  <c r="AX54" i="1"/>
  <c r="AW54" i="1"/>
  <c r="AV54" i="1"/>
  <c r="AU54" i="1"/>
  <c r="AT54" i="1"/>
  <c r="AS54" i="1"/>
  <c r="AR54" i="1"/>
  <c r="AQ54" i="1"/>
  <c r="AP54" i="1"/>
  <c r="AO54" i="1"/>
  <c r="AN54" i="1"/>
  <c r="BE53" i="1"/>
  <c r="BD53" i="1"/>
  <c r="BC53" i="1"/>
  <c r="BB53" i="1"/>
  <c r="BA53" i="1"/>
  <c r="AZ53" i="1"/>
  <c r="AY53" i="1"/>
  <c r="AX53" i="1"/>
  <c r="AW53" i="1"/>
  <c r="AV53" i="1"/>
  <c r="AU53" i="1"/>
  <c r="AT53" i="1"/>
  <c r="AS53" i="1"/>
  <c r="AR53" i="1"/>
  <c r="AQ53" i="1"/>
  <c r="AP53" i="1"/>
  <c r="AO53" i="1"/>
  <c r="AN53" i="1"/>
  <c r="BE52" i="1"/>
  <c r="BD52" i="1"/>
  <c r="BC52" i="1"/>
  <c r="BB52" i="1"/>
  <c r="BA52" i="1"/>
  <c r="AZ52" i="1"/>
  <c r="AY52" i="1"/>
  <c r="AX52" i="1"/>
  <c r="AW52" i="1"/>
  <c r="AV52" i="1"/>
  <c r="AU52" i="1"/>
  <c r="AT52" i="1"/>
  <c r="AS52" i="1"/>
  <c r="AR52" i="1"/>
  <c r="AQ52" i="1"/>
  <c r="AP52" i="1"/>
  <c r="AO52" i="1"/>
  <c r="AN52" i="1"/>
  <c r="BE51" i="1"/>
  <c r="BD51" i="1"/>
  <c r="BC51" i="1"/>
  <c r="BB51" i="1"/>
  <c r="BA51" i="1"/>
  <c r="AZ51" i="1"/>
  <c r="AY51" i="1"/>
  <c r="AX51" i="1"/>
  <c r="AW51" i="1"/>
  <c r="AV51" i="1"/>
  <c r="AU51" i="1"/>
  <c r="AT51" i="1"/>
  <c r="AS51" i="1"/>
  <c r="AR51" i="1"/>
  <c r="AQ51" i="1"/>
  <c r="AP51" i="1"/>
  <c r="AO51" i="1"/>
  <c r="AN51" i="1"/>
  <c r="BE50" i="1"/>
  <c r="BB50" i="1"/>
  <c r="AY50" i="1"/>
  <c r="AV50" i="1"/>
  <c r="AS50" i="1"/>
  <c r="AP50" i="1"/>
  <c r="BE49" i="1"/>
  <c r="BB49" i="1"/>
  <c r="AY49" i="1"/>
  <c r="AV49" i="1"/>
  <c r="AS49" i="1"/>
  <c r="AP49" i="1"/>
  <c r="BE48" i="1"/>
  <c r="BB48" i="1"/>
  <c r="AY48" i="1"/>
  <c r="AV48" i="1"/>
  <c r="AS48" i="1"/>
  <c r="AP48" i="1"/>
  <c r="BE46" i="1"/>
  <c r="BB46" i="1"/>
  <c r="AY46" i="1"/>
  <c r="AV46" i="1"/>
  <c r="AS46" i="1"/>
  <c r="AP46" i="1"/>
  <c r="BE45" i="1"/>
  <c r="BD45" i="1"/>
  <c r="BC45" i="1"/>
  <c r="BB45" i="1"/>
  <c r="BA45" i="1"/>
  <c r="AZ45" i="1"/>
  <c r="AY45" i="1"/>
  <c r="AX45" i="1"/>
  <c r="AW45" i="1"/>
  <c r="AV45" i="1"/>
  <c r="AU45" i="1"/>
  <c r="AT45" i="1"/>
  <c r="AS45" i="1"/>
  <c r="AR45" i="1"/>
  <c r="AQ45" i="1"/>
  <c r="AP45" i="1"/>
  <c r="AO45" i="1"/>
  <c r="AN45" i="1"/>
  <c r="BE44" i="1"/>
  <c r="BB44" i="1"/>
  <c r="AY44" i="1"/>
  <c r="AV44" i="1"/>
  <c r="AS44" i="1"/>
  <c r="AP44" i="1"/>
  <c r="BE43" i="1"/>
  <c r="BB43" i="1"/>
  <c r="AY43" i="1"/>
  <c r="AV43" i="1"/>
  <c r="AS43" i="1"/>
  <c r="AP43" i="1"/>
  <c r="BE42" i="1"/>
  <c r="BB42" i="1"/>
  <c r="AY42" i="1"/>
  <c r="AV42" i="1"/>
  <c r="AS42" i="1"/>
  <c r="AP42" i="1"/>
  <c r="BE41" i="1"/>
  <c r="BB41" i="1"/>
  <c r="AY41" i="1"/>
  <c r="AV41" i="1"/>
  <c r="AS41" i="1"/>
  <c r="AP41" i="1"/>
  <c r="BE40" i="1"/>
  <c r="BB40" i="1"/>
  <c r="AY40" i="1"/>
  <c r="AV40" i="1"/>
  <c r="AS40" i="1"/>
  <c r="AP40" i="1"/>
  <c r="BE39" i="1"/>
  <c r="BB39" i="1"/>
  <c r="AY39" i="1"/>
  <c r="AV39" i="1"/>
  <c r="AS39" i="1"/>
  <c r="AP39" i="1"/>
  <c r="BE38" i="1"/>
  <c r="BB38" i="1"/>
  <c r="AY38" i="1"/>
  <c r="AV38" i="1"/>
  <c r="AS38" i="1"/>
  <c r="AP38" i="1"/>
  <c r="BE37" i="1"/>
  <c r="BB37" i="1"/>
  <c r="AY37" i="1"/>
  <c r="AV37" i="1"/>
  <c r="AS37" i="1"/>
  <c r="AP37" i="1"/>
  <c r="BE36" i="1"/>
  <c r="BB36" i="1"/>
  <c r="AY36" i="1"/>
  <c r="AV36" i="1"/>
  <c r="AS36" i="1"/>
  <c r="AP36" i="1"/>
  <c r="BE35" i="1"/>
  <c r="BB35" i="1"/>
  <c r="AY35" i="1"/>
  <c r="AV35" i="1"/>
  <c r="AS35" i="1"/>
  <c r="AP35" i="1"/>
  <c r="BE34" i="1"/>
  <c r="BB34" i="1"/>
  <c r="AY34" i="1"/>
  <c r="AV34" i="1"/>
  <c r="AS34" i="1"/>
  <c r="AP34" i="1"/>
  <c r="BE33" i="1"/>
  <c r="BB33" i="1"/>
  <c r="AY33" i="1"/>
  <c r="AV33" i="1"/>
  <c r="AS33" i="1"/>
  <c r="AP33" i="1"/>
  <c r="BE32" i="1"/>
  <c r="BB32" i="1"/>
  <c r="AY32" i="1"/>
  <c r="AV32" i="1"/>
  <c r="AS32" i="1"/>
  <c r="AP32" i="1"/>
  <c r="BE31" i="1"/>
  <c r="BB31" i="1"/>
  <c r="AY31" i="1"/>
  <c r="AV31" i="1"/>
  <c r="AS31" i="1"/>
  <c r="AP31" i="1"/>
  <c r="BE30" i="1"/>
  <c r="BD30" i="1"/>
  <c r="BC30" i="1"/>
  <c r="BB30" i="1"/>
  <c r="BA30" i="1"/>
  <c r="AZ30" i="1"/>
  <c r="AY30" i="1"/>
  <c r="AX30" i="1"/>
  <c r="AW30" i="1"/>
  <c r="AV30" i="1"/>
  <c r="AU30" i="1"/>
  <c r="AT30" i="1"/>
  <c r="AS30" i="1"/>
  <c r="AR30" i="1"/>
  <c r="AQ30" i="1"/>
  <c r="AP30" i="1"/>
  <c r="AO30" i="1"/>
  <c r="AN30" i="1"/>
  <c r="BE29" i="1"/>
  <c r="BB29" i="1"/>
  <c r="AY29" i="1"/>
  <c r="AV29" i="1"/>
  <c r="AS29" i="1"/>
  <c r="AP29" i="1"/>
  <c r="BE28" i="1"/>
  <c r="BB28" i="1"/>
  <c r="AY28" i="1"/>
  <c r="AV28" i="1"/>
  <c r="AS28" i="1"/>
  <c r="AP28" i="1"/>
  <c r="BE27" i="1"/>
  <c r="BB27" i="1"/>
  <c r="AY27" i="1"/>
  <c r="AV27" i="1"/>
  <c r="AS27" i="1"/>
  <c r="AP27" i="1"/>
  <c r="BE26" i="1"/>
  <c r="BB26" i="1"/>
  <c r="AY26" i="1"/>
  <c r="AV26" i="1"/>
  <c r="AS26" i="1"/>
  <c r="AP26" i="1"/>
  <c r="BE25" i="1"/>
  <c r="BB25" i="1"/>
  <c r="AY25" i="1"/>
  <c r="AV25" i="1"/>
  <c r="AS25" i="1"/>
  <c r="AP25" i="1"/>
  <c r="BE24" i="1"/>
  <c r="BB24" i="1"/>
  <c r="AY24" i="1"/>
  <c r="AV24" i="1"/>
  <c r="AS24" i="1"/>
  <c r="AP24" i="1"/>
  <c r="BE23" i="1"/>
  <c r="BD23" i="1"/>
  <c r="BC23" i="1"/>
  <c r="BB23" i="1"/>
  <c r="BA23" i="1"/>
  <c r="AZ23" i="1"/>
  <c r="AY23" i="1"/>
  <c r="AX23" i="1"/>
  <c r="AW23" i="1"/>
  <c r="AV23" i="1"/>
  <c r="AU23" i="1"/>
  <c r="AT23" i="1"/>
  <c r="AS23" i="1"/>
  <c r="AR23" i="1"/>
  <c r="AQ23" i="1"/>
  <c r="AP23" i="1"/>
  <c r="AO23" i="1"/>
  <c r="AN23" i="1"/>
  <c r="BE22" i="1"/>
  <c r="BD22" i="1"/>
  <c r="BC22" i="1"/>
  <c r="BB22" i="1"/>
  <c r="BA22" i="1"/>
  <c r="AZ22" i="1"/>
  <c r="AY22" i="1"/>
  <c r="AX22" i="1"/>
  <c r="AW22" i="1"/>
  <c r="AV22" i="1"/>
  <c r="AU22" i="1"/>
  <c r="AT22" i="1"/>
  <c r="AS22" i="1"/>
  <c r="AR22" i="1"/>
  <c r="AQ22" i="1"/>
  <c r="AP22" i="1"/>
  <c r="AO22" i="1"/>
  <c r="AN22" i="1"/>
  <c r="BE21" i="1"/>
  <c r="BB21" i="1"/>
  <c r="AY21" i="1"/>
  <c r="AV21" i="1"/>
  <c r="AS21" i="1"/>
  <c r="AP21" i="1"/>
  <c r="BE20" i="1"/>
  <c r="BB20" i="1"/>
  <c r="AY20" i="1"/>
  <c r="AV20" i="1"/>
  <c r="AS20" i="1"/>
  <c r="AP20" i="1"/>
  <c r="BE19" i="1"/>
  <c r="BD19" i="1"/>
  <c r="BC19" i="1"/>
  <c r="BB19" i="1"/>
  <c r="BA19" i="1"/>
  <c r="AZ19" i="1"/>
  <c r="AY19" i="1"/>
  <c r="AX19" i="1"/>
  <c r="AW19" i="1"/>
  <c r="AV19" i="1"/>
  <c r="AU19" i="1"/>
  <c r="AT19" i="1"/>
  <c r="AS19" i="1"/>
  <c r="AR19" i="1"/>
  <c r="AQ19" i="1"/>
  <c r="AP19" i="1"/>
  <c r="AO19" i="1"/>
  <c r="AN19" i="1"/>
  <c r="BE18" i="1"/>
  <c r="BB18" i="1"/>
  <c r="AY18" i="1"/>
  <c r="AV18" i="1"/>
  <c r="AS18" i="1"/>
  <c r="AP18" i="1"/>
  <c r="BE17" i="1"/>
  <c r="BB17" i="1"/>
  <c r="AY17" i="1"/>
  <c r="AV17" i="1"/>
  <c r="AS17" i="1"/>
  <c r="AP17" i="1"/>
  <c r="BE16" i="1"/>
  <c r="BB16" i="1"/>
  <c r="AY16" i="1"/>
  <c r="AV16" i="1"/>
  <c r="AS16" i="1"/>
  <c r="AP16" i="1"/>
  <c r="BE15" i="1"/>
  <c r="BB15" i="1"/>
  <c r="AY15" i="1"/>
  <c r="AV15" i="1"/>
  <c r="AS15" i="1"/>
  <c r="AP15" i="1"/>
  <c r="BE14" i="1"/>
  <c r="BB14" i="1"/>
  <c r="AY14" i="1"/>
  <c r="AV14" i="1"/>
  <c r="AS14" i="1"/>
  <c r="AP14" i="1"/>
  <c r="BE13" i="1"/>
  <c r="BB13" i="1"/>
  <c r="AY13" i="1"/>
  <c r="AV13" i="1"/>
  <c r="AS13" i="1"/>
  <c r="AP13" i="1"/>
  <c r="BE12" i="1"/>
  <c r="BB12" i="1"/>
  <c r="AY12" i="1"/>
  <c r="AV12" i="1"/>
  <c r="AS12" i="1"/>
  <c r="AP12" i="1"/>
  <c r="BE11" i="1"/>
  <c r="BD11" i="1"/>
  <c r="BC11" i="1"/>
  <c r="BB11" i="1"/>
  <c r="BA11" i="1"/>
  <c r="AZ11" i="1"/>
  <c r="AY11" i="1"/>
  <c r="AX11" i="1"/>
  <c r="AW11" i="1"/>
  <c r="AV11" i="1"/>
  <c r="AU11" i="1"/>
  <c r="AT11" i="1"/>
  <c r="AS11" i="1"/>
  <c r="AR11" i="1"/>
  <c r="AQ11" i="1"/>
  <c r="AP11" i="1"/>
  <c r="AO11" i="1"/>
  <c r="AN11" i="1"/>
  <c r="BE10" i="1"/>
  <c r="BB10" i="1"/>
  <c r="AY10" i="1"/>
  <c r="AV10" i="1"/>
  <c r="AS10" i="1"/>
  <c r="AP10" i="1"/>
  <c r="BE9" i="1"/>
  <c r="BB9" i="1"/>
  <c r="AY9" i="1"/>
  <c r="AV9" i="1"/>
  <c r="AS9" i="1"/>
  <c r="AP9" i="1"/>
  <c r="BE8" i="1"/>
  <c r="BB8" i="1"/>
  <c r="AY8" i="1"/>
  <c r="AV8" i="1"/>
  <c r="AS8" i="1"/>
  <c r="AP8" i="1"/>
  <c r="BE7" i="1"/>
  <c r="BB7" i="1"/>
  <c r="AY7" i="1"/>
  <c r="AV7" i="1"/>
  <c r="AS7" i="1"/>
  <c r="AP7" i="1"/>
  <c r="B11" i="113" l="1"/>
  <c r="B12" i="113"/>
  <c r="B13" i="113"/>
  <c r="B14" i="113"/>
  <c r="B16" i="113"/>
  <c r="B18" i="113"/>
  <c r="B19" i="113"/>
  <c r="B20" i="113"/>
  <c r="B21" i="113"/>
  <c r="B23" i="113"/>
  <c r="B25" i="113"/>
  <c r="B26" i="113"/>
  <c r="B27" i="113"/>
  <c r="B28" i="113"/>
  <c r="B30" i="113"/>
  <c r="B32" i="113"/>
  <c r="B10" i="112"/>
  <c r="B8" i="112"/>
  <c r="B7" i="112"/>
  <c r="B6" i="112"/>
  <c r="B5" i="112"/>
  <c r="B1084" i="106"/>
  <c r="B9" i="112" s="1"/>
  <c r="B1083" i="106"/>
  <c r="B1082" i="106"/>
  <c r="B1081" i="106"/>
  <c r="B1079" i="106"/>
  <c r="B1078" i="106"/>
  <c r="B1077" i="106"/>
  <c r="B1076" i="106"/>
  <c r="B1075" i="106"/>
  <c r="B1074" i="106"/>
  <c r="B1073" i="106"/>
  <c r="B1072" i="106"/>
  <c r="B1070" i="106"/>
  <c r="B1069" i="106"/>
  <c r="B1068" i="106"/>
  <c r="B1067" i="106"/>
  <c r="B1066" i="106"/>
  <c r="B1065" i="106"/>
  <c r="B1064" i="106"/>
  <c r="B1063" i="106"/>
  <c r="B1061" i="106"/>
  <c r="B1060" i="106"/>
  <c r="B1059" i="106"/>
  <c r="B1058" i="106"/>
  <c r="B1057" i="106"/>
  <c r="B1056" i="106"/>
  <c r="B1055" i="106"/>
  <c r="B1054" i="106"/>
  <c r="B1052" i="106"/>
  <c r="B1051" i="106"/>
  <c r="B1050" i="106"/>
  <c r="B1049" i="106"/>
  <c r="B1048" i="106"/>
  <c r="B1047" i="106"/>
  <c r="B1046" i="106"/>
  <c r="B1045" i="106"/>
  <c r="B1043" i="106"/>
  <c r="B1042" i="106"/>
  <c r="B1041" i="106"/>
  <c r="B1040" i="106"/>
  <c r="B1039" i="106"/>
  <c r="B1038" i="106"/>
  <c r="B1037" i="106"/>
  <c r="B1036" i="106"/>
  <c r="B1034" i="106"/>
  <c r="B1033" i="106"/>
  <c r="B1032" i="106"/>
  <c r="B1031" i="106"/>
  <c r="B1030" i="106"/>
  <c r="B1029" i="106"/>
  <c r="B1028" i="106"/>
  <c r="B1027" i="106"/>
  <c r="B1025" i="106"/>
  <c r="B1024" i="106"/>
  <c r="B1023" i="106"/>
  <c r="B1022" i="106"/>
  <c r="B1021" i="106"/>
  <c r="B1020" i="106"/>
  <c r="B1019" i="106"/>
  <c r="B1018" i="106"/>
  <c r="B1016" i="106"/>
  <c r="B1015" i="106"/>
  <c r="B1014" i="106"/>
  <c r="B1013" i="106"/>
  <c r="B1012" i="106"/>
  <c r="B1011" i="106"/>
  <c r="B1010" i="106"/>
  <c r="B1009" i="106"/>
  <c r="B1007" i="106"/>
  <c r="B1006" i="106"/>
  <c r="B1005" i="106"/>
  <c r="B1004" i="106"/>
  <c r="B1003" i="106"/>
  <c r="B1002" i="106"/>
  <c r="B1001" i="106"/>
  <c r="B1000" i="106"/>
  <c r="B998" i="106"/>
  <c r="B997" i="106"/>
  <c r="B996" i="106"/>
  <c r="B995" i="106"/>
  <c r="B994" i="106"/>
  <c r="B993" i="106"/>
  <c r="B992" i="106"/>
  <c r="B991" i="106"/>
  <c r="B989" i="106"/>
  <c r="B988" i="106"/>
  <c r="B987" i="106"/>
  <c r="B986" i="106"/>
  <c r="B985" i="106"/>
  <c r="B984" i="106"/>
  <c r="B983" i="106"/>
  <c r="B982" i="106"/>
  <c r="B980" i="106"/>
  <c r="B979" i="106"/>
  <c r="B978" i="106"/>
  <c r="B977" i="106"/>
  <c r="B976" i="106"/>
  <c r="B975" i="106"/>
  <c r="B974" i="106"/>
  <c r="B973" i="106"/>
  <c r="B971" i="106"/>
  <c r="B970" i="106"/>
  <c r="B969" i="106"/>
  <c r="B968" i="106"/>
  <c r="B967" i="106"/>
  <c r="B966" i="106"/>
  <c r="B965" i="106"/>
  <c r="B964" i="106"/>
  <c r="B962" i="106"/>
  <c r="B961" i="106"/>
  <c r="B960" i="106"/>
  <c r="B959" i="106"/>
  <c r="B958" i="106"/>
  <c r="B957" i="106"/>
  <c r="B956" i="106"/>
  <c r="B955" i="106"/>
  <c r="B953" i="106"/>
  <c r="B952" i="106"/>
  <c r="B951" i="106"/>
  <c r="B923" i="106"/>
  <c r="B922" i="106"/>
  <c r="B921" i="106"/>
  <c r="B920" i="106"/>
  <c r="B919" i="106"/>
  <c r="B917" i="106"/>
  <c r="B916" i="106"/>
  <c r="B915" i="106"/>
  <c r="B914" i="106"/>
  <c r="B913" i="106"/>
  <c r="B912" i="106"/>
  <c r="B911" i="106"/>
  <c r="B908" i="106"/>
  <c r="B907" i="106"/>
  <c r="B906" i="106"/>
  <c r="B905" i="106"/>
  <c r="B904" i="106"/>
  <c r="B903" i="106"/>
  <c r="B902" i="106"/>
  <c r="B901" i="106"/>
  <c r="B899" i="106"/>
  <c r="B898" i="106"/>
  <c r="B897" i="106"/>
  <c r="B896" i="106"/>
  <c r="B895" i="106"/>
  <c r="B894" i="106"/>
  <c r="B893" i="106"/>
  <c r="B892" i="106"/>
  <c r="B890" i="106"/>
  <c r="B889" i="106"/>
  <c r="B888" i="106"/>
  <c r="B887" i="106"/>
  <c r="B886" i="106"/>
  <c r="B885" i="106"/>
  <c r="B884" i="106"/>
  <c r="B883" i="106"/>
  <c r="B881" i="106"/>
  <c r="B880" i="106"/>
  <c r="B879" i="106"/>
  <c r="B878" i="106"/>
  <c r="B877" i="106"/>
  <c r="B876" i="106"/>
  <c r="B875" i="106"/>
  <c r="B874" i="106"/>
  <c r="B872" i="106"/>
  <c r="B871" i="106"/>
  <c r="B870" i="106"/>
  <c r="B869" i="106"/>
  <c r="B868" i="106"/>
  <c r="B867" i="106"/>
  <c r="B866" i="106"/>
  <c r="B865" i="106"/>
  <c r="B863" i="106"/>
  <c r="B862" i="106"/>
  <c r="B861" i="106"/>
  <c r="B860" i="106"/>
  <c r="B859" i="106"/>
  <c r="B858" i="106"/>
  <c r="B857" i="106"/>
  <c r="B856" i="106"/>
  <c r="B854" i="106"/>
  <c r="B853" i="106"/>
  <c r="B852" i="106"/>
  <c r="B851" i="106"/>
  <c r="B850" i="106"/>
  <c r="B849" i="106"/>
  <c r="B848" i="106"/>
  <c r="B847" i="106"/>
  <c r="B845" i="106"/>
  <c r="B844" i="106"/>
  <c r="B843" i="106"/>
  <c r="B842" i="106"/>
  <c r="B841" i="106"/>
  <c r="B840" i="106"/>
  <c r="B839" i="106"/>
  <c r="B838" i="106"/>
  <c r="B836" i="106"/>
  <c r="B835" i="106"/>
  <c r="B834" i="106"/>
  <c r="B833" i="106"/>
  <c r="B832" i="106"/>
  <c r="B831" i="106"/>
  <c r="B830" i="106"/>
  <c r="B829" i="106"/>
  <c r="B827" i="106"/>
  <c r="B826" i="106"/>
  <c r="B825" i="106"/>
  <c r="B824" i="106"/>
  <c r="B823" i="106"/>
  <c r="B822" i="106"/>
  <c r="B821" i="106"/>
  <c r="B820" i="106"/>
  <c r="B818" i="106"/>
  <c r="B817" i="106"/>
  <c r="B816" i="106"/>
  <c r="B815" i="106"/>
  <c r="B814" i="106"/>
  <c r="B813" i="106"/>
  <c r="B812" i="106"/>
  <c r="B811" i="106"/>
  <c r="B809" i="106"/>
  <c r="B808" i="106"/>
  <c r="B807" i="106"/>
  <c r="B806" i="106"/>
  <c r="B805" i="106"/>
  <c r="B804" i="106"/>
  <c r="B803" i="106"/>
  <c r="B802" i="106"/>
  <c r="B800" i="106"/>
  <c r="B799" i="106"/>
  <c r="B798" i="106"/>
  <c r="B797" i="106"/>
  <c r="B796" i="106"/>
  <c r="B795" i="106"/>
  <c r="B794" i="106"/>
  <c r="B793" i="106"/>
  <c r="B791" i="106"/>
  <c r="B790" i="106"/>
  <c r="B789" i="106"/>
  <c r="B788" i="106"/>
  <c r="B787" i="106"/>
  <c r="B786" i="106"/>
  <c r="B785" i="106"/>
  <c r="B784" i="106"/>
  <c r="B782" i="106"/>
  <c r="B781" i="106"/>
  <c r="B780" i="106"/>
  <c r="B779" i="106"/>
  <c r="B778" i="106"/>
  <c r="B777" i="106"/>
  <c r="B776" i="106"/>
  <c r="B775" i="106"/>
  <c r="B773" i="106"/>
  <c r="B772" i="106"/>
  <c r="B771" i="106"/>
  <c r="B770" i="106"/>
  <c r="B769" i="106"/>
  <c r="B768" i="106"/>
  <c r="B767" i="106"/>
  <c r="B766" i="106"/>
  <c r="B764" i="106"/>
  <c r="B763" i="106"/>
  <c r="B762" i="106"/>
  <c r="B761" i="106"/>
  <c r="B760" i="106"/>
  <c r="B759" i="106"/>
  <c r="B758" i="106"/>
  <c r="B757" i="106"/>
  <c r="B755" i="106"/>
  <c r="B754" i="106"/>
  <c r="B753" i="106"/>
  <c r="B752" i="106"/>
  <c r="B751" i="106"/>
  <c r="B750" i="106"/>
  <c r="B749" i="106"/>
  <c r="B748" i="106"/>
  <c r="B746" i="106"/>
  <c r="B745" i="106"/>
  <c r="B744" i="106"/>
  <c r="B743" i="106"/>
  <c r="B742" i="106"/>
  <c r="B741" i="106"/>
  <c r="B740" i="106"/>
  <c r="B739" i="106"/>
  <c r="B737" i="106"/>
  <c r="B736" i="106"/>
  <c r="B735" i="106"/>
  <c r="B734" i="106"/>
  <c r="B733" i="106"/>
  <c r="B732" i="106"/>
  <c r="B731" i="106"/>
  <c r="B730" i="106"/>
  <c r="B728" i="106"/>
  <c r="B727" i="106"/>
  <c r="B726" i="106"/>
  <c r="B725" i="106"/>
  <c r="B724" i="106"/>
  <c r="B723" i="106"/>
  <c r="B722" i="106"/>
  <c r="B721" i="106"/>
  <c r="B719" i="106"/>
  <c r="B718" i="106"/>
  <c r="B717" i="106"/>
  <c r="B716" i="106"/>
  <c r="B715" i="106"/>
  <c r="B714" i="106"/>
  <c r="B713" i="106"/>
  <c r="B712" i="106"/>
  <c r="B710" i="106"/>
  <c r="B709" i="106"/>
  <c r="B708" i="106"/>
  <c r="B707" i="106"/>
  <c r="B706" i="106"/>
  <c r="B705" i="106"/>
  <c r="B704" i="106"/>
  <c r="B703" i="106"/>
  <c r="B701" i="106"/>
  <c r="B700" i="106"/>
  <c r="B699" i="106"/>
  <c r="B698" i="106"/>
  <c r="B697" i="106"/>
  <c r="B696" i="106"/>
  <c r="B695" i="106"/>
  <c r="B694" i="106"/>
  <c r="B692" i="106"/>
  <c r="B691" i="106"/>
  <c r="B690" i="106"/>
  <c r="B689" i="106"/>
  <c r="B688" i="106"/>
  <c r="B687" i="106"/>
  <c r="B686" i="106"/>
  <c r="B685" i="106"/>
  <c r="B683" i="106"/>
  <c r="B682" i="106"/>
  <c r="B681" i="106"/>
  <c r="B680" i="106"/>
  <c r="B679" i="106"/>
  <c r="B678" i="106"/>
  <c r="B677" i="106"/>
  <c r="B676" i="106"/>
  <c r="B674" i="106"/>
  <c r="B673" i="106"/>
  <c r="B672" i="106"/>
  <c r="B671" i="106"/>
  <c r="B670" i="106"/>
  <c r="B669" i="106"/>
  <c r="B668" i="106"/>
  <c r="B667" i="106"/>
  <c r="B665" i="106"/>
  <c r="B664" i="106"/>
  <c r="B663" i="106"/>
  <c r="B662" i="106"/>
  <c r="B661" i="106"/>
  <c r="B660" i="106"/>
  <c r="B659" i="106"/>
  <c r="B658" i="106"/>
  <c r="B656" i="106"/>
  <c r="B655" i="106"/>
  <c r="B654" i="106"/>
  <c r="B653" i="106"/>
  <c r="B652" i="106"/>
  <c r="B651" i="106"/>
  <c r="B650" i="106"/>
  <c r="B649" i="106"/>
  <c r="B647" i="106"/>
  <c r="B646" i="106"/>
  <c r="B645" i="106"/>
  <c r="B644" i="106"/>
  <c r="B643" i="106"/>
  <c r="B642" i="106"/>
  <c r="B641" i="106"/>
  <c r="B640" i="106"/>
  <c r="B638" i="106"/>
  <c r="B637" i="106"/>
  <c r="B636" i="106"/>
  <c r="B635" i="106"/>
  <c r="B634" i="106"/>
  <c r="B633" i="106"/>
  <c r="B632" i="106"/>
  <c r="B631" i="106"/>
  <c r="B629" i="106"/>
  <c r="B628" i="106"/>
  <c r="B627" i="106"/>
  <c r="B626" i="106"/>
  <c r="B625" i="106"/>
  <c r="B624" i="106"/>
  <c r="B623" i="106"/>
  <c r="B622" i="106"/>
  <c r="B620" i="106"/>
  <c r="B619" i="106"/>
  <c r="B618" i="106"/>
  <c r="B617" i="106"/>
  <c r="B616" i="106"/>
  <c r="B615" i="106"/>
  <c r="B614" i="106"/>
  <c r="B613" i="106"/>
  <c r="B611" i="106"/>
  <c r="B610" i="106"/>
  <c r="B609" i="106"/>
  <c r="B608" i="106"/>
  <c r="B607" i="106"/>
  <c r="B606" i="106"/>
  <c r="B605" i="106"/>
  <c r="B604" i="106"/>
  <c r="B602" i="106"/>
  <c r="B601" i="106"/>
  <c r="B600" i="106"/>
  <c r="B599" i="106"/>
  <c r="B598" i="106"/>
  <c r="B597" i="106"/>
  <c r="B596" i="106"/>
  <c r="B595" i="106"/>
  <c r="B593" i="106"/>
  <c r="B592" i="106"/>
  <c r="B591" i="106"/>
  <c r="B590" i="106"/>
  <c r="B589" i="106"/>
  <c r="B588" i="106"/>
  <c r="B587" i="106"/>
  <c r="B586" i="106"/>
  <c r="B584" i="106"/>
  <c r="B583" i="106"/>
  <c r="B582" i="106"/>
  <c r="B581" i="106"/>
  <c r="B580" i="106"/>
  <c r="B579" i="106"/>
  <c r="B578" i="106"/>
  <c r="B577" i="106"/>
  <c r="B575" i="106"/>
  <c r="B574" i="106"/>
  <c r="B573" i="106"/>
  <c r="B572" i="106"/>
  <c r="B571" i="106"/>
  <c r="B570" i="106"/>
  <c r="B569" i="106"/>
  <c r="B568" i="106"/>
  <c r="B566" i="106"/>
  <c r="B565" i="106"/>
  <c r="B564" i="106"/>
  <c r="B563" i="106"/>
  <c r="B562" i="106"/>
  <c r="B561" i="106"/>
  <c r="B560" i="106"/>
  <c r="B559" i="106"/>
  <c r="B557" i="106"/>
  <c r="B556" i="106"/>
  <c r="B555" i="106"/>
  <c r="B554" i="106"/>
  <c r="B553" i="106"/>
  <c r="B552" i="106"/>
  <c r="B551" i="106"/>
  <c r="B550" i="106"/>
  <c r="B548" i="106"/>
  <c r="B547" i="106"/>
  <c r="B546" i="106"/>
  <c r="B545" i="106"/>
  <c r="B544" i="106"/>
  <c r="B543" i="106"/>
  <c r="B542" i="106"/>
  <c r="B541" i="106"/>
  <c r="B539" i="106"/>
  <c r="B538" i="106"/>
  <c r="B537" i="106"/>
  <c r="B536" i="106"/>
  <c r="B535" i="106"/>
  <c r="B534" i="106"/>
  <c r="B533" i="106"/>
  <c r="B532" i="106"/>
  <c r="B530" i="106"/>
  <c r="B529" i="106"/>
  <c r="B528" i="106"/>
  <c r="B527" i="106"/>
  <c r="B526" i="106"/>
  <c r="B525" i="106"/>
  <c r="B524" i="106"/>
  <c r="B523" i="106"/>
  <c r="B521" i="106"/>
  <c r="B520" i="106"/>
  <c r="B519" i="106"/>
  <c r="B518" i="106"/>
  <c r="B517" i="106"/>
  <c r="B516" i="106"/>
  <c r="B515" i="106"/>
  <c r="B514" i="106"/>
  <c r="B512" i="106"/>
  <c r="B511" i="106"/>
  <c r="B510" i="106"/>
  <c r="B509" i="106"/>
  <c r="B508" i="106"/>
  <c r="B507" i="106"/>
  <c r="B506" i="106"/>
  <c r="B505" i="106"/>
  <c r="B503" i="106"/>
  <c r="B502" i="106"/>
  <c r="B501" i="106"/>
  <c r="B500" i="106"/>
  <c r="B499" i="106"/>
  <c r="B498" i="106"/>
  <c r="B497" i="106"/>
  <c r="B496" i="106"/>
  <c r="B494" i="106"/>
  <c r="B493" i="106"/>
  <c r="B492" i="106"/>
  <c r="B491" i="106"/>
  <c r="B490" i="106"/>
  <c r="B489" i="106"/>
  <c r="B488" i="106"/>
  <c r="B487" i="106"/>
  <c r="B485" i="106"/>
  <c r="B484" i="106"/>
  <c r="B483" i="106"/>
  <c r="B482" i="106"/>
  <c r="B481" i="106"/>
  <c r="B480" i="106"/>
  <c r="B479" i="106"/>
  <c r="B478" i="106"/>
  <c r="B476" i="106"/>
  <c r="B475" i="106"/>
  <c r="B474" i="106"/>
  <c r="B473" i="106"/>
  <c r="B472" i="106"/>
  <c r="B471" i="106"/>
  <c r="B470" i="106"/>
  <c r="B469" i="106"/>
  <c r="B467" i="106"/>
  <c r="B466" i="106"/>
  <c r="B465" i="106"/>
  <c r="B464" i="106"/>
  <c r="B463" i="106"/>
  <c r="B462" i="106"/>
  <c r="B461" i="106"/>
  <c r="B460" i="106"/>
  <c r="B458" i="106"/>
  <c r="B457" i="106"/>
  <c r="B456" i="106"/>
  <c r="B455" i="106"/>
  <c r="B454" i="106"/>
  <c r="B453" i="106"/>
  <c r="B452" i="106"/>
  <c r="B451" i="106"/>
  <c r="B449" i="106"/>
  <c r="B448" i="106"/>
  <c r="B447" i="106"/>
  <c r="B446" i="106"/>
  <c r="B445" i="106"/>
  <c r="B444" i="106"/>
  <c r="B443" i="106"/>
  <c r="B442" i="106"/>
  <c r="B440" i="106"/>
  <c r="B439" i="106"/>
  <c r="B438" i="106"/>
  <c r="B437" i="106"/>
  <c r="B436" i="106"/>
  <c r="B435" i="106"/>
  <c r="B434" i="106"/>
  <c r="B433" i="106"/>
  <c r="B431" i="106"/>
  <c r="B430" i="106"/>
  <c r="B429" i="106"/>
  <c r="B428" i="106"/>
  <c r="B427" i="106"/>
  <c r="B426" i="106"/>
  <c r="B425" i="106"/>
  <c r="B424" i="106"/>
  <c r="B422" i="106"/>
  <c r="B421" i="106"/>
  <c r="B420" i="106"/>
  <c r="B419" i="106"/>
  <c r="B418" i="106"/>
  <c r="B417" i="106"/>
  <c r="B416" i="106"/>
  <c r="B415" i="106"/>
  <c r="B413" i="106"/>
  <c r="B412" i="106"/>
  <c r="B411" i="106"/>
  <c r="B410" i="106"/>
  <c r="B409" i="106"/>
  <c r="B408" i="106"/>
  <c r="B407" i="106"/>
  <c r="B406" i="106"/>
  <c r="B404" i="106"/>
  <c r="B403" i="106"/>
  <c r="B402" i="106"/>
  <c r="B401" i="106"/>
  <c r="B400" i="106"/>
  <c r="B399" i="106"/>
  <c r="B398" i="106"/>
  <c r="B397" i="106"/>
  <c r="B395" i="106"/>
  <c r="B394" i="106"/>
  <c r="B393" i="106"/>
  <c r="B392" i="106"/>
  <c r="B391" i="106"/>
  <c r="B390" i="106"/>
  <c r="B389" i="106"/>
  <c r="B388" i="106"/>
  <c r="B386" i="106"/>
  <c r="B385" i="106"/>
  <c r="B384" i="106"/>
  <c r="B383" i="106"/>
  <c r="B382" i="106"/>
  <c r="B381" i="106"/>
  <c r="B380" i="106"/>
  <c r="B379" i="106"/>
  <c r="B377" i="106"/>
  <c r="B376" i="106"/>
  <c r="B375" i="106"/>
  <c r="B374" i="106"/>
  <c r="B373" i="106"/>
  <c r="B372" i="106"/>
  <c r="B371" i="106"/>
  <c r="B370" i="106"/>
  <c r="B368" i="106"/>
  <c r="B367" i="106"/>
  <c r="B366" i="106"/>
  <c r="B365" i="106"/>
  <c r="B364" i="106"/>
  <c r="B363" i="106"/>
  <c r="B362" i="106"/>
  <c r="B361" i="106"/>
  <c r="B359" i="106"/>
  <c r="B358" i="106"/>
  <c r="B357" i="106"/>
  <c r="B356" i="106"/>
  <c r="B355" i="106"/>
  <c r="B354" i="106"/>
  <c r="B353" i="106"/>
  <c r="B352" i="106"/>
  <c r="B350" i="106"/>
  <c r="B349" i="106"/>
  <c r="B348" i="106"/>
  <c r="B347" i="106"/>
  <c r="B346" i="106"/>
  <c r="B345" i="106"/>
  <c r="B344" i="106"/>
  <c r="B343" i="106"/>
  <c r="B341" i="106"/>
  <c r="B340" i="106"/>
  <c r="B339" i="106"/>
  <c r="B338" i="106"/>
  <c r="B337" i="106"/>
  <c r="B336" i="106"/>
  <c r="B335" i="106"/>
  <c r="B334" i="106"/>
  <c r="B332" i="106"/>
  <c r="B331" i="106"/>
  <c r="B330" i="106"/>
  <c r="B329" i="106"/>
  <c r="B328" i="106"/>
  <c r="B327" i="106"/>
  <c r="B326" i="106"/>
  <c r="B325" i="106"/>
  <c r="B323" i="106"/>
  <c r="B322" i="106"/>
  <c r="B321" i="106"/>
  <c r="B320" i="106"/>
  <c r="B319" i="106"/>
  <c r="B318" i="106"/>
  <c r="B317" i="106"/>
  <c r="B316" i="106"/>
  <c r="B314" i="106"/>
  <c r="B313" i="106"/>
  <c r="B312" i="106"/>
  <c r="B311" i="106"/>
  <c r="B310" i="106"/>
  <c r="B309" i="106"/>
  <c r="B308" i="106"/>
  <c r="B307" i="106"/>
  <c r="B305" i="106"/>
  <c r="B304" i="106"/>
  <c r="B303" i="106"/>
  <c r="B302" i="106"/>
  <c r="B301" i="106"/>
  <c r="B300" i="106"/>
  <c r="B299" i="106"/>
  <c r="B298" i="106"/>
  <c r="B296" i="106"/>
  <c r="B295" i="106"/>
  <c r="B294" i="106"/>
  <c r="B293" i="106"/>
  <c r="B292" i="106"/>
  <c r="B291" i="106"/>
  <c r="B290" i="106"/>
  <c r="B289" i="106"/>
  <c r="B287" i="106"/>
  <c r="B286" i="106"/>
  <c r="B285" i="106"/>
  <c r="B284" i="106"/>
  <c r="B283" i="106"/>
  <c r="B282" i="106"/>
  <c r="B281" i="106"/>
  <c r="B280" i="106"/>
  <c r="B278" i="106"/>
  <c r="B277" i="106"/>
  <c r="B276" i="106"/>
  <c r="B275" i="106"/>
  <c r="B274" i="106"/>
  <c r="B273" i="106"/>
  <c r="B272" i="106"/>
  <c r="B271" i="106"/>
  <c r="B269" i="106"/>
  <c r="B268" i="106"/>
  <c r="B267" i="106"/>
  <c r="B266" i="106"/>
  <c r="B265" i="106"/>
  <c r="B264" i="106"/>
  <c r="B263" i="106"/>
  <c r="B262" i="106"/>
  <c r="B260" i="106"/>
  <c r="B259" i="106"/>
  <c r="B258" i="106"/>
  <c r="B257" i="106"/>
  <c r="B256" i="106"/>
  <c r="B255" i="106"/>
  <c r="B254" i="106"/>
  <c r="B253" i="106"/>
  <c r="B251" i="106"/>
  <c r="B250" i="106"/>
  <c r="B249" i="106"/>
  <c r="B248" i="106"/>
  <c r="B247" i="106"/>
  <c r="B246" i="106"/>
  <c r="B245" i="106"/>
  <c r="B244" i="106"/>
  <c r="B242" i="106"/>
  <c r="B241" i="106"/>
  <c r="B240" i="106"/>
  <c r="B239" i="106"/>
  <c r="B238" i="106"/>
  <c r="B237" i="106"/>
  <c r="B236" i="106"/>
  <c r="B235" i="106"/>
  <c r="B233" i="106"/>
  <c r="B232" i="106"/>
  <c r="B231" i="106"/>
  <c r="B230" i="106"/>
  <c r="B229" i="106"/>
  <c r="B228" i="106"/>
  <c r="B227" i="106"/>
  <c r="B226" i="106"/>
  <c r="B224" i="106"/>
  <c r="B223" i="106"/>
  <c r="B222" i="106"/>
  <c r="B221" i="106"/>
  <c r="B220" i="106"/>
  <c r="B219" i="106"/>
  <c r="B218" i="106"/>
  <c r="B217" i="106"/>
  <c r="B215" i="106"/>
  <c r="B214" i="106"/>
  <c r="B213" i="106"/>
  <c r="B212" i="106"/>
  <c r="B211" i="106"/>
  <c r="B210" i="106"/>
  <c r="B209" i="106"/>
  <c r="B208" i="106"/>
  <c r="B206" i="106"/>
  <c r="B205" i="106"/>
  <c r="B204" i="106"/>
  <c r="B203" i="106"/>
  <c r="B202" i="106"/>
  <c r="B201" i="106"/>
  <c r="B200" i="106"/>
  <c r="B199" i="106"/>
  <c r="B197" i="106"/>
  <c r="B196" i="106"/>
  <c r="B195" i="106"/>
  <c r="B194" i="106"/>
  <c r="B193" i="106"/>
  <c r="B192" i="106"/>
  <c r="B191" i="106"/>
  <c r="B190" i="106"/>
  <c r="B188" i="106"/>
  <c r="B187" i="106"/>
  <c r="B186" i="106"/>
  <c r="B185" i="106"/>
  <c r="B184" i="106"/>
  <c r="B183" i="106"/>
  <c r="B182" i="106"/>
  <c r="B181" i="106"/>
  <c r="B179" i="106"/>
  <c r="B178" i="106"/>
  <c r="B177" i="106"/>
  <c r="B176" i="106"/>
  <c r="B175" i="106"/>
  <c r="B174" i="106"/>
  <c r="B173" i="106"/>
  <c r="B172" i="106"/>
  <c r="B170" i="106"/>
  <c r="B169" i="106"/>
  <c r="B168" i="106"/>
  <c r="B167" i="106"/>
  <c r="B166" i="106"/>
  <c r="B165" i="106"/>
  <c r="B164" i="106"/>
  <c r="B163" i="106"/>
  <c r="B161" i="106"/>
  <c r="B160" i="106"/>
  <c r="B159" i="106"/>
  <c r="B158" i="106"/>
  <c r="B157" i="106"/>
  <c r="B156" i="106"/>
  <c r="B155" i="106"/>
  <c r="B154" i="106"/>
  <c r="B152" i="106"/>
  <c r="B151" i="106"/>
  <c r="B150" i="106"/>
  <c r="B149" i="106"/>
  <c r="B148" i="106"/>
  <c r="B147" i="106"/>
  <c r="B146" i="106"/>
  <c r="B145" i="106"/>
  <c r="B143" i="106"/>
  <c r="B142" i="106"/>
  <c r="B141" i="106"/>
  <c r="B140" i="106"/>
  <c r="B139" i="106"/>
  <c r="B138" i="106"/>
  <c r="B137" i="106"/>
  <c r="B136" i="106"/>
  <c r="B134" i="106"/>
  <c r="B133" i="106"/>
  <c r="B132" i="106"/>
  <c r="B131" i="106"/>
  <c r="B130" i="106"/>
  <c r="B129" i="106"/>
  <c r="B128" i="106"/>
  <c r="B127" i="106"/>
  <c r="B125" i="106"/>
  <c r="B124" i="106"/>
  <c r="B123" i="106"/>
  <c r="B122" i="106"/>
  <c r="B121" i="106"/>
  <c r="B120" i="106"/>
  <c r="B119" i="106"/>
  <c r="B118" i="106"/>
  <c r="B116" i="106"/>
  <c r="B115" i="106"/>
  <c r="B114" i="106"/>
  <c r="B113" i="106"/>
  <c r="B112" i="106"/>
  <c r="B111" i="106"/>
  <c r="B110" i="106"/>
  <c r="B109" i="106"/>
  <c r="B107" i="106"/>
  <c r="B106" i="106"/>
  <c r="B105" i="106"/>
  <c r="B104" i="106"/>
  <c r="B103" i="106"/>
  <c r="B102" i="106"/>
  <c r="B101" i="106"/>
  <c r="B100" i="106"/>
  <c r="B98" i="106"/>
  <c r="B97" i="106"/>
  <c r="B96" i="106"/>
  <c r="B95" i="106"/>
  <c r="B94" i="106"/>
  <c r="B93" i="106"/>
  <c r="B92" i="106"/>
  <c r="B91" i="106"/>
  <c r="B89" i="106"/>
  <c r="B88" i="106"/>
  <c r="B87" i="106"/>
  <c r="B86" i="106"/>
  <c r="B85" i="106"/>
  <c r="B84" i="106"/>
  <c r="B83" i="106"/>
  <c r="B82" i="106"/>
  <c r="B80" i="106"/>
  <c r="B79" i="106"/>
  <c r="B78" i="106"/>
  <c r="B77" i="106"/>
  <c r="B76" i="106"/>
  <c r="B75" i="106"/>
  <c r="B74" i="106"/>
  <c r="B73" i="106"/>
  <c r="B71" i="106"/>
  <c r="B70" i="106"/>
  <c r="B69" i="106"/>
  <c r="B68" i="106"/>
  <c r="B67" i="106"/>
  <c r="B66" i="106"/>
  <c r="B65" i="106"/>
  <c r="B64" i="106"/>
  <c r="B62" i="106"/>
  <c r="B61" i="106"/>
  <c r="B60" i="106"/>
  <c r="B59" i="106"/>
  <c r="B58" i="106"/>
  <c r="B57" i="106"/>
  <c r="B56" i="106"/>
  <c r="B55" i="106"/>
  <c r="B53" i="106"/>
  <c r="B52" i="106"/>
  <c r="B51" i="106"/>
  <c r="B50" i="106"/>
  <c r="B49" i="106"/>
  <c r="B48" i="106"/>
  <c r="B47" i="106"/>
  <c r="B46" i="106"/>
  <c r="B44" i="106"/>
  <c r="B43" i="106"/>
  <c r="B42" i="106"/>
  <c r="B41" i="106"/>
  <c r="B40" i="106"/>
  <c r="B39" i="106"/>
  <c r="B38" i="106"/>
  <c r="B37" i="106"/>
  <c r="B35" i="106"/>
  <c r="B34" i="106"/>
  <c r="B33" i="106"/>
  <c r="B32" i="106"/>
  <c r="B31" i="106"/>
  <c r="B30" i="106"/>
  <c r="B29" i="106"/>
  <c r="B26" i="106"/>
  <c r="B25" i="106"/>
  <c r="B24" i="106"/>
  <c r="B23" i="106"/>
  <c r="B22" i="106"/>
  <c r="B21" i="106"/>
  <c r="B20" i="106"/>
  <c r="B19" i="106"/>
  <c r="B17" i="106"/>
  <c r="B16" i="106"/>
  <c r="B15" i="106"/>
  <c r="B14" i="106"/>
  <c r="B13" i="106"/>
  <c r="B12" i="106"/>
  <c r="B24" i="113" l="1"/>
  <c r="B17" i="113"/>
  <c r="B31" i="113"/>
  <c r="B10" i="113"/>
  <c r="B29" i="13"/>
  <c r="B28" i="13"/>
  <c r="B27" i="13"/>
  <c r="B25" i="13"/>
  <c r="B24" i="13"/>
  <c r="B23" i="13"/>
  <c r="B21" i="13"/>
  <c r="B20" i="13"/>
  <c r="B19" i="13"/>
  <c r="C26" i="113"/>
  <c r="C19" i="113"/>
  <c r="C12" i="113"/>
  <c r="F16" i="8"/>
  <c r="E16" i="8"/>
  <c r="C7" i="7"/>
  <c r="C12" i="7"/>
  <c r="C8" i="7"/>
  <c r="R11" i="1"/>
  <c r="R19" i="1"/>
  <c r="R24" i="1"/>
  <c r="R30" i="1"/>
  <c r="R45" i="1"/>
  <c r="R58" i="1"/>
  <c r="S11" i="1"/>
  <c r="S19" i="1"/>
  <c r="S24" i="1"/>
  <c r="S30" i="1"/>
  <c r="S45" i="1"/>
  <c r="S58" i="1"/>
  <c r="O11" i="1"/>
  <c r="O19" i="1"/>
  <c r="O24" i="1"/>
  <c r="O30" i="1"/>
  <c r="O45" i="1"/>
  <c r="O58" i="1"/>
  <c r="U11" i="1"/>
  <c r="U19" i="1"/>
  <c r="U24" i="1"/>
  <c r="U30" i="1"/>
  <c r="U45" i="1"/>
  <c r="U58" i="1"/>
  <c r="B17" i="13"/>
  <c r="B16" i="13"/>
  <c r="B15" i="13"/>
  <c r="B10" i="13"/>
  <c r="B9" i="13"/>
  <c r="B8" i="13"/>
  <c r="J31" i="113"/>
  <c r="D15" i="6"/>
  <c r="E9" i="8"/>
  <c r="D25" i="6"/>
  <c r="L20" i="3"/>
  <c r="J9" i="3"/>
  <c r="M20" i="3"/>
  <c r="J10" i="3"/>
  <c r="P11" i="1"/>
  <c r="EK1" i="24"/>
  <c r="J7" i="1"/>
  <c r="B1" i="24"/>
  <c r="V7" i="1"/>
  <c r="C1" i="24"/>
  <c r="I20" i="106"/>
  <c r="I22" i="106"/>
  <c r="AH7" i="1"/>
  <c r="D1" i="24"/>
  <c r="I29" i="106"/>
  <c r="I31" i="106"/>
  <c r="E1" i="24"/>
  <c r="I38" i="106"/>
  <c r="I40" i="106"/>
  <c r="V8" i="1"/>
  <c r="F1" i="24"/>
  <c r="I47" i="106"/>
  <c r="I49" i="106"/>
  <c r="AH8" i="1"/>
  <c r="G1" i="24"/>
  <c r="I56" i="106"/>
  <c r="I58" i="106"/>
  <c r="J9" i="1"/>
  <c r="H1" i="24"/>
  <c r="I65" i="106"/>
  <c r="I67" i="106"/>
  <c r="V9" i="1"/>
  <c r="I1" i="24"/>
  <c r="I74" i="106"/>
  <c r="I76" i="106"/>
  <c r="AH9" i="1"/>
  <c r="J1" i="24"/>
  <c r="I83" i="106"/>
  <c r="I85" i="106"/>
  <c r="J10" i="1"/>
  <c r="K1" i="24"/>
  <c r="I92" i="106"/>
  <c r="I94" i="106"/>
  <c r="V10" i="1"/>
  <c r="L1" i="24"/>
  <c r="I101" i="106"/>
  <c r="I103" i="106"/>
  <c r="AH10" i="1"/>
  <c r="M1" i="24"/>
  <c r="I110" i="106"/>
  <c r="I112" i="106"/>
  <c r="G11" i="1"/>
  <c r="H11" i="1"/>
  <c r="I11" i="1"/>
  <c r="K11" i="1"/>
  <c r="AD11" i="1"/>
  <c r="AE11" i="1"/>
  <c r="AF11" i="1"/>
  <c r="AG11" i="1"/>
  <c r="AK11" i="1"/>
  <c r="D13" i="100"/>
  <c r="G12" i="1" s="1"/>
  <c r="J12" i="1"/>
  <c r="N1" i="24"/>
  <c r="I119" i="106"/>
  <c r="I121" i="106"/>
  <c r="V12" i="1"/>
  <c r="O1" i="24"/>
  <c r="I128" i="106"/>
  <c r="I130" i="106"/>
  <c r="AH12" i="1"/>
  <c r="E134" i="106" s="1"/>
  <c r="P1" i="24"/>
  <c r="I137" i="106"/>
  <c r="I139" i="106"/>
  <c r="J13" i="1"/>
  <c r="Q1" i="24"/>
  <c r="I146" i="106"/>
  <c r="I148" i="106"/>
  <c r="V13" i="1"/>
  <c r="R1" i="24"/>
  <c r="I155" i="106"/>
  <c r="I157" i="106"/>
  <c r="AH13" i="1"/>
  <c r="S1" i="24"/>
  <c r="I164" i="106"/>
  <c r="I166" i="106"/>
  <c r="J14" i="1"/>
  <c r="T1" i="24"/>
  <c r="I173" i="106"/>
  <c r="I175" i="106"/>
  <c r="V14" i="1"/>
  <c r="U1" i="24"/>
  <c r="I182" i="106"/>
  <c r="I184" i="106"/>
  <c r="AH14" i="1"/>
  <c r="V1" i="24"/>
  <c r="I191" i="106"/>
  <c r="I193" i="106"/>
  <c r="J15" i="1"/>
  <c r="W1" i="24"/>
  <c r="I200" i="106"/>
  <c r="I202" i="106"/>
  <c r="V15" i="1"/>
  <c r="X1" i="24"/>
  <c r="I209" i="106"/>
  <c r="I211" i="106"/>
  <c r="AH15" i="1"/>
  <c r="Y1" i="24"/>
  <c r="I218" i="106"/>
  <c r="I220" i="106"/>
  <c r="J16" i="1"/>
  <c r="Z1" i="24"/>
  <c r="I227" i="106"/>
  <c r="I229" i="106"/>
  <c r="V16" i="1"/>
  <c r="AA1" i="24"/>
  <c r="I236" i="106"/>
  <c r="I238" i="106"/>
  <c r="AH16" i="1"/>
  <c r="AB1" i="24"/>
  <c r="I245" i="106"/>
  <c r="I247" i="106"/>
  <c r="J17" i="1"/>
  <c r="AC1" i="24"/>
  <c r="I254" i="106"/>
  <c r="I256" i="106"/>
  <c r="V17" i="1"/>
  <c r="AD1" i="24"/>
  <c r="I263" i="106"/>
  <c r="I265" i="106"/>
  <c r="AH17" i="1"/>
  <c r="AE1" i="24"/>
  <c r="I272" i="106"/>
  <c r="I274" i="106"/>
  <c r="J18" i="1"/>
  <c r="AF1" i="24"/>
  <c r="I281" i="106"/>
  <c r="I283" i="106"/>
  <c r="V18" i="1"/>
  <c r="AG1" i="24"/>
  <c r="I290" i="106"/>
  <c r="I292" i="106"/>
  <c r="AH18" i="1"/>
  <c r="AH1" i="24"/>
  <c r="I299" i="106"/>
  <c r="I301" i="106"/>
  <c r="F19" i="1"/>
  <c r="H19" i="1"/>
  <c r="I19" i="1"/>
  <c r="K19" i="1"/>
  <c r="AD19" i="1"/>
  <c r="AE19" i="1"/>
  <c r="AF19" i="1"/>
  <c r="AG19" i="1"/>
  <c r="AK19" i="1"/>
  <c r="EM1" i="24"/>
  <c r="J20" i="1"/>
  <c r="AI1" i="24"/>
  <c r="I308" i="106"/>
  <c r="I310" i="106"/>
  <c r="D9" i="3"/>
  <c r="V20" i="1"/>
  <c r="AJ1" i="24"/>
  <c r="I317" i="106"/>
  <c r="I319" i="106"/>
  <c r="AH20" i="1"/>
  <c r="AK1" i="24"/>
  <c r="I326" i="106"/>
  <c r="I328" i="106"/>
  <c r="EL1" i="24"/>
  <c r="J21" i="1"/>
  <c r="AL1" i="24"/>
  <c r="I335" i="106"/>
  <c r="I337" i="106"/>
  <c r="D10" i="3"/>
  <c r="V21" i="1"/>
  <c r="AM1" i="24"/>
  <c r="I344" i="106"/>
  <c r="I346" i="106"/>
  <c r="AH21" i="1"/>
  <c r="AN1" i="24"/>
  <c r="I353" i="106"/>
  <c r="I355" i="106"/>
  <c r="EQ1" i="24"/>
  <c r="J22" i="1"/>
  <c r="V22" i="1"/>
  <c r="AH22" i="1"/>
  <c r="EN1" i="24"/>
  <c r="J23" i="1"/>
  <c r="V23" i="1"/>
  <c r="AH23" i="1"/>
  <c r="G24" i="1"/>
  <c r="H24" i="1"/>
  <c r="I24" i="1"/>
  <c r="K24" i="1"/>
  <c r="AO1" i="24"/>
  <c r="I362" i="106"/>
  <c r="I364" i="106"/>
  <c r="P24" i="1"/>
  <c r="AP1" i="24"/>
  <c r="I371" i="106"/>
  <c r="I373" i="106"/>
  <c r="AD24" i="1"/>
  <c r="AE24" i="1"/>
  <c r="AF24" i="1"/>
  <c r="AG24" i="1"/>
  <c r="AQ1" i="24"/>
  <c r="I380" i="106"/>
  <c r="I382" i="106"/>
  <c r="AK24" i="1"/>
  <c r="J25" i="1"/>
  <c r="AR1" i="24"/>
  <c r="I389" i="106"/>
  <c r="I391" i="106"/>
  <c r="V25" i="1"/>
  <c r="AS1" i="24"/>
  <c r="I398" i="106"/>
  <c r="I400" i="106"/>
  <c r="AH25" i="1"/>
  <c r="AT1" i="24"/>
  <c r="I407" i="106"/>
  <c r="I409" i="106"/>
  <c r="J26" i="1"/>
  <c r="AU1" i="24"/>
  <c r="I416" i="106"/>
  <c r="I418" i="106"/>
  <c r="V26" i="1"/>
  <c r="AV1" i="24"/>
  <c r="I425" i="106"/>
  <c r="I427" i="106"/>
  <c r="AH26" i="1"/>
  <c r="AW1" i="24"/>
  <c r="I434" i="106"/>
  <c r="I436" i="106"/>
  <c r="J27" i="1"/>
  <c r="AX1" i="24"/>
  <c r="I443" i="106"/>
  <c r="I445" i="106"/>
  <c r="V27" i="1"/>
  <c r="AY1" i="24"/>
  <c r="I452" i="106"/>
  <c r="I454" i="106"/>
  <c r="AH27" i="1"/>
  <c r="AZ1" i="24"/>
  <c r="I461" i="106"/>
  <c r="I463" i="106"/>
  <c r="J28" i="1"/>
  <c r="BA1" i="24"/>
  <c r="I470" i="106"/>
  <c r="I472" i="106"/>
  <c r="V28" i="1"/>
  <c r="BB1" i="24"/>
  <c r="I479" i="106"/>
  <c r="I481" i="106"/>
  <c r="AH28" i="1"/>
  <c r="BC1" i="24"/>
  <c r="I488" i="106"/>
  <c r="I490" i="106"/>
  <c r="J29" i="1"/>
  <c r="BD1" i="24"/>
  <c r="I497" i="106"/>
  <c r="I499" i="106"/>
  <c r="V29" i="1"/>
  <c r="BE1" i="24"/>
  <c r="I506" i="106"/>
  <c r="I508" i="106"/>
  <c r="AH29" i="1"/>
  <c r="BF1" i="24"/>
  <c r="I515" i="106"/>
  <c r="I517" i="106"/>
  <c r="F30" i="1"/>
  <c r="G30" i="1"/>
  <c r="H30" i="1"/>
  <c r="I30" i="1"/>
  <c r="K30" i="1"/>
  <c r="P30" i="1"/>
  <c r="AD30" i="1"/>
  <c r="AE30" i="1"/>
  <c r="AF30" i="1"/>
  <c r="AG30" i="1"/>
  <c r="AK30" i="1"/>
  <c r="J31" i="1"/>
  <c r="BG1" i="24"/>
  <c r="I524" i="106"/>
  <c r="I526" i="106"/>
  <c r="V31" i="1"/>
  <c r="BH1" i="24"/>
  <c r="I533" i="106"/>
  <c r="I535" i="106"/>
  <c r="AH31" i="1"/>
  <c r="BI1" i="24"/>
  <c r="I542" i="106"/>
  <c r="I544" i="106"/>
  <c r="J32" i="1"/>
  <c r="BJ1" i="24"/>
  <c r="I551" i="106"/>
  <c r="I553" i="106"/>
  <c r="V32" i="1"/>
  <c r="BK1" i="24"/>
  <c r="I560" i="106"/>
  <c r="I562" i="106"/>
  <c r="AH32" i="1"/>
  <c r="BL1" i="24"/>
  <c r="I569" i="106"/>
  <c r="I571" i="106"/>
  <c r="J33" i="1"/>
  <c r="BM1" i="24"/>
  <c r="I578" i="106"/>
  <c r="I580" i="106"/>
  <c r="V33" i="1"/>
  <c r="BN1" i="24"/>
  <c r="I587" i="106"/>
  <c r="I589" i="106"/>
  <c r="AH33" i="1"/>
  <c r="BO1" i="24"/>
  <c r="I596" i="106"/>
  <c r="I598" i="106"/>
  <c r="J34" i="1"/>
  <c r="BP1" i="24"/>
  <c r="I605" i="106"/>
  <c r="I607" i="106"/>
  <c r="V34" i="1"/>
  <c r="BQ1" i="24"/>
  <c r="I614" i="106"/>
  <c r="I616" i="106"/>
  <c r="AH34" i="1"/>
  <c r="BR1" i="24"/>
  <c r="I623" i="106"/>
  <c r="I625" i="106"/>
  <c r="J35" i="1"/>
  <c r="BS1" i="24"/>
  <c r="I632" i="106"/>
  <c r="I634" i="106"/>
  <c r="V35" i="1"/>
  <c r="BT1" i="24"/>
  <c r="I641" i="106"/>
  <c r="I643" i="106"/>
  <c r="AH35" i="1"/>
  <c r="BU1" i="24"/>
  <c r="I650" i="106"/>
  <c r="I652" i="106"/>
  <c r="J36" i="1"/>
  <c r="BV1" i="24"/>
  <c r="I659" i="106"/>
  <c r="I661" i="106"/>
  <c r="V36" i="1"/>
  <c r="BW1" i="24"/>
  <c r="I668" i="106"/>
  <c r="I670" i="106"/>
  <c r="AH36" i="1"/>
  <c r="BX1" i="24"/>
  <c r="I677" i="106"/>
  <c r="I679" i="106"/>
  <c r="J37" i="1"/>
  <c r="BY1" i="24"/>
  <c r="I686" i="106"/>
  <c r="I688" i="106"/>
  <c r="V37" i="1"/>
  <c r="BZ1" i="24"/>
  <c r="I695" i="106"/>
  <c r="I697" i="106"/>
  <c r="AH37" i="1"/>
  <c r="CA1" i="24"/>
  <c r="I704" i="106"/>
  <c r="I706" i="106"/>
  <c r="J38" i="1"/>
  <c r="CB1" i="24"/>
  <c r="I713" i="106"/>
  <c r="I715" i="106"/>
  <c r="V38" i="1"/>
  <c r="CC1" i="24"/>
  <c r="I722" i="106"/>
  <c r="I724" i="106"/>
  <c r="AH38" i="1"/>
  <c r="CD1" i="24"/>
  <c r="I731" i="106"/>
  <c r="I733" i="106"/>
  <c r="J39" i="1"/>
  <c r="CE1" i="24"/>
  <c r="I740" i="106"/>
  <c r="I742" i="106"/>
  <c r="V39" i="1"/>
  <c r="CF1" i="24"/>
  <c r="I749" i="106"/>
  <c r="I751" i="106"/>
  <c r="AH39" i="1"/>
  <c r="CG1" i="24"/>
  <c r="I758" i="106"/>
  <c r="I760" i="106"/>
  <c r="J40" i="1"/>
  <c r="CH1" i="24"/>
  <c r="I767" i="106"/>
  <c r="I769" i="106"/>
  <c r="V40" i="1"/>
  <c r="CI1" i="24"/>
  <c r="I776" i="106"/>
  <c r="I778" i="106"/>
  <c r="AH40" i="1"/>
  <c r="AL40" i="1" s="1"/>
  <c r="CJ1" i="24"/>
  <c r="I785" i="106"/>
  <c r="I787" i="106"/>
  <c r="J41" i="1"/>
  <c r="CK1" i="24"/>
  <c r="I794" i="106"/>
  <c r="I796" i="106"/>
  <c r="V41" i="1"/>
  <c r="CL1" i="24"/>
  <c r="I803" i="106"/>
  <c r="I805" i="106"/>
  <c r="AH41" i="1"/>
  <c r="CM1" i="24"/>
  <c r="I812" i="106"/>
  <c r="I814" i="106"/>
  <c r="J42" i="1"/>
  <c r="CN1" i="24"/>
  <c r="I821" i="106"/>
  <c r="I823" i="106"/>
  <c r="V42" i="1"/>
  <c r="CO1" i="24"/>
  <c r="I830" i="106"/>
  <c r="I832" i="106"/>
  <c r="AH42" i="1"/>
  <c r="CP1" i="24"/>
  <c r="I839" i="106"/>
  <c r="I841" i="106"/>
  <c r="J43" i="1"/>
  <c r="CQ1" i="24"/>
  <c r="I848" i="106"/>
  <c r="I850" i="106"/>
  <c r="V43" i="1"/>
  <c r="CR1" i="24"/>
  <c r="I857" i="106"/>
  <c r="I859" i="106"/>
  <c r="AH43" i="1"/>
  <c r="CS1" i="24"/>
  <c r="I866" i="106"/>
  <c r="I868" i="106"/>
  <c r="J44" i="1"/>
  <c r="CT1" i="24"/>
  <c r="I875" i="106"/>
  <c r="I877" i="106"/>
  <c r="V44" i="1"/>
  <c r="CU1" i="24"/>
  <c r="I884" i="106"/>
  <c r="I886" i="106"/>
  <c r="AH44" i="1"/>
  <c r="CV1" i="24"/>
  <c r="I893" i="106"/>
  <c r="I895" i="106"/>
  <c r="F45" i="1"/>
  <c r="G45" i="1"/>
  <c r="H45" i="1"/>
  <c r="I45" i="1"/>
  <c r="K45" i="1"/>
  <c r="P45" i="1"/>
  <c r="AD45" i="1"/>
  <c r="AE45" i="1"/>
  <c r="AF45" i="1"/>
  <c r="AG45" i="1"/>
  <c r="AK45" i="1"/>
  <c r="J46" i="1"/>
  <c r="CW1" i="24"/>
  <c r="I902" i="106"/>
  <c r="I904" i="106"/>
  <c r="D14" i="3"/>
  <c r="J14" i="3"/>
  <c r="V46" i="1"/>
  <c r="CX1" i="24"/>
  <c r="I911" i="106"/>
  <c r="I913" i="106"/>
  <c r="AH46" i="1"/>
  <c r="CY1" i="24"/>
  <c r="I920" i="106"/>
  <c r="I922" i="106"/>
  <c r="EO1" i="24"/>
  <c r="J48" i="1"/>
  <c r="DC1" i="24"/>
  <c r="I956" i="106"/>
  <c r="I958" i="106"/>
  <c r="D16" i="3"/>
  <c r="J16" i="3"/>
  <c r="V48" i="1"/>
  <c r="DD1" i="24"/>
  <c r="I965" i="106"/>
  <c r="I967" i="106"/>
  <c r="AH48" i="1"/>
  <c r="DE1" i="24"/>
  <c r="I974" i="106"/>
  <c r="I976" i="106"/>
  <c r="EP1" i="24"/>
  <c r="J49" i="1"/>
  <c r="DF1" i="24"/>
  <c r="I983" i="106"/>
  <c r="I985" i="106"/>
  <c r="D17" i="3"/>
  <c r="J17" i="3"/>
  <c r="V49" i="1"/>
  <c r="DG1" i="24"/>
  <c r="I992" i="106"/>
  <c r="I994" i="106"/>
  <c r="AH49" i="1"/>
  <c r="DH1" i="24"/>
  <c r="I1001" i="106"/>
  <c r="I1003" i="106"/>
  <c r="J50" i="1"/>
  <c r="DI1" i="24"/>
  <c r="I1010" i="106"/>
  <c r="I1012" i="106"/>
  <c r="D18" i="3"/>
  <c r="J18" i="3"/>
  <c r="V50" i="1"/>
  <c r="DJ1" i="24"/>
  <c r="I1019" i="106"/>
  <c r="I1021" i="106"/>
  <c r="AH50" i="1"/>
  <c r="DK1" i="24"/>
  <c r="I1028" i="106"/>
  <c r="I1030" i="106"/>
  <c r="J51" i="1"/>
  <c r="V51" i="1"/>
  <c r="AH51" i="1"/>
  <c r="J52" i="1"/>
  <c r="V52" i="1"/>
  <c r="AH52" i="1"/>
  <c r="J53" i="1"/>
  <c r="V53" i="1"/>
  <c r="AH53" i="1"/>
  <c r="J54" i="1"/>
  <c r="V54" i="1"/>
  <c r="AH54" i="1"/>
  <c r="J55" i="1"/>
  <c r="V55" i="1"/>
  <c r="AH55" i="1"/>
  <c r="J56" i="1"/>
  <c r="V56" i="1"/>
  <c r="AH56" i="1"/>
  <c r="J57" i="1"/>
  <c r="V57" i="1"/>
  <c r="AH57" i="1"/>
  <c r="F58" i="1"/>
  <c r="H58" i="1"/>
  <c r="I58" i="1"/>
  <c r="K58" i="1"/>
  <c r="DL1" i="24"/>
  <c r="I1037" i="106"/>
  <c r="I1039" i="106"/>
  <c r="P58" i="1"/>
  <c r="DM1" i="24"/>
  <c r="I1046" i="106"/>
  <c r="I1048" i="106"/>
  <c r="AD58" i="1"/>
  <c r="AE58" i="1"/>
  <c r="AF58" i="1"/>
  <c r="AG58" i="1"/>
  <c r="DN1" i="24"/>
  <c r="I1055" i="106"/>
  <c r="I1057" i="106"/>
  <c r="AK58" i="1"/>
  <c r="J59" i="1"/>
  <c r="DO1" i="24"/>
  <c r="I1064" i="106"/>
  <c r="I1066" i="106"/>
  <c r="V59" i="1"/>
  <c r="DP1" i="24"/>
  <c r="I1073" i="106"/>
  <c r="I1075" i="106"/>
  <c r="AH59" i="1"/>
  <c r="DQ1" i="24"/>
  <c r="I1082" i="106"/>
  <c r="I1084" i="106"/>
  <c r="F9" i="8"/>
  <c r="F12" i="8" s="1"/>
  <c r="F20" i="3"/>
  <c r="G10" i="8"/>
  <c r="D20" i="6"/>
  <c r="G17" i="8"/>
  <c r="E20" i="3"/>
  <c r="G18" i="8"/>
  <c r="G8" i="8"/>
  <c r="G7" i="8"/>
  <c r="H20" i="3"/>
  <c r="G20" i="3"/>
  <c r="K20" i="3"/>
  <c r="N20" i="3"/>
  <c r="J9" i="112"/>
  <c r="F28" i="113"/>
  <c r="F21" i="113"/>
  <c r="F14" i="113"/>
  <c r="F7" i="113"/>
  <c r="J24" i="113"/>
  <c r="J17" i="113"/>
  <c r="J10" i="113"/>
  <c r="F7" i="112"/>
  <c r="DW1" i="24"/>
  <c r="DX1" i="24"/>
  <c r="DY1" i="24"/>
  <c r="DZ1" i="24"/>
  <c r="EA1" i="24"/>
  <c r="EB1" i="24"/>
  <c r="EC1" i="24"/>
  <c r="ED1" i="24"/>
  <c r="EE1" i="24"/>
  <c r="EF1" i="24"/>
  <c r="EG1" i="24"/>
  <c r="EH1" i="24"/>
  <c r="EI1" i="24"/>
  <c r="EJ1" i="24"/>
  <c r="DR1" i="24"/>
  <c r="DS1" i="24"/>
  <c r="DT1" i="24"/>
  <c r="DU1" i="24"/>
  <c r="DV1" i="24"/>
  <c r="E19" i="8"/>
  <c r="F19" i="8"/>
  <c r="A1" i="24"/>
  <c r="AL7" i="1"/>
  <c r="AL25" i="1"/>
  <c r="B3" i="24" l="1"/>
  <c r="B4" i="24"/>
  <c r="E11" i="8"/>
  <c r="E12" i="8"/>
  <c r="B5" i="13"/>
  <c r="G9" i="8"/>
  <c r="F12" i="6"/>
  <c r="F21" i="6"/>
  <c r="F11" i="8"/>
  <c r="D26" i="6"/>
  <c r="D29" i="6" s="1"/>
  <c r="L50" i="1"/>
  <c r="Y50" i="1" s="1"/>
  <c r="E1079" i="106"/>
  <c r="E1070" i="106"/>
  <c r="L59" i="1"/>
  <c r="AD60" i="1"/>
  <c r="AD61" i="1" s="1"/>
  <c r="P60" i="1"/>
  <c r="P61" i="1" s="1"/>
  <c r="K60" i="1"/>
  <c r="K61" i="1" s="1"/>
  <c r="F60" i="1"/>
  <c r="F61" i="1" s="1"/>
  <c r="AL56" i="1"/>
  <c r="L54" i="1"/>
  <c r="Y54" i="1" s="1"/>
  <c r="AL52" i="1"/>
  <c r="L48" i="1"/>
  <c r="L23" i="1"/>
  <c r="Y23" i="1" s="1"/>
  <c r="L22" i="1"/>
  <c r="Y22" i="1" s="1"/>
  <c r="L20" i="1"/>
  <c r="Y20" i="1" s="1"/>
  <c r="T11" i="1"/>
  <c r="J7" i="3" s="1"/>
  <c r="AE60" i="1"/>
  <c r="AE61" i="1" s="1"/>
  <c r="L57" i="1"/>
  <c r="Y57" i="1" s="1"/>
  <c r="AL51" i="1"/>
  <c r="E989" i="106"/>
  <c r="AL20" i="1"/>
  <c r="Q19" i="1"/>
  <c r="AK60" i="1"/>
  <c r="AK61" i="1" s="1"/>
  <c r="AG61" i="1"/>
  <c r="I60" i="1"/>
  <c r="I61" i="1" s="1"/>
  <c r="AL57" i="1"/>
  <c r="L55" i="1"/>
  <c r="AL53" i="1"/>
  <c r="L51" i="1"/>
  <c r="AL50" i="1"/>
  <c r="E1016" i="106"/>
  <c r="L49" i="1"/>
  <c r="Y49" i="1" s="1"/>
  <c r="AL46" i="1"/>
  <c r="E908" i="106"/>
  <c r="E512" i="106"/>
  <c r="E503" i="106"/>
  <c r="L29" i="1"/>
  <c r="E494" i="106" s="1"/>
  <c r="E485" i="106"/>
  <c r="E476" i="106"/>
  <c r="L28" i="1"/>
  <c r="E458" i="106"/>
  <c r="E449" i="106"/>
  <c r="L27" i="1"/>
  <c r="E431" i="106"/>
  <c r="E422" i="106"/>
  <c r="L26" i="1"/>
  <c r="Y26" i="1" s="1"/>
  <c r="E404" i="106"/>
  <c r="E395" i="106"/>
  <c r="L25" i="1"/>
  <c r="E386" i="106" s="1"/>
  <c r="AL21" i="1"/>
  <c r="E341" i="106"/>
  <c r="U60" i="1"/>
  <c r="U61" i="1" s="1"/>
  <c r="S60" i="1"/>
  <c r="S61" i="1" s="1"/>
  <c r="AL55" i="1"/>
  <c r="L53" i="1"/>
  <c r="AL49" i="1"/>
  <c r="L46" i="1"/>
  <c r="Y46" i="1" s="1"/>
  <c r="AF61" i="1"/>
  <c r="H60" i="1"/>
  <c r="L56" i="1"/>
  <c r="AL54" i="1"/>
  <c r="L52" i="1"/>
  <c r="Y52" i="1" s="1"/>
  <c r="E971" i="106"/>
  <c r="E962" i="106"/>
  <c r="AL44" i="1"/>
  <c r="E881" i="106"/>
  <c r="L44" i="1"/>
  <c r="Y44" i="1" s="1"/>
  <c r="AL43" i="1"/>
  <c r="E854" i="106"/>
  <c r="L43" i="1"/>
  <c r="Y43" i="1" s="1"/>
  <c r="E836" i="106"/>
  <c r="E827" i="106"/>
  <c r="L42" i="1"/>
  <c r="E818" i="106" s="1"/>
  <c r="E809" i="106"/>
  <c r="E800" i="106"/>
  <c r="L41" i="1"/>
  <c r="E782" i="106"/>
  <c r="E773" i="106"/>
  <c r="L40" i="1"/>
  <c r="AL39" i="1"/>
  <c r="E746" i="106"/>
  <c r="L39" i="1"/>
  <c r="E737" i="106" s="1"/>
  <c r="E728" i="106"/>
  <c r="E719" i="106"/>
  <c r="L38" i="1"/>
  <c r="E710" i="106" s="1"/>
  <c r="AL37" i="1"/>
  <c r="E692" i="106"/>
  <c r="L37" i="1"/>
  <c r="E665" i="106"/>
  <c r="L36" i="1"/>
  <c r="E656" i="106" s="1"/>
  <c r="AL35" i="1"/>
  <c r="E638" i="106"/>
  <c r="L35" i="1"/>
  <c r="Y35" i="1" s="1"/>
  <c r="AL34" i="1"/>
  <c r="E611" i="106"/>
  <c r="L34" i="1"/>
  <c r="E593" i="106"/>
  <c r="E584" i="106"/>
  <c r="L33" i="1"/>
  <c r="E566" i="106"/>
  <c r="E557" i="106"/>
  <c r="L32" i="1"/>
  <c r="E548" i="106" s="1"/>
  <c r="E530" i="106"/>
  <c r="L31" i="1"/>
  <c r="AL23" i="1"/>
  <c r="AL22" i="1"/>
  <c r="L21" i="1"/>
  <c r="E296" i="106"/>
  <c r="E287" i="106"/>
  <c r="L18" i="1"/>
  <c r="Y18" i="1" s="1"/>
  <c r="E269" i="106"/>
  <c r="E260" i="106"/>
  <c r="L17" i="1"/>
  <c r="Y17" i="1" s="1"/>
  <c r="E242" i="106"/>
  <c r="E233" i="106"/>
  <c r="L16" i="1"/>
  <c r="AL15" i="1"/>
  <c r="E206" i="106"/>
  <c r="L15" i="1"/>
  <c r="Y15" i="1" s="1"/>
  <c r="E188" i="106"/>
  <c r="E179" i="106"/>
  <c r="L14" i="1"/>
  <c r="Y14" i="1" s="1"/>
  <c r="AL13" i="1"/>
  <c r="E152" i="106"/>
  <c r="L13" i="1"/>
  <c r="Y13" i="1" s="1"/>
  <c r="AL12" i="1"/>
  <c r="E125" i="106"/>
  <c r="E107" i="106"/>
  <c r="E98" i="106"/>
  <c r="L10" i="1"/>
  <c r="Y10" i="1" s="1"/>
  <c r="E80" i="106"/>
  <c r="E71" i="106"/>
  <c r="L9" i="1"/>
  <c r="E62" i="106" s="1"/>
  <c r="E53" i="106"/>
  <c r="E44" i="106"/>
  <c r="E35" i="106"/>
  <c r="E26" i="106"/>
  <c r="E17" i="106"/>
  <c r="L7" i="1"/>
  <c r="E8" i="106" s="1"/>
  <c r="I9" i="3"/>
  <c r="O9" i="3"/>
  <c r="I17" i="3"/>
  <c r="O14" i="3"/>
  <c r="I10" i="3"/>
  <c r="O10" i="3"/>
  <c r="O17" i="3"/>
  <c r="I16" i="3"/>
  <c r="O18" i="3"/>
  <c r="I18" i="3"/>
  <c r="O16" i="3"/>
  <c r="I14" i="3"/>
  <c r="G19" i="1"/>
  <c r="AL33" i="1"/>
  <c r="Q30" i="1"/>
  <c r="AL17" i="1"/>
  <c r="AL42" i="1"/>
  <c r="R60" i="1"/>
  <c r="R61" i="1" s="1"/>
  <c r="T58" i="1"/>
  <c r="T45" i="1"/>
  <c r="T30" i="1"/>
  <c r="AL32" i="1"/>
  <c r="E620" i="106"/>
  <c r="T24" i="1"/>
  <c r="J11" i="3" s="1"/>
  <c r="T19" i="1"/>
  <c r="Q45" i="1"/>
  <c r="J24" i="1"/>
  <c r="Q24" i="1"/>
  <c r="Q11" i="1"/>
  <c r="O60" i="1"/>
  <c r="O61" i="1" s="1"/>
  <c r="Q58" i="1"/>
  <c r="E215" i="106"/>
  <c r="AL9" i="1"/>
  <c r="AL16" i="1"/>
  <c r="AL48" i="1"/>
  <c r="Y55" i="1"/>
  <c r="E755" i="106"/>
  <c r="E647" i="106"/>
  <c r="J19" i="1"/>
  <c r="V30" i="1"/>
  <c r="AH30" i="1"/>
  <c r="J30" i="1"/>
  <c r="D8" i="3"/>
  <c r="E161" i="106"/>
  <c r="V19" i="1"/>
  <c r="AL59" i="1"/>
  <c r="V58" i="1"/>
  <c r="J58" i="1"/>
  <c r="AL18" i="1"/>
  <c r="V45" i="1"/>
  <c r="AH11" i="1"/>
  <c r="Y27" i="1"/>
  <c r="AL8" i="1"/>
  <c r="E917" i="106"/>
  <c r="L12" i="1"/>
  <c r="E116" i="106" s="1"/>
  <c r="E323" i="106"/>
  <c r="E602" i="106"/>
  <c r="AL14" i="1"/>
  <c r="AL38" i="1"/>
  <c r="E998" i="106"/>
  <c r="E1025" i="106"/>
  <c r="E890" i="106"/>
  <c r="J11" i="1"/>
  <c r="AL10" i="1"/>
  <c r="Y51" i="1"/>
  <c r="AL29" i="1"/>
  <c r="E863" i="106"/>
  <c r="AL28" i="1"/>
  <c r="AL26" i="1"/>
  <c r="AH19" i="1"/>
  <c r="Y39" i="1"/>
  <c r="Y42" i="1"/>
  <c r="E701" i="106"/>
  <c r="AL27" i="1"/>
  <c r="E350" i="106"/>
  <c r="AL41" i="1"/>
  <c r="Y33" i="1"/>
  <c r="Y21" i="1"/>
  <c r="AH58" i="1"/>
  <c r="AH24" i="1"/>
  <c r="D12" i="3"/>
  <c r="J45" i="1"/>
  <c r="Y40" i="1"/>
  <c r="E314" i="106"/>
  <c r="AH45" i="1"/>
  <c r="E1007" i="106"/>
  <c r="AL31" i="1"/>
  <c r="E539" i="106"/>
  <c r="G60" i="1"/>
  <c r="Y53" i="1"/>
  <c r="E845" i="106"/>
  <c r="Y41" i="1"/>
  <c r="AL36" i="1"/>
  <c r="E674" i="106"/>
  <c r="J8" i="3"/>
  <c r="V24" i="1"/>
  <c r="V11" i="1"/>
  <c r="D28" i="6"/>
  <c r="G11" i="8" l="1"/>
  <c r="Y7" i="1"/>
  <c r="Y9" i="1"/>
  <c r="E278" i="106"/>
  <c r="AL60" i="1"/>
  <c r="G61" i="1"/>
  <c r="J60" i="1"/>
  <c r="Y32" i="1"/>
  <c r="Y36" i="1"/>
  <c r="E89" i="106"/>
  <c r="L19" i="1"/>
  <c r="Y19" i="1" s="1"/>
  <c r="H61" i="1"/>
  <c r="J61" i="1" s="1"/>
  <c r="Y38" i="1"/>
  <c r="Y25" i="1"/>
  <c r="Y29" i="1"/>
  <c r="DA4" i="24"/>
  <c r="D935" i="106" s="1"/>
  <c r="DB3" i="24"/>
  <c r="C944" i="106" s="1"/>
  <c r="H949" i="106" s="1"/>
  <c r="DB4" i="24"/>
  <c r="D944" i="106" s="1"/>
  <c r="CZ3" i="24"/>
  <c r="C926" i="106" s="1"/>
  <c r="CZ4" i="24"/>
  <c r="D926" i="106" s="1"/>
  <c r="DA3" i="24"/>
  <c r="C935" i="106" s="1"/>
  <c r="H940" i="106" s="1"/>
  <c r="E872" i="106"/>
  <c r="E899" i="106"/>
  <c r="E197" i="106"/>
  <c r="V60" i="1"/>
  <c r="J12" i="3"/>
  <c r="O12" i="3" s="1"/>
  <c r="E521" i="106"/>
  <c r="AL45" i="1"/>
  <c r="Y59" i="1"/>
  <c r="AB21" i="1"/>
  <c r="AL19" i="1"/>
  <c r="L11" i="1"/>
  <c r="Y11" i="1" s="1"/>
  <c r="Q60" i="1"/>
  <c r="L24" i="1"/>
  <c r="Y24" i="1" s="1"/>
  <c r="J13" i="3"/>
  <c r="O13" i="3" s="1"/>
  <c r="E332" i="106"/>
  <c r="E575" i="106"/>
  <c r="E764" i="106"/>
  <c r="E440" i="106"/>
  <c r="E305" i="106"/>
  <c r="T61" i="1"/>
  <c r="AL11" i="1"/>
  <c r="AL30" i="1"/>
  <c r="E980" i="106"/>
  <c r="E467" i="106"/>
  <c r="E1061" i="106"/>
  <c r="Y16" i="1"/>
  <c r="E683" i="106"/>
  <c r="Y31" i="1"/>
  <c r="L58" i="1"/>
  <c r="E1034" i="106" s="1"/>
  <c r="D7" i="3"/>
  <c r="I7" i="3" s="1"/>
  <c r="D13" i="3"/>
  <c r="I13" i="3" s="1"/>
  <c r="E170" i="106"/>
  <c r="E413" i="106"/>
  <c r="E368" i="106"/>
  <c r="AB49" i="1"/>
  <c r="E953" i="106"/>
  <c r="E791" i="106"/>
  <c r="Y48" i="1"/>
  <c r="Y56" i="1"/>
  <c r="AB50" i="1"/>
  <c r="Q61" i="1"/>
  <c r="AB20" i="1"/>
  <c r="L45" i="1"/>
  <c r="Y45" i="1" s="1"/>
  <c r="Y28" i="1"/>
  <c r="E224" i="106"/>
  <c r="Y8" i="1"/>
  <c r="Y37" i="1"/>
  <c r="Y34" i="1"/>
  <c r="E1043" i="106"/>
  <c r="L30" i="1"/>
  <c r="D11" i="3"/>
  <c r="I11" i="3" s="1"/>
  <c r="T60" i="1"/>
  <c r="E143" i="106"/>
  <c r="E251" i="106"/>
  <c r="E629" i="106"/>
  <c r="O8" i="3"/>
  <c r="I8" i="3"/>
  <c r="I12" i="3"/>
  <c r="Y12" i="1"/>
  <c r="O11" i="3"/>
  <c r="AB46" i="1"/>
  <c r="AH61" i="1"/>
  <c r="E377" i="106"/>
  <c r="AL24" i="1"/>
  <c r="O7" i="3"/>
  <c r="AL58" i="1"/>
  <c r="E1052" i="106"/>
  <c r="L60" i="1"/>
  <c r="V61" i="1"/>
  <c r="BM3" i="24"/>
  <c r="C575" i="106" s="1"/>
  <c r="F4" i="24"/>
  <c r="D44" i="106" s="1"/>
  <c r="BW4" i="24"/>
  <c r="D665" i="106" s="1"/>
  <c r="AE3" i="24"/>
  <c r="C269" i="106" s="1"/>
  <c r="R4" i="24"/>
  <c r="D152" i="106" s="1"/>
  <c r="AW4" i="24"/>
  <c r="D431" i="106" s="1"/>
  <c r="DG4" i="24"/>
  <c r="D989" i="106" s="1"/>
  <c r="EJ4" i="24"/>
  <c r="BO3" i="24"/>
  <c r="C593" i="106" s="1"/>
  <c r="R3" i="24"/>
  <c r="C152" i="106" s="1"/>
  <c r="N4" i="24"/>
  <c r="D116" i="106" s="1"/>
  <c r="L3" i="24"/>
  <c r="C98" i="106" s="1"/>
  <c r="AI3" i="24"/>
  <c r="C305" i="106" s="1"/>
  <c r="AQ3" i="24"/>
  <c r="C377" i="106" s="1"/>
  <c r="CV3" i="24"/>
  <c r="C890" i="106" s="1"/>
  <c r="CB4" i="24"/>
  <c r="D710" i="106" s="1"/>
  <c r="BV3" i="24"/>
  <c r="C656" i="106" s="1"/>
  <c r="CA4" i="24"/>
  <c r="D701" i="106" s="1"/>
  <c r="BI3" i="24"/>
  <c r="C539" i="106" s="1"/>
  <c r="W3" i="24"/>
  <c r="C197" i="106" s="1"/>
  <c r="AR4" i="24"/>
  <c r="D386" i="106" s="1"/>
  <c r="CL4" i="24"/>
  <c r="D800" i="106" s="1"/>
  <c r="CJ4" i="24"/>
  <c r="D782" i="106" s="1"/>
  <c r="CG3" i="24"/>
  <c r="C755" i="106" s="1"/>
  <c r="AH3" i="24"/>
  <c r="C296" i="106" s="1"/>
  <c r="CU3" i="24"/>
  <c r="C881" i="106" s="1"/>
  <c r="CJ3" i="24"/>
  <c r="C782" i="106" s="1"/>
  <c r="W4" i="24"/>
  <c r="D197" i="106" s="1"/>
  <c r="P4" i="24"/>
  <c r="D134" i="106" s="1"/>
  <c r="D4" i="24"/>
  <c r="D26" i="106" s="1"/>
  <c r="DF4" i="24"/>
  <c r="D980" i="106" s="1"/>
  <c r="P3" i="24"/>
  <c r="C134" i="106" s="1"/>
  <c r="S4" i="24"/>
  <c r="D161" i="106" s="1"/>
  <c r="C3" i="24"/>
  <c r="C17" i="106" s="1"/>
  <c r="H22" i="106" s="1"/>
  <c r="F22" i="106" s="1"/>
  <c r="BE4" i="24"/>
  <c r="D503" i="106" s="1"/>
  <c r="BO4" i="24"/>
  <c r="D593" i="106" s="1"/>
  <c r="CA3" i="24"/>
  <c r="C701" i="106" s="1"/>
  <c r="EB4" i="24"/>
  <c r="CH3" i="24"/>
  <c r="C764" i="106" s="1"/>
  <c r="BX4" i="24"/>
  <c r="D674" i="106" s="1"/>
  <c r="DX3" i="24"/>
  <c r="AS3" i="24"/>
  <c r="C395" i="106" s="1"/>
  <c r="V3" i="24"/>
  <c r="C188" i="106" s="1"/>
  <c r="CC4" i="24"/>
  <c r="D719" i="106" s="1"/>
  <c r="BA4" i="24"/>
  <c r="D467" i="106" s="1"/>
  <c r="BM4" i="24"/>
  <c r="D575" i="106" s="1"/>
  <c r="G4" i="24"/>
  <c r="D53" i="106" s="1"/>
  <c r="CT4" i="24"/>
  <c r="D872" i="106" s="1"/>
  <c r="CM4" i="24"/>
  <c r="D809" i="106" s="1"/>
  <c r="BK3" i="24"/>
  <c r="C557" i="106" s="1"/>
  <c r="DS3" i="24"/>
  <c r="D3" i="24"/>
  <c r="C26" i="106" s="1"/>
  <c r="CI4" i="24"/>
  <c r="D773" i="106" s="1"/>
  <c r="AN4" i="24"/>
  <c r="D350" i="106" s="1"/>
  <c r="CO3" i="24"/>
  <c r="C827" i="106" s="1"/>
  <c r="BT4" i="24"/>
  <c r="D638" i="106" s="1"/>
  <c r="CY4" i="24"/>
  <c r="D917" i="106" s="1"/>
  <c r="DF3" i="24"/>
  <c r="C980" i="106" s="1"/>
  <c r="BU3" i="24"/>
  <c r="C647" i="106" s="1"/>
  <c r="CC3" i="24"/>
  <c r="C719" i="106" s="1"/>
  <c r="EP4" i="24"/>
  <c r="B49" i="1" s="1"/>
  <c r="E49" i="1" s="1"/>
  <c r="BC4" i="24"/>
  <c r="D485" i="106" s="1"/>
  <c r="EF3" i="24"/>
  <c r="AX3" i="24"/>
  <c r="C440" i="106" s="1"/>
  <c r="U4" i="24"/>
  <c r="D179" i="106" s="1"/>
  <c r="X4" i="24"/>
  <c r="D206" i="106" s="1"/>
  <c r="BV4" i="24"/>
  <c r="D656" i="106" s="1"/>
  <c r="EQ4" i="24"/>
  <c r="B22" i="1" s="1"/>
  <c r="E22" i="1" s="1"/>
  <c r="AJ4" i="24"/>
  <c r="D314" i="106" s="1"/>
  <c r="BQ4" i="24"/>
  <c r="D611" i="106" s="1"/>
  <c r="EO4" i="24"/>
  <c r="B48" i="1" s="1"/>
  <c r="E48" i="1" s="1"/>
  <c r="BF4" i="24"/>
  <c r="D512" i="106" s="1"/>
  <c r="BE3" i="24"/>
  <c r="C503" i="106" s="1"/>
  <c r="AB4" i="24"/>
  <c r="D242" i="106" s="1"/>
  <c r="CI3" i="24"/>
  <c r="C773" i="106" s="1"/>
  <c r="T4" i="24"/>
  <c r="D170" i="106" s="1"/>
  <c r="BZ4" i="24"/>
  <c r="D692" i="106" s="1"/>
  <c r="F3" i="24"/>
  <c r="C44" i="106" s="1"/>
  <c r="DE3" i="24"/>
  <c r="C971" i="106" s="1"/>
  <c r="CP3" i="24"/>
  <c r="C836" i="106" s="1"/>
  <c r="EH4" i="24"/>
  <c r="DI4" i="24"/>
  <c r="D1007" i="106" s="1"/>
  <c r="BS3" i="24"/>
  <c r="C629" i="106" s="1"/>
  <c r="G3" i="24"/>
  <c r="C53" i="106" s="1"/>
  <c r="V4" i="24"/>
  <c r="D188" i="106" s="1"/>
  <c r="T3" i="24"/>
  <c r="C170" i="106" s="1"/>
  <c r="AY3" i="24"/>
  <c r="C449" i="106" s="1"/>
  <c r="DG3" i="24"/>
  <c r="C989" i="106" s="1"/>
  <c r="DZ4" i="24"/>
  <c r="BW3" i="24"/>
  <c r="C665" i="106" s="1"/>
  <c r="AH4" i="24"/>
  <c r="D296" i="106" s="1"/>
  <c r="DU4" i="24"/>
  <c r="AV4" i="24"/>
  <c r="D422" i="106" s="1"/>
  <c r="DM3" i="24"/>
  <c r="C1043" i="106" s="1"/>
  <c r="AV3" i="24"/>
  <c r="C422" i="106" s="1"/>
  <c r="CH4" i="24"/>
  <c r="D764" i="106" s="1"/>
  <c r="AK4" i="24"/>
  <c r="D323" i="106" s="1"/>
  <c r="BG3" i="24"/>
  <c r="C521" i="106" s="1"/>
  <c r="AD3" i="24"/>
  <c r="C260" i="106" s="1"/>
  <c r="AT4" i="24"/>
  <c r="D404" i="106" s="1"/>
  <c r="BP3" i="24"/>
  <c r="C602" i="106" s="1"/>
  <c r="CL3" i="24"/>
  <c r="C800" i="106" s="1"/>
  <c r="DJ3" i="24"/>
  <c r="C1016" i="106" s="1"/>
  <c r="DN4" i="24"/>
  <c r="D1052" i="106" s="1"/>
  <c r="BL3" i="24"/>
  <c r="C566" i="106" s="1"/>
  <c r="U3" i="24"/>
  <c r="C179" i="106" s="1"/>
  <c r="AA4" i="24"/>
  <c r="D233" i="106" s="1"/>
  <c r="K4" i="24"/>
  <c r="D89" i="106" s="1"/>
  <c r="N3" i="24"/>
  <c r="C116" i="106" s="1"/>
  <c r="CS4" i="24"/>
  <c r="D863" i="106" s="1"/>
  <c r="DQ3" i="24"/>
  <c r="C1079" i="106" s="1"/>
  <c r="EL4" i="24"/>
  <c r="B21" i="1" s="1"/>
  <c r="E21" i="1" s="1"/>
  <c r="CO4" i="24"/>
  <c r="D827" i="106" s="1"/>
  <c r="J3" i="24"/>
  <c r="C80" i="106" s="1"/>
  <c r="BH4" i="24"/>
  <c r="D530" i="106" s="1"/>
  <c r="AL4" i="24"/>
  <c r="D332" i="106" s="1"/>
  <c r="AC3" i="24"/>
  <c r="C251" i="106" s="1"/>
  <c r="BR4" i="24"/>
  <c r="D620" i="106" s="1"/>
  <c r="AO4" i="24"/>
  <c r="D359" i="106" s="1"/>
  <c r="BI4" i="24"/>
  <c r="D539" i="106" s="1"/>
  <c r="DD3" i="24"/>
  <c r="C962" i="106" s="1"/>
  <c r="EI4" i="24"/>
  <c r="CK4" i="24"/>
  <c r="D791" i="106" s="1"/>
  <c r="L4" i="24"/>
  <c r="D98" i="106" s="1"/>
  <c r="AA3" i="24"/>
  <c r="C233" i="106" s="1"/>
  <c r="CN3" i="24"/>
  <c r="C818" i="106" s="1"/>
  <c r="DH3" i="24"/>
  <c r="C998" i="106" s="1"/>
  <c r="EG4" i="24"/>
  <c r="EA3" i="24"/>
  <c r="X3" i="24"/>
  <c r="C206" i="106" s="1"/>
  <c r="AZ4" i="24"/>
  <c r="D458" i="106" s="1"/>
  <c r="M3" i="24"/>
  <c r="C107" i="106" s="1"/>
  <c r="E4" i="24"/>
  <c r="D35" i="106" s="1"/>
  <c r="CQ4" i="24"/>
  <c r="D845" i="106" s="1"/>
  <c r="AG3" i="24"/>
  <c r="C287" i="106" s="1"/>
  <c r="DZ3" i="24"/>
  <c r="DU3" i="24"/>
  <c r="AK3" i="24"/>
  <c r="C323" i="106" s="1"/>
  <c r="DK4" i="24"/>
  <c r="D1025" i="106" s="1"/>
  <c r="Z4" i="24"/>
  <c r="D224" i="106" s="1"/>
  <c r="DR4" i="24"/>
  <c r="EB3" i="24"/>
  <c r="CP4" i="24"/>
  <c r="D836" i="106" s="1"/>
  <c r="EE4" i="24"/>
  <c r="CE4" i="24"/>
  <c r="D737" i="106" s="1"/>
  <c r="O4" i="24"/>
  <c r="D125" i="106" s="1"/>
  <c r="CN4" i="24"/>
  <c r="D818" i="106" s="1"/>
  <c r="DW4" i="24"/>
  <c r="D7" i="113" s="1"/>
  <c r="BD4" i="24"/>
  <c r="D494" i="106" s="1"/>
  <c r="EH3" i="24"/>
  <c r="DL4" i="24"/>
  <c r="D1034" i="106" s="1"/>
  <c r="AI4" i="24"/>
  <c r="D305" i="106" s="1"/>
  <c r="H4" i="24"/>
  <c r="D62" i="106" s="1"/>
  <c r="E3" i="24"/>
  <c r="C35" i="106" s="1"/>
  <c r="Y4" i="24"/>
  <c r="D215" i="106" s="1"/>
  <c r="I4" i="24"/>
  <c r="D71" i="106" s="1"/>
  <c r="BU4" i="24"/>
  <c r="D647" i="106" s="1"/>
  <c r="AL3" i="24"/>
  <c r="C332" i="106" s="1"/>
  <c r="BB3" i="24"/>
  <c r="C476" i="106" s="1"/>
  <c r="CQ3" i="24"/>
  <c r="C845" i="106" s="1"/>
  <c r="CK3" i="24"/>
  <c r="C791" i="106" s="1"/>
  <c r="CF4" i="24"/>
  <c r="D746" i="106" s="1"/>
  <c r="BN3" i="24"/>
  <c r="C584" i="106" s="1"/>
  <c r="C4" i="24"/>
  <c r="D17" i="106" s="1"/>
  <c r="CX4" i="24"/>
  <c r="D908" i="106" s="1"/>
  <c r="CU4" i="24"/>
  <c r="D881" i="106" s="1"/>
  <c r="BT3" i="24"/>
  <c r="C638" i="106" s="1"/>
  <c r="ED4" i="24"/>
  <c r="DV4" i="24"/>
  <c r="D7" i="112" s="1"/>
  <c r="BB4" i="24"/>
  <c r="D476" i="106" s="1"/>
  <c r="AF4" i="24"/>
  <c r="D278" i="106" s="1"/>
  <c r="CE3" i="24"/>
  <c r="C737" i="106" s="1"/>
  <c r="BN4" i="24"/>
  <c r="D584" i="106" s="1"/>
  <c r="CD4" i="24"/>
  <c r="D728" i="106" s="1"/>
  <c r="BZ3" i="24"/>
  <c r="C692" i="106" s="1"/>
  <c r="AQ4" i="24"/>
  <c r="D377" i="106" s="1"/>
  <c r="C8" i="106"/>
  <c r="EK4" i="24"/>
  <c r="B11" i="1" s="1"/>
  <c r="BJ3" i="24"/>
  <c r="C548" i="106" s="1"/>
  <c r="AM4" i="24"/>
  <c r="D341" i="106" s="1"/>
  <c r="AW3" i="24"/>
  <c r="C431" i="106" s="1"/>
  <c r="CW3" i="24"/>
  <c r="C899" i="106" s="1"/>
  <c r="DD4" i="24"/>
  <c r="D962" i="106" s="1"/>
  <c r="EF4" i="24"/>
  <c r="DC4" i="24"/>
  <c r="AE4" i="24"/>
  <c r="D269" i="106" s="1"/>
  <c r="DW3" i="24"/>
  <c r="CF3" i="24"/>
  <c r="C746" i="106" s="1"/>
  <c r="BA3" i="24"/>
  <c r="C467" i="106" s="1"/>
  <c r="DP4" i="24"/>
  <c r="D1070" i="106" s="1"/>
  <c r="K3" i="24"/>
  <c r="C89" i="106" s="1"/>
  <c r="BR3" i="24"/>
  <c r="C620" i="106" s="1"/>
  <c r="EE3" i="24"/>
  <c r="AC4" i="24"/>
  <c r="D251" i="106" s="1"/>
  <c r="AM3" i="24"/>
  <c r="C341" i="106" s="1"/>
  <c r="S3" i="24"/>
  <c r="C161" i="106" s="1"/>
  <c r="AF3" i="24"/>
  <c r="C278" i="106" s="1"/>
  <c r="BP4" i="24"/>
  <c r="D602" i="106" s="1"/>
  <c r="DE4" i="24"/>
  <c r="D971" i="106" s="1"/>
  <c r="BD3" i="24"/>
  <c r="C494" i="106" s="1"/>
  <c r="DL3" i="24"/>
  <c r="C1034" i="106" s="1"/>
  <c r="AN3" i="24"/>
  <c r="C350" i="106" s="1"/>
  <c r="DX4" i="24"/>
  <c r="BJ4" i="24"/>
  <c r="D548" i="106" s="1"/>
  <c r="BH3" i="24"/>
  <c r="C530" i="106" s="1"/>
  <c r="DJ4" i="24"/>
  <c r="D1016" i="106" s="1"/>
  <c r="DM4" i="24"/>
  <c r="D1043" i="106" s="1"/>
  <c r="ED3" i="24"/>
  <c r="DY3" i="24"/>
  <c r="C14" i="113" s="1"/>
  <c r="DY4" i="24"/>
  <c r="D14" i="113" s="1"/>
  <c r="O3" i="24"/>
  <c r="C125" i="106" s="1"/>
  <c r="AU3" i="24"/>
  <c r="C413" i="106" s="1"/>
  <c r="DI3" i="24"/>
  <c r="C1007" i="106" s="1"/>
  <c r="BL4" i="24"/>
  <c r="D566" i="106" s="1"/>
  <c r="CG4" i="24"/>
  <c r="D755" i="106" s="1"/>
  <c r="AP3" i="24"/>
  <c r="C368" i="106" s="1"/>
  <c r="CR4" i="24"/>
  <c r="D854" i="106" s="1"/>
  <c r="AR3" i="24"/>
  <c r="C386" i="106" s="1"/>
  <c r="DO3" i="24"/>
  <c r="C1061" i="106" s="1"/>
  <c r="EI3" i="24"/>
  <c r="D18" i="8" s="1"/>
  <c r="DS4" i="24"/>
  <c r="DT4" i="24"/>
  <c r="J4" i="24"/>
  <c r="D80" i="106" s="1"/>
  <c r="CS3" i="24"/>
  <c r="C863" i="106" s="1"/>
  <c r="DH4" i="24"/>
  <c r="D998" i="106" s="1"/>
  <c r="BK4" i="24"/>
  <c r="D557" i="106" s="1"/>
  <c r="BQ3" i="24"/>
  <c r="C611" i="106" s="1"/>
  <c r="BS4" i="24"/>
  <c r="D629" i="106" s="1"/>
  <c r="DR3" i="24"/>
  <c r="Z3" i="24"/>
  <c r="C224" i="106" s="1"/>
  <c r="CD3" i="24"/>
  <c r="C728" i="106" s="1"/>
  <c r="AJ3" i="24"/>
  <c r="C314" i="106" s="1"/>
  <c r="CM3" i="24"/>
  <c r="C809" i="106" s="1"/>
  <c r="CW4" i="24"/>
  <c r="D899" i="106" s="1"/>
  <c r="DO4" i="24"/>
  <c r="D1061" i="106" s="1"/>
  <c r="Q4" i="24"/>
  <c r="D143" i="106" s="1"/>
  <c r="CT3" i="24"/>
  <c r="C872" i="106" s="1"/>
  <c r="AX4" i="24"/>
  <c r="D440" i="106" s="1"/>
  <c r="CV4" i="24"/>
  <c r="D890" i="106" s="1"/>
  <c r="AP4" i="24"/>
  <c r="D368" i="106" s="1"/>
  <c r="G371" i="106" s="1"/>
  <c r="Y3" i="24"/>
  <c r="C215" i="106" s="1"/>
  <c r="BF3" i="24"/>
  <c r="C512" i="106" s="1"/>
  <c r="DK3" i="24"/>
  <c r="C1025" i="106" s="1"/>
  <c r="EM4" i="24"/>
  <c r="B20" i="1" s="1"/>
  <c r="E20" i="1" s="1"/>
  <c r="CY3" i="24"/>
  <c r="C917" i="106" s="1"/>
  <c r="DP3" i="24"/>
  <c r="C1070" i="106" s="1"/>
  <c r="BY4" i="24"/>
  <c r="D683" i="106" s="1"/>
  <c r="I3" i="24"/>
  <c r="C71" i="106" s="1"/>
  <c r="AD4" i="24"/>
  <c r="D260" i="106" s="1"/>
  <c r="EG3" i="24"/>
  <c r="D17" i="8" s="1"/>
  <c r="DT3" i="24"/>
  <c r="AZ3" i="24"/>
  <c r="C458" i="106" s="1"/>
  <c r="AS4" i="24"/>
  <c r="D395" i="106" s="1"/>
  <c r="DV3" i="24"/>
  <c r="AO3" i="24"/>
  <c r="C359" i="106" s="1"/>
  <c r="BC3" i="24"/>
  <c r="C485" i="106" s="1"/>
  <c r="EC4" i="24"/>
  <c r="D28" i="113" s="1"/>
  <c r="AG4" i="24"/>
  <c r="D287" i="106" s="1"/>
  <c r="AB3" i="24"/>
  <c r="C242" i="106" s="1"/>
  <c r="BY3" i="24"/>
  <c r="C683" i="106" s="1"/>
  <c r="EC3" i="24"/>
  <c r="CB3" i="24"/>
  <c r="C710" i="106" s="1"/>
  <c r="AU4" i="24"/>
  <c r="D413" i="106" s="1"/>
  <c r="EN4" i="24"/>
  <c r="B24" i="1" s="1"/>
  <c r="BX3" i="24"/>
  <c r="C674" i="106" s="1"/>
  <c r="M4" i="24"/>
  <c r="D107" i="106" s="1"/>
  <c r="Q3" i="24"/>
  <c r="C143" i="106" s="1"/>
  <c r="CR3" i="24"/>
  <c r="C854" i="106" s="1"/>
  <c r="AT3" i="24"/>
  <c r="C404" i="106" s="1"/>
  <c r="DC3" i="24"/>
  <c r="D8" i="106"/>
  <c r="G11" i="106" s="1"/>
  <c r="BG4" i="24"/>
  <c r="D521" i="106" s="1"/>
  <c r="DQ4" i="24"/>
  <c r="D1079" i="106" s="1"/>
  <c r="DN3" i="24"/>
  <c r="C1052" i="106" s="1"/>
  <c r="AY4" i="24"/>
  <c r="D449" i="106" s="1"/>
  <c r="CX3" i="24"/>
  <c r="C908" i="106" s="1"/>
  <c r="H3" i="24"/>
  <c r="C62" i="106" s="1"/>
  <c r="EA4" i="24"/>
  <c r="D21" i="113" s="1"/>
  <c r="H11" i="106" l="1"/>
  <c r="J11" i="106" s="1"/>
  <c r="H931" i="106"/>
  <c r="H947" i="106"/>
  <c r="G949" i="106" s="1"/>
  <c r="G947" i="106"/>
  <c r="G929" i="106"/>
  <c r="H929" i="106"/>
  <c r="G938" i="106"/>
  <c r="H938" i="106"/>
  <c r="G940" i="106" s="1"/>
  <c r="Y58" i="1"/>
  <c r="C953" i="106"/>
  <c r="H958" i="106" s="1"/>
  <c r="F958" i="106" s="1"/>
  <c r="D953" i="106"/>
  <c r="H956" i="106" s="1"/>
  <c r="F956" i="106" s="1"/>
  <c r="H373" i="106"/>
  <c r="F373" i="106" s="1"/>
  <c r="AB11" i="1"/>
  <c r="AB48" i="1"/>
  <c r="Y30" i="1"/>
  <c r="D19" i="3"/>
  <c r="J19" i="3"/>
  <c r="AB24" i="1"/>
  <c r="E359" i="106"/>
  <c r="H362" i="106" s="1"/>
  <c r="F362" i="106" s="1"/>
  <c r="AB19" i="1"/>
  <c r="AB45" i="1"/>
  <c r="AL61" i="1"/>
  <c r="L61" i="1"/>
  <c r="Y60" i="1"/>
  <c r="H371" i="106"/>
  <c r="J371" i="106" s="1"/>
  <c r="AT24" i="1" s="1"/>
  <c r="D11" i="7"/>
  <c r="H247" i="106"/>
  <c r="F247" i="106" s="1"/>
  <c r="H1082" i="106"/>
  <c r="F1082" i="106" s="1"/>
  <c r="G1082" i="106"/>
  <c r="G110" i="106"/>
  <c r="H110" i="106"/>
  <c r="F110" i="106" s="1"/>
  <c r="G290" i="106"/>
  <c r="H290" i="106"/>
  <c r="F290" i="106" s="1"/>
  <c r="H1030" i="106"/>
  <c r="F1030" i="106" s="1"/>
  <c r="H524" i="106"/>
  <c r="F524" i="106" s="1"/>
  <c r="G524" i="106"/>
  <c r="H679" i="106"/>
  <c r="F679" i="106" s="1"/>
  <c r="G263" i="106"/>
  <c r="H263" i="106"/>
  <c r="F263" i="106" s="1"/>
  <c r="H517" i="106"/>
  <c r="F517" i="106" s="1"/>
  <c r="G902" i="106"/>
  <c r="H902" i="106"/>
  <c r="F902" i="106" s="1"/>
  <c r="H616" i="106"/>
  <c r="F616" i="106" s="1"/>
  <c r="H1066" i="106"/>
  <c r="F1066" i="106" s="1"/>
  <c r="H418" i="106"/>
  <c r="F418" i="106" s="1"/>
  <c r="G1019" i="106"/>
  <c r="H1019" i="106"/>
  <c r="F1019" i="106" s="1"/>
  <c r="G605" i="106"/>
  <c r="H605" i="106"/>
  <c r="F605" i="106" s="1"/>
  <c r="H94" i="106"/>
  <c r="F94" i="106" s="1"/>
  <c r="H13" i="106"/>
  <c r="H479" i="106"/>
  <c r="F479" i="106" s="1"/>
  <c r="G479" i="106"/>
  <c r="H589" i="106"/>
  <c r="F589" i="106" s="1"/>
  <c r="G218" i="106"/>
  <c r="H218" i="106"/>
  <c r="F218" i="106" s="1"/>
  <c r="G821" i="106"/>
  <c r="H821" i="106"/>
  <c r="F821" i="106" s="1"/>
  <c r="H1028" i="106"/>
  <c r="F1028" i="106" s="1"/>
  <c r="G1028" i="106"/>
  <c r="G461" i="106"/>
  <c r="H461" i="106"/>
  <c r="F461" i="106" s="1"/>
  <c r="G794" i="106"/>
  <c r="H794" i="106"/>
  <c r="F794" i="106" s="1"/>
  <c r="H533" i="106"/>
  <c r="F533" i="106" s="1"/>
  <c r="G533" i="106"/>
  <c r="G92" i="106"/>
  <c r="H92" i="106"/>
  <c r="F92" i="106" s="1"/>
  <c r="H607" i="106"/>
  <c r="F607" i="106" s="1"/>
  <c r="G425" i="106"/>
  <c r="H425" i="106"/>
  <c r="F425" i="106" s="1"/>
  <c r="G191" i="106"/>
  <c r="H191" i="106"/>
  <c r="F191" i="106" s="1"/>
  <c r="G695" i="106"/>
  <c r="H695" i="106"/>
  <c r="F695" i="106" s="1"/>
  <c r="H614" i="106"/>
  <c r="F614" i="106" s="1"/>
  <c r="G614" i="106"/>
  <c r="H832" i="106"/>
  <c r="F832" i="106" s="1"/>
  <c r="G56" i="106"/>
  <c r="H56" i="106"/>
  <c r="F56" i="106" s="1"/>
  <c r="H769" i="106"/>
  <c r="F769" i="106" s="1"/>
  <c r="G983" i="106"/>
  <c r="H983" i="106"/>
  <c r="F983" i="106" s="1"/>
  <c r="G785" i="106"/>
  <c r="H785" i="106"/>
  <c r="F785" i="106" s="1"/>
  <c r="G713" i="106"/>
  <c r="H713" i="106"/>
  <c r="F713" i="106" s="1"/>
  <c r="H148" i="106"/>
  <c r="F148" i="106" s="1"/>
  <c r="G146" i="106"/>
  <c r="H146" i="106"/>
  <c r="F146" i="106" s="1"/>
  <c r="B23" i="1"/>
  <c r="E23" i="1" s="1"/>
  <c r="E24" i="1"/>
  <c r="H490" i="106"/>
  <c r="F490" i="106" s="1"/>
  <c r="H220" i="106"/>
  <c r="F220" i="106" s="1"/>
  <c r="H814" i="106"/>
  <c r="F814" i="106" s="1"/>
  <c r="G560" i="106"/>
  <c r="H560" i="106"/>
  <c r="F560" i="106" s="1"/>
  <c r="H130" i="106"/>
  <c r="F130" i="106" s="1"/>
  <c r="H535" i="106"/>
  <c r="F535" i="106" s="1"/>
  <c r="H283" i="106"/>
  <c r="F283" i="106" s="1"/>
  <c r="G965" i="106"/>
  <c r="H965" i="106"/>
  <c r="F965" i="106" s="1"/>
  <c r="G380" i="106"/>
  <c r="H380" i="106"/>
  <c r="F380" i="106" s="1"/>
  <c r="I9" i="112"/>
  <c r="G9" i="112" s="1"/>
  <c r="H9" i="112"/>
  <c r="G749" i="106"/>
  <c r="H749" i="106"/>
  <c r="F749" i="106" s="1"/>
  <c r="H40" i="106"/>
  <c r="F40" i="106" s="1"/>
  <c r="H128" i="106"/>
  <c r="F128" i="106" s="1"/>
  <c r="G128" i="106"/>
  <c r="H328" i="106"/>
  <c r="F328" i="106" s="1"/>
  <c r="H211" i="106"/>
  <c r="F211" i="106" s="1"/>
  <c r="H85" i="106"/>
  <c r="F85" i="106" s="1"/>
  <c r="G236" i="106"/>
  <c r="H236" i="106"/>
  <c r="F236" i="106" s="1"/>
  <c r="G407" i="106"/>
  <c r="H407" i="106"/>
  <c r="F407" i="106" s="1"/>
  <c r="H58" i="106"/>
  <c r="F58" i="106" s="1"/>
  <c r="H173" i="106"/>
  <c r="F173" i="106" s="1"/>
  <c r="G173" i="106"/>
  <c r="G488" i="106"/>
  <c r="H488" i="106"/>
  <c r="F488" i="106" s="1"/>
  <c r="H353" i="106"/>
  <c r="F353" i="106" s="1"/>
  <c r="G353" i="106"/>
  <c r="G578" i="106"/>
  <c r="H578" i="106"/>
  <c r="F578" i="106" s="1"/>
  <c r="G29" i="106"/>
  <c r="H29" i="106"/>
  <c r="F29" i="106" s="1"/>
  <c r="G803" i="106"/>
  <c r="H803" i="106"/>
  <c r="F803" i="106" s="1"/>
  <c r="H895" i="106"/>
  <c r="F895" i="106" s="1"/>
  <c r="G992" i="106"/>
  <c r="H992" i="106"/>
  <c r="F992" i="106" s="1"/>
  <c r="G416" i="106"/>
  <c r="H416" i="106"/>
  <c r="F416" i="106" s="1"/>
  <c r="H76" i="106"/>
  <c r="F76" i="106" s="1"/>
  <c r="H319" i="106"/>
  <c r="F319" i="106" s="1"/>
  <c r="G1001" i="106"/>
  <c r="H1001" i="106"/>
  <c r="F1001" i="106" s="1"/>
  <c r="H391" i="106"/>
  <c r="F391" i="106" s="1"/>
  <c r="G551" i="106"/>
  <c r="H551" i="106"/>
  <c r="F551" i="106" s="1"/>
  <c r="H166" i="106"/>
  <c r="F166" i="106" s="1"/>
  <c r="G1073" i="106"/>
  <c r="H1073" i="106"/>
  <c r="F1073" i="106" s="1"/>
  <c r="H904" i="106"/>
  <c r="F904" i="106" s="1"/>
  <c r="H697" i="106"/>
  <c r="F697" i="106" s="1"/>
  <c r="H796" i="106"/>
  <c r="F796" i="106" s="1"/>
  <c r="G65" i="106"/>
  <c r="H65" i="106"/>
  <c r="F65" i="106" s="1"/>
  <c r="G740" i="106"/>
  <c r="H740" i="106"/>
  <c r="F740" i="106" s="1"/>
  <c r="C21" i="113"/>
  <c r="D8" i="8"/>
  <c r="H967" i="106"/>
  <c r="F967" i="106" s="1"/>
  <c r="H184" i="106"/>
  <c r="F184" i="106" s="1"/>
  <c r="H265" i="106"/>
  <c r="F265" i="106" s="1"/>
  <c r="H299" i="106"/>
  <c r="F299" i="106" s="1"/>
  <c r="G299" i="106"/>
  <c r="H634" i="106"/>
  <c r="F634" i="106" s="1"/>
  <c r="H778" i="106"/>
  <c r="F778" i="106" s="1"/>
  <c r="H317" i="106"/>
  <c r="F317" i="106" s="1"/>
  <c r="G317" i="106"/>
  <c r="H776" i="106"/>
  <c r="F776" i="106" s="1"/>
  <c r="G776" i="106"/>
  <c r="G470" i="106"/>
  <c r="H470" i="106"/>
  <c r="F470" i="106" s="1"/>
  <c r="H706" i="106"/>
  <c r="F706" i="106" s="1"/>
  <c r="G137" i="106"/>
  <c r="H137" i="106"/>
  <c r="F137" i="106" s="1"/>
  <c r="G389" i="106"/>
  <c r="H389" i="106"/>
  <c r="F389" i="106" s="1"/>
  <c r="H382" i="106"/>
  <c r="F382" i="106" s="1"/>
  <c r="H434" i="106"/>
  <c r="F434" i="106" s="1"/>
  <c r="G434" i="106"/>
  <c r="H1057" i="106"/>
  <c r="F1057" i="106" s="1"/>
  <c r="H67" i="106"/>
  <c r="F67" i="106" s="1"/>
  <c r="G893" i="106"/>
  <c r="H893" i="106"/>
  <c r="F893" i="106" s="1"/>
  <c r="H868" i="106"/>
  <c r="F868" i="106" s="1"/>
  <c r="G857" i="106"/>
  <c r="H857" i="106"/>
  <c r="F857" i="106" s="1"/>
  <c r="H346" i="106"/>
  <c r="F346" i="106" s="1"/>
  <c r="H472" i="106"/>
  <c r="F472" i="106" s="1"/>
  <c r="G731" i="106"/>
  <c r="H731" i="106"/>
  <c r="F731" i="106" s="1"/>
  <c r="H850" i="106"/>
  <c r="F850" i="106" s="1"/>
  <c r="G308" i="106"/>
  <c r="H308" i="106"/>
  <c r="F308" i="106" s="1"/>
  <c r="H542" i="106"/>
  <c r="F542" i="106" s="1"/>
  <c r="G542" i="106"/>
  <c r="G830" i="106"/>
  <c r="H830" i="106"/>
  <c r="F830" i="106" s="1"/>
  <c r="H571" i="106"/>
  <c r="F571" i="106" s="1"/>
  <c r="H526" i="106"/>
  <c r="F526" i="106" s="1"/>
  <c r="H670" i="106"/>
  <c r="F670" i="106" s="1"/>
  <c r="G1010" i="106"/>
  <c r="H1010" i="106"/>
  <c r="F1010" i="106" s="1"/>
  <c r="G245" i="106"/>
  <c r="H245" i="106"/>
  <c r="F245" i="106" s="1"/>
  <c r="H724" i="106"/>
  <c r="F724" i="106" s="1"/>
  <c r="H31" i="106"/>
  <c r="F31" i="106" s="1"/>
  <c r="G722" i="106"/>
  <c r="H722" i="106"/>
  <c r="F722" i="106" s="1"/>
  <c r="G596" i="106"/>
  <c r="H596" i="106"/>
  <c r="F596" i="106" s="1"/>
  <c r="G200" i="106"/>
  <c r="H200" i="106"/>
  <c r="F200" i="106" s="1"/>
  <c r="H202" i="106"/>
  <c r="F202" i="106" s="1"/>
  <c r="H310" i="106"/>
  <c r="F310" i="106" s="1"/>
  <c r="G155" i="106"/>
  <c r="H155" i="106"/>
  <c r="F155" i="106" s="1"/>
  <c r="H409" i="106"/>
  <c r="F409" i="106" s="1"/>
  <c r="H715" i="106"/>
  <c r="F715" i="106" s="1"/>
  <c r="G686" i="106"/>
  <c r="H686" i="106"/>
  <c r="F686" i="106" s="1"/>
  <c r="H733" i="106"/>
  <c r="F733" i="106" s="1"/>
  <c r="H913" i="106"/>
  <c r="F913" i="106" s="1"/>
  <c r="C28" i="113"/>
  <c r="D10" i="8"/>
  <c r="G398" i="106"/>
  <c r="H398" i="106"/>
  <c r="F398" i="106" s="1"/>
  <c r="H1075" i="106"/>
  <c r="F1075" i="106" s="1"/>
  <c r="H355" i="106"/>
  <c r="F355" i="106" s="1"/>
  <c r="H254" i="106"/>
  <c r="F254" i="106" s="1"/>
  <c r="G254" i="106"/>
  <c r="H751" i="106"/>
  <c r="F751" i="106" s="1"/>
  <c r="H436" i="106"/>
  <c r="F436" i="106" s="1"/>
  <c r="H643" i="106"/>
  <c r="F643" i="106" s="1"/>
  <c r="H481" i="106"/>
  <c r="F481" i="106" s="1"/>
  <c r="H1037" i="106"/>
  <c r="F1037" i="106" s="1"/>
  <c r="G1037" i="106"/>
  <c r="H839" i="106"/>
  <c r="F839" i="106" s="1"/>
  <c r="G839" i="106"/>
  <c r="H292" i="106"/>
  <c r="F292" i="106" s="1"/>
  <c r="H1003" i="106"/>
  <c r="F1003" i="106" s="1"/>
  <c r="G362" i="106"/>
  <c r="G1055" i="106"/>
  <c r="H1055" i="106"/>
  <c r="F1055" i="106" s="1"/>
  <c r="G326" i="106"/>
  <c r="H326" i="106"/>
  <c r="F326" i="106" s="1"/>
  <c r="H508" i="106"/>
  <c r="F508" i="106" s="1"/>
  <c r="H659" i="106"/>
  <c r="F659" i="106" s="1"/>
  <c r="G659" i="106"/>
  <c r="H652" i="106"/>
  <c r="F652" i="106" s="1"/>
  <c r="H193" i="106"/>
  <c r="F193" i="106" s="1"/>
  <c r="G506" i="106"/>
  <c r="H506" i="106"/>
  <c r="F506" i="106" s="1"/>
  <c r="H787" i="106"/>
  <c r="F787" i="106" s="1"/>
  <c r="H544" i="106"/>
  <c r="F544" i="106" s="1"/>
  <c r="H103" i="106"/>
  <c r="F103" i="106" s="1"/>
  <c r="H274" i="106"/>
  <c r="F274" i="106" s="1"/>
  <c r="G443" i="106"/>
  <c r="H443" i="106"/>
  <c r="F443" i="106" s="1"/>
  <c r="H229" i="106"/>
  <c r="F229" i="106" s="1"/>
  <c r="G83" i="106"/>
  <c r="H83" i="106"/>
  <c r="F83" i="106" s="1"/>
  <c r="D7" i="8"/>
  <c r="G452" i="106"/>
  <c r="H452" i="106"/>
  <c r="F452" i="106" s="1"/>
  <c r="H859" i="106"/>
  <c r="F859" i="106" s="1"/>
  <c r="H688" i="106"/>
  <c r="F688" i="106" s="1"/>
  <c r="H463" i="106"/>
  <c r="F463" i="106" s="1"/>
  <c r="H922" i="106"/>
  <c r="F922" i="106" s="1"/>
  <c r="H877" i="106"/>
  <c r="F877" i="106" s="1"/>
  <c r="G758" i="106"/>
  <c r="H758" i="106"/>
  <c r="F758" i="106" s="1"/>
  <c r="H1039" i="106"/>
  <c r="F1039" i="106" s="1"/>
  <c r="D7" i="7"/>
  <c r="C7" i="113"/>
  <c r="H344" i="106"/>
  <c r="F344" i="106" s="1"/>
  <c r="G344" i="106"/>
  <c r="H587" i="106"/>
  <c r="F587" i="106" s="1"/>
  <c r="G587" i="106"/>
  <c r="G884" i="106"/>
  <c r="H884" i="106"/>
  <c r="F884" i="106" s="1"/>
  <c r="H337" i="106"/>
  <c r="F337" i="106" s="1"/>
  <c r="G848" i="106"/>
  <c r="H848" i="106"/>
  <c r="F848" i="106" s="1"/>
  <c r="H823" i="106"/>
  <c r="F823" i="106" s="1"/>
  <c r="H623" i="106"/>
  <c r="F623" i="106" s="1"/>
  <c r="G623" i="106"/>
  <c r="H1084" i="106"/>
  <c r="F1084" i="106" s="1"/>
  <c r="H767" i="106"/>
  <c r="F767" i="106" s="1"/>
  <c r="G767" i="106"/>
  <c r="H994" i="106"/>
  <c r="F994" i="106" s="1"/>
  <c r="H841" i="106"/>
  <c r="F841" i="106" s="1"/>
  <c r="H515" i="106"/>
  <c r="F515" i="106" s="1"/>
  <c r="G515" i="106"/>
  <c r="H209" i="106"/>
  <c r="F209" i="106" s="1"/>
  <c r="G209" i="106"/>
  <c r="H985" i="106"/>
  <c r="F985" i="106" s="1"/>
  <c r="H562" i="106"/>
  <c r="F562" i="106" s="1"/>
  <c r="H400" i="106"/>
  <c r="F400" i="106" s="1"/>
  <c r="H886" i="106"/>
  <c r="F886" i="106" s="1"/>
  <c r="G704" i="106"/>
  <c r="H704" i="106"/>
  <c r="F704" i="106" s="1"/>
  <c r="G119" i="106"/>
  <c r="H119" i="106"/>
  <c r="F119" i="106" s="1"/>
  <c r="G668" i="106"/>
  <c r="H668" i="106"/>
  <c r="F668" i="106" s="1"/>
  <c r="H569" i="106"/>
  <c r="F569" i="106" s="1"/>
  <c r="G569" i="106"/>
  <c r="G1046" i="106"/>
  <c r="H1046" i="106"/>
  <c r="F1046" i="106" s="1"/>
  <c r="H499" i="106"/>
  <c r="F499" i="106" s="1"/>
  <c r="H272" i="106"/>
  <c r="F272" i="106" s="1"/>
  <c r="G272" i="106"/>
  <c r="H553" i="106"/>
  <c r="F553" i="106" s="1"/>
  <c r="H742" i="106"/>
  <c r="F742" i="106" s="1"/>
  <c r="G911" i="106"/>
  <c r="H911" i="106"/>
  <c r="F911" i="106" s="1"/>
  <c r="G650" i="106"/>
  <c r="H650" i="106"/>
  <c r="F650" i="106" s="1"/>
  <c r="G497" i="106"/>
  <c r="H497" i="106"/>
  <c r="F497" i="106" s="1"/>
  <c r="G38" i="106"/>
  <c r="H38" i="106"/>
  <c r="F38" i="106" s="1"/>
  <c r="H238" i="106"/>
  <c r="F238" i="106" s="1"/>
  <c r="H256" i="106"/>
  <c r="F256" i="106" s="1"/>
  <c r="G866" i="106"/>
  <c r="H866" i="106"/>
  <c r="F866" i="106" s="1"/>
  <c r="H1021" i="106"/>
  <c r="F1021" i="106" s="1"/>
  <c r="H427" i="106"/>
  <c r="F427" i="106" s="1"/>
  <c r="H454" i="106"/>
  <c r="F454" i="106" s="1"/>
  <c r="H976" i="106"/>
  <c r="F976" i="106" s="1"/>
  <c r="H182" i="106"/>
  <c r="F182" i="106" s="1"/>
  <c r="G182" i="106"/>
  <c r="G920" i="106"/>
  <c r="H920" i="106"/>
  <c r="F920" i="106" s="1"/>
  <c r="G812" i="106"/>
  <c r="H812" i="106"/>
  <c r="F812" i="106" s="1"/>
  <c r="G164" i="106"/>
  <c r="H164" i="106"/>
  <c r="F164" i="106" s="1"/>
  <c r="H301" i="106"/>
  <c r="F301" i="106" s="1"/>
  <c r="H661" i="106"/>
  <c r="F661" i="106" s="1"/>
  <c r="H157" i="106"/>
  <c r="F157" i="106" s="1"/>
  <c r="G47" i="106"/>
  <c r="H47" i="106"/>
  <c r="F47" i="106" s="1"/>
  <c r="G1064" i="106"/>
  <c r="H1064" i="106"/>
  <c r="F1064" i="106" s="1"/>
  <c r="H632" i="106"/>
  <c r="F632" i="106" s="1"/>
  <c r="G632" i="106"/>
  <c r="H1012" i="106"/>
  <c r="F1012" i="106" s="1"/>
  <c r="G974" i="106"/>
  <c r="H974" i="106"/>
  <c r="F974" i="106" s="1"/>
  <c r="H625" i="106"/>
  <c r="F625" i="106" s="1"/>
  <c r="B7" i="1"/>
  <c r="E7" i="1" s="1"/>
  <c r="B8" i="1"/>
  <c r="E8" i="1" s="1"/>
  <c r="B9" i="1"/>
  <c r="E9" i="1" s="1"/>
  <c r="E11" i="1"/>
  <c r="B10" i="1"/>
  <c r="E10" i="1" s="1"/>
  <c r="G281" i="106"/>
  <c r="H281" i="106"/>
  <c r="F281" i="106" s="1"/>
  <c r="G20" i="106"/>
  <c r="H20" i="106"/>
  <c r="G74" i="106"/>
  <c r="H74" i="106"/>
  <c r="F74" i="106" s="1"/>
  <c r="G227" i="106"/>
  <c r="H227" i="106"/>
  <c r="F227" i="106" s="1"/>
  <c r="H112" i="106"/>
  <c r="F112" i="106" s="1"/>
  <c r="G101" i="106"/>
  <c r="H101" i="106"/>
  <c r="F101" i="106" s="1"/>
  <c r="G335" i="106"/>
  <c r="H335" i="106"/>
  <c r="F335" i="106" s="1"/>
  <c r="H121" i="106"/>
  <c r="F121" i="106" s="1"/>
  <c r="H805" i="106"/>
  <c r="F805" i="106" s="1"/>
  <c r="H1048" i="106"/>
  <c r="F1048" i="106" s="1"/>
  <c r="H175" i="106"/>
  <c r="F175" i="106" s="1"/>
  <c r="H49" i="106"/>
  <c r="F49" i="106" s="1"/>
  <c r="H445" i="106"/>
  <c r="F445" i="106" s="1"/>
  <c r="G641" i="106"/>
  <c r="H641" i="106"/>
  <c r="F641" i="106" s="1"/>
  <c r="G875" i="106"/>
  <c r="H875" i="106"/>
  <c r="F875" i="106" s="1"/>
  <c r="G677" i="106"/>
  <c r="H677" i="106"/>
  <c r="F677" i="106" s="1"/>
  <c r="H139" i="106"/>
  <c r="F139" i="106" s="1"/>
  <c r="H760" i="106"/>
  <c r="F760" i="106" s="1"/>
  <c r="H598" i="106"/>
  <c r="F598" i="106" s="1"/>
  <c r="H580" i="106"/>
  <c r="F580" i="106" s="1"/>
  <c r="K11" i="106" l="1"/>
  <c r="F11" i="106"/>
  <c r="K929" i="106"/>
  <c r="K947" i="106"/>
  <c r="J947" i="106"/>
  <c r="J938" i="106"/>
  <c r="K938" i="106"/>
  <c r="J949" i="106"/>
  <c r="K949" i="106"/>
  <c r="K940" i="106"/>
  <c r="J940" i="106"/>
  <c r="J929" i="106"/>
  <c r="G931" i="106"/>
  <c r="G956" i="106"/>
  <c r="J956" i="106" s="1"/>
  <c r="AN48" i="1" s="1"/>
  <c r="F947" i="106"/>
  <c r="F929" i="106"/>
  <c r="F938" i="106"/>
  <c r="AB30" i="1"/>
  <c r="H364" i="106"/>
  <c r="F364" i="106" s="1"/>
  <c r="O19" i="3"/>
  <c r="J20" i="3"/>
  <c r="I19" i="3"/>
  <c r="D20" i="3"/>
  <c r="Y61" i="1"/>
  <c r="AB61" i="1" s="1"/>
  <c r="AB60" i="1"/>
  <c r="D9" i="8"/>
  <c r="D11" i="8" s="1"/>
  <c r="G373" i="106"/>
  <c r="K373" i="106" s="1"/>
  <c r="AX24" i="1" s="1"/>
  <c r="F371" i="106"/>
  <c r="K371" i="106"/>
  <c r="G193" i="106"/>
  <c r="J193" i="106" s="1"/>
  <c r="BC14" i="1" s="1"/>
  <c r="G823" i="106"/>
  <c r="J823" i="106" s="1"/>
  <c r="AQ42" i="1" s="1"/>
  <c r="G175" i="106"/>
  <c r="J175" i="106" s="1"/>
  <c r="AQ14" i="1" s="1"/>
  <c r="G1003" i="106"/>
  <c r="J1003" i="106" s="1"/>
  <c r="BC49" i="1" s="1"/>
  <c r="G1084" i="106"/>
  <c r="K1084" i="106" s="1"/>
  <c r="BD59" i="1" s="1"/>
  <c r="G967" i="106"/>
  <c r="K967" i="106" s="1"/>
  <c r="AX48" i="1" s="1"/>
  <c r="G409" i="106"/>
  <c r="K409" i="106" s="1"/>
  <c r="BD25" i="1" s="1"/>
  <c r="G139" i="106"/>
  <c r="J139" i="106" s="1"/>
  <c r="BC12" i="1" s="1"/>
  <c r="G355" i="106"/>
  <c r="J355" i="106" s="1"/>
  <c r="BC21" i="1" s="1"/>
  <c r="G526" i="106"/>
  <c r="K526" i="106" s="1"/>
  <c r="AR31" i="1" s="1"/>
  <c r="G58" i="106"/>
  <c r="J58" i="106" s="1"/>
  <c r="BC8" i="1" s="1"/>
  <c r="G454" i="106"/>
  <c r="K454" i="106" s="1"/>
  <c r="AX27" i="1" s="1"/>
  <c r="G400" i="106"/>
  <c r="J400" i="106" s="1"/>
  <c r="AW25" i="1" s="1"/>
  <c r="G994" i="106"/>
  <c r="J994" i="106" s="1"/>
  <c r="AW49" i="1" s="1"/>
  <c r="G598" i="106"/>
  <c r="J598" i="106" s="1"/>
  <c r="BC33" i="1" s="1"/>
  <c r="G1021" i="106"/>
  <c r="J1021" i="106" s="1"/>
  <c r="AW50" i="1" s="1"/>
  <c r="G553" i="106"/>
  <c r="K553" i="106" s="1"/>
  <c r="AR32" i="1" s="1"/>
  <c r="G697" i="106"/>
  <c r="J697" i="106" s="1"/>
  <c r="AW37" i="1" s="1"/>
  <c r="G481" i="106"/>
  <c r="K481" i="106" s="1"/>
  <c r="AX28" i="1" s="1"/>
  <c r="G301" i="106"/>
  <c r="J301" i="106" s="1"/>
  <c r="BC18" i="1" s="1"/>
  <c r="G985" i="106"/>
  <c r="K985" i="106" s="1"/>
  <c r="AR49" i="1" s="1"/>
  <c r="G310" i="106"/>
  <c r="J310" i="106" s="1"/>
  <c r="AQ20" i="1" s="1"/>
  <c r="G382" i="106"/>
  <c r="J382" i="106" s="1"/>
  <c r="BC24" i="1" s="1"/>
  <c r="G832" i="106"/>
  <c r="J832" i="106" s="1"/>
  <c r="AW42" i="1" s="1"/>
  <c r="G238" i="106"/>
  <c r="J238" i="106" s="1"/>
  <c r="AW16" i="1" s="1"/>
  <c r="G130" i="106"/>
  <c r="J130" i="106" s="1"/>
  <c r="AW12" i="1" s="1"/>
  <c r="G436" i="106"/>
  <c r="J436" i="106" s="1"/>
  <c r="BC26" i="1" s="1"/>
  <c r="G607" i="106"/>
  <c r="J607" i="106" s="1"/>
  <c r="AQ34" i="1" s="1"/>
  <c r="G742" i="106"/>
  <c r="K742" i="106" s="1"/>
  <c r="AR39" i="1" s="1"/>
  <c r="G859" i="106"/>
  <c r="J859" i="106" s="1"/>
  <c r="AW43" i="1" s="1"/>
  <c r="G472" i="106"/>
  <c r="J472" i="106" s="1"/>
  <c r="AQ28" i="1" s="1"/>
  <c r="G445" i="106"/>
  <c r="K445" i="106" s="1"/>
  <c r="AR27" i="1" s="1"/>
  <c r="G463" i="106"/>
  <c r="K463" i="106" s="1"/>
  <c r="BD27" i="1" s="1"/>
  <c r="G634" i="106"/>
  <c r="K634" i="106" s="1"/>
  <c r="AR35" i="1" s="1"/>
  <c r="G391" i="106"/>
  <c r="J391" i="106" s="1"/>
  <c r="AQ25" i="1" s="1"/>
  <c r="G1039" i="106"/>
  <c r="K1039" i="106" s="1"/>
  <c r="AR58" i="1" s="1"/>
  <c r="G292" i="106"/>
  <c r="J292" i="106" s="1"/>
  <c r="AW18" i="1" s="1"/>
  <c r="G112" i="106"/>
  <c r="K112" i="106" s="1"/>
  <c r="BD10" i="1" s="1"/>
  <c r="G814" i="106"/>
  <c r="K814" i="106" s="1"/>
  <c r="BD41" i="1" s="1"/>
  <c r="G562" i="106"/>
  <c r="K562" i="106" s="1"/>
  <c r="AX32" i="1" s="1"/>
  <c r="G499" i="106"/>
  <c r="K499" i="106" s="1"/>
  <c r="AR29" i="1" s="1"/>
  <c r="G1030" i="106"/>
  <c r="J1030" i="106" s="1"/>
  <c r="BC50" i="1" s="1"/>
  <c r="G157" i="106"/>
  <c r="K157" i="106" s="1"/>
  <c r="AX13" i="1" s="1"/>
  <c r="G427" i="106"/>
  <c r="K427" i="106" s="1"/>
  <c r="AX26" i="1" s="1"/>
  <c r="G778" i="106"/>
  <c r="K778" i="106" s="1"/>
  <c r="AX40" i="1" s="1"/>
  <c r="G796" i="106"/>
  <c r="K796" i="106" s="1"/>
  <c r="AR41" i="1" s="1"/>
  <c r="G364" i="106"/>
  <c r="G1012" i="106"/>
  <c r="K1012" i="106" s="1"/>
  <c r="AR50" i="1" s="1"/>
  <c r="G841" i="106"/>
  <c r="K841" i="106" s="1"/>
  <c r="BD42" i="1" s="1"/>
  <c r="G544" i="106"/>
  <c r="K544" i="106" s="1"/>
  <c r="BD31" i="1" s="1"/>
  <c r="G202" i="106"/>
  <c r="K202" i="106" s="1"/>
  <c r="AR15" i="1" s="1"/>
  <c r="G31" i="106"/>
  <c r="J31" i="106" s="1"/>
  <c r="BC7" i="1" s="1"/>
  <c r="G283" i="106"/>
  <c r="K283" i="106" s="1"/>
  <c r="AR18" i="1" s="1"/>
  <c r="G661" i="106"/>
  <c r="J661" i="106" s="1"/>
  <c r="AQ36" i="1" s="1"/>
  <c r="G643" i="106"/>
  <c r="J643" i="106" s="1"/>
  <c r="AW35" i="1" s="1"/>
  <c r="G904" i="106"/>
  <c r="J904" i="106" s="1"/>
  <c r="AQ46" i="1" s="1"/>
  <c r="G913" i="106"/>
  <c r="K913" i="106" s="1"/>
  <c r="AX46" i="1" s="1"/>
  <c r="G805" i="106"/>
  <c r="J805" i="106" s="1"/>
  <c r="AW41" i="1" s="1"/>
  <c r="G625" i="106"/>
  <c r="J625" i="106" s="1"/>
  <c r="BC34" i="1" s="1"/>
  <c r="G274" i="106"/>
  <c r="J274" i="106" s="1"/>
  <c r="BC17" i="1" s="1"/>
  <c r="G1075" i="106"/>
  <c r="K1075" i="106" s="1"/>
  <c r="AX59" i="1" s="1"/>
  <c r="G211" i="106"/>
  <c r="K211" i="106" s="1"/>
  <c r="AX15" i="1" s="1"/>
  <c r="G535" i="106"/>
  <c r="K535" i="106" s="1"/>
  <c r="AX31" i="1" s="1"/>
  <c r="G148" i="106"/>
  <c r="J148" i="106" s="1"/>
  <c r="AQ13" i="1" s="1"/>
  <c r="G616" i="106"/>
  <c r="J616" i="106" s="1"/>
  <c r="AW34" i="1" s="1"/>
  <c r="G103" i="106"/>
  <c r="J103" i="106" s="1"/>
  <c r="AW10" i="1" s="1"/>
  <c r="G1057" i="106"/>
  <c r="J1057" i="106" s="1"/>
  <c r="BC58" i="1" s="1"/>
  <c r="G256" i="106"/>
  <c r="K256" i="106" s="1"/>
  <c r="AR17" i="1" s="1"/>
  <c r="G688" i="106"/>
  <c r="J688" i="106" s="1"/>
  <c r="AQ37" i="1" s="1"/>
  <c r="G715" i="106"/>
  <c r="J715" i="106" s="1"/>
  <c r="AQ38" i="1" s="1"/>
  <c r="G670" i="106"/>
  <c r="J670" i="106" s="1"/>
  <c r="AW36" i="1" s="1"/>
  <c r="G166" i="106"/>
  <c r="J166" i="106" s="1"/>
  <c r="BC13" i="1" s="1"/>
  <c r="G319" i="106"/>
  <c r="K319" i="106" s="1"/>
  <c r="AX20" i="1" s="1"/>
  <c r="D12" i="7"/>
  <c r="J587" i="106"/>
  <c r="AT33" i="1" s="1"/>
  <c r="K587" i="106"/>
  <c r="AU33" i="1" s="1"/>
  <c r="G1066" i="106"/>
  <c r="G580" i="106"/>
  <c r="G49" i="106"/>
  <c r="G121" i="106"/>
  <c r="J1064" i="106"/>
  <c r="AN59" i="1" s="1"/>
  <c r="K1064" i="106"/>
  <c r="AO59" i="1" s="1"/>
  <c r="J38" i="106"/>
  <c r="AN8" i="1" s="1"/>
  <c r="K38" i="106"/>
  <c r="AO8" i="1" s="1"/>
  <c r="K1046" i="106"/>
  <c r="AU58" i="1" s="1"/>
  <c r="J1046" i="106"/>
  <c r="AT58" i="1" s="1"/>
  <c r="K704" i="106"/>
  <c r="BA37" i="1" s="1"/>
  <c r="J704" i="106"/>
  <c r="AZ37" i="1" s="1"/>
  <c r="K758" i="106"/>
  <c r="BA39" i="1" s="1"/>
  <c r="J758" i="106"/>
  <c r="AZ39" i="1" s="1"/>
  <c r="J83" i="106"/>
  <c r="AZ9" i="1" s="1"/>
  <c r="K83" i="106"/>
  <c r="BA9" i="1" s="1"/>
  <c r="J326" i="106"/>
  <c r="AZ20" i="1" s="1"/>
  <c r="K326" i="106"/>
  <c r="BA20" i="1" s="1"/>
  <c r="K893" i="106"/>
  <c r="J893" i="106"/>
  <c r="K470" i="106"/>
  <c r="AO28" i="1" s="1"/>
  <c r="J470" i="106"/>
  <c r="AN28" i="1" s="1"/>
  <c r="J992" i="106"/>
  <c r="AT49" i="1" s="1"/>
  <c r="K992" i="106"/>
  <c r="AU49" i="1" s="1"/>
  <c r="K578" i="106"/>
  <c r="AO33" i="1" s="1"/>
  <c r="J578" i="106"/>
  <c r="AN33" i="1" s="1"/>
  <c r="J749" i="106"/>
  <c r="AT39" i="1" s="1"/>
  <c r="K749" i="106"/>
  <c r="AU39" i="1" s="1"/>
  <c r="AN7" i="1"/>
  <c r="K785" i="106"/>
  <c r="BA40" i="1" s="1"/>
  <c r="J785" i="106"/>
  <c r="AZ40" i="1" s="1"/>
  <c r="J425" i="106"/>
  <c r="AT26" i="1" s="1"/>
  <c r="K425" i="106"/>
  <c r="AU26" i="1" s="1"/>
  <c r="K794" i="106"/>
  <c r="AO41" i="1" s="1"/>
  <c r="J794" i="106"/>
  <c r="AN41" i="1" s="1"/>
  <c r="J218" i="106"/>
  <c r="AZ15" i="1" s="1"/>
  <c r="K218" i="106"/>
  <c r="BA15" i="1" s="1"/>
  <c r="G94" i="106"/>
  <c r="K263" i="106"/>
  <c r="AU17" i="1" s="1"/>
  <c r="J263" i="106"/>
  <c r="AT17" i="1" s="1"/>
  <c r="J290" i="106"/>
  <c r="AT18" i="1" s="1"/>
  <c r="K290" i="106"/>
  <c r="AU18" i="1" s="1"/>
  <c r="J677" i="106"/>
  <c r="AZ36" i="1" s="1"/>
  <c r="K677" i="106"/>
  <c r="BA36" i="1" s="1"/>
  <c r="J227" i="106"/>
  <c r="AN16" i="1" s="1"/>
  <c r="K227" i="106"/>
  <c r="AO16" i="1" s="1"/>
  <c r="G976" i="106"/>
  <c r="K569" i="106"/>
  <c r="BA32" i="1" s="1"/>
  <c r="J569" i="106"/>
  <c r="AZ32" i="1" s="1"/>
  <c r="G886" i="106"/>
  <c r="K209" i="106"/>
  <c r="AU15" i="1" s="1"/>
  <c r="J209" i="106"/>
  <c r="AT15" i="1" s="1"/>
  <c r="J767" i="106"/>
  <c r="AN40" i="1" s="1"/>
  <c r="K767" i="106"/>
  <c r="AO40" i="1" s="1"/>
  <c r="K344" i="106"/>
  <c r="AU21" i="1" s="1"/>
  <c r="J344" i="106"/>
  <c r="AT21" i="1" s="1"/>
  <c r="G877" i="106"/>
  <c r="G229" i="106"/>
  <c r="J839" i="106"/>
  <c r="AZ42" i="1" s="1"/>
  <c r="K839" i="106"/>
  <c r="BA42" i="1" s="1"/>
  <c r="G733" i="106"/>
  <c r="G958" i="106"/>
  <c r="G724" i="106"/>
  <c r="G346" i="106"/>
  <c r="G67" i="106"/>
  <c r="J776" i="106"/>
  <c r="AT40" i="1" s="1"/>
  <c r="K776" i="106"/>
  <c r="AU40" i="1" s="1"/>
  <c r="J299" i="106"/>
  <c r="AZ18" i="1" s="1"/>
  <c r="K299" i="106"/>
  <c r="BA18" i="1" s="1"/>
  <c r="G76" i="106"/>
  <c r="G895" i="106"/>
  <c r="J353" i="106"/>
  <c r="AZ21" i="1" s="1"/>
  <c r="K353" i="106"/>
  <c r="BA21" i="1" s="1"/>
  <c r="G328" i="106"/>
  <c r="L9" i="112"/>
  <c r="K9" i="112"/>
  <c r="D3" i="112" s="1"/>
  <c r="G220" i="106"/>
  <c r="K614" i="106"/>
  <c r="AU34" i="1" s="1"/>
  <c r="J614" i="106"/>
  <c r="AT34" i="1" s="1"/>
  <c r="G589" i="106"/>
  <c r="G679" i="106"/>
  <c r="K974" i="106"/>
  <c r="BA48" i="1" s="1"/>
  <c r="J974" i="106"/>
  <c r="AZ48" i="1" s="1"/>
  <c r="J47" i="106"/>
  <c r="AT8" i="1" s="1"/>
  <c r="K47" i="106"/>
  <c r="AU8" i="1" s="1"/>
  <c r="J164" i="106"/>
  <c r="AZ13" i="1" s="1"/>
  <c r="K164" i="106"/>
  <c r="BA13" i="1" s="1"/>
  <c r="J866" i="106"/>
  <c r="AZ43" i="1" s="1"/>
  <c r="K866" i="106"/>
  <c r="BA43" i="1" s="1"/>
  <c r="J497" i="106"/>
  <c r="AN29" i="1" s="1"/>
  <c r="K497" i="106"/>
  <c r="AO29" i="1" s="1"/>
  <c r="K848" i="106"/>
  <c r="AO43" i="1" s="1"/>
  <c r="J848" i="106"/>
  <c r="AN43" i="1" s="1"/>
  <c r="G652" i="106"/>
  <c r="J1055" i="106"/>
  <c r="AZ58" i="1" s="1"/>
  <c r="K1055" i="106"/>
  <c r="BA58" i="1" s="1"/>
  <c r="K200" i="106"/>
  <c r="AO15" i="1" s="1"/>
  <c r="J200" i="106"/>
  <c r="AN15" i="1" s="1"/>
  <c r="J308" i="106"/>
  <c r="AN20" i="1" s="1"/>
  <c r="K308" i="106"/>
  <c r="AO20" i="1" s="1"/>
  <c r="K389" i="106"/>
  <c r="AO25" i="1" s="1"/>
  <c r="J389" i="106"/>
  <c r="AN25" i="1" s="1"/>
  <c r="I24" i="113"/>
  <c r="G24" i="113" s="1"/>
  <c r="H24" i="113"/>
  <c r="J551" i="106"/>
  <c r="AN32" i="1" s="1"/>
  <c r="K551" i="106"/>
  <c r="AO32" i="1" s="1"/>
  <c r="K407" i="106"/>
  <c r="BA25" i="1" s="1"/>
  <c r="J407" i="106"/>
  <c r="AZ25" i="1" s="1"/>
  <c r="K146" i="106"/>
  <c r="AO13" i="1" s="1"/>
  <c r="J146" i="106"/>
  <c r="AN13" i="1" s="1"/>
  <c r="J983" i="106"/>
  <c r="AN49" i="1" s="1"/>
  <c r="K983" i="106"/>
  <c r="AO49" i="1" s="1"/>
  <c r="K461" i="106"/>
  <c r="BA27" i="1" s="1"/>
  <c r="J461" i="106"/>
  <c r="AZ27" i="1" s="1"/>
  <c r="K605" i="106"/>
  <c r="AO34" i="1" s="1"/>
  <c r="J605" i="106"/>
  <c r="AN34" i="1" s="1"/>
  <c r="K110" i="106"/>
  <c r="BA10" i="1" s="1"/>
  <c r="J110" i="106"/>
  <c r="AZ10" i="1" s="1"/>
  <c r="J74" i="106"/>
  <c r="AT9" i="1" s="1"/>
  <c r="K74" i="106"/>
  <c r="AU9" i="1" s="1"/>
  <c r="H10" i="113"/>
  <c r="I10" i="113"/>
  <c r="G10" i="113" s="1"/>
  <c r="G922" i="106"/>
  <c r="G787" i="106"/>
  <c r="K659" i="106"/>
  <c r="AO36" i="1" s="1"/>
  <c r="J659" i="106"/>
  <c r="AN36" i="1" s="1"/>
  <c r="K362" i="106"/>
  <c r="AO24" i="1" s="1"/>
  <c r="J362" i="106"/>
  <c r="AN24" i="1" s="1"/>
  <c r="K1037" i="106"/>
  <c r="AO58" i="1" s="1"/>
  <c r="J1037" i="106"/>
  <c r="AN58" i="1" s="1"/>
  <c r="G751" i="106"/>
  <c r="G571" i="106"/>
  <c r="G850" i="106"/>
  <c r="K317" i="106"/>
  <c r="AU20" i="1" s="1"/>
  <c r="J317" i="106"/>
  <c r="AT20" i="1" s="1"/>
  <c r="G265" i="106"/>
  <c r="J128" i="106"/>
  <c r="AT12" i="1" s="1"/>
  <c r="K128" i="106"/>
  <c r="AU12" i="1" s="1"/>
  <c r="G490" i="106"/>
  <c r="G769" i="106"/>
  <c r="J1028" i="106"/>
  <c r="AZ50" i="1" s="1"/>
  <c r="K1028" i="106"/>
  <c r="BA50" i="1" s="1"/>
  <c r="J479" i="106"/>
  <c r="AT28" i="1" s="1"/>
  <c r="K479" i="106"/>
  <c r="AU28" i="1" s="1"/>
  <c r="K524" i="106"/>
  <c r="AO31" i="1" s="1"/>
  <c r="J524" i="106"/>
  <c r="AN31" i="1" s="1"/>
  <c r="K1082" i="106"/>
  <c r="BA59" i="1" s="1"/>
  <c r="J1082" i="106"/>
  <c r="AZ59" i="1" s="1"/>
  <c r="J281" i="106"/>
  <c r="AN18" i="1" s="1"/>
  <c r="K281" i="106"/>
  <c r="AO18" i="1" s="1"/>
  <c r="J875" i="106"/>
  <c r="K875" i="106"/>
  <c r="K335" i="106"/>
  <c r="AO21" i="1" s="1"/>
  <c r="J335" i="106"/>
  <c r="AN21" i="1" s="1"/>
  <c r="K272" i="106"/>
  <c r="BA17" i="1" s="1"/>
  <c r="J272" i="106"/>
  <c r="AZ17" i="1" s="1"/>
  <c r="J515" i="106"/>
  <c r="AZ29" i="1" s="1"/>
  <c r="K515" i="106"/>
  <c r="BA29" i="1" s="1"/>
  <c r="G337" i="106"/>
  <c r="G760" i="106"/>
  <c r="G1048" i="106"/>
  <c r="G22" i="106"/>
  <c r="F20" i="106"/>
  <c r="K812" i="106"/>
  <c r="BA41" i="1" s="1"/>
  <c r="J812" i="106"/>
  <c r="AZ41" i="1" s="1"/>
  <c r="J650" i="106"/>
  <c r="AZ35" i="1" s="1"/>
  <c r="K650" i="106"/>
  <c r="BA35" i="1" s="1"/>
  <c r="K668" i="106"/>
  <c r="AU36" i="1" s="1"/>
  <c r="J668" i="106"/>
  <c r="AT36" i="1" s="1"/>
  <c r="K452" i="106"/>
  <c r="AU27" i="1" s="1"/>
  <c r="J452" i="106"/>
  <c r="AT27" i="1" s="1"/>
  <c r="J443" i="106"/>
  <c r="AN27" i="1" s="1"/>
  <c r="K443" i="106"/>
  <c r="AO27" i="1" s="1"/>
  <c r="J398" i="106"/>
  <c r="AT25" i="1" s="1"/>
  <c r="K398" i="106"/>
  <c r="AU25" i="1" s="1"/>
  <c r="J686" i="106"/>
  <c r="AN37" i="1" s="1"/>
  <c r="K686" i="106"/>
  <c r="AO37" i="1" s="1"/>
  <c r="J155" i="106"/>
  <c r="AT13" i="1" s="1"/>
  <c r="K155" i="106"/>
  <c r="AU13" i="1" s="1"/>
  <c r="K596" i="106"/>
  <c r="BA33" i="1" s="1"/>
  <c r="J596" i="106"/>
  <c r="AZ33" i="1" s="1"/>
  <c r="K245" i="106"/>
  <c r="BA16" i="1" s="1"/>
  <c r="J245" i="106"/>
  <c r="AZ16" i="1" s="1"/>
  <c r="J857" i="106"/>
  <c r="AT43" i="1" s="1"/>
  <c r="K857" i="106"/>
  <c r="AU43" i="1" s="1"/>
  <c r="J137" i="106"/>
  <c r="AZ12" i="1" s="1"/>
  <c r="K137" i="106"/>
  <c r="BA12" i="1" s="1"/>
  <c r="K740" i="106"/>
  <c r="AO39" i="1" s="1"/>
  <c r="J740" i="106"/>
  <c r="AN39" i="1" s="1"/>
  <c r="K803" i="106"/>
  <c r="AU41" i="1" s="1"/>
  <c r="J803" i="106"/>
  <c r="AT41" i="1" s="1"/>
  <c r="K488" i="106"/>
  <c r="BA28" i="1" s="1"/>
  <c r="J488" i="106"/>
  <c r="AZ28" i="1" s="1"/>
  <c r="K236" i="106"/>
  <c r="AU16" i="1" s="1"/>
  <c r="J236" i="106"/>
  <c r="AT16" i="1" s="1"/>
  <c r="K380" i="106"/>
  <c r="BA24" i="1" s="1"/>
  <c r="J380" i="106"/>
  <c r="AZ24" i="1" s="1"/>
  <c r="K695" i="106"/>
  <c r="AU37" i="1" s="1"/>
  <c r="J695" i="106"/>
  <c r="AT37" i="1" s="1"/>
  <c r="J92" i="106"/>
  <c r="AN10" i="1" s="1"/>
  <c r="K92" i="106"/>
  <c r="AO10" i="1" s="1"/>
  <c r="J1019" i="106"/>
  <c r="AT50" i="1" s="1"/>
  <c r="K1019" i="106"/>
  <c r="AU50" i="1" s="1"/>
  <c r="K902" i="106"/>
  <c r="AO46" i="1" s="1"/>
  <c r="J902" i="106"/>
  <c r="AN46" i="1" s="1"/>
  <c r="K182" i="106"/>
  <c r="AU14" i="1" s="1"/>
  <c r="J182" i="106"/>
  <c r="AT14" i="1" s="1"/>
  <c r="K542" i="106"/>
  <c r="BA31" i="1" s="1"/>
  <c r="J542" i="106"/>
  <c r="AZ31" i="1" s="1"/>
  <c r="J641" i="106"/>
  <c r="AT35" i="1" s="1"/>
  <c r="K641" i="106"/>
  <c r="AU35" i="1" s="1"/>
  <c r="K101" i="106"/>
  <c r="AU10" i="1" s="1"/>
  <c r="J101" i="106"/>
  <c r="AT10" i="1" s="1"/>
  <c r="J20" i="106"/>
  <c r="AT7" i="1" s="1"/>
  <c r="K20" i="106"/>
  <c r="AU7" i="1" s="1"/>
  <c r="K632" i="106"/>
  <c r="AO35" i="1" s="1"/>
  <c r="J632" i="106"/>
  <c r="AN35" i="1" s="1"/>
  <c r="K623" i="106"/>
  <c r="BA34" i="1" s="1"/>
  <c r="J623" i="106"/>
  <c r="AZ34" i="1" s="1"/>
  <c r="H17" i="113"/>
  <c r="I17" i="113"/>
  <c r="G17" i="113" s="1"/>
  <c r="G508" i="106"/>
  <c r="K254" i="106"/>
  <c r="AO17" i="1" s="1"/>
  <c r="J254" i="106"/>
  <c r="AN17" i="1" s="1"/>
  <c r="G868" i="106"/>
  <c r="J434" i="106"/>
  <c r="AZ26" i="1" s="1"/>
  <c r="K434" i="106"/>
  <c r="BA26" i="1" s="1"/>
  <c r="G706" i="106"/>
  <c r="G184" i="106"/>
  <c r="K173" i="106"/>
  <c r="AO14" i="1" s="1"/>
  <c r="J173" i="106"/>
  <c r="AN14" i="1" s="1"/>
  <c r="G85" i="106"/>
  <c r="G40" i="106"/>
  <c r="K533" i="106"/>
  <c r="AU31" i="1" s="1"/>
  <c r="J533" i="106"/>
  <c r="AT31" i="1" s="1"/>
  <c r="G13" i="106"/>
  <c r="G418" i="106"/>
  <c r="G517" i="106"/>
  <c r="G247" i="106"/>
  <c r="J920" i="106"/>
  <c r="AZ46" i="1" s="1"/>
  <c r="K920" i="106"/>
  <c r="BA46" i="1" s="1"/>
  <c r="K911" i="106"/>
  <c r="AU46" i="1" s="1"/>
  <c r="J911" i="106"/>
  <c r="AT46" i="1" s="1"/>
  <c r="J119" i="106"/>
  <c r="AN12" i="1" s="1"/>
  <c r="K119" i="106"/>
  <c r="AO12" i="1" s="1"/>
  <c r="J884" i="106"/>
  <c r="K884" i="106"/>
  <c r="J506" i="106"/>
  <c r="AT29" i="1" s="1"/>
  <c r="K506" i="106"/>
  <c r="AU29" i="1" s="1"/>
  <c r="I31" i="113"/>
  <c r="G31" i="113" s="1"/>
  <c r="H31" i="113"/>
  <c r="J722" i="106"/>
  <c r="AT38" i="1" s="1"/>
  <c r="K722" i="106"/>
  <c r="AU38" i="1" s="1"/>
  <c r="J1010" i="106"/>
  <c r="AN50" i="1" s="1"/>
  <c r="K1010" i="106"/>
  <c r="AO50" i="1" s="1"/>
  <c r="J830" i="106"/>
  <c r="AT42" i="1" s="1"/>
  <c r="K830" i="106"/>
  <c r="AU42" i="1" s="1"/>
  <c r="K731" i="106"/>
  <c r="BA38" i="1" s="1"/>
  <c r="J731" i="106"/>
  <c r="AZ38" i="1" s="1"/>
  <c r="J65" i="106"/>
  <c r="AN9" i="1" s="1"/>
  <c r="K65" i="106"/>
  <c r="AO9" i="1" s="1"/>
  <c r="J1073" i="106"/>
  <c r="AT59" i="1" s="1"/>
  <c r="K1073" i="106"/>
  <c r="AU59" i="1" s="1"/>
  <c r="K1001" i="106"/>
  <c r="BA49" i="1" s="1"/>
  <c r="J1001" i="106"/>
  <c r="AZ49" i="1" s="1"/>
  <c r="K416" i="106"/>
  <c r="AO26" i="1" s="1"/>
  <c r="J416" i="106"/>
  <c r="AN26" i="1" s="1"/>
  <c r="K29" i="106"/>
  <c r="BA7" i="1" s="1"/>
  <c r="J29" i="106"/>
  <c r="AZ7" i="1" s="1"/>
  <c r="K965" i="106"/>
  <c r="AU48" i="1" s="1"/>
  <c r="J965" i="106"/>
  <c r="AT48" i="1" s="1"/>
  <c r="K560" i="106"/>
  <c r="AU32" i="1" s="1"/>
  <c r="J560" i="106"/>
  <c r="AT32" i="1" s="1"/>
  <c r="J713" i="106"/>
  <c r="AN38" i="1" s="1"/>
  <c r="K713" i="106"/>
  <c r="AO38" i="1" s="1"/>
  <c r="J56" i="106"/>
  <c r="AZ8" i="1" s="1"/>
  <c r="K56" i="106"/>
  <c r="BA8" i="1" s="1"/>
  <c r="K191" i="106"/>
  <c r="BA14" i="1" s="1"/>
  <c r="J191" i="106"/>
  <c r="AZ14" i="1" s="1"/>
  <c r="K821" i="106"/>
  <c r="AO42" i="1" s="1"/>
  <c r="J821" i="106"/>
  <c r="AN42" i="1" s="1"/>
  <c r="AI28" i="1" l="1"/>
  <c r="AI33" i="1"/>
  <c r="M8" i="1"/>
  <c r="G27" i="6"/>
  <c r="AI49" i="1"/>
  <c r="AI25" i="1"/>
  <c r="M35" i="1"/>
  <c r="AI17" i="1"/>
  <c r="AI37" i="1"/>
  <c r="M46" i="1"/>
  <c r="M13" i="1"/>
  <c r="M15" i="1"/>
  <c r="M33" i="1"/>
  <c r="AI39" i="1"/>
  <c r="W36" i="1"/>
  <c r="M26" i="1"/>
  <c r="W46" i="1"/>
  <c r="M14" i="1"/>
  <c r="AI34" i="1"/>
  <c r="W14" i="1"/>
  <c r="W16" i="1"/>
  <c r="AI16" i="1"/>
  <c r="W27" i="1"/>
  <c r="W20" i="1"/>
  <c r="W32" i="1"/>
  <c r="W10" i="1"/>
  <c r="M39" i="1"/>
  <c r="AI41" i="1"/>
  <c r="M43" i="1"/>
  <c r="M42" i="1"/>
  <c r="AI7" i="1"/>
  <c r="AI31" i="1"/>
  <c r="AI24" i="1"/>
  <c r="M21" i="1"/>
  <c r="M58" i="1"/>
  <c r="AI10" i="1"/>
  <c r="M28" i="1"/>
  <c r="W58" i="1"/>
  <c r="M24" i="1"/>
  <c r="M34" i="1"/>
  <c r="W21" i="1"/>
  <c r="M17" i="1"/>
  <c r="AI59" i="1"/>
  <c r="W15" i="1"/>
  <c r="W17" i="1"/>
  <c r="AI32" i="1"/>
  <c r="M31" i="1"/>
  <c r="W41" i="1"/>
  <c r="AI48" i="1"/>
  <c r="M41" i="1"/>
  <c r="W48" i="1"/>
  <c r="AI38" i="1"/>
  <c r="W31" i="1"/>
  <c r="W37" i="1"/>
  <c r="W34" i="1"/>
  <c r="AI40" i="1"/>
  <c r="AI14" i="1"/>
  <c r="M36" i="1"/>
  <c r="AI27" i="1"/>
  <c r="M25" i="1"/>
  <c r="AI8" i="1"/>
  <c r="M38" i="1"/>
  <c r="W59" i="1"/>
  <c r="M9" i="1"/>
  <c r="W42" i="1"/>
  <c r="M50" i="1"/>
  <c r="W38" i="1"/>
  <c r="W29" i="1"/>
  <c r="M12" i="1"/>
  <c r="AI46" i="1"/>
  <c r="AI26" i="1"/>
  <c r="W7" i="1"/>
  <c r="W35" i="1"/>
  <c r="W50" i="1"/>
  <c r="M10" i="1"/>
  <c r="AI12" i="1"/>
  <c r="W43" i="1"/>
  <c r="W13" i="1"/>
  <c r="M37" i="1"/>
  <c r="W25" i="1"/>
  <c r="M27" i="1"/>
  <c r="AI35" i="1"/>
  <c r="AI29" i="1"/>
  <c r="M18" i="1"/>
  <c r="W28" i="1"/>
  <c r="AI50" i="1"/>
  <c r="W12" i="1"/>
  <c r="W9" i="1"/>
  <c r="M49" i="1"/>
  <c r="M32" i="1"/>
  <c r="M20" i="1"/>
  <c r="AI58" i="1"/>
  <c r="M29" i="1"/>
  <c r="AI43" i="1"/>
  <c r="AI13" i="1"/>
  <c r="W8" i="1"/>
  <c r="AI21" i="1"/>
  <c r="AI18" i="1"/>
  <c r="W40" i="1"/>
  <c r="AI42" i="1"/>
  <c r="M40" i="1"/>
  <c r="M16" i="1"/>
  <c r="AI36" i="1"/>
  <c r="W18" i="1"/>
  <c r="AI15" i="1"/>
  <c r="W26" i="1"/>
  <c r="W39" i="1"/>
  <c r="W49" i="1"/>
  <c r="AI20" i="1"/>
  <c r="AI9" i="1"/>
  <c r="M59" i="1"/>
  <c r="W33" i="1"/>
  <c r="AO7" i="1"/>
  <c r="M7" i="1" s="1"/>
  <c r="K956" i="106"/>
  <c r="AO48" i="1" s="1"/>
  <c r="M48" i="1" s="1"/>
  <c r="K931" i="106"/>
  <c r="AR47" i="1" s="1"/>
  <c r="J931" i="106"/>
  <c r="J373" i="106"/>
  <c r="AW24" i="1" s="1"/>
  <c r="X24" i="1" s="1"/>
  <c r="K364" i="106"/>
  <c r="AR24" i="1" s="1"/>
  <c r="F940" i="106"/>
  <c r="AX47" i="1"/>
  <c r="F931" i="106"/>
  <c r="F949" i="106"/>
  <c r="BD47" i="1"/>
  <c r="AU47" i="1"/>
  <c r="AT47" i="1"/>
  <c r="AO47" i="1"/>
  <c r="AN47" i="1"/>
  <c r="AZ47" i="1"/>
  <c r="BA47" i="1"/>
  <c r="BA44" i="1"/>
  <c r="O20" i="3"/>
  <c r="AU44" i="1"/>
  <c r="AN44" i="1"/>
  <c r="AZ44" i="1"/>
  <c r="AT44" i="1"/>
  <c r="AO44" i="1"/>
  <c r="I20" i="3"/>
  <c r="AU24" i="1"/>
  <c r="W24" i="1" s="1"/>
  <c r="F26" i="6"/>
  <c r="K310" i="106"/>
  <c r="AR20" i="1" s="1"/>
  <c r="N20" i="1" s="1"/>
  <c r="K994" i="106"/>
  <c r="AX49" i="1" s="1"/>
  <c r="X49" i="1" s="1"/>
  <c r="J409" i="106"/>
  <c r="J967" i="106"/>
  <c r="AW48" i="1" s="1"/>
  <c r="X48" i="1" s="1"/>
  <c r="K139" i="106"/>
  <c r="J985" i="106"/>
  <c r="AQ49" i="1" s="1"/>
  <c r="N49" i="1" s="1"/>
  <c r="K58" i="106"/>
  <c r="K823" i="106"/>
  <c r="AR42" i="1" s="1"/>
  <c r="N42" i="1" s="1"/>
  <c r="K382" i="106"/>
  <c r="K1030" i="106"/>
  <c r="J778" i="106"/>
  <c r="AW40" i="1" s="1"/>
  <c r="X40" i="1" s="1"/>
  <c r="K130" i="106"/>
  <c r="AX12" i="1" s="1"/>
  <c r="X12" i="1" s="1"/>
  <c r="K355" i="106"/>
  <c r="J463" i="106"/>
  <c r="J445" i="106"/>
  <c r="AQ27" i="1" s="1"/>
  <c r="N27" i="1" s="1"/>
  <c r="J562" i="106"/>
  <c r="AW32" i="1" s="1"/>
  <c r="X32" i="1" s="1"/>
  <c r="J499" i="106"/>
  <c r="AQ29" i="1" s="1"/>
  <c r="N29" i="1" s="1"/>
  <c r="K904" i="106"/>
  <c r="AR46" i="1" s="1"/>
  <c r="N46" i="1" s="1"/>
  <c r="K193" i="106"/>
  <c r="K238" i="106"/>
  <c r="AX16" i="1" s="1"/>
  <c r="X16" i="1" s="1"/>
  <c r="J1012" i="106"/>
  <c r="AQ50" i="1" s="1"/>
  <c r="N50" i="1" s="1"/>
  <c r="J481" i="106"/>
  <c r="AW28" i="1" s="1"/>
  <c r="X28" i="1" s="1"/>
  <c r="K400" i="106"/>
  <c r="AX25" i="1" s="1"/>
  <c r="X25" i="1" s="1"/>
  <c r="K103" i="106"/>
  <c r="AX10" i="1" s="1"/>
  <c r="X10" i="1" s="1"/>
  <c r="K598" i="106"/>
  <c r="J814" i="106"/>
  <c r="K1003" i="106"/>
  <c r="K805" i="106"/>
  <c r="AX41" i="1" s="1"/>
  <c r="X41" i="1" s="1"/>
  <c r="J1084" i="106"/>
  <c r="J364" i="106"/>
  <c r="K661" i="106"/>
  <c r="AR36" i="1" s="1"/>
  <c r="N36" i="1" s="1"/>
  <c r="J202" i="106"/>
  <c r="AQ15" i="1" s="1"/>
  <c r="N15" i="1" s="1"/>
  <c r="K166" i="106"/>
  <c r="K175" i="106"/>
  <c r="AR14" i="1" s="1"/>
  <c r="N14" i="1" s="1"/>
  <c r="J553" i="106"/>
  <c r="AQ32" i="1" s="1"/>
  <c r="N32" i="1" s="1"/>
  <c r="J112" i="106"/>
  <c r="J841" i="106"/>
  <c r="J742" i="106"/>
  <c r="AQ39" i="1" s="1"/>
  <c r="N39" i="1" s="1"/>
  <c r="K1021" i="106"/>
  <c r="AX50" i="1" s="1"/>
  <c r="X50" i="1" s="1"/>
  <c r="J256" i="106"/>
  <c r="AQ17" i="1" s="1"/>
  <c r="N17" i="1" s="1"/>
  <c r="K607" i="106"/>
  <c r="AR34" i="1" s="1"/>
  <c r="N34" i="1" s="1"/>
  <c r="J1039" i="106"/>
  <c r="AQ58" i="1" s="1"/>
  <c r="N58" i="1" s="1"/>
  <c r="K274" i="106"/>
  <c r="K301" i="106"/>
  <c r="J427" i="106"/>
  <c r="AW26" i="1" s="1"/>
  <c r="X26" i="1" s="1"/>
  <c r="J454" i="106"/>
  <c r="AW27" i="1" s="1"/>
  <c r="X27" i="1" s="1"/>
  <c r="J526" i="106"/>
  <c r="AQ31" i="1" s="1"/>
  <c r="N31" i="1" s="1"/>
  <c r="K859" i="106"/>
  <c r="AX43" i="1" s="1"/>
  <c r="X43" i="1" s="1"/>
  <c r="K697" i="106"/>
  <c r="AX37" i="1" s="1"/>
  <c r="X37" i="1" s="1"/>
  <c r="J535" i="106"/>
  <c r="AW31" i="1" s="1"/>
  <c r="X31" i="1" s="1"/>
  <c r="K472" i="106"/>
  <c r="AR28" i="1" s="1"/>
  <c r="N28" i="1" s="1"/>
  <c r="K292" i="106"/>
  <c r="AX18" i="1" s="1"/>
  <c r="X18" i="1" s="1"/>
  <c r="K436" i="106"/>
  <c r="K1057" i="106"/>
  <c r="J157" i="106"/>
  <c r="AW13" i="1" s="1"/>
  <c r="X13" i="1" s="1"/>
  <c r="K391" i="106"/>
  <c r="AR25" i="1" s="1"/>
  <c r="N25" i="1" s="1"/>
  <c r="K625" i="106"/>
  <c r="K616" i="106"/>
  <c r="AX34" i="1" s="1"/>
  <c r="X34" i="1" s="1"/>
  <c r="K31" i="106"/>
  <c r="J544" i="106"/>
  <c r="K670" i="106"/>
  <c r="AX36" i="1" s="1"/>
  <c r="X36" i="1" s="1"/>
  <c r="K832" i="106"/>
  <c r="AX42" i="1" s="1"/>
  <c r="X42" i="1" s="1"/>
  <c r="K643" i="106"/>
  <c r="AX35" i="1" s="1"/>
  <c r="X35" i="1" s="1"/>
  <c r="J634" i="106"/>
  <c r="AQ35" i="1" s="1"/>
  <c r="N35" i="1" s="1"/>
  <c r="J319" i="106"/>
  <c r="AW20" i="1" s="1"/>
  <c r="X20" i="1" s="1"/>
  <c r="K688" i="106"/>
  <c r="AR37" i="1" s="1"/>
  <c r="N37" i="1" s="1"/>
  <c r="K715" i="106"/>
  <c r="AR38" i="1" s="1"/>
  <c r="N38" i="1" s="1"/>
  <c r="K148" i="106"/>
  <c r="AR13" i="1" s="1"/>
  <c r="N13" i="1" s="1"/>
  <c r="J211" i="106"/>
  <c r="AW15" i="1" s="1"/>
  <c r="X15" i="1" s="1"/>
  <c r="J796" i="106"/>
  <c r="AQ41" i="1" s="1"/>
  <c r="N41" i="1" s="1"/>
  <c r="J283" i="106"/>
  <c r="AQ18" i="1" s="1"/>
  <c r="N18" i="1" s="1"/>
  <c r="J1075" i="106"/>
  <c r="AW59" i="1" s="1"/>
  <c r="X59" i="1" s="1"/>
  <c r="J913" i="106"/>
  <c r="AW46" i="1" s="1"/>
  <c r="X46" i="1" s="1"/>
  <c r="K247" i="106"/>
  <c r="BD16" i="1" s="1"/>
  <c r="J247" i="106"/>
  <c r="BC16" i="1" s="1"/>
  <c r="H27" i="6"/>
  <c r="F3" i="112"/>
  <c r="J976" i="106"/>
  <c r="BC48" i="1" s="1"/>
  <c r="K976" i="106"/>
  <c r="BD48" i="1" s="1"/>
  <c r="K580" i="106"/>
  <c r="AR33" i="1" s="1"/>
  <c r="J580" i="106"/>
  <c r="AQ33" i="1" s="1"/>
  <c r="K85" i="106"/>
  <c r="BD9" i="1" s="1"/>
  <c r="J85" i="106"/>
  <c r="BC9" i="1" s="1"/>
  <c r="K17" i="113"/>
  <c r="I7" i="8" s="1"/>
  <c r="L17" i="113"/>
  <c r="J7" i="8" s="1"/>
  <c r="K760" i="106"/>
  <c r="BD39" i="1" s="1"/>
  <c r="J760" i="106"/>
  <c r="BC39" i="1" s="1"/>
  <c r="K652" i="106"/>
  <c r="BD35" i="1" s="1"/>
  <c r="J652" i="106"/>
  <c r="BC35" i="1" s="1"/>
  <c r="J328" i="106"/>
  <c r="BC20" i="1" s="1"/>
  <c r="K328" i="106"/>
  <c r="BD20" i="1" s="1"/>
  <c r="J958" i="106"/>
  <c r="AQ48" i="1" s="1"/>
  <c r="K958" i="106"/>
  <c r="AR48" i="1" s="1"/>
  <c r="J1066" i="106"/>
  <c r="AQ59" i="1" s="1"/>
  <c r="K1066" i="106"/>
  <c r="AR59" i="1" s="1"/>
  <c r="K724" i="106"/>
  <c r="AX38" i="1" s="1"/>
  <c r="J724" i="106"/>
  <c r="AW38" i="1" s="1"/>
  <c r="K337" i="106"/>
  <c r="AR21" i="1" s="1"/>
  <c r="J337" i="106"/>
  <c r="AQ21" i="1" s="1"/>
  <c r="J490" i="106"/>
  <c r="BC28" i="1" s="1"/>
  <c r="K490" i="106"/>
  <c r="BD28" i="1" s="1"/>
  <c r="K850" i="106"/>
  <c r="AR43" i="1" s="1"/>
  <c r="J850" i="106"/>
  <c r="AQ43" i="1" s="1"/>
  <c r="J733" i="106"/>
  <c r="BC38" i="1" s="1"/>
  <c r="K733" i="106"/>
  <c r="BD38" i="1" s="1"/>
  <c r="J40" i="106"/>
  <c r="AQ8" i="1" s="1"/>
  <c r="K40" i="106"/>
  <c r="AR8" i="1" s="1"/>
  <c r="K1048" i="106"/>
  <c r="AX58" i="1" s="1"/>
  <c r="J1048" i="106"/>
  <c r="AW58" i="1" s="1"/>
  <c r="K868" i="106"/>
  <c r="BD43" i="1" s="1"/>
  <c r="J868" i="106"/>
  <c r="BC43" i="1" s="1"/>
  <c r="J571" i="106"/>
  <c r="BC32" i="1" s="1"/>
  <c r="K571" i="106"/>
  <c r="BD32" i="1" s="1"/>
  <c r="J787" i="106"/>
  <c r="BC40" i="1" s="1"/>
  <c r="K787" i="106"/>
  <c r="BD40" i="1" s="1"/>
  <c r="J229" i="106"/>
  <c r="AQ16" i="1" s="1"/>
  <c r="K229" i="106"/>
  <c r="AR16" i="1" s="1"/>
  <c r="J94" i="106"/>
  <c r="AQ10" i="1" s="1"/>
  <c r="K94" i="106"/>
  <c r="AR10" i="1" s="1"/>
  <c r="K517" i="106"/>
  <c r="BD29" i="1" s="1"/>
  <c r="J517" i="106"/>
  <c r="BC29" i="1" s="1"/>
  <c r="J418" i="106"/>
  <c r="AQ26" i="1" s="1"/>
  <c r="K418" i="106"/>
  <c r="AR26" i="1" s="1"/>
  <c r="K184" i="106"/>
  <c r="AX14" i="1" s="1"/>
  <c r="J184" i="106"/>
  <c r="AW14" i="1" s="1"/>
  <c r="J751" i="106"/>
  <c r="AW39" i="1" s="1"/>
  <c r="K751" i="106"/>
  <c r="AX39" i="1" s="1"/>
  <c r="J922" i="106"/>
  <c r="BC46" i="1" s="1"/>
  <c r="K922" i="106"/>
  <c r="BD46" i="1" s="1"/>
  <c r="K679" i="106"/>
  <c r="BD36" i="1" s="1"/>
  <c r="J679" i="106"/>
  <c r="BC36" i="1" s="1"/>
  <c r="K220" i="106"/>
  <c r="BD15" i="1" s="1"/>
  <c r="J220" i="106"/>
  <c r="BC15" i="1" s="1"/>
  <c r="J895" i="106"/>
  <c r="K895" i="106"/>
  <c r="K67" i="106"/>
  <c r="AR9" i="1" s="1"/>
  <c r="J67" i="106"/>
  <c r="AQ9" i="1" s="1"/>
  <c r="J13" i="106"/>
  <c r="J508" i="106"/>
  <c r="AW29" i="1" s="1"/>
  <c r="K508" i="106"/>
  <c r="AX29" i="1" s="1"/>
  <c r="J265" i="106"/>
  <c r="AW17" i="1" s="1"/>
  <c r="K265" i="106"/>
  <c r="AX17" i="1" s="1"/>
  <c r="K76" i="106"/>
  <c r="AX9" i="1" s="1"/>
  <c r="J76" i="106"/>
  <c r="AW9" i="1" s="1"/>
  <c r="J346" i="106"/>
  <c r="AW21" i="1" s="1"/>
  <c r="K346" i="106"/>
  <c r="AX21" i="1" s="1"/>
  <c r="J886" i="106"/>
  <c r="K886" i="106"/>
  <c r="K10" i="113"/>
  <c r="F8" i="7" s="1"/>
  <c r="L10" i="113"/>
  <c r="K877" i="106"/>
  <c r="J877" i="106"/>
  <c r="J121" i="106"/>
  <c r="AQ12" i="1" s="1"/>
  <c r="K121" i="106"/>
  <c r="AR12" i="1" s="1"/>
  <c r="L31" i="113"/>
  <c r="J10" i="8" s="1"/>
  <c r="K31" i="113"/>
  <c r="I10" i="8" s="1"/>
  <c r="K706" i="106"/>
  <c r="BD37" i="1" s="1"/>
  <c r="J706" i="106"/>
  <c r="BC37" i="1" s="1"/>
  <c r="J22" i="106"/>
  <c r="AW7" i="1" s="1"/>
  <c r="K22" i="106"/>
  <c r="AX7" i="1" s="1"/>
  <c r="K769" i="106"/>
  <c r="AR40" i="1" s="1"/>
  <c r="J769" i="106"/>
  <c r="AQ40" i="1" s="1"/>
  <c r="K24" i="113"/>
  <c r="L24" i="113"/>
  <c r="J8" i="8" s="1"/>
  <c r="J589" i="106"/>
  <c r="AW33" i="1" s="1"/>
  <c r="K589" i="106"/>
  <c r="AX33" i="1" s="1"/>
  <c r="K49" i="106"/>
  <c r="AX8" i="1" s="1"/>
  <c r="J49" i="106"/>
  <c r="AW8" i="1" s="1"/>
  <c r="E27" i="6" l="1"/>
  <c r="N8" i="1"/>
  <c r="AQ7" i="1"/>
  <c r="I8" i="8"/>
  <c r="H8" i="8" s="1"/>
  <c r="H10" i="8"/>
  <c r="X8" i="1"/>
  <c r="X9" i="1"/>
  <c r="AJ15" i="1"/>
  <c r="AJ29" i="1"/>
  <c r="X58" i="1"/>
  <c r="X38" i="1"/>
  <c r="H7" i="8"/>
  <c r="AJ37" i="1"/>
  <c r="AJ43" i="1"/>
  <c r="N21" i="1"/>
  <c r="AJ39" i="1"/>
  <c r="AJ16" i="1"/>
  <c r="W47" i="1"/>
  <c r="AJ36" i="1"/>
  <c r="AJ9" i="1"/>
  <c r="N40" i="1"/>
  <c r="N33" i="1"/>
  <c r="N9" i="1"/>
  <c r="X14" i="1"/>
  <c r="AJ35" i="1"/>
  <c r="W44" i="1"/>
  <c r="M47" i="1"/>
  <c r="N43" i="1"/>
  <c r="AI44" i="1"/>
  <c r="X33" i="1"/>
  <c r="X7" i="1"/>
  <c r="N12" i="1"/>
  <c r="X21" i="1"/>
  <c r="X17" i="1"/>
  <c r="X29" i="1"/>
  <c r="AJ46" i="1"/>
  <c r="X39" i="1"/>
  <c r="N26" i="1"/>
  <c r="N10" i="1"/>
  <c r="N16" i="1"/>
  <c r="AJ40" i="1"/>
  <c r="AJ32" i="1"/>
  <c r="AJ38" i="1"/>
  <c r="AJ28" i="1"/>
  <c r="N59" i="1"/>
  <c r="N48" i="1"/>
  <c r="AJ20" i="1"/>
  <c r="AJ48" i="1"/>
  <c r="M44" i="1"/>
  <c r="AI47" i="1"/>
  <c r="AQ44" i="1"/>
  <c r="AW44" i="1"/>
  <c r="BC44" i="1"/>
  <c r="AR44" i="1"/>
  <c r="AX44" i="1"/>
  <c r="BD44" i="1"/>
  <c r="BD26" i="1"/>
  <c r="AJ26" i="1" s="1"/>
  <c r="BC42" i="1"/>
  <c r="AJ42" i="1" s="1"/>
  <c r="BC59" i="1"/>
  <c r="AJ59" i="1" s="1"/>
  <c r="BD21" i="1"/>
  <c r="AJ21" i="1" s="1"/>
  <c r="BD12" i="1"/>
  <c r="AJ12" i="1" s="1"/>
  <c r="BC31" i="1"/>
  <c r="AJ31" i="1" s="1"/>
  <c r="BD18" i="1"/>
  <c r="AJ18" i="1" s="1"/>
  <c r="BC10" i="1"/>
  <c r="AJ10" i="1" s="1"/>
  <c r="BD7" i="1"/>
  <c r="AJ7" i="1" s="1"/>
  <c r="BD17" i="1"/>
  <c r="AJ17" i="1" s="1"/>
  <c r="BD49" i="1"/>
  <c r="AJ49" i="1" s="1"/>
  <c r="BD14" i="1"/>
  <c r="AJ14" i="1" s="1"/>
  <c r="BC25" i="1"/>
  <c r="AJ25" i="1" s="1"/>
  <c r="BC41" i="1"/>
  <c r="AJ41" i="1" s="1"/>
  <c r="BD50" i="1"/>
  <c r="AJ50" i="1" s="1"/>
  <c r="BD34" i="1"/>
  <c r="AJ34" i="1" s="1"/>
  <c r="BD13" i="1"/>
  <c r="AJ13" i="1" s="1"/>
  <c r="BD33" i="1"/>
  <c r="AJ33" i="1" s="1"/>
  <c r="BD24" i="1"/>
  <c r="AJ24" i="1" s="1"/>
  <c r="BD8" i="1"/>
  <c r="AJ8" i="1" s="1"/>
  <c r="BD58" i="1"/>
  <c r="AJ58" i="1" s="1"/>
  <c r="AQ24" i="1"/>
  <c r="N24" i="1" s="1"/>
  <c r="BC27" i="1"/>
  <c r="AJ27" i="1" s="1"/>
  <c r="F3" i="113"/>
  <c r="D3" i="113" s="1"/>
  <c r="G8" i="7"/>
  <c r="E8" i="7" s="1"/>
  <c r="AJ44" i="1" l="1"/>
  <c r="X44" i="1"/>
  <c r="N44" i="1"/>
  <c r="AQ47" i="1"/>
  <c r="N47" i="1" s="1"/>
  <c r="AW47" i="1"/>
  <c r="X47" i="1" s="1"/>
  <c r="BC47" i="1"/>
  <c r="AJ47" i="1" s="1"/>
  <c r="I13" i="106"/>
  <c r="F13" i="106" s="1"/>
  <c r="K13" i="106" l="1"/>
  <c r="AR7" i="1" l="1"/>
  <c r="N7" i="1" s="1"/>
  <c r="E4" i="106"/>
  <c r="E3" i="106" s="1"/>
  <c r="B590" i="13" l="1"/>
  <c r="B164" i="13"/>
  <c r="D360" i="13"/>
  <c r="B877" i="13"/>
  <c r="B176" i="13"/>
  <c r="B951" i="13"/>
  <c r="B1481" i="13"/>
  <c r="B1127" i="13"/>
  <c r="B1315" i="13"/>
  <c r="B1191" i="13"/>
  <c r="B1751" i="13"/>
  <c r="B1775" i="13"/>
  <c r="B720" i="13"/>
  <c r="B258" i="13"/>
  <c r="B154" i="13"/>
  <c r="B1034" i="13"/>
  <c r="B1164" i="13"/>
  <c r="B533" i="13"/>
  <c r="B827" i="13"/>
  <c r="C1399" i="13"/>
  <c r="B873" i="13"/>
  <c r="B1512" i="13"/>
  <c r="B1011" i="13"/>
  <c r="B69" i="13"/>
  <c r="B329" i="13"/>
  <c r="B695" i="13"/>
  <c r="B618" i="13"/>
  <c r="B1708" i="13"/>
  <c r="B218" i="13"/>
  <c r="B870" i="13"/>
  <c r="B131" i="13"/>
  <c r="B883" i="13"/>
  <c r="B869" i="13"/>
  <c r="B1592" i="13"/>
  <c r="B1527" i="13"/>
  <c r="B1009" i="13"/>
  <c r="B662" i="13"/>
  <c r="D387" i="13"/>
  <c r="B1507" i="13"/>
  <c r="B1737" i="13"/>
  <c r="B682" i="13"/>
  <c r="B392" i="13"/>
  <c r="B830" i="13"/>
  <c r="B648" i="13"/>
  <c r="B814" i="13"/>
  <c r="B1488" i="13"/>
  <c r="B757" i="13"/>
  <c r="B1776" i="13"/>
  <c r="B1348" i="13"/>
  <c r="B969" i="13"/>
  <c r="B46" i="13"/>
  <c r="B729" i="13"/>
  <c r="B1367" i="13"/>
  <c r="B1180" i="13"/>
  <c r="B728" i="13"/>
  <c r="B440" i="13"/>
  <c r="B762" i="13"/>
  <c r="B1731" i="13"/>
  <c r="C381" i="13"/>
  <c r="B1561" i="13"/>
  <c r="B669" i="13"/>
  <c r="B1284" i="13"/>
  <c r="B240" i="13"/>
  <c r="D1049" i="13"/>
  <c r="B1609" i="13"/>
  <c r="B1037" i="13"/>
  <c r="B330" i="13"/>
  <c r="C387" i="13"/>
  <c r="B1000" i="13"/>
  <c r="B1651" i="13"/>
  <c r="B554" i="13"/>
  <c r="B1458" i="13"/>
  <c r="B993" i="13"/>
  <c r="B947" i="13"/>
  <c r="D1394" i="13"/>
  <c r="B265" i="13"/>
  <c r="B385" i="13"/>
  <c r="C371" i="13"/>
  <c r="B1548" i="13"/>
  <c r="B897" i="13"/>
  <c r="B359" i="13"/>
  <c r="B1538" i="13"/>
  <c r="B1071" i="13"/>
  <c r="B649" i="13"/>
  <c r="B639" i="13"/>
  <c r="B654" i="13"/>
  <c r="B504" i="13"/>
  <c r="B1343" i="13"/>
  <c r="D1386" i="13"/>
  <c r="D1406" i="13"/>
  <c r="B1617" i="13"/>
  <c r="B473" i="13"/>
  <c r="B1303" i="13"/>
  <c r="B1400" i="13"/>
  <c r="B1086" i="13"/>
  <c r="B793" i="13"/>
  <c r="B865" i="13"/>
  <c r="B1073" i="13"/>
  <c r="B920" i="13"/>
  <c r="B1607" i="13"/>
  <c r="B1214" i="13"/>
  <c r="B201" i="13"/>
  <c r="B760" i="13"/>
  <c r="B1534" i="13"/>
  <c r="B217" i="13"/>
  <c r="B513" i="13"/>
  <c r="B544" i="13"/>
  <c r="B1397" i="13"/>
  <c r="B719" i="13"/>
  <c r="B450" i="13"/>
  <c r="D382" i="13"/>
  <c r="C367" i="13"/>
  <c r="B1451" i="13"/>
  <c r="B1598" i="13"/>
  <c r="B717" i="13"/>
  <c r="B469" i="13"/>
  <c r="B483" i="13"/>
  <c r="D368" i="13"/>
  <c r="B688" i="13"/>
  <c r="B558" i="13"/>
  <c r="B1377" i="13"/>
  <c r="C1031" i="13"/>
  <c r="B824" i="13"/>
  <c r="C1423" i="13"/>
  <c r="C361" i="13"/>
  <c r="B856" i="13"/>
  <c r="B1091" i="13"/>
  <c r="B524" i="13"/>
  <c r="B1601" i="13"/>
  <c r="B1001" i="13"/>
  <c r="B1245" i="13"/>
  <c r="C1380" i="13"/>
  <c r="B1256" i="13"/>
  <c r="B1173" i="13"/>
  <c r="B911" i="13"/>
  <c r="B1290" i="13"/>
  <c r="B819" i="13"/>
  <c r="B540" i="13"/>
  <c r="C390" i="13"/>
  <c r="B279" i="13"/>
  <c r="B1125" i="13"/>
  <c r="B1083" i="13"/>
  <c r="D1391" i="13"/>
  <c r="B1455" i="13"/>
  <c r="C412" i="13"/>
  <c r="D1416" i="13"/>
  <c r="B617" i="13"/>
  <c r="B503" i="13"/>
  <c r="B1107" i="13"/>
  <c r="B1685" i="13"/>
  <c r="B82" i="13"/>
  <c r="B1545" i="13"/>
  <c r="B1317" i="13"/>
  <c r="B300" i="13"/>
  <c r="B1445" i="13"/>
  <c r="B605" i="13"/>
  <c r="B761" i="13"/>
  <c r="B370" i="13"/>
  <c r="B325" i="13"/>
  <c r="B1396" i="13"/>
  <c r="B1389" i="13"/>
  <c r="B739" i="13"/>
  <c r="B1330" i="13"/>
  <c r="B127" i="13"/>
  <c r="B1729" i="13"/>
  <c r="B696" i="13"/>
  <c r="B1061" i="13"/>
  <c r="B1150" i="13"/>
  <c r="B141" i="13"/>
  <c r="B1025" i="13"/>
  <c r="B1394" i="13"/>
  <c r="B71" i="13"/>
  <c r="B444" i="13"/>
  <c r="B756" i="13"/>
  <c r="B210" i="13"/>
  <c r="B212" i="13"/>
  <c r="B1406" i="13"/>
  <c r="B1619" i="13"/>
  <c r="B355" i="13"/>
  <c r="B1166" i="13"/>
  <c r="B912" i="13"/>
  <c r="B645" i="13"/>
  <c r="B816" i="13"/>
  <c r="B1682" i="13"/>
  <c r="B1323" i="13"/>
  <c r="B1079" i="13"/>
  <c r="B1520" i="13"/>
  <c r="D1040" i="13"/>
  <c r="B1333" i="13"/>
  <c r="B607" i="13"/>
  <c r="B1357" i="13"/>
  <c r="B1554" i="13"/>
  <c r="B1612" i="13"/>
  <c r="B829" i="13"/>
  <c r="B1544" i="13"/>
  <c r="B1371" i="13"/>
  <c r="B1045" i="13"/>
  <c r="B1409" i="13"/>
  <c r="B1233" i="13"/>
  <c r="B1305" i="13"/>
  <c r="B254" i="13"/>
  <c r="B1470" i="13"/>
  <c r="B126" i="13"/>
  <c r="B1243" i="13"/>
  <c r="B194" i="13"/>
  <c r="B1709" i="13"/>
  <c r="B1192" i="13"/>
  <c r="B660" i="13"/>
  <c r="B72" i="13"/>
  <c r="B395" i="13"/>
  <c r="B871" i="13"/>
  <c r="B744" i="13"/>
  <c r="B354" i="13"/>
  <c r="B1770" i="13"/>
  <c r="B195" i="13"/>
  <c r="B748" i="13"/>
  <c r="B1757" i="13"/>
  <c r="B535" i="13"/>
  <c r="B184" i="13"/>
  <c r="B1266" i="13"/>
  <c r="B910" i="13"/>
  <c r="B738" i="13"/>
  <c r="C385" i="13"/>
  <c r="B1380" i="13"/>
  <c r="B778" i="13"/>
  <c r="B689" i="13"/>
  <c r="B1146" i="13"/>
  <c r="B366" i="13"/>
  <c r="B1781" i="13"/>
  <c r="C1410" i="13"/>
  <c r="B37" i="13"/>
  <c r="B1659" i="13"/>
  <c r="B314" i="13"/>
  <c r="B36" i="13"/>
  <c r="B464" i="13"/>
  <c r="B32" i="13"/>
  <c r="B1413" i="13"/>
  <c r="D397" i="13"/>
  <c r="B612" i="13"/>
  <c r="B1232" i="13"/>
  <c r="B460" i="13"/>
  <c r="B394" i="13"/>
  <c r="B40" i="13"/>
  <c r="B1650" i="13"/>
  <c r="B233" i="13"/>
  <c r="B1760" i="13"/>
  <c r="B1395" i="13"/>
  <c r="B752" i="13"/>
  <c r="D1405" i="13"/>
  <c r="B1408" i="13"/>
  <c r="B1072" i="13"/>
  <c r="B1425" i="13"/>
  <c r="B692" i="13"/>
  <c r="B1382" i="13"/>
  <c r="B1647" i="13"/>
  <c r="B1421" i="13"/>
  <c r="B208" i="13"/>
  <c r="B1514" i="13"/>
  <c r="B405" i="13"/>
  <c r="C1389" i="13"/>
  <c r="B417" i="13"/>
  <c r="B633" i="13"/>
  <c r="B849" i="13"/>
  <c r="B324" i="13"/>
  <c r="B193" i="13"/>
  <c r="B1263" i="13"/>
  <c r="B1123" i="13"/>
  <c r="B1291" i="13"/>
  <c r="B1167" i="13"/>
  <c r="B87" i="13"/>
  <c r="C380" i="13"/>
  <c r="B1324" i="13"/>
  <c r="B802" i="13"/>
  <c r="B53" i="13"/>
  <c r="B1565" i="13"/>
  <c r="B1419" i="13"/>
  <c r="D384" i="13"/>
  <c r="B794" i="13"/>
  <c r="B1467" i="13"/>
  <c r="B546" i="13"/>
  <c r="D1055" i="13"/>
  <c r="B373" i="13"/>
  <c r="B121" i="13"/>
  <c r="B899" i="13"/>
  <c r="B722" i="13"/>
  <c r="B962" i="13"/>
  <c r="B1195" i="13"/>
  <c r="B447" i="13"/>
  <c r="B1608" i="13"/>
  <c r="B333" i="13"/>
  <c r="B997" i="13"/>
  <c r="B591" i="13"/>
  <c r="B733" i="13"/>
  <c r="C1390" i="13"/>
  <c r="C1391" i="13"/>
  <c r="D366" i="13"/>
  <c r="B932" i="13"/>
  <c r="B430" i="13"/>
  <c r="B1739" i="13"/>
  <c r="B343" i="13"/>
  <c r="B185" i="13"/>
  <c r="B492" i="13"/>
  <c r="D1389" i="13"/>
  <c r="B1665" i="13"/>
  <c r="B979" i="13"/>
  <c r="B1237" i="13"/>
  <c r="B249" i="13"/>
  <c r="B1597" i="13"/>
  <c r="B1161" i="13"/>
  <c r="B631" i="13"/>
  <c r="B136" i="13"/>
  <c r="B1038" i="13"/>
  <c r="B1119" i="13"/>
  <c r="B710" i="13"/>
  <c r="B1314" i="13"/>
  <c r="B111" i="13"/>
  <c r="B1157" i="13"/>
  <c r="B1230" i="13"/>
  <c r="B452" i="13"/>
  <c r="B501" i="13"/>
  <c r="B1137" i="13"/>
  <c r="B817" i="13"/>
  <c r="B1028" i="13"/>
  <c r="B1414" i="13"/>
  <c r="B888" i="13"/>
  <c r="B502" i="13"/>
  <c r="B168" i="13"/>
  <c r="B1614" i="13"/>
  <c r="B996" i="13"/>
  <c r="B683" i="13"/>
  <c r="B199" i="13"/>
  <c r="B1761" i="13"/>
  <c r="B948" i="13"/>
  <c r="B1719" i="13"/>
  <c r="B429" i="13"/>
  <c r="B1528" i="13"/>
  <c r="B742" i="13"/>
  <c r="B1007" i="13"/>
  <c r="B927" i="13"/>
  <c r="B1221" i="13"/>
  <c r="B543" i="13"/>
  <c r="B1559" i="13"/>
  <c r="B1689" i="13"/>
  <c r="B549" i="13"/>
  <c r="B1715" i="13"/>
  <c r="B326" i="13"/>
  <c r="B765" i="13"/>
  <c r="B1316" i="13"/>
  <c r="B656" i="13"/>
  <c r="B1588" i="13"/>
  <c r="B278" i="13"/>
  <c r="B1368" i="13"/>
  <c r="B221" i="13"/>
  <c r="B1325" i="13"/>
  <c r="B900" i="13"/>
  <c r="C1053" i="13"/>
  <c r="B1643" i="13"/>
  <c r="B1717" i="13"/>
  <c r="B624" i="13"/>
  <c r="C1432" i="13"/>
  <c r="B229" i="13"/>
  <c r="B1363" i="13"/>
  <c r="D1385" i="13"/>
  <c r="B1418" i="13"/>
  <c r="B704" i="13"/>
  <c r="B1021" i="13"/>
  <c r="B594" i="13"/>
  <c r="B1480" i="13"/>
  <c r="B668" i="13"/>
  <c r="B1018" i="13"/>
  <c r="B575" i="13"/>
  <c r="B1085" i="13"/>
  <c r="B1118" i="13"/>
  <c r="B650" i="13"/>
  <c r="B260" i="13"/>
  <c r="B995" i="13"/>
  <c r="B775" i="13"/>
  <c r="B721" i="13"/>
  <c r="B1033" i="13"/>
  <c r="B94" i="13"/>
  <c r="B81" i="13"/>
  <c r="D1037" i="13"/>
  <c r="D1044" i="13"/>
  <c r="B787" i="13"/>
  <c r="B1313" i="13"/>
  <c r="B800" i="13"/>
  <c r="E1760" i="13"/>
  <c r="B1734" i="13"/>
  <c r="B1398" i="13"/>
  <c r="B753" i="13"/>
  <c r="D1059" i="13"/>
  <c r="B1013" i="13"/>
  <c r="B231" i="13"/>
  <c r="C401" i="13"/>
  <c r="B263" i="13"/>
  <c r="B992" i="13"/>
  <c r="B328" i="13"/>
  <c r="B1571" i="13"/>
  <c r="B347" i="13"/>
  <c r="B781" i="13"/>
  <c r="B957" i="13"/>
  <c r="B711" i="13"/>
  <c r="B835" i="13"/>
  <c r="B726" i="13"/>
  <c r="B147" i="13"/>
  <c r="D385" i="13"/>
  <c r="B296" i="13"/>
  <c r="B73" i="13"/>
  <c r="B1641" i="13"/>
  <c r="B1213" i="13"/>
  <c r="B1183" i="13"/>
  <c r="B1462" i="13"/>
  <c r="B1047" i="13"/>
  <c r="B55" i="13"/>
  <c r="B1502" i="13"/>
  <c r="B579" i="13"/>
  <c r="B767" i="13"/>
  <c r="C402" i="13"/>
  <c r="B537" i="13"/>
  <c r="B472" i="13"/>
  <c r="B34" i="13"/>
  <c r="B378" i="13"/>
  <c r="B1178" i="13"/>
  <c r="C1037" i="13"/>
  <c r="B1300" i="13"/>
  <c r="B1081" i="13"/>
  <c r="B1187" i="13"/>
  <c r="B1344" i="13"/>
  <c r="B596" i="13"/>
  <c r="B1236" i="13"/>
  <c r="D399" i="13"/>
  <c r="D1388" i="13"/>
  <c r="B1275" i="13"/>
  <c r="B1391" i="13"/>
  <c r="B228" i="13"/>
  <c r="B1048" i="13"/>
  <c r="B1570" i="13"/>
  <c r="C360" i="13"/>
  <c r="B1568" i="13"/>
  <c r="B90" i="13"/>
  <c r="B747" i="13"/>
  <c r="B1063" i="13"/>
  <c r="B541" i="13"/>
  <c r="B424" i="13"/>
  <c r="B1306" i="13"/>
  <c r="B391" i="13"/>
  <c r="B92" i="13"/>
  <c r="B415" i="13"/>
  <c r="B959" i="13"/>
  <c r="B943" i="13"/>
  <c r="B758" i="13"/>
  <c r="B298" i="13"/>
  <c r="B1673" i="13"/>
  <c r="D1407" i="13"/>
  <c r="B716" i="13"/>
  <c r="B1504" i="13"/>
  <c r="B1346" i="13"/>
  <c r="B1246" i="13"/>
  <c r="B1664" i="13"/>
  <c r="B1126" i="13"/>
  <c r="B1526" i="13"/>
  <c r="C368" i="13"/>
  <c r="B1261" i="13"/>
  <c r="B489" i="13"/>
  <c r="B1694" i="13"/>
  <c r="B1578" i="13"/>
  <c r="B516" i="13"/>
  <c r="B582" i="13"/>
  <c r="B1210" i="13"/>
  <c r="D1054" i="13"/>
  <c r="B1509" i="13"/>
  <c r="C1039" i="13"/>
  <c r="B65" i="13"/>
  <c r="B291" i="13"/>
  <c r="B191" i="13"/>
  <c r="B536" i="13"/>
  <c r="B913" i="13"/>
  <c r="C1072" i="13"/>
  <c r="B319" i="13"/>
  <c r="B482" i="13"/>
  <c r="B1172" i="13"/>
  <c r="B1517" i="13"/>
  <c r="B410" i="13"/>
  <c r="B1428" i="13"/>
  <c r="B933" i="13"/>
  <c r="B495" i="13"/>
  <c r="B1485" i="13"/>
  <c r="B138" i="13"/>
  <c r="B944" i="13"/>
  <c r="D367" i="13"/>
  <c r="B1649" i="13"/>
  <c r="B1491" i="13"/>
  <c r="B481" i="13"/>
  <c r="B818" i="13"/>
  <c r="C1417" i="13"/>
  <c r="B1653" i="13"/>
  <c r="B988" i="13"/>
  <c r="B236" i="13"/>
  <c r="B1733" i="13"/>
  <c r="D403" i="13"/>
  <c r="B1725" i="13"/>
  <c r="B1656" i="13"/>
  <c r="B183" i="13"/>
  <c r="B520" i="13"/>
  <c r="B797" i="13"/>
  <c r="B1478" i="13"/>
  <c r="D1028" i="13"/>
  <c r="E1768" i="13"/>
  <c r="B118" i="13"/>
  <c r="B112" i="13"/>
  <c r="B1260" i="13"/>
  <c r="B1354" i="13"/>
  <c r="B170" i="13"/>
  <c r="B1703" i="13"/>
  <c r="B1736" i="13"/>
  <c r="B438" i="13"/>
  <c r="B1295" i="13"/>
  <c r="B1552" i="13"/>
  <c r="B1353" i="13"/>
  <c r="B1535" i="13"/>
  <c r="B1053" i="13"/>
  <c r="B52" i="13"/>
  <c r="B478" i="13"/>
  <c r="B564" i="13"/>
  <c r="B1477" i="13"/>
  <c r="D1030" i="13"/>
  <c r="D1412" i="13"/>
  <c r="B894" i="13"/>
  <c r="B509" i="13"/>
  <c r="B1700" i="13"/>
  <c r="B421" i="13"/>
  <c r="B1114" i="13"/>
  <c r="B851" i="13"/>
  <c r="B984" i="13"/>
  <c r="B846" i="13"/>
  <c r="B1432" i="13"/>
  <c r="B1758" i="13"/>
  <c r="D1071" i="13"/>
  <c r="B251" i="13"/>
  <c r="B1549" i="13"/>
  <c r="B224" i="13"/>
  <c r="B1547" i="13"/>
  <c r="B110" i="13"/>
  <c r="B404" i="13"/>
  <c r="D1415" i="13"/>
  <c r="D1052" i="13"/>
  <c r="B61" i="13"/>
  <c r="B272" i="13"/>
  <c r="B1355" i="13"/>
  <c r="B572" i="13"/>
  <c r="B506" i="13"/>
  <c r="B1205" i="13"/>
  <c r="B338" i="13"/>
  <c r="B628" i="13"/>
  <c r="B387" i="13"/>
  <c r="B60" i="13"/>
  <c r="B1054" i="13"/>
  <c r="B198" i="13"/>
  <c r="B207" i="13"/>
  <c r="B991" i="13"/>
  <c r="B1384" i="13"/>
  <c r="C1388" i="13"/>
  <c r="B309" i="13"/>
  <c r="B206" i="13"/>
  <c r="B1058" i="13"/>
  <c r="B321" i="13"/>
  <c r="B640" i="13"/>
  <c r="D363" i="13"/>
  <c r="C1051" i="13"/>
  <c r="B852" i="13"/>
  <c r="B1586" i="13"/>
  <c r="B1198" i="13"/>
  <c r="B1645" i="13"/>
  <c r="B203" i="13"/>
  <c r="B113" i="13"/>
  <c r="B1278" i="13"/>
  <c r="B1039" i="13"/>
  <c r="B244" i="13"/>
  <c r="B1457" i="13"/>
  <c r="B1426" i="13"/>
  <c r="C388" i="13"/>
  <c r="B1783" i="13"/>
  <c r="D1031" i="13"/>
  <c r="B1531" i="13"/>
  <c r="B567" i="13"/>
  <c r="B1360" i="13"/>
  <c r="B657" i="13"/>
  <c r="C1421" i="13"/>
  <c r="B1713" i="13"/>
  <c r="B1536" i="13"/>
  <c r="B879" i="13"/>
  <c r="B269" i="13"/>
  <c r="B488" i="13"/>
  <c r="B861" i="13"/>
  <c r="D362" i="13"/>
  <c r="B38" i="13"/>
  <c r="B418" i="13"/>
  <c r="B1486" i="13"/>
  <c r="B1669" i="13"/>
  <c r="B839" i="13"/>
  <c r="B659" i="13"/>
  <c r="B573" i="13"/>
  <c r="B960" i="13"/>
  <c r="B441" i="13"/>
  <c r="B120" i="13"/>
  <c r="B74" i="13"/>
  <c r="B863" i="13"/>
  <c r="B1435" i="13"/>
  <c r="B1401" i="13"/>
  <c r="B548" i="13"/>
  <c r="B365" i="13"/>
  <c r="B402" i="13"/>
  <c r="B1004" i="13"/>
  <c r="B1585" i="13"/>
  <c r="B1623" i="13"/>
  <c r="B337" i="13"/>
  <c r="B1097" i="13"/>
  <c r="C1049" i="13"/>
  <c r="B1498" i="13"/>
  <c r="B1216" i="13"/>
  <c r="B123" i="13"/>
  <c r="B970" i="13"/>
  <c r="B1184" i="13"/>
  <c r="B1152" i="13"/>
  <c r="B1436" i="13"/>
  <c r="B299" i="13"/>
  <c r="B665" i="13"/>
  <c r="D1034" i="13"/>
  <c r="B1253" i="13"/>
  <c r="B587" i="13"/>
  <c r="B571" i="13"/>
  <c r="B994" i="13"/>
  <c r="B297" i="13"/>
  <c r="B1094" i="13"/>
  <c r="B1106" i="13"/>
  <c r="B556" i="13"/>
  <c r="B234" i="13"/>
  <c r="B712" i="13"/>
  <c r="B523" i="13"/>
  <c r="B1704" i="13"/>
  <c r="B1464" i="13"/>
  <c r="B1319" i="13"/>
  <c r="B247" i="13"/>
  <c r="B1759" i="13"/>
  <c r="B1160" i="13"/>
  <c r="D395" i="13"/>
  <c r="B1463" i="13"/>
  <c r="B151" i="13"/>
  <c r="B292" i="13"/>
  <c r="B1684" i="13"/>
  <c r="B1772" i="13"/>
  <c r="B271" i="13"/>
  <c r="B694" i="13"/>
  <c r="B635" i="13"/>
  <c r="B1108" i="13"/>
  <c r="B667" i="13"/>
  <c r="B344" i="13"/>
  <c r="B1188" i="13"/>
  <c r="B109" i="13"/>
  <c r="B1113" i="13"/>
  <c r="B84" i="13"/>
  <c r="B837" i="13"/>
  <c r="B1411" i="13"/>
  <c r="B1175" i="13"/>
  <c r="B983" i="13"/>
  <c r="B1654" i="13"/>
  <c r="B1349" i="13"/>
  <c r="B1143" i="13"/>
  <c r="B974" i="13"/>
  <c r="B1103" i="13"/>
  <c r="B1745" i="13"/>
  <c r="B1762" i="13"/>
  <c r="B845" i="13"/>
  <c r="B190" i="13"/>
  <c r="B806" i="13"/>
  <c r="B1540" i="13"/>
  <c r="B584" i="13"/>
  <c r="B647" i="13"/>
  <c r="B1449" i="13"/>
  <c r="B1575" i="13"/>
  <c r="B557" i="13"/>
  <c r="B1182" i="13"/>
  <c r="B1766" i="13"/>
  <c r="D379" i="13"/>
  <c r="D1033" i="13"/>
  <c r="B998" i="13"/>
  <c r="B1579" i="13"/>
  <c r="B937" i="13"/>
  <c r="D1057" i="13"/>
  <c r="D396" i="13"/>
  <c r="B570" i="13"/>
  <c r="B1784" i="13"/>
  <c r="B945" i="13"/>
  <c r="B1124" i="13"/>
  <c r="B1718" i="13"/>
  <c r="B909" i="13"/>
  <c r="B1219" i="13"/>
  <c r="B1312" i="13"/>
  <c r="B474" i="13"/>
  <c r="B1129" i="13"/>
  <c r="B1771" i="13"/>
  <c r="B1035" i="13"/>
  <c r="B1402" i="13"/>
  <c r="B398" i="13"/>
  <c r="B864" i="13"/>
  <c r="B1351" i="13"/>
  <c r="B1388" i="13"/>
  <c r="B1287" i="13"/>
  <c r="B1212" i="13"/>
  <c r="D1408" i="13"/>
  <c r="B790" i="13"/>
  <c r="D1411" i="13"/>
  <c r="B1211" i="13"/>
  <c r="B225" i="13"/>
  <c r="B165" i="13"/>
  <c r="B670" i="13"/>
  <c r="B1262" i="13"/>
  <c r="B304" i="13"/>
  <c r="B1226" i="13"/>
  <c r="B83" i="13"/>
  <c r="B1088" i="13"/>
  <c r="D1029" i="13"/>
  <c r="B39" i="13"/>
  <c r="D1041" i="13"/>
  <c r="C1401" i="13"/>
  <c r="D412" i="13"/>
  <c r="B1296" i="13"/>
  <c r="B220" i="13"/>
  <c r="B872" i="13"/>
  <c r="B512" i="13"/>
  <c r="B384" i="13"/>
  <c r="C1409" i="13"/>
  <c r="D1402" i="13"/>
  <c r="D386" i="13"/>
  <c r="C1025" i="13"/>
  <c r="D1419" i="13"/>
  <c r="B1677" i="13"/>
  <c r="B1132" i="13"/>
  <c r="B1424" i="13"/>
  <c r="B1109" i="13"/>
  <c r="B431" i="13"/>
  <c r="D1383" i="13"/>
  <c r="B580" i="13"/>
  <c r="B678" i="13"/>
  <c r="B1756" i="13"/>
  <c r="B1748" i="13"/>
  <c r="B973" i="13"/>
  <c r="C1406" i="13"/>
  <c r="B1361" i="13"/>
  <c r="B311" i="13"/>
  <c r="B1089" i="13"/>
  <c r="B1515" i="13"/>
  <c r="B157" i="13"/>
  <c r="B1513" i="13"/>
  <c r="B1469" i="13"/>
  <c r="B1336" i="13"/>
  <c r="B1714" i="13"/>
  <c r="B986" i="13"/>
  <c r="B725" i="13"/>
  <c r="B1364" i="13"/>
  <c r="B508" i="13"/>
  <c r="B295" i="13"/>
  <c r="B1602" i="13"/>
  <c r="B411" i="13"/>
  <c r="B515" i="13"/>
  <c r="B940" i="13"/>
  <c r="B597" i="13"/>
  <c r="B137" i="13"/>
  <c r="B266" i="13"/>
  <c r="B956" i="13"/>
  <c r="B1026" i="13"/>
  <c r="C403" i="13"/>
  <c r="B1065" i="13"/>
  <c r="B1587" i="13"/>
  <c r="B1189" i="13"/>
  <c r="B569" i="13"/>
  <c r="B1620" i="13"/>
  <c r="C1027" i="13"/>
  <c r="B155" i="13"/>
  <c r="B214" i="13"/>
  <c r="B1144" i="13"/>
  <c r="B1390" i="13"/>
  <c r="C1063" i="13"/>
  <c r="B1625" i="13"/>
  <c r="B858" i="13"/>
  <c r="B294" i="13"/>
  <c r="B1567" i="13"/>
  <c r="B539" i="13"/>
  <c r="B458" i="13"/>
  <c r="C1419" i="13"/>
  <c r="B99" i="13"/>
  <c r="B178" i="13"/>
  <c r="B320" i="13"/>
  <c r="B568" i="13"/>
  <c r="B1433" i="13"/>
  <c r="B593" i="13"/>
  <c r="B1002" i="13"/>
  <c r="B47" i="13"/>
  <c r="B531" i="13"/>
  <c r="B386" i="13"/>
  <c r="B188" i="13"/>
  <c r="B77" i="13"/>
  <c r="B1209" i="13"/>
  <c r="B1003" i="13"/>
  <c r="B915" i="13"/>
  <c r="B1134" i="13"/>
  <c r="B880" i="13"/>
  <c r="B1244" i="13"/>
  <c r="B1193" i="13"/>
  <c r="B1281" i="13"/>
  <c r="B1461" i="13"/>
  <c r="B734" i="13"/>
  <c r="B1301" i="13"/>
  <c r="C1028" i="13"/>
  <c r="B890" i="13"/>
  <c r="B842" i="13"/>
  <c r="B1112" i="13"/>
  <c r="B687" i="13"/>
  <c r="B1672" i="13"/>
  <c r="B859" i="13"/>
  <c r="B1227" i="13"/>
  <c r="B1697" i="13"/>
  <c r="B1282" i="13"/>
  <c r="B538" i="13"/>
  <c r="B1680" i="13"/>
  <c r="B1720" i="13"/>
  <c r="B903" i="13"/>
  <c r="B1741" i="13"/>
  <c r="B1727" i="13"/>
  <c r="B563" i="13"/>
  <c r="C1071" i="13"/>
  <c r="B257" i="13"/>
  <c r="B457" i="13"/>
  <c r="B89" i="13"/>
  <c r="B1595" i="13"/>
  <c r="B1027" i="13"/>
  <c r="B971" i="13"/>
  <c r="B1501" i="13"/>
  <c r="B1031" i="13"/>
  <c r="B1743" i="13"/>
  <c r="B182" i="13"/>
  <c r="C396" i="13"/>
  <c r="B1259" i="13"/>
  <c r="D1414" i="13"/>
  <c r="D1417" i="13"/>
  <c r="B602" i="13"/>
  <c r="B1156" i="13"/>
  <c r="B1522" i="13"/>
  <c r="B1206" i="13"/>
  <c r="B1158" i="13"/>
  <c r="B586" i="13"/>
  <c r="B652" i="13"/>
  <c r="B446" i="13"/>
  <c r="B1056" i="13"/>
  <c r="B1573" i="13"/>
  <c r="B1752" i="13"/>
  <c r="B1273" i="13"/>
  <c r="B213" i="13"/>
  <c r="B1322" i="13"/>
  <c r="D1432" i="13"/>
  <c r="B1373" i="13"/>
  <c r="B1111" i="13"/>
  <c r="C394" i="13"/>
  <c r="B1102" i="13"/>
  <c r="B1735" i="13"/>
  <c r="B965" i="13"/>
  <c r="B1550" i="13"/>
  <c r="B1268" i="13"/>
  <c r="B1378" i="13"/>
  <c r="B661" i="13"/>
  <c r="B1666" i="13"/>
  <c r="B1240" i="13"/>
  <c r="B1075" i="13"/>
  <c r="B1289" i="13"/>
  <c r="B204" i="13"/>
  <c r="B1494" i="13"/>
  <c r="B1299" i="13"/>
  <c r="B246" i="13"/>
  <c r="B1687" i="13"/>
  <c r="B526" i="13"/>
  <c r="B1392" i="13"/>
  <c r="D1401" i="13"/>
  <c r="C397" i="13"/>
  <c r="B423" i="13"/>
  <c r="B809" i="13"/>
  <c r="B371" i="13"/>
  <c r="B1519" i="13"/>
  <c r="B288" i="13"/>
  <c r="B884" i="13"/>
  <c r="B777" i="13"/>
  <c r="B86" i="13"/>
  <c r="B1427" i="13"/>
  <c r="B1274" i="13"/>
  <c r="B177" i="13"/>
  <c r="B479" i="13"/>
  <c r="B219" i="13"/>
  <c r="B855" i="13"/>
  <c r="B1251" i="13"/>
  <c r="B171" i="13"/>
  <c r="B805" i="13"/>
  <c r="B433" i="13"/>
  <c r="B1381" i="13"/>
  <c r="B975" i="13"/>
  <c r="B442" i="13"/>
  <c r="C1057" i="13"/>
  <c r="B1749" i="13"/>
  <c r="B30" i="13"/>
  <c r="B376" i="13"/>
  <c r="B1087" i="13"/>
  <c r="B928" i="13"/>
  <c r="B901" i="13"/>
  <c r="B611" i="13"/>
  <c r="C1411" i="13"/>
  <c r="B1008" i="13"/>
  <c r="B1179" i="13"/>
  <c r="B1350" i="13"/>
  <c r="B1472" i="13"/>
  <c r="B226" i="13"/>
  <c r="B577" i="13"/>
  <c r="B685" i="13"/>
  <c r="B789" i="13"/>
  <c r="B1298" i="13"/>
  <c r="B626" i="13"/>
  <c r="B1712" i="13"/>
  <c r="B1223" i="13"/>
  <c r="B881" i="13"/>
  <c r="B96" i="13"/>
  <c r="C1385" i="13"/>
  <c r="B1218" i="13"/>
  <c r="B435" i="13"/>
  <c r="B1149" i="13"/>
  <c r="B727" i="13"/>
  <c r="B987" i="13"/>
  <c r="C382" i="13"/>
  <c r="B1012" i="13"/>
  <c r="B1405" i="13"/>
  <c r="B1755" i="13"/>
  <c r="B552" i="13"/>
  <c r="B866" i="13"/>
  <c r="B774" i="13"/>
  <c r="B1721" i="13"/>
  <c r="B641" i="13"/>
  <c r="B101" i="13"/>
  <c r="B1207" i="13"/>
  <c r="B454" i="13"/>
  <c r="B357" i="13"/>
  <c r="B1040" i="13"/>
  <c r="B1701" i="13"/>
  <c r="B882" i="13"/>
  <c r="B1746" i="13"/>
  <c r="B476" i="13"/>
  <c r="B613" i="13"/>
  <c r="B1466" i="13"/>
  <c r="B796" i="13"/>
  <c r="B308" i="13"/>
  <c r="B1372" i="13"/>
  <c r="B771" i="13"/>
  <c r="B340" i="13"/>
  <c r="B449" i="13"/>
  <c r="C1398" i="13"/>
  <c r="B585" i="13"/>
  <c r="B1774" i="13"/>
  <c r="B377" i="13"/>
  <c r="B35" i="13"/>
  <c r="B701" i="13"/>
  <c r="B436" i="13"/>
  <c r="B1269" i="13"/>
  <c r="B1523" i="13"/>
  <c r="B1110" i="13"/>
  <c r="B821" i="13"/>
  <c r="B209" i="13"/>
  <c r="C1405" i="13"/>
  <c r="B393" i="13"/>
  <c r="B396" i="13"/>
  <c r="D394" i="13"/>
  <c r="B146" i="13"/>
  <c r="B1448" i="13"/>
  <c r="B1474" i="13"/>
  <c r="B1754" i="13"/>
  <c r="B202" i="13"/>
  <c r="B511" i="13"/>
  <c r="B470" i="13"/>
  <c r="C377" i="13"/>
  <c r="B1358" i="13"/>
  <c r="D1397" i="13"/>
  <c r="B902" i="13"/>
  <c r="B1493" i="13"/>
  <c r="B1764" i="13"/>
  <c r="B954" i="13"/>
  <c r="D1381" i="13"/>
  <c r="B1170" i="13"/>
  <c r="B609" i="13"/>
  <c r="B401" i="13"/>
  <c r="B686" i="13"/>
  <c r="B1423" i="13"/>
  <c r="B78" i="13"/>
  <c r="B610" i="13"/>
  <c r="B275" i="13"/>
  <c r="B1605" i="13"/>
  <c r="B1276" i="13"/>
  <c r="B389" i="13"/>
  <c r="B931" i="13"/>
  <c r="B953" i="13"/>
  <c r="B356" i="13"/>
  <c r="D1410" i="13"/>
  <c r="B1553" i="13"/>
  <c r="B1518" i="13"/>
  <c r="B453" i="13"/>
  <c r="B1271" i="13"/>
  <c r="D1423" i="13"/>
  <c r="B277" i="13"/>
  <c r="B1066" i="13"/>
  <c r="B807" i="13"/>
  <c r="B1596" i="13"/>
  <c r="C1386" i="13"/>
  <c r="B1584" i="13"/>
  <c r="B497" i="13"/>
  <c r="B1661" i="13"/>
  <c r="B808" i="13"/>
  <c r="B1444" i="13"/>
  <c r="B139" i="13"/>
  <c r="B149" i="13"/>
  <c r="C1416" i="13"/>
  <c r="B192" i="13"/>
  <c r="B1454" i="13"/>
  <c r="B1495" i="13"/>
  <c r="B812" i="13"/>
  <c r="E1765" i="13"/>
  <c r="B1572" i="13"/>
  <c r="B1347" i="13"/>
  <c r="B1069" i="13"/>
  <c r="B1563" i="13"/>
  <c r="B779" i="13"/>
  <c r="B1074" i="13"/>
  <c r="B103" i="13"/>
  <c r="B1339" i="13"/>
  <c r="B1492" i="13"/>
  <c r="D1042" i="13"/>
  <c r="B1307" i="13"/>
  <c r="B636" i="13"/>
  <c r="B578" i="13"/>
  <c r="B242" i="13"/>
  <c r="B815" i="13"/>
  <c r="B828" i="13"/>
  <c r="B64" i="13"/>
  <c r="B160" i="13"/>
  <c r="B485" i="13"/>
  <c r="B58" i="13"/>
  <c r="B724" i="13"/>
  <c r="B1375" i="13"/>
  <c r="B690" i="13"/>
  <c r="B878" i="13"/>
  <c r="B698" i="13"/>
  <c r="B606" i="13"/>
  <c r="B1320" i="13"/>
  <c r="B1555" i="13"/>
  <c r="B1769" i="13"/>
  <c r="B1340" i="13"/>
  <c r="B312" i="13"/>
  <c r="B1116" i="13"/>
  <c r="B917" i="13"/>
  <c r="D1027" i="13"/>
  <c r="B1016" i="13"/>
  <c r="B798" i="13"/>
  <c r="D1413" i="13"/>
  <c r="B1359" i="13"/>
  <c r="C389" i="13"/>
  <c r="B1217" i="13"/>
  <c r="B759" i="13"/>
  <c r="B542" i="13"/>
  <c r="B1185" i="13"/>
  <c r="B461" i="13"/>
  <c r="B358" i="13"/>
  <c r="C1422" i="13"/>
  <c r="B1532" i="13"/>
  <c r="B651" i="13"/>
  <c r="B1238" i="13"/>
  <c r="B893" i="13"/>
  <c r="B889" i="13"/>
  <c r="B1352" i="13"/>
  <c r="B1331" i="13"/>
  <c r="B1663" i="13"/>
  <c r="C378" i="13"/>
  <c r="B764" i="13"/>
  <c r="B1386" i="13"/>
  <c r="C1757" i="13"/>
  <c r="B1248" i="13"/>
  <c r="B1437" i="13"/>
  <c r="B1131" i="13"/>
  <c r="B505" i="13"/>
  <c r="B1506" i="13"/>
  <c r="B471" i="13"/>
  <c r="B1082" i="13"/>
  <c r="B91" i="13"/>
  <c r="B1699" i="13"/>
  <c r="B1165" i="13"/>
  <c r="B1642" i="13"/>
  <c r="B253" i="13"/>
  <c r="D390" i="13"/>
  <c r="B958" i="13"/>
  <c r="B1197" i="13"/>
  <c r="B1655" i="13"/>
  <c r="B1681" i="13"/>
  <c r="B150" i="13"/>
  <c r="B1204" i="13"/>
  <c r="B367" i="13"/>
  <c r="B843" i="13"/>
  <c r="D401" i="13"/>
  <c r="B592" i="13"/>
  <c r="B448" i="13"/>
  <c r="B443" i="13"/>
  <c r="B388" i="13"/>
  <c r="D1421" i="13"/>
  <c r="B999" i="13"/>
  <c r="C373" i="13"/>
  <c r="B1252" i="13"/>
  <c r="D1038" i="13"/>
  <c r="B1724" i="13"/>
  <c r="B1434" i="13"/>
  <c r="B1706" i="13"/>
  <c r="B914" i="13"/>
  <c r="B133" i="13"/>
  <c r="D374" i="13"/>
  <c r="B936" i="13"/>
  <c r="B248" i="13"/>
  <c r="B1417" i="13"/>
  <c r="B189" i="13"/>
  <c r="B1019" i="13"/>
  <c r="B1139" i="13"/>
  <c r="B250" i="13"/>
  <c r="B62" i="13"/>
  <c r="B804" i="13"/>
  <c r="B1740" i="13"/>
  <c r="B1670" i="13"/>
  <c r="B989" i="13"/>
  <c r="B693" i="13"/>
  <c r="B353" i="13"/>
  <c r="B1429" i="13"/>
  <c r="B982" i="13"/>
  <c r="B929" i="13"/>
  <c r="B850" i="13"/>
  <c r="B1121" i="13"/>
  <c r="D1039" i="13"/>
  <c r="C1055" i="13"/>
  <c r="B211" i="13"/>
  <c r="B67" i="13"/>
  <c r="B284" i="13"/>
  <c r="B876" i="13"/>
  <c r="B600" i="13"/>
  <c r="B679" i="13"/>
  <c r="D370" i="13"/>
  <c r="B1049" i="13"/>
  <c r="B1465" i="13"/>
  <c r="B1657" i="13"/>
  <c r="B634" i="13"/>
  <c r="B1194" i="13"/>
  <c r="B1342" i="13"/>
  <c r="B514" i="13"/>
  <c r="B1696" i="13"/>
  <c r="B776" i="13"/>
  <c r="B1490" i="13"/>
  <c r="B1613" i="13"/>
  <c r="B1452" i="13"/>
  <c r="B414" i="13"/>
  <c r="B379" i="13"/>
  <c r="C1038" i="13"/>
  <c r="B334" i="13"/>
  <c r="B175" i="13"/>
  <c r="B128" i="13"/>
  <c r="B1691" i="13"/>
  <c r="B1508" i="13"/>
  <c r="B1652" i="13"/>
  <c r="B1022" i="13"/>
  <c r="B301" i="13"/>
  <c r="B241" i="13"/>
  <c r="B906" i="13"/>
  <c r="B286" i="13"/>
  <c r="B925" i="13"/>
  <c r="D1422" i="13"/>
  <c r="B45" i="13"/>
  <c r="B844" i="13"/>
  <c r="B1128" i="13"/>
  <c r="B1036" i="13"/>
  <c r="B632" i="13"/>
  <c r="B76" i="13"/>
  <c r="B681" i="13"/>
  <c r="B1629" i="13"/>
  <c r="B1199" i="13"/>
  <c r="B1064" i="13"/>
  <c r="B803" i="13"/>
  <c r="B621" i="13"/>
  <c r="B1600" i="13"/>
  <c r="B163" i="13"/>
  <c r="B599" i="13"/>
  <c r="B98" i="13"/>
  <c r="B1566" i="13"/>
  <c r="C1404" i="13"/>
  <c r="B769" i="13"/>
  <c r="B1640" i="13"/>
  <c r="B581" i="13"/>
  <c r="C1413" i="13"/>
  <c r="B930" i="13"/>
  <c r="B1140" i="13"/>
  <c r="B1671" i="13"/>
  <c r="B1546" i="13"/>
  <c r="B1093" i="13"/>
  <c r="B700" i="13"/>
  <c r="B222" i="13"/>
  <c r="B1569" i="13"/>
  <c r="B811" i="13"/>
  <c r="B1057" i="13"/>
  <c r="B342" i="13"/>
  <c r="B1285" i="13"/>
  <c r="B615" i="13"/>
  <c r="D1022" i="13"/>
  <c r="B741" i="13"/>
  <c r="B1029" i="13"/>
  <c r="B1606" i="13"/>
  <c r="B923" i="13"/>
  <c r="B383" i="13"/>
  <c r="B162" i="13"/>
  <c r="D381" i="13"/>
  <c r="B166" i="13"/>
  <c r="B763" i="13"/>
  <c r="B916" i="13"/>
  <c r="B770" i="13"/>
  <c r="D388" i="13"/>
  <c r="B1023" i="13"/>
  <c r="B1302" i="13"/>
  <c r="C379" i="13"/>
  <c r="B468" i="13"/>
  <c r="B1777" i="13"/>
  <c r="B1710" i="13"/>
  <c r="B399" i="13"/>
  <c r="B1516" i="13"/>
  <c r="D369" i="13"/>
  <c r="B1015" i="13"/>
  <c r="B285" i="13"/>
  <c r="B977" i="13"/>
  <c r="B259" i="13"/>
  <c r="B1780" i="13"/>
  <c r="B1399" i="13"/>
  <c r="B867" i="13"/>
  <c r="B1782" i="13"/>
  <c r="D393" i="13"/>
  <c r="B566" i="13"/>
  <c r="D1404" i="13"/>
  <c r="B1370" i="13"/>
  <c r="C395" i="13"/>
  <c r="B1186" i="13"/>
  <c r="B1202" i="13"/>
  <c r="B583" i="13"/>
  <c r="B302" i="13"/>
  <c r="B156" i="13"/>
  <c r="B1059" i="13"/>
  <c r="B427" i="13"/>
  <c r="B223" i="13"/>
  <c r="B467" i="13"/>
  <c r="B896" i="13"/>
  <c r="B1176" i="13"/>
  <c r="B1482" i="13"/>
  <c r="B1707" i="13"/>
  <c r="B425" i="13"/>
  <c r="B413" i="13"/>
  <c r="B1785" i="13"/>
  <c r="B666" i="13"/>
  <c r="B339" i="13"/>
  <c r="B306" i="13"/>
  <c r="D1025" i="13"/>
  <c r="C1381" i="13"/>
  <c r="B604" i="13"/>
  <c r="B972" i="13"/>
  <c r="B833" i="13"/>
  <c r="B921" i="13"/>
  <c r="B562" i="13"/>
  <c r="B608" i="13"/>
  <c r="B1407" i="13"/>
  <c r="B1265" i="13"/>
  <c r="B1500" i="13"/>
  <c r="B364" i="13"/>
  <c r="B416" i="13"/>
  <c r="B705" i="13"/>
  <c r="B1599" i="13"/>
  <c r="B1693" i="13"/>
  <c r="B1050" i="13"/>
  <c r="B525" i="13"/>
  <c r="B801" i="13"/>
  <c r="B1503" i="13"/>
  <c r="B1270" i="13"/>
  <c r="B658" i="13"/>
  <c r="B823" i="13"/>
  <c r="C1382" i="13"/>
  <c r="B743" i="13"/>
  <c r="B1181" i="13"/>
  <c r="B518" i="13"/>
  <c r="B54" i="13"/>
  <c r="B1521" i="13"/>
  <c r="B316" i="13"/>
  <c r="B961" i="13"/>
  <c r="B519" i="13"/>
  <c r="B1234" i="13"/>
  <c r="D1048" i="13"/>
  <c r="B1574" i="13"/>
  <c r="B976" i="13"/>
  <c r="B887" i="13"/>
  <c r="B59" i="13"/>
  <c r="D391" i="13"/>
  <c r="C1402" i="13"/>
  <c r="B1099" i="13"/>
  <c r="B1105" i="13"/>
  <c r="B784" i="13"/>
  <c r="B380" i="13"/>
  <c r="B1430" i="13"/>
  <c r="B381" i="13"/>
  <c r="B847" i="13"/>
  <c r="B1633" i="13"/>
  <c r="B88" i="13"/>
  <c r="B267" i="13"/>
  <c r="B709" i="13"/>
  <c r="B637" i="13"/>
  <c r="B1456" i="13"/>
  <c r="B680" i="13"/>
  <c r="B550" i="13"/>
  <c r="B245" i="13"/>
  <c r="B1366" i="13"/>
  <c r="B773" i="13"/>
  <c r="B966" i="13"/>
  <c r="B702" i="13"/>
  <c r="D1062" i="13"/>
  <c r="B1675" i="13"/>
  <c r="B496" i="13"/>
  <c r="B588" i="13"/>
  <c r="B1332" i="13"/>
  <c r="B336" i="13"/>
  <c r="B57" i="13"/>
  <c r="B1288" i="13"/>
  <c r="B854" i="13"/>
  <c r="B697" i="13"/>
  <c r="B934" i="13"/>
  <c r="D1020" i="13"/>
  <c r="C1400" i="13"/>
  <c r="B1304" i="13"/>
  <c r="B1249" i="13"/>
  <c r="C1026" i="13"/>
  <c r="B140" i="13"/>
  <c r="B262" i="13"/>
  <c r="B1224" i="13"/>
  <c r="B1385" i="13"/>
  <c r="B935" i="13"/>
  <c r="B143" i="13"/>
  <c r="B1141" i="13"/>
  <c r="B1648" i="13"/>
  <c r="C399" i="13"/>
  <c r="B303" i="13"/>
  <c r="B898" i="13"/>
  <c r="B1636" i="13"/>
  <c r="B1533" i="13"/>
  <c r="B630" i="13"/>
  <c r="B1335" i="13"/>
  <c r="B252" i="13"/>
  <c r="B346" i="13"/>
  <c r="B938" i="13"/>
  <c r="D1051" i="13"/>
  <c r="B1090" i="13"/>
  <c r="B1177" i="13"/>
  <c r="D1431" i="13"/>
  <c r="B1511" i="13"/>
  <c r="B237" i="13"/>
  <c r="B1393" i="13"/>
  <c r="B397" i="13"/>
  <c r="B255" i="13"/>
  <c r="B952" i="13"/>
  <c r="B942" i="13"/>
  <c r="B1662" i="13"/>
  <c r="B1705" i="13"/>
  <c r="B93" i="13"/>
  <c r="B283" i="13"/>
  <c r="B1044" i="13"/>
  <c r="E1766" i="13"/>
  <c r="B281" i="13"/>
  <c r="B673" i="13"/>
  <c r="B1626" i="13"/>
  <c r="C1054" i="13"/>
  <c r="B1311" i="13"/>
  <c r="B1487" i="13"/>
  <c r="B1678" i="13"/>
  <c r="B1257" i="13"/>
  <c r="C1394" i="13"/>
  <c r="C1023" i="13"/>
  <c r="B264" i="13"/>
  <c r="B677" i="13"/>
  <c r="B644" i="13"/>
  <c r="B1728" i="13"/>
  <c r="B161" i="13"/>
  <c r="B1101" i="13"/>
  <c r="B261" i="13"/>
  <c r="B1594" i="13"/>
  <c r="B1070" i="13"/>
  <c r="B964" i="13"/>
  <c r="B41" i="13"/>
  <c r="B792" i="13"/>
  <c r="B1744" i="13"/>
  <c r="B349" i="13"/>
  <c r="B1453" i="13"/>
  <c r="B494" i="13"/>
  <c r="B1471" i="13"/>
  <c r="C1383" i="13"/>
  <c r="B145" i="13"/>
  <c r="C1048" i="13"/>
  <c r="B107" i="13"/>
  <c r="C1020" i="13"/>
  <c r="B731" i="13"/>
  <c r="B216" i="13"/>
  <c r="C1033" i="13"/>
  <c r="B1120" i="13"/>
  <c r="B152" i="13"/>
  <c r="B1658" i="13"/>
  <c r="C374" i="13"/>
  <c r="D392" i="13"/>
  <c r="B671" i="13"/>
  <c r="D1026" i="13"/>
  <c r="B498" i="13"/>
  <c r="B390" i="13"/>
  <c r="C1412" i="13"/>
  <c r="B1560" i="13"/>
  <c r="B1742" i="13"/>
  <c r="B1611" i="13"/>
  <c r="B44" i="13"/>
  <c r="B1683" i="13"/>
  <c r="B627" i="13"/>
  <c r="B718" i="13"/>
  <c r="B926" i="13"/>
  <c r="B1329" i="13"/>
  <c r="B1489" i="13"/>
  <c r="B406" i="13"/>
  <c r="B598" i="13"/>
  <c r="B924" i="13"/>
  <c r="B1042" i="13"/>
  <c r="B1076" i="13"/>
  <c r="B412" i="13"/>
  <c r="B187" i="13"/>
  <c r="B967" i="13"/>
  <c r="B331" i="13"/>
  <c r="B532" i="13"/>
  <c r="B1698" i="13"/>
  <c r="C1046" i="13"/>
  <c r="B197" i="13"/>
  <c r="B462" i="13"/>
  <c r="B1695" i="13"/>
  <c r="B1692" i="13"/>
  <c r="B768" i="13"/>
  <c r="B1032" i="13"/>
  <c r="B708" i="13"/>
  <c r="B205" i="13"/>
  <c r="B1201" i="13"/>
  <c r="D1063" i="13"/>
  <c r="B459" i="13"/>
  <c r="B148" i="13"/>
  <c r="B918" i="13"/>
  <c r="B528" i="13"/>
  <c r="B1010" i="13"/>
  <c r="B1267" i="13"/>
  <c r="C366" i="13"/>
  <c r="B891" i="13"/>
  <c r="B1726" i="13"/>
  <c r="B874" i="13"/>
  <c r="B1580" i="13"/>
  <c r="B372" i="13"/>
  <c r="C1045" i="13"/>
  <c r="B1410" i="13"/>
  <c r="B841" i="13"/>
  <c r="B1196" i="13"/>
  <c r="B1439" i="13"/>
  <c r="B664" i="13"/>
  <c r="D361" i="13"/>
  <c r="B409" i="13"/>
  <c r="B1345" i="13"/>
  <c r="B280" i="13"/>
  <c r="D1061" i="13"/>
  <c r="C1056" i="13"/>
  <c r="B1644" i="13"/>
  <c r="B1442" i="13"/>
  <c r="B1577" i="13"/>
  <c r="B268" i="13"/>
  <c r="D1045" i="13"/>
  <c r="B1254" i="13"/>
  <c r="B1279" i="13"/>
  <c r="D1047" i="13"/>
  <c r="D389" i="13"/>
  <c r="B1556" i="13"/>
  <c r="B1239" i="13"/>
  <c r="B1479" i="13"/>
  <c r="B1621" i="13"/>
  <c r="B521" i="13"/>
  <c r="B517" i="13"/>
  <c r="B553" i="13"/>
  <c r="C1042" i="13"/>
  <c r="C1062" i="13"/>
  <c r="B1242" i="13"/>
  <c r="B363" i="13"/>
  <c r="B691" i="13"/>
  <c r="B1637" i="13"/>
  <c r="B714" i="13"/>
  <c r="B374" i="13"/>
  <c r="B119" i="13"/>
  <c r="B332" i="13"/>
  <c r="B560" i="13"/>
  <c r="B791" i="13"/>
  <c r="B239" i="13"/>
  <c r="B276" i="13"/>
  <c r="B547" i="13"/>
  <c r="D1409" i="13"/>
  <c r="B130" i="13"/>
  <c r="B813" i="13"/>
  <c r="B1447" i="13"/>
  <c r="B534" i="13"/>
  <c r="B638" i="13"/>
  <c r="C1029" i="13"/>
  <c r="B1630" i="13"/>
  <c r="B256" i="13"/>
  <c r="B732" i="13"/>
  <c r="B653" i="13"/>
  <c r="B1215" i="13"/>
  <c r="B465" i="13"/>
  <c r="B1496" i="13"/>
  <c r="B838" i="13"/>
  <c r="B33" i="13"/>
  <c r="B500" i="13"/>
  <c r="B1159" i="13"/>
  <c r="B270" i="13"/>
  <c r="B196" i="13"/>
  <c r="B684" i="13"/>
  <c r="B1483" i="13"/>
  <c r="B1155" i="13"/>
  <c r="B451" i="13"/>
  <c r="B780" i="13"/>
  <c r="B1264" i="13"/>
  <c r="B318" i="13"/>
  <c r="B862" i="13"/>
  <c r="B1235" i="13"/>
  <c r="B1208" i="13"/>
  <c r="B144" i="13"/>
  <c r="B946" i="13"/>
  <c r="B1610" i="13"/>
  <c r="B1046" i="13"/>
  <c r="B426" i="13"/>
  <c r="B135" i="13"/>
  <c r="B1773" i="13"/>
  <c r="B735" i="13"/>
  <c r="B1564" i="13"/>
  <c r="B1272" i="13"/>
  <c r="B273" i="13"/>
  <c r="B1412" i="13"/>
  <c r="C363" i="13"/>
  <c r="B456" i="13"/>
  <c r="B315" i="13"/>
  <c r="D1046" i="13"/>
  <c r="B1510" i="13"/>
  <c r="B243" i="13"/>
  <c r="C1415" i="13"/>
  <c r="B574" i="13"/>
  <c r="B1055" i="13"/>
  <c r="B904" i="13"/>
  <c r="B158" i="13"/>
  <c r="C392" i="13"/>
  <c r="D1390" i="13"/>
  <c r="B1171" i="13"/>
  <c r="B1292" i="13"/>
  <c r="B1080" i="13"/>
  <c r="B623" i="13"/>
  <c r="B48" i="13"/>
  <c r="D1398" i="13"/>
  <c r="B1524" i="13"/>
  <c r="B1589" i="13"/>
  <c r="B822" i="13"/>
  <c r="B1627" i="13"/>
  <c r="B487" i="13"/>
  <c r="B108" i="13"/>
  <c r="B595" i="13"/>
  <c r="B527" i="13"/>
  <c r="C1040" i="13"/>
  <c r="B625" i="13"/>
  <c r="B1582" i="13"/>
  <c r="B713" i="13"/>
  <c r="B102" i="13"/>
  <c r="B289" i="13"/>
  <c r="B1615" i="13"/>
  <c r="B428" i="13"/>
  <c r="B629" i="13"/>
  <c r="B174" i="13"/>
  <c r="B1583" i="13"/>
  <c r="C1030" i="13"/>
  <c r="B490" i="13"/>
  <c r="B293" i="13"/>
  <c r="B1459" i="13"/>
  <c r="B1104" i="13"/>
  <c r="B1416" i="13"/>
  <c r="B745" i="13"/>
  <c r="B1169" i="13"/>
  <c r="B907" i="13"/>
  <c r="B407" i="13"/>
  <c r="B1750" i="13"/>
  <c r="B1529" i="13"/>
  <c r="B1084" i="13"/>
  <c r="B317" i="13"/>
  <c r="B1763" i="13"/>
  <c r="B1142" i="13"/>
  <c r="B1362" i="13"/>
  <c r="B434" i="13"/>
  <c r="B507" i="13"/>
  <c r="B1628" i="13"/>
  <c r="B875" i="13"/>
  <c r="B1690" i="13"/>
  <c r="B134" i="13"/>
  <c r="B1341" i="13"/>
  <c r="B1765" i="13"/>
  <c r="B463" i="13"/>
  <c r="B1024" i="13"/>
  <c r="B886" i="13"/>
  <c r="B1326" i="13"/>
  <c r="B1148" i="13"/>
  <c r="B173" i="13"/>
  <c r="B985" i="13"/>
  <c r="B31" i="13"/>
  <c r="B1052" i="13"/>
  <c r="C1022" i="13"/>
  <c r="C1387" i="13"/>
  <c r="B1450" i="13"/>
  <c r="B200" i="13"/>
  <c r="B274" i="13"/>
  <c r="B1443" i="13"/>
  <c r="B439" i="13"/>
  <c r="B810" i="13"/>
  <c r="B1753" i="13"/>
  <c r="C1059" i="13"/>
  <c r="B51" i="13"/>
  <c r="B445" i="13"/>
  <c r="B335" i="13"/>
  <c r="B142" i="13"/>
  <c r="B348" i="13"/>
  <c r="D371" i="13"/>
  <c r="B1624" i="13"/>
  <c r="B1225" i="13"/>
  <c r="C1407" i="13"/>
  <c r="B1280" i="13"/>
  <c r="B857" i="13"/>
  <c r="D1393" i="13"/>
  <c r="B80" i="13"/>
  <c r="B1379" i="13"/>
  <c r="B1229" i="13"/>
  <c r="C386" i="13"/>
  <c r="B310" i="13"/>
  <c r="B282" i="13"/>
  <c r="B749" i="13"/>
  <c r="B530" i="13"/>
  <c r="B603" i="13"/>
  <c r="B106" i="13"/>
  <c r="C393" i="13"/>
  <c r="B66" i="13"/>
  <c r="B672" i="13"/>
  <c r="B1499" i="13"/>
  <c r="B885" i="13"/>
  <c r="B1133" i="13"/>
  <c r="B1387" i="13"/>
  <c r="D1399" i="13"/>
  <c r="C1052" i="13"/>
  <c r="D1387" i="13"/>
  <c r="B1041" i="13"/>
  <c r="B181" i="13"/>
  <c r="B79" i="13"/>
  <c r="B1525" i="13"/>
  <c r="B1228" i="13"/>
  <c r="B1638" i="13"/>
  <c r="B848" i="13"/>
  <c r="B561" i="13"/>
  <c r="B1505" i="13"/>
  <c r="B788" i="13"/>
  <c r="B1497" i="13"/>
  <c r="B1014" i="13"/>
  <c r="B56" i="13"/>
  <c r="B963" i="13"/>
  <c r="B1231" i="13"/>
  <c r="B85" i="13"/>
  <c r="B1468" i="13"/>
  <c r="B172" i="13"/>
  <c r="B1403" i="13"/>
  <c r="B786" i="13"/>
  <c r="B1639" i="13"/>
  <c r="B1551" i="13"/>
  <c r="B1634" i="13"/>
  <c r="B545" i="13"/>
  <c r="B1557" i="13"/>
  <c r="B619" i="13"/>
  <c r="B782" i="13"/>
  <c r="B408" i="13"/>
  <c r="B230" i="13"/>
  <c r="B622" i="13"/>
  <c r="B1006" i="13"/>
  <c r="B1030" i="13"/>
  <c r="C370" i="13"/>
  <c r="C365" i="13"/>
  <c r="B480" i="13"/>
  <c r="B323" i="13"/>
  <c r="B1078" i="13"/>
  <c r="B1581" i="13"/>
  <c r="B1356" i="13"/>
  <c r="B466" i="13"/>
  <c r="B1460" i="13"/>
  <c r="B1338" i="13"/>
  <c r="B1077" i="13"/>
  <c r="B1309" i="13"/>
  <c r="D402" i="13"/>
  <c r="B522" i="13"/>
  <c r="B1062" i="13"/>
  <c r="B766" i="13"/>
  <c r="B616" i="13"/>
  <c r="B1539" i="13"/>
  <c r="B350" i="13"/>
  <c r="C1061" i="13"/>
  <c r="B477" i="13"/>
  <c r="B941" i="13"/>
  <c r="B949" i="13"/>
  <c r="B375" i="13"/>
  <c r="B1537" i="13"/>
  <c r="B493" i="13"/>
  <c r="B799" i="13"/>
  <c r="B1722" i="13"/>
  <c r="B1297" i="13"/>
  <c r="B1374" i="13"/>
  <c r="B1593" i="13"/>
  <c r="B860" i="13"/>
  <c r="B369" i="13"/>
  <c r="D1382" i="13"/>
  <c r="B908" i="13"/>
  <c r="B1376" i="13"/>
  <c r="B1446" i="13"/>
  <c r="B750" i="13"/>
  <c r="B1092" i="13"/>
  <c r="B437" i="13"/>
  <c r="C1397" i="13"/>
  <c r="B432" i="13"/>
  <c r="D1400" i="13"/>
  <c r="B831" i="13"/>
  <c r="B215" i="13"/>
  <c r="B1591" i="13"/>
  <c r="B1337" i="13"/>
  <c r="B1383" i="13"/>
  <c r="B491" i="13"/>
  <c r="B75" i="13"/>
  <c r="B1117" i="13"/>
  <c r="B1404" i="13"/>
  <c r="B703" i="13"/>
  <c r="B715" i="13"/>
  <c r="B1250" i="13"/>
  <c r="B1277" i="13"/>
  <c r="B868" i="13"/>
  <c r="B49" i="13"/>
  <c r="B1318" i="13"/>
  <c r="C1021" i="13"/>
  <c r="B1095" i="13"/>
  <c r="B820" i="13"/>
  <c r="B1247" i="13"/>
  <c r="B740" i="13"/>
  <c r="B642" i="13"/>
  <c r="B1122" i="13"/>
  <c r="B1328" i="13"/>
  <c r="B1438" i="13"/>
  <c r="B1283" i="13"/>
  <c r="B646" i="13"/>
  <c r="B990" i="13"/>
  <c r="B589" i="13"/>
  <c r="B723" i="13"/>
  <c r="B1667" i="13"/>
  <c r="B1422" i="13"/>
  <c r="B95" i="13"/>
  <c r="B132" i="13"/>
  <c r="B754" i="13"/>
  <c r="B919" i="13"/>
  <c r="D365" i="13"/>
  <c r="B643" i="13"/>
  <c r="B1067" i="13"/>
  <c r="B227" i="13"/>
  <c r="C1050" i="13"/>
  <c r="B1190" i="13"/>
  <c r="D1050" i="13"/>
  <c r="B1779" i="13"/>
  <c r="B746" i="13"/>
  <c r="B305" i="13"/>
  <c r="B422" i="13"/>
  <c r="B362" i="13"/>
  <c r="B1334" i="13"/>
  <c r="B420" i="13"/>
  <c r="B1415" i="13"/>
  <c r="B772" i="13"/>
  <c r="D1380" i="13"/>
  <c r="B981" i="13"/>
  <c r="B955" i="13"/>
  <c r="B1241" i="13"/>
  <c r="B529" i="13"/>
  <c r="B551" i="13"/>
  <c r="B169" i="13"/>
  <c r="B43" i="13"/>
  <c r="B122" i="13"/>
  <c r="B978" i="13"/>
  <c r="B484" i="13"/>
  <c r="B1542" i="13"/>
  <c r="C1408" i="13"/>
  <c r="B663" i="13"/>
  <c r="B1294" i="13"/>
  <c r="B116" i="13"/>
  <c r="B1051" i="13"/>
  <c r="B475" i="13"/>
  <c r="C1431" i="13"/>
  <c r="B1321" i="13"/>
  <c r="C1393" i="13"/>
  <c r="B322" i="13"/>
  <c r="B1327" i="13"/>
  <c r="B1096" i="13"/>
  <c r="D1023" i="13"/>
  <c r="B403" i="13"/>
  <c r="B1767" i="13"/>
  <c r="B63" i="13"/>
  <c r="B1098" i="13"/>
  <c r="B1162" i="13"/>
  <c r="B892" i="13"/>
  <c r="B1711" i="13"/>
  <c r="B1043" i="13"/>
  <c r="B707" i="13"/>
  <c r="B115" i="13"/>
  <c r="B100" i="13"/>
  <c r="B1668" i="13"/>
  <c r="B1541" i="13"/>
  <c r="D1053" i="13"/>
  <c r="D373" i="13"/>
  <c r="B1220" i="13"/>
  <c r="B795" i="13"/>
  <c r="B1153" i="13"/>
  <c r="B1723" i="13"/>
  <c r="B1431" i="13"/>
  <c r="B232" i="13"/>
  <c r="B129" i="13"/>
  <c r="B1747" i="13"/>
  <c r="B968" i="13"/>
  <c r="B1286" i="13"/>
  <c r="C1414" i="13"/>
  <c r="B1020" i="13"/>
  <c r="B1616" i="13"/>
  <c r="C362" i="13"/>
  <c r="B1168" i="13"/>
  <c r="B832" i="13"/>
  <c r="B124" i="13"/>
  <c r="B1768" i="13"/>
  <c r="B50" i="13"/>
  <c r="C1041" i="13"/>
  <c r="B676" i="13"/>
  <c r="B167" i="13"/>
  <c r="B755" i="13"/>
  <c r="B905" i="13"/>
  <c r="C1034" i="13"/>
  <c r="B153" i="13"/>
  <c r="B939" i="13"/>
  <c r="C1047" i="13"/>
  <c r="B42" i="13"/>
  <c r="B1476" i="13"/>
  <c r="B68" i="13"/>
  <c r="B360" i="13"/>
  <c r="B419" i="13"/>
  <c r="B307" i="13"/>
  <c r="B853" i="13"/>
  <c r="B706" i="13"/>
  <c r="B1203" i="13"/>
  <c r="B836" i="13"/>
  <c r="B1145" i="13"/>
  <c r="B361" i="13"/>
  <c r="C369" i="13"/>
  <c r="D380" i="13"/>
  <c r="B341" i="13"/>
  <c r="B1154" i="13"/>
  <c r="B287" i="13"/>
  <c r="B1635" i="13"/>
  <c r="D378" i="13"/>
  <c r="B1130" i="13"/>
  <c r="B382" i="13"/>
  <c r="B1543" i="13"/>
  <c r="C384" i="13"/>
  <c r="B499" i="13"/>
  <c r="B1558" i="13"/>
  <c r="B1730" i="13"/>
  <c r="B826" i="13"/>
  <c r="B1222" i="13"/>
  <c r="B1308" i="13"/>
  <c r="B555" i="13"/>
  <c r="B117" i="13"/>
  <c r="B834" i="13"/>
  <c r="B1732" i="13"/>
  <c r="B922" i="13"/>
  <c r="B1679" i="13"/>
  <c r="C1044" i="13"/>
  <c r="B737" i="13"/>
  <c r="B186" i="13"/>
  <c r="B1738" i="13"/>
  <c r="B1686" i="13"/>
  <c r="B1163" i="13"/>
  <c r="B1484" i="13"/>
  <c r="B1100" i="13"/>
  <c r="B1135" i="13"/>
  <c r="B368" i="13"/>
  <c r="B1147" i="13"/>
  <c r="B980" i="13"/>
  <c r="B1174" i="13"/>
  <c r="B559" i="13"/>
  <c r="B1258" i="13"/>
  <c r="B614" i="13"/>
  <c r="D1056" i="13"/>
  <c r="B783" i="13"/>
  <c r="B327" i="13"/>
  <c r="B1631" i="13"/>
  <c r="B1473" i="13"/>
  <c r="B655" i="13"/>
  <c r="B699" i="13"/>
  <c r="B486" i="13"/>
  <c r="B179" i="13"/>
  <c r="B1786" i="13"/>
  <c r="B1068" i="13"/>
  <c r="D411" i="13"/>
  <c r="B751" i="13"/>
  <c r="C391" i="13"/>
  <c r="B1676" i="13"/>
  <c r="B601" i="13"/>
  <c r="B1369" i="13"/>
  <c r="B1136" i="13"/>
  <c r="B352" i="13"/>
  <c r="D1072" i="13"/>
  <c r="B104" i="13"/>
  <c r="D1021" i="13"/>
  <c r="B1440" i="13"/>
  <c r="B1603" i="13"/>
  <c r="B105" i="13"/>
  <c r="B1778" i="13"/>
  <c r="B1441" i="13"/>
  <c r="B825" i="13"/>
  <c r="B313" i="13"/>
  <c r="B97" i="13"/>
  <c r="B159" i="13"/>
  <c r="B238" i="13"/>
  <c r="D377" i="13"/>
  <c r="B674" i="13"/>
  <c r="B351" i="13"/>
  <c r="B1622" i="13"/>
  <c r="C411" i="13"/>
  <c r="B1293" i="13"/>
  <c r="B576" i="13"/>
  <c r="B1017" i="13"/>
  <c r="B114" i="13"/>
  <c r="B73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 Sayer</author>
  </authors>
  <commentList>
    <comment ref="E6" authorId="0" shapeId="0" xr:uid="{00000000-0006-0000-0800-000001000000}">
      <text>
        <r>
          <rPr>
            <sz val="12"/>
            <color indexed="81"/>
            <rFont val="Tahoma"/>
            <family val="2"/>
          </rPr>
          <t>These may show before a value is added, since blank might mean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Gavin Sayer</author>
  </authors>
  <commentList>
    <comment ref="E6" authorId="0" shapeId="0" xr:uid="{00000000-0006-0000-0A00-000001000000}">
      <text>
        <r>
          <rPr>
            <sz val="9"/>
            <color indexed="81"/>
            <rFont val="Tahoma"/>
            <family val="2"/>
          </rPr>
          <t>These may show before a value is added, since blank might mean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Gavin Sayer</author>
  </authors>
  <commentList>
    <comment ref="H6" authorId="0" shapeId="0" xr:uid="{00000000-0006-0000-0B00-000001000000}">
      <text>
        <r>
          <rPr>
            <sz val="9"/>
            <color indexed="81"/>
            <rFont val="Tahoma"/>
            <family val="2"/>
          </rPr>
          <t>These may show before a value is added, since blank might mean zero.</t>
        </r>
      </text>
    </comment>
  </commentList>
</comments>
</file>

<file path=xl/sharedStrings.xml><?xml version="1.0" encoding="utf-8"?>
<sst xmlns="http://schemas.openxmlformats.org/spreadsheetml/2006/main" count="8375" uniqueCount="4187">
  <si>
    <t>Form: Capital Estimates Return (CER)</t>
  </si>
  <si>
    <t>2025-26</t>
  </si>
  <si>
    <t>PLEASE RETURN THE COMPLETED FORM BY 28 March 2025 TO: CapitalData@communities.gov.uk</t>
  </si>
  <si>
    <t>ALL FIGURES TO BE REPORTED IN WHOLE THOUSANDS (£'000s) AND, NORMALLY, POSITIVE.</t>
  </si>
  <si>
    <r>
      <rPr>
        <sz val="12"/>
        <rFont val="Arial"/>
        <family val="2"/>
      </rPr>
      <t xml:space="preserve">Local authority, as defined in section 23 of the </t>
    </r>
    <r>
      <rPr>
        <u/>
        <sz val="12"/>
        <color indexed="12"/>
        <rFont val="Arial"/>
        <family val="2"/>
      </rPr>
      <t>Local Government Act 2003</t>
    </r>
    <r>
      <rPr>
        <sz val="12"/>
        <rFont val="Arial"/>
        <family val="2"/>
      </rPr>
      <t xml:space="preserve">, are required to submit this return to the Secretary of State under section 14 of the </t>
    </r>
    <r>
      <rPr>
        <u/>
        <sz val="12"/>
        <color rgb="FF0000FF"/>
        <rFont val="Arial"/>
        <family val="2"/>
      </rPr>
      <t>Local Government Act 2003</t>
    </r>
    <r>
      <rPr>
        <sz val="12"/>
        <rFont val="Arial"/>
        <family val="2"/>
      </rPr>
      <t>.</t>
    </r>
  </si>
  <si>
    <r>
      <rPr>
        <sz val="12"/>
        <rFont val="Arial"/>
        <family val="2"/>
      </rPr>
      <t xml:space="preserve">Before filling in this form, please see </t>
    </r>
    <r>
      <rPr>
        <u/>
        <sz val="12"/>
        <color indexed="12"/>
        <rFont val="Arial"/>
        <family val="2"/>
      </rPr>
      <t>Capital estimates return</t>
    </r>
    <r>
      <rPr>
        <sz val="12"/>
        <rFont val="Arial"/>
        <family val="2"/>
      </rPr>
      <t xml:space="preserve"> for the guidance notes and on our privacy policy about how we will use your details for Excel based forms.</t>
    </r>
  </si>
  <si>
    <t>This form continues to use the threshold approach to validation. It is intended to minimise comparisons to last year's figures. This is in response to the very valid feedback that capital expenditure typically varies significantly from year to year. 
Therefore the 'Greater than class threshold' validations will trigger if your figure exceeds the upper quartile for your class of authority over the past two financial years, regardless of what you reported last year.
Be aware that the form may suggest validation issues before you enter data as the form uses the established approach of treating blanks as zeros.
If we do not have data from the previous year, the 'CER 2425 Figure' validation box will display 'NULL' to prevent validations using the previous year's data from triggering.</t>
  </si>
  <si>
    <t>Please select your local authority from the dropdown:</t>
  </si>
  <si>
    <t>Barnsley</t>
  </si>
  <si>
    <t>*</t>
  </si>
  <si>
    <t>LGF code:</t>
  </si>
  <si>
    <t xml:space="preserve">ONS code:   </t>
  </si>
  <si>
    <t>Class of authority:</t>
  </si>
  <si>
    <r>
      <rPr>
        <sz val="12"/>
        <rFont val="Arial"/>
        <family val="2"/>
      </rPr>
      <t xml:space="preserve">Please confirm that the data you have provided in this return are consistent with </t>
    </r>
    <r>
      <rPr>
        <u/>
        <sz val="12"/>
        <color indexed="12"/>
        <rFont val="Arial"/>
        <family val="2"/>
      </rPr>
      <t>IFRS16</t>
    </r>
    <r>
      <rPr>
        <sz val="12"/>
        <rFont val="Arial"/>
        <family val="2"/>
      </rPr>
      <t>?</t>
    </r>
  </si>
  <si>
    <t>&lt;Blank&gt;</t>
  </si>
  <si>
    <r>
      <rPr>
        <sz val="12"/>
        <rFont val="Arial"/>
        <family val="2"/>
      </rPr>
      <t>Please provide any comment to qualify your yes/no answer as required. In particular, please see</t>
    </r>
    <r>
      <rPr>
        <u/>
        <sz val="12"/>
        <color indexed="12"/>
        <rFont val="Arial"/>
        <family val="2"/>
      </rPr>
      <t xml:space="preserve"> notes </t>
    </r>
    <r>
      <rPr>
        <sz val="12"/>
        <rFont val="Arial"/>
        <family val="2"/>
      </rPr>
      <t>below the changes to the treatment of leases under IFRS16.</t>
    </r>
  </si>
  <si>
    <t>Please enter your details:</t>
  </si>
  <si>
    <t>Name:</t>
  </si>
  <si>
    <t>Telephone number:</t>
  </si>
  <si>
    <t xml:space="preserve">E-mail address:   </t>
  </si>
  <si>
    <t>Please enter your S151 Officer details:</t>
  </si>
  <si>
    <t xml:space="preserve">Name:   </t>
  </si>
  <si>
    <t xml:space="preserve">Telephone number:   </t>
  </si>
  <si>
    <t>Please confirm if your CFO is the same person as your S151 officer</t>
  </si>
  <si>
    <t>If you answered no to the above please enter your CFO's details</t>
  </si>
  <si>
    <t>If there are alternative contacts for other parts of the CER suite, e.g. PRU1, please enter their details below:</t>
  </si>
  <si>
    <t>Sheet:</t>
  </si>
  <si>
    <r>
      <rPr>
        <b/>
        <sz val="12"/>
        <rFont val="Arial"/>
        <family val="2"/>
      </rPr>
      <t xml:space="preserve">Notes: </t>
    </r>
    <r>
      <rPr>
        <sz val="12"/>
        <rFont val="Arial"/>
        <family val="2"/>
      </rPr>
      <t xml:space="preserve">The new </t>
    </r>
    <r>
      <rPr>
        <u/>
        <sz val="12"/>
        <color indexed="12"/>
        <rFont val="Arial"/>
        <family val="2"/>
      </rPr>
      <t xml:space="preserve">International Financial Reporting Standard (IFRS) 16 </t>
    </r>
    <r>
      <rPr>
        <sz val="12"/>
        <rFont val="Arial"/>
        <family val="2"/>
      </rPr>
      <t>makes significant changes to the reporting of leases, abolishing, for lessees, the distinction</t>
    </r>
  </si>
  <si>
    <t>between finance and operating leases (with very few exceptions). There are consequential impacts on the recording of service expenditure.  For lessors, IFRS16</t>
  </si>
  <si>
    <r>
      <rPr>
        <sz val="12"/>
        <color theme="1"/>
        <rFont val="Arial"/>
        <family val="2"/>
      </rPr>
      <t xml:space="preserve">is similar to IAS17. Further information is available at: </t>
    </r>
    <r>
      <rPr>
        <u/>
        <sz val="12"/>
        <color indexed="12"/>
        <rFont val="Arial"/>
        <family val="2"/>
      </rPr>
      <t>Local Authority Leasing Briefings</t>
    </r>
  </si>
  <si>
    <r>
      <t xml:space="preserve">Fields marked </t>
    </r>
    <r>
      <rPr>
        <sz val="12"/>
        <color indexed="10"/>
        <rFont val="Arial"/>
        <family val="2"/>
      </rPr>
      <t>*</t>
    </r>
    <r>
      <rPr>
        <sz val="12"/>
        <rFont val="Arial"/>
        <family val="2"/>
      </rPr>
      <t xml:space="preserve"> are required.</t>
    </r>
  </si>
  <si>
    <t>Index of tables</t>
  </si>
  <si>
    <t>New sheet abbreviation and name</t>
  </si>
  <si>
    <t>Table(s) content description</t>
  </si>
  <si>
    <t>E&amp;R1</t>
  </si>
  <si>
    <t>Expenditure &amp; Receipts 1</t>
  </si>
  <si>
    <t>Total capital expenditure, other transactions &amp; total capital receipts</t>
  </si>
  <si>
    <t>E&amp;R1A</t>
  </si>
  <si>
    <t>Expenditure &amp; Receipts 1A</t>
  </si>
  <si>
    <t>Further detail on expenditure included in Roads, Street Lighting &amp; Road Safety under new construction, conversion &amp; renovation</t>
  </si>
  <si>
    <t>E&amp;R1B</t>
  </si>
  <si>
    <t>Expenditure &amp; Receipts 1B</t>
  </si>
  <si>
    <t>Further detail on Grants and Loans &amp; Other Financial Assistance</t>
  </si>
  <si>
    <t>E&amp;R Validations</t>
  </si>
  <si>
    <t>Expenditure &amp; Receipts Validations</t>
  </si>
  <si>
    <t>FIN1</t>
  </si>
  <si>
    <t>Financing 1</t>
  </si>
  <si>
    <t>Resources used to finance capital expenditure, other transactions &amp; PFI</t>
  </si>
  <si>
    <t>FIN Validations</t>
  </si>
  <si>
    <t>Financing Validations</t>
  </si>
  <si>
    <t>PRU1</t>
  </si>
  <si>
    <t>Prudential System Information 1</t>
  </si>
  <si>
    <t>Capital Financing Requirement</t>
  </si>
  <si>
    <t>PRU2</t>
  </si>
  <si>
    <t>Prudential System Information 2</t>
  </si>
  <si>
    <t>Table 1: Borrowing, Credit &amp; Investment</t>
  </si>
  <si>
    <t>Table 2: Operational Boundary &amp; Authorised Limit</t>
  </si>
  <si>
    <t>PRU Validations</t>
  </si>
  <si>
    <t>Prudential System Information Validations</t>
  </si>
  <si>
    <t>REC</t>
  </si>
  <si>
    <t>Accumulated Capital Receipts</t>
  </si>
  <si>
    <t xml:space="preserve">Use of Accumulated Capital Receipts
</t>
  </si>
  <si>
    <t>Key to cell shading</t>
  </si>
  <si>
    <t>New</t>
  </si>
  <si>
    <t>Yellow cells highlight new rows or columns, they were not in the previous return.</t>
  </si>
  <si>
    <t>Input</t>
  </si>
  <si>
    <t>White cells require input.</t>
  </si>
  <si>
    <t>of which, input</t>
  </si>
  <si>
    <t>Light green require input, however this input must be less than or equal to related input cells.</t>
  </si>
  <si>
    <t>of which, residual</t>
  </si>
  <si>
    <t>Darker green cells do not require input, they are calculated residuals.</t>
  </si>
  <si>
    <t>greater than, input</t>
  </si>
  <si>
    <t>Light red cells require input, however this input must be greater than or equal to related input cells.</t>
  </si>
  <si>
    <t>Sum</t>
  </si>
  <si>
    <t>Light grey cells do not require input, they are totals.</t>
  </si>
  <si>
    <t>Darker grey cells do not require input, they are grand totals.</t>
  </si>
  <si>
    <t>Data from another sheet</t>
  </si>
  <si>
    <t>Dark blue cells do not require input, they pull data from another cell. They are hyperlinked so clicking on them will take you to their source.</t>
  </si>
  <si>
    <t>Error</t>
  </si>
  <si>
    <t>Red cells indicate an error.</t>
  </si>
  <si>
    <t>Warning</t>
  </si>
  <si>
    <t>Orange cells indicate a warning. They are hyperlinked so clicking on them will take you to the relevant comment box in the validation tab.</t>
  </si>
  <si>
    <t>EandR1</t>
  </si>
  <si>
    <t>r</t>
  </si>
  <si>
    <t>explndbld</t>
  </si>
  <si>
    <t>expcnscnvrnv</t>
  </si>
  <si>
    <t>expvhc</t>
  </si>
  <si>
    <t>expeqpmch</t>
  </si>
  <si>
    <t>expvhceqpmch</t>
  </si>
  <si>
    <t>expint</t>
  </si>
  <si>
    <t>exptotfa</t>
  </si>
  <si>
    <t>expgrn</t>
  </si>
  <si>
    <t>expgrnla</t>
  </si>
  <si>
    <t>expgrnoth</t>
  </si>
  <si>
    <t>explns</t>
  </si>
  <si>
    <t>explnsla</t>
  </si>
  <si>
    <t>explnsoth</t>
  </si>
  <si>
    <t>expshrlns</t>
  </si>
  <si>
    <t>exptotfin</t>
  </si>
  <si>
    <t>exptot</t>
  </si>
  <si>
    <t>explsvt</t>
  </si>
  <si>
    <t>exps162b</t>
  </si>
  <si>
    <t>expgrandtot</t>
  </si>
  <si>
    <t>rectng</t>
  </si>
  <si>
    <t>recint</t>
  </si>
  <si>
    <t>recrpy</t>
  </si>
  <si>
    <t>recinv</t>
  </si>
  <si>
    <t>rectot</t>
  </si>
  <si>
    <t>rectotla</t>
  </si>
  <si>
    <t>rectototh</t>
  </si>
  <si>
    <t>rectotss</t>
  </si>
  <si>
    <t>Cell shading key</t>
  </si>
  <si>
    <t>valthrs</t>
  </si>
  <si>
    <t>valprev</t>
  </si>
  <si>
    <t>Total capital expenditure, other transactions, &amp; total capital receipts</t>
  </si>
  <si>
    <t>c</t>
  </si>
  <si>
    <t>Col #</t>
  </si>
  <si>
    <t>C01</t>
  </si>
  <si>
    <t>C02</t>
  </si>
  <si>
    <t>C03</t>
  </si>
  <si>
    <t>C04</t>
  </si>
  <si>
    <t>C05</t>
  </si>
  <si>
    <t>C06</t>
  </si>
  <si>
    <t>C07</t>
  </si>
  <si>
    <t>C08</t>
  </si>
  <si>
    <t>C09</t>
  </si>
  <si>
    <t>C12</t>
  </si>
  <si>
    <t>C13</t>
  </si>
  <si>
    <t>C14</t>
  </si>
  <si>
    <t>C17</t>
  </si>
  <si>
    <t>C18</t>
  </si>
  <si>
    <t>C22</t>
  </si>
  <si>
    <t>C23</t>
  </si>
  <si>
    <t>C24</t>
  </si>
  <si>
    <t>C25</t>
  </si>
  <si>
    <t>C26</t>
  </si>
  <si>
    <t>C29</t>
  </si>
  <si>
    <t>C30</t>
  </si>
  <si>
    <t>C31</t>
  </si>
  <si>
    <t>C32</t>
  </si>
  <si>
    <t>C33</t>
  </si>
  <si>
    <t>C34</t>
  </si>
  <si>
    <t>C35</t>
  </si>
  <si>
    <t>C36</t>
  </si>
  <si>
    <t>Units</t>
  </si>
  <si>
    <t>£'000s</t>
  </si>
  <si>
    <t>L</t>
  </si>
  <si>
    <t>M</t>
  </si>
  <si>
    <t>Row #</t>
  </si>
  <si>
    <t>Service / Category</t>
  </si>
  <si>
    <t>Acquisition of land &amp; existing buildings</t>
  </si>
  <si>
    <t>New construction, conversion &amp; renovation</t>
  </si>
  <si>
    <t>Vehicles</t>
  </si>
  <si>
    <t>Plant, furniture &amp; equipment</t>
  </si>
  <si>
    <t>Vehicles, plant, furniture &amp; equipment</t>
  </si>
  <si>
    <t>Intangible fixed assets</t>
  </si>
  <si>
    <t>Total expenditure on fixed assets</t>
  </si>
  <si>
    <t>Greater than class threshold warnings will appear below</t>
  </si>
  <si>
    <t>Significantly less than previous year warnings will appear below</t>
  </si>
  <si>
    <t>Grants</t>
  </si>
  <si>
    <t>... of which to other local authorities</t>
  </si>
  <si>
    <t>... excluding to local authorities</t>
  </si>
  <si>
    <t>Loans or other financial assistance</t>
  </si>
  <si>
    <t>Acquisition of share or loan capital</t>
  </si>
  <si>
    <t>Total financial expenditure</t>
  </si>
  <si>
    <t xml:space="preserve">Total capital expenditure </t>
  </si>
  <si>
    <t>Payment of LSVT levy</t>
  </si>
  <si>
    <t>Expenditure treated as capital by virtue of a Section 16(2)(b) Direction</t>
  </si>
  <si>
    <t>Total capital expenditure &amp; other transactions</t>
  </si>
  <si>
    <t>Disposal of tangible fixed assets</t>
  </si>
  <si>
    <t>Disposal of intangible fixed assets</t>
  </si>
  <si>
    <t>Repayments of grants, loans &amp; other financial assistance</t>
  </si>
  <si>
    <t>Disposal of investments (including share or loan capital)</t>
  </si>
  <si>
    <t xml:space="preserve">Total capital receipts </t>
  </si>
  <si>
    <t>... of which from other local authorities</t>
  </si>
  <si>
    <t>… of which to be paid to the Secretary of State</t>
  </si>
  <si>
    <t>Vaildation flagged</t>
  </si>
  <si>
    <t>Validation cleared</t>
  </si>
  <si>
    <t>Row</t>
  </si>
  <si>
    <t>Link address</t>
  </si>
  <si>
    <t>eduerlprm</t>
  </si>
  <si>
    <t>R01</t>
  </si>
  <si>
    <t>Early Years &amp; Primary Schools</t>
  </si>
  <si>
    <t>eduscn</t>
  </si>
  <si>
    <t>R02</t>
  </si>
  <si>
    <t>Secondary Schools</t>
  </si>
  <si>
    <t>eduspc</t>
  </si>
  <si>
    <t>R03</t>
  </si>
  <si>
    <t>Special Schools &amp; Alternative Provision</t>
  </si>
  <si>
    <t>edupstoth</t>
  </si>
  <si>
    <t>R04</t>
  </si>
  <si>
    <t>Post-16 Provision &amp; Other Education</t>
  </si>
  <si>
    <t>edutot</t>
  </si>
  <si>
    <t>R05</t>
  </si>
  <si>
    <t>Total Education</t>
  </si>
  <si>
    <t>transrds</t>
  </si>
  <si>
    <t>R06</t>
  </si>
  <si>
    <t>Roads, Street Lighting &amp; Road Safety</t>
  </si>
  <si>
    <t>transprk</t>
  </si>
  <si>
    <t>R07</t>
  </si>
  <si>
    <t>Parking</t>
  </si>
  <si>
    <t>transpblbus</t>
  </si>
  <si>
    <t>R08</t>
  </si>
  <si>
    <t>Public Transport (Bus)</t>
  </si>
  <si>
    <t>transpblrail</t>
  </si>
  <si>
    <t>R09</t>
  </si>
  <si>
    <t>Public Transport (Rail &amp; Other)</t>
  </si>
  <si>
    <t>transahtarp</t>
  </si>
  <si>
    <t>R10</t>
  </si>
  <si>
    <t>Airports</t>
  </si>
  <si>
    <t>transahthrbprs</t>
  </si>
  <si>
    <t>R11</t>
  </si>
  <si>
    <t xml:space="preserve">Ports &amp; Piers </t>
  </si>
  <si>
    <t>transahttll</t>
  </si>
  <si>
    <t>R12</t>
  </si>
  <si>
    <t>Tolled Roads, Bridges, Tunnels, Ferries &amp; Public Transport Companies</t>
  </si>
  <si>
    <t>transtot</t>
  </si>
  <si>
    <t>R13</t>
  </si>
  <si>
    <t>Total Highways &amp; Transport</t>
  </si>
  <si>
    <t>sctot</t>
  </si>
  <si>
    <t>R14</t>
  </si>
  <si>
    <t>Total Social Care</t>
  </si>
  <si>
    <t>phtot</t>
  </si>
  <si>
    <t>R15</t>
  </si>
  <si>
    <t xml:space="preserve">Total Public Health </t>
  </si>
  <si>
    <t>houshratot</t>
  </si>
  <si>
    <t>R16</t>
  </si>
  <si>
    <t>Housing (HRA)</t>
  </si>
  <si>
    <t>housgfcftot</t>
  </si>
  <si>
    <t>R17</t>
  </si>
  <si>
    <t>Housing (non-HRA)</t>
  </si>
  <si>
    <t>houstot</t>
  </si>
  <si>
    <t>R18</t>
  </si>
  <si>
    <t>Total Housing</t>
  </si>
  <si>
    <t>culhrt</t>
  </si>
  <si>
    <t>R19</t>
  </si>
  <si>
    <t>Culture &amp; Heritage</t>
  </si>
  <si>
    <t>culspr</t>
  </si>
  <si>
    <t>R20</t>
  </si>
  <si>
    <t>Recreation &amp; Sport</t>
  </si>
  <si>
    <t>culopn</t>
  </si>
  <si>
    <t>R21</t>
  </si>
  <si>
    <t>Open Spaces</t>
  </si>
  <si>
    <t>cultrs</t>
  </si>
  <si>
    <t>R22</t>
  </si>
  <si>
    <t>Tourism</t>
  </si>
  <si>
    <t>cullib</t>
  </si>
  <si>
    <t>R23</t>
  </si>
  <si>
    <t>Library Services</t>
  </si>
  <si>
    <t>cultot</t>
  </si>
  <si>
    <t>R24</t>
  </si>
  <si>
    <t>Total Culture &amp; Related Services</t>
  </si>
  <si>
    <t>envcmt</t>
  </si>
  <si>
    <t>R25</t>
  </si>
  <si>
    <t>Cemeteries, Cremation &amp; Mortuary</t>
  </si>
  <si>
    <t>envcst</t>
  </si>
  <si>
    <t>R26</t>
  </si>
  <si>
    <t>Coast Protection</t>
  </si>
  <si>
    <t>envcmm</t>
  </si>
  <si>
    <t>R27</t>
  </si>
  <si>
    <t>Community Safety</t>
  </si>
  <si>
    <t>envflddrn</t>
  </si>
  <si>
    <t>R28</t>
  </si>
  <si>
    <t>Flood Defence &amp; Land Drainage</t>
  </si>
  <si>
    <t>envagr</t>
  </si>
  <si>
    <t>R29</t>
  </si>
  <si>
    <t>Agricultural &amp; Fisheries Services</t>
  </si>
  <si>
    <t>envrglenv</t>
  </si>
  <si>
    <t>R30</t>
  </si>
  <si>
    <t>Regulatory Services (Environmental Health)</t>
  </si>
  <si>
    <t>envrgltrd</t>
  </si>
  <si>
    <t>R31</t>
  </si>
  <si>
    <t>Regulatory Services (Trading Standards)</t>
  </si>
  <si>
    <t>envstr</t>
  </si>
  <si>
    <t>R32</t>
  </si>
  <si>
    <t>Street Cleaning (not chargeable to highways)</t>
  </si>
  <si>
    <t>envcll</t>
  </si>
  <si>
    <t>R33</t>
  </si>
  <si>
    <t>Waste Collection</t>
  </si>
  <si>
    <t>envdsp</t>
  </si>
  <si>
    <t>R34</t>
  </si>
  <si>
    <t>Waste Disposal</t>
  </si>
  <si>
    <t>envtrd</t>
  </si>
  <si>
    <t>R35</t>
  </si>
  <si>
    <t>Trade Waste</t>
  </si>
  <si>
    <t>envrcy</t>
  </si>
  <si>
    <t>R36</t>
  </si>
  <si>
    <t>Recycling</t>
  </si>
  <si>
    <t>envmin</t>
  </si>
  <si>
    <t>R37</t>
  </si>
  <si>
    <t>Waste Minimisation</t>
  </si>
  <si>
    <t>envclm</t>
  </si>
  <si>
    <t>R38</t>
  </si>
  <si>
    <t>Climate Change Costs</t>
  </si>
  <si>
    <t>envtot</t>
  </si>
  <si>
    <t>R39</t>
  </si>
  <si>
    <t>Total Environmental &amp; Regulatory Services</t>
  </si>
  <si>
    <t>plantot</t>
  </si>
  <si>
    <t>R40</t>
  </si>
  <si>
    <t>Total Planning &amp; Development Services</t>
  </si>
  <si>
    <t>digtot</t>
  </si>
  <si>
    <t>R41</t>
  </si>
  <si>
    <t>Total Digital Infrastructure</t>
  </si>
  <si>
    <t>poltot</t>
  </si>
  <si>
    <t>R42</t>
  </si>
  <si>
    <t xml:space="preserve">Total Police </t>
  </si>
  <si>
    <t>frstot</t>
  </si>
  <si>
    <t>R43</t>
  </si>
  <si>
    <t>Total Fire &amp; Rescue Services</t>
  </si>
  <si>
    <t>centot</t>
  </si>
  <si>
    <t>R44</t>
  </si>
  <si>
    <t>Total Central Services</t>
  </si>
  <si>
    <t>tradcomhous</t>
  </si>
  <si>
    <t>R45</t>
  </si>
  <si>
    <t>Commercial housing</t>
  </si>
  <si>
    <t>tradcomreal</t>
  </si>
  <si>
    <t>R46</t>
  </si>
  <si>
    <t>Other real estate activities</t>
  </si>
  <si>
    <t>tradcomfin</t>
  </si>
  <si>
    <t>R47</t>
  </si>
  <si>
    <t>Finance &amp; insurance activity</t>
  </si>
  <si>
    <t>tradcomenr</t>
  </si>
  <si>
    <t>R48</t>
  </si>
  <si>
    <t>Energy generation &amp; supply</t>
  </si>
  <si>
    <t>tradcomwtr</t>
  </si>
  <si>
    <t>R49</t>
  </si>
  <si>
    <t>Water supply, sewerage &amp; remediation</t>
  </si>
  <si>
    <t>tradcomhsp</t>
  </si>
  <si>
    <t>R50</t>
  </si>
  <si>
    <t>Hospitality &amp; catering</t>
  </si>
  <si>
    <t>tradcomoth</t>
  </si>
  <si>
    <t>R51</t>
  </si>
  <si>
    <t>Other commercial activity</t>
  </si>
  <si>
    <t>tradcomtot</t>
  </si>
  <si>
    <t>R52</t>
  </si>
  <si>
    <t>Total Industrial &amp; Commercial Trading</t>
  </si>
  <si>
    <t>tradoth</t>
  </si>
  <si>
    <t>R53</t>
  </si>
  <si>
    <t>Other Trading</t>
  </si>
  <si>
    <t>tradtot</t>
  </si>
  <si>
    <t>R54</t>
  </si>
  <si>
    <t>Total Trading Services</t>
  </si>
  <si>
    <t>alltot</t>
  </si>
  <si>
    <t>R55</t>
  </si>
  <si>
    <t>All Services Total</t>
  </si>
  <si>
    <t>New Construction, Conversion &amp; Renovation</t>
  </si>
  <si>
    <t>transrdscns</t>
  </si>
  <si>
    <t>New Construction or Improvement of Roads</t>
  </si>
  <si>
    <t>transrdsmntprn</t>
  </si>
  <si>
    <t>Structural Maintenance (Principal Roads)</t>
  </si>
  <si>
    <t>transrdsmntoth</t>
  </si>
  <si>
    <t>Structural Maintenance (Other LA Roads)</t>
  </si>
  <si>
    <t>transrdsbrd</t>
  </si>
  <si>
    <t>Expenditure on Bridges</t>
  </si>
  <si>
    <t>transrdssft</t>
  </si>
  <si>
    <t>Road Safety</t>
  </si>
  <si>
    <t>transrdslgh</t>
  </si>
  <si>
    <t>Street Lighting</t>
  </si>
  <si>
    <t>expgrnothha</t>
  </si>
  <si>
    <t>expgrnothpub</t>
  </si>
  <si>
    <t>expgrnothpri</t>
  </si>
  <si>
    <t>expgrnothlep</t>
  </si>
  <si>
    <t>expgrnothoth</t>
  </si>
  <si>
    <t>explnsothha</t>
  </si>
  <si>
    <t>explnsothpub</t>
  </si>
  <si>
    <t>explnsothpri</t>
  </si>
  <si>
    <t>explnsothlep</t>
  </si>
  <si>
    <t>explnsothoth</t>
  </si>
  <si>
    <t>C10</t>
  </si>
  <si>
    <t>C11</t>
  </si>
  <si>
    <t>Grants, excluding to local authorities</t>
  </si>
  <si>
    <t>... of which to Housing Associations</t>
  </si>
  <si>
    <t>... of which to ventures owned wholly by local authorities &amp;/or jointly with organisations that are not in the private sector</t>
  </si>
  <si>
    <t>... of which to ventures owned jointly with private sector organisations</t>
  </si>
  <si>
    <t>... of which to Local Enterprise Partnerships</t>
  </si>
  <si>
    <t>... of which to other organisations</t>
  </si>
  <si>
    <t>Loans or other financial assistance, excluding to local authorities</t>
  </si>
  <si>
    <t>Total Public Health</t>
  </si>
  <si>
    <t>Total Planning &amp; Development</t>
  </si>
  <si>
    <t>Total Police</t>
  </si>
  <si>
    <t>Total All Services</t>
  </si>
  <si>
    <t>Validation text code</t>
  </si>
  <si>
    <t>txt</t>
  </si>
  <si>
    <t>Return links to form</t>
  </si>
  <si>
    <t>Validation applicable</t>
  </si>
  <si>
    <t>Validation failed</t>
  </si>
  <si>
    <t>Response entered</t>
  </si>
  <si>
    <t>Validation materiality</t>
  </si>
  <si>
    <t>Validation %</t>
  </si>
  <si>
    <r>
      <t xml:space="preserve">Expenditure &amp; Receipts Validations
</t>
    </r>
    <r>
      <rPr>
        <sz val="12"/>
        <color theme="1"/>
        <rFont val="Arial"/>
        <family val="2"/>
      </rPr>
      <t>Outstanding validations are highlighted orange. Cleared validations will turn green. The hyperlink that appears to the right cleared validation will take you back to the form.</t>
    </r>
  </si>
  <si>
    <t>Outstanding Validations</t>
  </si>
  <si>
    <t>Cleared Validations</t>
  </si>
  <si>
    <t>Early Years &amp; Primary Schools - Total expenditure on fixed assets</t>
  </si>
  <si>
    <t>CER 2425 Figure</t>
  </si>
  <si>
    <t>CER Class Threshold</t>
  </si>
  <si>
    <t>CER 2526 Figure</t>
  </si>
  <si>
    <t>CER 2425 Figure has been taken from the previous year's form and relates to E&amp;R1 sheet R01 C07</t>
  </si>
  <si>
    <t>Your outturn figure exceeds the threshold for this category for authorities of your class. This figure has been derived from data from the last two financial years. Please check and provide details and amounts for the main item(s) behind this figure.</t>
  </si>
  <si>
    <t>EandR1-eduerlprm-exptotfa-valthrs</t>
  </si>
  <si>
    <t/>
  </si>
  <si>
    <t>Your outturn figure is significantly less than we would expect given last year’s outturn figure. Please check and confirm.</t>
  </si>
  <si>
    <t>EandR1-eduerlprm-exptotfa-valprev</t>
  </si>
  <si>
    <t>Early Years &amp; Primary Schools - Total financial expenditure</t>
  </si>
  <si>
    <t xml:space="preserve">CER 2425 Figure has been taken from the previous year's form and relates to E&amp;R1 sheet R01, C22		</t>
  </si>
  <si>
    <t>EandR1-eduerlprm-exptotfin-valthrs</t>
  </si>
  <si>
    <t>EandR1-eduerlprm-exptotfin-valprev</t>
  </si>
  <si>
    <t xml:space="preserve">Early Years &amp; Primary Schools - Total capital receipts </t>
  </si>
  <si>
    <t xml:space="preserve">CER 2425 Figure has been taken from the previous year's form and relates to E&amp;R1 sheet R01, C33		</t>
  </si>
  <si>
    <t>EandR1-eduerlprm-rectot-valthrs</t>
  </si>
  <si>
    <t>EandR1-eduerlprm-rectot-valprev</t>
  </si>
  <si>
    <t>Secondary Schools - Total expenditure on fixed assets</t>
  </si>
  <si>
    <t xml:space="preserve">CER 2425 Figure has been taken from the previous year's form and relates to E&amp;R1 sheet R02, C07		</t>
  </si>
  <si>
    <t>EandR1-eduscn-exptotfa-valthrs</t>
  </si>
  <si>
    <t>EandR1-eduscn-exptotfa-valprev</t>
  </si>
  <si>
    <t>Secondary Schools - Total financial expenditure</t>
  </si>
  <si>
    <t>CER 2425 Figure has been taken from the previous year's form and relates to E&amp;R1 sheet R02, C22</t>
  </si>
  <si>
    <t>EandR1-eduscn-exptotfin-valthrs</t>
  </si>
  <si>
    <t>EandR1-eduscn-exptotfin-valprev</t>
  </si>
  <si>
    <t xml:space="preserve">Secondary Schools - Total capital receipts </t>
  </si>
  <si>
    <t>CER 2425 Figure has been taken from the previous year's form and relates to E&amp;R1 sheet R02, C33</t>
  </si>
  <si>
    <t>EandR1-eduscn-rectot-valthrs</t>
  </si>
  <si>
    <t>EandR1-eduscn-rectot-valprev</t>
  </si>
  <si>
    <t>Special Schools &amp; Alternative Provision - Total expenditure on fixed assets</t>
  </si>
  <si>
    <t>CER 2425 Figure has been taken from the previous year's form and relates to E&amp;R1 sheet R03, C07</t>
  </si>
  <si>
    <t>EandR1-eduspc-exptotfa-valthrs</t>
  </si>
  <si>
    <t>EandR1-eduspc-exptotfa-valprev</t>
  </si>
  <si>
    <t>Special Schools &amp; Alternative Provision - Total financial expenditure</t>
  </si>
  <si>
    <t>CER 2425 Figure has been taken from the previous year's form and relates to E&amp;R1 sheet R03, C22</t>
  </si>
  <si>
    <t>EandR1-eduspc-exptotfin-valthrs</t>
  </si>
  <si>
    <t>EandR1-eduspc-exptotfin-valprev</t>
  </si>
  <si>
    <t xml:space="preserve">Special Schools &amp; Alternative Provision - Total capital receipts </t>
  </si>
  <si>
    <t>CER 2425 Figure has been taken from the previous year's form and relates to E&amp;R1 sheet R03, C33</t>
  </si>
  <si>
    <t>EandR1-eduspc-rectot-valthrs</t>
  </si>
  <si>
    <t>EandR1-eduspc-rectot-valprev</t>
  </si>
  <si>
    <t>Post-16 Provision &amp; Other Education - Total expenditure on fixed assets</t>
  </si>
  <si>
    <t>CER 2425 Figure has been taken from the previous year's form and relates to E&amp;R1 sheet R04, C07</t>
  </si>
  <si>
    <t>EandR1-edupstoth-exptotfa-valthrs</t>
  </si>
  <si>
    <t>EandR1-edupstoth-exptotfa-valprev</t>
  </si>
  <si>
    <t>Post-16 Provision &amp; Other Education - Total financial expenditure</t>
  </si>
  <si>
    <t>CER 2425 Figure has been taken from the previous year's form and relates to E&amp;R1 sheet R04, C22</t>
  </si>
  <si>
    <t>EandR1-edupstoth-exptotfin-valthrs</t>
  </si>
  <si>
    <t>EandR1-edupstoth-exptotfin-valprev</t>
  </si>
  <si>
    <t xml:space="preserve">Post-16 Provision &amp; Other Education - Total capital receipts </t>
  </si>
  <si>
    <t>CER 2425 Figure has been taken from the previous year's form and relates to E&amp;R1 sheet R04, C33</t>
  </si>
  <si>
    <t>EandR1-edupstoth-rectot-valthrs</t>
  </si>
  <si>
    <t>EandR1-edupstoth-rectot-valprev</t>
  </si>
  <si>
    <t>Roads, Street Lighting &amp; Road Safety - Total expenditure on fixed assets</t>
  </si>
  <si>
    <t>CER 2425 Figure has been taken from the previous year's form and relates to E&amp;R1 sheet R06, C07</t>
  </si>
  <si>
    <t>EandR1-transrds-exptotfa-valthrs</t>
  </si>
  <si>
    <t>EandR1-transrds-exptotfa-valprev</t>
  </si>
  <si>
    <t>Roads, Street Lighting &amp; Road Safety - Total financial expenditure</t>
  </si>
  <si>
    <t>CER 2425 Figure has been taken from the previous year's form and relates to E&amp;R1 sheet R06, C22</t>
  </si>
  <si>
    <t>EandR1-transrds-exptotfin-valthrs</t>
  </si>
  <si>
    <t>EandR1-transrds-exptotfin-valprev</t>
  </si>
  <si>
    <t xml:space="preserve">Roads, Street Lighting &amp; Road Safety - Total capital receipts </t>
  </si>
  <si>
    <t>CER 2425 Figure has been taken from the previous year's form and relates to E&amp;R1 sheet R06, C33</t>
  </si>
  <si>
    <t>EandR1-transrds-rectot-valthrs</t>
  </si>
  <si>
    <t>EandR1-transrds-rectot-valprev</t>
  </si>
  <si>
    <t>Parking - Total expenditure on fixed assets</t>
  </si>
  <si>
    <t>CER 2425 Figure has been taken from the previous year's form and relates to E&amp;R1 sheet R07, C07</t>
  </si>
  <si>
    <t>EandR1-transprk-exptotfa-valthrs</t>
  </si>
  <si>
    <t>EandR1-transprk-exptotfa-valprev</t>
  </si>
  <si>
    <t>Parking - Total financial expenditure</t>
  </si>
  <si>
    <t>CER 2425 Figure has been taken from the previous year's form and relates to E&amp;R1 sheet R07, C22</t>
  </si>
  <si>
    <t>EandR1-transprk-exptotfin-valthrs</t>
  </si>
  <si>
    <t>EandR1-transprk-exptotfin-valprev</t>
  </si>
  <si>
    <t xml:space="preserve">Parking - Total capital receipts </t>
  </si>
  <si>
    <t>CER 2425 Figure has been taken from the previous year's form and relates to E&amp;R1 sheet R07, C33</t>
  </si>
  <si>
    <t>EandR1-transprk-rectot-valthrs</t>
  </si>
  <si>
    <t>EandR1-transprk-rectot-valprev</t>
  </si>
  <si>
    <t>Public Transport (Bus) - Total expenditure on fixed assets</t>
  </si>
  <si>
    <t>CER 2425 Figure has been taken from the previous year's form and relates to E&amp;R1 sheet R08, C07</t>
  </si>
  <si>
    <t>EandR1-transpblbus-exptotfa-valthrs</t>
  </si>
  <si>
    <t>EandR1-transpblbus-exptotfa-valprev</t>
  </si>
  <si>
    <t>Public Transport (Bus) - Total financial expenditure</t>
  </si>
  <si>
    <t>CER 2425 Figure has been taken from the previous year's form and relates to E&amp;R1 sheet R08, C22</t>
  </si>
  <si>
    <t>EandR1-transpblbus-exptotfin-valthrs</t>
  </si>
  <si>
    <t>EandR1-transpblbus-exptotfin-valprev</t>
  </si>
  <si>
    <t xml:space="preserve">Public Transport (Bus) - Total capital receipts </t>
  </si>
  <si>
    <t>CER 2425 Figure has been taken from the previous year's form and relates to E&amp;R1 sheet R08, C33</t>
  </si>
  <si>
    <t>EandR1-transpblbus-rectot-valthrs</t>
  </si>
  <si>
    <t>EandR1-transpblbus-rectot-valprev</t>
  </si>
  <si>
    <t>Public Transport (Rail &amp; Other) - Total expenditure on fixed assets</t>
  </si>
  <si>
    <t>CER 2425 Figure has been taken from the previous year's form and relates to E&amp;R1 sheet R09, C07</t>
  </si>
  <si>
    <t>EandR1-transpblrail-exptotfa-valthrs</t>
  </si>
  <si>
    <t>EandR1-transpblrail-exptotfa-valprev</t>
  </si>
  <si>
    <t>Public Transport (Rail &amp; Other) - Total financial expenditure</t>
  </si>
  <si>
    <t>CER 2425 Figure has been taken from the previous year's form and relates to E&amp;R1 sheet R09, C22</t>
  </si>
  <si>
    <t>EandR1-transpblrail-exptotfin-valthrs</t>
  </si>
  <si>
    <t>EandR1-transpblrail-exptotfin-valprev</t>
  </si>
  <si>
    <t xml:space="preserve">Public Transport (Rail &amp; Other) - Total capital receipts </t>
  </si>
  <si>
    <t>CER 2425 Figure has been taken from the previous year's form and relates to E&amp;R1 sheet R09, C33</t>
  </si>
  <si>
    <t>EandR1-transpblrail-rectot-valthrs</t>
  </si>
  <si>
    <t>EandR1-transpblrail-rectot-valprev</t>
  </si>
  <si>
    <t>Airports - Total expenditure on fixed assets</t>
  </si>
  <si>
    <t>CER 2425 Figure has been taken from the previous year's form and relates to E&amp;R1 sheet R10, C07</t>
  </si>
  <si>
    <t>EandR1-transahtarp-exptotfa-valthrs</t>
  </si>
  <si>
    <t>EandR1-transahtarp-exptotfa-valprev</t>
  </si>
  <si>
    <t>Airports - Total financial expenditure</t>
  </si>
  <si>
    <t>CER 2425 Figure has been taken from the previous year's form and relates to E&amp;R1 sheet R10, C22</t>
  </si>
  <si>
    <t>EandR1-transahtarp-exptotfin-valthrs</t>
  </si>
  <si>
    <t>EandR1-transahtarp-exptotfin-valprev</t>
  </si>
  <si>
    <t xml:space="preserve">Airports - Total capital receipts </t>
  </si>
  <si>
    <t>CER 2425 Figure has been taken from the previous year's form and relates to E&amp;R1 sheet R10, C33</t>
  </si>
  <si>
    <t>EandR1-transahtarp-rectot-valthrs</t>
  </si>
  <si>
    <t>EandR1-transahtarp-rectot-valprev</t>
  </si>
  <si>
    <t>Ports &amp; Piers  - Total expenditure on fixed assets</t>
  </si>
  <si>
    <t>CER 2425 Figure has been taken from the previous year's form and relates to E&amp;R1 sheet R11, C07</t>
  </si>
  <si>
    <t>EandR1-transahthrbprs-exptotfa-valthrs</t>
  </si>
  <si>
    <t>EandR1-transahthrbprs-exptotfa-valprev</t>
  </si>
  <si>
    <t>Ports &amp; Piers  - Total financial expenditure</t>
  </si>
  <si>
    <t>CER 2425 Figure has been taken from the previous year's form and relates to E&amp;R1 sheet R11, C22</t>
  </si>
  <si>
    <t>EandR1-transahthrbprs-exptotfin-valthrs</t>
  </si>
  <si>
    <t>EandR1-transahthrbprs-exptotfin-valprev</t>
  </si>
  <si>
    <t xml:space="preserve">Ports &amp; Piers  - Total capital receipts </t>
  </si>
  <si>
    <t>CER 2425 Figure has been taken from the previous year's form and relates to E&amp;R1 sheet R11, C33</t>
  </si>
  <si>
    <t>EandR1-transahthrbprs-rectot-valthrs</t>
  </si>
  <si>
    <t>EandR1-transahthrbprs-rectot-valprev</t>
  </si>
  <si>
    <t>Tolled Roads, Bridges, Tunnels,Ferries &amp; Public Transport Companies - Total expenditure on fixed assets</t>
  </si>
  <si>
    <t>CER 2425 Figure has been taken from the previous year's form and relates to E&amp;R1 sheet R12, C07</t>
  </si>
  <si>
    <t>EandR1-transahttll-exptotfa-valthrs</t>
  </si>
  <si>
    <t>EandR1-transahttll-exptotfa-valprev</t>
  </si>
  <si>
    <t>Tolled Roads, Bridges, Tunnels,Ferries &amp; Public Transport Companies - Total financial expenditure</t>
  </si>
  <si>
    <t>CER 2425 Figure has been taken from the previous year's form and relates to E&amp;R1 sheet R12, C22</t>
  </si>
  <si>
    <t>EandR1-transahttll-exptotfin-valthrs</t>
  </si>
  <si>
    <t>EandR1-transahttll-exptotfin-valprev</t>
  </si>
  <si>
    <t xml:space="preserve">Tolled Roads, Bridges, Tunnels, Ferries &amp; Public Transport Companies - Total capital receipts </t>
  </si>
  <si>
    <t>CER 2425 Figure has been taken from the previous year's form and relates to E&amp;R1 sheet R12, C33</t>
  </si>
  <si>
    <t>EandR1-transahttll-rectot-valthrs</t>
  </si>
  <si>
    <t>EandR1-transahttll-rectot-valprev</t>
  </si>
  <si>
    <t>Total Social Care - Total expenditure on fixed assets</t>
  </si>
  <si>
    <t>CER 2425 Figure has been taken from the previous year's form and relates to E&amp;R1 sheet R14, C07</t>
  </si>
  <si>
    <t>EandR1-sctot-exptotfa-valthrs</t>
  </si>
  <si>
    <t>EandR1-sctot-exptotfa-valprev</t>
  </si>
  <si>
    <t>Total Social Care - Total financial expenditure</t>
  </si>
  <si>
    <t>CER 2425 Figure has been taken from the previous year's form and relates to E&amp;R1 sheet R14, C22</t>
  </si>
  <si>
    <t>EandR1-sctot-exptotfin-valthrs</t>
  </si>
  <si>
    <t>EandR1-sctot-exptotfin-valprev</t>
  </si>
  <si>
    <t xml:space="preserve">Total Social Care - Total capital receipts </t>
  </si>
  <si>
    <t>CER 2425 Figure has been taken from the previous year's form and relates to E&amp;R1 sheet R14, C33</t>
  </si>
  <si>
    <t>EandR1-sctot-rectot-valthrs</t>
  </si>
  <si>
    <t>EandR1-sctot-rectot-valprev</t>
  </si>
  <si>
    <t>Total Public Health  - Total expenditure on fixed assets</t>
  </si>
  <si>
    <t>CER 2425 Figure has been taken from the previous year's form and relates to E&amp;R1 sheet R15, C07</t>
  </si>
  <si>
    <t>EandR1-phtot-exptotfa-valthrs</t>
  </si>
  <si>
    <t>EandR1-phtot-exptotfa-valprev</t>
  </si>
  <si>
    <t>Total Public Health  - Total financial expenditure</t>
  </si>
  <si>
    <t>CER 2425 Figure has been taken from the previous year's form and relates to E&amp;R1 sheet R15, C22</t>
  </si>
  <si>
    <t>EandR1-phtot-exptotfin-valthrs</t>
  </si>
  <si>
    <t>EandR1-phtot-exptotfin-valprev</t>
  </si>
  <si>
    <t xml:space="preserve">Total Public Health  - Total capital receipts </t>
  </si>
  <si>
    <t>CER 2425 Figure has been taken from the previous year's form and relates to E&amp;R1 sheet R15, C33</t>
  </si>
  <si>
    <t>EandR1-phtot-rectot-valthrs</t>
  </si>
  <si>
    <t>EandR1-phtot-rectot-valprev</t>
  </si>
  <si>
    <t>Total Housing - Total expenditure on fixed assets</t>
  </si>
  <si>
    <t>CER 2425 Figure has been taken from the previous year's form and relates to E&amp;R1 sheet R18, C07</t>
  </si>
  <si>
    <t>EandR1-houstot-exptotfa-valthrs</t>
  </si>
  <si>
    <t>EandR1-houstot-exptotfa-valprev</t>
  </si>
  <si>
    <t>Total Housing - Total financial expenditure</t>
  </si>
  <si>
    <t>CER 2425 Figure has been taken from the previous year's form and relates to E&amp;R1 sheet R18, C22</t>
  </si>
  <si>
    <t>EandR1-houstot-exptotfin-valthrs</t>
  </si>
  <si>
    <t>EandR1-houstot-exptotfin-valprev</t>
  </si>
  <si>
    <t xml:space="preserve">Total Housing - Total capital receipts </t>
  </si>
  <si>
    <t>CER 2425 Figure has been taken from the previous year's form and relates to E&amp;R1 sheet R18, C33</t>
  </si>
  <si>
    <t>EandR1-houstot-rectot-valthrs</t>
  </si>
  <si>
    <t>EandR1-houstot-rectot-valprev</t>
  </si>
  <si>
    <t>Culture &amp; Heritage - Total expenditure on fixed assets</t>
  </si>
  <si>
    <t>CER 2425 Figure has been taken from the previous year's form and relates to E&amp;R1 sheet R19, C07</t>
  </si>
  <si>
    <t>EandR1-culhrt-exptotfa-valthrs</t>
  </si>
  <si>
    <t>EandR1-culhrt-exptotfa-valprev</t>
  </si>
  <si>
    <t>Culture &amp; Heritage - Total financial expenditure</t>
  </si>
  <si>
    <t>CER 2425 Figure has been taken from the previous year's form and relates to E&amp;R1 sheet R19, C22</t>
  </si>
  <si>
    <t>EandR1-culhrt-exptotfin-valthrs</t>
  </si>
  <si>
    <t>EandR1-culhrt-exptotfin-valprev</t>
  </si>
  <si>
    <t xml:space="preserve">Culture &amp; Heritage - Total capital receipts </t>
  </si>
  <si>
    <t>CER 2425 Figure has been taken from the previous year's form and relates to E&amp;R1 sheet R19, C33</t>
  </si>
  <si>
    <t>EandR1-culhrt-rectot-valthrs</t>
  </si>
  <si>
    <t>EandR1-culhrt-rectot-valprev</t>
  </si>
  <si>
    <t>Recreation &amp; Sport - Total expenditure on fixed assets</t>
  </si>
  <si>
    <t>CER 2425 Figure has been taken from the previous year's form and relates to E&amp;R1 sheet R20, C07</t>
  </si>
  <si>
    <t>EandR1-culspr-exptotfa-valthrs</t>
  </si>
  <si>
    <t>EandR1-culspr-exptotfa-valprev</t>
  </si>
  <si>
    <t>Recreation &amp; Sport - Total financial expenditure</t>
  </si>
  <si>
    <t>CER 2425 Figure has been taken from the previous year's form and relates to E&amp;R1 sheet R20, C22</t>
  </si>
  <si>
    <t>EandR1-culspr-exptotfin-valthrs</t>
  </si>
  <si>
    <t>EandR1-culspr-exptotfin-valprev</t>
  </si>
  <si>
    <t xml:space="preserve">Recreation &amp; Sport - Total capital receipts </t>
  </si>
  <si>
    <t>CER 2425 Figure has been taken from the previous year's form and relates to E&amp;R1 sheet R20, C33</t>
  </si>
  <si>
    <t>EandR1-culspr-rectot-valthrs</t>
  </si>
  <si>
    <t>EandR1-culspr-rectot-valprev</t>
  </si>
  <si>
    <t>Open Spaces - Total expenditure on fixed assets</t>
  </si>
  <si>
    <t>CER 2425 Figure has been taken from the previous year's form and relates to E&amp;R1 sheet R21, C07</t>
  </si>
  <si>
    <t>EandR1-culopn-exptotfa-valthrs</t>
  </si>
  <si>
    <t>EandR1-culopn-exptotfa-valprev</t>
  </si>
  <si>
    <t>Open Spaces - Total financial expenditure</t>
  </si>
  <si>
    <t>CER 2425 Figure has been taken from the previous year's form and relates to E&amp;R1 sheet R21, C22</t>
  </si>
  <si>
    <t>EandR1-culopn-exptotfin-valthrs</t>
  </si>
  <si>
    <t>EandR1-culopn-exptotfin-valprev</t>
  </si>
  <si>
    <t xml:space="preserve">Open Spaces - Total capital receipts </t>
  </si>
  <si>
    <t>CER 2425 Figure has been taken from the previous year's form and relates to E&amp;R1 sheet R21, C33</t>
  </si>
  <si>
    <t>EandR1-culopn-rectot-valthrs</t>
  </si>
  <si>
    <t>EandR1-culopn-rectot-valprev</t>
  </si>
  <si>
    <t>Tourism - Total expenditure on fixed assets</t>
  </si>
  <si>
    <t>CER 2425 Figure has been taken from the previous year's form and relates to E&amp;R1 sheet R22, C07</t>
  </si>
  <si>
    <t>EandR1-cultrs-exptotfa-valthrs</t>
  </si>
  <si>
    <t>EandR1-cultrs-exptotfa-valprev</t>
  </si>
  <si>
    <t>Tourism - Total financial expenditure</t>
  </si>
  <si>
    <t>CER 2425 Figure has been taken from the previous year's form and relates to E&amp;R1 sheet R22, C22</t>
  </si>
  <si>
    <t>EandR1-cultrs-exptotfin-valthrs</t>
  </si>
  <si>
    <t>EandR1-cultrs-exptotfin-valprev</t>
  </si>
  <si>
    <t xml:space="preserve">Tourism - Total capital receipts </t>
  </si>
  <si>
    <t>CER 2425 Figure has been taken from the previous year's form and relates to E&amp;R1 sheet R22, C33</t>
  </si>
  <si>
    <t>EandR1-cultrs-rectot-valthrs</t>
  </si>
  <si>
    <t>EandR1-cultrs-rectot-valprev</t>
  </si>
  <si>
    <t>Library Services - Total expenditure on fixed assets</t>
  </si>
  <si>
    <t>CER 2425 Figure has been taken from the previous year's form and relates to E&amp;R1 sheet R23, C07</t>
  </si>
  <si>
    <t>EandR1-cullib-exptotfa-valthrs</t>
  </si>
  <si>
    <t>EandR1-cullib-exptotfa-valprev</t>
  </si>
  <si>
    <t>Library Services - Total financial expenditure</t>
  </si>
  <si>
    <t>CER 2425 Figure has been taken from the previous year's form and relates to E&amp;R1 sheet R23, C22</t>
  </si>
  <si>
    <t>EandR1-cullib-exptotfin-valthrs</t>
  </si>
  <si>
    <t>EandR1-cullib-exptotfin-valprev</t>
  </si>
  <si>
    <t xml:space="preserve">Library Services - Total capital receipts </t>
  </si>
  <si>
    <t>CER 2425 Figure has been taken from the previous year's form and relates to E&amp;R1 sheet R23, C33</t>
  </si>
  <si>
    <t>EandR1-cullib-rectot-valthrs</t>
  </si>
  <si>
    <t>EandR1-cullib-rectot-valprev</t>
  </si>
  <si>
    <t>Cemeteries, Cremation &amp; Mortuary - Total expenditure on fixed assets</t>
  </si>
  <si>
    <t>CER 2425 Figure has been taken from the previous year's form and relates to E&amp;R1 sheet R25, C07</t>
  </si>
  <si>
    <t>EandR1-envcmt-exptotfa-valthrs</t>
  </si>
  <si>
    <t>EandR1-envcmt-exptotfa-valprev</t>
  </si>
  <si>
    <t>Cemeteries, Cremation &amp; Mortuary - Total financial expenditure</t>
  </si>
  <si>
    <t>CER 2425 Figure has been taken from the previous year's form and relates to E&amp;R1 sheet R25, C22</t>
  </si>
  <si>
    <t>EandR1-envcmt-exptotfin-valthrs</t>
  </si>
  <si>
    <t>EandR1-envcmt-exptotfin-valprev</t>
  </si>
  <si>
    <t xml:space="preserve">Cemeteries, Cremation &amp; Mortuary - Total capital receipts </t>
  </si>
  <si>
    <t>CER 2425 Figure has been taken from the previous year's form and relates to E&amp;R1 sheet R25, C33</t>
  </si>
  <si>
    <t>EandR1-envcmt-rectot-valthrs</t>
  </si>
  <si>
    <t>EandR1-envcmt-rectot-valprev</t>
  </si>
  <si>
    <t>Coast Protection - Total expenditure on fixed assets</t>
  </si>
  <si>
    <t>CER 2425 Figure has been taken from the previous year's form and relates to E&amp;R1 sheet R26, C07</t>
  </si>
  <si>
    <t>EandR1-envcst-exptotfa-valthrs</t>
  </si>
  <si>
    <t>EandR1-envcst-exptotfa-valprev</t>
  </si>
  <si>
    <t>Coast Protection - Total financial expenditure</t>
  </si>
  <si>
    <t>CER 2425 Figure has been taken from the previous year's form and relates to E&amp;R1 sheet R26, C22</t>
  </si>
  <si>
    <t>EandR1-envcst-exptotfin-valthrs</t>
  </si>
  <si>
    <t>EandR1-envcst-exptotfin-valprev</t>
  </si>
  <si>
    <t xml:space="preserve">Coast Protection - Total capital receipts </t>
  </si>
  <si>
    <t>CER 2425 Figure has been taken from the previous year's form and relates to E&amp;R1 sheet R26, C33</t>
  </si>
  <si>
    <t>EandR1-envcst-rectot-valthrs</t>
  </si>
  <si>
    <t>EandR1-envcst-rectot-valprev</t>
  </si>
  <si>
    <t>Community Safety - Total expenditure on fixed assets</t>
  </si>
  <si>
    <t>CER 2425 Figure has been taken from the previous year's form and relates to E&amp;R1 sheet R27, C07</t>
  </si>
  <si>
    <t>EandR1-envcmm-exptotfa-valthrs</t>
  </si>
  <si>
    <t>EandR1-envcmm-exptotfa-valprev</t>
  </si>
  <si>
    <t>Community Safety - Total financial expenditure</t>
  </si>
  <si>
    <t>CER 2425 Figure has been taken from the previous year's form and relates to E&amp;R1 sheet R27, C22</t>
  </si>
  <si>
    <t>EandR1-envcmm-exptotfin-valthrs</t>
  </si>
  <si>
    <t>EandR1-envcmm-exptotfin-valprev</t>
  </si>
  <si>
    <t xml:space="preserve">Community Safety - Total capital receipts </t>
  </si>
  <si>
    <t>CER 2425 Figure has been taken from the previous year's form and relates to E&amp;R1 sheet R27, C33</t>
  </si>
  <si>
    <t>EandR1-envcmm-rectot-valthrs</t>
  </si>
  <si>
    <t>EandR1-envcmm-rectot-valprev</t>
  </si>
  <si>
    <t>Flood Defence &amp; Land Drainage - Total expenditure on fixed assets</t>
  </si>
  <si>
    <t>CER 2425 Figure has been taken from the previous year's form and relates to E&amp;R1 sheet R28, C07</t>
  </si>
  <si>
    <t>EandR1-envflddrn-exptotfa-valthrs</t>
  </si>
  <si>
    <t>EandR1-envflddrn-exptotfa-valprev</t>
  </si>
  <si>
    <t>Flood Defence &amp; Land Drainage - Total financial expenditure</t>
  </si>
  <si>
    <t>CER 2425 Figure has been taken from the previous year's form and relates to E&amp;R1 sheet R28, C22</t>
  </si>
  <si>
    <t>EandR1-envflddrn-exptotfin-valthrs</t>
  </si>
  <si>
    <t>EandR1-envflddrn-exptotfin-valprev</t>
  </si>
  <si>
    <t xml:space="preserve">Flood Defence &amp; Land Drainage - Total capital receipts </t>
  </si>
  <si>
    <t>CER 2425 Figure has been taken from the previous year's form and relates to E&amp;R1 sheet R28, C33</t>
  </si>
  <si>
    <t>EandR1-envflddrn-rectot-valthrs</t>
  </si>
  <si>
    <t>EandR1-envflddrn-rectot-valprev</t>
  </si>
  <si>
    <t>Agricultural &amp; Fisheries Services - Total expenditure on fixed assets</t>
  </si>
  <si>
    <t>CER 2425 Figure has been taken from the previous year's form and relates to E&amp;R1 sheet R29, C07</t>
  </si>
  <si>
    <t>EandR1-envagr-exptotfa-valthrs</t>
  </si>
  <si>
    <t>EandR1-envagr-exptotfa-valprev</t>
  </si>
  <si>
    <t>Agricultural &amp; Fisheries Services - Total financial expenditure</t>
  </si>
  <si>
    <t>CER 2425 Figure has been taken from the previous year's form and relates to E&amp;R1 sheet R29, C22</t>
  </si>
  <si>
    <t>EandR1-envagr-exptotfin-valthrs</t>
  </si>
  <si>
    <t>EandR1-envagr-exptotfin-valprev</t>
  </si>
  <si>
    <t xml:space="preserve">Agricultural &amp; Fisheries Services - Total capital receipts </t>
  </si>
  <si>
    <t>CER 2425 Figure has been taken from the previous year's form and relates to E&amp;R1 sheet R29, C33</t>
  </si>
  <si>
    <t>EandR1-envagr-rectot-valthrs</t>
  </si>
  <si>
    <t>EandR1-envagr-rectot-valprev</t>
  </si>
  <si>
    <t>Regulatory Services (Environmental Health) - Total expenditure on fixed assets</t>
  </si>
  <si>
    <t>CER 2425 Figure has been taken from the previous year's form and relates to E&amp;R1 sheet R30, C07</t>
  </si>
  <si>
    <t>EandR1-envrglenv-exptotfa-valthrs</t>
  </si>
  <si>
    <t>EandR1-envrglenv-exptotfa-valprev</t>
  </si>
  <si>
    <t>Regulatory Services (Environmental Health) - Total financial expenditure</t>
  </si>
  <si>
    <t>CER 2425 Figure has been taken from the previous year's form and relates to E&amp;R1 sheet R30, C22</t>
  </si>
  <si>
    <t>EandR1-envrglenv-exptotfin-valthrs</t>
  </si>
  <si>
    <t>EandR1-envrglenv-exptotfin-valprev</t>
  </si>
  <si>
    <t xml:space="preserve">Regulatory Services (Environmental Health) - Total capital receipts </t>
  </si>
  <si>
    <t>CER 2425 Figure has been taken from the previous year's form and relates to E&amp;R1 sheet R30, C33</t>
  </si>
  <si>
    <t>EandR1-envrglenv-rectot-valthrs</t>
  </si>
  <si>
    <t>EandR1-envrglenv-rectot-valprev</t>
  </si>
  <si>
    <t>Regulatory Services (Trading Standards) - Total expenditure on fixed assets</t>
  </si>
  <si>
    <t>CER 2425 Figure has been taken from the previous year's form and relates to E&amp;R1 sheet R31, C07</t>
  </si>
  <si>
    <t>EandR1-envrgltrd-exptotfa-valthrs</t>
  </si>
  <si>
    <t>EandR1-envrgltrd-exptotfa-valprev</t>
  </si>
  <si>
    <t>Regulatory Services (Trading Standards) - Total financial expenditure</t>
  </si>
  <si>
    <t>CER 2425 Figure has been taken from the previous year's form and relates to E&amp;R1 sheet R31, C22</t>
  </si>
  <si>
    <t>EandR1-envrgltrd-exptotfin-valthrs</t>
  </si>
  <si>
    <t>EandR1-envrgltrd-exptotfin-valprev</t>
  </si>
  <si>
    <t xml:space="preserve">Regulatory Services (Trading Standards) - Total capital receipts </t>
  </si>
  <si>
    <t>CER 2425 Figure has been taken from the previous year's form and relates to E&amp;R1 sheet R31, C33</t>
  </si>
  <si>
    <t>EandR1-envrgltrd-rectot-valthrs</t>
  </si>
  <si>
    <t>EandR1-envrgltrd-rectot-valprev</t>
  </si>
  <si>
    <t>Street Cleaning (not chargeable to highways) - Total expenditure on fixed assets</t>
  </si>
  <si>
    <t>CER 2425 Figure has been taken from the previous year's form and relates to E&amp;R1 sheet R32, C07</t>
  </si>
  <si>
    <t>EandR1-envstr-exptotfa-valthrs</t>
  </si>
  <si>
    <t>EandR1-envstr-exptotfa-valprev</t>
  </si>
  <si>
    <t>Street Cleaning (not chargeable to highways) - Total financial expenditure</t>
  </si>
  <si>
    <t>CER 2425 Figure has been taken from the previous year's form and relates to E&amp;R1 sheet R32, C22</t>
  </si>
  <si>
    <t>EandR1-envstr-exptotfin-valthrs</t>
  </si>
  <si>
    <t>EandR1-envstr-exptotfin-valprev</t>
  </si>
  <si>
    <t xml:space="preserve">Street Cleaning (not chargeable to highways) - Total capital receipts </t>
  </si>
  <si>
    <t>CER 2425 Figure has been taken from the previous year's form and relates to E&amp;R1 sheet R32, C33</t>
  </si>
  <si>
    <t>EandR1-envstr-rectot-valthrs</t>
  </si>
  <si>
    <t>EandR1-envstr-rectot-valprev</t>
  </si>
  <si>
    <t>Waste Collection - Total expenditure on fixed assets</t>
  </si>
  <si>
    <t>CER 2425 Figure has been taken from the previous year's form and relates to E&amp;R1 sheet R33, C07</t>
  </si>
  <si>
    <t>EandR1-envcll-exptotfa-valthrs</t>
  </si>
  <si>
    <t>EandR1-envcll-exptotfa-valprev</t>
  </si>
  <si>
    <t>Waste Collection - Total financial expenditure</t>
  </si>
  <si>
    <t>CER 2425 Figure has been taken from the previous year's form and relates to E&amp;R1 sheet R33, C22</t>
  </si>
  <si>
    <t>EandR1-envcll-exptotfin-valthrs</t>
  </si>
  <si>
    <t>EandR1-envcll-exptotfin-valprev</t>
  </si>
  <si>
    <t xml:space="preserve">Waste Collection - Total capital receipts </t>
  </si>
  <si>
    <t>CER 2425 Figure has been taken from the previous year's form and relates to E&amp;R1 sheet R33, C33</t>
  </si>
  <si>
    <t>EandR1-envcll-rectot-valthrs</t>
  </si>
  <si>
    <t>EandR1-envcll-rectot-valprev</t>
  </si>
  <si>
    <t>Waste Disposal - Total expenditure on fixed assets</t>
  </si>
  <si>
    <t>CER 2425 Figure has been taken from the previous year's form and relates to E&amp;R1 sheet R34, C07</t>
  </si>
  <si>
    <t>EandR1-envdsp-exptotfa-valthrs</t>
  </si>
  <si>
    <t>EandR1-envdsp-exptotfa-valprev</t>
  </si>
  <si>
    <t>Waste Disposal - Total financial expenditure</t>
  </si>
  <si>
    <t>CER 2425 Figure has been taken from the previous year's form and relates to E&amp;R1 sheet R34, C22</t>
  </si>
  <si>
    <t>EandR1-envdsp-exptotfin-valthrs</t>
  </si>
  <si>
    <t>EandR1-envdsp-exptotfin-valprev</t>
  </si>
  <si>
    <t xml:space="preserve">Waste Disposal - Total capital receipts </t>
  </si>
  <si>
    <t>CER 2425 Figure has been taken from the previous year's form and relates to E&amp;R1 sheet R34, C33</t>
  </si>
  <si>
    <t>EandR1-envdsp-rectot-valthrs</t>
  </si>
  <si>
    <t>EandR1-envdsp-rectot-valprev</t>
  </si>
  <si>
    <t>Trade Waste - Total expenditure on fixed assets</t>
  </si>
  <si>
    <t>CER 2425 Figure has been taken from the previous year's form and relates to E&amp;R1 sheet R35, C07</t>
  </si>
  <si>
    <t>EandR1-envtrd-exptotfa-valthrs</t>
  </si>
  <si>
    <t>EandR1-envtrd-exptotfa-valprev</t>
  </si>
  <si>
    <t>Trade Waste - Total financial expenditure</t>
  </si>
  <si>
    <t>CER 2425 Figure has been taken from the previous year's form and relates to E&amp;R1 sheet R35, C22</t>
  </si>
  <si>
    <t>EandR1-envtrd-exptotfin-valthrs</t>
  </si>
  <si>
    <t>EandR1-envtrd-exptotfin-valprev</t>
  </si>
  <si>
    <t xml:space="preserve">Trade Waste - Total capital receipts </t>
  </si>
  <si>
    <t>CER 2425 Figure has been taken from the previous year's form and relates to E&amp;R1 sheet R35, C33</t>
  </si>
  <si>
    <t>EandR1-envtrd-rectot-valthrs</t>
  </si>
  <si>
    <t>EandR1-envtrd-rectot-valprev</t>
  </si>
  <si>
    <t>Recycling - Total expenditure on fixed assets</t>
  </si>
  <si>
    <t>CER 2425 Figure has been taken from the previous year's form and relates to E&amp;R1 sheet R36, C07</t>
  </si>
  <si>
    <t>EandR1-envrcy-exptotfa-valthrs</t>
  </si>
  <si>
    <t>EandR1-envrcy-exptotfa-valprev</t>
  </si>
  <si>
    <t>Recycling - Total financial expenditure</t>
  </si>
  <si>
    <t>CER 2425 Figure has been taken from the previous year's form and relates to E&amp;R1 sheet R36, C22</t>
  </si>
  <si>
    <t>EandR1-envrcy-exptotfin-valthrs</t>
  </si>
  <si>
    <t>EandR1-envrcy-exptotfin-valprev</t>
  </si>
  <si>
    <t xml:space="preserve">Recycling - Total capital receipts </t>
  </si>
  <si>
    <t>CER 2425 Figure has been taken from the previous year's form and relates to E&amp;R1 sheet R36, C33</t>
  </si>
  <si>
    <t>EandR1-envrcy-rectot-valthrs</t>
  </si>
  <si>
    <t>EandR1-envrcy-rectot-valprev</t>
  </si>
  <si>
    <t>Waste Minimisation - Total expenditure on fixed assets</t>
  </si>
  <si>
    <t>CER 2425 Figure has been taken from the previous year's form and relates to E&amp;R1 sheet R37, C07</t>
  </si>
  <si>
    <t>EandR1-envmin-exptotfa-valthrs</t>
  </si>
  <si>
    <t>EandR1-envmin-exptotfa-valprev</t>
  </si>
  <si>
    <t>Waste Minimisation - Total financial expenditure</t>
  </si>
  <si>
    <t>CER 2425 Figure has been taken from the previous year's form and relates to E&amp;R1 sheet R37, C22</t>
  </si>
  <si>
    <t>EandR1-envmin-exptotfin-valthrs</t>
  </si>
  <si>
    <t>EandR1-envmin-exptotfin-valprev</t>
  </si>
  <si>
    <t xml:space="preserve">Waste Minimisation - Total capital receipts </t>
  </si>
  <si>
    <t>CER 2425 Figure has been taken from the previous year's form and relates to E&amp;R1 sheet R37, C33</t>
  </si>
  <si>
    <t>EandR1-envmin-rectot-valthrs</t>
  </si>
  <si>
    <t>EandR1-envmin-rectot-valprev</t>
  </si>
  <si>
    <t>Climate Change Costs - Total expenditure on fixed assets</t>
  </si>
  <si>
    <t>CER 2425 Figure has been taken from the previous year's form and relates to E&amp;R1 sheet R38, C07</t>
  </si>
  <si>
    <t>EandR1-envclm-exptotfa-valthrs</t>
  </si>
  <si>
    <t>EandR1-envclm-exptotfa-valprev</t>
  </si>
  <si>
    <t>Climate Change Costs - Total financial expenditure</t>
  </si>
  <si>
    <t>CER 2425 Figure has been taken from the previous year's form and relates to E&amp;R1 sheet R38, C22</t>
  </si>
  <si>
    <t>EandR1-envclm-exptotfin-valthrs</t>
  </si>
  <si>
    <t>EandR1-envclm-exptotfin-valprev</t>
  </si>
  <si>
    <t xml:space="preserve">Climate Change Costs - Total capital receipts </t>
  </si>
  <si>
    <t>CER 2425 Figure has been taken from the previous year's form and relates to E&amp;R1 sheet R38, C33</t>
  </si>
  <si>
    <t>EandR1-envclm-rectot-valthrs</t>
  </si>
  <si>
    <t>EandR1-envclm-rectot-valprev</t>
  </si>
  <si>
    <t>Total Planning &amp; Development Services - Total expenditure on fixed assets</t>
  </si>
  <si>
    <t>CER 2425 Figure has been taken from the previous year's form and relates to E&amp;R1 sheet R40, C07</t>
  </si>
  <si>
    <t>EandR1-plantot-exptotfa-valthrs</t>
  </si>
  <si>
    <t>EandR1-plantot-exptotfa-valprev</t>
  </si>
  <si>
    <t>Total Planning &amp; Development Services - Total financial expenditure</t>
  </si>
  <si>
    <t>CER 2425 Figure has been taken from the previous year's form and relates to E&amp;R1 sheet R40, C22</t>
  </si>
  <si>
    <t>EandR1-plantot-exptotfin-valthrs</t>
  </si>
  <si>
    <t>EandR1-plantot-exptotfin-valprev</t>
  </si>
  <si>
    <t xml:space="preserve">Total Planning &amp; Development Services - Total capital receipts </t>
  </si>
  <si>
    <t>CER 2425 Figure has been taken from the previous year's form and relates to E&amp;R1 sheet R40, C33</t>
  </si>
  <si>
    <t>EandR1-plantot-rectot-valthrs</t>
  </si>
  <si>
    <t>EandR1-plantot-rectot-valprev</t>
  </si>
  <si>
    <t>Total Digital Infrastructure  - Total expenditure on fixed assets</t>
  </si>
  <si>
    <t>CER 2425 Figure has been taken from the previous year's form and relates to E&amp;R1 sheet R41, C07</t>
  </si>
  <si>
    <t>EandR1-digtot-exptotfa-valthrs</t>
  </si>
  <si>
    <t>EandR1-digtot-exptotfa-valprev</t>
  </si>
  <si>
    <t>Total Digital Infrastructure  - Total financial expenditure</t>
  </si>
  <si>
    <t>CER 2425 Figure has been taken from the previous year's form and relates to E&amp;R1 sheet R41, C22</t>
  </si>
  <si>
    <t>EandR1-digtot-exptotfin-valthrs</t>
  </si>
  <si>
    <t>EandR1-digtot-exptotfin-valprev</t>
  </si>
  <si>
    <t xml:space="preserve">Total Digital Infrastructure  - Total capital receipts </t>
  </si>
  <si>
    <t>CER 2425 Figure has been taken from the previous year's form and relates to E&amp;R1 sheet R41, C33</t>
  </si>
  <si>
    <t>EandR1-digtot-rectot-valthrs</t>
  </si>
  <si>
    <t>EandR1-digtot-rectot-valprev</t>
  </si>
  <si>
    <t>Total Police  - Total expenditure on fixed assets</t>
  </si>
  <si>
    <t>CER 2425 Figure has been taken from the previous year's form and relates to E&amp;R1 sheet R42, C07</t>
  </si>
  <si>
    <t>EandR1-poltot-exptotfa-valthrs</t>
  </si>
  <si>
    <t>EandR1-poltot-exptotfa-valprev</t>
  </si>
  <si>
    <t>Total Police  - Total financial expenditure</t>
  </si>
  <si>
    <t>CER 2425 Figure has been taken from the previous year's form and relates to E&amp;R1 sheet R42, C22</t>
  </si>
  <si>
    <t>EandR1-poltot-exptotfin-valthrs</t>
  </si>
  <si>
    <t>EandR1-poltot-exptotfin-valprev</t>
  </si>
  <si>
    <t xml:space="preserve">Total Police  - Total capital receipts </t>
  </si>
  <si>
    <t>CER 2425 Figure has been taken from the previous year's form and relates to E&amp;R1 sheet R42, C33</t>
  </si>
  <si>
    <t>EandR1-poltot-rectot-valthrs</t>
  </si>
  <si>
    <t>EandR1-poltot-rectot-valprev</t>
  </si>
  <si>
    <t>Total Fire &amp; Rescue Services - Total expenditure on fixed assets</t>
  </si>
  <si>
    <t>CER 2425 Figure has been taken from the previous year's form and relates to E&amp;R1 sheet R43, C07</t>
  </si>
  <si>
    <t>EandR1-frstot-exptotfa-valthrs</t>
  </si>
  <si>
    <t>EandR1-frstot-exptotfa-valprev</t>
  </si>
  <si>
    <t>Total Fire &amp; Rescue Services - Total financial expenditure</t>
  </si>
  <si>
    <t>CER 2425 Figure has been taken from the previous year's form and relates to E&amp;R1 sheet R43, C22</t>
  </si>
  <si>
    <t>EandR1-frstot-exptotfin-valthrs</t>
  </si>
  <si>
    <t>EandR1-frstot-exptotfin-valprev</t>
  </si>
  <si>
    <t xml:space="preserve">Total Fire &amp; Rescue Services - Total capital receipts </t>
  </si>
  <si>
    <t>CER 2425 Figure has been taken from the previous year's form and relates to E&amp;R1 sheet R43, C33</t>
  </si>
  <si>
    <t>EandR1-frstot-rectot-valthrs</t>
  </si>
  <si>
    <t>EandR1-frstot-rectot-valprev</t>
  </si>
  <si>
    <t>Total Central Services - Total expenditure on fixed assets</t>
  </si>
  <si>
    <t>CER 2425 Figure has been taken from the previous year's form and relates to E&amp;R1 sheet R44, C07</t>
  </si>
  <si>
    <t>EandR1-centot-exptotfa-valthrs</t>
  </si>
  <si>
    <t>EandR1-centot-exptotfa-valprev</t>
  </si>
  <si>
    <t>Total Central Services - Total financial expenditure</t>
  </si>
  <si>
    <t>CER 2425 Figure has been taken from the previous year's form and relates to E&amp;R1 sheet R44, C22</t>
  </si>
  <si>
    <t>EandR1-centot-exptotfin-valthrs</t>
  </si>
  <si>
    <t>EandR1-centot-exptotfin-valprev</t>
  </si>
  <si>
    <t xml:space="preserve">Total Central Services - Total capital receipts </t>
  </si>
  <si>
    <t>CER 2425 Figure has been taken from the previous year's form and relates to E&amp;R1 sheet R44, C33</t>
  </si>
  <si>
    <t>EandR1-centot-rectot-valthrs</t>
  </si>
  <si>
    <t>EandR1-centot-rectot-valprev</t>
  </si>
  <si>
    <t>Total Industrial &amp; Commercial Trading - Total expenditure on fixed assets</t>
  </si>
  <si>
    <t>CER 2425 Figure has been taken from the previous year's form and relates to E&amp;R1 sheet R52, C07</t>
  </si>
  <si>
    <t>EandR1-tradcomtot-exptotfa-valthrs</t>
  </si>
  <si>
    <t>EandR1-tradcomtot-exptotfa-valprev</t>
  </si>
  <si>
    <t>Total Industrial &amp; Commercial Trading - Total financial expenditure</t>
  </si>
  <si>
    <t>CER 2425 Figure has been taken from the previous year's form and relates to E&amp;R1 sheet R52, C22</t>
  </si>
  <si>
    <t>EandR1-tradcomtot-exptotfin-valthrs</t>
  </si>
  <si>
    <t>EandR1-tradcomtot-exptotfin-valprev</t>
  </si>
  <si>
    <t xml:space="preserve">Total Industrial &amp; Commercial Trading - Total capital receipts </t>
  </si>
  <si>
    <t>CER 2425 Figure has been taken from the previous year's form and relates to E&amp;R1 sheet R52, C33</t>
  </si>
  <si>
    <t>EandR1-tradcomtot-rectot-valthrs</t>
  </si>
  <si>
    <t>EandR1-tradcomtot-rectot-valprev</t>
  </si>
  <si>
    <t>Other Trading - Total expenditure on fixed assets</t>
  </si>
  <si>
    <t>CER 2425 Figure has been taken from the previous year's form and relates to E&amp;R1 sheet R53, C07</t>
  </si>
  <si>
    <t>EandR1-tradoth-exptotfa-valthrs</t>
  </si>
  <si>
    <t>EandR1-tradoth-exptotfa-valprev</t>
  </si>
  <si>
    <t>Other Trading - Total financial expenditure</t>
  </si>
  <si>
    <t>CER 2425 Figure has been taken from the previous year's form and relates to E&amp;R1 sheet R53, C22</t>
  </si>
  <si>
    <t>EandR1-tradoth-exptotfin-valthrs</t>
  </si>
  <si>
    <t>EandR1-tradoth-exptotfin-valprev</t>
  </si>
  <si>
    <t xml:space="preserve">Other Trading - Total capital receipts </t>
  </si>
  <si>
    <t>CER 2425 Figure has been taken from the previous year's form and relates to E&amp;R1 sheet R53, C33</t>
  </si>
  <si>
    <t>EandR1-tradoth-rectot-valthrs</t>
  </si>
  <si>
    <t>EandR1-tradoth-rectot-valprev</t>
  </si>
  <si>
    <t>amt</t>
  </si>
  <si>
    <t>Item</t>
  </si>
  <si>
    <t>Amount</t>
  </si>
  <si>
    <t>Significantly difference from forecast warnings will appear below:</t>
  </si>
  <si>
    <t>Errors will appear below:</t>
  </si>
  <si>
    <t>fingrngov</t>
  </si>
  <si>
    <t>Grants from central government departments</t>
  </si>
  <si>
    <t>fingrnothesif</t>
  </si>
  <si>
    <t xml:space="preserve">Grants from European structural &amp; investment funds </t>
  </si>
  <si>
    <t>fingrnothpri</t>
  </si>
  <si>
    <t>Grants from private developers &amp; leaseholders, etc.</t>
  </si>
  <si>
    <t>fingrnothndpb</t>
  </si>
  <si>
    <t>Grants from non-departmental public bodies</t>
  </si>
  <si>
    <t>fingrnothlot</t>
  </si>
  <si>
    <t>Grants from the National Lottery</t>
  </si>
  <si>
    <t>fingrnothgovgla</t>
  </si>
  <si>
    <t>Grants from GLA bodies</t>
  </si>
  <si>
    <t>fingrnothgovlep</t>
  </si>
  <si>
    <t>Grants from Local Enterprise Partnerships</t>
  </si>
  <si>
    <t>fingrnothgovla</t>
  </si>
  <si>
    <t>Grants from other local authorities</t>
  </si>
  <si>
    <t>fingrn</t>
  </si>
  <si>
    <t xml:space="preserve">Total grants used to finance capital expenditure </t>
  </si>
  <si>
    <t>finrec</t>
  </si>
  <si>
    <t>Total capital receipts used to finance capital expenditure</t>
  </si>
  <si>
    <t>finfundhra</t>
  </si>
  <si>
    <t>Housing Revenue Account</t>
  </si>
  <si>
    <t>finfundmrr</t>
  </si>
  <si>
    <t>Major Repairs Reserve</t>
  </si>
  <si>
    <t>finfundgfra</t>
  </si>
  <si>
    <t>General Fund Revenue Account</t>
  </si>
  <si>
    <t>finfund</t>
  </si>
  <si>
    <t>Total revenue account resources used to finance capital expenditure</t>
  </si>
  <si>
    <t>finothgla</t>
  </si>
  <si>
    <t>Loans &amp; other financial assistance from GLA bodies</t>
  </si>
  <si>
    <t>finothlep</t>
  </si>
  <si>
    <t>Loans &amp; other financial assistance from Local Enterprise partnerships</t>
  </si>
  <si>
    <t>finothla</t>
  </si>
  <si>
    <t xml:space="preserve">Loans &amp; other financial assistance from other local authorities </t>
  </si>
  <si>
    <t>finothoth</t>
  </si>
  <si>
    <t xml:space="preserve">Other borrowing &amp; credit arrangements not supported by central government </t>
  </si>
  <si>
    <t>finothxpfi</t>
  </si>
  <si>
    <t>Total borrowing &amp; credit arrangements not supported by central government (excluding PFI)</t>
  </si>
  <si>
    <t>fingrandtot</t>
  </si>
  <si>
    <t>Total resources used to finance capital expenditure &amp; other transactions</t>
  </si>
  <si>
    <t>finothpfi</t>
  </si>
  <si>
    <t>On balance sheet PFI financing</t>
  </si>
  <si>
    <t>finoth</t>
  </si>
  <si>
    <t>Total borrowing &amp; credit arrangements not supported by central government (including PFI)</t>
  </si>
  <si>
    <t>fingrandtotpfi</t>
  </si>
  <si>
    <t>Total resources used to finance capital expenditure, other transactions &amp; PFI</t>
  </si>
  <si>
    <t>Economic cat</t>
  </si>
  <si>
    <t>Return link address</t>
  </si>
  <si>
    <r>
      <t xml:space="preserve">Financing Validations
</t>
    </r>
    <r>
      <rPr>
        <sz val="12"/>
        <color theme="1"/>
        <rFont val="Arial"/>
        <family val="2"/>
      </rPr>
      <t>Outstanding validations are highlighted orange. Cleared validations will turn green. The hyperlink that appears to the right cleared validation will take you back to the form.</t>
    </r>
  </si>
  <si>
    <t>On balance sheet PFI financing - Total financial expenditure</t>
  </si>
  <si>
    <t>CER
Class Threshold</t>
  </si>
  <si>
    <t>Please give details of your PFI financing.</t>
  </si>
  <si>
    <t>FIN1-finothpfi-amt-valthrs</t>
  </si>
  <si>
    <t>Warnings will appear below:</t>
  </si>
  <si>
    <t>prucfrstrt</t>
  </si>
  <si>
    <t>prufinoth</t>
  </si>
  <si>
    <t>Expenditure financed by other borrowing &amp; credit arrangements</t>
  </si>
  <si>
    <t>prurpy</t>
  </si>
  <si>
    <t>Total contribution from revenue, MRR, or use of receipts to repay credit liabilities</t>
  </si>
  <si>
    <t>prucfrchng</t>
  </si>
  <si>
    <t>Change in Capital Financing Requirement</t>
  </si>
  <si>
    <t>prucfrend</t>
  </si>
  <si>
    <t>strt</t>
  </si>
  <si>
    <t>end</t>
  </si>
  <si>
    <t>chng</t>
  </si>
  <si>
    <t>In-year change</t>
  </si>
  <si>
    <t>Starting position does not equal closing position warnings will appear below:</t>
  </si>
  <si>
    <t>prubrwgrs</t>
  </si>
  <si>
    <t>Gross borrowing</t>
  </si>
  <si>
    <t>prucrdt</t>
  </si>
  <si>
    <t>Other long-term liabilities</t>
  </si>
  <si>
    <t>prubrwgrscrdt</t>
  </si>
  <si>
    <t>Gross debt</t>
  </si>
  <si>
    <t>pruinv</t>
  </si>
  <si>
    <t>Investments</t>
  </si>
  <si>
    <t>prubrwnet</t>
  </si>
  <si>
    <t>Net debt</t>
  </si>
  <si>
    <t>Errors will appear to the right:</t>
  </si>
  <si>
    <t>prubdy</t>
  </si>
  <si>
    <t>Operational boundary for external debt</t>
  </si>
  <si>
    <t>prulmt</t>
  </si>
  <si>
    <t>Authorised limit for external debt</t>
  </si>
  <si>
    <r>
      <t xml:space="preserve">Prudential Sysem Information Validations
</t>
    </r>
    <r>
      <rPr>
        <sz val="12"/>
        <color theme="1"/>
        <rFont val="Arial"/>
        <family val="2"/>
      </rPr>
      <t>Outstanding validations are highlighted orange. Cleared validations will turn green. The hyperlink that appears to the right cleared validation will take you back to the form.</t>
    </r>
  </si>
  <si>
    <t>CER 2425
As at 31 March 2025</t>
  </si>
  <si>
    <t>COR Class Threshold</t>
  </si>
  <si>
    <t>CER 1819 Figure</t>
  </si>
  <si>
    <t>CER 2526
 As at 1 April 2025</t>
  </si>
  <si>
    <t>CER 2425 Figure has been taken from the previous year's form and relates to PRU1 sheet, R01, C01</t>
  </si>
  <si>
    <t xml:space="preserve">We would expect the level as at 31 March 2025 reported in CER 2425 to equal the level as at 1 April 2025 reported in CER 2526. Please check and explain the difference. </t>
  </si>
  <si>
    <t>PRU1-prucfrstrt-amt-vallvl</t>
  </si>
  <si>
    <t>CER 1920
Class Threshold</t>
  </si>
  <si>
    <t>CER 1819
Figure</t>
  </si>
  <si>
    <t>CER 2425 Figure has been taken from the previous year's form and relates to PRU2 sheet, R01, C01</t>
  </si>
  <si>
    <t>PRU2T1-prubrwgrs-strt-vallvl</t>
  </si>
  <si>
    <t>CER 2425 Figure has been taken from the previous year's form and relates to PRU2 sheet, R02, C01</t>
  </si>
  <si>
    <t>PRU2T1-prucrdt-strt-vallvl</t>
  </si>
  <si>
    <t>CER 2425 Figure has been taken from the previous year's form and relates to PRU2 sheet, R04, C01</t>
  </si>
  <si>
    <t>PRU2T1-pruinv-strt-vallvl</t>
  </si>
  <si>
    <t>Previously FIN1 Table 2: Memorandum item on use of capital receipts</t>
  </si>
  <si>
    <t>Previous Col #</t>
  </si>
  <si>
    <t>FIN1 C01</t>
  </si>
  <si>
    <t>Previous
Row #</t>
  </si>
  <si>
    <t>recusdflx</t>
  </si>
  <si>
    <t>FIN1 M1</t>
  </si>
  <si>
    <t>Capital receipts used to finance revenue expenditure</t>
  </si>
  <si>
    <t>Name</t>
  </si>
  <si>
    <t>LGF code</t>
  </si>
  <si>
    <t>ONS code</t>
  </si>
  <si>
    <t>Class</t>
  </si>
  <si>
    <t>Yes</t>
  </si>
  <si>
    <t>Adur</t>
  </si>
  <si>
    <t>E3831</t>
  </si>
  <si>
    <t>E07000223</t>
  </si>
  <si>
    <t>Shire District</t>
  </si>
  <si>
    <t>No</t>
  </si>
  <si>
    <t>Amber Valley</t>
  </si>
  <si>
    <t>E1031</t>
  </si>
  <si>
    <t>E07000032</t>
  </si>
  <si>
    <t>Arun</t>
  </si>
  <si>
    <t>E3832</t>
  </si>
  <si>
    <t>E07000224</t>
  </si>
  <si>
    <t>Ashfield</t>
  </si>
  <si>
    <t>E3031</t>
  </si>
  <si>
    <t>E07000170</t>
  </si>
  <si>
    <t>Ashford</t>
  </si>
  <si>
    <t>E2231</t>
  </si>
  <si>
    <t>E07000105</t>
  </si>
  <si>
    <t>Avon &amp; Somerset Police and Crime Commissioner and Chief Constable</t>
  </si>
  <si>
    <t>E7050</t>
  </si>
  <si>
    <t>E23000036</t>
  </si>
  <si>
    <t>Other Authority</t>
  </si>
  <si>
    <t>Avon Combined Fire and Rescue Authority</t>
  </si>
  <si>
    <t>E6101</t>
  </si>
  <si>
    <t>E31000001</t>
  </si>
  <si>
    <t>Babergh</t>
  </si>
  <si>
    <t>E3531</t>
  </si>
  <si>
    <t>E07000200</t>
  </si>
  <si>
    <t>Barking &amp; Dagenham</t>
  </si>
  <si>
    <t>E5030</t>
  </si>
  <si>
    <t>E09000002</t>
  </si>
  <si>
    <t>London Borough</t>
  </si>
  <si>
    <t>Barnet</t>
  </si>
  <si>
    <t>E5031</t>
  </si>
  <si>
    <t>E09000003</t>
  </si>
  <si>
    <t>E4401</t>
  </si>
  <si>
    <t>E08000038</t>
  </si>
  <si>
    <t>Metropolitan District</t>
  </si>
  <si>
    <t>Basildon</t>
  </si>
  <si>
    <t>E1531</t>
  </si>
  <si>
    <t>E07000066</t>
  </si>
  <si>
    <t>Basingstoke &amp; Deane</t>
  </si>
  <si>
    <t>E1731</t>
  </si>
  <si>
    <t>E07000084</t>
  </si>
  <si>
    <t>Bassetlaw</t>
  </si>
  <si>
    <t>E3032</t>
  </si>
  <si>
    <t>E07000171</t>
  </si>
  <si>
    <t>Bath &amp; North East Somerset</t>
  </si>
  <si>
    <t>E0101</t>
  </si>
  <si>
    <t>E06000022</t>
  </si>
  <si>
    <t>Unitary Authority</t>
  </si>
  <si>
    <t>Bedford</t>
  </si>
  <si>
    <t>E0202</t>
  </si>
  <si>
    <t>E06000055</t>
  </si>
  <si>
    <t>Bedfordshire Combined Fire Authority</t>
  </si>
  <si>
    <t>E6102</t>
  </si>
  <si>
    <t>E31000002</t>
  </si>
  <si>
    <t>Bedfordshire Police and Crime Commissioner and Chief Constable</t>
  </si>
  <si>
    <t>E7002</t>
  </si>
  <si>
    <t>E23000026</t>
  </si>
  <si>
    <t>Berkshire Combined Fire Authority</t>
  </si>
  <si>
    <t>E6103</t>
  </si>
  <si>
    <t>E31000003</t>
  </si>
  <si>
    <t>Bexley</t>
  </si>
  <si>
    <t>E5032</t>
  </si>
  <si>
    <t>E09000004</t>
  </si>
  <si>
    <t>Birmingham</t>
  </si>
  <si>
    <t>E4601</t>
  </si>
  <si>
    <t>E08000025</t>
  </si>
  <si>
    <t>Blaby</t>
  </si>
  <si>
    <t>E2431</t>
  </si>
  <si>
    <t>E07000129</t>
  </si>
  <si>
    <t>Blackburn with Darwen</t>
  </si>
  <si>
    <t>E2301</t>
  </si>
  <si>
    <t>E06000008</t>
  </si>
  <si>
    <t>Blackpool</t>
  </si>
  <si>
    <t>E2302</t>
  </si>
  <si>
    <t>E06000009</t>
  </si>
  <si>
    <t>Bolsover</t>
  </si>
  <si>
    <t>E1032</t>
  </si>
  <si>
    <t>E07000033</t>
  </si>
  <si>
    <t>Bolton</t>
  </si>
  <si>
    <t>E4201</t>
  </si>
  <si>
    <t>E08000001</t>
  </si>
  <si>
    <t>Boston</t>
  </si>
  <si>
    <t>E2531</t>
  </si>
  <si>
    <t>E07000136</t>
  </si>
  <si>
    <t>Bournemouth, Christchurch &amp; Poole</t>
  </si>
  <si>
    <t>E1204</t>
  </si>
  <si>
    <t>E06000058</t>
  </si>
  <si>
    <t>Bracknell Forest</t>
  </si>
  <si>
    <t>E0301</t>
  </si>
  <si>
    <t>E06000036</t>
  </si>
  <si>
    <t>Bradford</t>
  </si>
  <si>
    <t>E4701</t>
  </si>
  <si>
    <t>E08000032</t>
  </si>
  <si>
    <t>Braintree</t>
  </si>
  <si>
    <t>E1532</t>
  </si>
  <si>
    <t>E07000067</t>
  </si>
  <si>
    <t>Breckland</t>
  </si>
  <si>
    <t>E2631</t>
  </si>
  <si>
    <t>E07000143</t>
  </si>
  <si>
    <t>Brent</t>
  </si>
  <si>
    <t>E5033</t>
  </si>
  <si>
    <t>E09000005</t>
  </si>
  <si>
    <t>Brentwood</t>
  </si>
  <si>
    <t>E1533</t>
  </si>
  <si>
    <t>E07000068</t>
  </si>
  <si>
    <t>Brighton &amp; Hove</t>
  </si>
  <si>
    <t>E1401</t>
  </si>
  <si>
    <t>E06000043</t>
  </si>
  <si>
    <t>Bristol</t>
  </si>
  <si>
    <t>E0102</t>
  </si>
  <si>
    <t>E06000023</t>
  </si>
  <si>
    <t>Broadland</t>
  </si>
  <si>
    <t>E2632</t>
  </si>
  <si>
    <t>E07000144</t>
  </si>
  <si>
    <t>Bromley</t>
  </si>
  <si>
    <t>E5034</t>
  </si>
  <si>
    <t>E09000006</t>
  </si>
  <si>
    <t>Bromsgrove</t>
  </si>
  <si>
    <t>E1831</t>
  </si>
  <si>
    <t>E07000234</t>
  </si>
  <si>
    <t>Broxbourne</t>
  </si>
  <si>
    <t>E1931</t>
  </si>
  <si>
    <t>E07000095</t>
  </si>
  <si>
    <t>Broxtowe</t>
  </si>
  <si>
    <t>E3033</t>
  </si>
  <si>
    <t>E07000172</t>
  </si>
  <si>
    <t>Buckinghamshire &amp; Milton Keynes Combined Fire Authority</t>
  </si>
  <si>
    <t>E6104</t>
  </si>
  <si>
    <t>E31000004</t>
  </si>
  <si>
    <t>Buckinghamshire (UA)</t>
  </si>
  <si>
    <t>E0402</t>
  </si>
  <si>
    <t>E06000060</t>
  </si>
  <si>
    <t>Burnley</t>
  </si>
  <si>
    <t>E2333</t>
  </si>
  <si>
    <t>E07000117</t>
  </si>
  <si>
    <t>Bury</t>
  </si>
  <si>
    <t>E4202</t>
  </si>
  <si>
    <t>E08000002</t>
  </si>
  <si>
    <t>Calderdale</t>
  </si>
  <si>
    <t>E4702</t>
  </si>
  <si>
    <t>E08000033</t>
  </si>
  <si>
    <t>Cambridge</t>
  </si>
  <si>
    <t>E0531</t>
  </si>
  <si>
    <t>E07000008</t>
  </si>
  <si>
    <t>Cambridgeshire</t>
  </si>
  <si>
    <t>E0521</t>
  </si>
  <si>
    <t>E10000003</t>
  </si>
  <si>
    <t>Shire County</t>
  </si>
  <si>
    <t>Cambridgeshire and Peterborough Combined Authority</t>
  </si>
  <si>
    <t>E6356</t>
  </si>
  <si>
    <t>E47000008</t>
  </si>
  <si>
    <t>Cambridgeshire Combined Fire Authority</t>
  </si>
  <si>
    <t>E6105</t>
  </si>
  <si>
    <t>E31000005</t>
  </si>
  <si>
    <t>Cambridgeshire Police and Crime Commissioner and Chief Constable</t>
  </si>
  <si>
    <t>E7005</t>
  </si>
  <si>
    <t>E23000023</t>
  </si>
  <si>
    <t>Camden</t>
  </si>
  <si>
    <t>E5011</t>
  </si>
  <si>
    <t>E09000007</t>
  </si>
  <si>
    <t>Cannock Chase</t>
  </si>
  <si>
    <t>E3431</t>
  </si>
  <si>
    <t>E07000192</t>
  </si>
  <si>
    <t>Canterbury</t>
  </si>
  <si>
    <t>E2232</t>
  </si>
  <si>
    <t>E07000106</t>
  </si>
  <si>
    <t>Castle Point</t>
  </si>
  <si>
    <t>E1534</t>
  </si>
  <si>
    <t>E07000069</t>
  </si>
  <si>
    <t>Central Bedfordshire</t>
  </si>
  <si>
    <t>E0203</t>
  </si>
  <si>
    <t>E06000056</t>
  </si>
  <si>
    <t>Charnwood</t>
  </si>
  <si>
    <t>E2432</t>
  </si>
  <si>
    <t>E07000130</t>
  </si>
  <si>
    <t>Chelmsford</t>
  </si>
  <si>
    <t>E1535</t>
  </si>
  <si>
    <t>E07000070</t>
  </si>
  <si>
    <t>Cheltenham</t>
  </si>
  <si>
    <t>E1631</t>
  </si>
  <si>
    <t>E07000078</t>
  </si>
  <si>
    <t>Cherwell</t>
  </si>
  <si>
    <t>E3131</t>
  </si>
  <si>
    <t>E07000177</t>
  </si>
  <si>
    <t>Cheshire Combined Fire Authority</t>
  </si>
  <si>
    <t>E6106</t>
  </si>
  <si>
    <t>E31000006</t>
  </si>
  <si>
    <t>Cheshire East</t>
  </si>
  <si>
    <t>E0603</t>
  </si>
  <si>
    <t>E06000049</t>
  </si>
  <si>
    <t>Cheshire Police and Crime Commissioner and Chief Constable</t>
  </si>
  <si>
    <t>E7006</t>
  </si>
  <si>
    <t>E23000006</t>
  </si>
  <si>
    <t>Cheshire West &amp; Chester</t>
  </si>
  <si>
    <t>E0604</t>
  </si>
  <si>
    <t>E06000050</t>
  </si>
  <si>
    <t>Chesterfield</t>
  </si>
  <si>
    <t>E1033</t>
  </si>
  <si>
    <t>E07000034</t>
  </si>
  <si>
    <t>Chichester</t>
  </si>
  <si>
    <t>E3833</t>
  </si>
  <si>
    <t>E07000225</t>
  </si>
  <si>
    <t>Chorley</t>
  </si>
  <si>
    <t>E2334</t>
  </si>
  <si>
    <t>E07000118</t>
  </si>
  <si>
    <t>City of London</t>
  </si>
  <si>
    <t>E5010</t>
  </si>
  <si>
    <t>E09000001</t>
  </si>
  <si>
    <t>Cleveland Combined Fire Authority</t>
  </si>
  <si>
    <t>E6107</t>
  </si>
  <si>
    <t>E31000007</t>
  </si>
  <si>
    <t>Cleveland Police and Crime Commissioner and Chief Constable</t>
  </si>
  <si>
    <t>E7007</t>
  </si>
  <si>
    <t>E23000013</t>
  </si>
  <si>
    <t>Colchester</t>
  </si>
  <si>
    <t>E1536</t>
  </si>
  <si>
    <t>E07000071</t>
  </si>
  <si>
    <t>Cornwall</t>
  </si>
  <si>
    <t>E0801</t>
  </si>
  <si>
    <t>E06000052</t>
  </si>
  <si>
    <t>Cotswold</t>
  </si>
  <si>
    <t>E1632</t>
  </si>
  <si>
    <t>E07000079</t>
  </si>
  <si>
    <t>Coventry</t>
  </si>
  <si>
    <t>E4602</t>
  </si>
  <si>
    <t>E08000026</t>
  </si>
  <si>
    <t>Crawley</t>
  </si>
  <si>
    <t>E3834</t>
  </si>
  <si>
    <t>E07000226</t>
  </si>
  <si>
    <t>Croydon</t>
  </si>
  <si>
    <t>E5035</t>
  </si>
  <si>
    <t>E09000008</t>
  </si>
  <si>
    <t>Cumberland Council</t>
  </si>
  <si>
    <t>E0901</t>
  </si>
  <si>
    <t>E06000063</t>
  </si>
  <si>
    <t>Cumbria Police, Fire and Crime Commissioner and Chief Constable Fire and Rescue Authority</t>
  </si>
  <si>
    <t>E6135</t>
  </si>
  <si>
    <t>E31000009</t>
  </si>
  <si>
    <t>Cumbria Police, Fire and Crime Commissioner and Chief Constable Police Authority</t>
  </si>
  <si>
    <t>E7009</t>
  </si>
  <si>
    <t>E23000002</t>
  </si>
  <si>
    <t>Dacorum</t>
  </si>
  <si>
    <t>E1932</t>
  </si>
  <si>
    <t>E07000096</t>
  </si>
  <si>
    <t>Darlington</t>
  </si>
  <si>
    <t>E1301</t>
  </si>
  <si>
    <t>E06000005</t>
  </si>
  <si>
    <t>Dartford</t>
  </si>
  <si>
    <t>E2233</t>
  </si>
  <si>
    <t>E07000107</t>
  </si>
  <si>
    <t>Dartmoor National Park Authority</t>
  </si>
  <si>
    <t>E6401</t>
  </si>
  <si>
    <t>E26000001</t>
  </si>
  <si>
    <t>Derby</t>
  </si>
  <si>
    <t>E1001</t>
  </si>
  <si>
    <t>E06000015</t>
  </si>
  <si>
    <t>Derbyshire</t>
  </si>
  <si>
    <t>E1021</t>
  </si>
  <si>
    <t>E10000007</t>
  </si>
  <si>
    <t>Derbyshire Combined Fire Authority</t>
  </si>
  <si>
    <t>E6110</t>
  </si>
  <si>
    <t>E31000010</t>
  </si>
  <si>
    <t>Derbyshire Dales</t>
  </si>
  <si>
    <t>E1035</t>
  </si>
  <si>
    <t>E07000035</t>
  </si>
  <si>
    <t>Derbyshire Police and Crime Commissioner and Chief Constable</t>
  </si>
  <si>
    <t>E7010</t>
  </si>
  <si>
    <t>E23000018</t>
  </si>
  <si>
    <t>Devon</t>
  </si>
  <si>
    <t>E1121</t>
  </si>
  <si>
    <t>E10000008</t>
  </si>
  <si>
    <t>Devon &amp; Cornwall Police and Crime Commissioner and Chief Constable</t>
  </si>
  <si>
    <t>E7051</t>
  </si>
  <si>
    <t>E23000035</t>
  </si>
  <si>
    <t>Devon &amp; Somerset Combined Fire Authority</t>
  </si>
  <si>
    <t>E6161</t>
  </si>
  <si>
    <t>E31000011</t>
  </si>
  <si>
    <t>Devon and Torbay Combined County Authority</t>
  </si>
  <si>
    <t>E6364</t>
  </si>
  <si>
    <t>E47000015</t>
  </si>
  <si>
    <t>Doncaster</t>
  </si>
  <si>
    <t>E4402</t>
  </si>
  <si>
    <t>E08000017</t>
  </si>
  <si>
    <t>Dorset (UA)</t>
  </si>
  <si>
    <t>E1203</t>
  </si>
  <si>
    <t>E06000059</t>
  </si>
  <si>
    <t>Dorset and Wiltshire Combined Fire Authority</t>
  </si>
  <si>
    <t>E6162</t>
  </si>
  <si>
    <t>E31000047</t>
  </si>
  <si>
    <t>Dorset Police and Crime Commissioner and Chief Constable</t>
  </si>
  <si>
    <t>E7012</t>
  </si>
  <si>
    <t>E23000039</t>
  </si>
  <si>
    <t>Dover</t>
  </si>
  <si>
    <t>E2234</t>
  </si>
  <si>
    <t>E07000108</t>
  </si>
  <si>
    <t>Dudley</t>
  </si>
  <si>
    <t>E4603</t>
  </si>
  <si>
    <t>E08000027</t>
  </si>
  <si>
    <t>Durham</t>
  </si>
  <si>
    <t>E1302</t>
  </si>
  <si>
    <t>E06000047</t>
  </si>
  <si>
    <t>Durham Combined Fire Authority</t>
  </si>
  <si>
    <t>E6113</t>
  </si>
  <si>
    <t>E31000013</t>
  </si>
  <si>
    <t>Durham Police and Crime Commissioner and Chief Constable</t>
  </si>
  <si>
    <t>E7013</t>
  </si>
  <si>
    <t>E23000008</t>
  </si>
  <si>
    <t>Ealing</t>
  </si>
  <si>
    <t>E5036</t>
  </si>
  <si>
    <t>E09000009</t>
  </si>
  <si>
    <t>East Cambridgeshire</t>
  </si>
  <si>
    <t>E0532</t>
  </si>
  <si>
    <t>E07000009</t>
  </si>
  <si>
    <t>East Devon</t>
  </si>
  <si>
    <t>E1131</t>
  </si>
  <si>
    <t>E07000040</t>
  </si>
  <si>
    <t>East Hampshire</t>
  </si>
  <si>
    <t>E1732</t>
  </si>
  <si>
    <t>E07000085</t>
  </si>
  <si>
    <t>East Hertfordshire</t>
  </si>
  <si>
    <t>E1933</t>
  </si>
  <si>
    <t>E07000242</t>
  </si>
  <si>
    <t>East Lindsey</t>
  </si>
  <si>
    <t>E2532</t>
  </si>
  <si>
    <t>E07000137</t>
  </si>
  <si>
    <t>East London Waste Authority</t>
  </si>
  <si>
    <t>E6201</t>
  </si>
  <si>
    <t>E50000001</t>
  </si>
  <si>
    <t>East Midlands</t>
  </si>
  <si>
    <t>E6361</t>
  </si>
  <si>
    <t>E47000013</t>
  </si>
  <si>
    <t>East Riding of Yorkshire</t>
  </si>
  <si>
    <t>E2001</t>
  </si>
  <si>
    <t>E06000011</t>
  </si>
  <si>
    <t>East Staffordshire</t>
  </si>
  <si>
    <t>E3432</t>
  </si>
  <si>
    <t>E07000193</t>
  </si>
  <si>
    <t>East Suffolk</t>
  </si>
  <si>
    <t>E3538</t>
  </si>
  <si>
    <t>E07000244</t>
  </si>
  <si>
    <t>East Sussex</t>
  </si>
  <si>
    <t>E1421</t>
  </si>
  <si>
    <t>E10000011</t>
  </si>
  <si>
    <t>East Sussex Combined Fire Authority</t>
  </si>
  <si>
    <t>E6114</t>
  </si>
  <si>
    <t>E31000014</t>
  </si>
  <si>
    <t>Eastbourne</t>
  </si>
  <si>
    <t>E1432</t>
  </si>
  <si>
    <t>E07000061</t>
  </si>
  <si>
    <t>Eastleigh</t>
  </si>
  <si>
    <t>E1733</t>
  </si>
  <si>
    <t>E07000086</t>
  </si>
  <si>
    <t>Elmbridge</t>
  </si>
  <si>
    <t>E3631</t>
  </si>
  <si>
    <t>E07000207</t>
  </si>
  <si>
    <t>Enfield</t>
  </si>
  <si>
    <t>E5037</t>
  </si>
  <si>
    <t>E09000010</t>
  </si>
  <si>
    <t>Epping Forest</t>
  </si>
  <si>
    <t>E1537</t>
  </si>
  <si>
    <t>E07000072</t>
  </si>
  <si>
    <t>Epsom &amp; Ewell</t>
  </si>
  <si>
    <t>E3632</t>
  </si>
  <si>
    <t>E07000208</t>
  </si>
  <si>
    <t>Erewash</t>
  </si>
  <si>
    <t>E1036</t>
  </si>
  <si>
    <t>E07000036</t>
  </si>
  <si>
    <t>Essex</t>
  </si>
  <si>
    <t>E1521</t>
  </si>
  <si>
    <t>E10000012</t>
  </si>
  <si>
    <t>Essex Police, Fire and Crime Commissioner Fire and Rescue Authority</t>
  </si>
  <si>
    <t>E6115</t>
  </si>
  <si>
    <t>E31000015</t>
  </si>
  <si>
    <t>Essex Police, Fire and Crime Commissioner Police Authority</t>
  </si>
  <si>
    <t>E7015</t>
  </si>
  <si>
    <t>E23000028</t>
  </si>
  <si>
    <t>Exeter</t>
  </si>
  <si>
    <t>E1132</t>
  </si>
  <si>
    <t>E07000041</t>
  </si>
  <si>
    <t>Exmoor National Park Authority</t>
  </si>
  <si>
    <t>E6402</t>
  </si>
  <si>
    <t>E26000002</t>
  </si>
  <si>
    <t>Fareham</t>
  </si>
  <si>
    <t>E1734</t>
  </si>
  <si>
    <t>E07000087</t>
  </si>
  <si>
    <t>Fenland</t>
  </si>
  <si>
    <t>E0533</t>
  </si>
  <si>
    <t>E07000010</t>
  </si>
  <si>
    <t>Folkestone &amp; Hythe</t>
  </si>
  <si>
    <t>E2240</t>
  </si>
  <si>
    <t>E07000112</t>
  </si>
  <si>
    <t>Forest of Dean</t>
  </si>
  <si>
    <t>E1633</t>
  </si>
  <si>
    <t>E07000080</t>
  </si>
  <si>
    <t>Fylde</t>
  </si>
  <si>
    <t>E2335</t>
  </si>
  <si>
    <t>E07000119</t>
  </si>
  <si>
    <t>Gateshead</t>
  </si>
  <si>
    <t>E4501</t>
  </si>
  <si>
    <t>E08000037</t>
  </si>
  <si>
    <t>Gedling</t>
  </si>
  <si>
    <t>E3034</t>
  </si>
  <si>
    <t>E07000173</t>
  </si>
  <si>
    <t>Gloucester</t>
  </si>
  <si>
    <t>E1634</t>
  </si>
  <si>
    <t>E07000081</t>
  </si>
  <si>
    <t>Gloucestershire</t>
  </si>
  <si>
    <t>E1620</t>
  </si>
  <si>
    <t>E10000013</t>
  </si>
  <si>
    <t>Gloucestershire Police and Crime Commissioner and Chief Constable</t>
  </si>
  <si>
    <t>E7016</t>
  </si>
  <si>
    <t>E23000037</t>
  </si>
  <si>
    <t>Gosport</t>
  </si>
  <si>
    <t>E1735</t>
  </si>
  <si>
    <t>E07000088</t>
  </si>
  <si>
    <t>Gravesham</t>
  </si>
  <si>
    <t>E2236</t>
  </si>
  <si>
    <t>E07000109</t>
  </si>
  <si>
    <t>Great Yarmouth</t>
  </si>
  <si>
    <t>E2633</t>
  </si>
  <si>
    <t>E07000145</t>
  </si>
  <si>
    <t>Greater Lincolnshire Combined County Authority</t>
  </si>
  <si>
    <t>E6362</t>
  </si>
  <si>
    <t>E47000017</t>
  </si>
  <si>
    <t>Greater Manchester Combined Authority</t>
  </si>
  <si>
    <t>E6348</t>
  </si>
  <si>
    <t>E47000001</t>
  </si>
  <si>
    <t>Greenwich</t>
  </si>
  <si>
    <t>E5012</t>
  </si>
  <si>
    <t>E09000011</t>
  </si>
  <si>
    <t>Guildford</t>
  </si>
  <si>
    <t>E3633</t>
  </si>
  <si>
    <t>E07000209</t>
  </si>
  <si>
    <t>Hackney</t>
  </si>
  <si>
    <t>E5013</t>
  </si>
  <si>
    <t>E09000012</t>
  </si>
  <si>
    <t>Halton</t>
  </si>
  <si>
    <t>E0601</t>
  </si>
  <si>
    <t>E06000006</t>
  </si>
  <si>
    <t>Hammersmith &amp; Fulham</t>
  </si>
  <si>
    <t>E5014</t>
  </si>
  <si>
    <t>E09000013</t>
  </si>
  <si>
    <t>Hampshire</t>
  </si>
  <si>
    <t>E1721</t>
  </si>
  <si>
    <t>E10000014</t>
  </si>
  <si>
    <t>Hampshire and Isle of Wight Fire and Rescue Authority</t>
  </si>
  <si>
    <t>E6163</t>
  </si>
  <si>
    <t>E31000048</t>
  </si>
  <si>
    <t>Hampshire Police and Crime Commissioner and Chief Constable</t>
  </si>
  <si>
    <t>E7052</t>
  </si>
  <si>
    <t>E23000030</t>
  </si>
  <si>
    <t>Harborough</t>
  </si>
  <si>
    <t>E2433</t>
  </si>
  <si>
    <t>E07000131</t>
  </si>
  <si>
    <t>Haringey</t>
  </si>
  <si>
    <t>E5038</t>
  </si>
  <si>
    <t>E09000014</t>
  </si>
  <si>
    <t>Harlow</t>
  </si>
  <si>
    <t>E1538</t>
  </si>
  <si>
    <t>E07000073</t>
  </si>
  <si>
    <t>Harrow</t>
  </si>
  <si>
    <t>E5039</t>
  </si>
  <si>
    <t>E09000015</t>
  </si>
  <si>
    <t>Hart</t>
  </si>
  <si>
    <t>E1736</t>
  </si>
  <si>
    <t>E07000089</t>
  </si>
  <si>
    <t>Hartlepool</t>
  </si>
  <si>
    <t>E0701</t>
  </si>
  <si>
    <t>E06000001</t>
  </si>
  <si>
    <t>Hastings</t>
  </si>
  <si>
    <t>E1433</t>
  </si>
  <si>
    <t>E07000062</t>
  </si>
  <si>
    <t>Havant</t>
  </si>
  <si>
    <t>E1737</t>
  </si>
  <si>
    <t>E07000090</t>
  </si>
  <si>
    <t>Havering</t>
  </si>
  <si>
    <t>E5040</t>
  </si>
  <si>
    <t>E09000016</t>
  </si>
  <si>
    <t>Hereford &amp; Worcester Combined Fire Authority</t>
  </si>
  <si>
    <t>E6118</t>
  </si>
  <si>
    <t>E31000018</t>
  </si>
  <si>
    <t>Herefordshire</t>
  </si>
  <si>
    <t>E1801</t>
  </si>
  <si>
    <t>E06000019</t>
  </si>
  <si>
    <t>Hertfordshire</t>
  </si>
  <si>
    <t>E1920</t>
  </si>
  <si>
    <t>E10000015</t>
  </si>
  <si>
    <t>Hertfordshire Police and Crime Commissioner and Chief Constable</t>
  </si>
  <si>
    <t>E7019</t>
  </si>
  <si>
    <t>E23000027</t>
  </si>
  <si>
    <t>Hertsmere</t>
  </si>
  <si>
    <t>E1934</t>
  </si>
  <si>
    <t>E07000098</t>
  </si>
  <si>
    <t>High Peak</t>
  </si>
  <si>
    <t>E1037</t>
  </si>
  <si>
    <t>E07000037</t>
  </si>
  <si>
    <t>Hillingdon</t>
  </si>
  <si>
    <t>E5041</t>
  </si>
  <si>
    <t>E09000017</t>
  </si>
  <si>
    <t>Hinckley &amp; Bosworth</t>
  </si>
  <si>
    <t>E2434</t>
  </si>
  <si>
    <t>E07000132</t>
  </si>
  <si>
    <t>Horsham</t>
  </si>
  <si>
    <t>E3835</t>
  </si>
  <si>
    <t>E07000227</t>
  </si>
  <si>
    <t>Hounslow</t>
  </si>
  <si>
    <t>E5042</t>
  </si>
  <si>
    <t>E09000018</t>
  </si>
  <si>
    <t>Hull and East Yorkshire Combined County Authority</t>
  </si>
  <si>
    <t>E6363</t>
  </si>
  <si>
    <t>E47000016</t>
  </si>
  <si>
    <t>Humberside Combined Fire Authority</t>
  </si>
  <si>
    <t>E6120</t>
  </si>
  <si>
    <t>E31000020</t>
  </si>
  <si>
    <t>Humberside Police and Crime Commissioner and Chief Constable</t>
  </si>
  <si>
    <t>E7020</t>
  </si>
  <si>
    <t>E23000012</t>
  </si>
  <si>
    <t>Huntingdonshire</t>
  </si>
  <si>
    <t>E0551</t>
  </si>
  <si>
    <t>E07000011</t>
  </si>
  <si>
    <t>Hyndburn</t>
  </si>
  <si>
    <t>E2336</t>
  </si>
  <si>
    <t>E07000120</t>
  </si>
  <si>
    <t>Ipswich</t>
  </si>
  <si>
    <t>E3533</t>
  </si>
  <si>
    <t>E07000202</t>
  </si>
  <si>
    <t>Isle of Wight</t>
  </si>
  <si>
    <t>E2101</t>
  </si>
  <si>
    <t>E06000046</t>
  </si>
  <si>
    <t>Isles of Scilly</t>
  </si>
  <si>
    <t>E4001</t>
  </si>
  <si>
    <t>E06000053</t>
  </si>
  <si>
    <t>Islington</t>
  </si>
  <si>
    <t>E5015</t>
  </si>
  <si>
    <t>E09000019</t>
  </si>
  <si>
    <t>Kensington &amp; Chelsea</t>
  </si>
  <si>
    <t>E5016</t>
  </si>
  <si>
    <t>E09000020</t>
  </si>
  <si>
    <t>Kent</t>
  </si>
  <si>
    <t>E2221</t>
  </si>
  <si>
    <t>E10000016</t>
  </si>
  <si>
    <t>Kent Combined Fire Authority</t>
  </si>
  <si>
    <t>E6122</t>
  </si>
  <si>
    <t>E31000022</t>
  </si>
  <si>
    <t>Kent Police and Crime Commissioner and Chief Constable</t>
  </si>
  <si>
    <t>E7022</t>
  </si>
  <si>
    <t>E23000032</t>
  </si>
  <si>
    <t>Kings Lynn &amp; West Norfolk</t>
  </si>
  <si>
    <t>E2634</t>
  </si>
  <si>
    <t>E07000146</t>
  </si>
  <si>
    <t>Kingston upon Hull</t>
  </si>
  <si>
    <t>E2002</t>
  </si>
  <si>
    <t>E06000010</t>
  </si>
  <si>
    <t>Kingston upon Thames</t>
  </si>
  <si>
    <t>E5043</t>
  </si>
  <si>
    <t>E09000021</t>
  </si>
  <si>
    <t>Kirklees</t>
  </si>
  <si>
    <t>E4703</t>
  </si>
  <si>
    <t>E08000034</t>
  </si>
  <si>
    <t>Knowsley</t>
  </si>
  <si>
    <t>E4301</t>
  </si>
  <si>
    <t>E08000011</t>
  </si>
  <si>
    <t>Lake District National Park</t>
  </si>
  <si>
    <t>E6403</t>
  </si>
  <si>
    <t>E26000011</t>
  </si>
  <si>
    <t>Lambeth</t>
  </si>
  <si>
    <t>E5017</t>
  </si>
  <si>
    <t>E09000022</t>
  </si>
  <si>
    <t>Lancashire</t>
  </si>
  <si>
    <t>E2321</t>
  </si>
  <si>
    <t>E10000017</t>
  </si>
  <si>
    <t>Lancashire Combined County Authority</t>
  </si>
  <si>
    <t>E6365</t>
  </si>
  <si>
    <t>E47000018</t>
  </si>
  <si>
    <t>Lancashire Combined Fire Authority</t>
  </si>
  <si>
    <t>E6123</t>
  </si>
  <si>
    <t>E31000023</t>
  </si>
  <si>
    <t>Lancashire Police and Crime Commissioner and Chief Constable</t>
  </si>
  <si>
    <t>E7023</t>
  </si>
  <si>
    <t>E23000003</t>
  </si>
  <si>
    <t>Lancaster</t>
  </si>
  <si>
    <t>E2337</t>
  </si>
  <si>
    <t>E07000121</t>
  </si>
  <si>
    <t>Lee Valley Regional Park Authority</t>
  </si>
  <si>
    <t>E6803</t>
  </si>
  <si>
    <t>Leeds</t>
  </si>
  <si>
    <t>E4704</t>
  </si>
  <si>
    <t>E08000035</t>
  </si>
  <si>
    <t>Leicester</t>
  </si>
  <si>
    <t>E2401</t>
  </si>
  <si>
    <t>E06000016</t>
  </si>
  <si>
    <t>Leicestershire</t>
  </si>
  <si>
    <t>E2421</t>
  </si>
  <si>
    <t>E10000018</t>
  </si>
  <si>
    <t>Leicestershire Combined Fire Authority</t>
  </si>
  <si>
    <t>E6124</t>
  </si>
  <si>
    <t>E31000024</t>
  </si>
  <si>
    <t>Leicestershire Police and Crime Commissioner and Chief Constable</t>
  </si>
  <si>
    <t>E7024</t>
  </si>
  <si>
    <t>E23000021</t>
  </si>
  <si>
    <t>Lewes</t>
  </si>
  <si>
    <t>E1435</t>
  </si>
  <si>
    <t>E07000063</t>
  </si>
  <si>
    <t>Lewisham</t>
  </si>
  <si>
    <t>E5018</t>
  </si>
  <si>
    <t>E09000023</t>
  </si>
  <si>
    <t>Lichfield</t>
  </si>
  <si>
    <t>E3433</t>
  </si>
  <si>
    <t>E07000194</t>
  </si>
  <si>
    <t>Lincoln</t>
  </si>
  <si>
    <t>E2533</t>
  </si>
  <si>
    <t>E07000138</t>
  </si>
  <si>
    <t>Lincolnshire</t>
  </si>
  <si>
    <t>E2520</t>
  </si>
  <si>
    <t>E10000019</t>
  </si>
  <si>
    <t>Lincolnshire Police and Crime Commissioner and Chief Constable</t>
  </si>
  <si>
    <t>E7025</t>
  </si>
  <si>
    <t>E23000020</t>
  </si>
  <si>
    <t>Liverpool</t>
  </si>
  <si>
    <t>E4302</t>
  </si>
  <si>
    <t>E08000012</t>
  </si>
  <si>
    <t>Liverpool City Region Combined Authority</t>
  </si>
  <si>
    <t>E6349</t>
  </si>
  <si>
    <t>E47000004</t>
  </si>
  <si>
    <t>Luton</t>
  </si>
  <si>
    <t>E0201</t>
  </si>
  <si>
    <t>E06000032</t>
  </si>
  <si>
    <t>Maidstone</t>
  </si>
  <si>
    <t>E2237</t>
  </si>
  <si>
    <t>E07000110</t>
  </si>
  <si>
    <t>Maldon</t>
  </si>
  <si>
    <t>E1539</t>
  </si>
  <si>
    <t>E07000074</t>
  </si>
  <si>
    <t>Malvern Hills</t>
  </si>
  <si>
    <t>E1851</t>
  </si>
  <si>
    <t>E07000235</t>
  </si>
  <si>
    <t>Manchester</t>
  </si>
  <si>
    <t>E4203</t>
  </si>
  <si>
    <t>E08000003</t>
  </si>
  <si>
    <t>Mansfield</t>
  </si>
  <si>
    <t>E3035</t>
  </si>
  <si>
    <t>E07000174</t>
  </si>
  <si>
    <t>Medway Towns</t>
  </si>
  <si>
    <t>E2201</t>
  </si>
  <si>
    <t>E06000035</t>
  </si>
  <si>
    <t>Melton</t>
  </si>
  <si>
    <t>E2436</t>
  </si>
  <si>
    <t>E07000133</t>
  </si>
  <si>
    <t>Merseyside Fire and Rescue Authority</t>
  </si>
  <si>
    <t>E6143</t>
  </si>
  <si>
    <t>E31000041</t>
  </si>
  <si>
    <t>Merseyside Police and Crime Commissioner and Chief Constable</t>
  </si>
  <si>
    <t>E7043</t>
  </si>
  <si>
    <t>E23000004</t>
  </si>
  <si>
    <t>Merseyside Recycling and Waste Authority</t>
  </si>
  <si>
    <t>E6204</t>
  </si>
  <si>
    <t>E50000006</t>
  </si>
  <si>
    <t>Merton</t>
  </si>
  <si>
    <t>E5044</t>
  </si>
  <si>
    <t>E09000024</t>
  </si>
  <si>
    <t>Mid Devon</t>
  </si>
  <si>
    <t>E1133</t>
  </si>
  <si>
    <t>E07000042</t>
  </si>
  <si>
    <t>Mid Suffolk</t>
  </si>
  <si>
    <t>E3534</t>
  </si>
  <si>
    <t>E07000203</t>
  </si>
  <si>
    <t>Mid Sussex</t>
  </si>
  <si>
    <t>E3836</t>
  </si>
  <si>
    <t>E07000228</t>
  </si>
  <si>
    <t>Middlesbrough</t>
  </si>
  <si>
    <t>E0702</t>
  </si>
  <si>
    <t>E06000002</t>
  </si>
  <si>
    <t>Milton Keynes</t>
  </si>
  <si>
    <t>E0401</t>
  </si>
  <si>
    <t>E06000042</t>
  </si>
  <si>
    <t>Mole Valley</t>
  </si>
  <si>
    <t>E3634</t>
  </si>
  <si>
    <t>E07000210</t>
  </si>
  <si>
    <t>New Forest</t>
  </si>
  <si>
    <t>E1738</t>
  </si>
  <si>
    <t>E07000091</t>
  </si>
  <si>
    <t>New Forest National Park</t>
  </si>
  <si>
    <t>E6409</t>
  </si>
  <si>
    <t>E26000009</t>
  </si>
  <si>
    <t>Newark &amp; Sherwood</t>
  </si>
  <si>
    <t>E3036</t>
  </si>
  <si>
    <t>E07000175</t>
  </si>
  <si>
    <t>Newcastle upon Tyne</t>
  </si>
  <si>
    <t>E4502</t>
  </si>
  <si>
    <t>E08000021</t>
  </si>
  <si>
    <t>Newcastle-under-Lyme</t>
  </si>
  <si>
    <t>E3434</t>
  </si>
  <si>
    <t>E07000195</t>
  </si>
  <si>
    <t>Newham</t>
  </si>
  <si>
    <t>E5045</t>
  </si>
  <si>
    <t>E09000025</t>
  </si>
  <si>
    <t>Norfolk</t>
  </si>
  <si>
    <t>E2620</t>
  </si>
  <si>
    <t>E10000020</t>
  </si>
  <si>
    <t>Norfolk Police and Crime Commissioner and Chief Constable</t>
  </si>
  <si>
    <t>E7026</t>
  </si>
  <si>
    <t>E23000024</t>
  </si>
  <si>
    <t>North Devon</t>
  </si>
  <si>
    <t>E1134</t>
  </si>
  <si>
    <t>E07000043</t>
  </si>
  <si>
    <t>North East Derbyshire</t>
  </si>
  <si>
    <t>E1038</t>
  </si>
  <si>
    <t>E07000038</t>
  </si>
  <si>
    <t>North East Lincolnshire</t>
  </si>
  <si>
    <t>E2003</t>
  </si>
  <si>
    <t>E06000012</t>
  </si>
  <si>
    <t>North East Mayoral Combined Authority</t>
  </si>
  <si>
    <t>E6359</t>
  </si>
  <si>
    <t>E47000014</t>
  </si>
  <si>
    <t>North Hertfordshire</t>
  </si>
  <si>
    <t>E1935</t>
  </si>
  <si>
    <t>E07000099</t>
  </si>
  <si>
    <t>North Kesteven</t>
  </si>
  <si>
    <t>E2534</t>
  </si>
  <si>
    <t>E07000139</t>
  </si>
  <si>
    <t>North Lincolnshire</t>
  </si>
  <si>
    <t>E2004</t>
  </si>
  <si>
    <t>E06000013</t>
  </si>
  <si>
    <t>North London Waste Authority</t>
  </si>
  <si>
    <t>E6205</t>
  </si>
  <si>
    <t>E50000002</t>
  </si>
  <si>
    <t>North Norfolk</t>
  </si>
  <si>
    <t>E2635</t>
  </si>
  <si>
    <t>E07000147</t>
  </si>
  <si>
    <t>North Northamptonshire</t>
  </si>
  <si>
    <t>E2801</t>
  </si>
  <si>
    <t>E06000061</t>
  </si>
  <si>
    <t>North Somerset</t>
  </si>
  <si>
    <t>E0104</t>
  </si>
  <si>
    <t>E06000024</t>
  </si>
  <si>
    <t>North Tyneside</t>
  </si>
  <si>
    <t>E4503</t>
  </si>
  <si>
    <t>E08000022</t>
  </si>
  <si>
    <t>North Warwickshire</t>
  </si>
  <si>
    <t>E3731</t>
  </si>
  <si>
    <t>E07000218</t>
  </si>
  <si>
    <t>North West Leicestershire</t>
  </si>
  <si>
    <t>E2437</t>
  </si>
  <si>
    <t>E07000134</t>
  </si>
  <si>
    <t>North York Moors National Park Authority</t>
  </si>
  <si>
    <t>E6404</t>
  </si>
  <si>
    <t>E26000005</t>
  </si>
  <si>
    <t>North Yorkshire Council (UA)</t>
  </si>
  <si>
    <t>E2702</t>
  </si>
  <si>
    <t>E06000065</t>
  </si>
  <si>
    <t>Northamptonshire Police, Fire and Crime Commissioner Fire and Rescue Authority</t>
  </si>
  <si>
    <t>E6128</t>
  </si>
  <si>
    <t>E31000028</t>
  </si>
  <si>
    <t>Northamptonshire Police, Fire and Crime Commissioner Police Authority</t>
  </si>
  <si>
    <t>E7028</t>
  </si>
  <si>
    <t>E23000022</t>
  </si>
  <si>
    <t>Northumberland</t>
  </si>
  <si>
    <t>E2901</t>
  </si>
  <si>
    <t>E06000057</t>
  </si>
  <si>
    <t>Northumberland National Park Authority</t>
  </si>
  <si>
    <t>E6405</t>
  </si>
  <si>
    <t>E26000004</t>
  </si>
  <si>
    <t>Northumbria Police and Crime Commissioner and Chief Constable</t>
  </si>
  <si>
    <t>E7045</t>
  </si>
  <si>
    <t>E23000007</t>
  </si>
  <si>
    <t>Norwich</t>
  </si>
  <si>
    <t>E2636</t>
  </si>
  <si>
    <t>E07000148</t>
  </si>
  <si>
    <t>Nottingham</t>
  </si>
  <si>
    <t>E3001</t>
  </si>
  <si>
    <t>E06000018</t>
  </si>
  <si>
    <t>Nottinghamshire</t>
  </si>
  <si>
    <t>E3021</t>
  </si>
  <si>
    <t>E10000024</t>
  </si>
  <si>
    <t>Nottinghamshire Fire &amp; Rescue Service</t>
  </si>
  <si>
    <t>E6130</t>
  </si>
  <si>
    <t>E31000030</t>
  </si>
  <si>
    <t>Nottinghamshire Police and Crime Commissioner and Chief Constable</t>
  </si>
  <si>
    <t>E7030</t>
  </si>
  <si>
    <t>E23000019</t>
  </si>
  <si>
    <t>Nuneaton &amp; Bedworth</t>
  </si>
  <si>
    <t>E3732</t>
  </si>
  <si>
    <t>E07000219</t>
  </si>
  <si>
    <t>Oadby &amp; Wigston</t>
  </si>
  <si>
    <t>E2438</t>
  </si>
  <si>
    <t>E07000135</t>
  </si>
  <si>
    <t>Oldham</t>
  </si>
  <si>
    <t>E4204</t>
  </si>
  <si>
    <t>E08000004</t>
  </si>
  <si>
    <t>Oxford</t>
  </si>
  <si>
    <t>E3132</t>
  </si>
  <si>
    <t>E07000178</t>
  </si>
  <si>
    <t>Oxfordshire</t>
  </si>
  <si>
    <t>E3120</t>
  </si>
  <si>
    <t>E10000025</t>
  </si>
  <si>
    <t>Peak District National Park Authority</t>
  </si>
  <si>
    <t>E6406</t>
  </si>
  <si>
    <t>E26000006</t>
  </si>
  <si>
    <t>Pendle</t>
  </si>
  <si>
    <t>E2338</t>
  </si>
  <si>
    <t>E07000122</t>
  </si>
  <si>
    <t>Peterborough</t>
  </si>
  <si>
    <t>E0501</t>
  </si>
  <si>
    <t>E06000031</t>
  </si>
  <si>
    <t>Plymouth</t>
  </si>
  <si>
    <t>E1101</t>
  </si>
  <si>
    <t>E06000026</t>
  </si>
  <si>
    <t>Portsmouth</t>
  </si>
  <si>
    <t>E1701</t>
  </si>
  <si>
    <t>E06000044</t>
  </si>
  <si>
    <t>Preston</t>
  </si>
  <si>
    <t>E2339</t>
  </si>
  <si>
    <t>E07000123</t>
  </si>
  <si>
    <t>Reading</t>
  </si>
  <si>
    <t>E0303</t>
  </si>
  <si>
    <t>E06000038</t>
  </si>
  <si>
    <t>Redbridge</t>
  </si>
  <si>
    <t>E5046</t>
  </si>
  <si>
    <t>E09000026</t>
  </si>
  <si>
    <t>Redcar &amp; Cleveland</t>
  </si>
  <si>
    <t>E0703</t>
  </si>
  <si>
    <t>E06000003</t>
  </si>
  <si>
    <t>Redditch</t>
  </si>
  <si>
    <t>E1835</t>
  </si>
  <si>
    <t>E07000236</t>
  </si>
  <si>
    <t>Reigate &amp; Banstead</t>
  </si>
  <si>
    <t>E3635</t>
  </si>
  <si>
    <t>E07000211</t>
  </si>
  <si>
    <t>Ribble Valley</t>
  </si>
  <si>
    <t>E2340</t>
  </si>
  <si>
    <t>E07000124</t>
  </si>
  <si>
    <t>Richmond upon Thames</t>
  </si>
  <si>
    <t>E5047</t>
  </si>
  <si>
    <t>E09000027</t>
  </si>
  <si>
    <t>Rochdale</t>
  </si>
  <si>
    <t>E4205</t>
  </si>
  <si>
    <t>E08000005</t>
  </si>
  <si>
    <t>Rochford</t>
  </si>
  <si>
    <t>E1540</t>
  </si>
  <si>
    <t>E07000075</t>
  </si>
  <si>
    <t>Rossendale</t>
  </si>
  <si>
    <t>E2341</t>
  </si>
  <si>
    <t>E07000125</t>
  </si>
  <si>
    <t>Rother</t>
  </si>
  <si>
    <t>E1436</t>
  </si>
  <si>
    <t>E07000064</t>
  </si>
  <si>
    <t>Rotherham</t>
  </si>
  <si>
    <t>E4403</t>
  </si>
  <si>
    <t>E08000018</t>
  </si>
  <si>
    <t>Rugby</t>
  </si>
  <si>
    <t>E3733</t>
  </si>
  <si>
    <t>E07000220</t>
  </si>
  <si>
    <t>Runnymede</t>
  </si>
  <si>
    <t>E3636</t>
  </si>
  <si>
    <t>E07000212</t>
  </si>
  <si>
    <t>Rushcliffe</t>
  </si>
  <si>
    <t>E3038</t>
  </si>
  <si>
    <t>E07000176</t>
  </si>
  <si>
    <t>Rushmoor</t>
  </si>
  <si>
    <t>E1740</t>
  </si>
  <si>
    <t>E07000092</t>
  </si>
  <si>
    <t>Rutland</t>
  </si>
  <si>
    <t>E2402</t>
  </si>
  <si>
    <t>E06000017</t>
  </si>
  <si>
    <t>Salford</t>
  </si>
  <si>
    <t>E4206</t>
  </si>
  <si>
    <t>E08000006</t>
  </si>
  <si>
    <t>Sandwell</t>
  </si>
  <si>
    <t>E4604</t>
  </si>
  <si>
    <t>E08000028</t>
  </si>
  <si>
    <t>Sefton</t>
  </si>
  <si>
    <t>E4304</t>
  </si>
  <si>
    <t>E08000014</t>
  </si>
  <si>
    <t>Sevenoaks</t>
  </si>
  <si>
    <t>E2239</t>
  </si>
  <si>
    <t>E07000111</t>
  </si>
  <si>
    <t>Sheffield</t>
  </si>
  <si>
    <t>E4404</t>
  </si>
  <si>
    <t>E08000039</t>
  </si>
  <si>
    <t>Shropshire</t>
  </si>
  <si>
    <t>E3202</t>
  </si>
  <si>
    <t>E06000051</t>
  </si>
  <si>
    <t>Shropshire Combined Fire Authority</t>
  </si>
  <si>
    <t>E6132</t>
  </si>
  <si>
    <t>E31000032</t>
  </si>
  <si>
    <t>Slough</t>
  </si>
  <si>
    <t>E0304</t>
  </si>
  <si>
    <t>E06000039</t>
  </si>
  <si>
    <t>Solihull</t>
  </si>
  <si>
    <t>E4605</t>
  </si>
  <si>
    <t>E08000029</t>
  </si>
  <si>
    <t>Somerset Council (UA)</t>
  </si>
  <si>
    <t>E3301</t>
  </si>
  <si>
    <t>E06000066</t>
  </si>
  <si>
    <t>South Cambridgeshire</t>
  </si>
  <si>
    <t>E0536</t>
  </si>
  <si>
    <t>E07000012</t>
  </si>
  <si>
    <t>South Derbyshire</t>
  </si>
  <si>
    <t>E1039</t>
  </si>
  <si>
    <t>E07000039</t>
  </si>
  <si>
    <t>South Downs National Park Authority</t>
  </si>
  <si>
    <t>E6410</t>
  </si>
  <si>
    <t>E26000010</t>
  </si>
  <si>
    <t>South Gloucestershire</t>
  </si>
  <si>
    <t>E0103</t>
  </si>
  <si>
    <t>E06000025</t>
  </si>
  <si>
    <t>South Hams</t>
  </si>
  <si>
    <t>E1136</t>
  </si>
  <si>
    <t>E07000044</t>
  </si>
  <si>
    <t>South Holland</t>
  </si>
  <si>
    <t>E2535</t>
  </si>
  <si>
    <t>E07000140</t>
  </si>
  <si>
    <t>South Kesteven</t>
  </si>
  <si>
    <t>E2536</t>
  </si>
  <si>
    <t>E07000141</t>
  </si>
  <si>
    <t>South Norfolk</t>
  </si>
  <si>
    <t>E2637</t>
  </si>
  <si>
    <t>E07000149</t>
  </si>
  <si>
    <t>South Oxfordshire</t>
  </si>
  <si>
    <t>E3133</t>
  </si>
  <si>
    <t>E07000179</t>
  </si>
  <si>
    <t>South Ribble</t>
  </si>
  <si>
    <t>E2342</t>
  </si>
  <si>
    <t>E07000126</t>
  </si>
  <si>
    <t>South Staffordshire</t>
  </si>
  <si>
    <t>E3435</t>
  </si>
  <si>
    <t>E07000196</t>
  </si>
  <si>
    <t>South Tyneside</t>
  </si>
  <si>
    <t>E4504</t>
  </si>
  <si>
    <t>E08000023</t>
  </si>
  <si>
    <t>South Yorkshire Fire and Rescue Authority</t>
  </si>
  <si>
    <t>E6144</t>
  </si>
  <si>
    <t>E31000042</t>
  </si>
  <si>
    <t>South Yorkshire Mayoral Combined Authority</t>
  </si>
  <si>
    <t>E6350</t>
  </si>
  <si>
    <t>E47000002</t>
  </si>
  <si>
    <t>South Yorkshire Police and Crime Commissioner and Chief Constable</t>
  </si>
  <si>
    <t>E7044</t>
  </si>
  <si>
    <t>E23000011</t>
  </si>
  <si>
    <t>Southampton</t>
  </si>
  <si>
    <t>E1702</t>
  </si>
  <si>
    <t>E06000045</t>
  </si>
  <si>
    <t>Southend-on-Sea</t>
  </si>
  <si>
    <t>E1501</t>
  </si>
  <si>
    <t>E06000033</t>
  </si>
  <si>
    <t>Southwark</t>
  </si>
  <si>
    <t>E5019</t>
  </si>
  <si>
    <t>E09000028</t>
  </si>
  <si>
    <t>Spelthorne</t>
  </si>
  <si>
    <t>E3637</t>
  </si>
  <si>
    <t>E07000213</t>
  </si>
  <si>
    <t>St Albans</t>
  </si>
  <si>
    <t>E1936</t>
  </si>
  <si>
    <t>E07000240</t>
  </si>
  <si>
    <t>St Helens</t>
  </si>
  <si>
    <t>E4303</t>
  </si>
  <si>
    <t>E08000013</t>
  </si>
  <si>
    <t>Stafford</t>
  </si>
  <si>
    <t>E3436</t>
  </si>
  <si>
    <t>E07000197</t>
  </si>
  <si>
    <t>Staffordshire</t>
  </si>
  <si>
    <t>E3421</t>
  </si>
  <si>
    <t>E10000028</t>
  </si>
  <si>
    <t>Staffordshire Moorlands</t>
  </si>
  <si>
    <t>E3437</t>
  </si>
  <si>
    <t>E07000198</t>
  </si>
  <si>
    <t>Staffordshire Police, Fire and Crime Commissioner Fire and Rescue Authority</t>
  </si>
  <si>
    <t>E6134</t>
  </si>
  <si>
    <t>E31000033</t>
  </si>
  <si>
    <t>Staffordshire Police, Fire and Crime Commissioner Police Authority</t>
  </si>
  <si>
    <t>E7034</t>
  </si>
  <si>
    <t>E23000015</t>
  </si>
  <si>
    <t>Stevenage</t>
  </si>
  <si>
    <t>E1937</t>
  </si>
  <si>
    <t>E07000243</t>
  </si>
  <si>
    <t>Stockport</t>
  </si>
  <si>
    <t>E4207</t>
  </si>
  <si>
    <t>E08000007</t>
  </si>
  <si>
    <t>Stockton-on-Tees</t>
  </si>
  <si>
    <t>E0704</t>
  </si>
  <si>
    <t>E06000004</t>
  </si>
  <si>
    <t>Stoke-on-Trent</t>
  </si>
  <si>
    <t>E3401</t>
  </si>
  <si>
    <t>E06000021</t>
  </si>
  <si>
    <t>Stratford-on-Avon</t>
  </si>
  <si>
    <t>E3734</t>
  </si>
  <si>
    <t>E07000221</t>
  </si>
  <si>
    <t>Stroud</t>
  </si>
  <si>
    <t>E1635</t>
  </si>
  <si>
    <t>E07000082</t>
  </si>
  <si>
    <t>Suffolk</t>
  </si>
  <si>
    <t>E3520</t>
  </si>
  <si>
    <t>E10000029</t>
  </si>
  <si>
    <t>Suffolk Police and Crime Commissioner and Chief Constable</t>
  </si>
  <si>
    <t>E7035</t>
  </si>
  <si>
    <t>E23000025</t>
  </si>
  <si>
    <t>Sunderland</t>
  </si>
  <si>
    <t>E4505</t>
  </si>
  <si>
    <t>E08000024</t>
  </si>
  <si>
    <t>Surrey</t>
  </si>
  <si>
    <t>E3620</t>
  </si>
  <si>
    <t>E10000030</t>
  </si>
  <si>
    <t>Surrey Heath</t>
  </si>
  <si>
    <t>E3638</t>
  </si>
  <si>
    <t>E07000214</t>
  </si>
  <si>
    <t>Surrey Police and Crime Commissioner and Chief Constable</t>
  </si>
  <si>
    <t>E7036</t>
  </si>
  <si>
    <t>E23000031</t>
  </si>
  <si>
    <t>Sussex Police and Crime Commissioner and Chief Constable</t>
  </si>
  <si>
    <t>E7053</t>
  </si>
  <si>
    <t>E23000033</t>
  </si>
  <si>
    <t>Sutton</t>
  </si>
  <si>
    <t>E5048</t>
  </si>
  <si>
    <t>E09000029</t>
  </si>
  <si>
    <t>Swale</t>
  </si>
  <si>
    <t>E2241</t>
  </si>
  <si>
    <t>E07000113</t>
  </si>
  <si>
    <t>Swindon</t>
  </si>
  <si>
    <t>E3901</t>
  </si>
  <si>
    <t>E06000030</t>
  </si>
  <si>
    <t>Tameside</t>
  </si>
  <si>
    <t>E4208</t>
  </si>
  <si>
    <t>E08000008</t>
  </si>
  <si>
    <t>Tamworth</t>
  </si>
  <si>
    <t>E3439</t>
  </si>
  <si>
    <t>E07000199</t>
  </si>
  <si>
    <t>Tandridge</t>
  </si>
  <si>
    <t>E3639</t>
  </si>
  <si>
    <t>E07000215</t>
  </si>
  <si>
    <t>Tees Valley Combined Authority</t>
  </si>
  <si>
    <t>E6355</t>
  </si>
  <si>
    <t>E47000006</t>
  </si>
  <si>
    <t>Teignbridge</t>
  </si>
  <si>
    <t>E1137</t>
  </si>
  <si>
    <t>E07000045</t>
  </si>
  <si>
    <t>Telford &amp; Wrekin</t>
  </si>
  <si>
    <t>E3201</t>
  </si>
  <si>
    <t>E06000020</t>
  </si>
  <si>
    <t>Tendring</t>
  </si>
  <si>
    <t>E1542</t>
  </si>
  <si>
    <t>E07000076</t>
  </si>
  <si>
    <t>Test Valley</t>
  </si>
  <si>
    <t>E1742</t>
  </si>
  <si>
    <t>E07000093</t>
  </si>
  <si>
    <t>Tewkesbury</t>
  </si>
  <si>
    <t>E1636</t>
  </si>
  <si>
    <t>E07000083</t>
  </si>
  <si>
    <t>Thames Valley Police and Crime Commissioner and Chief Constable</t>
  </si>
  <si>
    <t>E7054</t>
  </si>
  <si>
    <t>E23000029</t>
  </si>
  <si>
    <t>Thanet</t>
  </si>
  <si>
    <t>E2242</t>
  </si>
  <si>
    <t>E07000114</t>
  </si>
  <si>
    <t>The Broads Authority</t>
  </si>
  <si>
    <t>E6408</t>
  </si>
  <si>
    <t>E26000007</t>
  </si>
  <si>
    <t>Three Rivers</t>
  </si>
  <si>
    <t>E1938</t>
  </si>
  <si>
    <t>E07000102</t>
  </si>
  <si>
    <t>Thurrock</t>
  </si>
  <si>
    <t>E1502</t>
  </si>
  <si>
    <t>E06000034</t>
  </si>
  <si>
    <t>Tonbridge &amp; Malling</t>
  </si>
  <si>
    <t>E2243</t>
  </si>
  <si>
    <t>E07000115</t>
  </si>
  <si>
    <t>Torbay</t>
  </si>
  <si>
    <t>E1102</t>
  </si>
  <si>
    <t>E06000027</t>
  </si>
  <si>
    <t>Torridge</t>
  </si>
  <si>
    <t>E1139</t>
  </si>
  <si>
    <t>E07000046</t>
  </si>
  <si>
    <t>Tower Hamlets</t>
  </si>
  <si>
    <t>E5020</t>
  </si>
  <si>
    <t>E09000030</t>
  </si>
  <si>
    <t>Trafford</t>
  </si>
  <si>
    <t>E4209</t>
  </si>
  <si>
    <t>E08000009</t>
  </si>
  <si>
    <t>Tunbridge Wells</t>
  </si>
  <si>
    <t>E2244</t>
  </si>
  <si>
    <t>E07000116</t>
  </si>
  <si>
    <t>Tyne and Wear Fire and Rescue Authority</t>
  </si>
  <si>
    <t>E6145</t>
  </si>
  <si>
    <t>E31000043</t>
  </si>
  <si>
    <t>Uttlesford</t>
  </si>
  <si>
    <t>E1544</t>
  </si>
  <si>
    <t>E07000077</t>
  </si>
  <si>
    <t>Vale of White Horse</t>
  </si>
  <si>
    <t>E3134</t>
  </si>
  <si>
    <t>E07000180</t>
  </si>
  <si>
    <t>Wakefield</t>
  </si>
  <si>
    <t>E4705</t>
  </si>
  <si>
    <t>E08000036</t>
  </si>
  <si>
    <t>Walsall</t>
  </si>
  <si>
    <t>E4606</t>
  </si>
  <si>
    <t>E08000030</t>
  </si>
  <si>
    <t>Waltham Forest</t>
  </si>
  <si>
    <t>E5049</t>
  </si>
  <si>
    <t>E09000031</t>
  </si>
  <si>
    <t>Wandsworth</t>
  </si>
  <si>
    <t>E5021</t>
  </si>
  <si>
    <t>E09000032</t>
  </si>
  <si>
    <t>Warrington</t>
  </si>
  <si>
    <t>E0602</t>
  </si>
  <si>
    <t>E06000007</t>
  </si>
  <si>
    <t>Warwick</t>
  </si>
  <si>
    <t>E3735</t>
  </si>
  <si>
    <t>E07000222</t>
  </si>
  <si>
    <t>Warwickshire</t>
  </si>
  <si>
    <t>E3720</t>
  </si>
  <si>
    <t>E10000031</t>
  </si>
  <si>
    <t>Warwickshire Police and Crime Commissioner and Chief Constable</t>
  </si>
  <si>
    <t>E7037</t>
  </si>
  <si>
    <t>E23000017</t>
  </si>
  <si>
    <t>Watford</t>
  </si>
  <si>
    <t>E1939</t>
  </si>
  <si>
    <t>E07000103</t>
  </si>
  <si>
    <t>Waverley</t>
  </si>
  <si>
    <t>E3640</t>
  </si>
  <si>
    <t>E07000216</t>
  </si>
  <si>
    <t>Wealden</t>
  </si>
  <si>
    <t>E1437</t>
  </si>
  <si>
    <t>E07000065</t>
  </si>
  <si>
    <t>Welwyn Hatfield</t>
  </si>
  <si>
    <t>E1940</t>
  </si>
  <si>
    <t>E07000241</t>
  </si>
  <si>
    <t>West Berkshire</t>
  </si>
  <si>
    <t>E0302</t>
  </si>
  <si>
    <t>E06000037</t>
  </si>
  <si>
    <t>West Devon</t>
  </si>
  <si>
    <t>E1140</t>
  </si>
  <si>
    <t>E07000047</t>
  </si>
  <si>
    <t>West Lancashire</t>
  </si>
  <si>
    <t>E2343</t>
  </si>
  <si>
    <t>E07000127</t>
  </si>
  <si>
    <t>West Lindsey</t>
  </si>
  <si>
    <t>E2537</t>
  </si>
  <si>
    <t>E07000142</t>
  </si>
  <si>
    <t>West London Waste Authority</t>
  </si>
  <si>
    <t>E6207</t>
  </si>
  <si>
    <t>E50000003</t>
  </si>
  <si>
    <t>West Mercia Police and Crime Commissioner and Chief Constable</t>
  </si>
  <si>
    <t>E7055</t>
  </si>
  <si>
    <t>E23000016</t>
  </si>
  <si>
    <t>West Midlands Combined Authority</t>
  </si>
  <si>
    <t>E6346</t>
  </si>
  <si>
    <t>E47000007</t>
  </si>
  <si>
    <t>West Midlands Fire and Rescue Authority</t>
  </si>
  <si>
    <t>E6146</t>
  </si>
  <si>
    <t>E31000044</t>
  </si>
  <si>
    <t>West Midlands Police and Crime Commissioner and Chief Constable</t>
  </si>
  <si>
    <t>E7046</t>
  </si>
  <si>
    <t>E23000014</t>
  </si>
  <si>
    <t>West Northamptonshire</t>
  </si>
  <si>
    <t>E2802</t>
  </si>
  <si>
    <t>E06000062</t>
  </si>
  <si>
    <t>West of England Combined Authority</t>
  </si>
  <si>
    <t>E6354</t>
  </si>
  <si>
    <t>E47000009</t>
  </si>
  <si>
    <t>West Oxfordshire</t>
  </si>
  <si>
    <t>E3135</t>
  </si>
  <si>
    <t>E07000181</t>
  </si>
  <si>
    <t>West Suffolk</t>
  </si>
  <si>
    <t>E3539</t>
  </si>
  <si>
    <t>E07000245</t>
  </si>
  <si>
    <t>West Sussex</t>
  </si>
  <si>
    <t>E3820</t>
  </si>
  <si>
    <t>E10000032</t>
  </si>
  <si>
    <t>West Yorkshire Combined Authority</t>
  </si>
  <si>
    <t>E6353</t>
  </si>
  <si>
    <t>E47000003</t>
  </si>
  <si>
    <t>West Yorkshire Fire and Rescue Authority</t>
  </si>
  <si>
    <t>E6147</t>
  </si>
  <si>
    <t>E31000045</t>
  </si>
  <si>
    <t>West Yorkshire Police and Crime Commissioner and Chief Constable</t>
  </si>
  <si>
    <t>E7047</t>
  </si>
  <si>
    <t>E23000010</t>
  </si>
  <si>
    <t>Western Riverside Waste Authority</t>
  </si>
  <si>
    <t>E6206</t>
  </si>
  <si>
    <t>E50000004</t>
  </si>
  <si>
    <t>Westminster</t>
  </si>
  <si>
    <t>E5022</t>
  </si>
  <si>
    <t>E09000033</t>
  </si>
  <si>
    <t>Westmorland and Furness</t>
  </si>
  <si>
    <t>E0902</t>
  </si>
  <si>
    <t>E06000064</t>
  </si>
  <si>
    <t>Wigan</t>
  </si>
  <si>
    <t>E4210</t>
  </si>
  <si>
    <t>E08000010</t>
  </si>
  <si>
    <t>Wiltshire</t>
  </si>
  <si>
    <t>E3902</t>
  </si>
  <si>
    <t>E06000054</t>
  </si>
  <si>
    <t>Wiltshire Police and Crime Commissioner and Chief Constable</t>
  </si>
  <si>
    <t>E7039</t>
  </si>
  <si>
    <t>E23000038</t>
  </si>
  <si>
    <t>Winchester</t>
  </si>
  <si>
    <t>E1743</t>
  </si>
  <si>
    <t>E07000094</t>
  </si>
  <si>
    <t>Windsor &amp; Maidenhead</t>
  </si>
  <si>
    <t>E0305</t>
  </si>
  <si>
    <t>E06000040</t>
  </si>
  <si>
    <t>Wirral</t>
  </si>
  <si>
    <t>E4305</t>
  </si>
  <si>
    <t>E08000015</t>
  </si>
  <si>
    <t>Woking</t>
  </si>
  <si>
    <t>E3641</t>
  </si>
  <si>
    <t>E07000217</t>
  </si>
  <si>
    <t>Wokingham</t>
  </si>
  <si>
    <t>E0306</t>
  </si>
  <si>
    <t>E06000041</t>
  </si>
  <si>
    <t>Wolverhampton</t>
  </si>
  <si>
    <t>E4607</t>
  </si>
  <si>
    <t>E08000031</t>
  </si>
  <si>
    <t>Worcester</t>
  </si>
  <si>
    <t>E1837</t>
  </si>
  <si>
    <t>E07000237</t>
  </si>
  <si>
    <t>Worcestershire</t>
  </si>
  <si>
    <t>E1821</t>
  </si>
  <si>
    <t>E10000034</t>
  </si>
  <si>
    <t>Worthing</t>
  </si>
  <si>
    <t>E3837</t>
  </si>
  <si>
    <t>E07000229</t>
  </si>
  <si>
    <t>Wychavon</t>
  </si>
  <si>
    <t>E1838</t>
  </si>
  <si>
    <t>E07000238</t>
  </si>
  <si>
    <t>Wyre</t>
  </si>
  <si>
    <t>E2344</t>
  </si>
  <si>
    <t>E07000128</t>
  </si>
  <si>
    <t>Wyre Forest</t>
  </si>
  <si>
    <t>E1839</t>
  </si>
  <si>
    <t>E07000239</t>
  </si>
  <si>
    <t>York</t>
  </si>
  <si>
    <t>E2701</t>
  </si>
  <si>
    <t>E06000014</t>
  </si>
  <si>
    <t>York and North Yorkshire Combined Authority</t>
  </si>
  <si>
    <t>E6360</t>
  </si>
  <si>
    <t>E47000012</t>
  </si>
  <si>
    <t>Yorkshire Dales National Park Authority</t>
  </si>
  <si>
    <t>E6407</t>
  </si>
  <si>
    <t>E26000012</t>
  </si>
  <si>
    <t>eduerlprm-exptotfa</t>
  </si>
  <si>
    <t>eduerlprm-exptotfin</t>
  </si>
  <si>
    <t>eduerlprm-rectot</t>
  </si>
  <si>
    <t>eduscn-exptotfa</t>
  </si>
  <si>
    <t>eduscn-exptotfin</t>
  </si>
  <si>
    <t>eduscn-rectot</t>
  </si>
  <si>
    <t>eduspc-exptotfa</t>
  </si>
  <si>
    <t>eduspc-exptotfin</t>
  </si>
  <si>
    <t>eduspc-rectot</t>
  </si>
  <si>
    <t>edupstoth-exptotfa</t>
  </si>
  <si>
    <t>edupstoth-exptotfin</t>
  </si>
  <si>
    <t>edupstoth-rectot</t>
  </si>
  <si>
    <t>transrds-exptotfa</t>
  </si>
  <si>
    <t>transrds-exptotfin</t>
  </si>
  <si>
    <t>transrds-rectot</t>
  </si>
  <si>
    <t>transprk-exptotfa</t>
  </si>
  <si>
    <t>transprk-exptotfin</t>
  </si>
  <si>
    <t>transprk-rectot</t>
  </si>
  <si>
    <t>transpblbus-exptotfa</t>
  </si>
  <si>
    <t>transpblbus-exptotfin</t>
  </si>
  <si>
    <t>transpblbus-rectot</t>
  </si>
  <si>
    <t>transpblrail-exptotfa</t>
  </si>
  <si>
    <t>transpblrail-exptotfin</t>
  </si>
  <si>
    <t>transpblrail-rectot</t>
  </si>
  <si>
    <t>transahtarp-exptotfa</t>
  </si>
  <si>
    <t>transahtarp-exptotfin</t>
  </si>
  <si>
    <t>transahtarp-rectot</t>
  </si>
  <si>
    <t>transahthrbprs-exptotfa</t>
  </si>
  <si>
    <t>transahthrbprs-exptotfin</t>
  </si>
  <si>
    <t>transahthrbprs-rectot</t>
  </si>
  <si>
    <t>transahttll-exptotfa</t>
  </si>
  <si>
    <t>transahttll-exptotfin</t>
  </si>
  <si>
    <t>transahttll-rectot</t>
  </si>
  <si>
    <t>sctot-exptotfa</t>
  </si>
  <si>
    <t>sctot-exptotfin</t>
  </si>
  <si>
    <t>sctot-rectot</t>
  </si>
  <si>
    <t>phtot-exptotfa</t>
  </si>
  <si>
    <t>phtot-exptotfin</t>
  </si>
  <si>
    <t>phtot-rectot</t>
  </si>
  <si>
    <t>houstot-exptotfa</t>
  </si>
  <si>
    <t>houstot-exptotfin</t>
  </si>
  <si>
    <t>houstot-rectot</t>
  </si>
  <si>
    <t>culhrt-exptotfa</t>
  </si>
  <si>
    <t>culhrt-exptotfin</t>
  </si>
  <si>
    <t>culhrt-rectot</t>
  </si>
  <si>
    <t>culspr-exptotfa</t>
  </si>
  <si>
    <t>culspr-exptotfin</t>
  </si>
  <si>
    <t>culspr-rectot</t>
  </si>
  <si>
    <t>culopn-exptotfa</t>
  </si>
  <si>
    <t>culopn-exptotfin</t>
  </si>
  <si>
    <t>culopn-rectot</t>
  </si>
  <si>
    <t>cultrs-exptotfa</t>
  </si>
  <si>
    <t>cultrs-exptotfin</t>
  </si>
  <si>
    <t>cultrs-rectot</t>
  </si>
  <si>
    <t>cullib-exptotfa</t>
  </si>
  <si>
    <t>cullib-exptotfin</t>
  </si>
  <si>
    <t>cullib-rectot</t>
  </si>
  <si>
    <t>envcmt-exptotfa</t>
  </si>
  <si>
    <t>envcmt-exptotfin</t>
  </si>
  <si>
    <t>envcmt-rectot</t>
  </si>
  <si>
    <t>envcst-exptotfa</t>
  </si>
  <si>
    <t>envcst-exptotfin</t>
  </si>
  <si>
    <t>envcst-rectot</t>
  </si>
  <si>
    <t>envcmm-exptotfa</t>
  </si>
  <si>
    <t>envcmm-exptotfin</t>
  </si>
  <si>
    <t>envcmm-rectot</t>
  </si>
  <si>
    <t>envflddrn-exptotfa</t>
  </si>
  <si>
    <t>envflddrn-exptotfin</t>
  </si>
  <si>
    <t>envflddrn-rectot</t>
  </si>
  <si>
    <t>envagr-exptotfa</t>
  </si>
  <si>
    <t>envagr-exptotfin</t>
  </si>
  <si>
    <t>envagr-rectot</t>
  </si>
  <si>
    <t>envrglenv-exptotfa</t>
  </si>
  <si>
    <t>envrglenv-exptotfin</t>
  </si>
  <si>
    <t>envrglenv-rectot</t>
  </si>
  <si>
    <t>envrgltrd-exptotfa</t>
  </si>
  <si>
    <t>envrgltrd-exptotfin</t>
  </si>
  <si>
    <t>envrgltrd-rectot</t>
  </si>
  <si>
    <t>envstr-exptotfa</t>
  </si>
  <si>
    <t>envstr-exptotfin</t>
  </si>
  <si>
    <t>envstr-rectot</t>
  </si>
  <si>
    <t>envcll-exptotfa</t>
  </si>
  <si>
    <t>envcll-exptotfin</t>
  </si>
  <si>
    <t>envcll-rectot</t>
  </si>
  <si>
    <t>envdsp-exptotfa</t>
  </si>
  <si>
    <t>envdsp-exptotfin</t>
  </si>
  <si>
    <t>envdsp-rectot</t>
  </si>
  <si>
    <t>envtrd-exptotfa</t>
  </si>
  <si>
    <t>envtrd-exptotfin</t>
  </si>
  <si>
    <t>envtrd-rectot</t>
  </si>
  <si>
    <t>envrcy-exptotfa</t>
  </si>
  <si>
    <t>envrcy-exptotfin</t>
  </si>
  <si>
    <t>envrcy-rectot</t>
  </si>
  <si>
    <t>envmin-exptotfa</t>
  </si>
  <si>
    <t>envmin-exptotfin</t>
  </si>
  <si>
    <t>envmin-rectot</t>
  </si>
  <si>
    <t>envclm-exptotfa</t>
  </si>
  <si>
    <t>envclm-exptotfin</t>
  </si>
  <si>
    <t>envclm-rectot</t>
  </si>
  <si>
    <t>plantot-exptotfa</t>
  </si>
  <si>
    <t>plantot-exptotfin</t>
  </si>
  <si>
    <t>plantot-rectot</t>
  </si>
  <si>
    <t>digtot-exptotfa</t>
  </si>
  <si>
    <t>digtot-exptotfin</t>
  </si>
  <si>
    <t>digtot-rectot</t>
  </si>
  <si>
    <t>poltot-exptotfa</t>
  </si>
  <si>
    <t>poltot-exptotfin</t>
  </si>
  <si>
    <t>poltot-rectot</t>
  </si>
  <si>
    <t>frstot-exptotfa</t>
  </si>
  <si>
    <t>frstot-exptotfin</t>
  </si>
  <si>
    <t>frstot-rectot</t>
  </si>
  <si>
    <t>centot-exptotfa</t>
  </si>
  <si>
    <t>centot-exptotfin</t>
  </si>
  <si>
    <t>centot-rectot</t>
  </si>
  <si>
    <t>tradcomtot-exptotfa</t>
  </si>
  <si>
    <t>tradcomtot-exptotfin</t>
  </si>
  <si>
    <t>tradcomtot-rectot</t>
  </si>
  <si>
    <t>tradoth-exptotfa</t>
  </si>
  <si>
    <t>tradoth-exptotfin</t>
  </si>
  <si>
    <t>tradoth-rectot</t>
  </si>
  <si>
    <t>fingrntot-amt</t>
  </si>
  <si>
    <t>finrec-amt</t>
  </si>
  <si>
    <t>finfundtot-amt</t>
  </si>
  <si>
    <t>finothxpfi-amt</t>
  </si>
  <si>
    <t>finothpfi-amt</t>
  </si>
  <si>
    <t>prucfrend-amt</t>
  </si>
  <si>
    <t>prucfrchng-amt</t>
  </si>
  <si>
    <t>prubrwgrs-end</t>
  </si>
  <si>
    <t>prubrwgrs-chng</t>
  </si>
  <si>
    <t>prucrdt-end</t>
  </si>
  <si>
    <t>prucrdt-chng</t>
  </si>
  <si>
    <t>pruinv-end</t>
  </si>
  <si>
    <t>pruinv-chng</t>
  </si>
  <si>
    <t>prubrwgrscrdtlaco-end</t>
  </si>
  <si>
    <t>prubrwgrscrdtlaco-chng</t>
  </si>
  <si>
    <t>prubdy-end</t>
  </si>
  <si>
    <t>prubdy-chng</t>
  </si>
  <si>
    <t>prulmt-end</t>
  </si>
  <si>
    <t>prulmt-chng</t>
  </si>
  <si>
    <t>eduauth</t>
  </si>
  <si>
    <t>phauth</t>
  </si>
  <si>
    <t>scauth</t>
  </si>
  <si>
    <t>housauth</t>
  </si>
  <si>
    <t>polauth</t>
  </si>
  <si>
    <t>frsauth</t>
  </si>
  <si>
    <t>hraauth</t>
  </si>
  <si>
    <t>CER 2425</t>
  </si>
  <si>
    <t>CER 2526 Thrshlds</t>
  </si>
  <si>
    <t>lacode</t>
  </si>
  <si>
    <t>fingrn-amt</t>
  </si>
  <si>
    <t>finfund-amt</t>
  </si>
  <si>
    <t>prubrwgrscrdt-end</t>
  </si>
  <si>
    <t>prubrwgrscrdt-chng</t>
  </si>
  <si>
    <t>la_name</t>
  </si>
  <si>
    <t>E12000007</t>
  </si>
  <si>
    <t>Greater London Authority</t>
  </si>
  <si>
    <t>NULL</t>
  </si>
  <si>
    <t>vallvl</t>
  </si>
  <si>
    <t>KC's check</t>
  </si>
  <si>
    <t>AssetID</t>
  </si>
  <si>
    <t>AssetValue</t>
  </si>
  <si>
    <t>AssetComments1</t>
  </si>
  <si>
    <t>AssetComments2</t>
  </si>
  <si>
    <t>AssetComments3</t>
  </si>
  <si>
    <t>left variable</t>
  </si>
  <si>
    <t>middle variable</t>
  </si>
  <si>
    <t>right variable</t>
  </si>
  <si>
    <t>Trick to get left, middle, right variables</t>
  </si>
  <si>
    <t>Form</t>
  </si>
  <si>
    <t>CER</t>
  </si>
  <si>
    <t>FormVers</t>
  </si>
  <si>
    <t>OrgID</t>
  </si>
  <si>
    <t>Period</t>
  </si>
  <si>
    <t>IFRS16</t>
  </si>
  <si>
    <t>Contact_Name</t>
  </si>
  <si>
    <t>Contact_Tele</t>
  </si>
  <si>
    <t>Contact_Email</t>
  </si>
  <si>
    <t>S151_Contact_Name</t>
  </si>
  <si>
    <t>S151_Contact_Tele</t>
  </si>
  <si>
    <t>S151_Contact_Email</t>
  </si>
  <si>
    <t>CFO_Match_S151</t>
  </si>
  <si>
    <t>CFO_Contact_Name</t>
  </si>
  <si>
    <t>CFO_Contact_Tele</t>
  </si>
  <si>
    <t>CFO_Contact_Email</t>
  </si>
  <si>
    <t>Add_Contact_1_Sheet</t>
  </si>
  <si>
    <t>Add_Contact_1_Name</t>
  </si>
  <si>
    <t>Add_Contact_1_Tele</t>
  </si>
  <si>
    <t>Add_Contact_1_Email</t>
  </si>
  <si>
    <t>Add_Contact_2_Sheet</t>
  </si>
  <si>
    <t>Add_Contact_2_Name</t>
  </si>
  <si>
    <t>Add_Contact_2_Tele</t>
  </si>
  <si>
    <t>Add_Contact_2_Email</t>
  </si>
  <si>
    <t>Add_Contact_3_Sheet</t>
  </si>
  <si>
    <t>Add_Contact_3_Name</t>
  </si>
  <si>
    <t>Add_Contact_3_Tele</t>
  </si>
  <si>
    <t>Add_Contact_3_Email</t>
  </si>
  <si>
    <t>EandR1-eduerlprm-explndbld</t>
  </si>
  <si>
    <t>EandR1-eduscn-explndbld</t>
  </si>
  <si>
    <t>EandR1-eduspc-explndbld</t>
  </si>
  <si>
    <t>EandR1-edupstoth-explndbld</t>
  </si>
  <si>
    <t>EandR1-edutot-explndbld</t>
  </si>
  <si>
    <t>EandR1-transrds-explndbld</t>
  </si>
  <si>
    <t>EandR1-transprk-explndbld</t>
  </si>
  <si>
    <t>EandR1-transpblbus-explndbld</t>
  </si>
  <si>
    <t>EandR1-transpblrail-explndbld</t>
  </si>
  <si>
    <t>EandR1-transahtarp-explndbld</t>
  </si>
  <si>
    <t>EandR1-transahthrbprs-explndbld</t>
  </si>
  <si>
    <t>EandR1-transahttll-explndbld</t>
  </si>
  <si>
    <t>EandR1-transtot-explndbld</t>
  </si>
  <si>
    <t>EandR1-sctot-explndbld</t>
  </si>
  <si>
    <t>EandR1-phtot-explndbld</t>
  </si>
  <si>
    <t>EandR1-houshratot-explndbld</t>
  </si>
  <si>
    <t>EandR1-housgfcftot-explndbld</t>
  </si>
  <si>
    <t>EandR1-houstot-explndbld</t>
  </si>
  <si>
    <t>EandR1-culhrt-explndbld</t>
  </si>
  <si>
    <t>EandR1-culspr-explndbld</t>
  </si>
  <si>
    <t>EandR1-culopn-explndbld</t>
  </si>
  <si>
    <t>EandR1-cultrs-explndbld</t>
  </si>
  <si>
    <t>EandR1-cullib-explndbld</t>
  </si>
  <si>
    <t>EandR1-cultot-explndbld</t>
  </si>
  <si>
    <t>EandR1-envcmt-explndbld</t>
  </si>
  <si>
    <t>EandR1-envcst-explndbld</t>
  </si>
  <si>
    <t>EandR1-envcmm-explndbld</t>
  </si>
  <si>
    <t>EandR1-envflddrn-explndbld</t>
  </si>
  <si>
    <t>EandR1-envagr-explndbld</t>
  </si>
  <si>
    <t>EandR1-envrglenv-explndbld</t>
  </si>
  <si>
    <t>EandR1-envrgltrd-explndbld</t>
  </si>
  <si>
    <t>EandR1-envstr-explndbld</t>
  </si>
  <si>
    <t>EandR1-envcll-explndbld</t>
  </si>
  <si>
    <t>EandR1-envdsp-explndbld</t>
  </si>
  <si>
    <t>EandR1-envtrd-explndbld</t>
  </si>
  <si>
    <t>EandR1-envrcy-explndbld</t>
  </si>
  <si>
    <t>EandR1-envmin-explndbld</t>
  </si>
  <si>
    <t>EandR1-envclm-explndbld</t>
  </si>
  <si>
    <t>EandR1-envtot-explndbld</t>
  </si>
  <si>
    <t>EandR1-plantot-explndbld</t>
  </si>
  <si>
    <t>EandR1-digtot-explndbld</t>
  </si>
  <si>
    <t>EandR1-poltot-explndbld</t>
  </si>
  <si>
    <t>EandR1-frstot-explndbld</t>
  </si>
  <si>
    <t>EandR1-centot-explndbld</t>
  </si>
  <si>
    <t>EandR1-tradcomhous-explndbld</t>
  </si>
  <si>
    <t>EandR1-tradcomreal-explndbld</t>
  </si>
  <si>
    <t>EandR1-tradcomfin-explndbld</t>
  </si>
  <si>
    <t>EandR1-tradcomenr-explndbld</t>
  </si>
  <si>
    <t>EandR1-tradcomwtr-explndbld</t>
  </si>
  <si>
    <t>EandR1-tradcomhsp-explndbld</t>
  </si>
  <si>
    <t>EandR1-tradcomoth-explndbld</t>
  </si>
  <si>
    <t>EandR1-tradcomtot-explndbld</t>
  </si>
  <si>
    <t>EandR1-tradoth-explndbld</t>
  </si>
  <si>
    <t>EandR1-tradtot-explndbld</t>
  </si>
  <si>
    <t>EandR1-alltot-explndbld</t>
  </si>
  <si>
    <t>EandR1-eduerlprm-expcnscnvrnv</t>
  </si>
  <si>
    <t>EandR1-eduscn-expcnscnvrnv</t>
  </si>
  <si>
    <t>EandR1-eduspc-expcnscnvrnv</t>
  </si>
  <si>
    <t>EandR1-edupstoth-expcnscnvrnv</t>
  </si>
  <si>
    <t>EandR1-edutot-expcnscnvrnv</t>
  </si>
  <si>
    <t>EandR1-transrds-expcnscnvrnv</t>
  </si>
  <si>
    <t>EandR1-transprk-expcnscnvrnv</t>
  </si>
  <si>
    <t>EandR1-transpblbus-expcnscnvrnv</t>
  </si>
  <si>
    <t>EandR1-transpblrail-expcnscnvrnv</t>
  </si>
  <si>
    <t>EandR1-transahtarp-expcnscnvrnv</t>
  </si>
  <si>
    <t>EandR1-transahthrbprs-expcnscnvrnv</t>
  </si>
  <si>
    <t>EandR1-transahttll-expcnscnvrnv</t>
  </si>
  <si>
    <t>EandR1-transtot-expcnscnvrnv</t>
  </si>
  <si>
    <t>EandR1-sctot-expcnscnvrnv</t>
  </si>
  <si>
    <t>EandR1-phtot-expcnscnvrnv</t>
  </si>
  <si>
    <t>EandR1-houshratot-expcnscnvrnv</t>
  </si>
  <si>
    <t>EandR1-housgfcftot-expcnscnvrnv</t>
  </si>
  <si>
    <t>EandR1-houstot-expcnscnvrnv</t>
  </si>
  <si>
    <t>EandR1-culhrt-expcnscnvrnv</t>
  </si>
  <si>
    <t>EandR1-culspr-expcnscnvrnv</t>
  </si>
  <si>
    <t>EandR1-culopn-expcnscnvrnv</t>
  </si>
  <si>
    <t>EandR1-cultrs-expcnscnvrnv</t>
  </si>
  <si>
    <t>EandR1-cullib-expcnscnvrnv</t>
  </si>
  <si>
    <t>EandR1-cultot-expcnscnvrnv</t>
  </si>
  <si>
    <t>EandR1-envcmt-expcnscnvrnv</t>
  </si>
  <si>
    <t>EandR1-envcst-expcnscnvrnv</t>
  </si>
  <si>
    <t>EandR1-envcmm-expcnscnvrnv</t>
  </si>
  <si>
    <t>EandR1-envflddrn-expcnscnvrnv</t>
  </si>
  <si>
    <t>EandR1-envagr-expcnscnvrnv</t>
  </si>
  <si>
    <t>EandR1-envrglenv-expcnscnvrnv</t>
  </si>
  <si>
    <t>EandR1-envrgltrd-expcnscnvrnv</t>
  </si>
  <si>
    <t>EandR1-envstr-expcnscnvrnv</t>
  </si>
  <si>
    <t>EandR1-envcll-expcnscnvrnv</t>
  </si>
  <si>
    <t>EandR1-envdsp-expcnscnvrnv</t>
  </si>
  <si>
    <t>EandR1-envtrd-expcnscnvrnv</t>
  </si>
  <si>
    <t>EandR1-envrcy-expcnscnvrnv</t>
  </si>
  <si>
    <t>EandR1-envmin-expcnscnvrnv</t>
  </si>
  <si>
    <t>EandR1-envclm-expcnscnvrnv</t>
  </si>
  <si>
    <t>EandR1-envtot-expcnscnvrnv</t>
  </si>
  <si>
    <t>EandR1-plantot-expcnscnvrnv</t>
  </si>
  <si>
    <t>EandR1-digtot-expcnscnvrnv</t>
  </si>
  <si>
    <t>EandR1-poltot-expcnscnvrnv</t>
  </si>
  <si>
    <t>EandR1-frstot-expcnscnvrnv</t>
  </si>
  <si>
    <t>EandR1-centot-expcnscnvrnv</t>
  </si>
  <si>
    <t>EandR1-tradcomhous-expcnscnvrnv</t>
  </si>
  <si>
    <t>EandR1-tradcomreal-expcnscnvrnv</t>
  </si>
  <si>
    <t>EandR1-tradcomfin-expcnscnvrnv</t>
  </si>
  <si>
    <t>EandR1-tradcomenr-expcnscnvrnv</t>
  </si>
  <si>
    <t>EandR1-tradcomwtr-expcnscnvrnv</t>
  </si>
  <si>
    <t>EandR1-tradcomhsp-expcnscnvrnv</t>
  </si>
  <si>
    <t>EandR1-tradcomoth-expcnscnvrnv</t>
  </si>
  <si>
    <t>EandR1-tradcomtot-expcnscnvrnv</t>
  </si>
  <si>
    <t>EandR1-tradoth-expcnscnvrnv</t>
  </si>
  <si>
    <t>EandR1-tradtot-expcnscnvrnv</t>
  </si>
  <si>
    <t>EandR1-alltot-expcnscnvrnv</t>
  </si>
  <si>
    <t>EandR1-eduerlprm-expvhc</t>
  </si>
  <si>
    <t>EandR1-eduscn-expvhc</t>
  </si>
  <si>
    <t>EandR1-eduspc-expvhc</t>
  </si>
  <si>
    <t>EandR1-edupstoth-expvhc</t>
  </si>
  <si>
    <t>EandR1-edutot-expvhc</t>
  </si>
  <si>
    <t>EandR1-transrds-expvhc</t>
  </si>
  <si>
    <t>EandR1-transprk-expvhc</t>
  </si>
  <si>
    <t>EandR1-transpblbus-expvhc</t>
  </si>
  <si>
    <t>EandR1-transpblrail-expvhc</t>
  </si>
  <si>
    <t>EandR1-transahtarp-expvhc</t>
  </si>
  <si>
    <t>EandR1-transahthrbprs-expvhc</t>
  </si>
  <si>
    <t>EandR1-transahttll-expvhc</t>
  </si>
  <si>
    <t>EandR1-transtot-expvhc</t>
  </si>
  <si>
    <t>EandR1-sctot-expvhc</t>
  </si>
  <si>
    <t>EandR1-phtot-expvhc</t>
  </si>
  <si>
    <t>EandR1-houshratot-expvhc</t>
  </si>
  <si>
    <t>EandR1-housgfcftot-expvhc</t>
  </si>
  <si>
    <t>EandR1-houstot-expvhc</t>
  </si>
  <si>
    <t>EandR1-culhrt-expvhc</t>
  </si>
  <si>
    <t>EandR1-culspr-expvhc</t>
  </si>
  <si>
    <t>EandR1-culopn-expvhc</t>
  </si>
  <si>
    <t>EandR1-cultrs-expvhc</t>
  </si>
  <si>
    <t>EandR1-cullib-expvhc</t>
  </si>
  <si>
    <t>EandR1-cultot-expvhc</t>
  </si>
  <si>
    <t>EandR1-envcmt-expvhc</t>
  </si>
  <si>
    <t>EandR1-envcst-expvhc</t>
  </si>
  <si>
    <t>EandR1-envcmm-expvhc</t>
  </si>
  <si>
    <t>EandR1-envflddrn-expvhc</t>
  </si>
  <si>
    <t>EandR1-envagr-expvhc</t>
  </si>
  <si>
    <t>EandR1-envrglenv-expvhc</t>
  </si>
  <si>
    <t>EandR1-envrgltrd-expvhc</t>
  </si>
  <si>
    <t>EandR1-envstr-expvhc</t>
  </si>
  <si>
    <t>EandR1-envcll-expvhc</t>
  </si>
  <si>
    <t>EandR1-envdsp-expvhc</t>
  </si>
  <si>
    <t>EandR1-envtrd-expvhc</t>
  </si>
  <si>
    <t>EandR1-envrcy-expvhc</t>
  </si>
  <si>
    <t>EandR1-envmin-expvhc</t>
  </si>
  <si>
    <t>EandR1-envclm-expvhc</t>
  </si>
  <si>
    <t>EandR1-envtot-expvhc</t>
  </si>
  <si>
    <t>EandR1-plantot-expvhc</t>
  </si>
  <si>
    <t>EandR1-digtot-expvhc</t>
  </si>
  <si>
    <t>EandR1-poltot-expvhc</t>
  </si>
  <si>
    <t>EandR1-frstot-expvhc</t>
  </si>
  <si>
    <t>EandR1-centot-expvhc</t>
  </si>
  <si>
    <t>EandR1-tradcomhous-expvhc</t>
  </si>
  <si>
    <t>EandR1-tradcomreal-expvhc</t>
  </si>
  <si>
    <t>EandR1-tradcomfin-expvhc</t>
  </si>
  <si>
    <t>EandR1-tradcomenr-expvhc</t>
  </si>
  <si>
    <t>EandR1-tradcomwtr-expvhc</t>
  </si>
  <si>
    <t>EandR1-tradcomhsp-expvhc</t>
  </si>
  <si>
    <t>EandR1-tradcomoth-expvhc</t>
  </si>
  <si>
    <t>EandR1-tradcomtot-expvhc</t>
  </si>
  <si>
    <t>EandR1-tradoth-expvhc</t>
  </si>
  <si>
    <t>EandR1-tradtot-expvhc</t>
  </si>
  <si>
    <t>EandR1-alltot-expvhc</t>
  </si>
  <si>
    <t>EandR1-eduerlprm-expeqpmch</t>
  </si>
  <si>
    <t>EandR1-eduscn-expeqpmch</t>
  </si>
  <si>
    <t>EandR1-eduspc-expeqpmch</t>
  </si>
  <si>
    <t>EandR1-edupstoth-expeqpmch</t>
  </si>
  <si>
    <t>EandR1-edutot-expeqpmch</t>
  </si>
  <si>
    <t>EandR1-transrds-expeqpmch</t>
  </si>
  <si>
    <t>EandR1-transprk-expeqpmch</t>
  </si>
  <si>
    <t>EandR1-transpblbus-expeqpmch</t>
  </si>
  <si>
    <t>EandR1-transpblrail-expeqpmch</t>
  </si>
  <si>
    <t>EandR1-transahtarp-expeqpmch</t>
  </si>
  <si>
    <t>EandR1-transahthrbprs-expeqpmch</t>
  </si>
  <si>
    <t>EandR1-transahttll-expeqpmch</t>
  </si>
  <si>
    <t>EandR1-transtot-expeqpmch</t>
  </si>
  <si>
    <t>EandR1-sctot-expeqpmch</t>
  </si>
  <si>
    <t>EandR1-phtot-expeqpmch</t>
  </si>
  <si>
    <t>EandR1-houshratot-expeqpmch</t>
  </si>
  <si>
    <t>EandR1-housgfcftot-expeqpmch</t>
  </si>
  <si>
    <t>EandR1-houstot-expeqpmch</t>
  </si>
  <si>
    <t>EandR1-culhrt-expeqpmch</t>
  </si>
  <si>
    <t>EandR1-culspr-expeqpmch</t>
  </si>
  <si>
    <t>EandR1-culopn-expeqpmch</t>
  </si>
  <si>
    <t>EandR1-cultrs-expeqpmch</t>
  </si>
  <si>
    <t>EandR1-cullib-expeqpmch</t>
  </si>
  <si>
    <t>EandR1-cultot-expeqpmch</t>
  </si>
  <si>
    <t>EandR1-envcmt-expeqpmch</t>
  </si>
  <si>
    <t>EandR1-envcst-expeqpmch</t>
  </si>
  <si>
    <t>EandR1-envcmm-expeqpmch</t>
  </si>
  <si>
    <t>EandR1-envflddrn-expeqpmch</t>
  </si>
  <si>
    <t>EandR1-envagr-expeqpmch</t>
  </si>
  <si>
    <t>EandR1-envrglenv-expeqpmch</t>
  </si>
  <si>
    <t>EandR1-envrgltrd-expeqpmch</t>
  </si>
  <si>
    <t>EandR1-envstr-expeqpmch</t>
  </si>
  <si>
    <t>EandR1-envcll-expeqpmch</t>
  </si>
  <si>
    <t>EandR1-envdsp-expeqpmch</t>
  </si>
  <si>
    <t>EandR1-envtrd-expeqpmch</t>
  </si>
  <si>
    <t>EandR1-envrcy-expeqpmch</t>
  </si>
  <si>
    <t>EandR1-envmin-expeqpmch</t>
  </si>
  <si>
    <t>EandR1-envclm-expeqpmch</t>
  </si>
  <si>
    <t>EandR1-envtot-expeqpmch</t>
  </si>
  <si>
    <t>EandR1-plantot-expeqpmch</t>
  </si>
  <si>
    <t>EandR1-digtot-expeqpmch</t>
  </si>
  <si>
    <t>EandR1-poltot-expeqpmch</t>
  </si>
  <si>
    <t>EandR1-frstot-expeqpmch</t>
  </si>
  <si>
    <t>EandR1-centot-expeqpmch</t>
  </si>
  <si>
    <t>EandR1-tradcomhous-expeqpmch</t>
  </si>
  <si>
    <t>EandR1-tradcomreal-expeqpmch</t>
  </si>
  <si>
    <t>EandR1-tradcomfin-expeqpmch</t>
  </si>
  <si>
    <t>EandR1-tradcomenr-expeqpmch</t>
  </si>
  <si>
    <t>EandR1-tradcomwtr-expeqpmch</t>
  </si>
  <si>
    <t>EandR1-tradcomhsp-expeqpmch</t>
  </si>
  <si>
    <t>EandR1-tradcomoth-expeqpmch</t>
  </si>
  <si>
    <t>EandR1-tradcomtot-expeqpmch</t>
  </si>
  <si>
    <t>EandR1-tradoth-expeqpmch</t>
  </si>
  <si>
    <t>EandR1-tradtot-expeqpmch</t>
  </si>
  <si>
    <t>EandR1-alltot-expeqpmch</t>
  </si>
  <si>
    <t>EandR1-eduerlprm-expvhceqpmch</t>
  </si>
  <si>
    <t>EandR1-eduscn-expvhceqpmch</t>
  </si>
  <si>
    <t>EandR1-eduspc-expvhceqpmch</t>
  </si>
  <si>
    <t>EandR1-edupstoth-expvhceqpmch</t>
  </si>
  <si>
    <t>EandR1-edutot-expvhceqpmch</t>
  </si>
  <si>
    <t>EandR1-transrds-expvhceqpmch</t>
  </si>
  <si>
    <t>EandR1-transprk-expvhceqpmch</t>
  </si>
  <si>
    <t>EandR1-transpblbus-expvhceqpmch</t>
  </si>
  <si>
    <t>EandR1-transpblrail-expvhceqpmch</t>
  </si>
  <si>
    <t>EandR1-transahtarp-expvhceqpmch</t>
  </si>
  <si>
    <t>EandR1-transahthrbprs-expvhceqpmch</t>
  </si>
  <si>
    <t>EandR1-transahttll-expvhceqpmch</t>
  </si>
  <si>
    <t>EandR1-transtot-expvhceqpmch</t>
  </si>
  <si>
    <t>EandR1-sctot-expvhceqpmch</t>
  </si>
  <si>
    <t>EandR1-phtot-expvhceqpmch</t>
  </si>
  <si>
    <t>EandR1-houshratot-expvhceqpmch</t>
  </si>
  <si>
    <t>EandR1-housgfcftot-expvhceqpmch</t>
  </si>
  <si>
    <t>EandR1-houstot-expvhceqpmch</t>
  </si>
  <si>
    <t>EandR1-culhrt-expvhceqpmch</t>
  </si>
  <si>
    <t>EandR1-culspr-expvhceqpmch</t>
  </si>
  <si>
    <t>EandR1-culopn-expvhceqpmch</t>
  </si>
  <si>
    <t>EandR1-cultrs-expvhceqpmch</t>
  </si>
  <si>
    <t>EandR1-cullib-expvhceqpmch</t>
  </si>
  <si>
    <t>EandR1-cultot-expvhceqpmch</t>
  </si>
  <si>
    <t>EandR1-envcmt-expvhceqpmch</t>
  </si>
  <si>
    <t>EandR1-envcst-expvhceqpmch</t>
  </si>
  <si>
    <t>EandR1-envcmm-expvhceqpmch</t>
  </si>
  <si>
    <t>EandR1-envflddrn-expvhceqpmch</t>
  </si>
  <si>
    <t>EandR1-envagr-expvhceqpmch</t>
  </si>
  <si>
    <t>EandR1-envrglenv-expvhceqpmch</t>
  </si>
  <si>
    <t>EandR1-envrgltrd-expvhceqpmch</t>
  </si>
  <si>
    <t>EandR1-envstr-expvhceqpmch</t>
  </si>
  <si>
    <t>EandR1-envcll-expvhceqpmch</t>
  </si>
  <si>
    <t>EandR1-envdsp-expvhceqpmch</t>
  </si>
  <si>
    <t>EandR1-envtrd-expvhceqpmch</t>
  </si>
  <si>
    <t>EandR1-envrcy-expvhceqpmch</t>
  </si>
  <si>
    <t>EandR1-envmin-expvhceqpmch</t>
  </si>
  <si>
    <t>EandR1-envclm-expvhceqpmch</t>
  </si>
  <si>
    <t>EandR1-envtot-expvhceqpmch</t>
  </si>
  <si>
    <t>EandR1-plantot-expvhceqpmch</t>
  </si>
  <si>
    <t>EandR1-digtot-expvhceqpmch</t>
  </si>
  <si>
    <t>EandR1-poltot-expvhceqpmch</t>
  </si>
  <si>
    <t>EandR1-frstot-expvhceqpmch</t>
  </si>
  <si>
    <t>EandR1-centot-expvhceqpmch</t>
  </si>
  <si>
    <t>EandR1-tradcomhous-expvhceqpmch</t>
  </si>
  <si>
    <t>EandR1-tradcomreal-expvhceqpmch</t>
  </si>
  <si>
    <t>EandR1-tradcomfin-expvhceqpmch</t>
  </si>
  <si>
    <t>EandR1-tradcomenr-expvhceqpmch</t>
  </si>
  <si>
    <t>EandR1-tradcomwtr-expvhceqpmch</t>
  </si>
  <si>
    <t>EandR1-tradcomhsp-expvhceqpmch</t>
  </si>
  <si>
    <t>EandR1-tradcomoth-expvhceqpmch</t>
  </si>
  <si>
    <t>EandR1-tradcomtot-expvhceqpmch</t>
  </si>
  <si>
    <t>EandR1-tradoth-expvhceqpmch</t>
  </si>
  <si>
    <t>EandR1-tradtot-expvhceqpmch</t>
  </si>
  <si>
    <t>EandR1-alltot-expvhceqpmch</t>
  </si>
  <si>
    <t>EandR1-eduerlprm-expint</t>
  </si>
  <si>
    <t>EandR1-eduscn-expint</t>
  </si>
  <si>
    <t>EandR1-eduspc-expint</t>
  </si>
  <si>
    <t>EandR1-edupstoth-expint</t>
  </si>
  <si>
    <t>EandR1-edutot-expint</t>
  </si>
  <si>
    <t>EandR1-transrds-expint</t>
  </si>
  <si>
    <t>EandR1-transprk-expint</t>
  </si>
  <si>
    <t>EandR1-transpblbus-expint</t>
  </si>
  <si>
    <t>EandR1-transpblrail-expint</t>
  </si>
  <si>
    <t>EandR1-transahtarp-expint</t>
  </si>
  <si>
    <t>EandR1-transahthrbprs-expint</t>
  </si>
  <si>
    <t>EandR1-transahttll-expint</t>
  </si>
  <si>
    <t>EandR1-transtot-expint</t>
  </si>
  <si>
    <t>EandR1-sctot-expint</t>
  </si>
  <si>
    <t>EandR1-phtot-expint</t>
  </si>
  <si>
    <t>EandR1-houshratot-expint</t>
  </si>
  <si>
    <t>EandR1-housgfcftot-expint</t>
  </si>
  <si>
    <t>EandR1-houstot-expint</t>
  </si>
  <si>
    <t>EandR1-culhrt-expint</t>
  </si>
  <si>
    <t>EandR1-culspr-expint</t>
  </si>
  <si>
    <t>EandR1-culopn-expint</t>
  </si>
  <si>
    <t>EandR1-cultrs-expint</t>
  </si>
  <si>
    <t>EandR1-cullib-expint</t>
  </si>
  <si>
    <t>EandR1-cultot-expint</t>
  </si>
  <si>
    <t>EandR1-envcmt-expint</t>
  </si>
  <si>
    <t>EandR1-envcst-expint</t>
  </si>
  <si>
    <t>EandR1-envcmm-expint</t>
  </si>
  <si>
    <t>EandR1-envflddrn-expint</t>
  </si>
  <si>
    <t>EandR1-envagr-expint</t>
  </si>
  <si>
    <t>EandR1-envrglenv-expint</t>
  </si>
  <si>
    <t>EandR1-envrgltrd-expint</t>
  </si>
  <si>
    <t>EandR1-envstr-expint</t>
  </si>
  <si>
    <t>EandR1-envcll-expint</t>
  </si>
  <si>
    <t>EandR1-envdsp-expint</t>
  </si>
  <si>
    <t>EandR1-envtrd-expint</t>
  </si>
  <si>
    <t>EandR1-envrcy-expint</t>
  </si>
  <si>
    <t>EandR1-envmin-expint</t>
  </si>
  <si>
    <t>EandR1-envclm-expint</t>
  </si>
  <si>
    <t>EandR1-envtot-expint</t>
  </si>
  <si>
    <t>EandR1-plantot-expint</t>
  </si>
  <si>
    <t>EandR1-digtot-expint</t>
  </si>
  <si>
    <t>EandR1-poltot-expint</t>
  </si>
  <si>
    <t>EandR1-frstot-expint</t>
  </si>
  <si>
    <t>EandR1-centot-expint</t>
  </si>
  <si>
    <t>EandR1-tradcomhous-expint</t>
  </si>
  <si>
    <t>EandR1-tradcomreal-expint</t>
  </si>
  <si>
    <t>EandR1-tradcomfin-expint</t>
  </si>
  <si>
    <t>EandR1-tradcomenr-expint</t>
  </si>
  <si>
    <t>EandR1-tradcomwtr-expint</t>
  </si>
  <si>
    <t>EandR1-tradcomhsp-expint</t>
  </si>
  <si>
    <t>EandR1-tradcomoth-expint</t>
  </si>
  <si>
    <t>EandR1-tradcomtot-expint</t>
  </si>
  <si>
    <t>EandR1-tradoth-expint</t>
  </si>
  <si>
    <t>EandR1-tradtot-expint</t>
  </si>
  <si>
    <t>EandR1-alltot-expint</t>
  </si>
  <si>
    <t>EandR1-eduerlprm-exptotfa</t>
  </si>
  <si>
    <t>EandR1-eduscn-exptotfa</t>
  </si>
  <si>
    <t>EandR1-eduspc-exptotfa</t>
  </si>
  <si>
    <t>EandR1-edupstoth-exptotfa</t>
  </si>
  <si>
    <t>EandR1-edutot-exptotfa</t>
  </si>
  <si>
    <t>EandR1-transrds-exptotfa</t>
  </si>
  <si>
    <t>EandR1-transprk-exptotfa</t>
  </si>
  <si>
    <t>EandR1-transpblbus-exptotfa</t>
  </si>
  <si>
    <t>EandR1-transpblrail-exptotfa</t>
  </si>
  <si>
    <t>EandR1-transahtarp-exptotfa</t>
  </si>
  <si>
    <t>EandR1-transahthrbprs-exptotfa</t>
  </si>
  <si>
    <t>EandR1-transahttll-exptotfa</t>
  </si>
  <si>
    <t>EandR1-transtot-exptotfa</t>
  </si>
  <si>
    <t>EandR1-sctot-exptotfa</t>
  </si>
  <si>
    <t>EandR1-phtot-exptotfa</t>
  </si>
  <si>
    <t>EandR1-houshratot-exptotfa</t>
  </si>
  <si>
    <t>EandR1-housgfcftot-exptotfa</t>
  </si>
  <si>
    <t>EandR1-houstot-exptotfa</t>
  </si>
  <si>
    <t>EandR1-culhrt-exptotfa</t>
  </si>
  <si>
    <t>EandR1-culspr-exptotfa</t>
  </si>
  <si>
    <t>EandR1-culopn-exptotfa</t>
  </si>
  <si>
    <t>EandR1-cultrs-exptotfa</t>
  </si>
  <si>
    <t>EandR1-cullib-exptotfa</t>
  </si>
  <si>
    <t>EandR1-cultot-exptotfa</t>
  </si>
  <si>
    <t>EandR1-envcmt-exptotfa</t>
  </si>
  <si>
    <t>EandR1-envcst-exptotfa</t>
  </si>
  <si>
    <t>EandR1-envcmm-exptotfa</t>
  </si>
  <si>
    <t>EandR1-envflddrn-exptotfa</t>
  </si>
  <si>
    <t>EandR1-envagr-exptotfa</t>
  </si>
  <si>
    <t>EandR1-envrglenv-exptotfa</t>
  </si>
  <si>
    <t>EandR1-envrgltrd-exptotfa</t>
  </si>
  <si>
    <t>EandR1-envstr-exptotfa</t>
  </si>
  <si>
    <t>EandR1-envcll-exptotfa</t>
  </si>
  <si>
    <t>EandR1-envdsp-exptotfa</t>
  </si>
  <si>
    <t>EandR1-envtrd-exptotfa</t>
  </si>
  <si>
    <t>EandR1-envrcy-exptotfa</t>
  </si>
  <si>
    <t>EandR1-envmin-exptotfa</t>
  </si>
  <si>
    <t>EandR1-envclm-exptotfa</t>
  </si>
  <si>
    <t>EandR1-envtot-exptotfa</t>
  </si>
  <si>
    <t>EandR1-plantot-exptotfa</t>
  </si>
  <si>
    <t>EandR1-digtot-exptotfa</t>
  </si>
  <si>
    <t>EandR1-poltot-exptotfa</t>
  </si>
  <si>
    <t>EandR1-frstot-exptotfa</t>
  </si>
  <si>
    <t>EandR1-centot-exptotfa</t>
  </si>
  <si>
    <t>EandR1-tradcomhous-exptotfa</t>
  </si>
  <si>
    <t>EandR1-tradcomreal-exptotfa</t>
  </si>
  <si>
    <t>EandR1-tradcomfin-exptotfa</t>
  </si>
  <si>
    <t>EandR1-tradcomenr-exptotfa</t>
  </si>
  <si>
    <t>EandR1-tradcomwtr-exptotfa</t>
  </si>
  <si>
    <t>EandR1-tradcomhsp-exptotfa</t>
  </si>
  <si>
    <t>EandR1-tradcomoth-exptotfa</t>
  </si>
  <si>
    <t>EandR1-tradcomtot-exptotfa</t>
  </si>
  <si>
    <t>EandR1-tradoth-exptotfa</t>
  </si>
  <si>
    <t>EandR1-tradtot-exptotfa</t>
  </si>
  <si>
    <t>EandR1-alltot-exptotfa</t>
  </si>
  <si>
    <t>EandR1-eduerlprm-expgrn</t>
  </si>
  <si>
    <t>EandR1-eduscn-expgrn</t>
  </si>
  <si>
    <t>EandR1-eduspc-expgrn</t>
  </si>
  <si>
    <t>EandR1-edupstoth-expgrn</t>
  </si>
  <si>
    <t>EandR1-edutot-expgrn</t>
  </si>
  <si>
    <t>EandR1-transrds-expgrn</t>
  </si>
  <si>
    <t>EandR1-transprk-expgrn</t>
  </si>
  <si>
    <t>EandR1-transpblbus-expgrn</t>
  </si>
  <si>
    <t>EandR1-transpblrail-expgrn</t>
  </si>
  <si>
    <t>EandR1-transahtarp-expgrn</t>
  </si>
  <si>
    <t>EandR1-transahthrbprs-expgrn</t>
  </si>
  <si>
    <t>EandR1-transahttll-expgrn</t>
  </si>
  <si>
    <t>EandR1-transtot-expgrn</t>
  </si>
  <si>
    <t>EandR1-sctot-expgrn</t>
  </si>
  <si>
    <t>EandR1-phtot-expgrn</t>
  </si>
  <si>
    <t>EandR1-houshratot-expgrn</t>
  </si>
  <si>
    <t>EandR1-housgfcftot-expgrn</t>
  </si>
  <si>
    <t>EandR1-houstot-expgrn</t>
  </si>
  <si>
    <t>EandR1-culhrt-expgrn</t>
  </si>
  <si>
    <t>EandR1-culspr-expgrn</t>
  </si>
  <si>
    <t>EandR1-culopn-expgrn</t>
  </si>
  <si>
    <t>EandR1-cultrs-expgrn</t>
  </si>
  <si>
    <t>EandR1-cullib-expgrn</t>
  </si>
  <si>
    <t>EandR1-cultot-expgrn</t>
  </si>
  <si>
    <t>EandR1-envcmt-expgrn</t>
  </si>
  <si>
    <t>EandR1-envcst-expgrn</t>
  </si>
  <si>
    <t>EandR1-envcmm-expgrn</t>
  </si>
  <si>
    <t>EandR1-envflddrn-expgrn</t>
  </si>
  <si>
    <t>EandR1-envagr-expgrn</t>
  </si>
  <si>
    <t>EandR1-envrglenv-expgrn</t>
  </si>
  <si>
    <t>EandR1-envrgltrd-expgrn</t>
  </si>
  <si>
    <t>EandR1-envstr-expgrn</t>
  </si>
  <si>
    <t>EandR1-envcll-expgrn</t>
  </si>
  <si>
    <t>EandR1-envdsp-expgrn</t>
  </si>
  <si>
    <t>EandR1-envtrd-expgrn</t>
  </si>
  <si>
    <t>EandR1-envrcy-expgrn</t>
  </si>
  <si>
    <t>EandR1-envmin-expgrn</t>
  </si>
  <si>
    <t>EandR1-envclm-expgrn</t>
  </si>
  <si>
    <t>EandR1-envtot-expgrn</t>
  </si>
  <si>
    <t>EandR1-plantot-expgrn</t>
  </si>
  <si>
    <t>EandR1-digtot-expgrn</t>
  </si>
  <si>
    <t>EandR1-poltot-expgrn</t>
  </si>
  <si>
    <t>EandR1-frstot-expgrn</t>
  </si>
  <si>
    <t>EandR1-centot-expgrn</t>
  </si>
  <si>
    <t>EandR1-tradcomhous-expgrn</t>
  </si>
  <si>
    <t>EandR1-tradcomreal-expgrn</t>
  </si>
  <si>
    <t>EandR1-tradcomfin-expgrn</t>
  </si>
  <si>
    <t>EandR1-tradcomenr-expgrn</t>
  </si>
  <si>
    <t>EandR1-tradcomwtr-expgrn</t>
  </si>
  <si>
    <t>EandR1-tradcomhsp-expgrn</t>
  </si>
  <si>
    <t>EandR1-tradcomoth-expgrn</t>
  </si>
  <si>
    <t>EandR1-tradcomtot-expgrn</t>
  </si>
  <si>
    <t>EandR1-tradoth-expgrn</t>
  </si>
  <si>
    <t>EandR1-tradtot-expgrn</t>
  </si>
  <si>
    <t>EandR1-alltot-expgrn</t>
  </si>
  <si>
    <t>EandR1-eduerlprm-expgrnla</t>
  </si>
  <si>
    <t>EandR1-eduscn-expgrnla</t>
  </si>
  <si>
    <t>EandR1-eduspc-expgrnla</t>
  </si>
  <si>
    <t>EandR1-edupstoth-expgrnla</t>
  </si>
  <si>
    <t>EandR1-edutot-expgrnla</t>
  </si>
  <si>
    <t>EandR1-transrds-expgrnla</t>
  </si>
  <si>
    <t>EandR1-transprk-expgrnla</t>
  </si>
  <si>
    <t>EandR1-transpblbus-expgrnla</t>
  </si>
  <si>
    <t>EandR1-transpblrail-expgrnla</t>
  </si>
  <si>
    <t>EandR1-transahtarp-expgrnla</t>
  </si>
  <si>
    <t>EandR1-transahthrbprs-expgrnla</t>
  </si>
  <si>
    <t>EandR1-transahttll-expgrnla</t>
  </si>
  <si>
    <t>EandR1-transtot-expgrnla</t>
  </si>
  <si>
    <t>EandR1-sctot-expgrnla</t>
  </si>
  <si>
    <t>EandR1-phtot-expgrnla</t>
  </si>
  <si>
    <t>EandR1-houshratot-expgrnla</t>
  </si>
  <si>
    <t>EandR1-housgfcftot-expgrnla</t>
  </si>
  <si>
    <t>EandR1-houstot-expgrnla</t>
  </si>
  <si>
    <t>EandR1-culhrt-expgrnla</t>
  </si>
  <si>
    <t>EandR1-culspr-expgrnla</t>
  </si>
  <si>
    <t>EandR1-culopn-expgrnla</t>
  </si>
  <si>
    <t>EandR1-cultrs-expgrnla</t>
  </si>
  <si>
    <t>EandR1-cullib-expgrnla</t>
  </si>
  <si>
    <t>EandR1-cultot-expgrnla</t>
  </si>
  <si>
    <t>EandR1-envcmt-expgrnla</t>
  </si>
  <si>
    <t>EandR1-envcst-expgrnla</t>
  </si>
  <si>
    <t>EandR1-envcmm-expgrnla</t>
  </si>
  <si>
    <t>EandR1-envflddrn-expgrnla</t>
  </si>
  <si>
    <t>EandR1-envagr-expgrnla</t>
  </si>
  <si>
    <t>EandR1-envrglenv-expgrnla</t>
  </si>
  <si>
    <t>EandR1-envrgltrd-expgrnla</t>
  </si>
  <si>
    <t>EandR1-envstr-expgrnla</t>
  </si>
  <si>
    <t>EandR1-envcll-expgrnla</t>
  </si>
  <si>
    <t>EandR1-envdsp-expgrnla</t>
  </si>
  <si>
    <t>EandR1-envtrd-expgrnla</t>
  </si>
  <si>
    <t>EandR1-envrcy-expgrnla</t>
  </si>
  <si>
    <t>EandR1-envmin-expgrnla</t>
  </si>
  <si>
    <t>EandR1-envclm-expgrnla</t>
  </si>
  <si>
    <t>EandR1-envtot-expgrnla</t>
  </si>
  <si>
    <t>EandR1-plantot-expgrnla</t>
  </si>
  <si>
    <t>EandR1-digtot-expgrnla</t>
  </si>
  <si>
    <t>EandR1-poltot-expgrnla</t>
  </si>
  <si>
    <t>EandR1-frstot-expgrnla</t>
  </si>
  <si>
    <t>EandR1-centot-expgrnla</t>
  </si>
  <si>
    <t>EandR1-tradcomhous-expgrnla</t>
  </si>
  <si>
    <t>EandR1-tradcomreal-expgrnla</t>
  </si>
  <si>
    <t>EandR1-tradcomfin-expgrnla</t>
  </si>
  <si>
    <t>EandR1-tradcomenr-expgrnla</t>
  </si>
  <si>
    <t>EandR1-tradcomwtr-expgrnla</t>
  </si>
  <si>
    <t>EandR1-tradcomhsp-expgrnla</t>
  </si>
  <si>
    <t>EandR1-tradcomoth-expgrnla</t>
  </si>
  <si>
    <t>EandR1-tradcomtot-expgrnla</t>
  </si>
  <si>
    <t>EandR1-tradoth-expgrnla</t>
  </si>
  <si>
    <t>EandR1-tradtot-expgrnla</t>
  </si>
  <si>
    <t>EandR1-alltot-expgrnla</t>
  </si>
  <si>
    <t>EandR1-eduerlprm-expgrngla</t>
  </si>
  <si>
    <t>EandR1-eduscn-expgrngla</t>
  </si>
  <si>
    <t>EandR1-eduspc-expgrngla</t>
  </si>
  <si>
    <t>EandR1-edupstoth-expgrngla</t>
  </si>
  <si>
    <t>EandR1-edutot-expgrngla</t>
  </si>
  <si>
    <t>EandR1-transrds-expgrngla</t>
  </si>
  <si>
    <t>EandR1-transprk-expgrngla</t>
  </si>
  <si>
    <t>EandR1-transpblbus-expgrngla</t>
  </si>
  <si>
    <t>EandR1-transpblrail-expgrngla</t>
  </si>
  <si>
    <t>EandR1-transahtarp-expgrngla</t>
  </si>
  <si>
    <t>EandR1-transahthrbprs-expgrngla</t>
  </si>
  <si>
    <t>EandR1-transahttll-expgrngla</t>
  </si>
  <si>
    <t>EandR1-transtot-expgrngla</t>
  </si>
  <si>
    <t>EandR1-sctot-expgrngla</t>
  </si>
  <si>
    <t>EandR1-phtot-expgrngla</t>
  </si>
  <si>
    <t>EandR1-houshratot-expgrngla</t>
  </si>
  <si>
    <t>EandR1-housgfcftot-expgrngla</t>
  </si>
  <si>
    <t>EandR1-houstot-expgrngla</t>
  </si>
  <si>
    <t>EandR1-culhrt-expgrngla</t>
  </si>
  <si>
    <t>EandR1-culspr-expgrngla</t>
  </si>
  <si>
    <t>EandR1-culopn-expgrngla</t>
  </si>
  <si>
    <t>EandR1-cultrs-expgrngla</t>
  </si>
  <si>
    <t>EandR1-cullib-expgrngla</t>
  </si>
  <si>
    <t>EandR1-cultot-expgrngla</t>
  </si>
  <si>
    <t>EandR1-envcmt-expgrngla</t>
  </si>
  <si>
    <t>EandR1-envcst-expgrngla</t>
  </si>
  <si>
    <t>EandR1-envcmm-expgrngla</t>
  </si>
  <si>
    <t>EandR1-envflddrn-expgrngla</t>
  </si>
  <si>
    <t>EandR1-envagr-expgrngla</t>
  </si>
  <si>
    <t>EandR1-envrglenv-expgrngla</t>
  </si>
  <si>
    <t>EandR1-envrgltrd-expgrngla</t>
  </si>
  <si>
    <t>EandR1-envstr-expgrngla</t>
  </si>
  <si>
    <t>EandR1-envcll-expgrngla</t>
  </si>
  <si>
    <t>EandR1-envdsp-expgrngla</t>
  </si>
  <si>
    <t>EandR1-envtrd-expgrngla</t>
  </si>
  <si>
    <t>EandR1-envrcy-expgrngla</t>
  </si>
  <si>
    <t>EandR1-envmin-expgrngla</t>
  </si>
  <si>
    <t>EandR1-envclm-expgrngla</t>
  </si>
  <si>
    <t>EandR1-envtot-expgrngla</t>
  </si>
  <si>
    <t>EandR1-plantot-expgrngla</t>
  </si>
  <si>
    <t>EandR1-digtot-expgrngla</t>
  </si>
  <si>
    <t>EandR1-poltot-expgrngla</t>
  </si>
  <si>
    <t>EandR1-frstot-expgrngla</t>
  </si>
  <si>
    <t>EandR1-centot-expgrngla</t>
  </si>
  <si>
    <t>EandR1-tradcomhous-expgrngla</t>
  </si>
  <si>
    <t>EandR1-tradcomreal-expgrngla</t>
  </si>
  <si>
    <t>EandR1-tradcomfin-expgrngla</t>
  </si>
  <si>
    <t>EandR1-tradcomenr-expgrngla</t>
  </si>
  <si>
    <t>EandR1-tradcomwtr-expgrngla</t>
  </si>
  <si>
    <t>EandR1-tradcomhsp-expgrngla</t>
  </si>
  <si>
    <t>EandR1-tradcomoth-expgrngla</t>
  </si>
  <si>
    <t>EandR1-tradcomtot-expgrngla</t>
  </si>
  <si>
    <t>EandR1-tradoth-expgrngla</t>
  </si>
  <si>
    <t>EandR1-tradtot-expgrngla</t>
  </si>
  <si>
    <t>EandR1-alltot-expgrngla</t>
  </si>
  <si>
    <t>EandR1-eduerlprm-expgrnoth</t>
  </si>
  <si>
    <t>EandR1-eduscn-expgrnoth</t>
  </si>
  <si>
    <t>EandR1-eduspc-expgrnoth</t>
  </si>
  <si>
    <t>EandR1-edupstoth-expgrnoth</t>
  </si>
  <si>
    <t>EandR1-edutot-expgrnoth</t>
  </si>
  <si>
    <t>EandR1-transrds-expgrnoth</t>
  </si>
  <si>
    <t>EandR1-transprk-expgrnoth</t>
  </si>
  <si>
    <t>EandR1-transpblbus-expgrnoth</t>
  </si>
  <si>
    <t>EandR1-transpblrail-expgrnoth</t>
  </si>
  <si>
    <t>EandR1-transahtarp-expgrnoth</t>
  </si>
  <si>
    <t>EandR1-transahthrbprs-expgrnoth</t>
  </si>
  <si>
    <t>EandR1-transahttll-expgrnoth</t>
  </si>
  <si>
    <t>EandR1-transtot-expgrnoth</t>
  </si>
  <si>
    <t>EandR1-sctot-expgrnoth</t>
  </si>
  <si>
    <t>EandR1-phtot-expgrnoth</t>
  </si>
  <si>
    <t>EandR1-houshratot-expgrnoth</t>
  </si>
  <si>
    <t>EandR1-housgfcftot-expgrnoth</t>
  </si>
  <si>
    <t>EandR1-houstot-expgrnoth</t>
  </si>
  <si>
    <t>EandR1-culhrt-expgrnoth</t>
  </si>
  <si>
    <t>EandR1-culspr-expgrnoth</t>
  </si>
  <si>
    <t>EandR1-culopn-expgrnoth</t>
  </si>
  <si>
    <t>EandR1-cultrs-expgrnoth</t>
  </si>
  <si>
    <t>EandR1-cullib-expgrnoth</t>
  </si>
  <si>
    <t>EandR1-cultot-expgrnoth</t>
  </si>
  <si>
    <t>EandR1-envcmt-expgrnoth</t>
  </si>
  <si>
    <t>EandR1-envcst-expgrnoth</t>
  </si>
  <si>
    <t>EandR1-envcmm-expgrnoth</t>
  </si>
  <si>
    <t>EandR1-envflddrn-expgrnoth</t>
  </si>
  <si>
    <t>EandR1-envagr-expgrnoth</t>
  </si>
  <si>
    <t>EandR1-envrglenv-expgrnoth</t>
  </si>
  <si>
    <t>EandR1-envrgltrd-expgrnoth</t>
  </si>
  <si>
    <t>EandR1-envstr-expgrnoth</t>
  </si>
  <si>
    <t>EandR1-envcll-expgrnoth</t>
  </si>
  <si>
    <t>EandR1-envdsp-expgrnoth</t>
  </si>
  <si>
    <t>EandR1-envtrd-expgrnoth</t>
  </si>
  <si>
    <t>EandR1-envrcy-expgrnoth</t>
  </si>
  <si>
    <t>EandR1-envmin-expgrnoth</t>
  </si>
  <si>
    <t>EandR1-envclm-expgrnoth</t>
  </si>
  <si>
    <t>EandR1-envtot-expgrnoth</t>
  </si>
  <si>
    <t>EandR1-plantot-expgrnoth</t>
  </si>
  <si>
    <t>EandR1-digtot-expgrnoth</t>
  </si>
  <si>
    <t>EandR1-poltot-expgrnoth</t>
  </si>
  <si>
    <t>EandR1-frstot-expgrnoth</t>
  </si>
  <si>
    <t>EandR1-centot-expgrnoth</t>
  </si>
  <si>
    <t>EandR1-tradcomhous-expgrnoth</t>
  </si>
  <si>
    <t>EandR1-tradcomreal-expgrnoth</t>
  </si>
  <si>
    <t>EandR1-tradcomfin-expgrnoth</t>
  </si>
  <si>
    <t>EandR1-tradcomenr-expgrnoth</t>
  </si>
  <si>
    <t>EandR1-tradcomwtr-expgrnoth</t>
  </si>
  <si>
    <t>EandR1-tradcomhsp-expgrnoth</t>
  </si>
  <si>
    <t>EandR1-tradcomoth-expgrnoth</t>
  </si>
  <si>
    <t>EandR1-tradcomtot-expgrnoth</t>
  </si>
  <si>
    <t>EandR1-tradoth-expgrnoth</t>
  </si>
  <si>
    <t>EandR1-tradtot-expgrnoth</t>
  </si>
  <si>
    <t>EandR1-alltot-expgrnoth</t>
  </si>
  <si>
    <t>EandR1-eduerlprm-explns</t>
  </si>
  <si>
    <t>EandR1-eduscn-explns</t>
  </si>
  <si>
    <t>EandR1-eduspc-explns</t>
  </si>
  <si>
    <t>EandR1-edupstoth-explns</t>
  </si>
  <si>
    <t>EandR1-edutot-explns</t>
  </si>
  <si>
    <t>EandR1-transrds-explns</t>
  </si>
  <si>
    <t>EandR1-transprk-explns</t>
  </si>
  <si>
    <t>EandR1-transpblbus-explns</t>
  </si>
  <si>
    <t>EandR1-transpblrail-explns</t>
  </si>
  <si>
    <t>EandR1-transahtarp-explns</t>
  </si>
  <si>
    <t>EandR1-transahthrbprs-explns</t>
  </si>
  <si>
    <t>EandR1-transahttll-explns</t>
  </si>
  <si>
    <t>EandR1-transtot-explns</t>
  </si>
  <si>
    <t>EandR1-sctot-explns</t>
  </si>
  <si>
    <t>EandR1-phtot-explns</t>
  </si>
  <si>
    <t>EandR1-houshratot-explns</t>
  </si>
  <si>
    <t>EandR1-housgfcftot-explns</t>
  </si>
  <si>
    <t>EandR1-houstot-explns</t>
  </si>
  <si>
    <t>EandR1-culhrt-explns</t>
  </si>
  <si>
    <t>EandR1-culspr-explns</t>
  </si>
  <si>
    <t>EandR1-culopn-explns</t>
  </si>
  <si>
    <t>EandR1-cultrs-explns</t>
  </si>
  <si>
    <t>EandR1-cullib-explns</t>
  </si>
  <si>
    <t>EandR1-cultot-explns</t>
  </si>
  <si>
    <t>EandR1-envcmt-explns</t>
  </si>
  <si>
    <t>EandR1-envcst-explns</t>
  </si>
  <si>
    <t>EandR1-envcmm-explns</t>
  </si>
  <si>
    <t>EandR1-envflddrn-explns</t>
  </si>
  <si>
    <t>EandR1-envagr-explns</t>
  </si>
  <si>
    <t>EandR1-envrglenv-explns</t>
  </si>
  <si>
    <t>EandR1-envrgltrd-explns</t>
  </si>
  <si>
    <t>EandR1-envstr-explns</t>
  </si>
  <si>
    <t>EandR1-envcll-explns</t>
  </si>
  <si>
    <t>EandR1-envdsp-explns</t>
  </si>
  <si>
    <t>EandR1-envtrd-explns</t>
  </si>
  <si>
    <t>EandR1-envrcy-explns</t>
  </si>
  <si>
    <t>EandR1-envmin-explns</t>
  </si>
  <si>
    <t>EandR1-envclm-explns</t>
  </si>
  <si>
    <t>EandR1-envtot-explns</t>
  </si>
  <si>
    <t>EandR1-plantot-explns</t>
  </si>
  <si>
    <t>EandR1-digtot-explns</t>
  </si>
  <si>
    <t>EandR1-poltot-explns</t>
  </si>
  <si>
    <t>EandR1-frstot-explns</t>
  </si>
  <si>
    <t>EandR1-centot-explns</t>
  </si>
  <si>
    <t>EandR1-tradcomhous-explns</t>
  </si>
  <si>
    <t>EandR1-tradcomreal-explns</t>
  </si>
  <si>
    <t>EandR1-tradcomfin-explns</t>
  </si>
  <si>
    <t>EandR1-tradcomenr-explns</t>
  </si>
  <si>
    <t>EandR1-tradcomwtr-explns</t>
  </si>
  <si>
    <t>EandR1-tradcomhsp-explns</t>
  </si>
  <si>
    <t>EandR1-tradcomoth-explns</t>
  </si>
  <si>
    <t>EandR1-tradcomtot-explns</t>
  </si>
  <si>
    <t>EandR1-tradoth-explns</t>
  </si>
  <si>
    <t>EandR1-tradtot-explns</t>
  </si>
  <si>
    <t>EandR1-alltot-explns</t>
  </si>
  <si>
    <t>EandR1-eduerlprm-explnsla</t>
  </si>
  <si>
    <t>EandR1-eduscn-explnsla</t>
  </si>
  <si>
    <t>EandR1-eduspc-explnsla</t>
  </si>
  <si>
    <t>EandR1-edupstoth-explnsla</t>
  </si>
  <si>
    <t>EandR1-edutot-explnsla</t>
  </si>
  <si>
    <t>EandR1-transrds-explnsla</t>
  </si>
  <si>
    <t>EandR1-transprk-explnsla</t>
  </si>
  <si>
    <t>EandR1-transpblbus-explnsla</t>
  </si>
  <si>
    <t>EandR1-transpblrail-explnsla</t>
  </si>
  <si>
    <t>EandR1-transahtarp-explnsla</t>
  </si>
  <si>
    <t>EandR1-transahthrbprs-explnsla</t>
  </si>
  <si>
    <t>EandR1-transahttll-explnsla</t>
  </si>
  <si>
    <t>EandR1-transtot-explnsla</t>
  </si>
  <si>
    <t>EandR1-sctot-explnsla</t>
  </si>
  <si>
    <t>EandR1-phtot-explnsla</t>
  </si>
  <si>
    <t>EandR1-houshratot-explnsla</t>
  </si>
  <si>
    <t>EandR1-housgfcftot-explnsla</t>
  </si>
  <si>
    <t>EandR1-houstot-explnsla</t>
  </si>
  <si>
    <t>EandR1-culhrt-explnsla</t>
  </si>
  <si>
    <t>EandR1-culspr-explnsla</t>
  </si>
  <si>
    <t>EandR1-culopn-explnsla</t>
  </si>
  <si>
    <t>EandR1-cultrs-explnsla</t>
  </si>
  <si>
    <t>EandR1-cullib-explnsla</t>
  </si>
  <si>
    <t>EandR1-cultot-explnsla</t>
  </si>
  <si>
    <t>EandR1-envcmt-explnsla</t>
  </si>
  <si>
    <t>EandR1-envcst-explnsla</t>
  </si>
  <si>
    <t>EandR1-envcmm-explnsla</t>
  </si>
  <si>
    <t>EandR1-envflddrn-explnsla</t>
  </si>
  <si>
    <t>EandR1-envagr-explnsla</t>
  </si>
  <si>
    <t>EandR1-envrglenv-explnsla</t>
  </si>
  <si>
    <t>EandR1-envrgltrd-explnsla</t>
  </si>
  <si>
    <t>EandR1-envstr-explnsla</t>
  </si>
  <si>
    <t>EandR1-envcll-explnsla</t>
  </si>
  <si>
    <t>EandR1-envdsp-explnsla</t>
  </si>
  <si>
    <t>EandR1-envtrd-explnsla</t>
  </si>
  <si>
    <t>EandR1-envrcy-explnsla</t>
  </si>
  <si>
    <t>EandR1-envmin-explnsla</t>
  </si>
  <si>
    <t>EandR1-envclm-explnsla</t>
  </si>
  <si>
    <t>EandR1-envtot-explnsla</t>
  </si>
  <si>
    <t>EandR1-plantot-explnsla</t>
  </si>
  <si>
    <t>EandR1-digtot-explnsla</t>
  </si>
  <si>
    <t>EandR1-poltot-explnsla</t>
  </si>
  <si>
    <t>EandR1-frstot-explnsla</t>
  </si>
  <si>
    <t>EandR1-centot-explnsla</t>
  </si>
  <si>
    <t>EandR1-tradcomhous-explnsla</t>
  </si>
  <si>
    <t>EandR1-tradcomreal-explnsla</t>
  </si>
  <si>
    <t>EandR1-tradcomfin-explnsla</t>
  </si>
  <si>
    <t>EandR1-tradcomenr-explnsla</t>
  </si>
  <si>
    <t>EandR1-tradcomwtr-explnsla</t>
  </si>
  <si>
    <t>EandR1-tradcomhsp-explnsla</t>
  </si>
  <si>
    <t>EandR1-tradcomoth-explnsla</t>
  </si>
  <si>
    <t>EandR1-tradcomtot-explnsla</t>
  </si>
  <si>
    <t>EandR1-tradoth-explnsla</t>
  </si>
  <si>
    <t>EandR1-tradtot-explnsla</t>
  </si>
  <si>
    <t>EandR1-alltot-explnsla</t>
  </si>
  <si>
    <t>EandR1-eduerlprm-explnsgla</t>
  </si>
  <si>
    <t>EandR1-eduscn-explnsgla</t>
  </si>
  <si>
    <t>EandR1-eduspc-explnsgla</t>
  </si>
  <si>
    <t>EandR1-edupstoth-explnsgla</t>
  </si>
  <si>
    <t>EandR1-edutot-explnsgla</t>
  </si>
  <si>
    <t>EandR1-transrds-explnsgla</t>
  </si>
  <si>
    <t>EandR1-transprk-explnsgla</t>
  </si>
  <si>
    <t>EandR1-transpblbus-explnsgla</t>
  </si>
  <si>
    <t>EandR1-transpblrail-explnsgla</t>
  </si>
  <si>
    <t>EandR1-transahtarp-explnsgla</t>
  </si>
  <si>
    <t>EandR1-transahthrbprs-explnsgla</t>
  </si>
  <si>
    <t>EandR1-transahttll-explnsgla</t>
  </si>
  <si>
    <t>EandR1-transtot-explnsgla</t>
  </si>
  <si>
    <t>EandR1-sctot-explnsgla</t>
  </si>
  <si>
    <t>EandR1-phtot-explnsgla</t>
  </si>
  <si>
    <t>EandR1-houshratot-explnsgla</t>
  </si>
  <si>
    <t>EandR1-housgfcftot-explnsgla</t>
  </si>
  <si>
    <t>EandR1-houstot-explnsgla</t>
  </si>
  <si>
    <t>EandR1-culhrt-explnsgla</t>
  </si>
  <si>
    <t>EandR1-culspr-explnsgla</t>
  </si>
  <si>
    <t>EandR1-culopn-explnsgla</t>
  </si>
  <si>
    <t>EandR1-cultrs-explnsgla</t>
  </si>
  <si>
    <t>EandR1-cullib-explnsgla</t>
  </si>
  <si>
    <t>EandR1-cultot-explnsgla</t>
  </si>
  <si>
    <t>EandR1-envcmt-explnsgla</t>
  </si>
  <si>
    <t>EandR1-envcst-explnsgla</t>
  </si>
  <si>
    <t>EandR1-envcmm-explnsgla</t>
  </si>
  <si>
    <t>EandR1-envflddrn-explnsgla</t>
  </si>
  <si>
    <t>EandR1-envagr-explnsgla</t>
  </si>
  <si>
    <t>EandR1-envrglenv-explnsgla</t>
  </si>
  <si>
    <t>EandR1-envrgltrd-explnsgla</t>
  </si>
  <si>
    <t>EandR1-envstr-explnsgla</t>
  </si>
  <si>
    <t>EandR1-envcll-explnsgla</t>
  </si>
  <si>
    <t>EandR1-envdsp-explnsgla</t>
  </si>
  <si>
    <t>EandR1-envtrd-explnsgla</t>
  </si>
  <si>
    <t>EandR1-envrcy-explnsgla</t>
  </si>
  <si>
    <t>EandR1-envmin-explnsgla</t>
  </si>
  <si>
    <t>EandR1-envclm-explnsgla</t>
  </si>
  <si>
    <t>EandR1-envtot-explnsgla</t>
  </si>
  <si>
    <t>EandR1-plantot-explnsgla</t>
  </si>
  <si>
    <t>EandR1-digtot-explnsgla</t>
  </si>
  <si>
    <t>EandR1-poltot-explnsgla</t>
  </si>
  <si>
    <t>EandR1-frstot-explnsgla</t>
  </si>
  <si>
    <t>EandR1-centot-explnsgla</t>
  </si>
  <si>
    <t>EandR1-tradcomhous-explnsgla</t>
  </si>
  <si>
    <t>EandR1-tradcomreal-explnsgla</t>
  </si>
  <si>
    <t>EandR1-tradcomfin-explnsgla</t>
  </si>
  <si>
    <t>EandR1-tradcomenr-explnsgla</t>
  </si>
  <si>
    <t>EandR1-tradcomwtr-explnsgla</t>
  </si>
  <si>
    <t>EandR1-tradcomhsp-explnsgla</t>
  </si>
  <si>
    <t>EandR1-tradcomoth-explnsgla</t>
  </si>
  <si>
    <t>EandR1-tradcomtot-explnsgla</t>
  </si>
  <si>
    <t>EandR1-tradoth-explnsgla</t>
  </si>
  <si>
    <t>EandR1-tradtot-explnsgla</t>
  </si>
  <si>
    <t>EandR1-alltot-explnsgla</t>
  </si>
  <si>
    <t>EandR1-eduerlprm-explnsoth</t>
  </si>
  <si>
    <t>EandR1-eduscn-explnsoth</t>
  </si>
  <si>
    <t>EandR1-eduspc-explnsoth</t>
  </si>
  <si>
    <t>EandR1-edupstoth-explnsoth</t>
  </si>
  <si>
    <t>EandR1-edutot-explnsoth</t>
  </si>
  <si>
    <t>EandR1-transrds-explnsoth</t>
  </si>
  <si>
    <t>EandR1-transprk-explnsoth</t>
  </si>
  <si>
    <t>EandR1-transpblbus-explnsoth</t>
  </si>
  <si>
    <t>EandR1-transpblrail-explnsoth</t>
  </si>
  <si>
    <t>EandR1-transahtarp-explnsoth</t>
  </si>
  <si>
    <t>EandR1-transahthrbprs-explnsoth</t>
  </si>
  <si>
    <t>EandR1-transahttll-explnsoth</t>
  </si>
  <si>
    <t>EandR1-transtot-explnsoth</t>
  </si>
  <si>
    <t>EandR1-sctot-explnsoth</t>
  </si>
  <si>
    <t>EandR1-phtot-explnsoth</t>
  </si>
  <si>
    <t>EandR1-houshratot-explnsoth</t>
  </si>
  <si>
    <t>EandR1-housgfcftot-explnsoth</t>
  </si>
  <si>
    <t>EandR1-houstot-explnsoth</t>
  </si>
  <si>
    <t>EandR1-culhrt-explnsoth</t>
  </si>
  <si>
    <t>EandR1-culspr-explnsoth</t>
  </si>
  <si>
    <t>EandR1-culopn-explnsoth</t>
  </si>
  <si>
    <t>EandR1-cultrs-explnsoth</t>
  </si>
  <si>
    <t>EandR1-cullib-explnsoth</t>
  </si>
  <si>
    <t>EandR1-cultot-explnsoth</t>
  </si>
  <si>
    <t>EandR1-envcmt-explnsoth</t>
  </si>
  <si>
    <t>EandR1-envcst-explnsoth</t>
  </si>
  <si>
    <t>EandR1-envcmm-explnsoth</t>
  </si>
  <si>
    <t>EandR1-envflddrn-explnsoth</t>
  </si>
  <si>
    <t>EandR1-envagr-explnsoth</t>
  </si>
  <si>
    <t>EandR1-envrglenv-explnsoth</t>
  </si>
  <si>
    <t>EandR1-envrgltrd-explnsoth</t>
  </si>
  <si>
    <t>EandR1-envstr-explnsoth</t>
  </si>
  <si>
    <t>EandR1-envcll-explnsoth</t>
  </si>
  <si>
    <t>EandR1-envdsp-explnsoth</t>
  </si>
  <si>
    <t>EandR1-envtrd-explnsoth</t>
  </si>
  <si>
    <t>EandR1-envrcy-explnsoth</t>
  </si>
  <si>
    <t>EandR1-envmin-explnsoth</t>
  </si>
  <si>
    <t>EandR1-envclm-explnsoth</t>
  </si>
  <si>
    <t>EandR1-envtot-explnsoth</t>
  </si>
  <si>
    <t>EandR1-plantot-explnsoth</t>
  </si>
  <si>
    <t>EandR1-digtot-explnsoth</t>
  </si>
  <si>
    <t>EandR1-poltot-explnsoth</t>
  </si>
  <si>
    <t>EandR1-frstot-explnsoth</t>
  </si>
  <si>
    <t>EandR1-centot-explnsoth</t>
  </si>
  <si>
    <t>EandR1-tradcomhous-explnsoth</t>
  </si>
  <si>
    <t>EandR1-tradcomreal-explnsoth</t>
  </si>
  <si>
    <t>EandR1-tradcomfin-explnsoth</t>
  </si>
  <si>
    <t>EandR1-tradcomenr-explnsoth</t>
  </si>
  <si>
    <t>EandR1-tradcomwtr-explnsoth</t>
  </si>
  <si>
    <t>EandR1-tradcomhsp-explnsoth</t>
  </si>
  <si>
    <t>EandR1-tradcomoth-explnsoth</t>
  </si>
  <si>
    <t>EandR1-tradcomtot-explnsoth</t>
  </si>
  <si>
    <t>EandR1-tradoth-explnsoth</t>
  </si>
  <si>
    <t>EandR1-tradtot-explnsoth</t>
  </si>
  <si>
    <t>EandR1-alltot-explnsoth</t>
  </si>
  <si>
    <t>EandR1-eduerlprm-expshrlns</t>
  </si>
  <si>
    <t>EandR1-eduscn-expshrlns</t>
  </si>
  <si>
    <t>EandR1-eduspc-expshrlns</t>
  </si>
  <si>
    <t>EandR1-edupstoth-expshrlns</t>
  </si>
  <si>
    <t>EandR1-edutot-expshrlns</t>
  </si>
  <si>
    <t>EandR1-transrds-expshrlns</t>
  </si>
  <si>
    <t>EandR1-transprk-expshrlns</t>
  </si>
  <si>
    <t>EandR1-transpblbus-expshrlns</t>
  </si>
  <si>
    <t>EandR1-transpblrail-expshrlns</t>
  </si>
  <si>
    <t>EandR1-transahtarp-expshrlns</t>
  </si>
  <si>
    <t>EandR1-transahthrbprs-expshrlns</t>
  </si>
  <si>
    <t>EandR1-transahttll-expshrlns</t>
  </si>
  <si>
    <t>EandR1-transtot-expshrlns</t>
  </si>
  <si>
    <t>EandR1-sctot-expshrlns</t>
  </si>
  <si>
    <t>EandR1-phtot-expshrlns</t>
  </si>
  <si>
    <t>EandR1-houshratot-expshrlns</t>
  </si>
  <si>
    <t>EandR1-housgfcftot-expshrlns</t>
  </si>
  <si>
    <t>EandR1-houstot-expshrlns</t>
  </si>
  <si>
    <t>EandR1-culhrt-expshrlns</t>
  </si>
  <si>
    <t>EandR1-culspr-expshrlns</t>
  </si>
  <si>
    <t>EandR1-culopn-expshrlns</t>
  </si>
  <si>
    <t>EandR1-cultrs-expshrlns</t>
  </si>
  <si>
    <t>EandR1-cullib-expshrlns</t>
  </si>
  <si>
    <t>EandR1-cultot-expshrlns</t>
  </si>
  <si>
    <t>EandR1-envcmt-expshrlns</t>
  </si>
  <si>
    <t>EandR1-envcst-expshrlns</t>
  </si>
  <si>
    <t>EandR1-envcmm-expshrlns</t>
  </si>
  <si>
    <t>EandR1-envflddrn-expshrlns</t>
  </si>
  <si>
    <t>EandR1-envagr-expshrlns</t>
  </si>
  <si>
    <t>EandR1-envrglenv-expshrlns</t>
  </si>
  <si>
    <t>EandR1-envrgltrd-expshrlns</t>
  </si>
  <si>
    <t>EandR1-envstr-expshrlns</t>
  </si>
  <si>
    <t>EandR1-envcll-expshrlns</t>
  </si>
  <si>
    <t>EandR1-envdsp-expshrlns</t>
  </si>
  <si>
    <t>EandR1-envtrd-expshrlns</t>
  </si>
  <si>
    <t>EandR1-envrcy-expshrlns</t>
  </si>
  <si>
    <t>EandR1-envmin-expshrlns</t>
  </si>
  <si>
    <t>EandR1-envclm-expshrlns</t>
  </si>
  <si>
    <t>EandR1-envtot-expshrlns</t>
  </si>
  <si>
    <t>EandR1-plantot-expshrlns</t>
  </si>
  <si>
    <t>EandR1-digtot-expshrlns</t>
  </si>
  <si>
    <t>EandR1-poltot-expshrlns</t>
  </si>
  <si>
    <t>EandR1-frstot-expshrlns</t>
  </si>
  <si>
    <t>EandR1-centot-expshrlns</t>
  </si>
  <si>
    <t>EandR1-tradcomhous-expshrlns</t>
  </si>
  <si>
    <t>EandR1-tradcomreal-expshrlns</t>
  </si>
  <si>
    <t>EandR1-tradcomfin-expshrlns</t>
  </si>
  <si>
    <t>EandR1-tradcomenr-expshrlns</t>
  </si>
  <si>
    <t>EandR1-tradcomwtr-expshrlns</t>
  </si>
  <si>
    <t>EandR1-tradcomhsp-expshrlns</t>
  </si>
  <si>
    <t>EandR1-tradcomoth-expshrlns</t>
  </si>
  <si>
    <t>EandR1-tradcomtot-expshrlns</t>
  </si>
  <si>
    <t>EandR1-tradoth-expshrlns</t>
  </si>
  <si>
    <t>EandR1-tradtot-expshrlns</t>
  </si>
  <si>
    <t>EandR1-alltot-expshrlns</t>
  </si>
  <si>
    <t>EandR1-eduerlprm-expshrlnsgla</t>
  </si>
  <si>
    <t>EandR1-eduscn-expshrlnsgla</t>
  </si>
  <si>
    <t>EandR1-eduspc-expshrlnsgla</t>
  </si>
  <si>
    <t>EandR1-edupstoth-expshrlnsgla</t>
  </si>
  <si>
    <t>EandR1-edutot-expshrlnsgla</t>
  </si>
  <si>
    <t>EandR1-transrds-expshrlnsgla</t>
  </si>
  <si>
    <t>EandR1-transprk-expshrlnsgla</t>
  </si>
  <si>
    <t>EandR1-transpblbus-expshrlnsgla</t>
  </si>
  <si>
    <t>EandR1-transpblrail-expshrlnsgla</t>
  </si>
  <si>
    <t>EandR1-transahtarp-expshrlnsgla</t>
  </si>
  <si>
    <t>EandR1-transahthrbprs-expshrlnsgla</t>
  </si>
  <si>
    <t>EandR1-transahttll-expshrlnsgla</t>
  </si>
  <si>
    <t>EandR1-transtot-expshrlnsgla</t>
  </si>
  <si>
    <t>EandR1-sctot-expshrlnsgla</t>
  </si>
  <si>
    <t>EandR1-phtot-expshrlnsgla</t>
  </si>
  <si>
    <t>EandR1-houshratot-expshrlnsgla</t>
  </si>
  <si>
    <t>EandR1-housgfcftot-expshrlnsgla</t>
  </si>
  <si>
    <t>EandR1-houstot-expshrlnsgla</t>
  </si>
  <si>
    <t>EandR1-culhrt-expshrlnsgla</t>
  </si>
  <si>
    <t>EandR1-culspr-expshrlnsgla</t>
  </si>
  <si>
    <t>EandR1-culopn-expshrlnsgla</t>
  </si>
  <si>
    <t>EandR1-cultrs-expshrlnsgla</t>
  </si>
  <si>
    <t>EandR1-cullib-expshrlnsgla</t>
  </si>
  <si>
    <t>EandR1-cultot-expshrlnsgla</t>
  </si>
  <si>
    <t>EandR1-envcmt-expshrlnsgla</t>
  </si>
  <si>
    <t>EandR1-envcst-expshrlnsgla</t>
  </si>
  <si>
    <t>EandR1-envcmm-expshrlnsgla</t>
  </si>
  <si>
    <t>EandR1-envflddrn-expshrlnsgla</t>
  </si>
  <si>
    <t>EandR1-envagr-expshrlnsgla</t>
  </si>
  <si>
    <t>EandR1-envrglenv-expshrlnsgla</t>
  </si>
  <si>
    <t>EandR1-envrgltrd-expshrlnsgla</t>
  </si>
  <si>
    <t>EandR1-envstr-expshrlnsgla</t>
  </si>
  <si>
    <t>EandR1-envcll-expshrlnsgla</t>
  </si>
  <si>
    <t>EandR1-envdsp-expshrlnsgla</t>
  </si>
  <si>
    <t>EandR1-envtrd-expshrlnsgla</t>
  </si>
  <si>
    <t>EandR1-envrcy-expshrlnsgla</t>
  </si>
  <si>
    <t>EandR1-envmin-expshrlnsgla</t>
  </si>
  <si>
    <t>EandR1-envclm-expshrlnsgla</t>
  </si>
  <si>
    <t>EandR1-envtot-expshrlnsgla</t>
  </si>
  <si>
    <t>EandR1-plantot-expshrlnsgla</t>
  </si>
  <si>
    <t>EandR1-digtot-expshrlnsgla</t>
  </si>
  <si>
    <t>EandR1-poltot-expshrlnsgla</t>
  </si>
  <si>
    <t>EandR1-frstot-expshrlnsgla</t>
  </si>
  <si>
    <t>EandR1-centot-expshrlnsgla</t>
  </si>
  <si>
    <t>EandR1-tradcomhous-expshrlnsgla</t>
  </si>
  <si>
    <t>EandR1-tradcomreal-expshrlnsgla</t>
  </si>
  <si>
    <t>EandR1-tradcomfin-expshrlnsgla</t>
  </si>
  <si>
    <t>EandR1-tradcomenr-expshrlnsgla</t>
  </si>
  <si>
    <t>EandR1-tradcomwtr-expshrlnsgla</t>
  </si>
  <si>
    <t>EandR1-tradcomhsp-expshrlnsgla</t>
  </si>
  <si>
    <t>EandR1-tradcomoth-expshrlnsgla</t>
  </si>
  <si>
    <t>EandR1-tradcomtot-expshrlnsgla</t>
  </si>
  <si>
    <t>EandR1-tradoth-expshrlnsgla</t>
  </si>
  <si>
    <t>EandR1-tradtot-expshrlnsgla</t>
  </si>
  <si>
    <t>EandR1-alltot-expshrlnsgla</t>
  </si>
  <si>
    <t>EandR1-eduerlprm-expshrlnsoth</t>
  </si>
  <si>
    <t>EandR1-eduscn-expshrlnsoth</t>
  </si>
  <si>
    <t>EandR1-eduspc-expshrlnsoth</t>
  </si>
  <si>
    <t>EandR1-edupstoth-expshrlnsoth</t>
  </si>
  <si>
    <t>EandR1-edutot-expshrlnsoth</t>
  </si>
  <si>
    <t>EandR1-transrds-expshrlnsoth</t>
  </si>
  <si>
    <t>EandR1-transprk-expshrlnsoth</t>
  </si>
  <si>
    <t>EandR1-transpblbus-expshrlnsoth</t>
  </si>
  <si>
    <t>EandR1-transpblrail-expshrlnsoth</t>
  </si>
  <si>
    <t>EandR1-transahtarp-expshrlnsoth</t>
  </si>
  <si>
    <t>EandR1-transahthrbprs-expshrlnsoth</t>
  </si>
  <si>
    <t>EandR1-transahttll-expshrlnsoth</t>
  </si>
  <si>
    <t>EandR1-transtot-expshrlnsoth</t>
  </si>
  <si>
    <t>EandR1-sctot-expshrlnsoth</t>
  </si>
  <si>
    <t>EandR1-phtot-expshrlnsoth</t>
  </si>
  <si>
    <t>EandR1-houshratot-expshrlnsoth</t>
  </si>
  <si>
    <t>EandR1-housgfcftot-expshrlnsoth</t>
  </si>
  <si>
    <t>EandR1-houstot-expshrlnsoth</t>
  </si>
  <si>
    <t>EandR1-culhrt-expshrlnsoth</t>
  </si>
  <si>
    <t>EandR1-culspr-expshrlnsoth</t>
  </si>
  <si>
    <t>EandR1-culopn-expshrlnsoth</t>
  </si>
  <si>
    <t>EandR1-cultrs-expshrlnsoth</t>
  </si>
  <si>
    <t>EandR1-cullib-expshrlnsoth</t>
  </si>
  <si>
    <t>EandR1-cultot-expshrlnsoth</t>
  </si>
  <si>
    <t>EandR1-envcmt-expshrlnsoth</t>
  </si>
  <si>
    <t>EandR1-envcst-expshrlnsoth</t>
  </si>
  <si>
    <t>EandR1-envcmm-expshrlnsoth</t>
  </si>
  <si>
    <t>EandR1-envflddrn-expshrlnsoth</t>
  </si>
  <si>
    <t>EandR1-envagr-expshrlnsoth</t>
  </si>
  <si>
    <t>EandR1-envrglenv-expshrlnsoth</t>
  </si>
  <si>
    <t>EandR1-envrgltrd-expshrlnsoth</t>
  </si>
  <si>
    <t>EandR1-envstr-expshrlnsoth</t>
  </si>
  <si>
    <t>EandR1-envcll-expshrlnsoth</t>
  </si>
  <si>
    <t>EandR1-envdsp-expshrlnsoth</t>
  </si>
  <si>
    <t>EandR1-envtrd-expshrlnsoth</t>
  </si>
  <si>
    <t>EandR1-envrcy-expshrlnsoth</t>
  </si>
  <si>
    <t>EandR1-envmin-expshrlnsoth</t>
  </si>
  <si>
    <t>EandR1-envclm-expshrlnsoth</t>
  </si>
  <si>
    <t>EandR1-envtot-expshrlnsoth</t>
  </si>
  <si>
    <t>EandR1-plantot-expshrlnsoth</t>
  </si>
  <si>
    <t>EandR1-digtot-expshrlnsoth</t>
  </si>
  <si>
    <t>EandR1-poltot-expshrlnsoth</t>
  </si>
  <si>
    <t>EandR1-frstot-expshrlnsoth</t>
  </si>
  <si>
    <t>EandR1-centot-expshrlnsoth</t>
  </si>
  <si>
    <t>EandR1-tradcomhous-expshrlnsoth</t>
  </si>
  <si>
    <t>EandR1-tradcomreal-expshrlnsoth</t>
  </si>
  <si>
    <t>EandR1-tradcomfin-expshrlnsoth</t>
  </si>
  <si>
    <t>EandR1-tradcomenr-expshrlnsoth</t>
  </si>
  <si>
    <t>EandR1-tradcomwtr-expshrlnsoth</t>
  </si>
  <si>
    <t>EandR1-tradcomhsp-expshrlnsoth</t>
  </si>
  <si>
    <t>EandR1-tradcomoth-expshrlnsoth</t>
  </si>
  <si>
    <t>EandR1-tradcomtot-expshrlnsoth</t>
  </si>
  <si>
    <t>EandR1-tradoth-expshrlnsoth</t>
  </si>
  <si>
    <t>EandR1-tradtot-expshrlnsoth</t>
  </si>
  <si>
    <t>EandR1-alltot-expshrlnsoth</t>
  </si>
  <si>
    <t>EandR1-eduerlprm-exptotfin</t>
  </si>
  <si>
    <t>EandR1-eduscn-exptotfin</t>
  </si>
  <si>
    <t>EandR1-eduspc-exptotfin</t>
  </si>
  <si>
    <t>EandR1-edupstoth-exptotfin</t>
  </si>
  <si>
    <t>EandR1-edutot-exptotfin</t>
  </si>
  <si>
    <t>EandR1-transrds-exptotfin</t>
  </si>
  <si>
    <t>EandR1-transprk-exptotfin</t>
  </si>
  <si>
    <t>EandR1-transpblbus-exptotfin</t>
  </si>
  <si>
    <t>EandR1-transpblrail-exptotfin</t>
  </si>
  <si>
    <t>EandR1-transahtarp-exptotfin</t>
  </si>
  <si>
    <t>EandR1-transahthrbprs-exptotfin</t>
  </si>
  <si>
    <t>EandR1-transahttll-exptotfin</t>
  </si>
  <si>
    <t>EandR1-transtot-exptotfin</t>
  </si>
  <si>
    <t>EandR1-sctot-exptotfin</t>
  </si>
  <si>
    <t>EandR1-phtot-exptotfin</t>
  </si>
  <si>
    <t>EandR1-houshratot-exptotfin</t>
  </si>
  <si>
    <t>EandR1-housgfcftot-exptotfin</t>
  </si>
  <si>
    <t>EandR1-houstot-exptotfin</t>
  </si>
  <si>
    <t>EandR1-culhrt-exptotfin</t>
  </si>
  <si>
    <t>EandR1-culspr-exptotfin</t>
  </si>
  <si>
    <t>EandR1-culopn-exptotfin</t>
  </si>
  <si>
    <t>EandR1-cultrs-exptotfin</t>
  </si>
  <si>
    <t>EandR1-cullib-exptotfin</t>
  </si>
  <si>
    <t>EandR1-cultot-exptotfin</t>
  </si>
  <si>
    <t>EandR1-envcmt-exptotfin</t>
  </si>
  <si>
    <t>EandR1-envcst-exptotfin</t>
  </si>
  <si>
    <t>EandR1-envcmm-exptotfin</t>
  </si>
  <si>
    <t>EandR1-envflddrn-exptotfin</t>
  </si>
  <si>
    <t>EandR1-envagr-exptotfin</t>
  </si>
  <si>
    <t>EandR1-envrglenv-exptotfin</t>
  </si>
  <si>
    <t>EandR1-envrgltrd-exptotfin</t>
  </si>
  <si>
    <t>EandR1-envstr-exptotfin</t>
  </si>
  <si>
    <t>EandR1-envcll-exptotfin</t>
  </si>
  <si>
    <t>EandR1-envdsp-exptotfin</t>
  </si>
  <si>
    <t>EandR1-envtrd-exptotfin</t>
  </si>
  <si>
    <t>EandR1-envrcy-exptotfin</t>
  </si>
  <si>
    <t>EandR1-envmin-exptotfin</t>
  </si>
  <si>
    <t>EandR1-envclm-exptotfin</t>
  </si>
  <si>
    <t>EandR1-envtot-exptotfin</t>
  </si>
  <si>
    <t>EandR1-plantot-exptotfin</t>
  </si>
  <si>
    <t>EandR1-digtot-exptotfin</t>
  </si>
  <si>
    <t>EandR1-poltot-exptotfin</t>
  </si>
  <si>
    <t>EandR1-frstot-exptotfin</t>
  </si>
  <si>
    <t>EandR1-centot-exptotfin</t>
  </si>
  <si>
    <t>EandR1-tradcomhous-exptotfin</t>
  </si>
  <si>
    <t>EandR1-tradcomreal-exptotfin</t>
  </si>
  <si>
    <t>EandR1-tradcomfin-exptotfin</t>
  </si>
  <si>
    <t>EandR1-tradcomenr-exptotfin</t>
  </si>
  <si>
    <t>EandR1-tradcomwtr-exptotfin</t>
  </si>
  <si>
    <t>EandR1-tradcomhsp-exptotfin</t>
  </si>
  <si>
    <t>EandR1-tradcomoth-exptotfin</t>
  </si>
  <si>
    <t>EandR1-tradcomtot-exptotfin</t>
  </si>
  <si>
    <t>EandR1-tradoth-exptotfin</t>
  </si>
  <si>
    <t>EandR1-tradtot-exptotfin</t>
  </si>
  <si>
    <t>EandR1-alltot-exptotfin</t>
  </si>
  <si>
    <t>EandR1-eduerlprm-exptot</t>
  </si>
  <si>
    <t>EandR1-eduscn-exptot</t>
  </si>
  <si>
    <t>EandR1-eduspc-exptot</t>
  </si>
  <si>
    <t>EandR1-edupstoth-exptot</t>
  </si>
  <si>
    <t>EandR1-edutot-exptot</t>
  </si>
  <si>
    <t>EandR1-transrds-exptot</t>
  </si>
  <si>
    <t>EandR1-transprk-exptot</t>
  </si>
  <si>
    <t>EandR1-transpblbus-exptot</t>
  </si>
  <si>
    <t>EandR1-transpblrail-exptot</t>
  </si>
  <si>
    <t>EandR1-transahtarp-exptot</t>
  </si>
  <si>
    <t>EandR1-transahthrbprs-exptot</t>
  </si>
  <si>
    <t>EandR1-transahttll-exptot</t>
  </si>
  <si>
    <t>EandR1-transtot-exptot</t>
  </si>
  <si>
    <t>EandR1-sctot-exptot</t>
  </si>
  <si>
    <t>EandR1-phtot-exptot</t>
  </si>
  <si>
    <t>EandR1-houshratot-exptot</t>
  </si>
  <si>
    <t>EandR1-housgfcftot-exptot</t>
  </si>
  <si>
    <t>EandR1-houstot-exptot</t>
  </si>
  <si>
    <t>EandR1-culhrt-exptot</t>
  </si>
  <si>
    <t>EandR1-culspr-exptot</t>
  </si>
  <si>
    <t>EandR1-culopn-exptot</t>
  </si>
  <si>
    <t>EandR1-cultrs-exptot</t>
  </si>
  <si>
    <t>EandR1-cullib-exptot</t>
  </si>
  <si>
    <t>EandR1-cultot-exptot</t>
  </si>
  <si>
    <t>EandR1-envcmt-exptot</t>
  </si>
  <si>
    <t>EandR1-envcst-exptot</t>
  </si>
  <si>
    <t>EandR1-envcmm-exptot</t>
  </si>
  <si>
    <t>EandR1-envflddrn-exptot</t>
  </si>
  <si>
    <t>EandR1-envagr-exptot</t>
  </si>
  <si>
    <t>EandR1-envrglenv-exptot</t>
  </si>
  <si>
    <t>EandR1-envrgltrd-exptot</t>
  </si>
  <si>
    <t>EandR1-envstr-exptot</t>
  </si>
  <si>
    <t>EandR1-envcll-exptot</t>
  </si>
  <si>
    <t>EandR1-envdsp-exptot</t>
  </si>
  <si>
    <t>EandR1-envtrd-exptot</t>
  </si>
  <si>
    <t>EandR1-envrcy-exptot</t>
  </si>
  <si>
    <t>EandR1-envmin-exptot</t>
  </si>
  <si>
    <t>EandR1-envclm-exptot</t>
  </si>
  <si>
    <t>EandR1-envtot-exptot</t>
  </si>
  <si>
    <t>EandR1-plantot-exptot</t>
  </si>
  <si>
    <t>EandR1-digtot-exptot</t>
  </si>
  <si>
    <t>EandR1-poltot-exptot</t>
  </si>
  <si>
    <t>EandR1-frstot-exptot</t>
  </si>
  <si>
    <t>EandR1-centot-exptot</t>
  </si>
  <si>
    <t>EandR1-tradcomhous-exptot</t>
  </si>
  <si>
    <t>EandR1-tradcomreal-exptot</t>
  </si>
  <si>
    <t>EandR1-tradcomfin-exptot</t>
  </si>
  <si>
    <t>EandR1-tradcomenr-exptot</t>
  </si>
  <si>
    <t>EandR1-tradcomwtr-exptot</t>
  </si>
  <si>
    <t>EandR1-tradcomhsp-exptot</t>
  </si>
  <si>
    <t>EandR1-tradcomoth-exptot</t>
  </si>
  <si>
    <t>EandR1-tradcomtot-exptot</t>
  </si>
  <si>
    <t>EandR1-tradoth-exptot</t>
  </si>
  <si>
    <t>EandR1-tradtot-exptot</t>
  </si>
  <si>
    <t>EandR1-alltot-exptot</t>
  </si>
  <si>
    <t>EandR1-edutot-exps162b</t>
  </si>
  <si>
    <t>EandR1-transtot-exps162b</t>
  </si>
  <si>
    <t>EandR1-sctot-exps162b</t>
  </si>
  <si>
    <t>EandR1-phtot-exps162b</t>
  </si>
  <si>
    <t>EandR1-houstot-explsvt</t>
  </si>
  <si>
    <t>EandR1-cultot-exps162b</t>
  </si>
  <si>
    <t>EandR1-envtot-exps162b</t>
  </si>
  <si>
    <t>EandR1-plantot-exps162b</t>
  </si>
  <si>
    <t>EandR1-digtot-exps162b</t>
  </si>
  <si>
    <t>EandR1-poltot-exps162b</t>
  </si>
  <si>
    <t>EandR1-frstot-exps162b</t>
  </si>
  <si>
    <t>EandR1-centot-exps162b</t>
  </si>
  <si>
    <t>EandR1-tradtot-exps162b</t>
  </si>
  <si>
    <t>EandR1-edutot-expgrandtot</t>
  </si>
  <si>
    <t>EandR1-transtot-expgrandtot</t>
  </si>
  <si>
    <t>EandR1-sctot-expgrandtot</t>
  </si>
  <si>
    <t>EandR1-phtot-expgrandtot</t>
  </si>
  <si>
    <t>EandR1-houstot-exps162b</t>
  </si>
  <si>
    <t>EandR1-cultot-expgrandtot</t>
  </si>
  <si>
    <t>EandR1-envtot-expgrandtot</t>
  </si>
  <si>
    <t>EandR1-plantot-expgrandtot</t>
  </si>
  <si>
    <t>EandR1-digtot-expgrandtot</t>
  </si>
  <si>
    <t>EandR1-poltot-expgrandtot</t>
  </si>
  <si>
    <t>EandR1-frstot-expgrandtot</t>
  </si>
  <si>
    <t>EandR1-centot-expgrandtot</t>
  </si>
  <si>
    <t>EandR1-tradtot-expgrandtot</t>
  </si>
  <si>
    <t>EandR1-alltot-explsvt</t>
  </si>
  <si>
    <t>EandR1-houstot-expgrandtot</t>
  </si>
  <si>
    <t>EandR1-alltot-exps162b</t>
  </si>
  <si>
    <t>EandR1-alltot-expgrandtot</t>
  </si>
  <si>
    <t>EandR1-eduerlprm-rectng</t>
  </si>
  <si>
    <t>EandR1-eduscn-rectng</t>
  </si>
  <si>
    <t>EandR1-eduspc-rectng</t>
  </si>
  <si>
    <t>EandR1-edupstoth-rectng</t>
  </si>
  <si>
    <t>EandR1-edutot-rectng</t>
  </si>
  <si>
    <t>EandR1-transrds-rectng</t>
  </si>
  <si>
    <t>EandR1-transprk-rectng</t>
  </si>
  <si>
    <t>EandR1-transpblbus-rectng</t>
  </si>
  <si>
    <t>EandR1-transpblrail-rectng</t>
  </si>
  <si>
    <t>EandR1-transahtarp-rectng</t>
  </si>
  <si>
    <t>EandR1-transahthrbprs-rectng</t>
  </si>
  <si>
    <t>EandR1-transahttll-rectng</t>
  </si>
  <si>
    <t>EandR1-transtot-rectng</t>
  </si>
  <si>
    <t>EandR1-sctot-rectng</t>
  </si>
  <si>
    <t>EandR1-phtot-rectng</t>
  </si>
  <si>
    <t>EandR1-houshratot-rectng</t>
  </si>
  <si>
    <t>EandR1-housgfcftot-rectng</t>
  </si>
  <si>
    <t>EandR1-houstot-rectng</t>
  </si>
  <si>
    <t>EandR1-culhrt-rectng</t>
  </si>
  <si>
    <t>EandR1-culspr-rectng</t>
  </si>
  <si>
    <t>EandR1-culopn-rectng</t>
  </si>
  <si>
    <t>EandR1-cultrs-rectng</t>
  </si>
  <si>
    <t>EandR1-cullib-rectng</t>
  </si>
  <si>
    <t>EandR1-cultot-rectng</t>
  </si>
  <si>
    <t>EandR1-envcmt-rectng</t>
  </si>
  <si>
    <t>EandR1-envcst-rectng</t>
  </si>
  <si>
    <t>EandR1-envcmm-rectng</t>
  </si>
  <si>
    <t>EandR1-envflddrn-rectng</t>
  </si>
  <si>
    <t>EandR1-envagr-rectng</t>
  </si>
  <si>
    <t>EandR1-envrglenv-rectng</t>
  </si>
  <si>
    <t>EandR1-envrgltrd-rectng</t>
  </si>
  <si>
    <t>EandR1-envstr-rectng</t>
  </si>
  <si>
    <t>EandR1-envcll-rectng</t>
  </si>
  <si>
    <t>EandR1-envdsp-rectng</t>
  </si>
  <si>
    <t>EandR1-envtrd-rectng</t>
  </si>
  <si>
    <t>EandR1-envrcy-rectng</t>
  </si>
  <si>
    <t>EandR1-envmin-rectng</t>
  </si>
  <si>
    <t>EandR1-envclm-rectng</t>
  </si>
  <si>
    <t>EandR1-envtot-rectng</t>
  </si>
  <si>
    <t>EandR1-plantot-rectng</t>
  </si>
  <si>
    <t>EandR1-digtot-rectng</t>
  </si>
  <si>
    <t>EandR1-poltot-rectng</t>
  </si>
  <si>
    <t>EandR1-frstot-rectng</t>
  </si>
  <si>
    <t>EandR1-centot-rectng</t>
  </si>
  <si>
    <t>EandR1-tradcomhous-rectng</t>
  </si>
  <si>
    <t>EandR1-tradcomreal-rectng</t>
  </si>
  <si>
    <t>EandR1-tradcomfin-rectng</t>
  </si>
  <si>
    <t>EandR1-tradcomenr-rectng</t>
  </si>
  <si>
    <t>EandR1-tradcomwtr-rectng</t>
  </si>
  <si>
    <t>EandR1-tradcomhsp-rectng</t>
  </si>
  <si>
    <t>EandR1-tradcomoth-rectng</t>
  </si>
  <si>
    <t>EandR1-tradcomtot-rectng</t>
  </si>
  <si>
    <t>EandR1-tradoth-rectng</t>
  </si>
  <si>
    <t>EandR1-tradtot-rectng</t>
  </si>
  <si>
    <t>EandR1-alltot-rectng</t>
  </si>
  <si>
    <t>EandR1-eduerlprm-recint</t>
  </si>
  <si>
    <t>EandR1-eduscn-recint</t>
  </si>
  <si>
    <t>EandR1-eduspc-recint</t>
  </si>
  <si>
    <t>EandR1-edupstoth-recint</t>
  </si>
  <si>
    <t>EandR1-edutot-recint</t>
  </si>
  <si>
    <t>EandR1-transrds-recint</t>
  </si>
  <si>
    <t>EandR1-transprk-recint</t>
  </si>
  <si>
    <t>EandR1-transpblbus-recint</t>
  </si>
  <si>
    <t>EandR1-transpblrail-recint</t>
  </si>
  <si>
    <t>EandR1-transahtarp-recint</t>
  </si>
  <si>
    <t>EandR1-transahthrbprs-recint</t>
  </si>
  <si>
    <t>EandR1-transahttll-recint</t>
  </si>
  <si>
    <t>EandR1-transtot-recint</t>
  </si>
  <si>
    <t>EandR1-sctot-recint</t>
  </si>
  <si>
    <t>EandR1-phtot-recint</t>
  </si>
  <si>
    <t>EandR1-houshratot-recint</t>
  </si>
  <si>
    <t>EandR1-housgfcftot-recint</t>
  </si>
  <si>
    <t>EandR1-houstot-recint</t>
  </si>
  <si>
    <t>EandR1-culhrt-recint</t>
  </si>
  <si>
    <t>EandR1-culspr-recint</t>
  </si>
  <si>
    <t>EandR1-culopn-recint</t>
  </si>
  <si>
    <t>EandR1-cultrs-recint</t>
  </si>
  <si>
    <t>EandR1-cullib-recint</t>
  </si>
  <si>
    <t>EandR1-cultot-recint</t>
  </si>
  <si>
    <t>EandR1-envcmt-recint</t>
  </si>
  <si>
    <t>EandR1-envcst-recint</t>
  </si>
  <si>
    <t>EandR1-envcmm-recint</t>
  </si>
  <si>
    <t>EandR1-envflddrn-recint</t>
  </si>
  <si>
    <t>EandR1-envagr-recint</t>
  </si>
  <si>
    <t>EandR1-envrglenv-recint</t>
  </si>
  <si>
    <t>EandR1-envrgltrd-recint</t>
  </si>
  <si>
    <t>EandR1-envstr-recint</t>
  </si>
  <si>
    <t>EandR1-envcll-recint</t>
  </si>
  <si>
    <t>EandR1-envdsp-recint</t>
  </si>
  <si>
    <t>EandR1-envtrd-recint</t>
  </si>
  <si>
    <t>EandR1-envrcy-recint</t>
  </si>
  <si>
    <t>EandR1-envmin-recint</t>
  </si>
  <si>
    <t>EandR1-envclm-recint</t>
  </si>
  <si>
    <t>EandR1-envtot-recint</t>
  </si>
  <si>
    <t>EandR1-plantot-recint</t>
  </si>
  <si>
    <t>EandR1-digtot-recint</t>
  </si>
  <si>
    <t>EandR1-poltot-recint</t>
  </si>
  <si>
    <t>EandR1-frstot-recint</t>
  </si>
  <si>
    <t>EandR1-centot-recint</t>
  </si>
  <si>
    <t>EandR1-tradcomhous-recint</t>
  </si>
  <si>
    <t>EandR1-tradcomreal-recint</t>
  </si>
  <si>
    <t>EandR1-tradcomfin-recint</t>
  </si>
  <si>
    <t>EandR1-tradcomenr-recint</t>
  </si>
  <si>
    <t>EandR1-tradcomwtr-recint</t>
  </si>
  <si>
    <t>EandR1-tradcomhsp-recint</t>
  </si>
  <si>
    <t>EandR1-tradcomoth-recint</t>
  </si>
  <si>
    <t>EandR1-tradcomtot-recint</t>
  </si>
  <si>
    <t>EandR1-tradoth-recint</t>
  </si>
  <si>
    <t>EandR1-tradtot-recint</t>
  </si>
  <si>
    <t>EandR1-alltot-recint</t>
  </si>
  <si>
    <t>EandR1-eduerlprm-recrpy</t>
  </si>
  <si>
    <t>EandR1-eduscn-recrpy</t>
  </si>
  <si>
    <t>EandR1-eduspc-recrpy</t>
  </si>
  <si>
    <t>EandR1-edupstoth-recrpy</t>
  </si>
  <si>
    <t>EandR1-edutot-recrpy</t>
  </si>
  <si>
    <t>EandR1-transrds-recrpy</t>
  </si>
  <si>
    <t>EandR1-transprk-recrpy</t>
  </si>
  <si>
    <t>EandR1-transpblbus-recrpy</t>
  </si>
  <si>
    <t>EandR1-transpblrail-recrpy</t>
  </si>
  <si>
    <t>EandR1-transahtarp-recrpy</t>
  </si>
  <si>
    <t>EandR1-transahthrbprs-recrpy</t>
  </si>
  <si>
    <t>EandR1-transahttll-recrpy</t>
  </si>
  <si>
    <t>EandR1-transtot-recrpy</t>
  </si>
  <si>
    <t>EandR1-sctot-recrpy</t>
  </si>
  <si>
    <t>EandR1-phtot-recrpy</t>
  </si>
  <si>
    <t>EandR1-houshratot-recrpy</t>
  </si>
  <si>
    <t>EandR1-housgfcftot-recrpy</t>
  </si>
  <si>
    <t>EandR1-houstot-recrpy</t>
  </si>
  <si>
    <t>EandR1-culhrt-recrpy</t>
  </si>
  <si>
    <t>EandR1-culspr-recrpy</t>
  </si>
  <si>
    <t>EandR1-culopn-recrpy</t>
  </si>
  <si>
    <t>EandR1-cultrs-recrpy</t>
  </si>
  <si>
    <t>EandR1-cullib-recrpy</t>
  </si>
  <si>
    <t>EandR1-cultot-recrpy</t>
  </si>
  <si>
    <t>EandR1-envcmt-recrpy</t>
  </si>
  <si>
    <t>EandR1-envcst-recrpy</t>
  </si>
  <si>
    <t>EandR1-envcmm-recrpy</t>
  </si>
  <si>
    <t>EandR1-envflddrn-recrpy</t>
  </si>
  <si>
    <t>EandR1-envagr-recrpy</t>
  </si>
  <si>
    <t>EandR1-envrglenv-recrpy</t>
  </si>
  <si>
    <t>EandR1-envrgltrd-recrpy</t>
  </si>
  <si>
    <t>EandR1-envstr-recrpy</t>
  </si>
  <si>
    <t>EandR1-envcll-recrpy</t>
  </si>
  <si>
    <t>EandR1-envdsp-recrpy</t>
  </si>
  <si>
    <t>EandR1-envtrd-recrpy</t>
  </si>
  <si>
    <t>EandR1-envrcy-recrpy</t>
  </si>
  <si>
    <t>EandR1-envmin-recrpy</t>
  </si>
  <si>
    <t>EandR1-envclm-recrpy</t>
  </si>
  <si>
    <t>EandR1-envtot-recrpy</t>
  </si>
  <si>
    <t>EandR1-plantot-recrpy</t>
  </si>
  <si>
    <t>EandR1-digtot-recrpy</t>
  </si>
  <si>
    <t>EandR1-poltot-recrpy</t>
  </si>
  <si>
    <t>EandR1-frstot-recrpy</t>
  </si>
  <si>
    <t>EandR1-centot-recrpy</t>
  </si>
  <si>
    <t>EandR1-tradcomhous-recrpy</t>
  </si>
  <si>
    <t>EandR1-tradcomreal-recrpy</t>
  </si>
  <si>
    <t>EandR1-tradcomfin-recrpy</t>
  </si>
  <si>
    <t>EandR1-tradcomenr-recrpy</t>
  </si>
  <si>
    <t>EandR1-tradcomwtr-recrpy</t>
  </si>
  <si>
    <t>EandR1-tradcomhsp-recrpy</t>
  </si>
  <si>
    <t>EandR1-tradcomoth-recrpy</t>
  </si>
  <si>
    <t>EandR1-tradcomtot-recrpy</t>
  </si>
  <si>
    <t>EandR1-tradoth-recrpy</t>
  </si>
  <si>
    <t>EandR1-tradtot-recrpy</t>
  </si>
  <si>
    <t>EandR1-alltot-recrpy</t>
  </si>
  <si>
    <t>EandR1-eduerlprm-recinv</t>
  </si>
  <si>
    <t>EandR1-eduscn-recinv</t>
  </si>
  <si>
    <t>EandR1-eduspc-recinv</t>
  </si>
  <si>
    <t>EandR1-edupstoth-recinv</t>
  </si>
  <si>
    <t>EandR1-edutot-recinv</t>
  </si>
  <si>
    <t>EandR1-transrds-recinv</t>
  </si>
  <si>
    <t>EandR1-transprk-recinv</t>
  </si>
  <si>
    <t>EandR1-transpblbus-recinv</t>
  </si>
  <si>
    <t>EandR1-transpblrail-recinv</t>
  </si>
  <si>
    <t>EandR1-transahtarp-recinv</t>
  </si>
  <si>
    <t>EandR1-transahthrbprs-recinv</t>
  </si>
  <si>
    <t>EandR1-transahttll-recinv</t>
  </si>
  <si>
    <t>EandR1-transtot-recinv</t>
  </si>
  <si>
    <t>EandR1-sctot-recinv</t>
  </si>
  <si>
    <t>EandR1-phtot-recinv</t>
  </si>
  <si>
    <t>EandR1-houshratot-recinv</t>
  </si>
  <si>
    <t>EandR1-housgfcftot-recinv</t>
  </si>
  <si>
    <t>EandR1-houstot-recinv</t>
  </si>
  <si>
    <t>EandR1-culhrt-recinv</t>
  </si>
  <si>
    <t>EandR1-culspr-recinv</t>
  </si>
  <si>
    <t>EandR1-culopn-recinv</t>
  </si>
  <si>
    <t>EandR1-cultrs-recinv</t>
  </si>
  <si>
    <t>EandR1-cullib-recinv</t>
  </si>
  <si>
    <t>EandR1-cultot-recinv</t>
  </si>
  <si>
    <t>EandR1-envcmt-recinv</t>
  </si>
  <si>
    <t>EandR1-envcst-recinv</t>
  </si>
  <si>
    <t>EandR1-envcmm-recinv</t>
  </si>
  <si>
    <t>EandR1-envflddrn-recinv</t>
  </si>
  <si>
    <t>EandR1-envagr-recinv</t>
  </si>
  <si>
    <t>EandR1-envrglenv-recinv</t>
  </si>
  <si>
    <t>EandR1-envrgltrd-recinv</t>
  </si>
  <si>
    <t>EandR1-envstr-recinv</t>
  </si>
  <si>
    <t>EandR1-envcll-recinv</t>
  </si>
  <si>
    <t>EandR1-envdsp-recinv</t>
  </si>
  <si>
    <t>EandR1-envtrd-recinv</t>
  </si>
  <si>
    <t>EandR1-envrcy-recinv</t>
  </si>
  <si>
    <t>EandR1-envmin-recinv</t>
  </si>
  <si>
    <t>EandR1-envclm-recinv</t>
  </si>
  <si>
    <t>EandR1-envtot-recinv</t>
  </si>
  <si>
    <t>EandR1-plantot-recinv</t>
  </si>
  <si>
    <t>EandR1-digtot-recinv</t>
  </si>
  <si>
    <t>EandR1-poltot-recinv</t>
  </si>
  <si>
    <t>EandR1-frstot-recinv</t>
  </si>
  <si>
    <t>EandR1-centot-recinv</t>
  </si>
  <si>
    <t>EandR1-tradcomhous-recinv</t>
  </si>
  <si>
    <t>EandR1-tradcomreal-recinv</t>
  </si>
  <si>
    <t>EandR1-tradcomfin-recinv</t>
  </si>
  <si>
    <t>EandR1-tradcomenr-recinv</t>
  </si>
  <si>
    <t>EandR1-tradcomwtr-recinv</t>
  </si>
  <si>
    <t>EandR1-tradcomhsp-recinv</t>
  </si>
  <si>
    <t>EandR1-tradcomoth-recinv</t>
  </si>
  <si>
    <t>EandR1-tradcomtot-recinv</t>
  </si>
  <si>
    <t>EandR1-tradoth-recinv</t>
  </si>
  <si>
    <t>EandR1-tradtot-recinv</t>
  </si>
  <si>
    <t>EandR1-alltot-recinv</t>
  </si>
  <si>
    <t>EandR1-eduerlprm-rectot</t>
  </si>
  <si>
    <t>EandR1-eduscn-rectot</t>
  </si>
  <si>
    <t>EandR1-eduspc-rectot</t>
  </si>
  <si>
    <t>EandR1-edupstoth-rectot</t>
  </si>
  <si>
    <t>EandR1-edutot-rectot</t>
  </si>
  <si>
    <t>EandR1-transrds-rectot</t>
  </si>
  <si>
    <t>EandR1-transprk-rectot</t>
  </si>
  <si>
    <t>EandR1-transpblbus-rectot</t>
  </si>
  <si>
    <t>EandR1-transpblrail-rectot</t>
  </si>
  <si>
    <t>EandR1-transahtarp-rectot</t>
  </si>
  <si>
    <t>EandR1-transahthrbprs-rectot</t>
  </si>
  <si>
    <t>EandR1-transahttll-rectot</t>
  </si>
  <si>
    <t>EandR1-transtot-rectot</t>
  </si>
  <si>
    <t>EandR1-sctot-rectot</t>
  </si>
  <si>
    <t>EandR1-phtot-rectot</t>
  </si>
  <si>
    <t>EandR1-houshratot-rectot</t>
  </si>
  <si>
    <t>EandR1-housgfcftot-rectot</t>
  </si>
  <si>
    <t>EandR1-houstot-rectot</t>
  </si>
  <si>
    <t>EandR1-culhrt-rectot</t>
  </si>
  <si>
    <t>EandR1-culspr-rectot</t>
  </si>
  <si>
    <t>EandR1-culopn-rectot</t>
  </si>
  <si>
    <t>EandR1-cultrs-rectot</t>
  </si>
  <si>
    <t>EandR1-cullib-rectot</t>
  </si>
  <si>
    <t>EandR1-cultot-rectot</t>
  </si>
  <si>
    <t>EandR1-envcmt-rectot</t>
  </si>
  <si>
    <t>EandR1-envcst-rectot</t>
  </si>
  <si>
    <t>EandR1-envcmm-rectot</t>
  </si>
  <si>
    <t>EandR1-envflddrn-rectot</t>
  </si>
  <si>
    <t>EandR1-envagr-rectot</t>
  </si>
  <si>
    <t>EandR1-envrglenv-rectot</t>
  </si>
  <si>
    <t>EandR1-envrgltrd-rectot</t>
  </si>
  <si>
    <t>EandR1-envstr-rectot</t>
  </si>
  <si>
    <t>EandR1-envcll-rectot</t>
  </si>
  <si>
    <t>EandR1-envdsp-rectot</t>
  </si>
  <si>
    <t>EandR1-envtrd-rectot</t>
  </si>
  <si>
    <t>EandR1-envrcy-rectot</t>
  </si>
  <si>
    <t>EandR1-envmin-rectot</t>
  </si>
  <si>
    <t>EandR1-envclm-rectot</t>
  </si>
  <si>
    <t>EandR1-envtot-rectot</t>
  </si>
  <si>
    <t>EandR1-plantot-rectot</t>
  </si>
  <si>
    <t>EandR1-digtot-rectot</t>
  </si>
  <si>
    <t>EandR1-poltot-rectot</t>
  </si>
  <si>
    <t>EandR1-frstot-rectot</t>
  </si>
  <si>
    <t>EandR1-centot-rectot</t>
  </si>
  <si>
    <t>EandR1-tradcomhous-rectot</t>
  </si>
  <si>
    <t>EandR1-tradcomreal-rectot</t>
  </si>
  <si>
    <t>EandR1-tradcomfin-rectot</t>
  </si>
  <si>
    <t>EandR1-tradcomenr-rectot</t>
  </si>
  <si>
    <t>EandR1-tradcomwtr-rectot</t>
  </si>
  <si>
    <t>EandR1-tradcomhsp-rectot</t>
  </si>
  <si>
    <t>EandR1-tradcomoth-rectot</t>
  </si>
  <si>
    <t>EandR1-tradcomtot-rectot</t>
  </si>
  <si>
    <t>EandR1-tradoth-rectot</t>
  </si>
  <si>
    <t>EandR1-tradtot-rectot</t>
  </si>
  <si>
    <t>EandR1-alltot-rectot</t>
  </si>
  <si>
    <t>EandR1-eduerlprm-rectotla</t>
  </si>
  <si>
    <t>EandR1-eduscn-rectotla</t>
  </si>
  <si>
    <t>EandR1-eduspc-rectotla</t>
  </si>
  <si>
    <t>EandR1-edupstoth-rectotla</t>
  </si>
  <si>
    <t>EandR1-edutot-rectotla</t>
  </si>
  <si>
    <t>EandR1-transrds-rectotla</t>
  </si>
  <si>
    <t>EandR1-transprk-rectotla</t>
  </si>
  <si>
    <t>EandR1-transpblbus-rectotla</t>
  </si>
  <si>
    <t>EandR1-transpblrail-rectotla</t>
  </si>
  <si>
    <t>EandR1-transahtarp-rectotla</t>
  </si>
  <si>
    <t>EandR1-transahthrbprs-rectotla</t>
  </si>
  <si>
    <t>EandR1-transahttll-rectotla</t>
  </si>
  <si>
    <t>EandR1-transtot-rectotla</t>
  </si>
  <si>
    <t>EandR1-sctot-rectotla</t>
  </si>
  <si>
    <t>EandR1-phtot-rectotla</t>
  </si>
  <si>
    <t>EandR1-houshratot-rectotla</t>
  </si>
  <si>
    <t>EandR1-housgfcftot-rectotla</t>
  </si>
  <si>
    <t>EandR1-houstot-rectotla</t>
  </si>
  <si>
    <t>EandR1-culhrt-rectotla</t>
  </si>
  <si>
    <t>EandR1-culspr-rectotla</t>
  </si>
  <si>
    <t>EandR1-culopn-rectotla</t>
  </si>
  <si>
    <t>EandR1-cultrs-rectotla</t>
  </si>
  <si>
    <t>EandR1-cullib-rectotla</t>
  </si>
  <si>
    <t>EandR1-cultot-rectotla</t>
  </si>
  <si>
    <t>EandR1-envcmt-rectotla</t>
  </si>
  <si>
    <t>EandR1-envcst-rectotla</t>
  </si>
  <si>
    <t>EandR1-envcmm-rectotla</t>
  </si>
  <si>
    <t>EandR1-envflddrn-rectotla</t>
  </si>
  <si>
    <t>EandR1-envagr-rectotla</t>
  </si>
  <si>
    <t>EandR1-envrglenv-rectotla</t>
  </si>
  <si>
    <t>EandR1-envrgltrd-rectotla</t>
  </si>
  <si>
    <t>EandR1-envstr-rectotla</t>
  </si>
  <si>
    <t>EandR1-envcll-rectotla</t>
  </si>
  <si>
    <t>EandR1-envdsp-rectotla</t>
  </si>
  <si>
    <t>EandR1-envtrd-rectotla</t>
  </si>
  <si>
    <t>EandR1-envrcy-rectotla</t>
  </si>
  <si>
    <t>EandR1-envmin-rectotla</t>
  </si>
  <si>
    <t>EandR1-envclm-rectotla</t>
  </si>
  <si>
    <t>EandR1-envtot-rectotla</t>
  </si>
  <si>
    <t>EandR1-plantot-rectotla</t>
  </si>
  <si>
    <t>EandR1-digtot-rectotla</t>
  </si>
  <si>
    <t>EandR1-poltot-rectotla</t>
  </si>
  <si>
    <t>EandR1-frstot-rectotla</t>
  </si>
  <si>
    <t>EandR1-centot-rectotla</t>
  </si>
  <si>
    <t>EandR1-tradcomhous-rectotla</t>
  </si>
  <si>
    <t>EandR1-tradcomreal-rectotla</t>
  </si>
  <si>
    <t>EandR1-tradcomfin-rectotla</t>
  </si>
  <si>
    <t>EandR1-tradcomenr-rectotla</t>
  </si>
  <si>
    <t>EandR1-tradcomwtr-rectotla</t>
  </si>
  <si>
    <t>EandR1-tradcomhsp-rectotla</t>
  </si>
  <si>
    <t>EandR1-tradcomoth-rectotla</t>
  </si>
  <si>
    <t>EandR1-tradcomtot-rectotla</t>
  </si>
  <si>
    <t>EandR1-tradoth-rectotla</t>
  </si>
  <si>
    <t>EandR1-tradtot-rectotla</t>
  </si>
  <si>
    <t>EandR1-alltot-rectotla</t>
  </si>
  <si>
    <t>EandR1-eduerlprm-rectototh</t>
  </si>
  <si>
    <t>EandR1-eduscn-rectototh</t>
  </si>
  <si>
    <t>EandR1-eduspc-rectototh</t>
  </si>
  <si>
    <t>EandR1-edupstoth-rectototh</t>
  </si>
  <si>
    <t>EandR1-edutot-rectototh</t>
  </si>
  <si>
    <t>EandR1-transrds-rectototh</t>
  </si>
  <si>
    <t>EandR1-transprk-rectototh</t>
  </si>
  <si>
    <t>EandR1-transpblbus-rectototh</t>
  </si>
  <si>
    <t>EandR1-transpblrail-rectototh</t>
  </si>
  <si>
    <t>EandR1-transahtarp-rectototh</t>
  </si>
  <si>
    <t>EandR1-transahthrbprs-rectototh</t>
  </si>
  <si>
    <t>EandR1-transahttll-rectototh</t>
  </si>
  <si>
    <t>EandR1-transtot-rectototh</t>
  </si>
  <si>
    <t>EandR1-sctot-rectototh</t>
  </si>
  <si>
    <t>EandR1-phtot-rectototh</t>
  </si>
  <si>
    <t>EandR1-houshratot-rectototh</t>
  </si>
  <si>
    <t>EandR1-housgfcftot-rectototh</t>
  </si>
  <si>
    <t>EandR1-houstot-rectototh</t>
  </si>
  <si>
    <t>EandR1-culhrt-rectototh</t>
  </si>
  <si>
    <t>EandR1-culspr-rectototh</t>
  </si>
  <si>
    <t>EandR1-culopn-rectototh</t>
  </si>
  <si>
    <t>EandR1-cultrs-rectototh</t>
  </si>
  <si>
    <t>EandR1-cullib-rectototh</t>
  </si>
  <si>
    <t>EandR1-cultot-rectototh</t>
  </si>
  <si>
    <t>EandR1-envcmt-rectototh</t>
  </si>
  <si>
    <t>EandR1-envcst-rectototh</t>
  </si>
  <si>
    <t>EandR1-envcmm-rectototh</t>
  </si>
  <si>
    <t>EandR1-envflddrn-rectototh</t>
  </si>
  <si>
    <t>EandR1-envagr-rectototh</t>
  </si>
  <si>
    <t>EandR1-envrglenv-rectototh</t>
  </si>
  <si>
    <t>EandR1-envrgltrd-rectototh</t>
  </si>
  <si>
    <t>EandR1-envstr-rectototh</t>
  </si>
  <si>
    <t>EandR1-envcll-rectototh</t>
  </si>
  <si>
    <t>EandR1-envdsp-rectototh</t>
  </si>
  <si>
    <t>EandR1-envtrd-rectototh</t>
  </si>
  <si>
    <t>EandR1-envrcy-rectototh</t>
  </si>
  <si>
    <t>EandR1-envmin-rectototh</t>
  </si>
  <si>
    <t>EandR1-envclm-rectototh</t>
  </si>
  <si>
    <t>EandR1-envtot-rectototh</t>
  </si>
  <si>
    <t>EandR1-plantot-rectototh</t>
  </si>
  <si>
    <t>EandR1-digtot-rectototh</t>
  </si>
  <si>
    <t>EandR1-poltot-rectototh</t>
  </si>
  <si>
    <t>EandR1-frstot-rectototh</t>
  </si>
  <si>
    <t>EandR1-centot-rectototh</t>
  </si>
  <si>
    <t>EandR1-tradcomhous-rectototh</t>
  </si>
  <si>
    <t>EandR1-tradcomreal-rectototh</t>
  </si>
  <si>
    <t>EandR1-tradcomfin-rectototh</t>
  </si>
  <si>
    <t>EandR1-tradcomenr-rectototh</t>
  </si>
  <si>
    <t>EandR1-tradcomwtr-rectototh</t>
  </si>
  <si>
    <t>EandR1-tradcomhsp-rectototh</t>
  </si>
  <si>
    <t>EandR1-tradcomoth-rectototh</t>
  </si>
  <si>
    <t>EandR1-tradcomtot-rectototh</t>
  </si>
  <si>
    <t>EandR1-tradoth-rectototh</t>
  </si>
  <si>
    <t>EandR1-tradtot-rectototh</t>
  </si>
  <si>
    <t>EandR1-alltot-rectototh</t>
  </si>
  <si>
    <t>EandR1-houstot-rectotss</t>
  </si>
  <si>
    <t>EandR1-alltot-rectotss</t>
  </si>
  <si>
    <t>EandR1A-transrdscns-expcnscnvrnv</t>
  </si>
  <si>
    <t>EandR1A-transrdsmntprn-expcnscnvrnv</t>
  </si>
  <si>
    <t>EandR1A-transrdsmntoth-expcnscnvrnv</t>
  </si>
  <si>
    <t>EandR1A-transrdsbrd-expcnscnvrnv</t>
  </si>
  <si>
    <t>EandR1A-transrdssft-expcnscnvrnv</t>
  </si>
  <si>
    <t>EandR1A-transrdslgh-expcnscnvrnv</t>
  </si>
  <si>
    <t>EandR1A-transrds-expcnscnvrnv</t>
  </si>
  <si>
    <t>EandR1B-edutot-expgrnoth</t>
  </si>
  <si>
    <t>EandR1B-transtot-expgrnoth</t>
  </si>
  <si>
    <t>EandR1B-sctot-expgrnoth</t>
  </si>
  <si>
    <t>EandR1B-phtot-expgrnoth</t>
  </si>
  <si>
    <t>EandR1B-houstot-expgrnoth</t>
  </si>
  <si>
    <t>EandR1B-cultot-expgrnoth</t>
  </si>
  <si>
    <t>EandR1B-envtot-expgrnoth</t>
  </si>
  <si>
    <t>EandR1B-plantot-expgrnoth</t>
  </si>
  <si>
    <t>EandR1B-digtot-expgrnoth</t>
  </si>
  <si>
    <t>EandR1B-poltot-expgrnoth</t>
  </si>
  <si>
    <t>EandR1B-frstot-expgrnoth</t>
  </si>
  <si>
    <t>EandR1B-centot-expgrnoth</t>
  </si>
  <si>
    <t>EandR1B-tradtot-expgrnoth</t>
  </si>
  <si>
    <t>EandR1B-alltot-expgrnoth</t>
  </si>
  <si>
    <t>EandR1B-edutot-expgrnothha</t>
  </si>
  <si>
    <t>EandR1B-transtot-expgrnothha</t>
  </si>
  <si>
    <t>EandR1B-sctot-expgrnothha</t>
  </si>
  <si>
    <t>EandR1B-phtot-expgrnothha</t>
  </si>
  <si>
    <t>EandR1B-houstot-expgrnothha</t>
  </si>
  <si>
    <t>EandR1B-cultot-expgrnothha</t>
  </si>
  <si>
    <t>EandR1B-envtot-expgrnothha</t>
  </si>
  <si>
    <t>EandR1B-plantot-expgrnothha</t>
  </si>
  <si>
    <t>EandR1B-digtot-expgrnothha</t>
  </si>
  <si>
    <t>EandR1B-poltot-expgrnothha</t>
  </si>
  <si>
    <t>EandR1B-frstot-expgrnothha</t>
  </si>
  <si>
    <t>EandR1B-centot-expgrnothha</t>
  </si>
  <si>
    <t>EandR1B-tradtot-expgrnothha</t>
  </si>
  <si>
    <t>EandR1B-alltot-expgrnothha</t>
  </si>
  <si>
    <t>EandR1B-edutot-expgrnothpub</t>
  </si>
  <si>
    <t>EandR1B-transtot-expgrnothpub</t>
  </si>
  <si>
    <t>EandR1B-sctot-expgrnothpub</t>
  </si>
  <si>
    <t>EandR1B-phtot-expgrnothpub</t>
  </si>
  <si>
    <t>EandR1B-houstot-expgrnothpub</t>
  </si>
  <si>
    <t>EandR1B-cultot-expgrnothpub</t>
  </si>
  <si>
    <t>EandR1B-envtot-expgrnothpub</t>
  </si>
  <si>
    <t>EandR1B-plantot-expgrnothpub</t>
  </si>
  <si>
    <t>EandR1B-digtot-expgrnothpub</t>
  </si>
  <si>
    <t>EandR1B-poltot-expgrnothpub</t>
  </si>
  <si>
    <t>EandR1B-frstot-expgrnothpub</t>
  </si>
  <si>
    <t>EandR1B-centot-expgrnothpub</t>
  </si>
  <si>
    <t>EandR1B-tradtot-expgrnothpub</t>
  </si>
  <si>
    <t>EandR1B-alltot-expgrnothpub</t>
  </si>
  <si>
    <t>EandR1B-edutot-expgrnothpri</t>
  </si>
  <si>
    <t>EandR1B-transtot-expgrnothpri</t>
  </si>
  <si>
    <t>EandR1B-sctot-expgrnothpri</t>
  </si>
  <si>
    <t>EandR1B-phtot-expgrnothpri</t>
  </si>
  <si>
    <t>EandR1B-houstot-expgrnothpri</t>
  </si>
  <si>
    <t>EandR1B-cultot-expgrnothpri</t>
  </si>
  <si>
    <t>EandR1B-envtot-expgrnothpri</t>
  </si>
  <si>
    <t>EandR1B-plantot-expgrnothpri</t>
  </si>
  <si>
    <t>EandR1B-digtot-expgrnothpri</t>
  </si>
  <si>
    <t>EandR1B-poltot-expgrnothpri</t>
  </si>
  <si>
    <t>EandR1B-frstot-expgrnothpri</t>
  </si>
  <si>
    <t>EandR1B-centot-expgrnothpri</t>
  </si>
  <si>
    <t>EandR1B-tradtot-expgrnothpri</t>
  </si>
  <si>
    <t>EandR1B-alltot-expgrnothpri</t>
  </si>
  <si>
    <t>EandR1B-edutot-expgrnothlep</t>
  </si>
  <si>
    <t>EandR1B-transtot-expgrnothlep</t>
  </si>
  <si>
    <t>EandR1B-sctot-expgrnothlep</t>
  </si>
  <si>
    <t>EandR1B-phtot-expgrnothlep</t>
  </si>
  <si>
    <t>EandR1B-houstot-expgrnothlep</t>
  </si>
  <si>
    <t>EandR1B-cultot-expgrnothlep</t>
  </si>
  <si>
    <t>EandR1B-envtot-expgrnothlep</t>
  </si>
  <si>
    <t>EandR1B-plantot-expgrnothlep</t>
  </si>
  <si>
    <t>EandR1B-digtot-expgrnothlep</t>
  </si>
  <si>
    <t>EandR1B-poltot-expgrnothlep</t>
  </si>
  <si>
    <t>EandR1B-frstot-expgrnothlep</t>
  </si>
  <si>
    <t>EandR1B-centot-expgrnothlep</t>
  </si>
  <si>
    <t>EandR1B-tradtot-expgrnothlep</t>
  </si>
  <si>
    <t>EandR1B-alltot-expgrnothlep</t>
  </si>
  <si>
    <t>EandR1B-edutot-expgrnothoth</t>
  </si>
  <si>
    <t>EandR1B-transtot-expgrnothoth</t>
  </si>
  <si>
    <t>EandR1B-sctot-expgrnothoth</t>
  </si>
  <si>
    <t>EandR1B-phtot-expgrnothoth</t>
  </si>
  <si>
    <t>EandR1B-houstot-expgrnothoth</t>
  </si>
  <si>
    <t>EandR1B-cultot-expgrnothoth</t>
  </si>
  <si>
    <t>EandR1B-envtot-expgrnothoth</t>
  </si>
  <si>
    <t>EandR1B-plantot-expgrnothoth</t>
  </si>
  <si>
    <t>EandR1B-digtot-expgrnothoth</t>
  </si>
  <si>
    <t>EandR1B-poltot-expgrnothoth</t>
  </si>
  <si>
    <t>EandR1B-frstot-expgrnothoth</t>
  </si>
  <si>
    <t>EandR1B-centot-expgrnothoth</t>
  </si>
  <si>
    <t>EandR1B-tradtot-expgrnothoth</t>
  </si>
  <si>
    <t>EandR1B-alltot-expgrnothoth</t>
  </si>
  <si>
    <t>EandR1B-edutot-explnsoth</t>
  </si>
  <si>
    <t>EandR1B-transtot-explnsoth</t>
  </si>
  <si>
    <t>EandR1B-sctot-explnsoth</t>
  </si>
  <si>
    <t>EandR1B-phtot-explnsoth</t>
  </si>
  <si>
    <t>EandR1B-houstot-explnsoth</t>
  </si>
  <si>
    <t>EandR1B-cultot-explnsoth</t>
  </si>
  <si>
    <t>EandR1B-envtot-explnsoth</t>
  </si>
  <si>
    <t>EandR1B-plantot-explnsoth</t>
  </si>
  <si>
    <t>EandR1B-digtot-explnsoth</t>
  </si>
  <si>
    <t>EandR1B-poltot-explnsoth</t>
  </si>
  <si>
    <t>EandR1B-frstot-explnsoth</t>
  </si>
  <si>
    <t>EandR1B-centot-explnsoth</t>
  </si>
  <si>
    <t>EandR1B-tradtot-explnsoth</t>
  </si>
  <si>
    <t>EandR1B-alltot-explnsoth</t>
  </si>
  <si>
    <t>EandR1B-edutot-explnsothha</t>
  </si>
  <si>
    <t>EandR1B-transtot-explnsothha</t>
  </si>
  <si>
    <t>EandR1B-sctot-explnsothha</t>
  </si>
  <si>
    <t>EandR1B-phtot-explnsothha</t>
  </si>
  <si>
    <t>EandR1B-houstot-explnsothha</t>
  </si>
  <si>
    <t>EandR1B-cultot-explnsothha</t>
  </si>
  <si>
    <t>EandR1B-envtot-explnsothha</t>
  </si>
  <si>
    <t>EandR1B-plantot-explnsothha</t>
  </si>
  <si>
    <t>EandR1B-digtot-explnsothha</t>
  </si>
  <si>
    <t>EandR1B-poltot-explnsothha</t>
  </si>
  <si>
    <t>EandR1B-frstot-explnsothha</t>
  </si>
  <si>
    <t>EandR1B-centot-explnsothha</t>
  </si>
  <si>
    <t>EandR1B-tradtot-explnsothha</t>
  </si>
  <si>
    <t>EandR1B-alltot-explnsothha</t>
  </si>
  <si>
    <t>EandR1B-edutot-explnsothpub</t>
  </si>
  <si>
    <t>EandR1B-transtot-explnsothpub</t>
  </si>
  <si>
    <t>EandR1B-sctot-explnsothpub</t>
  </si>
  <si>
    <t>EandR1B-phtot-explnsothpub</t>
  </si>
  <si>
    <t>EandR1B-houstot-explnsothpub</t>
  </si>
  <si>
    <t>EandR1B-cultot-explnsothpub</t>
  </si>
  <si>
    <t>EandR1B-envtot-explnsothpub</t>
  </si>
  <si>
    <t>EandR1B-plantot-explnsothpub</t>
  </si>
  <si>
    <t>EandR1B-digtot-explnsothpub</t>
  </si>
  <si>
    <t>EandR1B-poltot-explnsothpub</t>
  </si>
  <si>
    <t>EandR1B-frstot-explnsothpub</t>
  </si>
  <si>
    <t>EandR1B-centot-explnsothpub</t>
  </si>
  <si>
    <t>EandR1B-tradtot-explnsothpub</t>
  </si>
  <si>
    <t>EandR1B-alltot-explnsothpub</t>
  </si>
  <si>
    <t>EandR1B-edutot-explnsothpri</t>
  </si>
  <si>
    <t>EandR1B-transtot-explnsothpri</t>
  </si>
  <si>
    <t>EandR1B-sctot-explnsothpri</t>
  </si>
  <si>
    <t>EandR1B-phtot-explnsothpri</t>
  </si>
  <si>
    <t>EandR1B-houstot-explnsothpri</t>
  </si>
  <si>
    <t>EandR1B-cultot-explnsothpri</t>
  </si>
  <si>
    <t>EandR1B-envtot-explnsothpri</t>
  </si>
  <si>
    <t>EandR1B-plantot-explnsothpri</t>
  </si>
  <si>
    <t>EandR1B-digtot-explnsothpri</t>
  </si>
  <si>
    <t>EandR1B-poltot-explnsothpri</t>
  </si>
  <si>
    <t>EandR1B-frstot-explnsothpri</t>
  </si>
  <si>
    <t>EandR1B-centot-explnsothpri</t>
  </si>
  <si>
    <t>EandR1B-tradtot-explnsothpri</t>
  </si>
  <si>
    <t>EandR1B-alltot-explnsothpri</t>
  </si>
  <si>
    <t>EandR1B-edutot-explnsothlep</t>
  </si>
  <si>
    <t>EandR1B-transtot-explnsothlep</t>
  </si>
  <si>
    <t>EandR1B-sctot-explnsothlep</t>
  </si>
  <si>
    <t>EandR1B-phtot-explnsothlep</t>
  </si>
  <si>
    <t>EandR1B-houstot-explnsothlep</t>
  </si>
  <si>
    <t>EandR1B-cultot-explnsothlep</t>
  </si>
  <si>
    <t>EandR1B-envtot-explnsothlep</t>
  </si>
  <si>
    <t>EandR1B-plantot-explnsothlep</t>
  </si>
  <si>
    <t>EandR1B-digtot-explnsothlep</t>
  </si>
  <si>
    <t>EandR1B-poltot-explnsothlep</t>
  </si>
  <si>
    <t>EandR1B-frstot-explnsothlep</t>
  </si>
  <si>
    <t>EandR1B-centot-explnsothlep</t>
  </si>
  <si>
    <t>EandR1B-tradtot-explnsothlep</t>
  </si>
  <si>
    <t>EandR1B-alltot-explnsothlep</t>
  </si>
  <si>
    <t>EandR1B-edutot-explnsothoth</t>
  </si>
  <si>
    <t>EandR1B-transtot-explnsothoth</t>
  </si>
  <si>
    <t>EandR1B-sctot-explnsothoth</t>
  </si>
  <si>
    <t>EandR1B-phtot-explnsothoth</t>
  </si>
  <si>
    <t>EandR1B-houstot-explnsothoth</t>
  </si>
  <si>
    <t>EandR1B-cultot-explnsothoth</t>
  </si>
  <si>
    <t>EandR1B-envtot-explnsothoth</t>
  </si>
  <si>
    <t>EandR1B-plantot-explnsothoth</t>
  </si>
  <si>
    <t>EandR1B-digtot-explnsothoth</t>
  </si>
  <si>
    <t>EandR1B-poltot-explnsothoth</t>
  </si>
  <si>
    <t>EandR1B-frstot-explnsothoth</t>
  </si>
  <si>
    <t>EandR1B-centot-explnsothoth</t>
  </si>
  <si>
    <t>EandR1B-tradtot-explnsothoth</t>
  </si>
  <si>
    <t>EandR1B-alltot-explnsothoth</t>
  </si>
  <si>
    <t>EandR1C-expgrnothpub-alltot</t>
  </si>
  <si>
    <t>EandR1C-expgrnothpubttl-alltot</t>
  </si>
  <si>
    <t>EandR1C-expgrnothpubrfl-alltot</t>
  </si>
  <si>
    <t>EandR1C-expgrnothpubxrail-alltot</t>
  </si>
  <si>
    <t>EandR1C-expgrnothpuboth-alltot</t>
  </si>
  <si>
    <t>EandR1C-explnsothpub-alltot</t>
  </si>
  <si>
    <t>EandR1C-explnsothpubttl-alltot</t>
  </si>
  <si>
    <t>EandR1C-explnsothpubrfl-alltot</t>
  </si>
  <si>
    <t>EandR1C-explnsothpubxrail-alltot</t>
  </si>
  <si>
    <t>EandR1C-explnsothpuboth-alltot</t>
  </si>
  <si>
    <t>EandR1C-expshrlnsoth-alltot</t>
  </si>
  <si>
    <t>EandR1C-expshrlnsothttl-alltot</t>
  </si>
  <si>
    <t>EandR1C-expshrlnsothrfl-alltot</t>
  </si>
  <si>
    <t>EandR1C-expshrlnsothxrail-alltot</t>
  </si>
  <si>
    <t>EandR1C-expshrlnsothoth-alltot</t>
  </si>
  <si>
    <t>FIN1-fingrngov-amt</t>
  </si>
  <si>
    <t>FIN1-fingrnothesif-amt</t>
  </si>
  <si>
    <t>FIN1-fingrnothpri-amt</t>
  </si>
  <si>
    <t>FIN1-fingrnothndpb-amt</t>
  </si>
  <si>
    <t>FIN1-fingrnothlot-amt</t>
  </si>
  <si>
    <t>FIN1-fingrnothgovgla-amt</t>
  </si>
  <si>
    <t>FIN1-fingrnothgovlep-amt</t>
  </si>
  <si>
    <t>FIN1-fingrnothgovla-amt</t>
  </si>
  <si>
    <t>FIN1-fingrn-amt</t>
  </si>
  <si>
    <t>FIN1-finrec-amt</t>
  </si>
  <si>
    <t>FIN1-finfundhra-amt</t>
  </si>
  <si>
    <t>FIN1-finfundmrr-amt</t>
  </si>
  <si>
    <t>FIN1-finfundgfra-amt</t>
  </si>
  <si>
    <t>FIN1-finfund-amt</t>
  </si>
  <si>
    <t>FIN1-finothgla-amt</t>
  </si>
  <si>
    <t>FIN1-finothlep-amt</t>
  </si>
  <si>
    <t>FIN1-finothla-amt</t>
  </si>
  <si>
    <t>FIN1-finothoth-amt</t>
  </si>
  <si>
    <t>FIN1-finothxpfi-amt</t>
  </si>
  <si>
    <t>FIN1-fingrandtot-amt</t>
  </si>
  <si>
    <t>FIN1-finothpfi-amt</t>
  </si>
  <si>
    <t>FIN1-finoth-amt</t>
  </si>
  <si>
    <t>FIN1-fingrandtotpfi-amt</t>
  </si>
  <si>
    <t>PRU1-prucfrstrt-amt</t>
  </si>
  <si>
    <t>PRU1-prufinoth-amt</t>
  </si>
  <si>
    <t>PRU1-prurpy-amt</t>
  </si>
  <si>
    <t>PRU1-prucfrchng-amt</t>
  </si>
  <si>
    <t>PRU1-prucfrend-amt</t>
  </si>
  <si>
    <t>PRU2T1-prubrwgrs-strt</t>
  </si>
  <si>
    <t>PRU2T1-prucrdt-strt</t>
  </si>
  <si>
    <t>PRU2T1-prubrwgrscrdt-strt</t>
  </si>
  <si>
    <t>PRU2T1-pruinv-strt</t>
  </si>
  <si>
    <t>PRU2T1-prubrwnet-strt</t>
  </si>
  <si>
    <t>PRU2T1-prubrwgrs-end</t>
  </si>
  <si>
    <t>PRU2T1-prucrdt-end</t>
  </si>
  <si>
    <t>PRU2T1-prubrwgrscrdt-end</t>
  </si>
  <si>
    <t>PRU2T1-pruinv-end</t>
  </si>
  <si>
    <t>PRU2T1-prubrwnet-end</t>
  </si>
  <si>
    <t>PRU2T1-prubrwgrs-chng</t>
  </si>
  <si>
    <t>PRU2T1-prucrdt-chng</t>
  </si>
  <si>
    <t>PRU2T1-prubrwgrscrdt-chng</t>
  </si>
  <si>
    <t>PRU2T1-pruinv-chng</t>
  </si>
  <si>
    <t>PRU2T1-prubrwnet-chng</t>
  </si>
  <si>
    <t>PRU2T2-prubdy-strt</t>
  </si>
  <si>
    <t>PRU2T2-prulmt-strt</t>
  </si>
  <si>
    <t>PRU2T2-prubdy-end</t>
  </si>
  <si>
    <t>PRU2T2-prulmt-end</t>
  </si>
  <si>
    <t>PRU2T2-prubdy-chng</t>
  </si>
  <si>
    <t>PRU2T2-prulmt-chng</t>
  </si>
  <si>
    <t>REC-recusdflx-amt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</si>
</sst>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3" x14ac:knownFonts="1">
    <font>
      <sz val="12"/>
      <color theme="1"/>
      <name val="Arial"/>
      <family val="2"/>
    </font>
    <font>
      <sz val="12"/>
      <color indexed="8"/>
      <name val="Arial"/>
      <family val="2"/>
    </font>
    <font>
      <sz val="12"/>
      <color indexed="10"/>
      <name val="Arial"/>
      <family val="2"/>
    </font>
    <font>
      <sz val="12"/>
      <color indexed="8"/>
      <name val="Arial"/>
      <family val="2"/>
    </font>
    <font>
      <b/>
      <sz val="20"/>
      <name val="Arial"/>
      <family val="2"/>
    </font>
    <font>
      <b/>
      <sz val="16"/>
      <name val="Arial"/>
      <family val="2"/>
    </font>
    <font>
      <b/>
      <sz val="12"/>
      <name val="Arial"/>
      <family val="2"/>
    </font>
    <font>
      <sz val="12"/>
      <name val="Arial"/>
      <family val="2"/>
    </font>
    <font>
      <sz val="10"/>
      <name val="Arial"/>
      <family val="2"/>
    </font>
    <font>
      <u/>
      <sz val="9"/>
      <color indexed="12"/>
      <name val="Arial"/>
      <family val="2"/>
    </font>
    <font>
      <u/>
      <sz val="12"/>
      <color indexed="12"/>
      <name val="Arial"/>
      <family val="2"/>
    </font>
    <font>
      <b/>
      <sz val="12"/>
      <color indexed="8"/>
      <name val="Arial"/>
      <family val="2"/>
    </font>
    <font>
      <sz val="10"/>
      <name val="Courier"/>
      <family val="3"/>
    </font>
    <font>
      <b/>
      <u/>
      <sz val="12"/>
      <color indexed="12"/>
      <name val="Arial"/>
      <family val="2"/>
    </font>
    <font>
      <sz val="12"/>
      <color indexed="81"/>
      <name val="Tahoma"/>
      <family val="2"/>
    </font>
    <font>
      <b/>
      <sz val="20"/>
      <color indexed="8"/>
      <name val="Arial"/>
      <family val="2"/>
    </font>
    <font>
      <sz val="9"/>
      <color indexed="81"/>
      <name val="Tahoma"/>
      <family val="2"/>
    </font>
    <font>
      <u/>
      <sz val="10"/>
      <color indexed="12"/>
      <name val="Courier"/>
      <family val="3"/>
    </font>
    <font>
      <u/>
      <sz val="10"/>
      <color indexed="12"/>
      <name val="Arial"/>
      <family val="2"/>
    </font>
    <font>
      <sz val="12"/>
      <color theme="1"/>
      <name val="Arial"/>
      <family val="2"/>
    </font>
    <font>
      <sz val="12"/>
      <color theme="0"/>
      <name val="Arial"/>
      <family val="2"/>
    </font>
    <font>
      <b/>
      <sz val="12"/>
      <color theme="0"/>
      <name val="Arial"/>
      <family val="2"/>
    </font>
    <font>
      <sz val="11"/>
      <color theme="1"/>
      <name val="Calibri"/>
      <family val="2"/>
      <scheme val="minor"/>
    </font>
    <font>
      <sz val="12"/>
      <color rgb="FFFF0000"/>
      <name val="Arial"/>
      <family val="2"/>
    </font>
    <font>
      <sz val="10"/>
      <color rgb="FFFF0000"/>
      <name val="Arial"/>
      <family val="2"/>
    </font>
    <font>
      <b/>
      <sz val="12"/>
      <color rgb="FFFF0000"/>
      <name val="Arial"/>
      <family val="2"/>
    </font>
    <font>
      <b/>
      <sz val="12"/>
      <color theme="1"/>
      <name val="Arial"/>
      <family val="2"/>
    </font>
    <font>
      <b/>
      <sz val="12"/>
      <color rgb="FFFFFFCC"/>
      <name val="Arial"/>
      <family val="2"/>
    </font>
    <font>
      <i/>
      <sz val="10"/>
      <name val="Arial"/>
      <family val="2"/>
    </font>
    <font>
      <i/>
      <sz val="12"/>
      <color theme="1"/>
      <name val="Arial"/>
      <family val="2"/>
    </font>
    <font>
      <b/>
      <u/>
      <sz val="12"/>
      <color theme="0"/>
      <name val="Arial"/>
      <family val="2"/>
    </font>
    <font>
      <i/>
      <sz val="12"/>
      <color theme="0" tint="-0.499984740745262"/>
      <name val="Arial"/>
      <family val="2"/>
    </font>
    <font>
      <sz val="11"/>
      <color indexed="8"/>
      <name val="Calibri"/>
      <family val="2"/>
    </font>
    <font>
      <sz val="12"/>
      <color rgb="FF000099"/>
      <name val="Arial"/>
      <family val="2"/>
    </font>
    <font>
      <b/>
      <sz val="12"/>
      <color rgb="FF000099"/>
      <name val="Arial"/>
      <family val="2"/>
    </font>
    <font>
      <sz val="10"/>
      <color rgb="FF000099"/>
      <name val="Arial"/>
      <family val="2"/>
    </font>
    <font>
      <sz val="12"/>
      <color rgb="FF006600"/>
      <name val="Arial"/>
      <family val="2"/>
    </font>
    <font>
      <u/>
      <sz val="12"/>
      <color rgb="FF0000FF"/>
      <name val="Arial"/>
      <family val="2"/>
    </font>
    <font>
      <i/>
      <sz val="12"/>
      <color rgb="FF006600"/>
      <name val="Arial"/>
      <family val="2"/>
    </font>
    <font>
      <u/>
      <sz val="9"/>
      <name val="Arial"/>
      <family val="2"/>
    </font>
    <font>
      <sz val="11"/>
      <color theme="1"/>
      <name val="Arial"/>
      <family val="2"/>
    </font>
    <font>
      <sz val="11"/>
      <color rgb="FF000000"/>
      <name val="Arial"/>
      <family val="2"/>
      <charset val="1"/>
    </font>
    <font>
      <sz val="12"/>
      <color rgb="FF000000"/>
      <name val="Arial"/>
      <family val="2"/>
      <charset val="1"/>
    </font>
  </fonts>
  <fills count="18">
    <fill>
      <patternFill patternType="none"/>
    </fill>
    <fill>
      <patternFill patternType="gray125"/>
    </fill>
    <fill>
      <patternFill patternType="solid">
        <fgColor theme="8" tint="0.79998168889431442"/>
        <bgColor indexed="65"/>
      </patternFill>
    </fill>
    <fill>
      <patternFill patternType="solid">
        <fgColor rgb="FFFFFF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rgb="FFCCFFCC"/>
        <bgColor indexed="64"/>
      </patternFill>
    </fill>
    <fill>
      <patternFill patternType="solid">
        <fgColor theme="4" tint="-0.499984740745262"/>
        <bgColor indexed="64"/>
      </patternFill>
    </fill>
    <fill>
      <patternFill patternType="solid">
        <fgColor rgb="FFE2000A"/>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D8E4BC"/>
        <bgColor indexed="64"/>
      </patternFill>
    </fill>
  </fills>
  <borders count="2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rgb="FF000000"/>
      </top>
      <bottom/>
      <diagonal/>
    </border>
  </borders>
  <cellStyleXfs count="28">
    <xf numFmtId="0" fontId="0" fillId="0" borderId="0"/>
    <xf numFmtId="0" fontId="8" fillId="0" borderId="0"/>
    <xf numFmtId="0" fontId="8" fillId="0" borderId="0"/>
    <xf numFmtId="0" fontId="19" fillId="2"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 fontId="3" fillId="0" borderId="0"/>
    <xf numFmtId="0" fontId="12" fillId="0" borderId="0" applyBorder="0"/>
    <xf numFmtId="0" fontId="8" fillId="0" borderId="0"/>
    <xf numFmtId="0" fontId="7" fillId="0" borderId="0"/>
    <xf numFmtId="1" fontId="3" fillId="0" borderId="0"/>
    <xf numFmtId="0" fontId="22" fillId="0" borderId="0"/>
    <xf numFmtId="0" fontId="19" fillId="0" borderId="0"/>
    <xf numFmtId="0" fontId="19" fillId="0" borderId="0"/>
    <xf numFmtId="0" fontId="19" fillId="0" borderId="0"/>
    <xf numFmtId="0" fontId="19" fillId="0" borderId="0"/>
    <xf numFmtId="0" fontId="12" fillId="0" borderId="0" applyBorder="0"/>
    <xf numFmtId="9" fontId="19"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1" fontId="1" fillId="0" borderId="0"/>
    <xf numFmtId="1" fontId="1" fillId="0" borderId="0"/>
    <xf numFmtId="9" fontId="1" fillId="0" borderId="0" applyFont="0" applyFill="0" applyBorder="0" applyAlignment="0" applyProtection="0"/>
    <xf numFmtId="1" fontId="1" fillId="0" borderId="0"/>
  </cellStyleXfs>
  <cellXfs count="451">
    <xf numFmtId="0" fontId="0" fillId="0" borderId="0" xfId="0"/>
    <xf numFmtId="1" fontId="23" fillId="3" borderId="0" xfId="10" applyFont="1" applyFill="1" applyAlignment="1">
      <alignment horizontal="left" vertical="top"/>
    </xf>
    <xf numFmtId="1" fontId="24" fillId="3" borderId="0" xfId="10" applyFont="1" applyFill="1" applyAlignment="1">
      <alignment horizontal="left" vertical="top"/>
    </xf>
    <xf numFmtId="1" fontId="23" fillId="3" borderId="0" xfId="10" applyFont="1" applyFill="1" applyAlignment="1">
      <alignment horizontal="left" vertical="top" wrapText="1"/>
    </xf>
    <xf numFmtId="0" fontId="23" fillId="3" borderId="0" xfId="10" applyNumberFormat="1" applyFont="1" applyFill="1" applyAlignment="1">
      <alignment horizontal="right" vertical="top"/>
    </xf>
    <xf numFmtId="1" fontId="4" fillId="3" borderId="0" xfId="10" applyFont="1" applyFill="1" applyAlignment="1">
      <alignment horizontal="left" vertical="top"/>
    </xf>
    <xf numFmtId="0" fontId="25" fillId="3" borderId="0" xfId="10" applyNumberFormat="1" applyFont="1" applyFill="1" applyAlignment="1">
      <alignment horizontal="right" vertical="top"/>
    </xf>
    <xf numFmtId="1" fontId="5" fillId="3" borderId="0" xfId="10" applyFont="1" applyFill="1" applyAlignment="1">
      <alignment horizontal="left" vertical="top"/>
    </xf>
    <xf numFmtId="0" fontId="21" fillId="6" borderId="4" xfId="10" applyNumberFormat="1" applyFont="1" applyFill="1" applyBorder="1" applyAlignment="1">
      <alignment horizontal="right" vertical="top" wrapText="1"/>
    </xf>
    <xf numFmtId="4" fontId="7" fillId="3" borderId="0" xfId="10" applyNumberFormat="1" applyFont="1" applyFill="1" applyAlignment="1">
      <alignment horizontal="left" vertical="top"/>
    </xf>
    <xf numFmtId="2" fontId="7" fillId="3" borderId="2" xfId="10" applyNumberFormat="1" applyFont="1" applyFill="1" applyBorder="1" applyAlignment="1">
      <alignment horizontal="right" vertical="top" wrapText="1"/>
    </xf>
    <xf numFmtId="0" fontId="7" fillId="3" borderId="4" xfId="10" applyNumberFormat="1" applyFont="1" applyFill="1" applyBorder="1" applyAlignment="1">
      <alignment horizontal="right" vertical="top"/>
    </xf>
    <xf numFmtId="0" fontId="6" fillId="4" borderId="4" xfId="10" applyNumberFormat="1" applyFont="1" applyFill="1" applyBorder="1" applyAlignment="1">
      <alignment horizontal="right" vertical="top"/>
    </xf>
    <xf numFmtId="0" fontId="21" fillId="6" borderId="4" xfId="10" applyNumberFormat="1" applyFont="1" applyFill="1" applyBorder="1" applyAlignment="1">
      <alignment horizontal="right" vertical="top"/>
    </xf>
    <xf numFmtId="0" fontId="6" fillId="3" borderId="7" xfId="10" applyNumberFormat="1" applyFont="1" applyFill="1" applyBorder="1" applyAlignment="1">
      <alignment horizontal="left" wrapText="1"/>
    </xf>
    <xf numFmtId="0" fontId="6" fillId="3" borderId="4" xfId="10" applyNumberFormat="1" applyFont="1" applyFill="1" applyBorder="1" applyAlignment="1">
      <alignment horizontal="right" wrapText="1"/>
    </xf>
    <xf numFmtId="0" fontId="6" fillId="4" borderId="4" xfId="10" applyNumberFormat="1" applyFont="1" applyFill="1" applyBorder="1" applyAlignment="1">
      <alignment horizontal="right" wrapText="1"/>
    </xf>
    <xf numFmtId="0" fontId="21" fillId="6" borderId="4" xfId="10" applyNumberFormat="1" applyFont="1" applyFill="1" applyBorder="1" applyAlignment="1">
      <alignment horizontal="right" wrapText="1"/>
    </xf>
    <xf numFmtId="0" fontId="6" fillId="3" borderId="5" xfId="10" applyNumberFormat="1" applyFont="1" applyFill="1" applyBorder="1" applyAlignment="1">
      <alignment horizontal="right" wrapText="1"/>
    </xf>
    <xf numFmtId="0" fontId="7" fillId="3" borderId="4" xfId="10" applyNumberFormat="1" applyFont="1" applyFill="1" applyBorder="1" applyAlignment="1">
      <alignment horizontal="left" vertical="top"/>
    </xf>
    <xf numFmtId="1" fontId="6" fillId="3" borderId="2" xfId="10" applyFont="1" applyFill="1" applyBorder="1" applyAlignment="1">
      <alignment horizontal="left" vertical="top" wrapText="1"/>
    </xf>
    <xf numFmtId="3" fontId="6" fillId="4" borderId="4" xfId="10" applyNumberFormat="1" applyFont="1" applyFill="1" applyBorder="1" applyAlignment="1">
      <alignment horizontal="right" vertical="top"/>
    </xf>
    <xf numFmtId="3" fontId="7" fillId="5" borderId="4" xfId="10" applyNumberFormat="1" applyFont="1" applyFill="1" applyBorder="1" applyAlignment="1" applyProtection="1">
      <alignment horizontal="right" vertical="top"/>
      <protection locked="0"/>
    </xf>
    <xf numFmtId="1" fontId="7" fillId="3" borderId="0" xfId="10" applyFont="1" applyFill="1" applyAlignment="1">
      <alignment horizontal="left" vertical="top"/>
    </xf>
    <xf numFmtId="1" fontId="7" fillId="3" borderId="0" xfId="10" applyFont="1" applyFill="1" applyAlignment="1">
      <alignment horizontal="left" vertical="top" wrapText="1"/>
    </xf>
    <xf numFmtId="1" fontId="3" fillId="0" borderId="0" xfId="10"/>
    <xf numFmtId="1" fontId="7" fillId="3" borderId="4" xfId="10" applyFont="1" applyFill="1" applyBorder="1" applyAlignment="1">
      <alignment horizontal="left" wrapText="1"/>
    </xf>
    <xf numFmtId="1" fontId="7" fillId="3" borderId="4" xfId="10" applyFont="1" applyFill="1" applyBorder="1" applyAlignment="1">
      <alignment horizontal="left" vertical="top"/>
    </xf>
    <xf numFmtId="1" fontId="6" fillId="3" borderId="4" xfId="10" applyFont="1" applyFill="1" applyBorder="1" applyAlignment="1">
      <alignment horizontal="left" vertical="top"/>
    </xf>
    <xf numFmtId="1" fontId="23" fillId="3" borderId="0" xfId="10" applyFont="1" applyFill="1" applyAlignment="1">
      <alignment horizontal="right" vertical="top" wrapText="1"/>
    </xf>
    <xf numFmtId="1" fontId="7" fillId="3" borderId="4" xfId="10" applyFont="1" applyFill="1" applyBorder="1" applyAlignment="1">
      <alignment horizontal="left" vertical="top" wrapText="1"/>
    </xf>
    <xf numFmtId="1" fontId="11" fillId="3" borderId="4" xfId="10" applyFont="1" applyFill="1" applyBorder="1" applyAlignment="1">
      <alignment horizontal="left" vertical="top" wrapText="1"/>
    </xf>
    <xf numFmtId="1" fontId="7" fillId="3" borderId="0" xfId="10" applyFont="1" applyFill="1" applyAlignment="1">
      <alignment horizontal="right" vertical="top"/>
    </xf>
    <xf numFmtId="3" fontId="7" fillId="3" borderId="0" xfId="10" applyNumberFormat="1" applyFont="1" applyFill="1" applyAlignment="1">
      <alignment horizontal="right" vertical="top"/>
    </xf>
    <xf numFmtId="0" fontId="4" fillId="3" borderId="0" xfId="10" applyNumberFormat="1" applyFont="1" applyFill="1" applyAlignment="1">
      <alignment horizontal="left" vertical="top"/>
    </xf>
    <xf numFmtId="9" fontId="7" fillId="3" borderId="0" xfId="23" applyFont="1" applyFill="1" applyBorder="1" applyAlignment="1" applyProtection="1">
      <alignment horizontal="left" vertical="top" wrapText="1"/>
    </xf>
    <xf numFmtId="0" fontId="6" fillId="3" borderId="0" xfId="10" applyNumberFormat="1" applyFont="1" applyFill="1" applyAlignment="1">
      <alignment horizontal="left" vertical="top"/>
    </xf>
    <xf numFmtId="1" fontId="7" fillId="3" borderId="3" xfId="10" applyFont="1" applyFill="1" applyBorder="1" applyAlignment="1">
      <alignment horizontal="right" vertical="top"/>
    </xf>
    <xf numFmtId="1" fontId="7" fillId="3" borderId="4" xfId="10" applyFont="1" applyFill="1" applyBorder="1" applyAlignment="1">
      <alignment horizontal="right" vertical="top"/>
    </xf>
    <xf numFmtId="1" fontId="7" fillId="3" borderId="8" xfId="10" applyFont="1" applyFill="1" applyBorder="1" applyAlignment="1">
      <alignment horizontal="left" vertical="top"/>
    </xf>
    <xf numFmtId="1" fontId="15" fillId="3" borderId="0" xfId="10" applyFont="1" applyFill="1" applyAlignment="1">
      <alignment horizontal="left" vertical="top"/>
    </xf>
    <xf numFmtId="3" fontId="7" fillId="3" borderId="0" xfId="4" applyNumberFormat="1" applyFont="1" applyFill="1" applyBorder="1" applyAlignment="1" applyProtection="1">
      <alignment horizontal="left" vertical="top"/>
    </xf>
    <xf numFmtId="3" fontId="7" fillId="3" borderId="3" xfId="10" applyNumberFormat="1" applyFont="1" applyFill="1" applyBorder="1" applyAlignment="1">
      <alignment horizontal="right" vertical="top"/>
    </xf>
    <xf numFmtId="3" fontId="7" fillId="3" borderId="0" xfId="4" applyNumberFormat="1" applyFont="1" applyFill="1" applyBorder="1" applyAlignment="1" applyProtection="1">
      <alignment horizontal="right" vertical="top"/>
    </xf>
    <xf numFmtId="1" fontId="7" fillId="11" borderId="0" xfId="10" applyFont="1" applyFill="1" applyAlignment="1">
      <alignment horizontal="left" vertical="top"/>
    </xf>
    <xf numFmtId="0" fontId="5" fillId="11" borderId="0" xfId="10" applyNumberFormat="1" applyFont="1" applyFill="1" applyAlignment="1">
      <alignment horizontal="left" vertical="top"/>
    </xf>
    <xf numFmtId="1" fontId="5" fillId="11" borderId="0" xfId="10" applyFont="1" applyFill="1" applyAlignment="1">
      <alignment horizontal="left" vertical="top"/>
    </xf>
    <xf numFmtId="0" fontId="7" fillId="11" borderId="0" xfId="10" applyNumberFormat="1" applyFont="1" applyFill="1" applyAlignment="1">
      <alignment horizontal="left" vertical="top"/>
    </xf>
    <xf numFmtId="2" fontId="7" fillId="11" borderId="0" xfId="10" applyNumberFormat="1" applyFont="1" applyFill="1" applyAlignment="1">
      <alignment horizontal="left" vertical="top"/>
    </xf>
    <xf numFmtId="1" fontId="7" fillId="9" borderId="12" xfId="10" applyFont="1" applyFill="1" applyBorder="1" applyAlignment="1" applyProtection="1">
      <alignment horizontal="left" vertical="top"/>
      <protection locked="0"/>
    </xf>
    <xf numFmtId="1" fontId="7" fillId="9" borderId="12" xfId="10" applyFont="1" applyFill="1" applyBorder="1" applyAlignment="1">
      <alignment horizontal="left" vertical="top"/>
    </xf>
    <xf numFmtId="1" fontId="7" fillId="3" borderId="13" xfId="10" applyFont="1" applyFill="1" applyBorder="1" applyAlignment="1">
      <alignment horizontal="left" vertical="top"/>
    </xf>
    <xf numFmtId="1" fontId="7" fillId="3" borderId="14" xfId="10" applyFont="1" applyFill="1" applyBorder="1" applyAlignment="1">
      <alignment horizontal="left" vertical="top"/>
    </xf>
    <xf numFmtId="3" fontId="7" fillId="9" borderId="4" xfId="10" applyNumberFormat="1" applyFont="1" applyFill="1" applyBorder="1" applyAlignment="1" applyProtection="1">
      <alignment horizontal="right" vertical="top"/>
      <protection locked="0"/>
    </xf>
    <xf numFmtId="3" fontId="21" fillId="6" borderId="4" xfId="10" applyNumberFormat="1" applyFont="1" applyFill="1" applyBorder="1" applyAlignment="1">
      <alignment horizontal="right" vertical="top" wrapText="1"/>
    </xf>
    <xf numFmtId="1" fontId="1" fillId="3" borderId="4" xfId="10" applyFont="1" applyFill="1" applyBorder="1" applyAlignment="1">
      <alignment horizontal="left" vertical="top"/>
    </xf>
    <xf numFmtId="3" fontId="6" fillId="3" borderId="6" xfId="10" applyNumberFormat="1" applyFont="1" applyFill="1" applyBorder="1" applyAlignment="1">
      <alignment horizontal="right" vertical="top"/>
    </xf>
    <xf numFmtId="3" fontId="7" fillId="10" borderId="4" xfId="10" applyNumberFormat="1" applyFont="1" applyFill="1" applyBorder="1" applyAlignment="1">
      <alignment horizontal="right" vertical="top"/>
    </xf>
    <xf numFmtId="3" fontId="0" fillId="3" borderId="16" xfId="0" applyNumberFormat="1" applyFill="1" applyBorder="1"/>
    <xf numFmtId="3" fontId="0" fillId="3" borderId="3" xfId="0" applyNumberFormat="1" applyFill="1" applyBorder="1"/>
    <xf numFmtId="3" fontId="0" fillId="3" borderId="4" xfId="0" applyNumberFormat="1" applyFill="1" applyBorder="1" applyAlignment="1">
      <alignment horizontal="right" wrapText="1"/>
    </xf>
    <xf numFmtId="3" fontId="0" fillId="3" borderId="15" xfId="0" applyNumberFormat="1" applyFill="1" applyBorder="1" applyAlignment="1">
      <alignment horizontal="right" wrapText="1"/>
    </xf>
    <xf numFmtId="1" fontId="7" fillId="3" borderId="0" xfId="10" applyFont="1" applyFill="1" applyAlignment="1">
      <alignment horizontal="right" vertical="top" wrapText="1"/>
    </xf>
    <xf numFmtId="1" fontId="11" fillId="3" borderId="0" xfId="10" applyFont="1" applyFill="1" applyAlignment="1">
      <alignment vertical="top"/>
    </xf>
    <xf numFmtId="1" fontId="11" fillId="3" borderId="3" xfId="10" applyFont="1" applyFill="1" applyBorder="1" applyAlignment="1">
      <alignment vertical="top"/>
    </xf>
    <xf numFmtId="1" fontId="11" fillId="3" borderId="4" xfId="10" applyFont="1" applyFill="1" applyBorder="1" applyAlignment="1">
      <alignment vertical="top"/>
    </xf>
    <xf numFmtId="1" fontId="1" fillId="3" borderId="10" xfId="10" applyFont="1" applyFill="1" applyBorder="1" applyAlignment="1">
      <alignment vertical="top"/>
    </xf>
    <xf numFmtId="1" fontId="1" fillId="3" borderId="15" xfId="10" applyFont="1" applyFill="1" applyBorder="1" applyAlignment="1">
      <alignment vertical="top" wrapText="1"/>
    </xf>
    <xf numFmtId="1" fontId="1" fillId="3" borderId="11" xfId="10" applyFont="1" applyFill="1" applyBorder="1" applyAlignment="1">
      <alignment vertical="top"/>
    </xf>
    <xf numFmtId="1" fontId="1" fillId="3" borderId="9" xfId="10" applyFont="1" applyFill="1" applyBorder="1" applyAlignment="1">
      <alignment vertical="top" wrapText="1"/>
    </xf>
    <xf numFmtId="1" fontId="1" fillId="3" borderId="3" xfId="10" applyFont="1" applyFill="1" applyBorder="1" applyAlignment="1">
      <alignment vertical="top"/>
    </xf>
    <xf numFmtId="3" fontId="21" fillId="12" borderId="4" xfId="10" applyNumberFormat="1" applyFont="1" applyFill="1" applyBorder="1" applyAlignment="1">
      <alignment horizontal="right" vertical="top" wrapText="1"/>
    </xf>
    <xf numFmtId="0" fontId="7" fillId="10" borderId="4" xfId="10" applyNumberFormat="1" applyFont="1" applyFill="1" applyBorder="1" applyAlignment="1">
      <alignment horizontal="right" vertical="top"/>
    </xf>
    <xf numFmtId="1" fontId="6" fillId="10" borderId="4" xfId="10" applyFont="1" applyFill="1" applyBorder="1" applyAlignment="1">
      <alignment horizontal="right" wrapText="1"/>
    </xf>
    <xf numFmtId="0" fontId="6" fillId="10" borderId="4" xfId="10" applyNumberFormat="1" applyFont="1" applyFill="1" applyBorder="1" applyAlignment="1">
      <alignment horizontal="right" wrapText="1"/>
    </xf>
    <xf numFmtId="1" fontId="7" fillId="3" borderId="9" xfId="10" applyFont="1" applyFill="1" applyBorder="1" applyAlignment="1">
      <alignment horizontal="right" wrapText="1"/>
    </xf>
    <xf numFmtId="3" fontId="20" fillId="12" borderId="3" xfId="10" applyNumberFormat="1" applyFont="1" applyFill="1" applyBorder="1" applyAlignment="1">
      <alignment horizontal="right" vertical="top"/>
    </xf>
    <xf numFmtId="3" fontId="20" fillId="12" borderId="4" xfId="10" applyNumberFormat="1" applyFont="1" applyFill="1" applyBorder="1" applyAlignment="1">
      <alignment horizontal="right" vertical="top"/>
    </xf>
    <xf numFmtId="1" fontId="6" fillId="4" borderId="4" xfId="10" applyFont="1" applyFill="1" applyBorder="1" applyAlignment="1">
      <alignment horizontal="left" vertical="top"/>
    </xf>
    <xf numFmtId="3" fontId="6" fillId="4" borderId="4" xfId="4" applyNumberFormat="1" applyFont="1" applyFill="1" applyBorder="1" applyAlignment="1" applyProtection="1">
      <alignment horizontal="right" vertical="top"/>
    </xf>
    <xf numFmtId="3" fontId="21" fillId="12" borderId="4" xfId="4" applyNumberFormat="1" applyFont="1" applyFill="1" applyBorder="1" applyAlignment="1" applyProtection="1">
      <alignment horizontal="right" vertical="top"/>
    </xf>
    <xf numFmtId="3" fontId="6" fillId="4" borderId="3" xfId="10" applyNumberFormat="1" applyFont="1" applyFill="1" applyBorder="1" applyAlignment="1">
      <alignment horizontal="right" vertical="top"/>
    </xf>
    <xf numFmtId="3" fontId="20" fillId="12" borderId="11" xfId="10" applyNumberFormat="1" applyFont="1" applyFill="1" applyBorder="1" applyAlignment="1">
      <alignment horizontal="right" vertical="top" wrapText="1"/>
    </xf>
    <xf numFmtId="1" fontId="6" fillId="3" borderId="0" xfId="10" applyFont="1" applyFill="1" applyAlignment="1">
      <alignment horizontal="left" vertical="top"/>
    </xf>
    <xf numFmtId="1" fontId="11" fillId="4" borderId="4" xfId="10" applyFont="1" applyFill="1" applyBorder="1" applyAlignment="1">
      <alignment horizontal="left" vertical="top"/>
    </xf>
    <xf numFmtId="3" fontId="11" fillId="4" borderId="4" xfId="4" applyNumberFormat="1" applyFont="1" applyFill="1" applyBorder="1" applyAlignment="1" applyProtection="1">
      <alignment horizontal="right" vertical="top"/>
    </xf>
    <xf numFmtId="1" fontId="21" fillId="6" borderId="4" xfId="10" applyFont="1" applyFill="1" applyBorder="1" applyAlignment="1">
      <alignment horizontal="left" vertical="top"/>
    </xf>
    <xf numFmtId="3" fontId="21" fillId="6" borderId="4" xfId="4" applyNumberFormat="1" applyFont="1" applyFill="1" applyBorder="1" applyAlignment="1" applyProtection="1">
      <alignment horizontal="right" vertical="top"/>
    </xf>
    <xf numFmtId="1" fontId="20" fillId="12" borderId="4" xfId="10" applyFont="1" applyFill="1" applyBorder="1" applyAlignment="1">
      <alignment horizontal="left" vertical="top"/>
    </xf>
    <xf numFmtId="1" fontId="21" fillId="12" borderId="4" xfId="10" applyFont="1" applyFill="1" applyBorder="1" applyAlignment="1">
      <alignment horizontal="left" vertical="top"/>
    </xf>
    <xf numFmtId="0" fontId="7" fillId="4" borderId="4" xfId="10" applyNumberFormat="1" applyFont="1" applyFill="1" applyBorder="1" applyAlignment="1">
      <alignment horizontal="left" vertical="top"/>
    </xf>
    <xf numFmtId="0" fontId="6" fillId="4" borderId="4" xfId="10" applyNumberFormat="1" applyFont="1" applyFill="1" applyBorder="1" applyAlignment="1">
      <alignment horizontal="left" vertical="top"/>
    </xf>
    <xf numFmtId="0" fontId="21" fillId="6" borderId="4" xfId="10" applyNumberFormat="1" applyFont="1" applyFill="1" applyBorder="1" applyAlignment="1">
      <alignment horizontal="left" vertical="top"/>
    </xf>
    <xf numFmtId="37" fontId="21" fillId="6" borderId="4" xfId="20" applyNumberFormat="1" applyFont="1" applyFill="1" applyBorder="1" applyAlignment="1">
      <alignment horizontal="right" vertical="top"/>
    </xf>
    <xf numFmtId="2" fontId="7" fillId="3" borderId="0" xfId="10" applyNumberFormat="1" applyFont="1" applyFill="1" applyAlignment="1">
      <alignment horizontal="left" vertical="top"/>
    </xf>
    <xf numFmtId="2" fontId="7" fillId="3" borderId="4" xfId="10" applyNumberFormat="1" applyFont="1" applyFill="1" applyBorder="1" applyAlignment="1">
      <alignment horizontal="left" vertical="top"/>
    </xf>
    <xf numFmtId="2" fontId="20" fillId="12" borderId="4" xfId="10" applyNumberFormat="1" applyFont="1" applyFill="1" applyBorder="1" applyAlignment="1">
      <alignment horizontal="right" vertical="top"/>
    </xf>
    <xf numFmtId="2" fontId="7" fillId="3" borderId="4" xfId="10" applyNumberFormat="1" applyFont="1" applyFill="1" applyBorder="1" applyAlignment="1">
      <alignment horizontal="right" vertical="top"/>
    </xf>
    <xf numFmtId="2" fontId="7" fillId="10" borderId="4" xfId="10" applyNumberFormat="1" applyFont="1" applyFill="1" applyBorder="1" applyAlignment="1">
      <alignment horizontal="right" vertical="top"/>
    </xf>
    <xf numFmtId="1" fontId="7" fillId="3" borderId="8" xfId="10" applyFont="1" applyFill="1" applyBorder="1" applyAlignment="1">
      <alignment horizontal="left" vertical="top" wrapText="1"/>
    </xf>
    <xf numFmtId="1" fontId="6" fillId="3" borderId="4" xfId="10" applyFont="1" applyFill="1" applyBorder="1" applyAlignment="1">
      <alignment horizontal="left"/>
    </xf>
    <xf numFmtId="1" fontId="6" fillId="3" borderId="4" xfId="10" applyFont="1" applyFill="1" applyBorder="1" applyAlignment="1">
      <alignment horizontal="right" wrapText="1"/>
    </xf>
    <xf numFmtId="1" fontId="21" fillId="12" borderId="4" xfId="10" applyFont="1" applyFill="1" applyBorder="1" applyAlignment="1">
      <alignment horizontal="right" wrapText="1"/>
    </xf>
    <xf numFmtId="1" fontId="20" fillId="6" borderId="4" xfId="10" applyFont="1" applyFill="1" applyBorder="1" applyAlignment="1">
      <alignment horizontal="left" vertical="top"/>
    </xf>
    <xf numFmtId="3" fontId="26" fillId="3" borderId="2" xfId="0" applyNumberFormat="1" applyFont="1" applyFill="1" applyBorder="1"/>
    <xf numFmtId="1" fontId="27" fillId="3" borderId="0" xfId="10" applyFont="1" applyFill="1" applyAlignment="1">
      <alignment horizontal="center" vertical="center"/>
    </xf>
    <xf numFmtId="1" fontId="11" fillId="0" borderId="0" xfId="10" applyFont="1" applyAlignment="1">
      <alignment horizontal="center" vertical="center"/>
    </xf>
    <xf numFmtId="3" fontId="26" fillId="3" borderId="0" xfId="0" applyNumberFormat="1" applyFont="1" applyFill="1" applyAlignment="1">
      <alignment horizontal="center" vertical="center"/>
    </xf>
    <xf numFmtId="1" fontId="1" fillId="3" borderId="4" xfId="10" applyFont="1" applyFill="1" applyBorder="1" applyAlignment="1">
      <alignment vertical="top" wrapText="1"/>
    </xf>
    <xf numFmtId="1" fontId="11" fillId="3" borderId="0" xfId="10" applyFont="1" applyFill="1" applyAlignment="1">
      <alignment horizontal="left" vertical="top"/>
    </xf>
    <xf numFmtId="1" fontId="11" fillId="3" borderId="1" xfId="10" applyFont="1" applyFill="1" applyBorder="1" applyAlignment="1">
      <alignment horizontal="left" vertical="top"/>
    </xf>
    <xf numFmtId="0" fontId="13" fillId="3" borderId="2" xfId="7" quotePrefix="1" applyFont="1" applyFill="1" applyBorder="1" applyAlignment="1" applyProtection="1">
      <alignment horizontal="left" vertical="top"/>
    </xf>
    <xf numFmtId="0" fontId="13" fillId="3" borderId="2" xfId="7" applyFont="1" applyFill="1" applyBorder="1" applyAlignment="1" applyProtection="1">
      <alignment horizontal="left" vertical="top"/>
    </xf>
    <xf numFmtId="0" fontId="13" fillId="3" borderId="1" xfId="7" applyFont="1" applyFill="1" applyBorder="1" applyAlignment="1" applyProtection="1">
      <alignment horizontal="left" vertical="top"/>
    </xf>
    <xf numFmtId="0" fontId="13" fillId="3" borderId="7" xfId="7" quotePrefix="1" applyFont="1" applyFill="1" applyBorder="1" applyAlignment="1" applyProtection="1">
      <alignment horizontal="left" vertical="top"/>
    </xf>
    <xf numFmtId="1" fontId="6" fillId="3" borderId="2" xfId="24" applyFont="1" applyFill="1" applyBorder="1" applyAlignment="1">
      <alignment horizontal="left" vertical="top" wrapText="1"/>
    </xf>
    <xf numFmtId="0" fontId="7" fillId="3" borderId="9" xfId="10" applyNumberFormat="1" applyFont="1" applyFill="1" applyBorder="1" applyAlignment="1">
      <alignment horizontal="left" vertical="top" wrapText="1"/>
    </xf>
    <xf numFmtId="0" fontId="0" fillId="0" borderId="0" xfId="0" applyAlignment="1">
      <alignment horizontal="right"/>
    </xf>
    <xf numFmtId="1" fontId="7" fillId="3" borderId="4" xfId="24" applyFont="1" applyFill="1" applyBorder="1" applyAlignment="1">
      <alignment horizontal="left" vertical="top"/>
    </xf>
    <xf numFmtId="1" fontId="23" fillId="3" borderId="0" xfId="24" applyFont="1" applyFill="1" applyAlignment="1">
      <alignment horizontal="left" vertical="top"/>
    </xf>
    <xf numFmtId="1" fontId="7" fillId="4" borderId="4" xfId="24" applyFont="1" applyFill="1" applyBorder="1" applyAlignment="1">
      <alignment horizontal="left" vertical="top"/>
    </xf>
    <xf numFmtId="1" fontId="6" fillId="4" borderId="4" xfId="24" applyFont="1" applyFill="1" applyBorder="1" applyAlignment="1">
      <alignment horizontal="left" vertical="top"/>
    </xf>
    <xf numFmtId="37" fontId="7" fillId="9" borderId="4" xfId="20" applyNumberFormat="1" applyFont="1" applyFill="1" applyBorder="1" applyAlignment="1" applyProtection="1">
      <alignment horizontal="right" vertical="top"/>
      <protection locked="0"/>
    </xf>
    <xf numFmtId="3" fontId="7" fillId="9" borderId="4" xfId="4" applyNumberFormat="1" applyFont="1" applyFill="1" applyBorder="1" applyAlignment="1" applyProtection="1">
      <alignment horizontal="right" vertical="top"/>
      <protection locked="0"/>
    </xf>
    <xf numFmtId="1" fontId="6" fillId="3" borderId="4" xfId="24" applyFont="1" applyFill="1" applyBorder="1" applyAlignment="1">
      <alignment horizontal="left" vertical="top"/>
    </xf>
    <xf numFmtId="1" fontId="4" fillId="3" borderId="0" xfId="24" applyFont="1" applyFill="1" applyAlignment="1">
      <alignment horizontal="left" vertical="top"/>
    </xf>
    <xf numFmtId="1" fontId="7" fillId="3" borderId="0" xfId="24" applyFont="1" applyFill="1" applyAlignment="1">
      <alignment horizontal="left" vertical="top"/>
    </xf>
    <xf numFmtId="37" fontId="7" fillId="4" borderId="4" xfId="20" applyNumberFormat="1" applyFont="1" applyFill="1" applyBorder="1" applyAlignment="1">
      <alignment horizontal="right" vertical="top"/>
    </xf>
    <xf numFmtId="37" fontId="7" fillId="3" borderId="0" xfId="20" applyNumberFormat="1" applyFont="1" applyFill="1" applyBorder="1" applyAlignment="1">
      <alignment horizontal="right" vertical="top"/>
    </xf>
    <xf numFmtId="1" fontId="7" fillId="3" borderId="4" xfId="24" applyFont="1" applyFill="1" applyBorder="1" applyAlignment="1">
      <alignment horizontal="left" wrapText="1"/>
    </xf>
    <xf numFmtId="1" fontId="1" fillId="3" borderId="4" xfId="24" applyFill="1" applyBorder="1" applyAlignment="1">
      <alignment horizontal="right" vertical="top" wrapText="1"/>
    </xf>
    <xf numFmtId="3" fontId="7" fillId="3" borderId="4" xfId="24" applyNumberFormat="1" applyFont="1" applyFill="1" applyBorder="1" applyAlignment="1">
      <alignment horizontal="right" vertical="top"/>
    </xf>
    <xf numFmtId="1" fontId="7" fillId="3" borderId="4" xfId="24" applyFont="1" applyFill="1" applyBorder="1" applyAlignment="1">
      <alignment horizontal="left"/>
    </xf>
    <xf numFmtId="1" fontId="11" fillId="3" borderId="4" xfId="24" applyFont="1" applyFill="1" applyBorder="1" applyAlignment="1">
      <alignment horizontal="left" wrapText="1"/>
    </xf>
    <xf numFmtId="3" fontId="11" fillId="3" borderId="4" xfId="24" applyNumberFormat="1" applyFont="1" applyFill="1" applyBorder="1" applyAlignment="1">
      <alignment horizontal="right" wrapText="1"/>
    </xf>
    <xf numFmtId="0" fontId="0" fillId="3" borderId="0" xfId="0" applyFill="1"/>
    <xf numFmtId="1" fontId="3" fillId="0" borderId="0" xfId="10" applyAlignment="1">
      <alignment wrapText="1"/>
    </xf>
    <xf numFmtId="1" fontId="1" fillId="3" borderId="4" xfId="10" applyFont="1" applyFill="1" applyBorder="1" applyAlignment="1">
      <alignment horizontal="left" vertical="top" wrapText="1"/>
    </xf>
    <xf numFmtId="1" fontId="1" fillId="4" borderId="4" xfId="10" applyFont="1" applyFill="1" applyBorder="1" applyAlignment="1">
      <alignment horizontal="left" vertical="top"/>
    </xf>
    <xf numFmtId="0" fontId="6" fillId="4" borderId="2" xfId="10" applyNumberFormat="1" applyFont="1" applyFill="1" applyBorder="1" applyAlignment="1">
      <alignment horizontal="right" vertical="top"/>
    </xf>
    <xf numFmtId="0" fontId="6" fillId="4" borderId="2" xfId="10" applyNumberFormat="1" applyFont="1" applyFill="1" applyBorder="1" applyAlignment="1">
      <alignment horizontal="right" wrapText="1"/>
    </xf>
    <xf numFmtId="0" fontId="7" fillId="3" borderId="3" xfId="10" applyNumberFormat="1" applyFont="1" applyFill="1" applyBorder="1" applyAlignment="1">
      <alignment horizontal="right" vertical="top"/>
    </xf>
    <xf numFmtId="0" fontId="6" fillId="3" borderId="3" xfId="10" applyNumberFormat="1" applyFont="1" applyFill="1" applyBorder="1" applyAlignment="1">
      <alignment horizontal="right" wrapText="1"/>
    </xf>
    <xf numFmtId="0" fontId="21" fillId="14" borderId="9" xfId="10" applyNumberFormat="1" applyFont="1" applyFill="1" applyBorder="1" applyAlignment="1">
      <alignment horizontal="center" wrapText="1"/>
    </xf>
    <xf numFmtId="3" fontId="6" fillId="3" borderId="5" xfId="10" applyNumberFormat="1" applyFont="1" applyFill="1" applyBorder="1" applyAlignment="1">
      <alignment horizontal="right" vertical="top"/>
    </xf>
    <xf numFmtId="1" fontId="6" fillId="4" borderId="2" xfId="10" applyFont="1" applyFill="1" applyBorder="1" applyAlignment="1">
      <alignment horizontal="left" vertical="top" wrapText="1"/>
    </xf>
    <xf numFmtId="3" fontId="6" fillId="9" borderId="4" xfId="10" applyNumberFormat="1" applyFont="1" applyFill="1" applyBorder="1" applyAlignment="1" applyProtection="1">
      <alignment horizontal="right" vertical="top"/>
      <protection locked="0"/>
    </xf>
    <xf numFmtId="3" fontId="6" fillId="5" borderId="4" xfId="10" applyNumberFormat="1" applyFont="1" applyFill="1" applyBorder="1" applyAlignment="1" applyProtection="1">
      <alignment horizontal="right" vertical="top"/>
      <protection locked="0"/>
    </xf>
    <xf numFmtId="3" fontId="6" fillId="10" borderId="4" xfId="10" applyNumberFormat="1" applyFont="1" applyFill="1" applyBorder="1" applyAlignment="1">
      <alignment horizontal="right" vertical="top"/>
    </xf>
    <xf numFmtId="0" fontId="7" fillId="3" borderId="5" xfId="10" applyNumberFormat="1" applyFont="1" applyFill="1" applyBorder="1" applyAlignment="1">
      <alignment horizontal="right" vertical="top"/>
    </xf>
    <xf numFmtId="3" fontId="7" fillId="3" borderId="5" xfId="10" applyNumberFormat="1" applyFont="1" applyFill="1" applyBorder="1" applyAlignment="1">
      <alignment horizontal="right" vertical="top"/>
    </xf>
    <xf numFmtId="0" fontId="6" fillId="3" borderId="9" xfId="10" applyNumberFormat="1" applyFont="1" applyFill="1" applyBorder="1" applyAlignment="1">
      <alignment horizontal="left" wrapText="1"/>
    </xf>
    <xf numFmtId="0" fontId="23" fillId="0" borderId="0" xfId="0" applyFont="1" applyAlignment="1">
      <alignment wrapText="1"/>
    </xf>
    <xf numFmtId="0" fontId="7" fillId="5" borderId="4" xfId="10" applyNumberFormat="1" applyFont="1" applyFill="1" applyBorder="1" applyAlignment="1">
      <alignment horizontal="left" vertical="top"/>
    </xf>
    <xf numFmtId="0" fontId="7" fillId="10" borderId="4" xfId="10" applyNumberFormat="1" applyFont="1" applyFill="1" applyBorder="1" applyAlignment="1">
      <alignment horizontal="left" vertical="top"/>
    </xf>
    <xf numFmtId="0" fontId="20" fillId="12" borderId="4" xfId="10" quotePrefix="1" applyNumberFormat="1" applyFont="1" applyFill="1" applyBorder="1" applyAlignment="1">
      <alignment horizontal="left" vertical="top"/>
    </xf>
    <xf numFmtId="3" fontId="7" fillId="10" borderId="4" xfId="10" applyNumberFormat="1" applyFont="1" applyFill="1" applyBorder="1" applyAlignment="1">
      <alignment horizontal="right" vertical="top" wrapText="1"/>
    </xf>
    <xf numFmtId="3" fontId="7" fillId="3" borderId="5" xfId="10" applyNumberFormat="1" applyFont="1" applyFill="1" applyBorder="1" applyAlignment="1">
      <alignment horizontal="right" vertical="top" wrapText="1"/>
    </xf>
    <xf numFmtId="3" fontId="6" fillId="4" borderId="4" xfId="24" applyNumberFormat="1" applyFont="1" applyFill="1" applyBorder="1" applyAlignment="1">
      <alignment horizontal="right" vertical="top"/>
    </xf>
    <xf numFmtId="3" fontId="21" fillId="6" borderId="4" xfId="10" applyNumberFormat="1" applyFont="1" applyFill="1" applyBorder="1" applyAlignment="1">
      <alignment horizontal="right" vertical="top"/>
    </xf>
    <xf numFmtId="1" fontId="3" fillId="0" borderId="0" xfId="10" applyAlignment="1">
      <alignment horizontal="right"/>
    </xf>
    <xf numFmtId="0" fontId="23" fillId="0" borderId="0" xfId="0" applyFont="1"/>
    <xf numFmtId="1" fontId="0" fillId="0" borderId="0" xfId="0" applyNumberFormat="1"/>
    <xf numFmtId="1" fontId="1" fillId="0" borderId="0" xfId="10" applyFont="1"/>
    <xf numFmtId="3" fontId="0" fillId="0" borderId="0" xfId="0" applyNumberFormat="1"/>
    <xf numFmtId="0" fontId="23" fillId="0" borderId="0" xfId="0" applyFont="1" applyAlignment="1">
      <alignment horizontal="center" vertical="center"/>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center" vertical="center"/>
    </xf>
    <xf numFmtId="9" fontId="23" fillId="0" borderId="0" xfId="21" applyFont="1" applyBorder="1" applyAlignment="1">
      <alignment horizontal="center" vertical="center"/>
    </xf>
    <xf numFmtId="0" fontId="23" fillId="0" borderId="0" xfId="0" quotePrefix="1" applyFont="1" applyAlignment="1">
      <alignment horizontal="center" vertical="center"/>
    </xf>
    <xf numFmtId="9" fontId="23" fillId="0" borderId="0" xfId="21" applyFont="1" applyAlignment="1"/>
    <xf numFmtId="3" fontId="26" fillId="3" borderId="0" xfId="0" applyNumberFormat="1" applyFont="1" applyFill="1"/>
    <xf numFmtId="9" fontId="23" fillId="0" borderId="0" xfId="21" applyFont="1" applyBorder="1" applyAlignment="1"/>
    <xf numFmtId="3" fontId="0" fillId="8" borderId="15" xfId="0" applyNumberFormat="1" applyFill="1" applyBorder="1" applyAlignment="1">
      <alignment horizontal="right"/>
    </xf>
    <xf numFmtId="3" fontId="0" fillId="3" borderId="15" xfId="0" applyNumberFormat="1" applyFill="1" applyBorder="1" applyAlignment="1">
      <alignment horizontal="right"/>
    </xf>
    <xf numFmtId="0" fontId="23" fillId="0" borderId="0" xfId="0" applyFont="1" applyAlignment="1">
      <alignment horizontal="right"/>
    </xf>
    <xf numFmtId="3" fontId="0" fillId="8" borderId="4" xfId="0" applyNumberFormat="1" applyFill="1" applyBorder="1" applyAlignment="1">
      <alignment horizontal="right"/>
    </xf>
    <xf numFmtId="3" fontId="0" fillId="3" borderId="4" xfId="0" applyNumberFormat="1" applyFill="1" applyBorder="1" applyAlignment="1">
      <alignment horizontal="right"/>
    </xf>
    <xf numFmtId="3" fontId="23" fillId="0" borderId="0" xfId="0" applyNumberFormat="1" applyFont="1" applyAlignment="1">
      <alignment horizontal="right"/>
    </xf>
    <xf numFmtId="0" fontId="23" fillId="0" borderId="0" xfId="0" applyFont="1" applyAlignment="1">
      <alignment horizontal="left"/>
    </xf>
    <xf numFmtId="9" fontId="23" fillId="0" borderId="0" xfId="21" applyFont="1" applyBorder="1" applyAlignment="1">
      <alignment horizontal="left"/>
    </xf>
    <xf numFmtId="3" fontId="7" fillId="8" borderId="15" xfId="0" applyNumberFormat="1" applyFont="1" applyFill="1" applyBorder="1" applyAlignment="1">
      <alignment horizontal="right"/>
    </xf>
    <xf numFmtId="3" fontId="7" fillId="8" borderId="4" xfId="0" applyNumberFormat="1" applyFont="1" applyFill="1" applyBorder="1" applyAlignment="1">
      <alignment horizontal="right"/>
    </xf>
    <xf numFmtId="9" fontId="7" fillId="8" borderId="4" xfId="23" applyFont="1" applyFill="1" applyBorder="1" applyAlignment="1" applyProtection="1">
      <alignment horizontal="left" vertical="top" wrapText="1"/>
    </xf>
    <xf numFmtId="9" fontId="7" fillId="8" borderId="4" xfId="23" applyFont="1" applyFill="1" applyBorder="1" applyAlignment="1" applyProtection="1">
      <alignment horizontal="center" vertical="top" wrapText="1"/>
    </xf>
    <xf numFmtId="0" fontId="13" fillId="3" borderId="7" xfId="7" applyFont="1" applyFill="1" applyBorder="1" applyAlignment="1" applyProtection="1">
      <alignment horizontal="left" vertical="top"/>
    </xf>
    <xf numFmtId="3" fontId="7" fillId="9" borderId="4" xfId="10" applyNumberFormat="1" applyFont="1" applyFill="1" applyBorder="1" applyAlignment="1" applyProtection="1">
      <alignment horizontal="right" vertical="top" wrapText="1"/>
      <protection locked="0"/>
    </xf>
    <xf numFmtId="3" fontId="7" fillId="5" borderId="4" xfId="10" applyNumberFormat="1" applyFont="1" applyFill="1" applyBorder="1" applyAlignment="1" applyProtection="1">
      <alignment horizontal="right" vertical="top" wrapText="1"/>
      <protection locked="0"/>
    </xf>
    <xf numFmtId="1" fontId="7" fillId="3" borderId="0" xfId="10" applyFont="1" applyFill="1" applyAlignment="1">
      <alignment horizontal="left" vertical="center"/>
    </xf>
    <xf numFmtId="1" fontId="7" fillId="3" borderId="0" xfId="10" applyFont="1" applyFill="1" applyAlignment="1">
      <alignment horizontal="right" vertical="center"/>
    </xf>
    <xf numFmtId="3" fontId="7" fillId="8" borderId="9" xfId="10" applyNumberFormat="1" applyFont="1" applyFill="1" applyBorder="1" applyAlignment="1">
      <alignment horizontal="center" vertical="center" wrapText="1"/>
    </xf>
    <xf numFmtId="3" fontId="26" fillId="3" borderId="0" xfId="0" applyNumberFormat="1" applyFont="1" applyFill="1" applyAlignment="1">
      <alignment horizontal="center"/>
    </xf>
    <xf numFmtId="0" fontId="26" fillId="3" borderId="0" xfId="0" applyFont="1" applyFill="1" applyAlignment="1">
      <alignment horizontal="center"/>
    </xf>
    <xf numFmtId="0" fontId="13" fillId="3" borderId="0" xfId="7" applyFont="1" applyFill="1" applyAlignment="1" applyProtection="1">
      <alignment horizontal="center" vertical="center"/>
      <protection locked="0"/>
    </xf>
    <xf numFmtId="3" fontId="13" fillId="3" borderId="0" xfId="7" quotePrefix="1" applyNumberFormat="1" applyFont="1" applyFill="1" applyAlignment="1" applyProtection="1">
      <alignment horizontal="center" vertical="center"/>
    </xf>
    <xf numFmtId="0" fontId="13" fillId="3" borderId="0" xfId="7" quotePrefix="1" applyFont="1" applyFill="1" applyAlignment="1" applyProtection="1">
      <alignment horizontal="center"/>
    </xf>
    <xf numFmtId="0" fontId="7" fillId="16" borderId="4" xfId="10" quotePrefix="1" applyNumberFormat="1" applyFont="1" applyFill="1" applyBorder="1" applyAlignment="1">
      <alignment horizontal="left" vertical="top"/>
    </xf>
    <xf numFmtId="49" fontId="7" fillId="7" borderId="4" xfId="10" applyNumberFormat="1" applyFont="1" applyFill="1" applyBorder="1" applyAlignment="1">
      <alignment horizontal="left" vertical="top"/>
    </xf>
    <xf numFmtId="0" fontId="0" fillId="0" borderId="4" xfId="0" applyBorder="1" applyAlignment="1">
      <alignment horizontal="left" vertical="top"/>
    </xf>
    <xf numFmtId="3" fontId="7" fillId="4" borderId="4" xfId="10" applyNumberFormat="1" applyFont="1" applyFill="1" applyBorder="1" applyAlignment="1" applyProtection="1">
      <alignment horizontal="left" vertical="top"/>
      <protection locked="0"/>
    </xf>
    <xf numFmtId="3" fontId="20" fillId="6" borderId="4" xfId="10" applyNumberFormat="1" applyFont="1" applyFill="1" applyBorder="1" applyAlignment="1">
      <alignment horizontal="left" vertical="top" wrapText="1"/>
    </xf>
    <xf numFmtId="1" fontId="1" fillId="3" borderId="9" xfId="10" applyFont="1" applyFill="1" applyBorder="1" applyAlignment="1">
      <alignment horizontal="left" wrapText="1"/>
    </xf>
    <xf numFmtId="1" fontId="6" fillId="3" borderId="4" xfId="10" applyFont="1" applyFill="1" applyBorder="1" applyAlignment="1">
      <alignment horizontal="left" wrapText="1"/>
    </xf>
    <xf numFmtId="3" fontId="21" fillId="12" borderId="4" xfId="10" applyNumberFormat="1" applyFont="1" applyFill="1" applyBorder="1" applyAlignment="1">
      <alignment horizontal="right" wrapText="1"/>
    </xf>
    <xf numFmtId="3" fontId="6" fillId="3" borderId="4" xfId="4" applyNumberFormat="1" applyFont="1" applyFill="1" applyBorder="1" applyAlignment="1" applyProtection="1">
      <alignment horizontal="right" wrapText="1"/>
    </xf>
    <xf numFmtId="3" fontId="6" fillId="4" borderId="4" xfId="4" applyNumberFormat="1" applyFont="1" applyFill="1" applyBorder="1" applyAlignment="1" applyProtection="1">
      <alignment horizontal="right" wrapText="1"/>
    </xf>
    <xf numFmtId="3" fontId="6" fillId="4" borderId="4" xfId="4" applyNumberFormat="1" applyFont="1" applyFill="1" applyBorder="1" applyAlignment="1" applyProtection="1">
      <alignment horizontal="right"/>
    </xf>
    <xf numFmtId="0" fontId="21" fillId="14" borderId="4" xfId="10" applyNumberFormat="1" applyFont="1" applyFill="1" applyBorder="1" applyAlignment="1">
      <alignment horizontal="left" vertical="top" wrapText="1"/>
    </xf>
    <xf numFmtId="1" fontId="6" fillId="3" borderId="0" xfId="10" applyFont="1" applyFill="1" applyAlignment="1">
      <alignment horizontal="left" vertical="top" wrapText="1"/>
    </xf>
    <xf numFmtId="2" fontId="7" fillId="3" borderId="3" xfId="10" applyNumberFormat="1" applyFont="1" applyFill="1" applyBorder="1" applyAlignment="1">
      <alignment horizontal="right" vertical="top"/>
    </xf>
    <xf numFmtId="0" fontId="6" fillId="3" borderId="3" xfId="10" applyNumberFormat="1" applyFont="1" applyFill="1" applyBorder="1" applyAlignment="1">
      <alignment horizontal="left"/>
    </xf>
    <xf numFmtId="1" fontId="7" fillId="3" borderId="3" xfId="10" applyFont="1" applyFill="1" applyBorder="1" applyAlignment="1">
      <alignment horizontal="left" vertical="top"/>
    </xf>
    <xf numFmtId="1" fontId="6" fillId="4" borderId="3" xfId="10" applyFont="1" applyFill="1" applyBorder="1" applyAlignment="1">
      <alignment horizontal="left" vertical="top"/>
    </xf>
    <xf numFmtId="1" fontId="6" fillId="3" borderId="3" xfId="10" applyFont="1" applyFill="1" applyBorder="1" applyAlignment="1">
      <alignment horizontal="left" vertical="top"/>
    </xf>
    <xf numFmtId="1" fontId="7" fillId="4" borderId="3" xfId="10" applyFont="1" applyFill="1" applyBorder="1" applyAlignment="1">
      <alignment horizontal="left" vertical="top"/>
    </xf>
    <xf numFmtId="1" fontId="24" fillId="3" borderId="0" xfId="24" applyFont="1" applyFill="1" applyAlignment="1">
      <alignment horizontal="left" vertical="top" wrapText="1"/>
    </xf>
    <xf numFmtId="3" fontId="24" fillId="3" borderId="0" xfId="24" applyNumberFormat="1" applyFont="1" applyFill="1" applyAlignment="1">
      <alignment horizontal="right" vertical="top"/>
    </xf>
    <xf numFmtId="3" fontId="11" fillId="3" borderId="2" xfId="10" applyNumberFormat="1" applyFont="1" applyFill="1" applyBorder="1" applyAlignment="1">
      <alignment horizontal="right" vertical="top" wrapText="1"/>
    </xf>
    <xf numFmtId="1" fontId="21" fillId="14" borderId="5" xfId="10" applyFont="1" applyFill="1" applyBorder="1" applyAlignment="1">
      <alignment horizontal="center" vertical="center" wrapText="1"/>
    </xf>
    <xf numFmtId="1" fontId="21" fillId="14" borderId="9" xfId="10" applyFont="1" applyFill="1" applyBorder="1" applyAlignment="1">
      <alignment horizontal="center" vertical="center" wrapText="1"/>
    </xf>
    <xf numFmtId="1" fontId="7" fillId="3" borderId="17" xfId="10" applyFont="1" applyFill="1" applyBorder="1" applyAlignment="1">
      <alignment horizontal="left" vertical="top"/>
    </xf>
    <xf numFmtId="3" fontId="21" fillId="13" borderId="4" xfId="10" applyNumberFormat="1" applyFont="1" applyFill="1" applyBorder="1" applyAlignment="1">
      <alignment horizontal="right" vertical="center" wrapText="1"/>
    </xf>
    <xf numFmtId="1" fontId="1" fillId="3" borderId="0" xfId="10" applyFont="1" applyFill="1" applyAlignment="1">
      <alignment horizontal="left" vertical="top"/>
    </xf>
    <xf numFmtId="1" fontId="1" fillId="3" borderId="0" xfId="10" applyFont="1" applyFill="1"/>
    <xf numFmtId="1" fontId="1" fillId="3" borderId="0" xfId="10" applyFont="1" applyFill="1" applyAlignment="1">
      <alignment horizontal="right" vertical="top"/>
    </xf>
    <xf numFmtId="1" fontId="1" fillId="3" borderId="0" xfId="10" applyFont="1" applyFill="1" applyAlignment="1">
      <alignment horizontal="right" vertical="top" wrapText="1"/>
    </xf>
    <xf numFmtId="1" fontId="1" fillId="3" borderId="4" xfId="10" applyFont="1" applyFill="1" applyBorder="1" applyAlignment="1">
      <alignment horizontal="right" vertical="top" wrapText="1"/>
    </xf>
    <xf numFmtId="3" fontId="1" fillId="3" borderId="0" xfId="10" applyNumberFormat="1" applyFont="1" applyFill="1" applyAlignment="1">
      <alignment horizontal="right" vertical="top"/>
    </xf>
    <xf numFmtId="1" fontId="1" fillId="3" borderId="0" xfId="10" applyFont="1" applyFill="1" applyAlignment="1">
      <alignment horizontal="center" vertical="top"/>
    </xf>
    <xf numFmtId="0" fontId="1" fillId="3" borderId="0" xfId="10" applyNumberFormat="1" applyFont="1" applyFill="1" applyAlignment="1">
      <alignment horizontal="left" vertical="top"/>
    </xf>
    <xf numFmtId="3" fontId="1" fillId="3" borderId="2" xfId="10" applyNumberFormat="1" applyFont="1" applyFill="1" applyBorder="1" applyAlignment="1">
      <alignment horizontal="right" vertical="top" wrapText="1"/>
    </xf>
    <xf numFmtId="0" fontId="1" fillId="3" borderId="8" xfId="10" applyNumberFormat="1" applyFont="1" applyFill="1" applyBorder="1" applyAlignment="1">
      <alignment horizontal="left" vertical="top"/>
    </xf>
    <xf numFmtId="3" fontId="1" fillId="9" borderId="4" xfId="4" applyNumberFormat="1" applyFont="1" applyFill="1" applyBorder="1" applyAlignment="1" applyProtection="1">
      <alignment horizontal="right" vertical="top"/>
      <protection locked="0"/>
    </xf>
    <xf numFmtId="0" fontId="1" fillId="3" borderId="8" xfId="10" applyNumberFormat="1" applyFont="1" applyFill="1" applyBorder="1" applyAlignment="1">
      <alignment horizontal="left" vertical="top" wrapText="1"/>
    </xf>
    <xf numFmtId="3" fontId="0" fillId="8" borderId="15" xfId="0" applyNumberFormat="1" applyFill="1" applyBorder="1" applyAlignment="1">
      <alignment horizontal="right" wrapText="1"/>
    </xf>
    <xf numFmtId="3" fontId="21" fillId="14" borderId="4" xfId="0" applyNumberFormat="1" applyFont="1" applyFill="1" applyBorder="1" applyAlignment="1">
      <alignment horizontal="center" vertical="center"/>
    </xf>
    <xf numFmtId="3" fontId="21" fillId="14" borderId="3" xfId="0" applyNumberFormat="1" applyFont="1" applyFill="1" applyBorder="1" applyAlignment="1">
      <alignment horizontal="left" vertical="center" wrapText="1"/>
    </xf>
    <xf numFmtId="3" fontId="6" fillId="3" borderId="0" xfId="0" applyNumberFormat="1" applyFont="1" applyFill="1" applyAlignment="1">
      <alignment horizontal="center"/>
    </xf>
    <xf numFmtId="3" fontId="6" fillId="3" borderId="0" xfId="0" applyNumberFormat="1" applyFont="1" applyFill="1" applyAlignment="1">
      <alignment horizontal="center" vertical="center"/>
    </xf>
    <xf numFmtId="0" fontId="6" fillId="3" borderId="0" xfId="7" applyFont="1" applyFill="1" applyAlignment="1" applyProtection="1">
      <alignment horizontal="center" vertical="center"/>
      <protection locked="0"/>
    </xf>
    <xf numFmtId="3" fontId="6" fillId="3" borderId="0" xfId="7" quotePrefix="1" applyNumberFormat="1" applyFont="1" applyFill="1" applyAlignment="1" applyProtection="1">
      <alignment horizontal="center" vertical="center"/>
    </xf>
    <xf numFmtId="0" fontId="6" fillId="3" borderId="0" xfId="7" quotePrefix="1" applyFont="1" applyFill="1" applyAlignment="1" applyProtection="1">
      <alignment horizontal="center"/>
    </xf>
    <xf numFmtId="0" fontId="6" fillId="3" borderId="0" xfId="0" applyFont="1" applyFill="1" applyAlignment="1">
      <alignment horizontal="center"/>
    </xf>
    <xf numFmtId="0" fontId="6" fillId="0" borderId="0" xfId="0" applyFont="1"/>
    <xf numFmtId="0" fontId="29" fillId="0" borderId="0" xfId="0" applyFont="1"/>
    <xf numFmtId="1" fontId="7" fillId="3" borderId="0" xfId="10" applyFont="1" applyFill="1" applyAlignment="1">
      <alignment horizontal="left" vertical="center" wrapText="1"/>
    </xf>
    <xf numFmtId="1" fontId="1" fillId="3" borderId="0" xfId="10" applyFont="1" applyFill="1" applyAlignment="1">
      <alignment horizontal="left" vertical="top" wrapText="1"/>
    </xf>
    <xf numFmtId="0" fontId="6" fillId="3" borderId="4" xfId="10" applyNumberFormat="1" applyFont="1" applyFill="1" applyBorder="1" applyAlignment="1">
      <alignment horizontal="left" vertical="top" wrapText="1"/>
    </xf>
    <xf numFmtId="0" fontId="6" fillId="4" borderId="4" xfId="10" applyNumberFormat="1" applyFont="1" applyFill="1" applyBorder="1" applyAlignment="1">
      <alignment horizontal="left" vertical="top" wrapText="1"/>
    </xf>
    <xf numFmtId="0" fontId="21" fillId="6" borderId="4" xfId="10" applyNumberFormat="1" applyFont="1" applyFill="1" applyBorder="1" applyAlignment="1">
      <alignment horizontal="left" vertical="top" wrapText="1"/>
    </xf>
    <xf numFmtId="0" fontId="7" fillId="3" borderId="0" xfId="10" applyNumberFormat="1" applyFont="1" applyFill="1" applyAlignment="1">
      <alignment horizontal="left" vertical="top" wrapText="1"/>
    </xf>
    <xf numFmtId="1" fontId="21" fillId="12" borderId="4" xfId="10" applyFont="1" applyFill="1" applyBorder="1" applyAlignment="1">
      <alignment horizontal="left" vertical="top" wrapText="1"/>
    </xf>
    <xf numFmtId="1" fontId="11" fillId="4" borderId="4" xfId="10" applyFont="1" applyFill="1" applyBorder="1" applyAlignment="1">
      <alignment horizontal="left" vertical="top" wrapText="1"/>
    </xf>
    <xf numFmtId="1" fontId="21" fillId="6" borderId="4" xfId="10" applyFont="1" applyFill="1" applyBorder="1" applyAlignment="1">
      <alignment horizontal="left" vertical="top" wrapText="1"/>
    </xf>
    <xf numFmtId="1" fontId="7" fillId="3" borderId="4" xfId="10" applyFont="1" applyFill="1" applyBorder="1" applyAlignment="1">
      <alignment horizontal="right" vertical="top" wrapText="1"/>
    </xf>
    <xf numFmtId="2" fontId="7" fillId="11" borderId="0" xfId="10" applyNumberFormat="1" applyFont="1" applyFill="1" applyAlignment="1">
      <alignment horizontal="left" vertical="top" wrapText="1"/>
    </xf>
    <xf numFmtId="2" fontId="6" fillId="11" borderId="0" xfId="10" applyNumberFormat="1" applyFont="1" applyFill="1" applyAlignment="1">
      <alignment horizontal="left" vertical="top" wrapText="1"/>
    </xf>
    <xf numFmtId="0" fontId="11" fillId="3" borderId="4" xfId="10" applyNumberFormat="1" applyFont="1" applyFill="1" applyBorder="1" applyAlignment="1">
      <alignment horizontal="left" vertical="top" wrapText="1"/>
    </xf>
    <xf numFmtId="0" fontId="30" fillId="3" borderId="0" xfId="9" applyNumberFormat="1" applyFont="1" applyFill="1" applyBorder="1" applyAlignment="1" applyProtection="1">
      <alignment horizontal="center" vertical="center"/>
    </xf>
    <xf numFmtId="0" fontId="10" fillId="11" borderId="0" xfId="7" applyNumberFormat="1" applyFont="1" applyFill="1" applyBorder="1" applyAlignment="1" applyProtection="1">
      <alignment horizontal="left" vertical="top"/>
    </xf>
    <xf numFmtId="0" fontId="31" fillId="0" borderId="0" xfId="0" applyFont="1"/>
    <xf numFmtId="0" fontId="32" fillId="0" borderId="0" xfId="0" applyFont="1"/>
    <xf numFmtId="1" fontId="10" fillId="3" borderId="0" xfId="7" applyNumberFormat="1" applyFont="1" applyFill="1" applyBorder="1" applyAlignment="1" applyProtection="1">
      <alignment horizontal="left" vertical="top"/>
    </xf>
    <xf numFmtId="1" fontId="6" fillId="3" borderId="2" xfId="24" applyFont="1" applyFill="1" applyBorder="1" applyAlignment="1">
      <alignment horizontal="left" vertical="top"/>
    </xf>
    <xf numFmtId="3" fontId="7" fillId="3" borderId="4" xfId="24" quotePrefix="1" applyNumberFormat="1" applyFont="1" applyFill="1" applyBorder="1" applyAlignment="1">
      <alignment horizontal="right" vertical="top"/>
    </xf>
    <xf numFmtId="0" fontId="33" fillId="0" borderId="0" xfId="0" applyFont="1"/>
    <xf numFmtId="0" fontId="33" fillId="0" borderId="0" xfId="0" applyFont="1" applyAlignment="1">
      <alignment horizontal="left" vertical="top" wrapText="1"/>
    </xf>
    <xf numFmtId="0" fontId="34" fillId="0" borderId="0" xfId="0" applyFont="1" applyAlignment="1">
      <alignment horizontal="center" wrapText="1"/>
    </xf>
    <xf numFmtId="0" fontId="33" fillId="0" borderId="0" xfId="0" applyFont="1" applyAlignment="1">
      <alignment wrapText="1"/>
    </xf>
    <xf numFmtId="0" fontId="33" fillId="0" borderId="0" xfId="0" applyFont="1" applyAlignment="1">
      <alignment horizontal="center" wrapText="1"/>
    </xf>
    <xf numFmtId="9" fontId="33" fillId="0" borderId="0" xfId="21" applyFont="1" applyAlignment="1">
      <alignment wrapText="1"/>
    </xf>
    <xf numFmtId="0" fontId="33" fillId="0" borderId="0" xfId="0" applyFont="1" applyAlignment="1">
      <alignment vertical="top"/>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vertical="center"/>
    </xf>
    <xf numFmtId="1" fontId="33" fillId="0" borderId="0" xfId="10" applyFont="1"/>
    <xf numFmtId="1" fontId="33" fillId="0" borderId="0" xfId="0" applyNumberFormat="1" applyFont="1"/>
    <xf numFmtId="0" fontId="33" fillId="0" borderId="0" xfId="0" applyFont="1" applyAlignment="1">
      <alignment horizontal="right"/>
    </xf>
    <xf numFmtId="1" fontId="7" fillId="9" borderId="12" xfId="27" applyFont="1" applyFill="1" applyBorder="1" applyAlignment="1" applyProtection="1">
      <alignment horizontal="left" vertical="top"/>
      <protection locked="0"/>
    </xf>
    <xf numFmtId="1" fontId="7" fillId="3" borderId="0" xfId="27" applyFont="1" applyFill="1" applyAlignment="1">
      <alignment horizontal="left" vertical="top"/>
    </xf>
    <xf numFmtId="1" fontId="7" fillId="3" borderId="14" xfId="27" applyFont="1" applyFill="1" applyBorder="1" applyAlignment="1">
      <alignment horizontal="left" vertical="top"/>
    </xf>
    <xf numFmtId="3" fontId="7" fillId="9" borderId="4" xfId="27" applyNumberFormat="1" applyFont="1" applyFill="1" applyBorder="1" applyAlignment="1" applyProtection="1">
      <alignment horizontal="right" vertical="top" wrapText="1"/>
      <protection locked="0"/>
    </xf>
    <xf numFmtId="3" fontId="7" fillId="9" borderId="4" xfId="27" applyNumberFormat="1" applyFont="1" applyFill="1" applyBorder="1" applyAlignment="1" applyProtection="1">
      <alignment horizontal="right" vertical="top"/>
      <protection locked="0"/>
    </xf>
    <xf numFmtId="3" fontId="6" fillId="9" borderId="4" xfId="27" applyNumberFormat="1" applyFont="1" applyFill="1" applyBorder="1" applyAlignment="1" applyProtection="1">
      <alignment horizontal="right" vertical="top"/>
      <protection locked="0"/>
    </xf>
    <xf numFmtId="3" fontId="7" fillId="5" borderId="4" xfId="27" applyNumberFormat="1" applyFont="1" applyFill="1" applyBorder="1" applyAlignment="1" applyProtection="1">
      <alignment horizontal="right" vertical="top"/>
      <protection locked="0"/>
    </xf>
    <xf numFmtId="3" fontId="36" fillId="0" borderId="0" xfId="12" applyNumberFormat="1" applyFont="1" applyAlignment="1">
      <alignment horizontal="right" vertical="center" wrapText="1"/>
    </xf>
    <xf numFmtId="3" fontId="36" fillId="0" borderId="0" xfId="3" applyNumberFormat="1" applyFont="1" applyFill="1" applyBorder="1" applyAlignment="1">
      <alignment horizontal="right" vertical="center" wrapText="1"/>
    </xf>
    <xf numFmtId="3" fontId="36" fillId="0" borderId="0" xfId="0" applyNumberFormat="1" applyFont="1" applyAlignment="1">
      <alignment horizontal="right" vertical="center" wrapText="1"/>
    </xf>
    <xf numFmtId="0" fontId="36" fillId="0" borderId="0" xfId="0" applyFont="1" applyAlignment="1">
      <alignment vertical="center" wrapText="1"/>
    </xf>
    <xf numFmtId="0" fontId="0" fillId="0" borderId="0" xfId="0" applyAlignment="1">
      <alignment vertical="center"/>
    </xf>
    <xf numFmtId="0" fontId="36" fillId="0" borderId="0" xfId="0" applyFont="1" applyAlignment="1">
      <alignment horizontal="left" vertical="center" wrapText="1"/>
    </xf>
    <xf numFmtId="0" fontId="36" fillId="0" borderId="0" xfId="0" applyFont="1" applyAlignment="1">
      <alignment horizontal="left"/>
    </xf>
    <xf numFmtId="3" fontId="36" fillId="0" borderId="0" xfId="0" applyNumberFormat="1" applyFont="1" applyAlignment="1">
      <alignment horizontal="right" vertical="center"/>
    </xf>
    <xf numFmtId="0" fontId="36" fillId="0" borderId="0" xfId="0" applyFont="1" applyAlignment="1">
      <alignment horizontal="right" vertical="center"/>
    </xf>
    <xf numFmtId="3" fontId="10" fillId="3" borderId="0" xfId="7" applyNumberFormat="1" applyFont="1" applyFill="1" applyBorder="1" applyAlignment="1" applyProtection="1">
      <alignment horizontal="center" vertical="center"/>
    </xf>
    <xf numFmtId="2" fontId="10" fillId="11" borderId="0" xfId="7" applyNumberFormat="1" applyFont="1" applyFill="1" applyBorder="1" applyAlignment="1" applyProtection="1">
      <alignment horizontal="left" vertical="top"/>
    </xf>
    <xf numFmtId="1" fontId="10" fillId="3" borderId="0" xfId="7" applyNumberFormat="1" applyFont="1" applyFill="1" applyBorder="1" applyAlignment="1" applyProtection="1">
      <alignment vertical="top" wrapText="1"/>
    </xf>
    <xf numFmtId="0" fontId="7" fillId="3" borderId="8" xfId="10" applyNumberFormat="1" applyFont="1" applyFill="1" applyBorder="1" applyAlignment="1">
      <alignment horizontal="left" vertical="top" wrapText="1"/>
    </xf>
    <xf numFmtId="0" fontId="7" fillId="3" borderId="7" xfId="10" applyNumberFormat="1" applyFont="1" applyFill="1" applyBorder="1" applyAlignment="1">
      <alignment horizontal="right" vertical="top" wrapText="1"/>
    </xf>
    <xf numFmtId="0" fontId="7" fillId="3" borderId="4" xfId="10" quotePrefix="1" applyNumberFormat="1" applyFont="1" applyFill="1" applyBorder="1" applyAlignment="1">
      <alignment horizontal="right" vertical="top" wrapText="1"/>
    </xf>
    <xf numFmtId="0" fontId="6" fillId="4" borderId="2" xfId="10" applyNumberFormat="1" applyFont="1" applyFill="1" applyBorder="1" applyAlignment="1">
      <alignment horizontal="right" vertical="top" wrapText="1"/>
    </xf>
    <xf numFmtId="0" fontId="7" fillId="14" borderId="5" xfId="10" applyNumberFormat="1" applyFont="1" applyFill="1" applyBorder="1" applyAlignment="1">
      <alignment horizontal="right" vertical="top" wrapText="1"/>
    </xf>
    <xf numFmtId="0" fontId="7" fillId="3" borderId="3" xfId="10" quotePrefix="1" applyNumberFormat="1" applyFont="1" applyFill="1" applyBorder="1" applyAlignment="1">
      <alignment horizontal="right" vertical="top" wrapText="1"/>
    </xf>
    <xf numFmtId="0" fontId="7" fillId="10" borderId="4" xfId="10" quotePrefix="1" applyNumberFormat="1" applyFont="1" applyFill="1" applyBorder="1" applyAlignment="1">
      <alignment horizontal="right" vertical="top" wrapText="1"/>
    </xf>
    <xf numFmtId="0" fontId="6" fillId="4" borderId="4" xfId="10" applyNumberFormat="1" applyFont="1" applyFill="1" applyBorder="1" applyAlignment="1">
      <alignment horizontal="right" vertical="top" wrapText="1"/>
    </xf>
    <xf numFmtId="0" fontId="21" fillId="6" borderId="4" xfId="10" quotePrefix="1" applyNumberFormat="1" applyFont="1" applyFill="1" applyBorder="1" applyAlignment="1">
      <alignment horizontal="right" vertical="top" wrapText="1"/>
    </xf>
    <xf numFmtId="0" fontId="7" fillId="3" borderId="5" xfId="10" quotePrefix="1" applyNumberFormat="1" applyFont="1" applyFill="1" applyBorder="1" applyAlignment="1">
      <alignment horizontal="right" vertical="top" wrapText="1"/>
    </xf>
    <xf numFmtId="1" fontId="20" fillId="12" borderId="4" xfId="10" applyFont="1" applyFill="1" applyBorder="1" applyAlignment="1">
      <alignment horizontal="right" vertical="top" wrapText="1"/>
    </xf>
    <xf numFmtId="1" fontId="7" fillId="10" borderId="4" xfId="10" applyFont="1" applyFill="1" applyBorder="1" applyAlignment="1">
      <alignment horizontal="right" vertical="top" wrapText="1"/>
    </xf>
    <xf numFmtId="3" fontId="20" fillId="12" borderId="4" xfId="7" applyNumberFormat="1" applyFont="1" applyFill="1" applyBorder="1" applyAlignment="1" applyProtection="1">
      <alignment horizontal="right" vertical="top"/>
    </xf>
    <xf numFmtId="3" fontId="1" fillId="3" borderId="11" xfId="10" applyNumberFormat="1" applyFont="1" applyFill="1" applyBorder="1" applyAlignment="1">
      <alignment horizontal="right" vertical="top" wrapText="1"/>
    </xf>
    <xf numFmtId="3" fontId="11" fillId="4" borderId="11" xfId="10" applyNumberFormat="1" applyFont="1" applyFill="1" applyBorder="1" applyAlignment="1">
      <alignment horizontal="right" vertical="top" wrapText="1"/>
    </xf>
    <xf numFmtId="1" fontId="10" fillId="3" borderId="0" xfId="7" quotePrefix="1" applyNumberFormat="1" applyFont="1" applyFill="1" applyBorder="1" applyAlignment="1" applyProtection="1">
      <alignment horizontal="left" vertical="top"/>
    </xf>
    <xf numFmtId="3" fontId="10" fillId="3" borderId="0" xfId="7" applyNumberFormat="1" applyFont="1" applyFill="1" applyBorder="1" applyAlignment="1" applyProtection="1">
      <alignment horizontal="right" vertical="center"/>
    </xf>
    <xf numFmtId="3" fontId="20" fillId="12" borderId="4" xfId="7" quotePrefix="1" applyNumberFormat="1" applyFont="1" applyFill="1" applyBorder="1" applyAlignment="1" applyProtection="1">
      <alignment horizontal="right" vertical="top" wrapText="1"/>
    </xf>
    <xf numFmtId="0" fontId="36" fillId="0" borderId="0" xfId="0" applyFont="1"/>
    <xf numFmtId="0" fontId="36" fillId="0" borderId="0" xfId="0" applyFont="1" applyAlignment="1">
      <alignment vertical="top"/>
    </xf>
    <xf numFmtId="0" fontId="38" fillId="0" borderId="0" xfId="0" applyFont="1" applyAlignment="1">
      <alignment vertical="top"/>
    </xf>
    <xf numFmtId="9" fontId="33" fillId="0" borderId="0" xfId="21" applyFont="1" applyBorder="1"/>
    <xf numFmtId="0" fontId="33" fillId="0" borderId="0" xfId="0" applyFont="1" applyAlignment="1">
      <alignment horizontal="left" wrapText="1"/>
    </xf>
    <xf numFmtId="9" fontId="33" fillId="0" borderId="0" xfId="21" applyFont="1" applyBorder="1" applyAlignment="1">
      <alignment horizontal="left" wrapText="1"/>
    </xf>
    <xf numFmtId="3" fontId="33" fillId="0" borderId="0" xfId="0" applyNumberFormat="1" applyFont="1" applyAlignment="1">
      <alignment horizontal="center" vertical="center"/>
    </xf>
    <xf numFmtId="9" fontId="33" fillId="0" borderId="0" xfId="21" applyFont="1" applyBorder="1" applyAlignment="1">
      <alignment horizontal="center" vertical="center"/>
    </xf>
    <xf numFmtId="9" fontId="33" fillId="0" borderId="0" xfId="21" applyFont="1"/>
    <xf numFmtId="3" fontId="7" fillId="0" borderId="0" xfId="0" applyNumberFormat="1" applyFont="1" applyAlignment="1">
      <alignment horizontal="center" vertical="center"/>
    </xf>
    <xf numFmtId="0" fontId="7" fillId="0" borderId="0" xfId="0" applyFont="1"/>
    <xf numFmtId="0" fontId="7" fillId="0" borderId="0" xfId="0" applyFont="1" applyAlignment="1">
      <alignment horizontal="right" wrapText="1"/>
    </xf>
    <xf numFmtId="3" fontId="7" fillId="0" borderId="0" xfId="0" applyNumberFormat="1" applyFont="1" applyAlignment="1">
      <alignment horizontal="right" wrapText="1"/>
    </xf>
    <xf numFmtId="0" fontId="7" fillId="0" borderId="0" xfId="0" applyFont="1" applyAlignment="1">
      <alignment horizontal="left" wrapText="1"/>
    </xf>
    <xf numFmtId="3" fontId="39" fillId="0" borderId="0" xfId="7" applyNumberFormat="1" applyFont="1" applyBorder="1" applyAlignment="1" applyProtection="1">
      <alignment horizontal="center" vertical="center"/>
    </xf>
    <xf numFmtId="0" fontId="39" fillId="0" borderId="0" xfId="7" applyFont="1" applyBorder="1" applyAlignment="1" applyProtection="1"/>
    <xf numFmtId="3" fontId="30" fillId="8" borderId="9" xfId="7" applyNumberFormat="1" applyFont="1" applyFill="1" applyBorder="1" applyAlignment="1" applyProtection="1">
      <alignment horizontal="center" vertical="top" wrapText="1"/>
      <protection locked="0"/>
    </xf>
    <xf numFmtId="0" fontId="21" fillId="3" borderId="0" xfId="10" applyNumberFormat="1" applyFont="1" applyFill="1" applyAlignment="1">
      <alignment horizontal="left" vertical="top"/>
    </xf>
    <xf numFmtId="0" fontId="30" fillId="3" borderId="0" xfId="9" applyNumberFormat="1" applyFont="1" applyFill="1" applyBorder="1" applyAlignment="1" applyProtection="1">
      <alignment horizontal="center" vertical="top"/>
    </xf>
    <xf numFmtId="0" fontId="25" fillId="3" borderId="0" xfId="10" applyNumberFormat="1" applyFont="1" applyFill="1" applyAlignment="1">
      <alignment horizontal="left" vertical="top"/>
    </xf>
    <xf numFmtId="0" fontId="21" fillId="6" borderId="2" xfId="10" applyNumberFormat="1" applyFont="1" applyFill="1" applyBorder="1" applyAlignment="1">
      <alignment horizontal="left" vertical="top" wrapText="1"/>
    </xf>
    <xf numFmtId="0" fontId="21" fillId="6" borderId="3" xfId="10" applyNumberFormat="1" applyFont="1" applyFill="1" applyBorder="1" applyAlignment="1">
      <alignment horizontal="left" vertical="top"/>
    </xf>
    <xf numFmtId="3" fontId="30" fillId="8" borderId="9" xfId="7" applyNumberFormat="1" applyFont="1" applyFill="1" applyBorder="1" applyAlignment="1" applyProtection="1">
      <alignment horizontal="center" vertical="top" wrapText="1"/>
    </xf>
    <xf numFmtId="1" fontId="7" fillId="8" borderId="4" xfId="10" applyFont="1" applyFill="1" applyBorder="1" applyAlignment="1">
      <alignment horizontal="center" vertical="top" wrapText="1"/>
    </xf>
    <xf numFmtId="0" fontId="33" fillId="0" borderId="0" xfId="0" applyFont="1" applyAlignment="1">
      <alignment vertical="top" wrapText="1"/>
    </xf>
    <xf numFmtId="0" fontId="34" fillId="0" borderId="0" xfId="0" applyFont="1" applyAlignment="1">
      <alignment horizontal="center" vertical="top" wrapText="1"/>
    </xf>
    <xf numFmtId="0" fontId="33" fillId="0" borderId="0" xfId="0" applyFont="1" applyAlignment="1">
      <alignment horizontal="center" vertical="top" wrapText="1"/>
    </xf>
    <xf numFmtId="9" fontId="33" fillId="0" borderId="0" xfId="21" applyFont="1" applyAlignment="1">
      <alignment vertical="top" wrapText="1"/>
    </xf>
    <xf numFmtId="0" fontId="1" fillId="3" borderId="19" xfId="10" applyNumberFormat="1" applyFont="1" applyFill="1" applyBorder="1" applyAlignment="1">
      <alignment horizontal="left" vertical="top"/>
    </xf>
    <xf numFmtId="9" fontId="20" fillId="8" borderId="4" xfId="23" applyFont="1" applyFill="1" applyBorder="1" applyAlignment="1" applyProtection="1">
      <alignment horizontal="center" vertical="top" wrapText="1"/>
    </xf>
    <xf numFmtId="0" fontId="33" fillId="0" borderId="0" xfId="0" applyFont="1" applyAlignment="1">
      <alignment horizontal="left" vertical="top"/>
    </xf>
    <xf numFmtId="1" fontId="23" fillId="3" borderId="0" xfId="24" applyFont="1" applyFill="1" applyAlignment="1">
      <alignment horizontal="left" vertical="top" wrapText="1"/>
    </xf>
    <xf numFmtId="1" fontId="28" fillId="3" borderId="0" xfId="24" applyFont="1" applyFill="1" applyAlignment="1">
      <alignment horizontal="left" vertical="top"/>
    </xf>
    <xf numFmtId="0" fontId="35" fillId="0" borderId="0" xfId="0" applyFont="1" applyAlignment="1">
      <alignment horizontal="left" vertical="top"/>
    </xf>
    <xf numFmtId="0" fontId="7" fillId="0" borderId="0" xfId="0" applyFont="1" applyAlignment="1">
      <alignment horizontal="right"/>
    </xf>
    <xf numFmtId="3" fontId="7" fillId="0" borderId="0" xfId="0" applyNumberFormat="1" applyFont="1" applyAlignment="1">
      <alignment horizontal="right"/>
    </xf>
    <xf numFmtId="0" fontId="7" fillId="0" borderId="0" xfId="0" applyFont="1" applyAlignment="1">
      <alignment horizontal="left"/>
    </xf>
    <xf numFmtId="3" fontId="21" fillId="14" borderId="2" xfId="0" applyNumberFormat="1" applyFont="1" applyFill="1" applyBorder="1" applyAlignment="1">
      <alignment horizontal="left" vertical="center"/>
    </xf>
    <xf numFmtId="3" fontId="21" fillId="15" borderId="7" xfId="0" applyNumberFormat="1" applyFont="1" applyFill="1" applyBorder="1" applyAlignment="1">
      <alignment horizontal="left" vertical="center"/>
    </xf>
    <xf numFmtId="3" fontId="21" fillId="15" borderId="11" xfId="0" applyNumberFormat="1" applyFont="1" applyFill="1" applyBorder="1" applyAlignment="1">
      <alignment horizontal="left" vertical="center" wrapText="1"/>
    </xf>
    <xf numFmtId="3" fontId="21" fillId="15" borderId="4" xfId="0" applyNumberFormat="1" applyFont="1" applyFill="1" applyBorder="1" applyAlignment="1">
      <alignment horizontal="center" vertical="center"/>
    </xf>
    <xf numFmtId="3" fontId="21" fillId="14" borderId="2" xfId="0" applyNumberFormat="1" applyFont="1" applyFill="1" applyBorder="1" applyAlignment="1">
      <alignment horizontal="left" vertical="center" wrapText="1"/>
    </xf>
    <xf numFmtId="3" fontId="21" fillId="14" borderId="2" xfId="0" applyNumberFormat="1" applyFont="1" applyFill="1" applyBorder="1" applyAlignment="1">
      <alignment horizontal="center" vertical="center"/>
    </xf>
    <xf numFmtId="3" fontId="21" fillId="15" borderId="2" xfId="0" applyNumberFormat="1" applyFont="1" applyFill="1" applyBorder="1" applyAlignment="1">
      <alignment horizontal="left" vertical="center" wrapText="1"/>
    </xf>
    <xf numFmtId="0" fontId="25" fillId="11" borderId="0" xfId="10" applyNumberFormat="1" applyFont="1" applyFill="1" applyAlignment="1">
      <alignment horizontal="left" vertical="top"/>
    </xf>
    <xf numFmtId="0" fontId="36" fillId="0" borderId="0" xfId="0" applyFont="1" applyAlignment="1">
      <alignment horizontal="right"/>
    </xf>
    <xf numFmtId="1" fontId="36" fillId="0" borderId="0" xfId="0" applyNumberFormat="1" applyFont="1" applyAlignment="1">
      <alignment horizontal="right"/>
    </xf>
    <xf numFmtId="1" fontId="7" fillId="3" borderId="3" xfId="24" applyFont="1" applyFill="1" applyBorder="1" applyAlignment="1">
      <alignment horizontal="left" wrapText="1"/>
    </xf>
    <xf numFmtId="1" fontId="7" fillId="3" borderId="3" xfId="24" applyFont="1" applyFill="1" applyBorder="1" applyAlignment="1">
      <alignment horizontal="left" vertical="top"/>
    </xf>
    <xf numFmtId="1" fontId="7" fillId="3" borderId="9" xfId="10" applyFont="1" applyFill="1" applyBorder="1" applyAlignment="1">
      <alignment horizontal="left" wrapText="1"/>
    </xf>
    <xf numFmtId="0" fontId="21" fillId="14" borderId="4" xfId="10" applyNumberFormat="1" applyFont="1" applyFill="1" applyBorder="1" applyAlignment="1">
      <alignment horizontal="center" wrapText="1"/>
    </xf>
    <xf numFmtId="0" fontId="21" fillId="13" borderId="4" xfId="10" applyNumberFormat="1" applyFont="1" applyFill="1" applyBorder="1" applyAlignment="1">
      <alignment horizontal="center" wrapText="1"/>
    </xf>
    <xf numFmtId="1" fontId="7" fillId="3" borderId="0" xfId="27" applyFont="1" applyFill="1" applyAlignment="1" applyProtection="1">
      <alignment horizontal="left" vertical="top"/>
      <protection locked="0"/>
    </xf>
    <xf numFmtId="49" fontId="36" fillId="0" borderId="0" xfId="0" applyNumberFormat="1" applyFont="1" applyAlignment="1">
      <alignment horizontal="right"/>
    </xf>
    <xf numFmtId="49" fontId="7" fillId="9" borderId="12" xfId="27" applyNumberFormat="1" applyFont="1" applyFill="1" applyBorder="1" applyAlignment="1" applyProtection="1">
      <alignment horizontal="left" vertical="top"/>
      <protection locked="0"/>
    </xf>
    <xf numFmtId="1" fontId="33" fillId="9" borderId="0" xfId="10" applyFont="1" applyFill="1"/>
    <xf numFmtId="3" fontId="6" fillId="3" borderId="0" xfId="7" quotePrefix="1" applyNumberFormat="1" applyFont="1" applyFill="1" applyAlignment="1" applyProtection="1">
      <alignment horizontal="left" vertical="center"/>
    </xf>
    <xf numFmtId="3" fontId="13" fillId="3" borderId="0" xfId="7" quotePrefix="1" applyNumberFormat="1" applyFont="1" applyFill="1" applyAlignment="1" applyProtection="1">
      <alignment horizontal="left" vertical="center"/>
    </xf>
    <xf numFmtId="3" fontId="7" fillId="0" borderId="0" xfId="0" applyNumberFormat="1" applyFont="1" applyAlignment="1">
      <alignment horizontal="left" wrapText="1"/>
    </xf>
    <xf numFmtId="0" fontId="0" fillId="0" borderId="0" xfId="0" applyAlignment="1">
      <alignment horizontal="left"/>
    </xf>
    <xf numFmtId="3" fontId="6" fillId="3" borderId="0" xfId="0" applyNumberFormat="1" applyFont="1" applyFill="1" applyAlignment="1">
      <alignment horizontal="center" vertical="center" wrapText="1"/>
    </xf>
    <xf numFmtId="3" fontId="26" fillId="3" borderId="0" xfId="0" applyNumberFormat="1" applyFont="1" applyFill="1" applyAlignment="1">
      <alignment horizontal="center" vertical="center" wrapText="1"/>
    </xf>
    <xf numFmtId="9" fontId="23" fillId="0" borderId="0" xfId="21" applyFont="1" applyBorder="1" applyAlignment="1">
      <alignment horizontal="left" wrapText="1"/>
    </xf>
    <xf numFmtId="0" fontId="23" fillId="0" borderId="0" xfId="0" applyFont="1" applyAlignment="1">
      <alignment horizontal="center" vertical="center" wrapText="1"/>
    </xf>
    <xf numFmtId="0" fontId="0" fillId="0" borderId="0" xfId="0" applyAlignment="1">
      <alignment wrapText="1"/>
    </xf>
    <xf numFmtId="3" fontId="13" fillId="3" borderId="0" xfId="7" quotePrefix="1" applyNumberFormat="1" applyFont="1" applyFill="1" applyAlignment="1" applyProtection="1">
      <alignment horizontal="center" vertical="center" wrapText="1"/>
    </xf>
    <xf numFmtId="3" fontId="6" fillId="3" borderId="0" xfId="0" applyNumberFormat="1" applyFont="1" applyFill="1" applyAlignment="1">
      <alignment vertical="center"/>
    </xf>
    <xf numFmtId="0" fontId="13" fillId="3" borderId="0" xfId="7" applyFont="1" applyFill="1" applyAlignment="1" applyProtection="1">
      <alignment vertical="center"/>
      <protection locked="0"/>
    </xf>
    <xf numFmtId="3" fontId="7" fillId="0" borderId="0" xfId="0" applyNumberFormat="1" applyFont="1"/>
    <xf numFmtId="0" fontId="10" fillId="3" borderId="0" xfId="9" applyNumberFormat="1" applyFont="1" applyFill="1" applyBorder="1" applyAlignment="1" applyProtection="1">
      <alignment horizontal="center" vertical="center"/>
    </xf>
    <xf numFmtId="0" fontId="10" fillId="3" borderId="0" xfId="9" applyNumberFormat="1" applyFont="1" applyFill="1" applyBorder="1" applyAlignment="1" applyProtection="1">
      <alignment horizontal="center" vertical="top"/>
    </xf>
    <xf numFmtId="0" fontId="0" fillId="3" borderId="0" xfId="0" applyFill="1" applyAlignment="1">
      <alignment vertical="top"/>
    </xf>
    <xf numFmtId="1" fontId="1" fillId="0" borderId="0" xfId="24"/>
    <xf numFmtId="1" fontId="1" fillId="3" borderId="0" xfId="24" applyFill="1" applyAlignment="1">
      <alignment horizontal="left" vertical="top"/>
    </xf>
    <xf numFmtId="3" fontId="1" fillId="3" borderId="0" xfId="24" applyNumberFormat="1" applyFill="1" applyAlignment="1">
      <alignment horizontal="left" vertical="top"/>
    </xf>
    <xf numFmtId="3" fontId="10" fillId="8" borderId="9" xfId="7" applyNumberFormat="1" applyFont="1" applyFill="1" applyBorder="1" applyAlignment="1" applyProtection="1">
      <alignment horizontal="center" vertical="center" wrapText="1"/>
    </xf>
    <xf numFmtId="3" fontId="10" fillId="8" borderId="9" xfId="7" quotePrefix="1" applyNumberFormat="1" applyFont="1" applyFill="1" applyBorder="1" applyAlignment="1" applyProtection="1">
      <alignment horizontal="center" vertical="center" wrapText="1"/>
    </xf>
    <xf numFmtId="1" fontId="1" fillId="0" borderId="0" xfId="10" applyFont="1" applyAlignment="1">
      <alignment wrapText="1"/>
    </xf>
    <xf numFmtId="1" fontId="1" fillId="0" borderId="0" xfId="10" applyFont="1" applyAlignment="1">
      <alignment horizontal="right"/>
    </xf>
    <xf numFmtId="3" fontId="7" fillId="3" borderId="0" xfId="4" applyNumberFormat="1" applyFont="1" applyFill="1" applyBorder="1" applyAlignment="1" applyProtection="1">
      <alignment horizontal="center" vertical="center" wrapText="1"/>
    </xf>
    <xf numFmtId="1" fontId="33" fillId="9" borderId="0" xfId="0" applyNumberFormat="1" applyFont="1" applyFill="1"/>
    <xf numFmtId="0" fontId="33" fillId="9" borderId="0" xfId="0" applyFont="1" applyFill="1"/>
    <xf numFmtId="0" fontId="33" fillId="9" borderId="0" xfId="0" applyFont="1" applyFill="1" applyAlignment="1">
      <alignment horizontal="right"/>
    </xf>
    <xf numFmtId="0" fontId="0" fillId="9" borderId="0" xfId="0" applyFill="1"/>
    <xf numFmtId="3" fontId="33" fillId="9" borderId="0" xfId="0" applyNumberFormat="1" applyFont="1" applyFill="1" applyAlignment="1">
      <alignment horizontal="right"/>
    </xf>
    <xf numFmtId="0" fontId="0" fillId="9" borderId="0" xfId="0" applyFill="1" applyAlignment="1">
      <alignment horizontal="right"/>
    </xf>
    <xf numFmtId="0" fontId="25" fillId="11" borderId="0" xfId="7" applyNumberFormat="1" applyFont="1" applyFill="1" applyAlignment="1" applyProtection="1">
      <alignment horizontal="left" vertical="top"/>
    </xf>
    <xf numFmtId="1" fontId="6" fillId="3" borderId="3" xfId="10" applyFont="1" applyFill="1" applyBorder="1" applyAlignment="1">
      <alignment horizontal="left" vertical="top" wrapText="1"/>
    </xf>
    <xf numFmtId="3" fontId="7" fillId="17" borderId="4" xfId="10" applyNumberFormat="1" applyFont="1" applyFill="1" applyBorder="1" applyAlignment="1" applyProtection="1">
      <alignment horizontal="right" vertical="top" wrapText="1"/>
      <protection locked="0"/>
    </xf>
    <xf numFmtId="3" fontId="7" fillId="17" borderId="4" xfId="27" applyNumberFormat="1" applyFont="1" applyFill="1" applyBorder="1" applyAlignment="1" applyProtection="1">
      <alignment horizontal="right" vertical="top" wrapText="1"/>
      <protection locked="0"/>
    </xf>
    <xf numFmtId="0" fontId="7" fillId="14" borderId="20" xfId="10" applyNumberFormat="1" applyFont="1" applyFill="1" applyBorder="1" applyAlignment="1">
      <alignment horizontal="right" vertical="top"/>
    </xf>
    <xf numFmtId="1" fontId="21" fillId="14" borderId="20" xfId="10" applyFont="1" applyFill="1" applyBorder="1" applyAlignment="1">
      <alignment horizontal="center" vertical="center" wrapText="1"/>
    </xf>
    <xf numFmtId="1" fontId="21" fillId="14" borderId="4" xfId="10" applyFont="1" applyFill="1" applyBorder="1" applyAlignment="1">
      <alignment horizontal="center" vertical="center" wrapText="1"/>
    </xf>
    <xf numFmtId="3" fontId="6" fillId="9" borderId="4" xfId="27" applyNumberFormat="1" applyFont="1" applyFill="1" applyBorder="1" applyAlignment="1" applyProtection="1">
      <alignment horizontal="right" vertical="top" wrapText="1"/>
      <protection locked="0"/>
    </xf>
    <xf numFmtId="3" fontId="13" fillId="3" borderId="0" xfId="7" applyNumberFormat="1" applyFont="1" applyFill="1" applyAlignment="1" applyProtection="1">
      <alignment horizontal="center" vertical="center"/>
    </xf>
    <xf numFmtId="1" fontId="5" fillId="3" borderId="0" xfId="10" applyFont="1" applyFill="1" applyAlignment="1">
      <alignment horizontal="left"/>
    </xf>
    <xf numFmtId="0" fontId="6" fillId="4" borderId="4" xfId="10" quotePrefix="1" applyNumberFormat="1" applyFont="1" applyFill="1" applyBorder="1" applyAlignment="1">
      <alignment horizontal="right" vertical="top" wrapText="1"/>
    </xf>
    <xf numFmtId="2" fontId="10" fillId="11" borderId="0" xfId="7" applyNumberFormat="1" applyFont="1" applyFill="1" applyBorder="1" applyAlignment="1" applyProtection="1">
      <alignment horizontal="left" vertical="top" wrapText="1"/>
    </xf>
    <xf numFmtId="1" fontId="1" fillId="11" borderId="0" xfId="10" applyFont="1" applyFill="1" applyAlignment="1">
      <alignment horizontal="left" vertical="top" wrapText="1"/>
    </xf>
    <xf numFmtId="1" fontId="3" fillId="11" borderId="0" xfId="10" applyFill="1" applyAlignment="1">
      <alignment horizontal="left" vertical="top" wrapText="1"/>
    </xf>
    <xf numFmtId="1" fontId="5" fillId="3" borderId="0" xfId="24" applyFont="1" applyFill="1" applyAlignment="1">
      <alignment horizontal="left" vertical="top" wrapText="1"/>
    </xf>
    <xf numFmtId="3" fontId="41" fillId="3" borderId="2" xfId="0" applyNumberFormat="1" applyFont="1" applyFill="1" applyBorder="1" applyAlignment="1">
      <alignment horizontal="left" wrapText="1"/>
    </xf>
    <xf numFmtId="3" fontId="0" fillId="3" borderId="16" xfId="0" applyNumberFormat="1" applyFill="1" applyBorder="1" applyAlignment="1">
      <alignment horizontal="left" wrapText="1"/>
    </xf>
    <xf numFmtId="3" fontId="0" fillId="3" borderId="3" xfId="0" applyNumberFormat="1" applyFill="1" applyBorder="1" applyAlignment="1">
      <alignment horizontal="left" wrapText="1"/>
    </xf>
    <xf numFmtId="3" fontId="40" fillId="3" borderId="2" xfId="0" applyNumberFormat="1" applyFont="1" applyFill="1" applyBorder="1" applyAlignment="1">
      <alignment horizontal="left" wrapText="1"/>
    </xf>
    <xf numFmtId="3" fontId="40" fillId="3" borderId="16" xfId="0" applyNumberFormat="1" applyFont="1" applyFill="1" applyBorder="1" applyAlignment="1">
      <alignment horizontal="left" wrapText="1"/>
    </xf>
    <xf numFmtId="3" fontId="40" fillId="3" borderId="3" xfId="0" applyNumberFormat="1" applyFont="1" applyFill="1" applyBorder="1" applyAlignment="1">
      <alignment horizontal="left" wrapText="1"/>
    </xf>
    <xf numFmtId="3" fontId="0" fillId="9" borderId="2" xfId="0" applyNumberFormat="1" applyFill="1" applyBorder="1" applyAlignment="1" applyProtection="1">
      <alignment horizontal="left" vertical="top" wrapText="1"/>
      <protection locked="0"/>
    </xf>
    <xf numFmtId="3" fontId="0" fillId="9" borderId="16" xfId="0" applyNumberFormat="1" applyFill="1" applyBorder="1" applyAlignment="1" applyProtection="1">
      <alignment horizontal="left" vertical="top" wrapText="1"/>
      <protection locked="0"/>
    </xf>
    <xf numFmtId="3" fontId="0" fillId="9" borderId="3" xfId="0" applyNumberFormat="1" applyFill="1" applyBorder="1" applyAlignment="1" applyProtection="1">
      <alignment horizontal="left" vertical="top" wrapText="1"/>
      <protection locked="0"/>
    </xf>
    <xf numFmtId="3" fontId="0" fillId="3" borderId="2" xfId="0" applyNumberFormat="1" applyFill="1" applyBorder="1" applyAlignment="1">
      <alignment horizontal="left" vertical="top" wrapText="1"/>
    </xf>
    <xf numFmtId="3" fontId="0" fillId="3" borderId="16" xfId="0" applyNumberFormat="1" applyFill="1" applyBorder="1" applyAlignment="1">
      <alignment horizontal="left" vertical="top" wrapText="1"/>
    </xf>
    <xf numFmtId="3" fontId="0" fillId="3" borderId="3" xfId="0" applyNumberFormat="1" applyFill="1" applyBorder="1" applyAlignment="1">
      <alignment horizontal="left" vertical="top" wrapText="1"/>
    </xf>
    <xf numFmtId="3" fontId="26" fillId="3" borderId="1" xfId="0" applyNumberFormat="1" applyFont="1" applyFill="1" applyBorder="1" applyAlignment="1">
      <alignment vertical="top" wrapText="1"/>
    </xf>
    <xf numFmtId="3" fontId="26" fillId="3" borderId="18" xfId="0" applyNumberFormat="1" applyFont="1" applyFill="1" applyBorder="1" applyAlignment="1">
      <alignment vertical="top" wrapText="1"/>
    </xf>
    <xf numFmtId="3" fontId="26" fillId="3" borderId="10" xfId="0" applyNumberFormat="1" applyFont="1" applyFill="1" applyBorder="1" applyAlignment="1">
      <alignment vertical="top" wrapText="1"/>
    </xf>
    <xf numFmtId="3" fontId="26" fillId="3" borderId="2" xfId="0" applyNumberFormat="1" applyFont="1" applyFill="1" applyBorder="1" applyAlignment="1">
      <alignment wrapText="1"/>
    </xf>
    <xf numFmtId="3" fontId="26" fillId="3" borderId="16" xfId="0" applyNumberFormat="1" applyFont="1" applyFill="1" applyBorder="1" applyAlignment="1">
      <alignment wrapText="1"/>
    </xf>
    <xf numFmtId="3" fontId="26" fillId="3" borderId="3" xfId="0" applyNumberFormat="1" applyFont="1" applyFill="1" applyBorder="1" applyAlignment="1">
      <alignment wrapText="1"/>
    </xf>
    <xf numFmtId="3" fontId="0" fillId="3" borderId="2" xfId="0" applyNumberFormat="1" applyFill="1" applyBorder="1" applyAlignment="1">
      <alignment horizontal="left" wrapText="1"/>
    </xf>
    <xf numFmtId="3" fontId="26" fillId="3" borderId="2" xfId="0" applyNumberFormat="1" applyFont="1" applyFill="1" applyBorder="1" applyAlignment="1">
      <alignment vertical="top" wrapText="1"/>
    </xf>
    <xf numFmtId="3" fontId="26" fillId="3" borderId="16" xfId="0" applyNumberFormat="1" applyFont="1" applyFill="1" applyBorder="1" applyAlignment="1">
      <alignment vertical="top" wrapText="1"/>
    </xf>
    <xf numFmtId="3" fontId="26" fillId="3" borderId="3" xfId="0" applyNumberFormat="1" applyFont="1" applyFill="1" applyBorder="1" applyAlignment="1">
      <alignment vertical="top" wrapText="1"/>
    </xf>
    <xf numFmtId="3" fontId="42" fillId="3" borderId="2" xfId="0" applyNumberFormat="1" applyFont="1" applyFill="1" applyBorder="1" applyAlignment="1">
      <alignment horizontal="left" vertical="top" wrapText="1"/>
    </xf>
    <xf numFmtId="3" fontId="41" fillId="3" borderId="16" xfId="0" applyNumberFormat="1" applyFont="1" applyFill="1" applyBorder="1" applyAlignment="1">
      <alignment horizontal="left" vertical="top" wrapText="1"/>
    </xf>
    <xf numFmtId="3" fontId="41" fillId="3" borderId="3" xfId="0" applyNumberFormat="1" applyFont="1" applyFill="1" applyBorder="1" applyAlignment="1">
      <alignment horizontal="left" vertical="top" wrapText="1"/>
    </xf>
    <xf numFmtId="3" fontId="26" fillId="3" borderId="2" xfId="0" applyNumberFormat="1" applyFont="1" applyFill="1" applyBorder="1"/>
    <xf numFmtId="3" fontId="26" fillId="3" borderId="16" xfId="0" applyNumberFormat="1" applyFont="1" applyFill="1" applyBorder="1"/>
    <xf numFmtId="3" fontId="26" fillId="3" borderId="3" xfId="0" applyNumberFormat="1" applyFont="1" applyFill="1" applyBorder="1"/>
    <xf numFmtId="3" fontId="26" fillId="3" borderId="16" xfId="0" applyNumberFormat="1" applyFont="1" applyFill="1" applyBorder="1" applyAlignment="1">
      <alignment vertical="top"/>
    </xf>
    <xf numFmtId="3" fontId="26" fillId="3" borderId="3" xfId="0" applyNumberFormat="1" applyFont="1" applyFill="1" applyBorder="1" applyAlignment="1">
      <alignment vertical="top"/>
    </xf>
    <xf numFmtId="3" fontId="0" fillId="9" borderId="2" xfId="0" applyNumberFormat="1" applyFill="1" applyBorder="1" applyAlignment="1" applyProtection="1">
      <alignment horizontal="left" vertical="top"/>
      <protection locked="0"/>
    </xf>
    <xf numFmtId="3" fontId="0" fillId="9" borderId="16" xfId="0" applyNumberFormat="1" applyFill="1" applyBorder="1" applyAlignment="1" applyProtection="1">
      <alignment horizontal="left" vertical="top"/>
      <protection locked="0"/>
    </xf>
    <xf numFmtId="3" fontId="0" fillId="9" borderId="3" xfId="0" applyNumberFormat="1" applyFill="1" applyBorder="1" applyAlignment="1" applyProtection="1">
      <alignment horizontal="left" vertical="top"/>
      <protection locked="0"/>
    </xf>
  </cellXfs>
  <cellStyles count="28">
    <cellStyle name="%" xfId="1" xr:uid="{00000000-0005-0000-0000-000000000000}"/>
    <cellStyle name="% 2" xfId="2" xr:uid="{00000000-0005-0000-0000-000001000000}"/>
    <cellStyle name="20% - Accent5" xfId="3" builtinId="46"/>
    <cellStyle name="Comma 2" xfId="4" xr:uid="{00000000-0005-0000-0000-000003000000}"/>
    <cellStyle name="Comma 2 2" xfId="5" xr:uid="{00000000-0005-0000-0000-000004000000}"/>
    <cellStyle name="Comma 3" xfId="6" xr:uid="{00000000-0005-0000-0000-000005000000}"/>
    <cellStyle name="Hyperlink" xfId="7" builtinId="8"/>
    <cellStyle name="Hyperlink 2" xfId="8" xr:uid="{00000000-0005-0000-0000-000007000000}"/>
    <cellStyle name="Hyperlink 3" xfId="9" xr:uid="{00000000-0005-0000-0000-000008000000}"/>
    <cellStyle name="Normal" xfId="0" builtinId="0"/>
    <cellStyle name="Normal 10" xfId="10" xr:uid="{00000000-0005-0000-0000-00000A000000}"/>
    <cellStyle name="Normal 10 2" xfId="27" xr:uid="{00000000-0005-0000-0000-00000B000000}"/>
    <cellStyle name="Normal 11" xfId="24" xr:uid="{00000000-0005-0000-0000-00000C000000}"/>
    <cellStyle name="Normal 2" xfId="11" xr:uid="{00000000-0005-0000-0000-00000D000000}"/>
    <cellStyle name="Normal 2 2" xfId="12" xr:uid="{00000000-0005-0000-0000-00000E000000}"/>
    <cellStyle name="Normal 3" xfId="13" xr:uid="{00000000-0005-0000-0000-00000F000000}"/>
    <cellStyle name="Normal 4" xfId="14" xr:uid="{00000000-0005-0000-0000-000010000000}"/>
    <cellStyle name="Normal 4 2" xfId="25" xr:uid="{00000000-0005-0000-0000-000011000000}"/>
    <cellStyle name="Normal 5" xfId="15" xr:uid="{00000000-0005-0000-0000-000012000000}"/>
    <cellStyle name="Normal 6" xfId="16" xr:uid="{00000000-0005-0000-0000-000013000000}"/>
    <cellStyle name="Normal 7" xfId="17" xr:uid="{00000000-0005-0000-0000-000014000000}"/>
    <cellStyle name="Normal 8" xfId="18" xr:uid="{00000000-0005-0000-0000-000015000000}"/>
    <cellStyle name="Normal 9" xfId="19" xr:uid="{00000000-0005-0000-0000-000016000000}"/>
    <cellStyle name="Normal_Sheet1" xfId="20" xr:uid="{00000000-0005-0000-0000-000017000000}"/>
    <cellStyle name="Per cent" xfId="21" builtinId="5"/>
    <cellStyle name="Percent 2" xfId="22" xr:uid="{00000000-0005-0000-0000-000019000000}"/>
    <cellStyle name="Percent 3" xfId="23" xr:uid="{00000000-0005-0000-0000-00001A000000}"/>
    <cellStyle name="Percent 4" xfId="26" xr:uid="{00000000-0005-0000-0000-00001B000000}"/>
  </cellStyles>
  <dxfs count="515">
    <dxf>
      <font>
        <b/>
        <i val="0"/>
        <color theme="0"/>
      </font>
      <fill>
        <patternFill>
          <bgColor rgb="FFE2000A"/>
        </patternFill>
      </fill>
    </dxf>
    <dxf>
      <font>
        <color rgb="FFFFFFCC"/>
      </font>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ont>
        <b/>
        <i val="0"/>
        <strike val="0"/>
        <color theme="0"/>
      </font>
      <fill>
        <patternFill>
          <bgColor theme="9" tint="-0.24994659260841701"/>
        </patternFill>
      </fill>
    </dxf>
    <dxf>
      <font>
        <color theme="1"/>
      </font>
    </dxf>
    <dxf>
      <font>
        <b/>
        <i val="0"/>
        <strike val="0"/>
        <color theme="0"/>
      </font>
      <fill>
        <patternFill>
          <bgColor rgb="FFE2000A"/>
        </patternFill>
      </fill>
    </dxf>
    <dxf>
      <font>
        <b/>
        <i val="0"/>
        <strike val="0"/>
        <color theme="0"/>
      </font>
      <fill>
        <patternFill>
          <bgColor rgb="FFE2000A"/>
        </patternFill>
      </fill>
    </dxf>
    <dxf>
      <font>
        <color theme="1"/>
      </font>
    </dxf>
    <dxf>
      <font>
        <b/>
        <i val="0"/>
        <strike val="0"/>
        <color theme="0"/>
      </font>
      <fill>
        <patternFill>
          <bgColor theme="9" tint="-0.24994659260841701"/>
        </patternFill>
      </fill>
    </dxf>
    <dxf>
      <fill>
        <patternFill>
          <bgColor theme="9" tint="-0.24994659260841701"/>
        </patternFill>
      </fill>
    </dxf>
    <dxf>
      <fill>
        <patternFill>
          <bgColor theme="6" tint="-0.24994659260841701"/>
        </patternFill>
      </fill>
    </dxf>
    <dxf>
      <font>
        <b/>
        <i val="0"/>
        <strike val="0"/>
        <color theme="0"/>
      </font>
      <fill>
        <patternFill>
          <bgColor rgb="FFE2000A"/>
        </patternFill>
      </fill>
    </dxf>
    <dxf>
      <font>
        <b/>
        <i val="0"/>
        <strike val="0"/>
        <color theme="0"/>
      </font>
      <fill>
        <patternFill>
          <bgColor rgb="FFE2000A"/>
        </patternFill>
      </fill>
    </dxf>
    <dxf>
      <font>
        <b/>
        <i val="0"/>
        <strike val="0"/>
        <color theme="0"/>
      </font>
      <fill>
        <patternFill>
          <bgColor theme="9" tint="-0.24994659260841701"/>
        </patternFill>
      </fill>
    </dxf>
    <dxf>
      <font>
        <color rgb="FFFFFFCC"/>
      </font>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ont>
        <color rgb="FF9C0006"/>
      </font>
      <fill>
        <patternFill patternType="solid">
          <bgColor theme="9" tint="-0.249977111117893"/>
        </patternFill>
      </fill>
    </dxf>
    <dxf>
      <font>
        <color theme="6" tint="0.39997558519241921"/>
      </font>
      <fill>
        <patternFill patternType="solid">
          <bgColor theme="6" tint="-0.249977111117893"/>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1"/>
      </font>
    </dxf>
    <dxf>
      <fill>
        <patternFill>
          <bgColor theme="9" tint="-0.24994659260841701"/>
        </patternFill>
      </fill>
    </dxf>
    <dxf>
      <fill>
        <patternFill>
          <bgColor theme="9" tint="-0.24994659260841701"/>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rgb="FFE2000A"/>
        </patternFill>
      </fill>
    </dxf>
  </dxfs>
  <tableStyles count="0" defaultTableStyle="TableStyleMedium2" defaultPivotStyle="PivotStyleLight16"/>
  <colors>
    <mruColors>
      <color rgb="FFFFFFCC"/>
      <color rgb="FF000099"/>
      <color rgb="FFD8E4BC"/>
      <color rgb="FF00625E"/>
      <color rgb="FF006600"/>
      <color rgb="FFCCFFCC"/>
      <color rgb="FFE2000A"/>
      <color rgb="FFFF00FF"/>
      <color rgb="FF80008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3403875</xdr:colOff>
      <xdr:row>0</xdr:row>
      <xdr:rowOff>0</xdr:rowOff>
    </xdr:from>
    <xdr:to>
      <xdr:col>2</xdr:col>
      <xdr:colOff>5410201</xdr:colOff>
      <xdr:row>6</xdr:row>
      <xdr:rowOff>84635</xdr:rowOff>
    </xdr:to>
    <xdr:pic>
      <xdr:nvPicPr>
        <xdr:cNvPr id="3" name="Picture 2">
          <a:extLst>
            <a:ext uri="{FF2B5EF4-FFF2-40B4-BE49-F238E27FC236}">
              <a16:creationId xmlns:a16="http://schemas.microsoft.com/office/drawing/2014/main" id="{C2C779CB-7754-08E8-18FA-57AAA916EE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73" t="8888" r="8888" b="7373"/>
        <a:stretch/>
      </xdr:blipFill>
      <xdr:spPr>
        <a:xfrm>
          <a:off x="9461775" y="0"/>
          <a:ext cx="2006326"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981075</xdr:colOff>
      <xdr:row>3</xdr:row>
      <xdr:rowOff>0</xdr:rowOff>
    </xdr:to>
    <xdr:pic>
      <xdr:nvPicPr>
        <xdr:cNvPr id="1042" name="Picture 35" descr="CommunitiesL">
          <a:extLst>
            <a:ext uri="{FF2B5EF4-FFF2-40B4-BE49-F238E27FC236}">
              <a16:creationId xmlns:a16="http://schemas.microsoft.com/office/drawing/2014/main" id="{00000000-0008-0000-03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790575"/>
          <a:ext cx="2428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ifrs.org/issued-standards/list-of-standards/ifrs-16-leases/" TargetMode="External"/><Relationship Id="rId7" Type="http://schemas.openxmlformats.org/officeDocument/2006/relationships/printerSettings" Target="../printerSettings/printerSettings1.bin"/><Relationship Id="rId2" Type="http://schemas.openxmlformats.org/officeDocument/2006/relationships/hyperlink" Target="http://www.legislation.gov.uk/ukpga/2003/26/contents" TargetMode="External"/><Relationship Id="rId1" Type="http://schemas.openxmlformats.org/officeDocument/2006/relationships/hyperlink" Target="https://www.gov.uk/government/publications/capital-estimates-return" TargetMode="External"/><Relationship Id="rId6" Type="http://schemas.openxmlformats.org/officeDocument/2006/relationships/hyperlink" Target="mailto:CapitalData@levellingup.gov.uk" TargetMode="External"/><Relationship Id="rId5" Type="http://schemas.openxmlformats.org/officeDocument/2006/relationships/hyperlink" Target="https://www.cipfa.org/policy-and-guidance/cipfa-lasaac-local-authority-code-board/local-authority-leasing-briefings" TargetMode="External"/><Relationship Id="rId4" Type="http://schemas.openxmlformats.org/officeDocument/2006/relationships/hyperlink" Target="https://www.ifrs.org/issued-standards/list-of-standards/ifrs-16-leas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25E"/>
    <pageSetUpPr fitToPage="1"/>
  </sheetPr>
  <dimension ref="A1:D58"/>
  <sheetViews>
    <sheetView showGridLines="0" tabSelected="1" zoomScaleNormal="100" workbookViewId="0"/>
  </sheetViews>
  <sheetFormatPr defaultColWidth="8.84375" defaultRowHeight="15" customHeight="1" x14ac:dyDescent="0.35"/>
  <cols>
    <col min="1" max="1" width="1.69140625" customWidth="1"/>
    <col min="2" max="2" width="71.69140625" customWidth="1"/>
    <col min="3" max="3" width="65.69140625" customWidth="1"/>
    <col min="4" max="4" width="1.69140625" customWidth="1"/>
    <col min="5" max="9" width="8.84375" customWidth="1"/>
  </cols>
  <sheetData>
    <row r="1" spans="1:4" ht="20" x14ac:dyDescent="0.35">
      <c r="A1" s="44"/>
      <c r="B1" s="45" t="s">
        <v>0</v>
      </c>
      <c r="C1" s="46" t="s">
        <v>1</v>
      </c>
      <c r="D1" s="44"/>
    </row>
    <row r="2" spans="1:4" ht="15" customHeight="1" x14ac:dyDescent="0.35">
      <c r="A2" s="44"/>
      <c r="B2" s="47"/>
      <c r="C2" s="47"/>
      <c r="D2" s="44"/>
    </row>
    <row r="3" spans="1:4" ht="15" customHeight="1" x14ac:dyDescent="0.35">
      <c r="A3" s="44"/>
      <c r="B3" s="403" t="s">
        <v>2</v>
      </c>
      <c r="C3" s="261"/>
      <c r="D3" s="44"/>
    </row>
    <row r="4" spans="1:4" ht="15" customHeight="1" x14ac:dyDescent="0.35">
      <c r="A4" s="44"/>
      <c r="B4" s="361" t="s">
        <v>3</v>
      </c>
      <c r="C4" s="261"/>
      <c r="D4" s="44"/>
    </row>
    <row r="5" spans="1:4" ht="15" customHeight="1" x14ac:dyDescent="0.35">
      <c r="A5" s="44"/>
      <c r="B5" s="47"/>
      <c r="C5" s="47"/>
      <c r="D5" s="44"/>
    </row>
    <row r="6" spans="1:4" ht="15" customHeight="1" x14ac:dyDescent="0.35">
      <c r="A6" s="44"/>
      <c r="B6" s="47"/>
      <c r="C6" s="47"/>
      <c r="D6" s="44"/>
    </row>
    <row r="7" spans="1:4" ht="15" customHeight="1" x14ac:dyDescent="0.35">
      <c r="A7" s="44"/>
      <c r="B7" s="47"/>
      <c r="C7" s="47"/>
      <c r="D7" s="44"/>
    </row>
    <row r="8" spans="1:4" ht="31" customHeight="1" x14ac:dyDescent="0.35">
      <c r="A8" s="44"/>
      <c r="B8" s="414" t="s">
        <v>4</v>
      </c>
      <c r="C8" s="414"/>
      <c r="D8" s="44"/>
    </row>
    <row r="9" spans="1:4" ht="15.5" x14ac:dyDescent="0.35">
      <c r="A9" s="44"/>
      <c r="B9" s="257"/>
      <c r="C9" s="257"/>
      <c r="D9" s="44"/>
    </row>
    <row r="10" spans="1:4" ht="30" customHeight="1" x14ac:dyDescent="0.35">
      <c r="A10" s="44"/>
      <c r="B10" s="297" t="s">
        <v>5</v>
      </c>
      <c r="C10" s="258"/>
      <c r="D10" s="44"/>
    </row>
    <row r="11" spans="1:4" ht="154.5" customHeight="1" x14ac:dyDescent="0.35">
      <c r="A11" s="44"/>
      <c r="B11" s="415" t="s">
        <v>6</v>
      </c>
      <c r="C11" s="416"/>
      <c r="D11" s="44"/>
    </row>
    <row r="12" spans="1:4" ht="15" customHeight="1" x14ac:dyDescent="0.35">
      <c r="A12" s="44"/>
      <c r="B12" s="48"/>
      <c r="C12" s="48"/>
      <c r="D12" s="44"/>
    </row>
    <row r="13" spans="1:4" ht="15" customHeight="1" x14ac:dyDescent="0.35">
      <c r="A13" s="23"/>
      <c r="B13" s="23"/>
      <c r="C13" s="23"/>
      <c r="D13" s="23"/>
    </row>
    <row r="14" spans="1:4" ht="15" customHeight="1" x14ac:dyDescent="0.35">
      <c r="A14" s="23"/>
      <c r="B14" s="23" t="s">
        <v>7</v>
      </c>
      <c r="C14" s="49" t="s">
        <v>14</v>
      </c>
      <c r="D14" s="1" t="s">
        <v>9</v>
      </c>
    </row>
    <row r="15" spans="1:4" ht="15" customHeight="1" thickBot="1" x14ac:dyDescent="0.4">
      <c r="A15" s="23"/>
      <c r="B15" s="23" t="s">
        <v>10</v>
      </c>
      <c r="C15" s="50" t="str">
        <f>VLOOKUP($C$14,LA_List,2,0)</f>
        <v>&lt;Blank&gt;</v>
      </c>
      <c r="D15" s="1" t="s">
        <v>9</v>
      </c>
    </row>
    <row r="16" spans="1:4" ht="15" customHeight="1" thickBot="1" x14ac:dyDescent="0.4">
      <c r="A16" s="23"/>
      <c r="B16" s="23" t="s">
        <v>11</v>
      </c>
      <c r="C16" s="50" t="str">
        <f>VLOOKUP($C$14,LA_List,3,0)</f>
        <v>&lt;Blank&gt;</v>
      </c>
      <c r="D16" s="1" t="s">
        <v>9</v>
      </c>
    </row>
    <row r="17" spans="1:4" ht="15" customHeight="1" thickBot="1" x14ac:dyDescent="0.4">
      <c r="A17" s="23"/>
      <c r="B17" s="23" t="s">
        <v>12</v>
      </c>
      <c r="C17" s="50" t="str">
        <f>VLOOKUP($C$14,LA_List,4,0)</f>
        <v>&lt;Blank&gt;</v>
      </c>
      <c r="D17" s="1" t="s">
        <v>9</v>
      </c>
    </row>
    <row r="18" spans="1:4" ht="15" customHeight="1" thickBot="1" x14ac:dyDescent="0.4">
      <c r="A18" s="23"/>
      <c r="B18" s="23"/>
      <c r="C18" s="51"/>
      <c r="D18" s="23"/>
    </row>
    <row r="19" spans="1:4" ht="31" customHeight="1" thickBot="1" x14ac:dyDescent="0.4">
      <c r="A19" s="23"/>
      <c r="B19" s="298" t="s">
        <v>13</v>
      </c>
      <c r="C19" s="49" t="s">
        <v>14</v>
      </c>
      <c r="D19" s="1" t="s">
        <v>9</v>
      </c>
    </row>
    <row r="20" spans="1:4" ht="31" customHeight="1" thickBot="1" x14ac:dyDescent="0.4">
      <c r="A20" s="23"/>
      <c r="B20" s="298" t="s">
        <v>15</v>
      </c>
      <c r="C20" s="49"/>
      <c r="D20" s="1"/>
    </row>
    <row r="21" spans="1:4" ht="15" customHeight="1" x14ac:dyDescent="0.35">
      <c r="A21" s="23"/>
      <c r="B21" s="23"/>
      <c r="C21" s="23"/>
      <c r="D21" s="1"/>
    </row>
    <row r="22" spans="1:4" ht="15" customHeight="1" thickBot="1" x14ac:dyDescent="0.4">
      <c r="A22" s="23"/>
      <c r="B22" s="23" t="s">
        <v>16</v>
      </c>
      <c r="C22" s="52"/>
      <c r="D22" s="23"/>
    </row>
    <row r="23" spans="1:4" ht="15" customHeight="1" thickBot="1" x14ac:dyDescent="0.4">
      <c r="A23" s="23"/>
      <c r="B23" s="23" t="s">
        <v>17</v>
      </c>
      <c r="C23" s="280"/>
      <c r="D23" s="1" t="s">
        <v>9</v>
      </c>
    </row>
    <row r="24" spans="1:4" ht="15" customHeight="1" thickBot="1" x14ac:dyDescent="0.4">
      <c r="A24" s="23"/>
      <c r="B24" s="23" t="s">
        <v>18</v>
      </c>
      <c r="C24" s="371"/>
      <c r="D24" s="1" t="s">
        <v>9</v>
      </c>
    </row>
    <row r="25" spans="1:4" ht="15" customHeight="1" thickBot="1" x14ac:dyDescent="0.4">
      <c r="A25" s="23"/>
      <c r="B25" s="23" t="s">
        <v>19</v>
      </c>
      <c r="C25" s="280"/>
      <c r="D25" s="1" t="s">
        <v>9</v>
      </c>
    </row>
    <row r="26" spans="1:4" ht="15" customHeight="1" x14ac:dyDescent="0.35">
      <c r="A26" s="23"/>
      <c r="B26" s="23"/>
      <c r="C26" s="281"/>
      <c r="D26" s="23"/>
    </row>
    <row r="27" spans="1:4" ht="15" customHeight="1" thickBot="1" x14ac:dyDescent="0.4">
      <c r="A27" s="23"/>
      <c r="B27" s="23" t="s">
        <v>20</v>
      </c>
      <c r="C27" s="282"/>
      <c r="D27" s="23"/>
    </row>
    <row r="28" spans="1:4" ht="15" customHeight="1" thickBot="1" x14ac:dyDescent="0.4">
      <c r="A28" s="23"/>
      <c r="B28" s="23" t="s">
        <v>21</v>
      </c>
      <c r="C28" s="280"/>
      <c r="D28" s="1" t="s">
        <v>9</v>
      </c>
    </row>
    <row r="29" spans="1:4" ht="15" customHeight="1" thickBot="1" x14ac:dyDescent="0.4">
      <c r="A29" s="23"/>
      <c r="B29" s="23" t="s">
        <v>22</v>
      </c>
      <c r="C29" s="371"/>
      <c r="D29" s="1" t="s">
        <v>9</v>
      </c>
    </row>
    <row r="30" spans="1:4" ht="15" customHeight="1" thickBot="1" x14ac:dyDescent="0.4">
      <c r="A30" s="23"/>
      <c r="B30" s="23" t="s">
        <v>19</v>
      </c>
      <c r="C30" s="280"/>
      <c r="D30" s="1" t="s">
        <v>9</v>
      </c>
    </row>
    <row r="31" spans="1:4" ht="15" customHeight="1" thickBot="1" x14ac:dyDescent="0.4">
      <c r="A31" s="23"/>
      <c r="B31" s="23"/>
      <c r="C31" s="369"/>
      <c r="D31" s="23"/>
    </row>
    <row r="32" spans="1:4" ht="15" customHeight="1" thickBot="1" x14ac:dyDescent="0.4">
      <c r="A32" s="23"/>
      <c r="B32" s="23" t="s">
        <v>23</v>
      </c>
      <c r="C32" s="49" t="s">
        <v>14</v>
      </c>
      <c r="D32" s="1" t="s">
        <v>9</v>
      </c>
    </row>
    <row r="33" spans="1:4" ht="15" customHeight="1" thickBot="1" x14ac:dyDescent="0.4">
      <c r="A33" s="23"/>
      <c r="B33" s="23" t="s">
        <v>24</v>
      </c>
      <c r="C33" s="369"/>
      <c r="D33" s="23"/>
    </row>
    <row r="34" spans="1:4" ht="15" customHeight="1" thickBot="1" x14ac:dyDescent="0.4">
      <c r="A34" s="23"/>
      <c r="B34" s="23" t="s">
        <v>21</v>
      </c>
      <c r="C34" s="280"/>
      <c r="D34" s="23"/>
    </row>
    <row r="35" spans="1:4" ht="15" customHeight="1" thickBot="1" x14ac:dyDescent="0.4">
      <c r="A35" s="23"/>
      <c r="B35" s="23" t="s">
        <v>22</v>
      </c>
      <c r="C35" s="371"/>
      <c r="D35" s="23"/>
    </row>
    <row r="36" spans="1:4" ht="15" customHeight="1" thickBot="1" x14ac:dyDescent="0.4">
      <c r="A36" s="23"/>
      <c r="B36" s="23" t="s">
        <v>19</v>
      </c>
      <c r="C36" s="280"/>
      <c r="D36" s="23"/>
    </row>
    <row r="37" spans="1:4" ht="15" customHeight="1" x14ac:dyDescent="0.35">
      <c r="A37" s="23"/>
      <c r="B37" s="23"/>
      <c r="C37" s="23"/>
      <c r="D37" s="23"/>
    </row>
    <row r="38" spans="1:4" ht="15" customHeight="1" thickBot="1" x14ac:dyDescent="0.4">
      <c r="A38" s="23"/>
      <c r="B38" s="23" t="s">
        <v>25</v>
      </c>
      <c r="C38" s="23"/>
      <c r="D38" s="23"/>
    </row>
    <row r="39" spans="1:4" ht="15" customHeight="1" thickBot="1" x14ac:dyDescent="0.4">
      <c r="A39" s="23"/>
      <c r="B39" s="23" t="s">
        <v>26</v>
      </c>
      <c r="C39" s="49" t="s">
        <v>14</v>
      </c>
      <c r="D39" s="23"/>
    </row>
    <row r="40" spans="1:4" ht="15" customHeight="1" thickBot="1" x14ac:dyDescent="0.4">
      <c r="A40" s="23"/>
      <c r="B40" s="23" t="s">
        <v>21</v>
      </c>
      <c r="C40" s="280"/>
      <c r="D40" s="23"/>
    </row>
    <row r="41" spans="1:4" ht="15" customHeight="1" thickBot="1" x14ac:dyDescent="0.4">
      <c r="A41" s="23"/>
      <c r="B41" s="23" t="s">
        <v>22</v>
      </c>
      <c r="C41" s="371"/>
      <c r="D41" s="23"/>
    </row>
    <row r="42" spans="1:4" ht="15" customHeight="1" thickBot="1" x14ac:dyDescent="0.4">
      <c r="A42" s="23"/>
      <c r="B42" s="23" t="s">
        <v>19</v>
      </c>
      <c r="C42" s="280"/>
      <c r="D42" s="23"/>
    </row>
    <row r="43" spans="1:4" ht="15" customHeight="1" thickBot="1" x14ac:dyDescent="0.4">
      <c r="A43" s="23"/>
      <c r="B43" s="23"/>
      <c r="C43" s="281"/>
      <c r="D43" s="23"/>
    </row>
    <row r="44" spans="1:4" ht="15" customHeight="1" thickBot="1" x14ac:dyDescent="0.4">
      <c r="A44" s="23"/>
      <c r="B44" s="23" t="s">
        <v>26</v>
      </c>
      <c r="C44" s="280" t="s">
        <v>14</v>
      </c>
      <c r="D44" s="23"/>
    </row>
    <row r="45" spans="1:4" ht="15" customHeight="1" thickBot="1" x14ac:dyDescent="0.4">
      <c r="A45" s="23"/>
      <c r="B45" s="23" t="s">
        <v>21</v>
      </c>
      <c r="C45" s="280"/>
      <c r="D45" s="23"/>
    </row>
    <row r="46" spans="1:4" ht="15" customHeight="1" thickBot="1" x14ac:dyDescent="0.4">
      <c r="A46" s="23"/>
      <c r="B46" s="23" t="s">
        <v>22</v>
      </c>
      <c r="C46" s="371"/>
      <c r="D46" s="23"/>
    </row>
    <row r="47" spans="1:4" ht="15" customHeight="1" thickBot="1" x14ac:dyDescent="0.4">
      <c r="A47" s="23"/>
      <c r="B47" s="23" t="s">
        <v>19</v>
      </c>
      <c r="C47" s="280"/>
      <c r="D47" s="23"/>
    </row>
    <row r="48" spans="1:4" ht="15" customHeight="1" thickBot="1" x14ac:dyDescent="0.4">
      <c r="A48" s="23"/>
      <c r="B48" s="23"/>
      <c r="C48" s="222"/>
      <c r="D48" s="23"/>
    </row>
    <row r="49" spans="1:4" ht="15" customHeight="1" thickBot="1" x14ac:dyDescent="0.4">
      <c r="A49" s="23"/>
      <c r="B49" s="23" t="s">
        <v>26</v>
      </c>
      <c r="C49" s="49" t="s">
        <v>14</v>
      </c>
      <c r="D49" s="23"/>
    </row>
    <row r="50" spans="1:4" ht="15" customHeight="1" thickBot="1" x14ac:dyDescent="0.4">
      <c r="A50" s="23"/>
      <c r="B50" s="23" t="s">
        <v>21</v>
      </c>
      <c r="C50" s="280"/>
      <c r="D50" s="23"/>
    </row>
    <row r="51" spans="1:4" ht="15" customHeight="1" thickBot="1" x14ac:dyDescent="0.4">
      <c r="A51" s="23"/>
      <c r="B51" s="23" t="s">
        <v>22</v>
      </c>
      <c r="C51" s="371"/>
      <c r="D51" s="23"/>
    </row>
    <row r="52" spans="1:4" ht="15" customHeight="1" thickBot="1" x14ac:dyDescent="0.4">
      <c r="A52" s="23"/>
      <c r="B52" s="23" t="s">
        <v>19</v>
      </c>
      <c r="C52" s="280"/>
      <c r="D52" s="23"/>
    </row>
    <row r="53" spans="1:4" ht="15" customHeight="1" x14ac:dyDescent="0.35">
      <c r="A53" s="23"/>
      <c r="B53" s="23"/>
      <c r="C53" s="23"/>
      <c r="D53" s="23"/>
    </row>
    <row r="54" spans="1:4" ht="15" customHeight="1" x14ac:dyDescent="0.35">
      <c r="A54" s="23"/>
      <c r="B54" s="264" t="s">
        <v>27</v>
      </c>
      <c r="C54" s="23"/>
      <c r="D54" s="23"/>
    </row>
    <row r="55" spans="1:4" ht="15" customHeight="1" x14ac:dyDescent="0.35">
      <c r="A55" s="23"/>
      <c r="B55" s="23" t="s">
        <v>28</v>
      </c>
      <c r="C55" s="23"/>
      <c r="D55" s="23"/>
    </row>
    <row r="56" spans="1:4" ht="15" customHeight="1" x14ac:dyDescent="0.35">
      <c r="A56" s="23"/>
      <c r="B56" s="264" t="s">
        <v>29</v>
      </c>
      <c r="C56" s="23"/>
      <c r="D56" s="23"/>
    </row>
    <row r="57" spans="1:4" ht="15" customHeight="1" x14ac:dyDescent="0.35">
      <c r="A57" s="23"/>
      <c r="B57" s="264"/>
      <c r="C57" s="23"/>
      <c r="D57" s="23"/>
    </row>
    <row r="58" spans="1:4" ht="15.5" x14ac:dyDescent="0.35">
      <c r="A58" s="23"/>
      <c r="B58" s="23"/>
      <c r="C58" s="23"/>
      <c r="D58" s="32" t="s">
        <v>30</v>
      </c>
    </row>
  </sheetData>
  <sheetProtection sheet="1" objects="1" scenarios="1"/>
  <mergeCells count="2">
    <mergeCell ref="B8:C8"/>
    <mergeCell ref="B11:C11"/>
  </mergeCells>
  <dataValidations count="1">
    <dataValidation type="list" allowBlank="1" showInputMessage="1" showErrorMessage="1" sqref="C44 C49 C39" xr:uid="{8819E76D-B5CB-46D4-9526-F85B166EB7DE}">
      <formula1>tab_list</formula1>
    </dataValidation>
  </dataValidations>
  <hyperlinks>
    <hyperlink ref="B10" r:id="rId1" display="Before filling in this form, please see Capital estimates return guidance notes on our privacy policy about how we will use your details for Excel based forms." xr:uid="{00000000-0004-0000-0000-000001000000}"/>
    <hyperlink ref="B8:C8" r:id="rId2" display="&quot;Local authority&quot;, as defined in section 23 of the Local Government Act 2003, are required to submit this return to the Secretary of State under section 14 of the Local Government Act 2003." xr:uid="{01A3ADA3-A337-44D9-A00E-89208A11313C}"/>
    <hyperlink ref="B19" r:id="rId3" display="Please confirm that the data you have provided in this return are consistent with IFRS16 see note below (yes/no)?" xr:uid="{5D3EEAFD-4993-4B37-8525-E72F564A79C3}"/>
    <hyperlink ref="B54" r:id="rId4" display="Note: The new International Financial Reporting Standard (IFRS)16 makes significant changes to the reporting of leases, abolishing, for lessees, the " xr:uid="{7E9150C2-7385-4827-BB74-9825630D7F56}"/>
    <hyperlink ref="B20" location="Cover!B54" display="Please provide any comment to qualify your yes/no answer as required. In particular, please see notes below the changes to the treatment of leases under IFRS16." xr:uid="{3BDAB657-61E8-40EB-BC3C-0B162BCBD06A}"/>
    <hyperlink ref="B56" r:id="rId5" xr:uid="{87EE12A4-12AE-4E75-8A6B-982EE0461DED}"/>
    <hyperlink ref="B3" r:id="rId6" xr:uid="{D321192B-75BC-4C64-9713-F70B2E3B1EFC}"/>
  </hyperlinks>
  <pageMargins left="0.75" right="0.75" top="1" bottom="1" header="0.5" footer="0.5"/>
  <pageSetup paperSize="9" scale="51" orientation="portrait" r:id="rId7"/>
  <headerFooter alignWithMargins="0">
    <oddHeader>&amp;C&amp;"Calibri"&amp;10&amp;K000000 OFFICIAL&amp;1#_x000D_</oddHeader>
    <oddFooter>&amp;C_x000D_&amp;1#&amp;"Calibri"&amp;10&amp;K000000 OFFICIAL</oddFooter>
  </headerFooter>
  <customProperties>
    <customPr name="EpmWorksheetKeyString_GUID" r:id="rId8"/>
  </customProperties>
  <drawing r:id="rId9"/>
  <extLst>
    <ext xmlns:x14="http://schemas.microsoft.com/office/spreadsheetml/2009/9/main" uri="{CCE6A557-97BC-4b89-ADB6-D9C93CAAB3DF}">
      <x14:dataValidations xmlns:xm="http://schemas.microsoft.com/office/excel/2006/main" count="2">
        <x14:dataValidation type="list" allowBlank="1" showInputMessage="1" showErrorMessage="1" xr:uid="{1DD05769-5755-4CD7-8A2B-5E4D9467A01F}">
          <x14:formula1>
            <xm:f>LA_List!$H$1:$H$3</xm:f>
          </x14:formula1>
          <xm:sqref>C32 C19</xm:sqref>
        </x14:dataValidation>
        <x14:dataValidation type="list" allowBlank="1" showInputMessage="1" showErrorMessage="1" xr:uid="{00000000-0002-0000-0000-000000000000}">
          <x14:formula1>
            <xm:f>LA_List!$A$2:$A$414</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625E"/>
  </sheetPr>
  <dimension ref="A1:C14"/>
  <sheetViews>
    <sheetView showGridLines="0" zoomScaleNormal="100" workbookViewId="0"/>
  </sheetViews>
  <sheetFormatPr defaultColWidth="8.84375" defaultRowHeight="15" customHeight="1" x14ac:dyDescent="0.35"/>
  <cols>
    <col min="1" max="1" width="30.07421875" bestFit="1" customWidth="1"/>
    <col min="2" max="2" width="37.07421875" customWidth="1"/>
    <col min="3" max="3" width="69.53515625" customWidth="1"/>
  </cols>
  <sheetData>
    <row r="1" spans="1:3" ht="15.5" x14ac:dyDescent="0.35">
      <c r="A1" s="109" t="s">
        <v>31</v>
      </c>
      <c r="B1" s="63"/>
      <c r="C1" s="63"/>
    </row>
    <row r="2" spans="1:3" ht="15.5" x14ac:dyDescent="0.35">
      <c r="A2" s="109"/>
      <c r="B2" s="63"/>
      <c r="C2" s="63"/>
    </row>
    <row r="3" spans="1:3" ht="45" customHeight="1" x14ac:dyDescent="0.35">
      <c r="A3" s="110" t="s">
        <v>32</v>
      </c>
      <c r="B3" s="64"/>
      <c r="C3" s="65" t="s">
        <v>33</v>
      </c>
    </row>
    <row r="4" spans="1:3" ht="45" customHeight="1" x14ac:dyDescent="0.35">
      <c r="A4" s="111" t="s">
        <v>34</v>
      </c>
      <c r="B4" s="66" t="s">
        <v>35</v>
      </c>
      <c r="C4" s="67" t="s">
        <v>36</v>
      </c>
    </row>
    <row r="5" spans="1:3" ht="45" customHeight="1" x14ac:dyDescent="0.35">
      <c r="A5" s="111" t="s">
        <v>37</v>
      </c>
      <c r="B5" s="70" t="s">
        <v>38</v>
      </c>
      <c r="C5" s="67" t="s">
        <v>39</v>
      </c>
    </row>
    <row r="6" spans="1:3" ht="45" customHeight="1" x14ac:dyDescent="0.35">
      <c r="A6" s="111" t="s">
        <v>40</v>
      </c>
      <c r="B6" s="70" t="s">
        <v>41</v>
      </c>
      <c r="C6" s="108" t="s">
        <v>42</v>
      </c>
    </row>
    <row r="7" spans="1:3" ht="45" customHeight="1" x14ac:dyDescent="0.35">
      <c r="A7" s="112" t="s">
        <v>43</v>
      </c>
      <c r="B7" s="68" t="s">
        <v>44</v>
      </c>
      <c r="C7" s="69"/>
    </row>
    <row r="8" spans="1:3" ht="45" customHeight="1" x14ac:dyDescent="0.35">
      <c r="A8" s="187" t="s">
        <v>45</v>
      </c>
      <c r="B8" s="68" t="s">
        <v>46</v>
      </c>
      <c r="C8" s="69" t="s">
        <v>47</v>
      </c>
    </row>
    <row r="9" spans="1:3" ht="45" customHeight="1" x14ac:dyDescent="0.35">
      <c r="A9" s="187" t="s">
        <v>48</v>
      </c>
      <c r="B9" s="68" t="s">
        <v>49</v>
      </c>
      <c r="C9" s="69"/>
    </row>
    <row r="10" spans="1:3" ht="45" customHeight="1" x14ac:dyDescent="0.35">
      <c r="A10" s="187" t="s">
        <v>50</v>
      </c>
      <c r="B10" s="68" t="s">
        <v>51</v>
      </c>
      <c r="C10" s="69" t="s">
        <v>52</v>
      </c>
    </row>
    <row r="11" spans="1:3" ht="45" customHeight="1" x14ac:dyDescent="0.35">
      <c r="A11" s="113" t="s">
        <v>53</v>
      </c>
      <c r="B11" s="66" t="s">
        <v>54</v>
      </c>
      <c r="C11" s="67" t="s">
        <v>55</v>
      </c>
    </row>
    <row r="12" spans="1:3" ht="45" customHeight="1" x14ac:dyDescent="0.35">
      <c r="A12" s="114"/>
      <c r="B12" s="68"/>
      <c r="C12" s="69" t="s">
        <v>56</v>
      </c>
    </row>
    <row r="13" spans="1:3" ht="45" customHeight="1" x14ac:dyDescent="0.35">
      <c r="A13" s="187" t="s">
        <v>57</v>
      </c>
      <c r="B13" s="68" t="s">
        <v>58</v>
      </c>
      <c r="C13" s="69"/>
    </row>
    <row r="14" spans="1:3" ht="45" customHeight="1" x14ac:dyDescent="0.35">
      <c r="A14" s="187" t="s">
        <v>59</v>
      </c>
      <c r="B14" s="68" t="s">
        <v>60</v>
      </c>
      <c r="C14" s="69" t="s">
        <v>61</v>
      </c>
    </row>
  </sheetData>
  <sheetProtection sheet="1" objects="1" scenarios="1"/>
  <hyperlinks>
    <hyperlink ref="A4" location="'E&amp;R1'!A1" display="E&amp;R1" xr:uid="{00000000-0004-0000-0100-000000000000}"/>
    <hyperlink ref="A6" location="'E&amp;R1B'!A1" display="E&amp;R1B" xr:uid="{00000000-0004-0000-0100-000001000000}"/>
    <hyperlink ref="A8" location="'FIN1'!A1" display="FIN1" xr:uid="{00000000-0004-0000-0100-000002000000}"/>
    <hyperlink ref="A10" location="'PRU1'!A1" display="PRU1" xr:uid="{00000000-0004-0000-0100-000003000000}"/>
    <hyperlink ref="A11" location="'PRU2'!A1" display="PRU2" xr:uid="{00000000-0004-0000-0100-000004000000}"/>
    <hyperlink ref="A5" location="'E&amp;R1A'!A1" display="E&amp;R1A" xr:uid="{00000000-0004-0000-0100-000007000000}"/>
    <hyperlink ref="A7" location="'E&amp;R Validations'!A1" display="E&amp;R Validations" xr:uid="{00000000-0004-0000-0100-00000A000000}"/>
    <hyperlink ref="A9" location="'FIN Validations'!A1" display="FIN Validations" xr:uid="{00000000-0004-0000-0100-00000B000000}"/>
    <hyperlink ref="A13" location="'PRU Validations'!A1" display="PRU Validations" xr:uid="{00000000-0004-0000-0100-00000C000000}"/>
    <hyperlink ref="A14" location="REC!A1" display="REC" xr:uid="{00000000-0004-0000-0100-00000D000000}"/>
  </hyperlinks>
  <pageMargins left="0.7" right="0.7" top="0.75" bottom="0.75" header="0.3" footer="0.3"/>
  <pageSetup paperSize="9" scale="3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rgb="FF00625E"/>
  </sheetPr>
  <dimension ref="A1:D14"/>
  <sheetViews>
    <sheetView showGridLines="0" zoomScaleNormal="100" workbookViewId="0"/>
  </sheetViews>
  <sheetFormatPr defaultColWidth="8.84375" defaultRowHeight="15.5" x14ac:dyDescent="0.35"/>
  <cols>
    <col min="1" max="1" width="3.3046875" customWidth="1"/>
    <col min="2" max="2" width="22" bestFit="1" customWidth="1"/>
    <col min="3" max="3" width="57" bestFit="1" customWidth="1"/>
    <col min="4" max="4" width="3.3046875" customWidth="1"/>
  </cols>
  <sheetData>
    <row r="1" spans="1:4" x14ac:dyDescent="0.35">
      <c r="A1" s="24"/>
      <c r="B1" s="210" t="s">
        <v>62</v>
      </c>
      <c r="C1" s="24"/>
      <c r="D1" s="24"/>
    </row>
    <row r="2" spans="1:4" x14ac:dyDescent="0.35">
      <c r="A2" s="24"/>
      <c r="B2" s="24"/>
      <c r="C2" s="24"/>
      <c r="D2" s="24"/>
    </row>
    <row r="3" spans="1:4" ht="45" customHeight="1" x14ac:dyDescent="0.35">
      <c r="A3" s="24"/>
      <c r="B3" s="199" t="s">
        <v>63</v>
      </c>
      <c r="C3" s="30" t="s">
        <v>64</v>
      </c>
      <c r="D3" s="24"/>
    </row>
    <row r="4" spans="1:4" ht="45" customHeight="1" x14ac:dyDescent="0.35">
      <c r="A4" s="24"/>
      <c r="B4" s="200" t="s">
        <v>65</v>
      </c>
      <c r="C4" s="30" t="s">
        <v>66</v>
      </c>
      <c r="D4" s="24"/>
    </row>
    <row r="5" spans="1:4" ht="45" customHeight="1" x14ac:dyDescent="0.35">
      <c r="A5" s="24"/>
      <c r="B5" s="153" t="s">
        <v>67</v>
      </c>
      <c r="C5" s="30" t="s">
        <v>68</v>
      </c>
      <c r="D5" s="24"/>
    </row>
    <row r="6" spans="1:4" ht="45" customHeight="1" x14ac:dyDescent="0.35">
      <c r="A6" s="24"/>
      <c r="B6" s="154" t="s">
        <v>69</v>
      </c>
      <c r="C6" s="30" t="s">
        <v>70</v>
      </c>
      <c r="D6" s="24"/>
    </row>
    <row r="7" spans="1:4" ht="45" customHeight="1" x14ac:dyDescent="0.35">
      <c r="A7" s="24"/>
      <c r="B7" s="198" t="s">
        <v>71</v>
      </c>
      <c r="C7" s="30" t="s">
        <v>72</v>
      </c>
      <c r="D7" s="24"/>
    </row>
    <row r="8" spans="1:4" ht="45" customHeight="1" x14ac:dyDescent="0.35">
      <c r="A8" s="24"/>
      <c r="B8" s="201" t="s">
        <v>73</v>
      </c>
      <c r="C8" s="30" t="s">
        <v>74</v>
      </c>
      <c r="D8" s="24"/>
    </row>
    <row r="9" spans="1:4" ht="45" customHeight="1" x14ac:dyDescent="0.35">
      <c r="A9" s="24"/>
      <c r="B9" s="202" t="s">
        <v>73</v>
      </c>
      <c r="C9" s="30" t="s">
        <v>75</v>
      </c>
      <c r="D9" s="24"/>
    </row>
    <row r="10" spans="1:4" ht="45" customHeight="1" x14ac:dyDescent="0.35">
      <c r="A10" s="24"/>
      <c r="B10" s="155" t="s">
        <v>76</v>
      </c>
      <c r="C10" s="30" t="s">
        <v>77</v>
      </c>
      <c r="D10" s="24"/>
    </row>
    <row r="11" spans="1:4" x14ac:dyDescent="0.35">
      <c r="A11" s="24"/>
      <c r="B11" s="24"/>
      <c r="C11" s="24"/>
      <c r="D11" s="24"/>
    </row>
    <row r="12" spans="1:4" ht="45" customHeight="1" x14ac:dyDescent="0.35">
      <c r="A12" s="24"/>
      <c r="B12" s="30" t="s">
        <v>78</v>
      </c>
      <c r="C12" s="30" t="s">
        <v>79</v>
      </c>
      <c r="D12" s="24"/>
    </row>
    <row r="13" spans="1:4" ht="45" customHeight="1" x14ac:dyDescent="0.35">
      <c r="A13" s="24"/>
      <c r="B13" s="209" t="s">
        <v>80</v>
      </c>
      <c r="C13" s="30" t="s">
        <v>81</v>
      </c>
      <c r="D13" s="24"/>
    </row>
    <row r="14" spans="1:4" x14ac:dyDescent="0.35">
      <c r="A14" s="24"/>
      <c r="B14" s="24"/>
      <c r="C14" s="24"/>
      <c r="D14" s="24"/>
    </row>
  </sheetData>
  <sheetProtection sheet="1" objects="1" scenarios="1"/>
  <conditionalFormatting sqref="B12">
    <cfRule type="expression" dxfId="514" priority="1">
      <formula>$C12&lt;&gt;1</formula>
    </cfRule>
  </conditionalFormatting>
  <pageMargins left="0.7" right="0.7" top="0.75" bottom="0.75" header="0.3" footer="0.3"/>
  <pageSetup paperSize="9" scale="87"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pageSetUpPr fitToPage="1"/>
  </sheetPr>
  <dimension ref="A1:BF62"/>
  <sheetViews>
    <sheetView showGridLines="0" zoomScale="63" zoomScaleNormal="80" workbookViewId="0">
      <pane xSplit="5" ySplit="6" topLeftCell="F7" activePane="bottomRight" state="frozen"/>
      <selection pane="topRight"/>
      <selection pane="bottomLeft"/>
      <selection pane="bottomRight" activeCell="C2" sqref="C2"/>
    </sheetView>
  </sheetViews>
  <sheetFormatPr defaultColWidth="8.69140625" defaultRowHeight="15.5" x14ac:dyDescent="0.35"/>
  <cols>
    <col min="1" max="1" width="12" style="273" hidden="1" customWidth="1"/>
    <col min="2" max="2" width="29.69140625" style="318" hidden="1" customWidth="1"/>
    <col min="3" max="3" width="8.69140625" customWidth="1"/>
    <col min="4" max="4" width="45.69140625" customWidth="1"/>
    <col min="5" max="5" width="31.07421875" bestFit="1" customWidth="1"/>
    <col min="6" max="6" width="15.69140625" customWidth="1"/>
    <col min="7" max="28" width="15.84375" customWidth="1"/>
    <col min="29" max="29" width="5.84375" customWidth="1"/>
    <col min="30" max="39" width="15.84375" customWidth="1"/>
    <col min="40" max="40" width="15.84375" hidden="1" customWidth="1"/>
    <col min="41" max="41" width="20.84375" hidden="1" customWidth="1"/>
    <col min="42" max="58" width="10.84375" hidden="1" customWidth="1"/>
    <col min="59" max="60" width="10.84375" customWidth="1"/>
  </cols>
  <sheetData>
    <row r="1" spans="1:58" s="267" customFormat="1" hidden="1" x14ac:dyDescent="0.35">
      <c r="A1" s="273" t="s">
        <v>82</v>
      </c>
      <c r="B1" s="318"/>
      <c r="D1" s="267" t="s">
        <v>83</v>
      </c>
      <c r="F1" s="267" t="s">
        <v>84</v>
      </c>
      <c r="G1" s="267" t="s">
        <v>85</v>
      </c>
      <c r="H1" s="267" t="s">
        <v>86</v>
      </c>
      <c r="I1" s="267" t="s">
        <v>87</v>
      </c>
      <c r="J1" s="267" t="s">
        <v>88</v>
      </c>
      <c r="K1" s="267" t="s">
        <v>89</v>
      </c>
      <c r="L1" s="267" t="s">
        <v>90</v>
      </c>
      <c r="O1" s="267" t="s">
        <v>91</v>
      </c>
      <c r="P1" s="267" t="s">
        <v>92</v>
      </c>
      <c r="Q1" s="267" t="s">
        <v>93</v>
      </c>
      <c r="R1" s="267" t="s">
        <v>94</v>
      </c>
      <c r="S1" s="267" t="s">
        <v>95</v>
      </c>
      <c r="T1" s="267" t="s">
        <v>96</v>
      </c>
      <c r="U1" s="267" t="s">
        <v>97</v>
      </c>
      <c r="V1" s="267" t="s">
        <v>98</v>
      </c>
      <c r="Y1" s="267" t="s">
        <v>99</v>
      </c>
      <c r="Z1" s="267" t="s">
        <v>100</v>
      </c>
      <c r="AA1" s="267" t="s">
        <v>101</v>
      </c>
      <c r="AB1" s="267" t="s">
        <v>102</v>
      </c>
      <c r="AD1" s="267" t="s">
        <v>103</v>
      </c>
      <c r="AE1" s="267" t="s">
        <v>104</v>
      </c>
      <c r="AF1" s="267" t="s">
        <v>105</v>
      </c>
      <c r="AG1" s="267" t="s">
        <v>106</v>
      </c>
      <c r="AH1" s="267" t="s">
        <v>107</v>
      </c>
      <c r="AK1" s="267" t="s">
        <v>108</v>
      </c>
      <c r="AL1" s="267" t="s">
        <v>109</v>
      </c>
      <c r="AM1" s="267" t="s">
        <v>110</v>
      </c>
      <c r="AN1" s="267" t="s">
        <v>90</v>
      </c>
      <c r="AO1" s="267" t="s">
        <v>90</v>
      </c>
      <c r="AP1" s="267" t="s">
        <v>90</v>
      </c>
      <c r="AQ1" s="267" t="s">
        <v>90</v>
      </c>
      <c r="AR1" s="267" t="s">
        <v>90</v>
      </c>
      <c r="AS1" s="267" t="s">
        <v>90</v>
      </c>
      <c r="AT1" s="267" t="s">
        <v>98</v>
      </c>
      <c r="AU1" s="267" t="s">
        <v>98</v>
      </c>
      <c r="AV1" s="267" t="s">
        <v>98</v>
      </c>
      <c r="AW1" s="267" t="s">
        <v>98</v>
      </c>
      <c r="AX1" s="267" t="s">
        <v>98</v>
      </c>
      <c r="AY1" s="267" t="s">
        <v>98</v>
      </c>
      <c r="AZ1" s="267" t="s">
        <v>107</v>
      </c>
      <c r="BA1" s="267" t="s">
        <v>107</v>
      </c>
      <c r="BB1" s="267" t="s">
        <v>107</v>
      </c>
      <c r="BC1" s="267" t="s">
        <v>107</v>
      </c>
      <c r="BD1" s="267" t="s">
        <v>107</v>
      </c>
      <c r="BE1" s="267" t="s">
        <v>107</v>
      </c>
    </row>
    <row r="2" spans="1:58" ht="25" x14ac:dyDescent="0.35">
      <c r="C2" s="5" t="s">
        <v>35</v>
      </c>
      <c r="D2" s="1"/>
      <c r="E2" s="2"/>
      <c r="F2" s="296" t="s">
        <v>111</v>
      </c>
      <c r="G2" s="1"/>
      <c r="H2" s="4"/>
      <c r="I2" s="4"/>
      <c r="J2" s="4"/>
      <c r="K2" s="4"/>
      <c r="L2" s="4"/>
      <c r="M2" s="4"/>
      <c r="N2" s="6"/>
      <c r="O2" s="4"/>
      <c r="P2" s="4"/>
      <c r="Q2" s="4"/>
      <c r="R2" s="4"/>
      <c r="S2" s="4"/>
      <c r="T2" s="4"/>
      <c r="U2" s="4"/>
      <c r="V2" s="4"/>
      <c r="W2" s="4"/>
      <c r="X2" s="6"/>
      <c r="Y2" s="4"/>
      <c r="Z2" s="4"/>
      <c r="AA2" s="6"/>
      <c r="AB2" s="4"/>
      <c r="AC2" s="4"/>
      <c r="AD2" s="6"/>
      <c r="AE2" s="4"/>
      <c r="AF2" s="4"/>
      <c r="AG2" s="4"/>
      <c r="AH2" s="4"/>
      <c r="AI2" s="4"/>
      <c r="AJ2" s="6"/>
      <c r="AK2" s="4"/>
      <c r="AL2" s="4"/>
      <c r="AM2" s="4"/>
      <c r="AN2" s="267" t="s">
        <v>112</v>
      </c>
      <c r="AO2" s="267" t="s">
        <v>112</v>
      </c>
      <c r="AP2" s="267" t="s">
        <v>112</v>
      </c>
      <c r="AQ2" s="267" t="s">
        <v>113</v>
      </c>
      <c r="AR2" s="267" t="s">
        <v>113</v>
      </c>
      <c r="AS2" s="267" t="s">
        <v>113</v>
      </c>
      <c r="AT2" s="267" t="s">
        <v>112</v>
      </c>
      <c r="AU2" s="267" t="s">
        <v>112</v>
      </c>
      <c r="AV2" s="267" t="s">
        <v>112</v>
      </c>
      <c r="AW2" s="267" t="s">
        <v>113</v>
      </c>
      <c r="AX2" s="267" t="s">
        <v>113</v>
      </c>
      <c r="AY2" s="267" t="s">
        <v>113</v>
      </c>
      <c r="AZ2" s="267" t="s">
        <v>112</v>
      </c>
      <c r="BA2" s="267" t="s">
        <v>112</v>
      </c>
      <c r="BB2" s="267" t="s">
        <v>112</v>
      </c>
      <c r="BC2" s="267" t="s">
        <v>113</v>
      </c>
      <c r="BD2" s="267" t="s">
        <v>113</v>
      </c>
      <c r="BE2" s="267" t="s">
        <v>113</v>
      </c>
      <c r="BF2" s="267"/>
    </row>
    <row r="3" spans="1:58" ht="20" x14ac:dyDescent="0.35">
      <c r="C3" s="7" t="s">
        <v>114</v>
      </c>
      <c r="D3" s="1"/>
      <c r="E3" s="2"/>
      <c r="F3" s="3"/>
      <c r="G3" s="1"/>
      <c r="H3" s="4"/>
      <c r="I3" s="4"/>
      <c r="J3" s="4"/>
      <c r="K3" s="4"/>
      <c r="L3" s="4"/>
      <c r="M3" s="4"/>
      <c r="N3" s="6"/>
      <c r="O3" s="4"/>
      <c r="P3" s="4"/>
      <c r="Q3" s="4"/>
      <c r="R3" s="4"/>
      <c r="S3" s="4"/>
      <c r="T3" s="4"/>
      <c r="U3" s="4"/>
      <c r="V3" s="4"/>
      <c r="W3" s="4"/>
      <c r="X3" s="6"/>
      <c r="Y3" s="4"/>
      <c r="Z3" s="4"/>
      <c r="AA3" s="6"/>
      <c r="AB3" s="4"/>
      <c r="AC3" s="4"/>
      <c r="AD3" s="6"/>
      <c r="AE3" s="4"/>
      <c r="AF3" s="4"/>
      <c r="AG3" s="4"/>
      <c r="AH3" s="4"/>
      <c r="AI3" s="4"/>
      <c r="AJ3" s="6"/>
      <c r="AK3" s="4"/>
      <c r="AL3" s="4"/>
      <c r="AM3" s="4"/>
      <c r="AN3" s="267"/>
      <c r="AO3" s="267"/>
      <c r="AP3" s="267"/>
      <c r="AQ3" s="267"/>
      <c r="AR3" s="267"/>
      <c r="AS3" s="267"/>
      <c r="AT3" s="267"/>
      <c r="AU3" s="267"/>
      <c r="AV3" s="267"/>
      <c r="AW3" s="267"/>
      <c r="AX3" s="267"/>
      <c r="AY3" s="267"/>
      <c r="AZ3" s="267"/>
      <c r="BA3" s="267"/>
      <c r="BB3" s="267"/>
      <c r="BC3" s="267"/>
      <c r="BD3" s="267"/>
      <c r="BE3" s="267"/>
      <c r="BF3" s="267"/>
    </row>
    <row r="4" spans="1:58" x14ac:dyDescent="0.35">
      <c r="A4" s="273" t="s">
        <v>115</v>
      </c>
      <c r="C4" s="9"/>
      <c r="D4" s="10"/>
      <c r="E4" s="211" t="s">
        <v>116</v>
      </c>
      <c r="F4" s="11" t="s">
        <v>117</v>
      </c>
      <c r="G4" s="11" t="s">
        <v>118</v>
      </c>
      <c r="H4" s="11" t="s">
        <v>119</v>
      </c>
      <c r="I4" s="11" t="s">
        <v>120</v>
      </c>
      <c r="J4" s="12" t="s">
        <v>121</v>
      </c>
      <c r="K4" s="11" t="s">
        <v>122</v>
      </c>
      <c r="L4" s="139" t="s">
        <v>123</v>
      </c>
      <c r="M4" s="407"/>
      <c r="N4" s="407"/>
      <c r="O4" s="141" t="s">
        <v>124</v>
      </c>
      <c r="P4" s="141" t="s">
        <v>125</v>
      </c>
      <c r="Q4" s="72" t="s">
        <v>126</v>
      </c>
      <c r="R4" s="11" t="s">
        <v>127</v>
      </c>
      <c r="S4" s="141" t="s">
        <v>128</v>
      </c>
      <c r="T4" s="72" t="s">
        <v>129</v>
      </c>
      <c r="U4" s="11" t="s">
        <v>130</v>
      </c>
      <c r="V4" s="12" t="s">
        <v>131</v>
      </c>
      <c r="W4" s="407"/>
      <c r="X4" s="407"/>
      <c r="Y4" s="13" t="s">
        <v>132</v>
      </c>
      <c r="Z4" s="11" t="s">
        <v>133</v>
      </c>
      <c r="AA4" s="11" t="s">
        <v>134</v>
      </c>
      <c r="AB4" s="11" t="s">
        <v>135</v>
      </c>
      <c r="AC4" s="149"/>
      <c r="AD4" s="11" t="s">
        <v>136</v>
      </c>
      <c r="AE4" s="11" t="s">
        <v>137</v>
      </c>
      <c r="AF4" s="11" t="s">
        <v>138</v>
      </c>
      <c r="AG4" s="11" t="s">
        <v>139</v>
      </c>
      <c r="AH4" s="8" t="s">
        <v>140</v>
      </c>
      <c r="AI4" s="407"/>
      <c r="AJ4" s="407"/>
      <c r="AK4" s="141" t="s">
        <v>141</v>
      </c>
      <c r="AL4" s="72" t="s">
        <v>142</v>
      </c>
      <c r="AM4" s="141" t="s">
        <v>143</v>
      </c>
      <c r="AN4" s="267"/>
      <c r="AO4" s="267"/>
      <c r="AP4" s="267"/>
      <c r="AQ4" s="267"/>
      <c r="AR4" s="267"/>
      <c r="AS4" s="267"/>
      <c r="AT4" s="267"/>
      <c r="AU4" s="267"/>
      <c r="AV4" s="267"/>
      <c r="AW4" s="267"/>
      <c r="AX4" s="267"/>
      <c r="AY4" s="267"/>
      <c r="AZ4" s="267"/>
      <c r="BA4" s="267"/>
      <c r="BB4" s="267"/>
      <c r="BC4" s="267"/>
      <c r="BD4" s="267"/>
      <c r="BE4" s="267"/>
      <c r="BF4" s="267"/>
    </row>
    <row r="5" spans="1:58" x14ac:dyDescent="0.35">
      <c r="C5" s="299"/>
      <c r="D5" s="300"/>
      <c r="E5" s="37" t="s">
        <v>144</v>
      </c>
      <c r="F5" s="301" t="s">
        <v>145</v>
      </c>
      <c r="G5" s="301" t="s">
        <v>145</v>
      </c>
      <c r="H5" s="301" t="s">
        <v>145</v>
      </c>
      <c r="I5" s="301" t="s">
        <v>145</v>
      </c>
      <c r="J5" s="413" t="s">
        <v>145</v>
      </c>
      <c r="K5" s="301" t="s">
        <v>145</v>
      </c>
      <c r="L5" s="302" t="s">
        <v>145</v>
      </c>
      <c r="M5" s="303"/>
      <c r="N5" s="303"/>
      <c r="O5" s="304" t="s">
        <v>145</v>
      </c>
      <c r="P5" s="304" t="s">
        <v>145</v>
      </c>
      <c r="Q5" s="305" t="s">
        <v>145</v>
      </c>
      <c r="R5" s="301" t="s">
        <v>145</v>
      </c>
      <c r="S5" s="304" t="s">
        <v>145</v>
      </c>
      <c r="T5" s="305" t="s">
        <v>145</v>
      </c>
      <c r="U5" s="301" t="s">
        <v>145</v>
      </c>
      <c r="V5" s="306" t="s">
        <v>145</v>
      </c>
      <c r="W5" s="303"/>
      <c r="X5" s="303"/>
      <c r="Y5" s="307" t="s">
        <v>145</v>
      </c>
      <c r="Z5" s="301" t="s">
        <v>145</v>
      </c>
      <c r="AA5" s="301" t="s">
        <v>145</v>
      </c>
      <c r="AB5" s="301" t="s">
        <v>145</v>
      </c>
      <c r="AC5" s="308"/>
      <c r="AD5" s="301" t="s">
        <v>145</v>
      </c>
      <c r="AE5" s="301" t="s">
        <v>145</v>
      </c>
      <c r="AF5" s="301" t="s">
        <v>145</v>
      </c>
      <c r="AG5" s="301" t="s">
        <v>145</v>
      </c>
      <c r="AH5" s="8" t="s">
        <v>145</v>
      </c>
      <c r="AI5" s="303"/>
      <c r="AJ5" s="303"/>
      <c r="AK5" s="304" t="s">
        <v>145</v>
      </c>
      <c r="AL5" s="305" t="s">
        <v>145</v>
      </c>
      <c r="AM5" s="304" t="s">
        <v>145</v>
      </c>
      <c r="AN5" s="267" t="s">
        <v>146</v>
      </c>
      <c r="AO5" s="267" t="s">
        <v>147</v>
      </c>
      <c r="AP5" s="267"/>
      <c r="AQ5" s="267" t="s">
        <v>146</v>
      </c>
      <c r="AR5" s="267" t="s">
        <v>147</v>
      </c>
      <c r="AS5" s="267"/>
      <c r="AT5" s="267" t="s">
        <v>146</v>
      </c>
      <c r="AU5" s="267" t="s">
        <v>147</v>
      </c>
      <c r="AV5" s="267"/>
      <c r="AW5" s="267" t="s">
        <v>146</v>
      </c>
      <c r="AX5" s="267" t="s">
        <v>147</v>
      </c>
      <c r="AY5" s="267"/>
      <c r="AZ5" s="267" t="s">
        <v>146</v>
      </c>
      <c r="BA5" s="267" t="s">
        <v>147</v>
      </c>
      <c r="BB5" s="267"/>
      <c r="BC5" s="267" t="s">
        <v>146</v>
      </c>
      <c r="BD5" s="267" t="s">
        <v>147</v>
      </c>
      <c r="BE5" s="267"/>
      <c r="BF5" s="267"/>
    </row>
    <row r="6" spans="1:58" ht="93" x14ac:dyDescent="0.35">
      <c r="C6" s="151" t="s">
        <v>148</v>
      </c>
      <c r="D6" s="14" t="s">
        <v>149</v>
      </c>
      <c r="E6" s="212"/>
      <c r="F6" s="15" t="s">
        <v>150</v>
      </c>
      <c r="G6" s="15" t="s">
        <v>151</v>
      </c>
      <c r="H6" s="15" t="s">
        <v>152</v>
      </c>
      <c r="I6" s="15" t="s">
        <v>153</v>
      </c>
      <c r="J6" s="16" t="s">
        <v>154</v>
      </c>
      <c r="K6" s="15" t="s">
        <v>155</v>
      </c>
      <c r="L6" s="140" t="s">
        <v>156</v>
      </c>
      <c r="M6" s="143" t="s">
        <v>157</v>
      </c>
      <c r="N6" s="143" t="s">
        <v>158</v>
      </c>
      <c r="O6" s="142" t="s">
        <v>159</v>
      </c>
      <c r="P6" s="142" t="s">
        <v>160</v>
      </c>
      <c r="Q6" s="74" t="s">
        <v>161</v>
      </c>
      <c r="R6" s="15" t="s">
        <v>162</v>
      </c>
      <c r="S6" s="142" t="s">
        <v>160</v>
      </c>
      <c r="T6" s="74" t="s">
        <v>161</v>
      </c>
      <c r="U6" s="15" t="s">
        <v>163</v>
      </c>
      <c r="V6" s="16" t="s">
        <v>164</v>
      </c>
      <c r="W6" s="143" t="s">
        <v>157</v>
      </c>
      <c r="X6" s="143" t="s">
        <v>158</v>
      </c>
      <c r="Y6" s="17" t="s">
        <v>165</v>
      </c>
      <c r="Z6" s="15" t="s">
        <v>166</v>
      </c>
      <c r="AA6" s="15" t="s">
        <v>167</v>
      </c>
      <c r="AB6" s="15" t="s">
        <v>168</v>
      </c>
      <c r="AC6" s="18"/>
      <c r="AD6" s="15" t="s">
        <v>169</v>
      </c>
      <c r="AE6" s="15" t="s">
        <v>170</v>
      </c>
      <c r="AF6" s="15" t="s">
        <v>171</v>
      </c>
      <c r="AG6" s="15" t="s">
        <v>172</v>
      </c>
      <c r="AH6" s="17" t="s">
        <v>173</v>
      </c>
      <c r="AI6" s="143" t="s">
        <v>157</v>
      </c>
      <c r="AJ6" s="143" t="s">
        <v>158</v>
      </c>
      <c r="AK6" s="142" t="s">
        <v>174</v>
      </c>
      <c r="AL6" s="74" t="s">
        <v>161</v>
      </c>
      <c r="AM6" s="142" t="s">
        <v>175</v>
      </c>
      <c r="AN6" s="267" t="s">
        <v>176</v>
      </c>
      <c r="AO6" s="267" t="s">
        <v>177</v>
      </c>
      <c r="AP6" s="267" t="s">
        <v>178</v>
      </c>
      <c r="AQ6" s="267" t="s">
        <v>176</v>
      </c>
      <c r="AR6" s="267" t="s">
        <v>177</v>
      </c>
      <c r="AS6" s="267" t="s">
        <v>178</v>
      </c>
      <c r="AT6" s="267" t="s">
        <v>176</v>
      </c>
      <c r="AU6" s="267" t="s">
        <v>177</v>
      </c>
      <c r="AV6" s="267" t="s">
        <v>178</v>
      </c>
      <c r="AW6" s="267" t="s">
        <v>176</v>
      </c>
      <c r="AX6" s="267" t="s">
        <v>177</v>
      </c>
      <c r="AY6" s="267" t="s">
        <v>178</v>
      </c>
      <c r="AZ6" s="267" t="s">
        <v>176</v>
      </c>
      <c r="BA6" s="267" t="s">
        <v>177</v>
      </c>
      <c r="BB6" s="267" t="s">
        <v>178</v>
      </c>
      <c r="BC6" s="267" t="s">
        <v>176</v>
      </c>
      <c r="BD6" s="267" t="s">
        <v>177</v>
      </c>
      <c r="BE6" s="267" t="s">
        <v>178</v>
      </c>
      <c r="BF6" s="267" t="s">
        <v>179</v>
      </c>
    </row>
    <row r="7" spans="1:58" ht="45" customHeight="1" x14ac:dyDescent="0.35">
      <c r="A7" s="273" t="s">
        <v>180</v>
      </c>
      <c r="B7" s="318" t="e">
        <f>B11</f>
        <v>#N/A</v>
      </c>
      <c r="C7" s="116" t="s">
        <v>181</v>
      </c>
      <c r="D7" s="115" t="s">
        <v>182</v>
      </c>
      <c r="E7" s="213" t="e">
        <f>IF($B7&lt;&gt;1,"Not an education authority","")</f>
        <v>#N/A</v>
      </c>
      <c r="F7" s="283"/>
      <c r="G7" s="283"/>
      <c r="H7" s="283"/>
      <c r="I7" s="283"/>
      <c r="J7" s="21">
        <f>SUM($H7:$I7)</f>
        <v>0</v>
      </c>
      <c r="K7" s="188"/>
      <c r="L7" s="21">
        <f>SUM($F7,$G7,$J7,$K7)</f>
        <v>0</v>
      </c>
      <c r="M7" s="333" t="e">
        <f>IF(AND($AN7=TRUE,$AO7=FALSE),"Warning","")</f>
        <v>#N/A</v>
      </c>
      <c r="N7" s="333" t="e">
        <f>IF(AND($AQ7=TRUE,$AR7=FALSE),"Warning","")</f>
        <v>#N/A</v>
      </c>
      <c r="O7" s="188"/>
      <c r="P7" s="189"/>
      <c r="Q7" s="156">
        <f>$O7-$P7</f>
        <v>0</v>
      </c>
      <c r="R7" s="188"/>
      <c r="S7" s="189"/>
      <c r="T7" s="156">
        <f>$R7-$S7</f>
        <v>0</v>
      </c>
      <c r="U7" s="283"/>
      <c r="V7" s="21">
        <f t="shared" ref="V7:V38" si="0">SUM($O7,$R7,$U7)</f>
        <v>0</v>
      </c>
      <c r="W7" s="333" t="e">
        <f>IF(AND($AT7=TRUE,$AU7=FALSE),"Warning","")</f>
        <v>#N/A</v>
      </c>
      <c r="X7" s="333" t="e">
        <f>IF(AND($AW7=TRUE,$AX7=FALSE),"Warning","")</f>
        <v>#N/A</v>
      </c>
      <c r="Y7" s="54">
        <f t="shared" ref="Y7:Y47" si="1">SUM($L7,$V7)</f>
        <v>0</v>
      </c>
      <c r="Z7" s="260"/>
      <c r="AA7" s="260"/>
      <c r="AB7" s="260"/>
      <c r="AC7" s="157"/>
      <c r="AD7" s="188"/>
      <c r="AE7" s="188"/>
      <c r="AF7" s="188"/>
      <c r="AG7" s="188"/>
      <c r="AH7" s="54">
        <f>SUM($AD7:$AG7)</f>
        <v>0</v>
      </c>
      <c r="AI7" s="333" t="e">
        <f>IF(AND($AZ7=TRUE,$BA7=FALSE),"Warning","")</f>
        <v>#N/A</v>
      </c>
      <c r="AJ7" s="333" t="e">
        <f>IF(AND($BC7=TRUE,$BD7=FALSE),"Warning","")</f>
        <v>#N/A</v>
      </c>
      <c r="AK7" s="189"/>
      <c r="AL7" s="156">
        <f t="shared" ref="AL7:AL47" si="2">$AH7-$AK7</f>
        <v>0</v>
      </c>
      <c r="AM7" s="386"/>
      <c r="AN7" s="318" t="e">
        <f t="shared" ref="AN7:AO26" si="3">INDEX(EandR1_validation_data,MATCH($A$1&amp;"-"&amp;$A7&amp;"-"&amp;AN$1&amp;"-"&amp;AN$2,EandR1_validation_rows,0),MATCH(AN$6,EandR1_validation_header,0))</f>
        <v>#N/A</v>
      </c>
      <c r="AO7" s="318" t="e">
        <f t="shared" si="3"/>
        <v>#N/A</v>
      </c>
      <c r="AP7" s="318">
        <f t="shared" ref="AP7:AP38" si="4">MATCH($A$1&amp;"-"&amp;$A7&amp;"-"&amp;AP$1&amp;"-"&amp;AP$2,EandR1_validation_rows,0)</f>
        <v>11</v>
      </c>
      <c r="AQ7" s="318" t="e">
        <f t="shared" ref="AQ7:AR26" si="5">INDEX(EandR1_validation_data,MATCH($A$1&amp;"-"&amp;$A7&amp;"-"&amp;AQ$1&amp;"-"&amp;AQ$2,EandR1_validation_rows,0),MATCH(AQ$6,EandR1_validation_header,0))</f>
        <v>#N/A</v>
      </c>
      <c r="AR7" s="318" t="e">
        <f t="shared" si="5"/>
        <v>#N/A</v>
      </c>
      <c r="AS7" s="318">
        <f t="shared" ref="AS7:AS38" si="6">MATCH($A$1&amp;"-"&amp;$A7&amp;"-"&amp;AS$1&amp;"-"&amp;AS$2,EandR1_validation_rows,0)</f>
        <v>13</v>
      </c>
      <c r="AT7" s="318" t="e">
        <f t="shared" ref="AT7:AU26" si="7">INDEX(EandR1_validation_data,MATCH($A$1&amp;"-"&amp;$A7&amp;"-"&amp;AT$1&amp;"-"&amp;AT$2,EandR1_validation_rows,0),MATCH(AT$6,EandR1_validation_header,0))</f>
        <v>#N/A</v>
      </c>
      <c r="AU7" s="318" t="e">
        <f t="shared" si="7"/>
        <v>#N/A</v>
      </c>
      <c r="AV7" s="318">
        <f t="shared" ref="AV7:AV38" si="8">MATCH($A$1&amp;"-"&amp;$A7&amp;"-"&amp;AV$1&amp;"-"&amp;AV$2,EandR1_validation_rows,0)</f>
        <v>20</v>
      </c>
      <c r="AW7" s="318" t="e">
        <f t="shared" ref="AW7:AX26" si="9">INDEX(EandR1_validation_data,MATCH($A$1&amp;"-"&amp;$A7&amp;"-"&amp;AW$1&amp;"-"&amp;AW$2,EandR1_validation_rows,0),MATCH(AW$6,EandR1_validation_header,0))</f>
        <v>#N/A</v>
      </c>
      <c r="AX7" s="318" t="e">
        <f t="shared" si="9"/>
        <v>#N/A</v>
      </c>
      <c r="AY7" s="318">
        <f t="shared" ref="AY7:AY38" si="10">MATCH($A$1&amp;"-"&amp;$A7&amp;"-"&amp;AY$1&amp;"-"&amp;AY$2,EandR1_validation_rows,0)</f>
        <v>22</v>
      </c>
      <c r="AZ7" s="318" t="e">
        <f t="shared" ref="AZ7:BA26" si="11">INDEX(EandR1_validation_data,MATCH($A$1&amp;"-"&amp;$A7&amp;"-"&amp;AZ$1&amp;"-"&amp;AZ$2,EandR1_validation_rows,0),MATCH(AZ$6,EandR1_validation_header,0))</f>
        <v>#N/A</v>
      </c>
      <c r="BA7" s="318" t="e">
        <f t="shared" si="11"/>
        <v>#N/A</v>
      </c>
      <c r="BB7" s="318">
        <f t="shared" ref="BB7:BB38" si="12">MATCH($A$1&amp;"-"&amp;$A7&amp;"-"&amp;BB$1&amp;"-"&amp;BB$2,EandR1_validation_rows,0)</f>
        <v>29</v>
      </c>
      <c r="BC7" s="318" t="e">
        <f t="shared" ref="BC7:BD26" si="13">INDEX(EandR1_validation_data,MATCH($A$1&amp;"-"&amp;$A7&amp;"-"&amp;BC$1&amp;"-"&amp;BC$2,EandR1_validation_rows,0),MATCH(BC$6,EandR1_validation_header,0))</f>
        <v>#N/A</v>
      </c>
      <c r="BD7" s="318" t="e">
        <f t="shared" si="13"/>
        <v>#N/A</v>
      </c>
      <c r="BE7" s="318">
        <f t="shared" ref="BE7:BE38" si="14">MATCH($A$1&amp;"-"&amp;$A7&amp;"-"&amp;BE$1&amp;"-"&amp;BE$2,EandR1_validation_rows,0)</f>
        <v>31</v>
      </c>
      <c r="BF7" s="318"/>
    </row>
    <row r="8" spans="1:58" ht="45" customHeight="1" x14ac:dyDescent="0.35">
      <c r="A8" s="273" t="s">
        <v>183</v>
      </c>
      <c r="B8" s="318" t="e">
        <f>B11</f>
        <v>#N/A</v>
      </c>
      <c r="C8" s="116" t="s">
        <v>184</v>
      </c>
      <c r="D8" s="115" t="s">
        <v>185</v>
      </c>
      <c r="E8" s="213" t="e">
        <f t="shared" ref="E8:E10" si="15">IF($B8&lt;&gt;1,"Not an education authority","")</f>
        <v>#N/A</v>
      </c>
      <c r="F8" s="283"/>
      <c r="G8" s="283"/>
      <c r="H8" s="283"/>
      <c r="I8" s="283"/>
      <c r="J8" s="21">
        <f t="shared" ref="J8:J61" si="16">SUM($H8:$I8)</f>
        <v>0</v>
      </c>
      <c r="K8" s="188"/>
      <c r="L8" s="21">
        <f t="shared" ref="L8:L60" si="17">SUM($F8,$G8,$J8,$K8)</f>
        <v>0</v>
      </c>
      <c r="M8" s="333" t="e">
        <f>IF(AND($AN8=TRUE,$AO8=FALSE),"Warning","")</f>
        <v>#N/A</v>
      </c>
      <c r="N8" s="333" t="e">
        <f>IF(AND($AQ8=TRUE,$AR8=FALSE),"Warning","")</f>
        <v>#N/A</v>
      </c>
      <c r="O8" s="188"/>
      <c r="P8" s="189"/>
      <c r="Q8" s="156">
        <f t="shared" ref="Q8:Q47" si="18">$O8-$P8</f>
        <v>0</v>
      </c>
      <c r="R8" s="188"/>
      <c r="S8" s="189"/>
      <c r="T8" s="156">
        <f t="shared" ref="T8:T47" si="19">$R8-$S8</f>
        <v>0</v>
      </c>
      <c r="U8" s="188"/>
      <c r="V8" s="21">
        <f t="shared" si="0"/>
        <v>0</v>
      </c>
      <c r="W8" s="333" t="e">
        <f>IF(AND($AT8=TRUE,$AU8=FALSE),"Warning","")</f>
        <v>#N/A</v>
      </c>
      <c r="X8" s="333" t="e">
        <f>IF(AND($AW8=TRUE,$AX8=FALSE),"Warning","")</f>
        <v>#N/A</v>
      </c>
      <c r="Y8" s="54">
        <f t="shared" si="1"/>
        <v>0</v>
      </c>
      <c r="Z8" s="260"/>
      <c r="AA8" s="260"/>
      <c r="AB8" s="260"/>
      <c r="AC8" s="157"/>
      <c r="AD8" s="188"/>
      <c r="AE8" s="188"/>
      <c r="AF8" s="188"/>
      <c r="AG8" s="188"/>
      <c r="AH8" s="54">
        <f t="shared" ref="AH8:AH61" si="20">SUM($AD8:$AG8)</f>
        <v>0</v>
      </c>
      <c r="AI8" s="333" t="e">
        <f>IF(AND($AZ8=TRUE,$BA8=FALSE),"Warning","")</f>
        <v>#N/A</v>
      </c>
      <c r="AJ8" s="333" t="e">
        <f>IF(AND($BC8=TRUE,$BD8=FALSE),"Warning","")</f>
        <v>#N/A</v>
      </c>
      <c r="AK8" s="189"/>
      <c r="AL8" s="156">
        <f t="shared" si="2"/>
        <v>0</v>
      </c>
      <c r="AM8" s="386"/>
      <c r="AN8" s="318" t="e">
        <f t="shared" si="3"/>
        <v>#N/A</v>
      </c>
      <c r="AO8" s="318" t="e">
        <f t="shared" si="3"/>
        <v>#N/A</v>
      </c>
      <c r="AP8" s="318">
        <f t="shared" si="4"/>
        <v>38</v>
      </c>
      <c r="AQ8" s="318" t="e">
        <f t="shared" si="5"/>
        <v>#N/A</v>
      </c>
      <c r="AR8" s="318" t="e">
        <f t="shared" si="5"/>
        <v>#N/A</v>
      </c>
      <c r="AS8" s="318">
        <f t="shared" si="6"/>
        <v>40</v>
      </c>
      <c r="AT8" s="318" t="e">
        <f t="shared" si="7"/>
        <v>#N/A</v>
      </c>
      <c r="AU8" s="318" t="e">
        <f t="shared" si="7"/>
        <v>#N/A</v>
      </c>
      <c r="AV8" s="318">
        <f t="shared" si="8"/>
        <v>47</v>
      </c>
      <c r="AW8" s="318" t="e">
        <f t="shared" si="9"/>
        <v>#N/A</v>
      </c>
      <c r="AX8" s="318" t="e">
        <f t="shared" si="9"/>
        <v>#N/A</v>
      </c>
      <c r="AY8" s="318">
        <f t="shared" si="10"/>
        <v>49</v>
      </c>
      <c r="AZ8" s="318" t="e">
        <f t="shared" si="11"/>
        <v>#N/A</v>
      </c>
      <c r="BA8" s="318" t="e">
        <f t="shared" si="11"/>
        <v>#N/A</v>
      </c>
      <c r="BB8" s="318">
        <f t="shared" si="12"/>
        <v>56</v>
      </c>
      <c r="BC8" s="318" t="e">
        <f t="shared" si="13"/>
        <v>#N/A</v>
      </c>
      <c r="BD8" s="318" t="e">
        <f t="shared" si="13"/>
        <v>#N/A</v>
      </c>
      <c r="BE8" s="318">
        <f t="shared" si="14"/>
        <v>58</v>
      </c>
      <c r="BF8" s="318"/>
    </row>
    <row r="9" spans="1:58" ht="45" customHeight="1" x14ac:dyDescent="0.35">
      <c r="A9" s="273" t="s">
        <v>186</v>
      </c>
      <c r="B9" s="318" t="e">
        <f>B11</f>
        <v>#N/A</v>
      </c>
      <c r="C9" s="116" t="s">
        <v>187</v>
      </c>
      <c r="D9" s="115" t="s">
        <v>188</v>
      </c>
      <c r="E9" s="213" t="e">
        <f t="shared" si="15"/>
        <v>#N/A</v>
      </c>
      <c r="F9" s="283"/>
      <c r="G9" s="283"/>
      <c r="H9" s="283"/>
      <c r="I9" s="283"/>
      <c r="J9" s="21">
        <f t="shared" si="16"/>
        <v>0</v>
      </c>
      <c r="K9" s="188"/>
      <c r="L9" s="21">
        <f t="shared" si="17"/>
        <v>0</v>
      </c>
      <c r="M9" s="333" t="e">
        <f>IF(AND($AN9=TRUE,$AO9=FALSE),"Warning","")</f>
        <v>#N/A</v>
      </c>
      <c r="N9" s="333" t="e">
        <f>IF(AND($AQ9=TRUE,$AR9=FALSE),"Warning","")</f>
        <v>#N/A</v>
      </c>
      <c r="O9" s="188"/>
      <c r="P9" s="189"/>
      <c r="Q9" s="156">
        <f t="shared" si="18"/>
        <v>0</v>
      </c>
      <c r="R9" s="188"/>
      <c r="S9" s="189"/>
      <c r="T9" s="156">
        <f t="shared" si="19"/>
        <v>0</v>
      </c>
      <c r="U9" s="188"/>
      <c r="V9" s="21">
        <f t="shared" si="0"/>
        <v>0</v>
      </c>
      <c r="W9" s="333" t="e">
        <f>IF(AND($AT9=TRUE,$AU9=FALSE),"Warning","")</f>
        <v>#N/A</v>
      </c>
      <c r="X9" s="333" t="e">
        <f>IF(AND($AW9=TRUE,$AX9=FALSE),"Warning","")</f>
        <v>#N/A</v>
      </c>
      <c r="Y9" s="54">
        <f t="shared" si="1"/>
        <v>0</v>
      </c>
      <c r="Z9" s="260"/>
      <c r="AA9" s="260"/>
      <c r="AB9" s="260"/>
      <c r="AC9" s="157"/>
      <c r="AD9" s="188"/>
      <c r="AE9" s="188"/>
      <c r="AF9" s="188"/>
      <c r="AG9" s="188"/>
      <c r="AH9" s="54">
        <f t="shared" si="20"/>
        <v>0</v>
      </c>
      <c r="AI9" s="333" t="e">
        <f>IF(AND($AZ9=TRUE,$BA9=FALSE),"Warning","")</f>
        <v>#N/A</v>
      </c>
      <c r="AJ9" s="333" t="e">
        <f>IF(AND($BC9=TRUE,$BD9=FALSE),"Warning","")</f>
        <v>#N/A</v>
      </c>
      <c r="AK9" s="189"/>
      <c r="AL9" s="156">
        <f t="shared" si="2"/>
        <v>0</v>
      </c>
      <c r="AM9" s="386"/>
      <c r="AN9" s="318" t="e">
        <f t="shared" si="3"/>
        <v>#N/A</v>
      </c>
      <c r="AO9" s="318" t="e">
        <f t="shared" si="3"/>
        <v>#N/A</v>
      </c>
      <c r="AP9" s="318">
        <f t="shared" si="4"/>
        <v>65</v>
      </c>
      <c r="AQ9" s="318" t="e">
        <f t="shared" si="5"/>
        <v>#N/A</v>
      </c>
      <c r="AR9" s="318" t="e">
        <f t="shared" si="5"/>
        <v>#N/A</v>
      </c>
      <c r="AS9" s="318">
        <f t="shared" si="6"/>
        <v>67</v>
      </c>
      <c r="AT9" s="318" t="e">
        <f t="shared" si="7"/>
        <v>#N/A</v>
      </c>
      <c r="AU9" s="318" t="e">
        <f t="shared" si="7"/>
        <v>#N/A</v>
      </c>
      <c r="AV9" s="318">
        <f t="shared" si="8"/>
        <v>74</v>
      </c>
      <c r="AW9" s="318" t="e">
        <f t="shared" si="9"/>
        <v>#N/A</v>
      </c>
      <c r="AX9" s="318" t="e">
        <f t="shared" si="9"/>
        <v>#N/A</v>
      </c>
      <c r="AY9" s="318">
        <f t="shared" si="10"/>
        <v>76</v>
      </c>
      <c r="AZ9" s="318" t="e">
        <f t="shared" si="11"/>
        <v>#N/A</v>
      </c>
      <c r="BA9" s="318" t="e">
        <f t="shared" si="11"/>
        <v>#N/A</v>
      </c>
      <c r="BB9" s="318">
        <f t="shared" si="12"/>
        <v>83</v>
      </c>
      <c r="BC9" s="318" t="e">
        <f t="shared" si="13"/>
        <v>#N/A</v>
      </c>
      <c r="BD9" s="318" t="e">
        <f t="shared" si="13"/>
        <v>#N/A</v>
      </c>
      <c r="BE9" s="318">
        <f t="shared" si="14"/>
        <v>85</v>
      </c>
      <c r="BF9" s="318"/>
    </row>
    <row r="10" spans="1:58" ht="45" customHeight="1" x14ac:dyDescent="0.35">
      <c r="A10" s="273" t="s">
        <v>189</v>
      </c>
      <c r="B10" s="318" t="e">
        <f>B11</f>
        <v>#N/A</v>
      </c>
      <c r="C10" s="116" t="s">
        <v>190</v>
      </c>
      <c r="D10" s="115" t="s">
        <v>191</v>
      </c>
      <c r="E10" s="213" t="e">
        <f t="shared" si="15"/>
        <v>#N/A</v>
      </c>
      <c r="F10" s="283"/>
      <c r="G10" s="283"/>
      <c r="H10" s="283"/>
      <c r="I10" s="283"/>
      <c r="J10" s="21">
        <f t="shared" si="16"/>
        <v>0</v>
      </c>
      <c r="K10" s="188"/>
      <c r="L10" s="21">
        <f t="shared" si="17"/>
        <v>0</v>
      </c>
      <c r="M10" s="333" t="e">
        <f>IF(AND($AN10=TRUE,$AO10=FALSE),"Warning","")</f>
        <v>#N/A</v>
      </c>
      <c r="N10" s="333" t="e">
        <f>IF(AND($AQ10=TRUE,$AR10=FALSE),"Warning","")</f>
        <v>#N/A</v>
      </c>
      <c r="O10" s="188"/>
      <c r="P10" s="189"/>
      <c r="Q10" s="156">
        <f t="shared" si="18"/>
        <v>0</v>
      </c>
      <c r="R10" s="188"/>
      <c r="S10" s="189"/>
      <c r="T10" s="156">
        <f t="shared" si="19"/>
        <v>0</v>
      </c>
      <c r="U10" s="188"/>
      <c r="V10" s="21">
        <f t="shared" si="0"/>
        <v>0</v>
      </c>
      <c r="W10" s="333" t="e">
        <f>IF(AND($AT10=TRUE,$AU10=FALSE),"Warning","")</f>
        <v>#N/A</v>
      </c>
      <c r="X10" s="333" t="e">
        <f>IF(AND($AW10=TRUE,$AX10=FALSE),"Warning","")</f>
        <v>#N/A</v>
      </c>
      <c r="Y10" s="54">
        <f t="shared" si="1"/>
        <v>0</v>
      </c>
      <c r="Z10" s="260"/>
      <c r="AA10" s="260"/>
      <c r="AB10" s="260"/>
      <c r="AC10" s="157"/>
      <c r="AD10" s="188"/>
      <c r="AE10" s="188"/>
      <c r="AF10" s="188"/>
      <c r="AG10" s="188"/>
      <c r="AH10" s="54">
        <f t="shared" si="20"/>
        <v>0</v>
      </c>
      <c r="AI10" s="333" t="e">
        <f>IF(AND($AZ10=TRUE,$BA10=FALSE),"Warning","")</f>
        <v>#N/A</v>
      </c>
      <c r="AJ10" s="333" t="e">
        <f>IF(AND($BC10=TRUE,$BD10=FALSE),"Warning","")</f>
        <v>#N/A</v>
      </c>
      <c r="AK10" s="189"/>
      <c r="AL10" s="156">
        <f t="shared" si="2"/>
        <v>0</v>
      </c>
      <c r="AM10" s="386"/>
      <c r="AN10" s="318" t="e">
        <f t="shared" si="3"/>
        <v>#N/A</v>
      </c>
      <c r="AO10" s="318" t="e">
        <f t="shared" si="3"/>
        <v>#N/A</v>
      </c>
      <c r="AP10" s="318">
        <f t="shared" si="4"/>
        <v>92</v>
      </c>
      <c r="AQ10" s="318" t="e">
        <f t="shared" si="5"/>
        <v>#N/A</v>
      </c>
      <c r="AR10" s="318" t="e">
        <f t="shared" si="5"/>
        <v>#N/A</v>
      </c>
      <c r="AS10" s="318">
        <f t="shared" si="6"/>
        <v>94</v>
      </c>
      <c r="AT10" s="318" t="e">
        <f t="shared" si="7"/>
        <v>#N/A</v>
      </c>
      <c r="AU10" s="318" t="e">
        <f t="shared" si="7"/>
        <v>#N/A</v>
      </c>
      <c r="AV10" s="318">
        <f t="shared" si="8"/>
        <v>101</v>
      </c>
      <c r="AW10" s="318" t="e">
        <f t="shared" si="9"/>
        <v>#N/A</v>
      </c>
      <c r="AX10" s="318" t="e">
        <f t="shared" si="9"/>
        <v>#N/A</v>
      </c>
      <c r="AY10" s="318">
        <f t="shared" si="10"/>
        <v>103</v>
      </c>
      <c r="AZ10" s="318" t="e">
        <f t="shared" si="11"/>
        <v>#N/A</v>
      </c>
      <c r="BA10" s="318" t="e">
        <f t="shared" si="11"/>
        <v>#N/A</v>
      </c>
      <c r="BB10" s="318">
        <f t="shared" si="12"/>
        <v>110</v>
      </c>
      <c r="BC10" s="318" t="e">
        <f t="shared" si="13"/>
        <v>#N/A</v>
      </c>
      <c r="BD10" s="318" t="e">
        <f t="shared" si="13"/>
        <v>#N/A</v>
      </c>
      <c r="BE10" s="318">
        <f t="shared" si="14"/>
        <v>112</v>
      </c>
      <c r="BF10" s="318"/>
    </row>
    <row r="11" spans="1:58" ht="45" customHeight="1" x14ac:dyDescent="0.35">
      <c r="A11" s="273" t="s">
        <v>192</v>
      </c>
      <c r="B11" s="318" t="e">
        <f>Org_data!$EK$4</f>
        <v>#N/A</v>
      </c>
      <c r="C11" s="91" t="s">
        <v>193</v>
      </c>
      <c r="D11" s="145" t="s">
        <v>194</v>
      </c>
      <c r="E11" s="214" t="e">
        <f>IF($B11&lt;&gt;1,"Not an education authority","")</f>
        <v>#N/A</v>
      </c>
      <c r="F11" s="21">
        <f>SUM(F$7:F$10)</f>
        <v>0</v>
      </c>
      <c r="G11" s="21">
        <f t="shared" ref="G11:AK11" si="21">SUM(G$7:G$10)</f>
        <v>0</v>
      </c>
      <c r="H11" s="21">
        <f t="shared" si="21"/>
        <v>0</v>
      </c>
      <c r="I11" s="21">
        <f t="shared" si="21"/>
        <v>0</v>
      </c>
      <c r="J11" s="21">
        <f t="shared" si="16"/>
        <v>0</v>
      </c>
      <c r="K11" s="21">
        <f t="shared" si="21"/>
        <v>0</v>
      </c>
      <c r="L11" s="21">
        <f t="shared" si="17"/>
        <v>0</v>
      </c>
      <c r="M11" s="334"/>
      <c r="N11" s="334"/>
      <c r="O11" s="21">
        <f t="shared" si="21"/>
        <v>0</v>
      </c>
      <c r="P11" s="21">
        <f t="shared" si="21"/>
        <v>0</v>
      </c>
      <c r="Q11" s="21">
        <f t="shared" si="18"/>
        <v>0</v>
      </c>
      <c r="R11" s="21">
        <f t="shared" si="21"/>
        <v>0</v>
      </c>
      <c r="S11" s="21">
        <f t="shared" si="21"/>
        <v>0</v>
      </c>
      <c r="T11" s="21">
        <f t="shared" si="19"/>
        <v>0</v>
      </c>
      <c r="U11" s="21">
        <f t="shared" si="21"/>
        <v>0</v>
      </c>
      <c r="V11" s="21">
        <f t="shared" si="0"/>
        <v>0</v>
      </c>
      <c r="W11" s="335"/>
      <c r="X11" s="335"/>
      <c r="Y11" s="54">
        <f t="shared" si="1"/>
        <v>0</v>
      </c>
      <c r="Z11" s="260"/>
      <c r="AA11" s="146"/>
      <c r="AB11" s="54">
        <f>SUM($Y11:$AA11)</f>
        <v>0</v>
      </c>
      <c r="AC11" s="144"/>
      <c r="AD11" s="21">
        <f t="shared" si="21"/>
        <v>0</v>
      </c>
      <c r="AE11" s="21">
        <f t="shared" si="21"/>
        <v>0</v>
      </c>
      <c r="AF11" s="21">
        <f t="shared" si="21"/>
        <v>0</v>
      </c>
      <c r="AG11" s="21">
        <f t="shared" si="21"/>
        <v>0</v>
      </c>
      <c r="AH11" s="54">
        <f t="shared" si="20"/>
        <v>0</v>
      </c>
      <c r="AI11" s="335"/>
      <c r="AJ11" s="335"/>
      <c r="AK11" s="21">
        <f t="shared" si="21"/>
        <v>0</v>
      </c>
      <c r="AL11" s="21">
        <f t="shared" si="2"/>
        <v>0</v>
      </c>
      <c r="AM11" s="386"/>
      <c r="AN11" s="318" t="e">
        <f t="shared" si="3"/>
        <v>#N/A</v>
      </c>
      <c r="AO11" s="318" t="e">
        <f t="shared" si="3"/>
        <v>#N/A</v>
      </c>
      <c r="AP11" s="318" t="e">
        <f t="shared" si="4"/>
        <v>#N/A</v>
      </c>
      <c r="AQ11" s="318" t="e">
        <f t="shared" si="5"/>
        <v>#N/A</v>
      </c>
      <c r="AR11" s="318" t="e">
        <f t="shared" si="5"/>
        <v>#N/A</v>
      </c>
      <c r="AS11" s="318" t="e">
        <f t="shared" si="6"/>
        <v>#N/A</v>
      </c>
      <c r="AT11" s="318" t="e">
        <f t="shared" si="7"/>
        <v>#N/A</v>
      </c>
      <c r="AU11" s="318" t="e">
        <f t="shared" si="7"/>
        <v>#N/A</v>
      </c>
      <c r="AV11" s="318" t="e">
        <f t="shared" si="8"/>
        <v>#N/A</v>
      </c>
      <c r="AW11" s="318" t="e">
        <f t="shared" si="9"/>
        <v>#N/A</v>
      </c>
      <c r="AX11" s="318" t="e">
        <f t="shared" si="9"/>
        <v>#N/A</v>
      </c>
      <c r="AY11" s="318" t="e">
        <f t="shared" si="10"/>
        <v>#N/A</v>
      </c>
      <c r="AZ11" s="318" t="e">
        <f t="shared" si="11"/>
        <v>#N/A</v>
      </c>
      <c r="BA11" s="318" t="e">
        <f t="shared" si="11"/>
        <v>#N/A</v>
      </c>
      <c r="BB11" s="318" t="e">
        <f t="shared" si="12"/>
        <v>#N/A</v>
      </c>
      <c r="BC11" s="318" t="e">
        <f t="shared" si="13"/>
        <v>#N/A</v>
      </c>
      <c r="BD11" s="318" t="e">
        <f t="shared" si="13"/>
        <v>#N/A</v>
      </c>
      <c r="BE11" s="318" t="e">
        <f t="shared" si="14"/>
        <v>#N/A</v>
      </c>
      <c r="BF11" s="318"/>
    </row>
    <row r="12" spans="1:58" ht="45" customHeight="1" x14ac:dyDescent="0.35">
      <c r="A12" s="273" t="s">
        <v>195</v>
      </c>
      <c r="C12" s="19" t="s">
        <v>196</v>
      </c>
      <c r="D12" s="20" t="s">
        <v>197</v>
      </c>
      <c r="E12" s="213"/>
      <c r="F12" s="283"/>
      <c r="G12" s="316">
        <f>'E&amp;R1A'!$D$13</f>
        <v>0</v>
      </c>
      <c r="H12" s="283"/>
      <c r="I12" s="283"/>
      <c r="J12" s="21">
        <f t="shared" si="16"/>
        <v>0</v>
      </c>
      <c r="K12" s="188"/>
      <c r="L12" s="21">
        <f t="shared" si="17"/>
        <v>0</v>
      </c>
      <c r="M12" s="333" t="e">
        <f t="shared" ref="M12:M18" si="22">IF(AND($AN12=TRUE,$AO12=FALSE),"Warning","")</f>
        <v>#N/A</v>
      </c>
      <c r="N12" s="333" t="e">
        <f t="shared" ref="N12:N18" si="23">IF(AND($AQ12=TRUE,$AR12=FALSE),"Warning","")</f>
        <v>#N/A</v>
      </c>
      <c r="O12" s="188"/>
      <c r="P12" s="405"/>
      <c r="Q12" s="57">
        <f t="shared" si="18"/>
        <v>0</v>
      </c>
      <c r="R12" s="188"/>
      <c r="S12" s="405"/>
      <c r="T12" s="57">
        <f t="shared" si="19"/>
        <v>0</v>
      </c>
      <c r="U12" s="188"/>
      <c r="V12" s="21">
        <f t="shared" si="0"/>
        <v>0</v>
      </c>
      <c r="W12" s="333" t="e">
        <f t="shared" ref="W12:W18" si="24">IF(AND($AT12=TRUE,$AU12=FALSE),"Warning","")</f>
        <v>#N/A</v>
      </c>
      <c r="X12" s="333" t="e">
        <f t="shared" ref="X12:X18" si="25">IF(AND($AW12=TRUE,$AX12=FALSE),"Warning","")</f>
        <v>#N/A</v>
      </c>
      <c r="Y12" s="54">
        <f t="shared" si="1"/>
        <v>0</v>
      </c>
      <c r="Z12" s="260"/>
      <c r="AA12" s="260"/>
      <c r="AB12" s="260"/>
      <c r="AC12" s="150"/>
      <c r="AD12" s="284"/>
      <c r="AE12" s="284"/>
      <c r="AF12" s="284"/>
      <c r="AG12" s="284"/>
      <c r="AH12" s="54">
        <f t="shared" si="20"/>
        <v>0</v>
      </c>
      <c r="AI12" s="333" t="e">
        <f t="shared" ref="AI12:AI18" si="26">IF(AND($AZ12=TRUE,$BA12=FALSE),"Warning","")</f>
        <v>#N/A</v>
      </c>
      <c r="AJ12" s="333" t="e">
        <f t="shared" ref="AJ12:AJ18" si="27">IF(AND($BC12=TRUE,$BD12=FALSE),"Warning","")</f>
        <v>#N/A</v>
      </c>
      <c r="AK12" s="22"/>
      <c r="AL12" s="57">
        <f t="shared" si="2"/>
        <v>0</v>
      </c>
      <c r="AM12" s="386"/>
      <c r="AN12" s="318" t="e">
        <f t="shared" si="3"/>
        <v>#N/A</v>
      </c>
      <c r="AO12" s="318" t="e">
        <f t="shared" si="3"/>
        <v>#N/A</v>
      </c>
      <c r="AP12" s="318">
        <f t="shared" si="4"/>
        <v>119</v>
      </c>
      <c r="AQ12" s="318" t="e">
        <f t="shared" si="5"/>
        <v>#N/A</v>
      </c>
      <c r="AR12" s="318" t="e">
        <f t="shared" si="5"/>
        <v>#N/A</v>
      </c>
      <c r="AS12" s="318">
        <f t="shared" si="6"/>
        <v>121</v>
      </c>
      <c r="AT12" s="318" t="e">
        <f t="shared" si="7"/>
        <v>#N/A</v>
      </c>
      <c r="AU12" s="318" t="e">
        <f t="shared" si="7"/>
        <v>#N/A</v>
      </c>
      <c r="AV12" s="318">
        <f t="shared" si="8"/>
        <v>128</v>
      </c>
      <c r="AW12" s="318" t="e">
        <f t="shared" si="9"/>
        <v>#N/A</v>
      </c>
      <c r="AX12" s="318" t="e">
        <f t="shared" si="9"/>
        <v>#N/A</v>
      </c>
      <c r="AY12" s="318">
        <f t="shared" si="10"/>
        <v>130</v>
      </c>
      <c r="AZ12" s="318" t="e">
        <f t="shared" si="11"/>
        <v>#N/A</v>
      </c>
      <c r="BA12" s="318" t="e">
        <f t="shared" si="11"/>
        <v>#N/A</v>
      </c>
      <c r="BB12" s="318">
        <f t="shared" si="12"/>
        <v>137</v>
      </c>
      <c r="BC12" s="318" t="e">
        <f t="shared" si="13"/>
        <v>#N/A</v>
      </c>
      <c r="BD12" s="318" t="e">
        <f t="shared" si="13"/>
        <v>#N/A</v>
      </c>
      <c r="BE12" s="318">
        <f t="shared" si="14"/>
        <v>139</v>
      </c>
      <c r="BF12" s="318"/>
    </row>
    <row r="13" spans="1:58" ht="45" customHeight="1" x14ac:dyDescent="0.35">
      <c r="A13" s="273" t="s">
        <v>198</v>
      </c>
      <c r="C13" s="19" t="s">
        <v>199</v>
      </c>
      <c r="D13" s="20" t="s">
        <v>200</v>
      </c>
      <c r="E13" s="213"/>
      <c r="F13" s="283"/>
      <c r="G13" s="283"/>
      <c r="H13" s="283"/>
      <c r="I13" s="283"/>
      <c r="J13" s="21">
        <f t="shared" si="16"/>
        <v>0</v>
      </c>
      <c r="K13" s="188"/>
      <c r="L13" s="21">
        <f t="shared" si="17"/>
        <v>0</v>
      </c>
      <c r="M13" s="333" t="e">
        <f t="shared" si="22"/>
        <v>#N/A</v>
      </c>
      <c r="N13" s="333" t="e">
        <f t="shared" si="23"/>
        <v>#N/A</v>
      </c>
      <c r="O13" s="188"/>
      <c r="P13" s="405"/>
      <c r="Q13" s="57">
        <f t="shared" si="18"/>
        <v>0</v>
      </c>
      <c r="R13" s="188"/>
      <c r="S13" s="189"/>
      <c r="T13" s="57">
        <f t="shared" si="19"/>
        <v>0</v>
      </c>
      <c r="U13" s="188"/>
      <c r="V13" s="21">
        <f t="shared" si="0"/>
        <v>0</v>
      </c>
      <c r="W13" s="333" t="e">
        <f t="shared" si="24"/>
        <v>#N/A</v>
      </c>
      <c r="X13" s="333" t="e">
        <f t="shared" si="25"/>
        <v>#N/A</v>
      </c>
      <c r="Y13" s="54">
        <f t="shared" si="1"/>
        <v>0</v>
      </c>
      <c r="Z13" s="260"/>
      <c r="AA13" s="260"/>
      <c r="AB13" s="260"/>
      <c r="AC13" s="150"/>
      <c r="AD13" s="284"/>
      <c r="AE13" s="284"/>
      <c r="AF13" s="284"/>
      <c r="AG13" s="284"/>
      <c r="AH13" s="54">
        <f t="shared" si="20"/>
        <v>0</v>
      </c>
      <c r="AI13" s="333" t="e">
        <f t="shared" si="26"/>
        <v>#N/A</v>
      </c>
      <c r="AJ13" s="333" t="e">
        <f t="shared" si="27"/>
        <v>#N/A</v>
      </c>
      <c r="AK13" s="22"/>
      <c r="AL13" s="57">
        <f t="shared" si="2"/>
        <v>0</v>
      </c>
      <c r="AM13" s="386"/>
      <c r="AN13" s="318" t="e">
        <f t="shared" si="3"/>
        <v>#N/A</v>
      </c>
      <c r="AO13" s="318" t="e">
        <f t="shared" si="3"/>
        <v>#N/A</v>
      </c>
      <c r="AP13" s="318">
        <f t="shared" si="4"/>
        <v>146</v>
      </c>
      <c r="AQ13" s="318" t="e">
        <f t="shared" si="5"/>
        <v>#N/A</v>
      </c>
      <c r="AR13" s="318" t="e">
        <f t="shared" si="5"/>
        <v>#N/A</v>
      </c>
      <c r="AS13" s="318">
        <f t="shared" si="6"/>
        <v>148</v>
      </c>
      <c r="AT13" s="318" t="e">
        <f t="shared" si="7"/>
        <v>#N/A</v>
      </c>
      <c r="AU13" s="318" t="e">
        <f t="shared" si="7"/>
        <v>#N/A</v>
      </c>
      <c r="AV13" s="318">
        <f t="shared" si="8"/>
        <v>155</v>
      </c>
      <c r="AW13" s="318" t="e">
        <f t="shared" si="9"/>
        <v>#N/A</v>
      </c>
      <c r="AX13" s="318" t="e">
        <f t="shared" si="9"/>
        <v>#N/A</v>
      </c>
      <c r="AY13" s="318">
        <f t="shared" si="10"/>
        <v>157</v>
      </c>
      <c r="AZ13" s="318" t="e">
        <f t="shared" si="11"/>
        <v>#N/A</v>
      </c>
      <c r="BA13" s="318" t="e">
        <f t="shared" si="11"/>
        <v>#N/A</v>
      </c>
      <c r="BB13" s="318">
        <f t="shared" si="12"/>
        <v>164</v>
      </c>
      <c r="BC13" s="318" t="e">
        <f t="shared" si="13"/>
        <v>#N/A</v>
      </c>
      <c r="BD13" s="318" t="e">
        <f t="shared" si="13"/>
        <v>#N/A</v>
      </c>
      <c r="BE13" s="318">
        <f t="shared" si="14"/>
        <v>166</v>
      </c>
      <c r="BF13" s="318"/>
    </row>
    <row r="14" spans="1:58" ht="45" customHeight="1" x14ac:dyDescent="0.35">
      <c r="A14" s="273" t="s">
        <v>201</v>
      </c>
      <c r="C14" s="19" t="s">
        <v>202</v>
      </c>
      <c r="D14" s="20" t="s">
        <v>203</v>
      </c>
      <c r="E14" s="213"/>
      <c r="F14" s="283"/>
      <c r="G14" s="283"/>
      <c r="H14" s="283"/>
      <c r="I14" s="283"/>
      <c r="J14" s="21">
        <f t="shared" si="16"/>
        <v>0</v>
      </c>
      <c r="K14" s="188"/>
      <c r="L14" s="21">
        <f t="shared" si="17"/>
        <v>0</v>
      </c>
      <c r="M14" s="333" t="e">
        <f t="shared" si="22"/>
        <v>#N/A</v>
      </c>
      <c r="N14" s="333" t="e">
        <f t="shared" si="23"/>
        <v>#N/A</v>
      </c>
      <c r="O14" s="188"/>
      <c r="P14" s="405"/>
      <c r="Q14" s="57">
        <f t="shared" si="18"/>
        <v>0</v>
      </c>
      <c r="R14" s="188"/>
      <c r="S14" s="189"/>
      <c r="T14" s="57">
        <f t="shared" si="19"/>
        <v>0</v>
      </c>
      <c r="U14" s="188"/>
      <c r="V14" s="21">
        <f t="shared" si="0"/>
        <v>0</v>
      </c>
      <c r="W14" s="333" t="e">
        <f t="shared" si="24"/>
        <v>#N/A</v>
      </c>
      <c r="X14" s="333" t="e">
        <f t="shared" si="25"/>
        <v>#N/A</v>
      </c>
      <c r="Y14" s="54">
        <f t="shared" si="1"/>
        <v>0</v>
      </c>
      <c r="Z14" s="260"/>
      <c r="AA14" s="260"/>
      <c r="AB14" s="260"/>
      <c r="AC14" s="150"/>
      <c r="AD14" s="284"/>
      <c r="AE14" s="284"/>
      <c r="AF14" s="284"/>
      <c r="AG14" s="284"/>
      <c r="AH14" s="54">
        <f t="shared" si="20"/>
        <v>0</v>
      </c>
      <c r="AI14" s="333" t="e">
        <f t="shared" si="26"/>
        <v>#N/A</v>
      </c>
      <c r="AJ14" s="333" t="e">
        <f t="shared" si="27"/>
        <v>#N/A</v>
      </c>
      <c r="AK14" s="22"/>
      <c r="AL14" s="57">
        <f t="shared" si="2"/>
        <v>0</v>
      </c>
      <c r="AM14" s="386"/>
      <c r="AN14" s="318" t="e">
        <f t="shared" si="3"/>
        <v>#N/A</v>
      </c>
      <c r="AO14" s="318" t="e">
        <f t="shared" si="3"/>
        <v>#N/A</v>
      </c>
      <c r="AP14" s="318">
        <f t="shared" si="4"/>
        <v>173</v>
      </c>
      <c r="AQ14" s="318" t="e">
        <f t="shared" si="5"/>
        <v>#N/A</v>
      </c>
      <c r="AR14" s="318" t="e">
        <f t="shared" si="5"/>
        <v>#N/A</v>
      </c>
      <c r="AS14" s="318">
        <f t="shared" si="6"/>
        <v>175</v>
      </c>
      <c r="AT14" s="318" t="e">
        <f t="shared" si="7"/>
        <v>#N/A</v>
      </c>
      <c r="AU14" s="318" t="e">
        <f t="shared" si="7"/>
        <v>#N/A</v>
      </c>
      <c r="AV14" s="318">
        <f t="shared" si="8"/>
        <v>182</v>
      </c>
      <c r="AW14" s="318" t="e">
        <f t="shared" si="9"/>
        <v>#N/A</v>
      </c>
      <c r="AX14" s="318" t="e">
        <f t="shared" si="9"/>
        <v>#N/A</v>
      </c>
      <c r="AY14" s="318">
        <f t="shared" si="10"/>
        <v>184</v>
      </c>
      <c r="AZ14" s="318" t="e">
        <f t="shared" si="11"/>
        <v>#N/A</v>
      </c>
      <c r="BA14" s="318" t="e">
        <f t="shared" si="11"/>
        <v>#N/A</v>
      </c>
      <c r="BB14" s="318">
        <f t="shared" si="12"/>
        <v>191</v>
      </c>
      <c r="BC14" s="318" t="e">
        <f t="shared" si="13"/>
        <v>#N/A</v>
      </c>
      <c r="BD14" s="318" t="e">
        <f t="shared" si="13"/>
        <v>#N/A</v>
      </c>
      <c r="BE14" s="318">
        <f t="shared" si="14"/>
        <v>193</v>
      </c>
      <c r="BF14" s="318"/>
    </row>
    <row r="15" spans="1:58" ht="45" customHeight="1" x14ac:dyDescent="0.35">
      <c r="A15" s="273" t="s">
        <v>204</v>
      </c>
      <c r="C15" s="19" t="s">
        <v>205</v>
      </c>
      <c r="D15" s="20" t="s">
        <v>206</v>
      </c>
      <c r="E15" s="213"/>
      <c r="F15" s="283"/>
      <c r="G15" s="283"/>
      <c r="H15" s="283"/>
      <c r="I15" s="283"/>
      <c r="J15" s="21">
        <f t="shared" si="16"/>
        <v>0</v>
      </c>
      <c r="K15" s="188"/>
      <c r="L15" s="21">
        <f t="shared" si="17"/>
        <v>0</v>
      </c>
      <c r="M15" s="333" t="e">
        <f t="shared" si="22"/>
        <v>#N/A</v>
      </c>
      <c r="N15" s="333" t="e">
        <f t="shared" si="23"/>
        <v>#N/A</v>
      </c>
      <c r="O15" s="188"/>
      <c r="P15" s="405"/>
      <c r="Q15" s="57">
        <f t="shared" si="18"/>
        <v>0</v>
      </c>
      <c r="R15" s="188"/>
      <c r="S15" s="189"/>
      <c r="T15" s="57">
        <f t="shared" si="19"/>
        <v>0</v>
      </c>
      <c r="U15" s="188"/>
      <c r="V15" s="21">
        <f t="shared" si="0"/>
        <v>0</v>
      </c>
      <c r="W15" s="333" t="e">
        <f t="shared" si="24"/>
        <v>#N/A</v>
      </c>
      <c r="X15" s="333" t="e">
        <f t="shared" si="25"/>
        <v>#N/A</v>
      </c>
      <c r="Y15" s="54">
        <f t="shared" si="1"/>
        <v>0</v>
      </c>
      <c r="Z15" s="260"/>
      <c r="AA15" s="260"/>
      <c r="AB15" s="260"/>
      <c r="AC15" s="150"/>
      <c r="AD15" s="284"/>
      <c r="AE15" s="284"/>
      <c r="AF15" s="284"/>
      <c r="AG15" s="284"/>
      <c r="AH15" s="54">
        <f t="shared" si="20"/>
        <v>0</v>
      </c>
      <c r="AI15" s="333" t="e">
        <f t="shared" si="26"/>
        <v>#N/A</v>
      </c>
      <c r="AJ15" s="333" t="e">
        <f t="shared" si="27"/>
        <v>#N/A</v>
      </c>
      <c r="AK15" s="22"/>
      <c r="AL15" s="57">
        <f t="shared" si="2"/>
        <v>0</v>
      </c>
      <c r="AM15" s="386"/>
      <c r="AN15" s="318" t="e">
        <f t="shared" si="3"/>
        <v>#N/A</v>
      </c>
      <c r="AO15" s="318" t="e">
        <f t="shared" si="3"/>
        <v>#N/A</v>
      </c>
      <c r="AP15" s="318">
        <f t="shared" si="4"/>
        <v>200</v>
      </c>
      <c r="AQ15" s="318" t="e">
        <f t="shared" si="5"/>
        <v>#N/A</v>
      </c>
      <c r="AR15" s="318" t="e">
        <f t="shared" si="5"/>
        <v>#N/A</v>
      </c>
      <c r="AS15" s="318">
        <f t="shared" si="6"/>
        <v>202</v>
      </c>
      <c r="AT15" s="318" t="e">
        <f t="shared" si="7"/>
        <v>#N/A</v>
      </c>
      <c r="AU15" s="318" t="e">
        <f t="shared" si="7"/>
        <v>#N/A</v>
      </c>
      <c r="AV15" s="318">
        <f t="shared" si="8"/>
        <v>209</v>
      </c>
      <c r="AW15" s="318" t="e">
        <f t="shared" si="9"/>
        <v>#N/A</v>
      </c>
      <c r="AX15" s="318" t="e">
        <f t="shared" si="9"/>
        <v>#N/A</v>
      </c>
      <c r="AY15" s="318">
        <f t="shared" si="10"/>
        <v>211</v>
      </c>
      <c r="AZ15" s="318" t="e">
        <f t="shared" si="11"/>
        <v>#N/A</v>
      </c>
      <c r="BA15" s="318" t="e">
        <f t="shared" si="11"/>
        <v>#N/A</v>
      </c>
      <c r="BB15" s="318">
        <f t="shared" si="12"/>
        <v>218</v>
      </c>
      <c r="BC15" s="318" t="e">
        <f t="shared" si="13"/>
        <v>#N/A</v>
      </c>
      <c r="BD15" s="318" t="e">
        <f t="shared" si="13"/>
        <v>#N/A</v>
      </c>
      <c r="BE15" s="318">
        <f t="shared" si="14"/>
        <v>220</v>
      </c>
      <c r="BF15" s="318"/>
    </row>
    <row r="16" spans="1:58" ht="45" customHeight="1" x14ac:dyDescent="0.35">
      <c r="A16" s="273" t="s">
        <v>207</v>
      </c>
      <c r="C16" s="19" t="s">
        <v>208</v>
      </c>
      <c r="D16" s="20" t="s">
        <v>209</v>
      </c>
      <c r="E16" s="213"/>
      <c r="F16" s="283"/>
      <c r="G16" s="283"/>
      <c r="H16" s="283"/>
      <c r="I16" s="283"/>
      <c r="J16" s="21">
        <f t="shared" si="16"/>
        <v>0</v>
      </c>
      <c r="K16" s="188"/>
      <c r="L16" s="21">
        <f t="shared" si="17"/>
        <v>0</v>
      </c>
      <c r="M16" s="333" t="e">
        <f t="shared" si="22"/>
        <v>#N/A</v>
      </c>
      <c r="N16" s="333" t="e">
        <f t="shared" si="23"/>
        <v>#N/A</v>
      </c>
      <c r="O16" s="188"/>
      <c r="P16" s="405"/>
      <c r="Q16" s="57">
        <f t="shared" si="18"/>
        <v>0</v>
      </c>
      <c r="R16" s="188"/>
      <c r="S16" s="405"/>
      <c r="T16" s="57">
        <f t="shared" si="19"/>
        <v>0</v>
      </c>
      <c r="U16" s="188"/>
      <c r="V16" s="21">
        <f t="shared" si="0"/>
        <v>0</v>
      </c>
      <c r="W16" s="333" t="e">
        <f t="shared" si="24"/>
        <v>#N/A</v>
      </c>
      <c r="X16" s="333" t="e">
        <f t="shared" si="25"/>
        <v>#N/A</v>
      </c>
      <c r="Y16" s="54">
        <f t="shared" si="1"/>
        <v>0</v>
      </c>
      <c r="Z16" s="260"/>
      <c r="AA16" s="260"/>
      <c r="AB16" s="260"/>
      <c r="AC16" s="150"/>
      <c r="AD16" s="284"/>
      <c r="AE16" s="284"/>
      <c r="AF16" s="284"/>
      <c r="AG16" s="284"/>
      <c r="AH16" s="54">
        <f t="shared" si="20"/>
        <v>0</v>
      </c>
      <c r="AI16" s="333" t="e">
        <f t="shared" si="26"/>
        <v>#N/A</v>
      </c>
      <c r="AJ16" s="333" t="e">
        <f t="shared" si="27"/>
        <v>#N/A</v>
      </c>
      <c r="AK16" s="22"/>
      <c r="AL16" s="57">
        <f t="shared" si="2"/>
        <v>0</v>
      </c>
      <c r="AM16" s="386"/>
      <c r="AN16" s="318" t="e">
        <f t="shared" si="3"/>
        <v>#N/A</v>
      </c>
      <c r="AO16" s="318" t="e">
        <f t="shared" si="3"/>
        <v>#N/A</v>
      </c>
      <c r="AP16" s="318">
        <f t="shared" si="4"/>
        <v>227</v>
      </c>
      <c r="AQ16" s="318" t="e">
        <f t="shared" si="5"/>
        <v>#N/A</v>
      </c>
      <c r="AR16" s="318" t="e">
        <f t="shared" si="5"/>
        <v>#N/A</v>
      </c>
      <c r="AS16" s="318">
        <f t="shared" si="6"/>
        <v>229</v>
      </c>
      <c r="AT16" s="318" t="e">
        <f t="shared" si="7"/>
        <v>#N/A</v>
      </c>
      <c r="AU16" s="318" t="e">
        <f t="shared" si="7"/>
        <v>#N/A</v>
      </c>
      <c r="AV16" s="318">
        <f t="shared" si="8"/>
        <v>236</v>
      </c>
      <c r="AW16" s="318" t="e">
        <f t="shared" si="9"/>
        <v>#N/A</v>
      </c>
      <c r="AX16" s="318" t="e">
        <f t="shared" si="9"/>
        <v>#N/A</v>
      </c>
      <c r="AY16" s="318">
        <f t="shared" si="10"/>
        <v>238</v>
      </c>
      <c r="AZ16" s="318" t="e">
        <f t="shared" si="11"/>
        <v>#N/A</v>
      </c>
      <c r="BA16" s="318" t="e">
        <f t="shared" si="11"/>
        <v>#N/A</v>
      </c>
      <c r="BB16" s="318">
        <f t="shared" si="12"/>
        <v>245</v>
      </c>
      <c r="BC16" s="318" t="e">
        <f t="shared" si="13"/>
        <v>#N/A</v>
      </c>
      <c r="BD16" s="318" t="e">
        <f t="shared" si="13"/>
        <v>#N/A</v>
      </c>
      <c r="BE16" s="318">
        <f t="shared" si="14"/>
        <v>247</v>
      </c>
      <c r="BF16" s="318"/>
    </row>
    <row r="17" spans="1:58" ht="45" customHeight="1" x14ac:dyDescent="0.35">
      <c r="A17" s="273" t="s">
        <v>210</v>
      </c>
      <c r="C17" s="19" t="s">
        <v>211</v>
      </c>
      <c r="D17" s="20" t="s">
        <v>212</v>
      </c>
      <c r="E17" s="213"/>
      <c r="F17" s="283"/>
      <c r="G17" s="283"/>
      <c r="H17" s="283"/>
      <c r="I17" s="283"/>
      <c r="J17" s="21">
        <f t="shared" si="16"/>
        <v>0</v>
      </c>
      <c r="K17" s="188"/>
      <c r="L17" s="21">
        <f t="shared" si="17"/>
        <v>0</v>
      </c>
      <c r="M17" s="333" t="e">
        <f t="shared" si="22"/>
        <v>#N/A</v>
      </c>
      <c r="N17" s="333" t="e">
        <f t="shared" si="23"/>
        <v>#N/A</v>
      </c>
      <c r="O17" s="188"/>
      <c r="P17" s="405"/>
      <c r="Q17" s="57">
        <f t="shared" si="18"/>
        <v>0</v>
      </c>
      <c r="R17" s="188"/>
      <c r="S17" s="405"/>
      <c r="T17" s="57">
        <f t="shared" si="19"/>
        <v>0</v>
      </c>
      <c r="U17" s="188"/>
      <c r="V17" s="21">
        <f t="shared" si="0"/>
        <v>0</v>
      </c>
      <c r="W17" s="333" t="e">
        <f t="shared" si="24"/>
        <v>#N/A</v>
      </c>
      <c r="X17" s="333" t="e">
        <f t="shared" si="25"/>
        <v>#N/A</v>
      </c>
      <c r="Y17" s="54">
        <f t="shared" si="1"/>
        <v>0</v>
      </c>
      <c r="Z17" s="260"/>
      <c r="AA17" s="260"/>
      <c r="AB17" s="260"/>
      <c r="AC17" s="150"/>
      <c r="AD17" s="284"/>
      <c r="AE17" s="284"/>
      <c r="AF17" s="284"/>
      <c r="AG17" s="284"/>
      <c r="AH17" s="54">
        <f t="shared" si="20"/>
        <v>0</v>
      </c>
      <c r="AI17" s="333" t="e">
        <f t="shared" si="26"/>
        <v>#N/A</v>
      </c>
      <c r="AJ17" s="333" t="e">
        <f t="shared" si="27"/>
        <v>#N/A</v>
      </c>
      <c r="AK17" s="22"/>
      <c r="AL17" s="57">
        <f t="shared" si="2"/>
        <v>0</v>
      </c>
      <c r="AM17" s="386"/>
      <c r="AN17" s="318" t="e">
        <f t="shared" si="3"/>
        <v>#N/A</v>
      </c>
      <c r="AO17" s="318" t="e">
        <f t="shared" si="3"/>
        <v>#N/A</v>
      </c>
      <c r="AP17" s="318">
        <f t="shared" si="4"/>
        <v>254</v>
      </c>
      <c r="AQ17" s="318" t="e">
        <f t="shared" si="5"/>
        <v>#N/A</v>
      </c>
      <c r="AR17" s="318" t="e">
        <f t="shared" si="5"/>
        <v>#N/A</v>
      </c>
      <c r="AS17" s="318">
        <f t="shared" si="6"/>
        <v>256</v>
      </c>
      <c r="AT17" s="318" t="e">
        <f t="shared" si="7"/>
        <v>#N/A</v>
      </c>
      <c r="AU17" s="318" t="e">
        <f t="shared" si="7"/>
        <v>#N/A</v>
      </c>
      <c r="AV17" s="318">
        <f t="shared" si="8"/>
        <v>263</v>
      </c>
      <c r="AW17" s="318" t="e">
        <f t="shared" si="9"/>
        <v>#N/A</v>
      </c>
      <c r="AX17" s="318" t="e">
        <f t="shared" si="9"/>
        <v>#N/A</v>
      </c>
      <c r="AY17" s="318">
        <f t="shared" si="10"/>
        <v>265</v>
      </c>
      <c r="AZ17" s="318" t="e">
        <f t="shared" si="11"/>
        <v>#N/A</v>
      </c>
      <c r="BA17" s="318" t="e">
        <f t="shared" si="11"/>
        <v>#N/A</v>
      </c>
      <c r="BB17" s="318">
        <f t="shared" si="12"/>
        <v>272</v>
      </c>
      <c r="BC17" s="318" t="e">
        <f t="shared" si="13"/>
        <v>#N/A</v>
      </c>
      <c r="BD17" s="318" t="e">
        <f t="shared" si="13"/>
        <v>#N/A</v>
      </c>
      <c r="BE17" s="318">
        <f t="shared" si="14"/>
        <v>274</v>
      </c>
      <c r="BF17" s="318"/>
    </row>
    <row r="18" spans="1:58" ht="45" customHeight="1" x14ac:dyDescent="0.35">
      <c r="A18" s="273" t="s">
        <v>213</v>
      </c>
      <c r="C18" s="19" t="s">
        <v>214</v>
      </c>
      <c r="D18" s="20" t="s">
        <v>215</v>
      </c>
      <c r="E18" s="213"/>
      <c r="F18" s="283"/>
      <c r="G18" s="283"/>
      <c r="H18" s="283"/>
      <c r="I18" s="283"/>
      <c r="J18" s="21">
        <f t="shared" si="16"/>
        <v>0</v>
      </c>
      <c r="K18" s="188"/>
      <c r="L18" s="21">
        <f t="shared" si="17"/>
        <v>0</v>
      </c>
      <c r="M18" s="333" t="e">
        <f t="shared" si="22"/>
        <v>#N/A</v>
      </c>
      <c r="N18" s="333" t="e">
        <f t="shared" si="23"/>
        <v>#N/A</v>
      </c>
      <c r="O18" s="188"/>
      <c r="P18" s="405"/>
      <c r="Q18" s="57">
        <f t="shared" si="18"/>
        <v>0</v>
      </c>
      <c r="R18" s="188"/>
      <c r="S18" s="405"/>
      <c r="T18" s="57">
        <f t="shared" si="19"/>
        <v>0</v>
      </c>
      <c r="U18" s="188"/>
      <c r="V18" s="21">
        <f t="shared" si="0"/>
        <v>0</v>
      </c>
      <c r="W18" s="333" t="e">
        <f t="shared" si="24"/>
        <v>#N/A</v>
      </c>
      <c r="X18" s="333" t="e">
        <f t="shared" si="25"/>
        <v>#N/A</v>
      </c>
      <c r="Y18" s="54">
        <f t="shared" si="1"/>
        <v>0</v>
      </c>
      <c r="Z18" s="260"/>
      <c r="AA18" s="260"/>
      <c r="AB18" s="260"/>
      <c r="AC18" s="150"/>
      <c r="AD18" s="284"/>
      <c r="AE18" s="284"/>
      <c r="AF18" s="284"/>
      <c r="AG18" s="284"/>
      <c r="AH18" s="54">
        <f t="shared" si="20"/>
        <v>0</v>
      </c>
      <c r="AI18" s="333" t="e">
        <f t="shared" si="26"/>
        <v>#N/A</v>
      </c>
      <c r="AJ18" s="333" t="e">
        <f t="shared" si="27"/>
        <v>#N/A</v>
      </c>
      <c r="AK18" s="22"/>
      <c r="AL18" s="57">
        <f t="shared" si="2"/>
        <v>0</v>
      </c>
      <c r="AM18" s="386"/>
      <c r="AN18" s="318" t="e">
        <f t="shared" si="3"/>
        <v>#N/A</v>
      </c>
      <c r="AO18" s="318" t="e">
        <f t="shared" si="3"/>
        <v>#N/A</v>
      </c>
      <c r="AP18" s="318">
        <f t="shared" si="4"/>
        <v>281</v>
      </c>
      <c r="AQ18" s="318" t="e">
        <f t="shared" si="5"/>
        <v>#N/A</v>
      </c>
      <c r="AR18" s="318" t="e">
        <f t="shared" si="5"/>
        <v>#N/A</v>
      </c>
      <c r="AS18" s="318">
        <f t="shared" si="6"/>
        <v>283</v>
      </c>
      <c r="AT18" s="318" t="e">
        <f t="shared" si="7"/>
        <v>#N/A</v>
      </c>
      <c r="AU18" s="318" t="e">
        <f t="shared" si="7"/>
        <v>#N/A</v>
      </c>
      <c r="AV18" s="318">
        <f t="shared" si="8"/>
        <v>290</v>
      </c>
      <c r="AW18" s="318" t="e">
        <f t="shared" si="9"/>
        <v>#N/A</v>
      </c>
      <c r="AX18" s="318" t="e">
        <f t="shared" si="9"/>
        <v>#N/A</v>
      </c>
      <c r="AY18" s="318">
        <f t="shared" si="10"/>
        <v>292</v>
      </c>
      <c r="AZ18" s="318" t="e">
        <f t="shared" si="11"/>
        <v>#N/A</v>
      </c>
      <c r="BA18" s="318" t="e">
        <f t="shared" si="11"/>
        <v>#N/A</v>
      </c>
      <c r="BB18" s="318">
        <f t="shared" si="12"/>
        <v>299</v>
      </c>
      <c r="BC18" s="318" t="e">
        <f t="shared" si="13"/>
        <v>#N/A</v>
      </c>
      <c r="BD18" s="318" t="e">
        <f t="shared" si="13"/>
        <v>#N/A</v>
      </c>
      <c r="BE18" s="318">
        <f t="shared" si="14"/>
        <v>301</v>
      </c>
      <c r="BF18" s="318"/>
    </row>
    <row r="19" spans="1:58" ht="45" customHeight="1" x14ac:dyDescent="0.35">
      <c r="A19" s="273" t="s">
        <v>216</v>
      </c>
      <c r="C19" s="91" t="s">
        <v>217</v>
      </c>
      <c r="D19" s="145" t="s">
        <v>218</v>
      </c>
      <c r="E19" s="214"/>
      <c r="F19" s="21">
        <f>SUM(F$12:F$18)</f>
        <v>0</v>
      </c>
      <c r="G19" s="21">
        <f t="shared" ref="G19:AK19" si="28">SUM(G$12:G$18)</f>
        <v>0</v>
      </c>
      <c r="H19" s="21">
        <f t="shared" si="28"/>
        <v>0</v>
      </c>
      <c r="I19" s="21">
        <f t="shared" si="28"/>
        <v>0</v>
      </c>
      <c r="J19" s="21">
        <f t="shared" si="16"/>
        <v>0</v>
      </c>
      <c r="K19" s="21">
        <f t="shared" si="28"/>
        <v>0</v>
      </c>
      <c r="L19" s="21">
        <f t="shared" si="17"/>
        <v>0</v>
      </c>
      <c r="M19" s="334"/>
      <c r="N19" s="334"/>
      <c r="O19" s="21">
        <f t="shared" si="28"/>
        <v>0</v>
      </c>
      <c r="P19" s="21">
        <f>SUM(P$12:P$18)</f>
        <v>0</v>
      </c>
      <c r="Q19" s="21">
        <f t="shared" si="18"/>
        <v>0</v>
      </c>
      <c r="R19" s="21">
        <f t="shared" si="28"/>
        <v>0</v>
      </c>
      <c r="S19" s="21">
        <f t="shared" si="28"/>
        <v>0</v>
      </c>
      <c r="T19" s="21">
        <f t="shared" si="19"/>
        <v>0</v>
      </c>
      <c r="U19" s="21">
        <f t="shared" si="28"/>
        <v>0</v>
      </c>
      <c r="V19" s="21">
        <f t="shared" si="0"/>
        <v>0</v>
      </c>
      <c r="W19" s="335"/>
      <c r="X19" s="335"/>
      <c r="Y19" s="54">
        <f t="shared" si="1"/>
        <v>0</v>
      </c>
      <c r="Z19" s="260"/>
      <c r="AA19" s="285"/>
      <c r="AB19" s="54">
        <f>SUM($Y19:$AA19)</f>
        <v>0</v>
      </c>
      <c r="AC19" s="144"/>
      <c r="AD19" s="21">
        <f t="shared" si="28"/>
        <v>0</v>
      </c>
      <c r="AE19" s="21">
        <f t="shared" si="28"/>
        <v>0</v>
      </c>
      <c r="AF19" s="21">
        <f t="shared" si="28"/>
        <v>0</v>
      </c>
      <c r="AG19" s="21">
        <f t="shared" si="28"/>
        <v>0</v>
      </c>
      <c r="AH19" s="54">
        <f t="shared" si="20"/>
        <v>0</v>
      </c>
      <c r="AI19" s="335"/>
      <c r="AJ19" s="335"/>
      <c r="AK19" s="21">
        <f t="shared" si="28"/>
        <v>0</v>
      </c>
      <c r="AL19" s="21">
        <f t="shared" si="2"/>
        <v>0</v>
      </c>
      <c r="AM19" s="386"/>
      <c r="AN19" s="318" t="e">
        <f t="shared" si="3"/>
        <v>#N/A</v>
      </c>
      <c r="AO19" s="318" t="e">
        <f t="shared" si="3"/>
        <v>#N/A</v>
      </c>
      <c r="AP19" s="318" t="e">
        <f t="shared" si="4"/>
        <v>#N/A</v>
      </c>
      <c r="AQ19" s="318" t="e">
        <f t="shared" si="5"/>
        <v>#N/A</v>
      </c>
      <c r="AR19" s="318" t="e">
        <f t="shared" si="5"/>
        <v>#N/A</v>
      </c>
      <c r="AS19" s="318" t="e">
        <f t="shared" si="6"/>
        <v>#N/A</v>
      </c>
      <c r="AT19" s="318" t="e">
        <f t="shared" si="7"/>
        <v>#N/A</v>
      </c>
      <c r="AU19" s="318" t="e">
        <f t="shared" si="7"/>
        <v>#N/A</v>
      </c>
      <c r="AV19" s="318" t="e">
        <f t="shared" si="8"/>
        <v>#N/A</v>
      </c>
      <c r="AW19" s="318" t="e">
        <f t="shared" si="9"/>
        <v>#N/A</v>
      </c>
      <c r="AX19" s="318" t="e">
        <f t="shared" si="9"/>
        <v>#N/A</v>
      </c>
      <c r="AY19" s="318" t="e">
        <f t="shared" si="10"/>
        <v>#N/A</v>
      </c>
      <c r="AZ19" s="318" t="e">
        <f t="shared" si="11"/>
        <v>#N/A</v>
      </c>
      <c r="BA19" s="318" t="e">
        <f t="shared" si="11"/>
        <v>#N/A</v>
      </c>
      <c r="BB19" s="318" t="e">
        <f t="shared" si="12"/>
        <v>#N/A</v>
      </c>
      <c r="BC19" s="318" t="e">
        <f t="shared" si="13"/>
        <v>#N/A</v>
      </c>
      <c r="BD19" s="318" t="e">
        <f t="shared" si="13"/>
        <v>#N/A</v>
      </c>
      <c r="BE19" s="318" t="e">
        <f t="shared" si="14"/>
        <v>#N/A</v>
      </c>
      <c r="BF19" s="318"/>
    </row>
    <row r="20" spans="1:58" ht="45" customHeight="1" x14ac:dyDescent="0.35">
      <c r="A20" s="273" t="s">
        <v>219</v>
      </c>
      <c r="B20" s="318" t="e">
        <f>Org_data!$EM$4</f>
        <v>#N/A</v>
      </c>
      <c r="C20" s="19" t="s">
        <v>220</v>
      </c>
      <c r="D20" s="20" t="s">
        <v>221</v>
      </c>
      <c r="E20" s="215" t="e">
        <f>IF($B20&lt;&gt;1,"Not a social care authority","")</f>
        <v>#N/A</v>
      </c>
      <c r="F20" s="283"/>
      <c r="G20" s="283"/>
      <c r="H20" s="283"/>
      <c r="I20" s="283"/>
      <c r="J20" s="21">
        <f t="shared" si="16"/>
        <v>0</v>
      </c>
      <c r="K20" s="283"/>
      <c r="L20" s="21">
        <f t="shared" si="17"/>
        <v>0</v>
      </c>
      <c r="M20" s="333" t="e">
        <f>IF(AND($AN20=TRUE,$AO20=FALSE),"Warning","")</f>
        <v>#N/A</v>
      </c>
      <c r="N20" s="333" t="e">
        <f>IF(AND($AQ20=TRUE,$AR20=FALSE),"Warning","")</f>
        <v>#N/A</v>
      </c>
      <c r="O20" s="283"/>
      <c r="P20" s="406"/>
      <c r="Q20" s="57">
        <f t="shared" si="18"/>
        <v>0</v>
      </c>
      <c r="R20" s="283"/>
      <c r="S20" s="406"/>
      <c r="T20" s="57">
        <f t="shared" si="19"/>
        <v>0</v>
      </c>
      <c r="U20" s="283"/>
      <c r="V20" s="21">
        <f t="shared" si="0"/>
        <v>0</v>
      </c>
      <c r="W20" s="333" t="e">
        <f>IF(AND($AT20=TRUE,$AU20=FALSE),"Warning","")</f>
        <v>#N/A</v>
      </c>
      <c r="X20" s="333" t="e">
        <f>IF(AND($AW20=TRUE,$AX20=FALSE),"Warning","")</f>
        <v>#N/A</v>
      </c>
      <c r="Y20" s="54">
        <f t="shared" si="1"/>
        <v>0</v>
      </c>
      <c r="Z20" s="260"/>
      <c r="AA20" s="285"/>
      <c r="AB20" s="54">
        <f t="shared" ref="AB20:AB21" si="29">SUM($Y20:$AA20)</f>
        <v>0</v>
      </c>
      <c r="AC20" s="144"/>
      <c r="AD20" s="283"/>
      <c r="AE20" s="283"/>
      <c r="AF20" s="283"/>
      <c r="AG20" s="283"/>
      <c r="AH20" s="54">
        <f t="shared" si="20"/>
        <v>0</v>
      </c>
      <c r="AI20" s="333" t="e">
        <f>IF(AND($AZ20=TRUE,$BA20=FALSE),"Warning","")</f>
        <v>#N/A</v>
      </c>
      <c r="AJ20" s="333" t="e">
        <f>IF(AND($BC20=TRUE,$BD20=FALSE),"Warning","")</f>
        <v>#N/A</v>
      </c>
      <c r="AK20" s="147"/>
      <c r="AL20" s="148">
        <f t="shared" si="2"/>
        <v>0</v>
      </c>
      <c r="AM20" s="386"/>
      <c r="AN20" s="318" t="e">
        <f t="shared" si="3"/>
        <v>#N/A</v>
      </c>
      <c r="AO20" s="318" t="e">
        <f t="shared" si="3"/>
        <v>#N/A</v>
      </c>
      <c r="AP20" s="318">
        <f t="shared" si="4"/>
        <v>308</v>
      </c>
      <c r="AQ20" s="318" t="e">
        <f t="shared" si="5"/>
        <v>#N/A</v>
      </c>
      <c r="AR20" s="318" t="e">
        <f t="shared" si="5"/>
        <v>#N/A</v>
      </c>
      <c r="AS20" s="318">
        <f t="shared" si="6"/>
        <v>310</v>
      </c>
      <c r="AT20" s="318" t="e">
        <f t="shared" si="7"/>
        <v>#N/A</v>
      </c>
      <c r="AU20" s="318" t="e">
        <f t="shared" si="7"/>
        <v>#N/A</v>
      </c>
      <c r="AV20" s="318">
        <f t="shared" si="8"/>
        <v>317</v>
      </c>
      <c r="AW20" s="318" t="e">
        <f t="shared" si="9"/>
        <v>#N/A</v>
      </c>
      <c r="AX20" s="318" t="e">
        <f t="shared" si="9"/>
        <v>#N/A</v>
      </c>
      <c r="AY20" s="318">
        <f t="shared" si="10"/>
        <v>319</v>
      </c>
      <c r="AZ20" s="318" t="e">
        <f t="shared" si="11"/>
        <v>#N/A</v>
      </c>
      <c r="BA20" s="318" t="e">
        <f t="shared" si="11"/>
        <v>#N/A</v>
      </c>
      <c r="BB20" s="318">
        <f t="shared" si="12"/>
        <v>326</v>
      </c>
      <c r="BC20" s="318" t="e">
        <f t="shared" si="13"/>
        <v>#N/A</v>
      </c>
      <c r="BD20" s="318" t="e">
        <f t="shared" si="13"/>
        <v>#N/A</v>
      </c>
      <c r="BE20" s="318">
        <f t="shared" si="14"/>
        <v>328</v>
      </c>
      <c r="BF20" s="318"/>
    </row>
    <row r="21" spans="1:58" ht="45" customHeight="1" x14ac:dyDescent="0.35">
      <c r="A21" s="273" t="s">
        <v>222</v>
      </c>
      <c r="B21" s="318" t="e">
        <f>Org_data!$EL$4</f>
        <v>#N/A</v>
      </c>
      <c r="C21" s="19" t="s">
        <v>223</v>
      </c>
      <c r="D21" s="20" t="s">
        <v>224</v>
      </c>
      <c r="E21" s="215" t="e">
        <f>IF($B21&lt;&gt;1,"Not a public health authority","")</f>
        <v>#N/A</v>
      </c>
      <c r="F21" s="283"/>
      <c r="G21" s="283"/>
      <c r="H21" s="283"/>
      <c r="I21" s="283"/>
      <c r="J21" s="21">
        <f t="shared" si="16"/>
        <v>0</v>
      </c>
      <c r="K21" s="283"/>
      <c r="L21" s="21">
        <f t="shared" si="17"/>
        <v>0</v>
      </c>
      <c r="M21" s="333" t="e">
        <f>IF(AND($AN21=TRUE,$AO21=FALSE),"Warning","")</f>
        <v>#N/A</v>
      </c>
      <c r="N21" s="333" t="e">
        <f>IF(AND($AQ21=TRUE,$AR21=FALSE),"Warning","")</f>
        <v>#N/A</v>
      </c>
      <c r="O21" s="283"/>
      <c r="P21" s="406"/>
      <c r="Q21" s="57">
        <f t="shared" si="18"/>
        <v>0</v>
      </c>
      <c r="R21" s="283"/>
      <c r="S21" s="406"/>
      <c r="T21" s="57">
        <f t="shared" si="19"/>
        <v>0</v>
      </c>
      <c r="U21" s="283"/>
      <c r="V21" s="21">
        <f t="shared" si="0"/>
        <v>0</v>
      </c>
      <c r="W21" s="333" t="e">
        <f>IF(AND($AT21=TRUE,$AU21=FALSE),"Warning","")</f>
        <v>#N/A</v>
      </c>
      <c r="X21" s="333" t="e">
        <f>IF(AND($AW21=TRUE,$AX21=FALSE),"Warning","")</f>
        <v>#N/A</v>
      </c>
      <c r="Y21" s="54">
        <f t="shared" si="1"/>
        <v>0</v>
      </c>
      <c r="Z21" s="260"/>
      <c r="AA21" s="285"/>
      <c r="AB21" s="54">
        <f t="shared" si="29"/>
        <v>0</v>
      </c>
      <c r="AC21" s="144"/>
      <c r="AD21" s="283"/>
      <c r="AE21" s="283"/>
      <c r="AF21" s="283"/>
      <c r="AG21" s="283"/>
      <c r="AH21" s="54">
        <f t="shared" si="20"/>
        <v>0</v>
      </c>
      <c r="AI21" s="333" t="e">
        <f>IF(AND($AZ21=TRUE,$BA21=FALSE),"Warning","")</f>
        <v>#N/A</v>
      </c>
      <c r="AJ21" s="333" t="e">
        <f>IF(AND($BC21=TRUE,$BD21=FALSE),"Warning","")</f>
        <v>#N/A</v>
      </c>
      <c r="AK21" s="147"/>
      <c r="AL21" s="148">
        <f t="shared" si="2"/>
        <v>0</v>
      </c>
      <c r="AM21" s="386"/>
      <c r="AN21" s="318" t="e">
        <f t="shared" si="3"/>
        <v>#N/A</v>
      </c>
      <c r="AO21" s="318" t="e">
        <f t="shared" si="3"/>
        <v>#N/A</v>
      </c>
      <c r="AP21" s="318">
        <f t="shared" si="4"/>
        <v>335</v>
      </c>
      <c r="AQ21" s="318" t="e">
        <f t="shared" si="5"/>
        <v>#N/A</v>
      </c>
      <c r="AR21" s="318" t="e">
        <f t="shared" si="5"/>
        <v>#N/A</v>
      </c>
      <c r="AS21" s="318">
        <f t="shared" si="6"/>
        <v>337</v>
      </c>
      <c r="AT21" s="318" t="e">
        <f t="shared" si="7"/>
        <v>#N/A</v>
      </c>
      <c r="AU21" s="318" t="e">
        <f t="shared" si="7"/>
        <v>#N/A</v>
      </c>
      <c r="AV21" s="318">
        <f t="shared" si="8"/>
        <v>344</v>
      </c>
      <c r="AW21" s="318" t="e">
        <f t="shared" si="9"/>
        <v>#N/A</v>
      </c>
      <c r="AX21" s="318" t="e">
        <f t="shared" si="9"/>
        <v>#N/A</v>
      </c>
      <c r="AY21" s="318">
        <f t="shared" si="10"/>
        <v>346</v>
      </c>
      <c r="AZ21" s="318" t="e">
        <f t="shared" si="11"/>
        <v>#N/A</v>
      </c>
      <c r="BA21" s="318" t="e">
        <f t="shared" si="11"/>
        <v>#N/A</v>
      </c>
      <c r="BB21" s="318">
        <f t="shared" si="12"/>
        <v>353</v>
      </c>
      <c r="BC21" s="318" t="e">
        <f t="shared" si="13"/>
        <v>#N/A</v>
      </c>
      <c r="BD21" s="318" t="e">
        <f t="shared" si="13"/>
        <v>#N/A</v>
      </c>
      <c r="BE21" s="318">
        <f t="shared" si="14"/>
        <v>355</v>
      </c>
      <c r="BF21" s="318"/>
    </row>
    <row r="22" spans="1:58" ht="45" customHeight="1" x14ac:dyDescent="0.35">
      <c r="A22" s="273" t="s">
        <v>225</v>
      </c>
      <c r="B22" s="318" t="e">
        <f>Org_data!$EQ$4</f>
        <v>#N/A</v>
      </c>
      <c r="C22" s="19" t="s">
        <v>226</v>
      </c>
      <c r="D22" s="20" t="s">
        <v>227</v>
      </c>
      <c r="E22" s="404" t="e">
        <f>IF($B22&lt;&gt;1,"Not a Housing Revenue Account authority","")</f>
        <v>#N/A</v>
      </c>
      <c r="F22" s="283"/>
      <c r="G22" s="283"/>
      <c r="H22" s="283"/>
      <c r="I22" s="283"/>
      <c r="J22" s="21">
        <f t="shared" si="16"/>
        <v>0</v>
      </c>
      <c r="K22" s="283"/>
      <c r="L22" s="21">
        <f t="shared" si="17"/>
        <v>0</v>
      </c>
      <c r="M22" s="335"/>
      <c r="N22" s="335"/>
      <c r="O22" s="283"/>
      <c r="P22" s="406"/>
      <c r="Q22" s="57">
        <f t="shared" si="18"/>
        <v>0</v>
      </c>
      <c r="R22" s="283"/>
      <c r="S22" s="406"/>
      <c r="T22" s="57">
        <f t="shared" si="19"/>
        <v>0</v>
      </c>
      <c r="U22" s="283"/>
      <c r="V22" s="21">
        <f t="shared" si="0"/>
        <v>0</v>
      </c>
      <c r="W22" s="335"/>
      <c r="X22" s="335"/>
      <c r="Y22" s="54">
        <f t="shared" si="1"/>
        <v>0</v>
      </c>
      <c r="Z22" s="260"/>
      <c r="AA22" s="260"/>
      <c r="AB22" s="260"/>
      <c r="AC22" s="150"/>
      <c r="AD22" s="283"/>
      <c r="AE22" s="283"/>
      <c r="AF22" s="283"/>
      <c r="AG22" s="283"/>
      <c r="AH22" s="54">
        <f t="shared" si="20"/>
        <v>0</v>
      </c>
      <c r="AI22" s="335"/>
      <c r="AJ22" s="335"/>
      <c r="AK22" s="22"/>
      <c r="AL22" s="57">
        <f t="shared" si="2"/>
        <v>0</v>
      </c>
      <c r="AM22" s="386"/>
      <c r="AN22" s="318" t="e">
        <f t="shared" si="3"/>
        <v>#N/A</v>
      </c>
      <c r="AO22" s="318" t="e">
        <f t="shared" si="3"/>
        <v>#N/A</v>
      </c>
      <c r="AP22" s="318" t="e">
        <f t="shared" si="4"/>
        <v>#N/A</v>
      </c>
      <c r="AQ22" s="318" t="e">
        <f t="shared" si="5"/>
        <v>#N/A</v>
      </c>
      <c r="AR22" s="318" t="e">
        <f t="shared" si="5"/>
        <v>#N/A</v>
      </c>
      <c r="AS22" s="318" t="e">
        <f t="shared" si="6"/>
        <v>#N/A</v>
      </c>
      <c r="AT22" s="318" t="e">
        <f t="shared" si="7"/>
        <v>#N/A</v>
      </c>
      <c r="AU22" s="318" t="e">
        <f t="shared" si="7"/>
        <v>#N/A</v>
      </c>
      <c r="AV22" s="318" t="e">
        <f t="shared" si="8"/>
        <v>#N/A</v>
      </c>
      <c r="AW22" s="318" t="e">
        <f t="shared" si="9"/>
        <v>#N/A</v>
      </c>
      <c r="AX22" s="318" t="e">
        <f t="shared" si="9"/>
        <v>#N/A</v>
      </c>
      <c r="AY22" s="318" t="e">
        <f t="shared" si="10"/>
        <v>#N/A</v>
      </c>
      <c r="AZ22" s="318" t="e">
        <f t="shared" si="11"/>
        <v>#N/A</v>
      </c>
      <c r="BA22" s="318" t="e">
        <f t="shared" si="11"/>
        <v>#N/A</v>
      </c>
      <c r="BB22" s="318" t="e">
        <f t="shared" si="12"/>
        <v>#N/A</v>
      </c>
      <c r="BC22" s="318" t="e">
        <f t="shared" si="13"/>
        <v>#N/A</v>
      </c>
      <c r="BD22" s="318" t="e">
        <f t="shared" si="13"/>
        <v>#N/A</v>
      </c>
      <c r="BE22" s="318" t="e">
        <f t="shared" si="14"/>
        <v>#N/A</v>
      </c>
      <c r="BF22" s="318"/>
    </row>
    <row r="23" spans="1:58" ht="45" customHeight="1" x14ac:dyDescent="0.35">
      <c r="A23" s="273" t="s">
        <v>228</v>
      </c>
      <c r="B23" s="318" t="e">
        <f>B24</f>
        <v>#N/A</v>
      </c>
      <c r="C23" s="19" t="s">
        <v>229</v>
      </c>
      <c r="D23" s="20" t="s">
        <v>230</v>
      </c>
      <c r="E23" s="215" t="e">
        <f t="shared" ref="E23" si="30">IF($B23&lt;&gt;1,"Not a lower-tier service provider","")</f>
        <v>#N/A</v>
      </c>
      <c r="F23" s="283"/>
      <c r="G23" s="283"/>
      <c r="H23" s="283"/>
      <c r="I23" s="283"/>
      <c r="J23" s="21">
        <f t="shared" si="16"/>
        <v>0</v>
      </c>
      <c r="K23" s="283"/>
      <c r="L23" s="21">
        <f t="shared" si="17"/>
        <v>0</v>
      </c>
      <c r="M23" s="335"/>
      <c r="N23" s="335"/>
      <c r="O23" s="283"/>
      <c r="P23" s="406"/>
      <c r="Q23" s="57">
        <f t="shared" si="18"/>
        <v>0</v>
      </c>
      <c r="R23" s="283"/>
      <c r="S23" s="406"/>
      <c r="T23" s="57">
        <f t="shared" si="19"/>
        <v>0</v>
      </c>
      <c r="U23" s="283"/>
      <c r="V23" s="21">
        <f t="shared" si="0"/>
        <v>0</v>
      </c>
      <c r="W23" s="335"/>
      <c r="X23" s="335"/>
      <c r="Y23" s="54">
        <f t="shared" si="1"/>
        <v>0</v>
      </c>
      <c r="Z23" s="260"/>
      <c r="AA23" s="260"/>
      <c r="AB23" s="260"/>
      <c r="AC23" s="150"/>
      <c r="AD23" s="283"/>
      <c r="AE23" s="283"/>
      <c r="AF23" s="283"/>
      <c r="AG23" s="283"/>
      <c r="AH23" s="54">
        <f t="shared" si="20"/>
        <v>0</v>
      </c>
      <c r="AI23" s="335"/>
      <c r="AJ23" s="335"/>
      <c r="AK23" s="22"/>
      <c r="AL23" s="57">
        <f t="shared" si="2"/>
        <v>0</v>
      </c>
      <c r="AM23" s="386"/>
      <c r="AN23" s="318" t="e">
        <f t="shared" si="3"/>
        <v>#N/A</v>
      </c>
      <c r="AO23" s="318" t="e">
        <f t="shared" si="3"/>
        <v>#N/A</v>
      </c>
      <c r="AP23" s="318" t="e">
        <f t="shared" si="4"/>
        <v>#N/A</v>
      </c>
      <c r="AQ23" s="318" t="e">
        <f t="shared" si="5"/>
        <v>#N/A</v>
      </c>
      <c r="AR23" s="318" t="e">
        <f t="shared" si="5"/>
        <v>#N/A</v>
      </c>
      <c r="AS23" s="318" t="e">
        <f t="shared" si="6"/>
        <v>#N/A</v>
      </c>
      <c r="AT23" s="318" t="e">
        <f t="shared" si="7"/>
        <v>#N/A</v>
      </c>
      <c r="AU23" s="318" t="e">
        <f t="shared" si="7"/>
        <v>#N/A</v>
      </c>
      <c r="AV23" s="318" t="e">
        <f t="shared" si="8"/>
        <v>#N/A</v>
      </c>
      <c r="AW23" s="318" t="e">
        <f t="shared" si="9"/>
        <v>#N/A</v>
      </c>
      <c r="AX23" s="318" t="e">
        <f t="shared" si="9"/>
        <v>#N/A</v>
      </c>
      <c r="AY23" s="318" t="e">
        <f t="shared" si="10"/>
        <v>#N/A</v>
      </c>
      <c r="AZ23" s="318" t="e">
        <f t="shared" si="11"/>
        <v>#N/A</v>
      </c>
      <c r="BA23" s="318" t="e">
        <f t="shared" si="11"/>
        <v>#N/A</v>
      </c>
      <c r="BB23" s="318" t="e">
        <f t="shared" si="12"/>
        <v>#N/A</v>
      </c>
      <c r="BC23" s="318" t="e">
        <f t="shared" si="13"/>
        <v>#N/A</v>
      </c>
      <c r="BD23" s="318" t="e">
        <f t="shared" si="13"/>
        <v>#N/A</v>
      </c>
      <c r="BE23" s="318" t="e">
        <f t="shared" si="14"/>
        <v>#N/A</v>
      </c>
      <c r="BF23" s="318"/>
    </row>
    <row r="24" spans="1:58" ht="45" customHeight="1" x14ac:dyDescent="0.35">
      <c r="A24" s="273" t="s">
        <v>231</v>
      </c>
      <c r="B24" s="318" t="e">
        <f>Org_data!$EN$4</f>
        <v>#N/A</v>
      </c>
      <c r="C24" s="91" t="s">
        <v>232</v>
      </c>
      <c r="D24" s="145" t="s">
        <v>233</v>
      </c>
      <c r="E24" s="214" t="e">
        <f>IF($B24&lt;&gt;1,"Not a lower-tier service provider","")</f>
        <v>#N/A</v>
      </c>
      <c r="F24" s="21">
        <f>SUM(F$22:F$23)</f>
        <v>0</v>
      </c>
      <c r="G24" s="21">
        <f t="shared" ref="G24:AK24" si="31">SUM(G$22:G$23)</f>
        <v>0</v>
      </c>
      <c r="H24" s="21">
        <f t="shared" si="31"/>
        <v>0</v>
      </c>
      <c r="I24" s="21">
        <f t="shared" si="31"/>
        <v>0</v>
      </c>
      <c r="J24" s="21">
        <f t="shared" si="16"/>
        <v>0</v>
      </c>
      <c r="K24" s="21">
        <f t="shared" si="31"/>
        <v>0</v>
      </c>
      <c r="L24" s="21">
        <f t="shared" si="17"/>
        <v>0</v>
      </c>
      <c r="M24" s="333" t="e">
        <f t="shared" ref="M24:M29" si="32">IF(AND($AN24=TRUE,$AO24=FALSE),"Warning","")</f>
        <v>#N/A</v>
      </c>
      <c r="N24" s="333" t="e">
        <f t="shared" ref="N24:N29" si="33">IF(AND($AQ24=TRUE,$AR24=FALSE),"Warning","")</f>
        <v>#N/A</v>
      </c>
      <c r="O24" s="21">
        <f t="shared" si="31"/>
        <v>0</v>
      </c>
      <c r="P24" s="21">
        <f t="shared" si="31"/>
        <v>0</v>
      </c>
      <c r="Q24" s="21">
        <f t="shared" si="18"/>
        <v>0</v>
      </c>
      <c r="R24" s="21">
        <f t="shared" si="31"/>
        <v>0</v>
      </c>
      <c r="S24" s="21">
        <f t="shared" si="31"/>
        <v>0</v>
      </c>
      <c r="T24" s="21">
        <f t="shared" si="19"/>
        <v>0</v>
      </c>
      <c r="U24" s="21">
        <f t="shared" si="31"/>
        <v>0</v>
      </c>
      <c r="V24" s="21">
        <f t="shared" si="0"/>
        <v>0</v>
      </c>
      <c r="W24" s="333" t="e">
        <f t="shared" ref="W24:W29" si="34">IF(AND($AT24=TRUE,$AU24=FALSE),"Warning","")</f>
        <v>#N/A</v>
      </c>
      <c r="X24" s="333" t="e">
        <f t="shared" ref="X24:X29" si="35">IF(AND($AW24=TRUE,$AX24=FALSE),"Warning","")</f>
        <v>#N/A</v>
      </c>
      <c r="Y24" s="54">
        <f t="shared" si="1"/>
        <v>0</v>
      </c>
      <c r="Z24" s="53"/>
      <c r="AA24" s="146"/>
      <c r="AB24" s="54">
        <f>SUM($Y24:$AA24)</f>
        <v>0</v>
      </c>
      <c r="AC24" s="150"/>
      <c r="AD24" s="21">
        <f t="shared" si="31"/>
        <v>0</v>
      </c>
      <c r="AE24" s="21">
        <f t="shared" si="31"/>
        <v>0</v>
      </c>
      <c r="AF24" s="21">
        <f t="shared" si="31"/>
        <v>0</v>
      </c>
      <c r="AG24" s="21">
        <f t="shared" si="31"/>
        <v>0</v>
      </c>
      <c r="AH24" s="54">
        <f t="shared" si="20"/>
        <v>0</v>
      </c>
      <c r="AI24" s="333" t="e">
        <f t="shared" ref="AI24:AI29" si="36">IF(AND($AZ24=TRUE,$BA24=FALSE),"Warning","")</f>
        <v>#N/A</v>
      </c>
      <c r="AJ24" s="333" t="e">
        <f t="shared" ref="AJ24:AJ29" si="37">IF(AND($BC24=TRUE,$BD24=FALSE),"Warning","")</f>
        <v>#N/A</v>
      </c>
      <c r="AK24" s="21">
        <f t="shared" si="31"/>
        <v>0</v>
      </c>
      <c r="AL24" s="21">
        <f t="shared" si="2"/>
        <v>0</v>
      </c>
      <c r="AM24" s="286"/>
      <c r="AN24" s="318" t="e">
        <f t="shared" si="3"/>
        <v>#N/A</v>
      </c>
      <c r="AO24" s="318" t="e">
        <f t="shared" si="3"/>
        <v>#N/A</v>
      </c>
      <c r="AP24" s="318">
        <f t="shared" si="4"/>
        <v>362</v>
      </c>
      <c r="AQ24" s="318" t="e">
        <f t="shared" si="5"/>
        <v>#N/A</v>
      </c>
      <c r="AR24" s="318" t="e">
        <f t="shared" si="5"/>
        <v>#N/A</v>
      </c>
      <c r="AS24" s="318">
        <f t="shared" si="6"/>
        <v>364</v>
      </c>
      <c r="AT24" s="318" t="e">
        <f t="shared" si="7"/>
        <v>#N/A</v>
      </c>
      <c r="AU24" s="318" t="e">
        <f t="shared" si="7"/>
        <v>#N/A</v>
      </c>
      <c r="AV24" s="318">
        <f t="shared" si="8"/>
        <v>371</v>
      </c>
      <c r="AW24" s="318" t="e">
        <f t="shared" si="9"/>
        <v>#N/A</v>
      </c>
      <c r="AX24" s="318" t="e">
        <f t="shared" si="9"/>
        <v>#N/A</v>
      </c>
      <c r="AY24" s="318">
        <f t="shared" si="10"/>
        <v>373</v>
      </c>
      <c r="AZ24" s="318" t="e">
        <f t="shared" si="11"/>
        <v>#N/A</v>
      </c>
      <c r="BA24" s="318" t="e">
        <f t="shared" si="11"/>
        <v>#N/A</v>
      </c>
      <c r="BB24" s="318">
        <f t="shared" si="12"/>
        <v>380</v>
      </c>
      <c r="BC24" s="318" t="e">
        <f t="shared" si="13"/>
        <v>#N/A</v>
      </c>
      <c r="BD24" s="318" t="e">
        <f t="shared" si="13"/>
        <v>#N/A</v>
      </c>
      <c r="BE24" s="318">
        <f t="shared" si="14"/>
        <v>382</v>
      </c>
      <c r="BF24" s="318"/>
    </row>
    <row r="25" spans="1:58" ht="45" customHeight="1" x14ac:dyDescent="0.35">
      <c r="A25" s="273" t="s">
        <v>234</v>
      </c>
      <c r="C25" s="19" t="s">
        <v>235</v>
      </c>
      <c r="D25" s="20" t="s">
        <v>236</v>
      </c>
      <c r="E25" s="213"/>
      <c r="F25" s="283"/>
      <c r="G25" s="283"/>
      <c r="H25" s="283"/>
      <c r="I25" s="283"/>
      <c r="J25" s="21">
        <f t="shared" si="16"/>
        <v>0</v>
      </c>
      <c r="K25" s="283"/>
      <c r="L25" s="21">
        <f t="shared" si="17"/>
        <v>0</v>
      </c>
      <c r="M25" s="333" t="e">
        <f t="shared" si="32"/>
        <v>#N/A</v>
      </c>
      <c r="N25" s="333" t="e">
        <f t="shared" si="33"/>
        <v>#N/A</v>
      </c>
      <c r="O25" s="283"/>
      <c r="P25" s="406"/>
      <c r="Q25" s="57">
        <f t="shared" si="18"/>
        <v>0</v>
      </c>
      <c r="R25" s="283"/>
      <c r="S25" s="406"/>
      <c r="T25" s="57">
        <f t="shared" si="19"/>
        <v>0</v>
      </c>
      <c r="U25" s="283"/>
      <c r="V25" s="21">
        <f t="shared" si="0"/>
        <v>0</v>
      </c>
      <c r="W25" s="333" t="e">
        <f t="shared" si="34"/>
        <v>#N/A</v>
      </c>
      <c r="X25" s="333" t="e">
        <f t="shared" si="35"/>
        <v>#N/A</v>
      </c>
      <c r="Y25" s="54">
        <f t="shared" si="1"/>
        <v>0</v>
      </c>
      <c r="Z25" s="260"/>
      <c r="AA25" s="260"/>
      <c r="AB25" s="260"/>
      <c r="AC25" s="150"/>
      <c r="AD25" s="283"/>
      <c r="AE25" s="283"/>
      <c r="AF25" s="283"/>
      <c r="AG25" s="283"/>
      <c r="AH25" s="54">
        <f t="shared" si="20"/>
        <v>0</v>
      </c>
      <c r="AI25" s="333" t="e">
        <f t="shared" si="36"/>
        <v>#N/A</v>
      </c>
      <c r="AJ25" s="333" t="e">
        <f t="shared" si="37"/>
        <v>#N/A</v>
      </c>
      <c r="AK25" s="283"/>
      <c r="AL25" s="57">
        <f t="shared" si="2"/>
        <v>0</v>
      </c>
      <c r="AM25" s="386"/>
      <c r="AN25" s="318" t="e">
        <f t="shared" si="3"/>
        <v>#N/A</v>
      </c>
      <c r="AO25" s="318" t="e">
        <f t="shared" si="3"/>
        <v>#N/A</v>
      </c>
      <c r="AP25" s="318">
        <f t="shared" si="4"/>
        <v>389</v>
      </c>
      <c r="AQ25" s="318" t="e">
        <f t="shared" si="5"/>
        <v>#N/A</v>
      </c>
      <c r="AR25" s="318" t="e">
        <f t="shared" si="5"/>
        <v>#N/A</v>
      </c>
      <c r="AS25" s="318">
        <f t="shared" si="6"/>
        <v>391</v>
      </c>
      <c r="AT25" s="318" t="e">
        <f t="shared" si="7"/>
        <v>#N/A</v>
      </c>
      <c r="AU25" s="318" t="e">
        <f t="shared" si="7"/>
        <v>#N/A</v>
      </c>
      <c r="AV25" s="318">
        <f t="shared" si="8"/>
        <v>398</v>
      </c>
      <c r="AW25" s="318" t="e">
        <f t="shared" si="9"/>
        <v>#N/A</v>
      </c>
      <c r="AX25" s="318" t="e">
        <f t="shared" si="9"/>
        <v>#N/A</v>
      </c>
      <c r="AY25" s="318">
        <f t="shared" si="10"/>
        <v>400</v>
      </c>
      <c r="AZ25" s="318" t="e">
        <f t="shared" si="11"/>
        <v>#N/A</v>
      </c>
      <c r="BA25" s="318" t="e">
        <f t="shared" si="11"/>
        <v>#N/A</v>
      </c>
      <c r="BB25" s="318">
        <f t="shared" si="12"/>
        <v>407</v>
      </c>
      <c r="BC25" s="318" t="e">
        <f t="shared" si="13"/>
        <v>#N/A</v>
      </c>
      <c r="BD25" s="318" t="e">
        <f t="shared" si="13"/>
        <v>#N/A</v>
      </c>
      <c r="BE25" s="318">
        <f t="shared" si="14"/>
        <v>409</v>
      </c>
      <c r="BF25" s="318"/>
    </row>
    <row r="26" spans="1:58" ht="45" customHeight="1" x14ac:dyDescent="0.35">
      <c r="A26" s="273" t="s">
        <v>237</v>
      </c>
      <c r="C26" s="19" t="s">
        <v>238</v>
      </c>
      <c r="D26" s="20" t="s">
        <v>239</v>
      </c>
      <c r="E26" s="213"/>
      <c r="F26" s="283"/>
      <c r="G26" s="283"/>
      <c r="H26" s="283"/>
      <c r="I26" s="283"/>
      <c r="J26" s="21">
        <f t="shared" si="16"/>
        <v>0</v>
      </c>
      <c r="K26" s="410"/>
      <c r="L26" s="21">
        <f t="shared" si="17"/>
        <v>0</v>
      </c>
      <c r="M26" s="333" t="e">
        <f t="shared" si="32"/>
        <v>#N/A</v>
      </c>
      <c r="N26" s="333" t="e">
        <f t="shared" si="33"/>
        <v>#N/A</v>
      </c>
      <c r="O26" s="283"/>
      <c r="P26" s="406"/>
      <c r="Q26" s="57">
        <f t="shared" si="18"/>
        <v>0</v>
      </c>
      <c r="R26" s="283"/>
      <c r="S26" s="406"/>
      <c r="T26" s="57">
        <f t="shared" si="19"/>
        <v>0</v>
      </c>
      <c r="U26" s="283"/>
      <c r="V26" s="21">
        <f t="shared" si="0"/>
        <v>0</v>
      </c>
      <c r="W26" s="333" t="e">
        <f t="shared" si="34"/>
        <v>#N/A</v>
      </c>
      <c r="X26" s="333" t="e">
        <f t="shared" si="35"/>
        <v>#N/A</v>
      </c>
      <c r="Y26" s="54">
        <f t="shared" si="1"/>
        <v>0</v>
      </c>
      <c r="Z26" s="260"/>
      <c r="AA26" s="260"/>
      <c r="AB26" s="260"/>
      <c r="AC26" s="150"/>
      <c r="AD26" s="283"/>
      <c r="AE26" s="283"/>
      <c r="AF26" s="283"/>
      <c r="AG26" s="283"/>
      <c r="AH26" s="54">
        <f t="shared" si="20"/>
        <v>0</v>
      </c>
      <c r="AI26" s="333" t="e">
        <f t="shared" si="36"/>
        <v>#N/A</v>
      </c>
      <c r="AJ26" s="333" t="e">
        <f t="shared" si="37"/>
        <v>#N/A</v>
      </c>
      <c r="AK26" s="283"/>
      <c r="AL26" s="57">
        <f t="shared" si="2"/>
        <v>0</v>
      </c>
      <c r="AM26" s="386"/>
      <c r="AN26" s="318" t="e">
        <f t="shared" si="3"/>
        <v>#N/A</v>
      </c>
      <c r="AO26" s="318" t="e">
        <f t="shared" si="3"/>
        <v>#N/A</v>
      </c>
      <c r="AP26" s="318">
        <f t="shared" si="4"/>
        <v>416</v>
      </c>
      <c r="AQ26" s="318" t="e">
        <f t="shared" si="5"/>
        <v>#N/A</v>
      </c>
      <c r="AR26" s="318" t="e">
        <f t="shared" si="5"/>
        <v>#N/A</v>
      </c>
      <c r="AS26" s="318">
        <f t="shared" si="6"/>
        <v>418</v>
      </c>
      <c r="AT26" s="318" t="e">
        <f t="shared" si="7"/>
        <v>#N/A</v>
      </c>
      <c r="AU26" s="318" t="e">
        <f t="shared" si="7"/>
        <v>#N/A</v>
      </c>
      <c r="AV26" s="318">
        <f t="shared" si="8"/>
        <v>425</v>
      </c>
      <c r="AW26" s="318" t="e">
        <f t="shared" si="9"/>
        <v>#N/A</v>
      </c>
      <c r="AX26" s="318" t="e">
        <f t="shared" si="9"/>
        <v>#N/A</v>
      </c>
      <c r="AY26" s="318">
        <f t="shared" si="10"/>
        <v>427</v>
      </c>
      <c r="AZ26" s="318" t="e">
        <f t="shared" si="11"/>
        <v>#N/A</v>
      </c>
      <c r="BA26" s="318" t="e">
        <f t="shared" si="11"/>
        <v>#N/A</v>
      </c>
      <c r="BB26" s="318">
        <f t="shared" si="12"/>
        <v>434</v>
      </c>
      <c r="BC26" s="318" t="e">
        <f t="shared" si="13"/>
        <v>#N/A</v>
      </c>
      <c r="BD26" s="318" t="e">
        <f t="shared" si="13"/>
        <v>#N/A</v>
      </c>
      <c r="BE26" s="318">
        <f t="shared" si="14"/>
        <v>436</v>
      </c>
      <c r="BF26" s="318"/>
    </row>
    <row r="27" spans="1:58" ht="45" customHeight="1" x14ac:dyDescent="0.35">
      <c r="A27" s="273" t="s">
        <v>240</v>
      </c>
      <c r="C27" s="19" t="s">
        <v>241</v>
      </c>
      <c r="D27" s="20" t="s">
        <v>242</v>
      </c>
      <c r="E27" s="213"/>
      <c r="F27" s="283"/>
      <c r="G27" s="283"/>
      <c r="H27" s="283"/>
      <c r="I27" s="283"/>
      <c r="J27" s="21">
        <f t="shared" si="16"/>
        <v>0</v>
      </c>
      <c r="K27" s="283"/>
      <c r="L27" s="21">
        <f t="shared" si="17"/>
        <v>0</v>
      </c>
      <c r="M27" s="333" t="e">
        <f t="shared" si="32"/>
        <v>#N/A</v>
      </c>
      <c r="N27" s="333" t="e">
        <f t="shared" si="33"/>
        <v>#N/A</v>
      </c>
      <c r="O27" s="283"/>
      <c r="P27" s="406"/>
      <c r="Q27" s="57">
        <f t="shared" si="18"/>
        <v>0</v>
      </c>
      <c r="R27" s="283"/>
      <c r="S27" s="406"/>
      <c r="T27" s="57">
        <f t="shared" si="19"/>
        <v>0</v>
      </c>
      <c r="U27" s="283"/>
      <c r="V27" s="21">
        <f t="shared" si="0"/>
        <v>0</v>
      </c>
      <c r="W27" s="333" t="e">
        <f t="shared" si="34"/>
        <v>#N/A</v>
      </c>
      <c r="X27" s="333" t="e">
        <f t="shared" si="35"/>
        <v>#N/A</v>
      </c>
      <c r="Y27" s="54">
        <f t="shared" si="1"/>
        <v>0</v>
      </c>
      <c r="Z27" s="260"/>
      <c r="AA27" s="260"/>
      <c r="AB27" s="260"/>
      <c r="AC27" s="150"/>
      <c r="AD27" s="283"/>
      <c r="AE27" s="283"/>
      <c r="AF27" s="283"/>
      <c r="AG27" s="283"/>
      <c r="AH27" s="54">
        <f t="shared" si="20"/>
        <v>0</v>
      </c>
      <c r="AI27" s="333" t="e">
        <f t="shared" si="36"/>
        <v>#N/A</v>
      </c>
      <c r="AJ27" s="333" t="e">
        <f t="shared" si="37"/>
        <v>#N/A</v>
      </c>
      <c r="AK27" s="283"/>
      <c r="AL27" s="57">
        <f t="shared" si="2"/>
        <v>0</v>
      </c>
      <c r="AM27" s="386"/>
      <c r="AN27" s="318" t="e">
        <f t="shared" ref="AN27:AO46" si="38">INDEX(EandR1_validation_data,MATCH($A$1&amp;"-"&amp;$A27&amp;"-"&amp;AN$1&amp;"-"&amp;AN$2,EandR1_validation_rows,0),MATCH(AN$6,EandR1_validation_header,0))</f>
        <v>#N/A</v>
      </c>
      <c r="AO27" s="318" t="e">
        <f t="shared" si="38"/>
        <v>#N/A</v>
      </c>
      <c r="AP27" s="318">
        <f t="shared" si="4"/>
        <v>443</v>
      </c>
      <c r="AQ27" s="318" t="e">
        <f t="shared" ref="AQ27:AR46" si="39">INDEX(EandR1_validation_data,MATCH($A$1&amp;"-"&amp;$A27&amp;"-"&amp;AQ$1&amp;"-"&amp;AQ$2,EandR1_validation_rows,0),MATCH(AQ$6,EandR1_validation_header,0))</f>
        <v>#N/A</v>
      </c>
      <c r="AR27" s="318" t="e">
        <f t="shared" si="39"/>
        <v>#N/A</v>
      </c>
      <c r="AS27" s="318">
        <f t="shared" si="6"/>
        <v>445</v>
      </c>
      <c r="AT27" s="318" t="e">
        <f t="shared" ref="AT27:AU46" si="40">INDEX(EandR1_validation_data,MATCH($A$1&amp;"-"&amp;$A27&amp;"-"&amp;AT$1&amp;"-"&amp;AT$2,EandR1_validation_rows,0),MATCH(AT$6,EandR1_validation_header,0))</f>
        <v>#N/A</v>
      </c>
      <c r="AU27" s="318" t="e">
        <f t="shared" si="40"/>
        <v>#N/A</v>
      </c>
      <c r="AV27" s="318">
        <f t="shared" si="8"/>
        <v>452</v>
      </c>
      <c r="AW27" s="318" t="e">
        <f t="shared" ref="AW27:AX46" si="41">INDEX(EandR1_validation_data,MATCH($A$1&amp;"-"&amp;$A27&amp;"-"&amp;AW$1&amp;"-"&amp;AW$2,EandR1_validation_rows,0),MATCH(AW$6,EandR1_validation_header,0))</f>
        <v>#N/A</v>
      </c>
      <c r="AX27" s="318" t="e">
        <f t="shared" si="41"/>
        <v>#N/A</v>
      </c>
      <c r="AY27" s="318">
        <f t="shared" si="10"/>
        <v>454</v>
      </c>
      <c r="AZ27" s="318" t="e">
        <f t="shared" ref="AZ27:BA46" si="42">INDEX(EandR1_validation_data,MATCH($A$1&amp;"-"&amp;$A27&amp;"-"&amp;AZ$1&amp;"-"&amp;AZ$2,EandR1_validation_rows,0),MATCH(AZ$6,EandR1_validation_header,0))</f>
        <v>#N/A</v>
      </c>
      <c r="BA27" s="318" t="e">
        <f t="shared" si="42"/>
        <v>#N/A</v>
      </c>
      <c r="BB27" s="318">
        <f t="shared" si="12"/>
        <v>461</v>
      </c>
      <c r="BC27" s="318" t="e">
        <f t="shared" ref="BC27:BD46" si="43">INDEX(EandR1_validation_data,MATCH($A$1&amp;"-"&amp;$A27&amp;"-"&amp;BC$1&amp;"-"&amp;BC$2,EandR1_validation_rows,0),MATCH(BC$6,EandR1_validation_header,0))</f>
        <v>#N/A</v>
      </c>
      <c r="BD27" s="318" t="e">
        <f t="shared" si="43"/>
        <v>#N/A</v>
      </c>
      <c r="BE27" s="318">
        <f t="shared" si="14"/>
        <v>463</v>
      </c>
      <c r="BF27" s="318"/>
    </row>
    <row r="28" spans="1:58" ht="45" customHeight="1" x14ac:dyDescent="0.35">
      <c r="A28" s="273" t="s">
        <v>243</v>
      </c>
      <c r="C28" s="19" t="s">
        <v>244</v>
      </c>
      <c r="D28" s="20" t="s">
        <v>245</v>
      </c>
      <c r="E28" s="213"/>
      <c r="F28" s="283"/>
      <c r="G28" s="283"/>
      <c r="H28" s="283"/>
      <c r="I28" s="283"/>
      <c r="J28" s="21">
        <f t="shared" si="16"/>
        <v>0</v>
      </c>
      <c r="K28" s="283"/>
      <c r="L28" s="21">
        <f t="shared" si="17"/>
        <v>0</v>
      </c>
      <c r="M28" s="333" t="e">
        <f t="shared" si="32"/>
        <v>#N/A</v>
      </c>
      <c r="N28" s="333" t="e">
        <f t="shared" si="33"/>
        <v>#N/A</v>
      </c>
      <c r="O28" s="283"/>
      <c r="P28" s="406"/>
      <c r="Q28" s="57">
        <f t="shared" si="18"/>
        <v>0</v>
      </c>
      <c r="R28" s="283"/>
      <c r="S28" s="406"/>
      <c r="T28" s="57">
        <f t="shared" si="19"/>
        <v>0</v>
      </c>
      <c r="U28" s="283"/>
      <c r="V28" s="21">
        <f t="shared" si="0"/>
        <v>0</v>
      </c>
      <c r="W28" s="333" t="e">
        <f t="shared" si="34"/>
        <v>#N/A</v>
      </c>
      <c r="X28" s="333" t="e">
        <f t="shared" si="35"/>
        <v>#N/A</v>
      </c>
      <c r="Y28" s="54">
        <f t="shared" si="1"/>
        <v>0</v>
      </c>
      <c r="Z28" s="260"/>
      <c r="AA28" s="260"/>
      <c r="AB28" s="260"/>
      <c r="AC28" s="150"/>
      <c r="AD28" s="283"/>
      <c r="AE28" s="283"/>
      <c r="AF28" s="283"/>
      <c r="AG28" s="283"/>
      <c r="AH28" s="54">
        <f t="shared" si="20"/>
        <v>0</v>
      </c>
      <c r="AI28" s="333" t="e">
        <f t="shared" si="36"/>
        <v>#N/A</v>
      </c>
      <c r="AJ28" s="333" t="e">
        <f t="shared" si="37"/>
        <v>#N/A</v>
      </c>
      <c r="AK28" s="283"/>
      <c r="AL28" s="57">
        <f t="shared" si="2"/>
        <v>0</v>
      </c>
      <c r="AM28" s="386"/>
      <c r="AN28" s="318" t="e">
        <f t="shared" si="38"/>
        <v>#N/A</v>
      </c>
      <c r="AO28" s="318" t="e">
        <f t="shared" si="38"/>
        <v>#N/A</v>
      </c>
      <c r="AP28" s="318">
        <f t="shared" si="4"/>
        <v>470</v>
      </c>
      <c r="AQ28" s="318" t="e">
        <f t="shared" si="39"/>
        <v>#N/A</v>
      </c>
      <c r="AR28" s="318" t="e">
        <f t="shared" si="39"/>
        <v>#N/A</v>
      </c>
      <c r="AS28" s="318">
        <f t="shared" si="6"/>
        <v>472</v>
      </c>
      <c r="AT28" s="318" t="e">
        <f t="shared" si="40"/>
        <v>#N/A</v>
      </c>
      <c r="AU28" s="318" t="e">
        <f t="shared" si="40"/>
        <v>#N/A</v>
      </c>
      <c r="AV28" s="318">
        <f t="shared" si="8"/>
        <v>479</v>
      </c>
      <c r="AW28" s="318" t="e">
        <f t="shared" si="41"/>
        <v>#N/A</v>
      </c>
      <c r="AX28" s="318" t="e">
        <f t="shared" si="41"/>
        <v>#N/A</v>
      </c>
      <c r="AY28" s="318">
        <f t="shared" si="10"/>
        <v>481</v>
      </c>
      <c r="AZ28" s="318" t="e">
        <f t="shared" si="42"/>
        <v>#N/A</v>
      </c>
      <c r="BA28" s="318" t="e">
        <f t="shared" si="42"/>
        <v>#N/A</v>
      </c>
      <c r="BB28" s="318">
        <f t="shared" si="12"/>
        <v>488</v>
      </c>
      <c r="BC28" s="318" t="e">
        <f t="shared" si="43"/>
        <v>#N/A</v>
      </c>
      <c r="BD28" s="318" t="e">
        <f t="shared" si="43"/>
        <v>#N/A</v>
      </c>
      <c r="BE28" s="318">
        <f t="shared" si="14"/>
        <v>490</v>
      </c>
      <c r="BF28" s="318"/>
    </row>
    <row r="29" spans="1:58" ht="45" customHeight="1" x14ac:dyDescent="0.35">
      <c r="A29" s="273" t="s">
        <v>246</v>
      </c>
      <c r="C29" s="19" t="s">
        <v>247</v>
      </c>
      <c r="D29" s="20" t="s">
        <v>248</v>
      </c>
      <c r="E29" s="213"/>
      <c r="F29" s="283"/>
      <c r="G29" s="283"/>
      <c r="H29" s="283"/>
      <c r="I29" s="283"/>
      <c r="J29" s="21">
        <f t="shared" si="16"/>
        <v>0</v>
      </c>
      <c r="K29" s="283"/>
      <c r="L29" s="21">
        <f t="shared" si="17"/>
        <v>0</v>
      </c>
      <c r="M29" s="333" t="e">
        <f t="shared" si="32"/>
        <v>#N/A</v>
      </c>
      <c r="N29" s="333" t="e">
        <f t="shared" si="33"/>
        <v>#N/A</v>
      </c>
      <c r="O29" s="283"/>
      <c r="P29" s="406"/>
      <c r="Q29" s="57">
        <f t="shared" si="18"/>
        <v>0</v>
      </c>
      <c r="R29" s="283"/>
      <c r="S29" s="406"/>
      <c r="T29" s="57">
        <f t="shared" si="19"/>
        <v>0</v>
      </c>
      <c r="U29" s="283"/>
      <c r="V29" s="21">
        <f t="shared" si="0"/>
        <v>0</v>
      </c>
      <c r="W29" s="333" t="e">
        <f t="shared" si="34"/>
        <v>#N/A</v>
      </c>
      <c r="X29" s="333" t="e">
        <f t="shared" si="35"/>
        <v>#N/A</v>
      </c>
      <c r="Y29" s="54">
        <f t="shared" si="1"/>
        <v>0</v>
      </c>
      <c r="Z29" s="260"/>
      <c r="AA29" s="260"/>
      <c r="AB29" s="260"/>
      <c r="AC29" s="150"/>
      <c r="AD29" s="283"/>
      <c r="AE29" s="283"/>
      <c r="AF29" s="283"/>
      <c r="AG29" s="283"/>
      <c r="AH29" s="54">
        <f t="shared" si="20"/>
        <v>0</v>
      </c>
      <c r="AI29" s="333" t="e">
        <f t="shared" si="36"/>
        <v>#N/A</v>
      </c>
      <c r="AJ29" s="333" t="e">
        <f t="shared" si="37"/>
        <v>#N/A</v>
      </c>
      <c r="AK29" s="283"/>
      <c r="AL29" s="57">
        <f t="shared" si="2"/>
        <v>0</v>
      </c>
      <c r="AM29" s="386"/>
      <c r="AN29" s="318" t="e">
        <f t="shared" si="38"/>
        <v>#N/A</v>
      </c>
      <c r="AO29" s="318" t="e">
        <f t="shared" si="38"/>
        <v>#N/A</v>
      </c>
      <c r="AP29" s="318">
        <f t="shared" si="4"/>
        <v>497</v>
      </c>
      <c r="AQ29" s="318" t="e">
        <f t="shared" si="39"/>
        <v>#N/A</v>
      </c>
      <c r="AR29" s="318" t="e">
        <f t="shared" si="39"/>
        <v>#N/A</v>
      </c>
      <c r="AS29" s="318">
        <f t="shared" si="6"/>
        <v>499</v>
      </c>
      <c r="AT29" s="318" t="e">
        <f t="shared" si="40"/>
        <v>#N/A</v>
      </c>
      <c r="AU29" s="318" t="e">
        <f t="shared" si="40"/>
        <v>#N/A</v>
      </c>
      <c r="AV29" s="318">
        <f t="shared" si="8"/>
        <v>506</v>
      </c>
      <c r="AW29" s="318" t="e">
        <f t="shared" si="41"/>
        <v>#N/A</v>
      </c>
      <c r="AX29" s="318" t="e">
        <f t="shared" si="41"/>
        <v>#N/A</v>
      </c>
      <c r="AY29" s="318">
        <f t="shared" si="10"/>
        <v>508</v>
      </c>
      <c r="AZ29" s="318" t="e">
        <f t="shared" si="42"/>
        <v>#N/A</v>
      </c>
      <c r="BA29" s="318" t="e">
        <f t="shared" si="42"/>
        <v>#N/A</v>
      </c>
      <c r="BB29" s="318">
        <f t="shared" si="12"/>
        <v>515</v>
      </c>
      <c r="BC29" s="318" t="e">
        <f t="shared" si="43"/>
        <v>#N/A</v>
      </c>
      <c r="BD29" s="318" t="e">
        <f t="shared" si="43"/>
        <v>#N/A</v>
      </c>
      <c r="BE29" s="318">
        <f t="shared" si="14"/>
        <v>517</v>
      </c>
      <c r="BF29" s="318"/>
    </row>
    <row r="30" spans="1:58" ht="45" customHeight="1" x14ac:dyDescent="0.35">
      <c r="A30" s="273" t="s">
        <v>249</v>
      </c>
      <c r="C30" s="91" t="s">
        <v>250</v>
      </c>
      <c r="D30" s="145" t="s">
        <v>251</v>
      </c>
      <c r="E30" s="214"/>
      <c r="F30" s="21">
        <f>SUM(F$25:F$29)</f>
        <v>0</v>
      </c>
      <c r="G30" s="21">
        <f t="shared" ref="G30:AK30" si="44">SUM(G$25:G$29)</f>
        <v>0</v>
      </c>
      <c r="H30" s="21">
        <f t="shared" si="44"/>
        <v>0</v>
      </c>
      <c r="I30" s="21">
        <f t="shared" si="44"/>
        <v>0</v>
      </c>
      <c r="J30" s="21">
        <f t="shared" si="16"/>
        <v>0</v>
      </c>
      <c r="K30" s="21">
        <f t="shared" si="44"/>
        <v>0</v>
      </c>
      <c r="L30" s="21">
        <f t="shared" si="17"/>
        <v>0</v>
      </c>
      <c r="M30" s="334"/>
      <c r="N30" s="334"/>
      <c r="O30" s="21">
        <f t="shared" si="44"/>
        <v>0</v>
      </c>
      <c r="P30" s="21">
        <f t="shared" si="44"/>
        <v>0</v>
      </c>
      <c r="Q30" s="21">
        <f t="shared" si="18"/>
        <v>0</v>
      </c>
      <c r="R30" s="21">
        <f t="shared" si="44"/>
        <v>0</v>
      </c>
      <c r="S30" s="21">
        <f t="shared" si="44"/>
        <v>0</v>
      </c>
      <c r="T30" s="21">
        <f t="shared" si="19"/>
        <v>0</v>
      </c>
      <c r="U30" s="21">
        <f t="shared" si="44"/>
        <v>0</v>
      </c>
      <c r="V30" s="21">
        <f t="shared" si="0"/>
        <v>0</v>
      </c>
      <c r="W30" s="335"/>
      <c r="X30" s="335"/>
      <c r="Y30" s="54">
        <f t="shared" si="1"/>
        <v>0</v>
      </c>
      <c r="Z30" s="260"/>
      <c r="AA30" s="285"/>
      <c r="AB30" s="54">
        <f>SUM($Y30:$AA30)</f>
        <v>0</v>
      </c>
      <c r="AC30" s="144"/>
      <c r="AD30" s="21">
        <f t="shared" si="44"/>
        <v>0</v>
      </c>
      <c r="AE30" s="21">
        <f t="shared" si="44"/>
        <v>0</v>
      </c>
      <c r="AF30" s="21">
        <f t="shared" si="44"/>
        <v>0</v>
      </c>
      <c r="AG30" s="21">
        <f t="shared" si="44"/>
        <v>0</v>
      </c>
      <c r="AH30" s="54">
        <f t="shared" si="20"/>
        <v>0</v>
      </c>
      <c r="AI30" s="335"/>
      <c r="AJ30" s="335"/>
      <c r="AK30" s="21">
        <f t="shared" si="44"/>
        <v>0</v>
      </c>
      <c r="AL30" s="21">
        <f t="shared" si="2"/>
        <v>0</v>
      </c>
      <c r="AM30" s="386"/>
      <c r="AN30" s="318" t="e">
        <f t="shared" si="38"/>
        <v>#N/A</v>
      </c>
      <c r="AO30" s="318" t="e">
        <f t="shared" si="38"/>
        <v>#N/A</v>
      </c>
      <c r="AP30" s="318" t="e">
        <f t="shared" si="4"/>
        <v>#N/A</v>
      </c>
      <c r="AQ30" s="318" t="e">
        <f t="shared" si="39"/>
        <v>#N/A</v>
      </c>
      <c r="AR30" s="318" t="e">
        <f t="shared" si="39"/>
        <v>#N/A</v>
      </c>
      <c r="AS30" s="318" t="e">
        <f t="shared" si="6"/>
        <v>#N/A</v>
      </c>
      <c r="AT30" s="318" t="e">
        <f t="shared" si="40"/>
        <v>#N/A</v>
      </c>
      <c r="AU30" s="318" t="e">
        <f t="shared" si="40"/>
        <v>#N/A</v>
      </c>
      <c r="AV30" s="318" t="e">
        <f t="shared" si="8"/>
        <v>#N/A</v>
      </c>
      <c r="AW30" s="318" t="e">
        <f t="shared" si="41"/>
        <v>#N/A</v>
      </c>
      <c r="AX30" s="318" t="e">
        <f t="shared" si="41"/>
        <v>#N/A</v>
      </c>
      <c r="AY30" s="318" t="e">
        <f t="shared" si="10"/>
        <v>#N/A</v>
      </c>
      <c r="AZ30" s="318" t="e">
        <f t="shared" si="42"/>
        <v>#N/A</v>
      </c>
      <c r="BA30" s="318" t="e">
        <f t="shared" si="42"/>
        <v>#N/A</v>
      </c>
      <c r="BB30" s="318" t="e">
        <f t="shared" si="12"/>
        <v>#N/A</v>
      </c>
      <c r="BC30" s="318" t="e">
        <f t="shared" si="43"/>
        <v>#N/A</v>
      </c>
      <c r="BD30" s="318" t="e">
        <f t="shared" si="43"/>
        <v>#N/A</v>
      </c>
      <c r="BE30" s="318" t="e">
        <f t="shared" si="14"/>
        <v>#N/A</v>
      </c>
      <c r="BF30" s="318"/>
    </row>
    <row r="31" spans="1:58" ht="45" customHeight="1" x14ac:dyDescent="0.35">
      <c r="A31" s="273" t="s">
        <v>252</v>
      </c>
      <c r="C31" s="19" t="s">
        <v>253</v>
      </c>
      <c r="D31" s="20" t="s">
        <v>254</v>
      </c>
      <c r="E31" s="213"/>
      <c r="F31" s="283"/>
      <c r="G31" s="283"/>
      <c r="H31" s="283"/>
      <c r="I31" s="283"/>
      <c r="J31" s="21">
        <f t="shared" si="16"/>
        <v>0</v>
      </c>
      <c r="K31" s="283"/>
      <c r="L31" s="21">
        <f t="shared" si="17"/>
        <v>0</v>
      </c>
      <c r="M31" s="333" t="e">
        <f t="shared" ref="M31:M44" si="45">IF(AND($AN31=TRUE,$AO31=FALSE),"Warning","")</f>
        <v>#N/A</v>
      </c>
      <c r="N31" s="333" t="e">
        <f t="shared" ref="N31:N44" si="46">IF(AND($AQ31=TRUE,$AR31=FALSE),"Warning","")</f>
        <v>#N/A</v>
      </c>
      <c r="O31" s="283"/>
      <c r="P31" s="406"/>
      <c r="Q31" s="57">
        <f t="shared" si="18"/>
        <v>0</v>
      </c>
      <c r="R31" s="283"/>
      <c r="S31" s="406"/>
      <c r="T31" s="57">
        <f t="shared" si="19"/>
        <v>0</v>
      </c>
      <c r="U31" s="283"/>
      <c r="V31" s="21">
        <f t="shared" si="0"/>
        <v>0</v>
      </c>
      <c r="W31" s="333" t="e">
        <f t="shared" ref="W31:W44" si="47">IF(AND($AT31=TRUE,$AU31=FALSE),"Warning","")</f>
        <v>#N/A</v>
      </c>
      <c r="X31" s="333" t="e">
        <f t="shared" ref="X31:X44" si="48">IF(AND($AW31=TRUE,$AX31=FALSE),"Warning","")</f>
        <v>#N/A</v>
      </c>
      <c r="Y31" s="54">
        <f t="shared" si="1"/>
        <v>0</v>
      </c>
      <c r="Z31" s="260"/>
      <c r="AA31" s="260"/>
      <c r="AB31" s="260"/>
      <c r="AC31" s="150"/>
      <c r="AD31" s="283"/>
      <c r="AE31" s="283"/>
      <c r="AF31" s="283"/>
      <c r="AG31" s="283"/>
      <c r="AH31" s="54">
        <f t="shared" si="20"/>
        <v>0</v>
      </c>
      <c r="AI31" s="333" t="e">
        <f t="shared" ref="AI31:AI44" si="49">IF(AND($AZ31=TRUE,$BA31=FALSE),"Warning","")</f>
        <v>#N/A</v>
      </c>
      <c r="AJ31" s="333" t="e">
        <f t="shared" ref="AJ31:AJ44" si="50">IF(AND($BC31=TRUE,$BD31=FALSE),"Warning","")</f>
        <v>#N/A</v>
      </c>
      <c r="AK31" s="283"/>
      <c r="AL31" s="57">
        <f t="shared" si="2"/>
        <v>0</v>
      </c>
      <c r="AM31" s="386"/>
      <c r="AN31" s="318" t="e">
        <f t="shared" si="38"/>
        <v>#N/A</v>
      </c>
      <c r="AO31" s="318" t="e">
        <f t="shared" si="38"/>
        <v>#N/A</v>
      </c>
      <c r="AP31" s="318">
        <f t="shared" si="4"/>
        <v>524</v>
      </c>
      <c r="AQ31" s="318" t="e">
        <f t="shared" si="39"/>
        <v>#N/A</v>
      </c>
      <c r="AR31" s="318" t="e">
        <f t="shared" si="39"/>
        <v>#N/A</v>
      </c>
      <c r="AS31" s="318">
        <f t="shared" si="6"/>
        <v>526</v>
      </c>
      <c r="AT31" s="318" t="e">
        <f t="shared" si="40"/>
        <v>#N/A</v>
      </c>
      <c r="AU31" s="318" t="e">
        <f t="shared" si="40"/>
        <v>#N/A</v>
      </c>
      <c r="AV31" s="318">
        <f t="shared" si="8"/>
        <v>533</v>
      </c>
      <c r="AW31" s="318" t="e">
        <f t="shared" si="41"/>
        <v>#N/A</v>
      </c>
      <c r="AX31" s="318" t="e">
        <f t="shared" si="41"/>
        <v>#N/A</v>
      </c>
      <c r="AY31" s="318">
        <f t="shared" si="10"/>
        <v>535</v>
      </c>
      <c r="AZ31" s="318" t="e">
        <f t="shared" si="42"/>
        <v>#N/A</v>
      </c>
      <c r="BA31" s="318" t="e">
        <f t="shared" si="42"/>
        <v>#N/A</v>
      </c>
      <c r="BB31" s="318">
        <f t="shared" si="12"/>
        <v>542</v>
      </c>
      <c r="BC31" s="318" t="e">
        <f t="shared" si="43"/>
        <v>#N/A</v>
      </c>
      <c r="BD31" s="318" t="e">
        <f t="shared" si="43"/>
        <v>#N/A</v>
      </c>
      <c r="BE31" s="318">
        <f t="shared" si="14"/>
        <v>544</v>
      </c>
      <c r="BF31" s="318"/>
    </row>
    <row r="32" spans="1:58" ht="45" customHeight="1" x14ac:dyDescent="0.35">
      <c r="A32" s="273" t="s">
        <v>255</v>
      </c>
      <c r="C32" s="19" t="s">
        <v>256</v>
      </c>
      <c r="D32" s="20" t="s">
        <v>257</v>
      </c>
      <c r="E32" s="213"/>
      <c r="F32" s="283"/>
      <c r="G32" s="283"/>
      <c r="H32" s="283"/>
      <c r="I32" s="283"/>
      <c r="J32" s="21">
        <f t="shared" si="16"/>
        <v>0</v>
      </c>
      <c r="K32" s="283"/>
      <c r="L32" s="21">
        <f t="shared" si="17"/>
        <v>0</v>
      </c>
      <c r="M32" s="333" t="e">
        <f t="shared" si="45"/>
        <v>#N/A</v>
      </c>
      <c r="N32" s="333" t="e">
        <f t="shared" si="46"/>
        <v>#N/A</v>
      </c>
      <c r="O32" s="283"/>
      <c r="P32" s="406"/>
      <c r="Q32" s="57">
        <f t="shared" si="18"/>
        <v>0</v>
      </c>
      <c r="R32" s="283"/>
      <c r="S32" s="406"/>
      <c r="T32" s="57">
        <f t="shared" si="19"/>
        <v>0</v>
      </c>
      <c r="U32" s="283"/>
      <c r="V32" s="21">
        <f t="shared" si="0"/>
        <v>0</v>
      </c>
      <c r="W32" s="333" t="e">
        <f t="shared" si="47"/>
        <v>#N/A</v>
      </c>
      <c r="X32" s="333" t="e">
        <f t="shared" si="48"/>
        <v>#N/A</v>
      </c>
      <c r="Y32" s="54">
        <f t="shared" si="1"/>
        <v>0</v>
      </c>
      <c r="Z32" s="260"/>
      <c r="AA32" s="260"/>
      <c r="AB32" s="260"/>
      <c r="AC32" s="150"/>
      <c r="AD32" s="283"/>
      <c r="AE32" s="283"/>
      <c r="AF32" s="283"/>
      <c r="AG32" s="283"/>
      <c r="AH32" s="54">
        <f t="shared" si="20"/>
        <v>0</v>
      </c>
      <c r="AI32" s="333" t="e">
        <f t="shared" si="49"/>
        <v>#N/A</v>
      </c>
      <c r="AJ32" s="333" t="e">
        <f t="shared" si="50"/>
        <v>#N/A</v>
      </c>
      <c r="AK32" s="283"/>
      <c r="AL32" s="57">
        <f t="shared" si="2"/>
        <v>0</v>
      </c>
      <c r="AM32" s="386"/>
      <c r="AN32" s="318" t="e">
        <f t="shared" si="38"/>
        <v>#N/A</v>
      </c>
      <c r="AO32" s="318" t="e">
        <f t="shared" si="38"/>
        <v>#N/A</v>
      </c>
      <c r="AP32" s="318">
        <f t="shared" si="4"/>
        <v>551</v>
      </c>
      <c r="AQ32" s="318" t="e">
        <f t="shared" si="39"/>
        <v>#N/A</v>
      </c>
      <c r="AR32" s="318" t="e">
        <f t="shared" si="39"/>
        <v>#N/A</v>
      </c>
      <c r="AS32" s="318">
        <f t="shared" si="6"/>
        <v>553</v>
      </c>
      <c r="AT32" s="318" t="e">
        <f t="shared" si="40"/>
        <v>#N/A</v>
      </c>
      <c r="AU32" s="318" t="e">
        <f t="shared" si="40"/>
        <v>#N/A</v>
      </c>
      <c r="AV32" s="318">
        <f t="shared" si="8"/>
        <v>560</v>
      </c>
      <c r="AW32" s="318" t="e">
        <f t="shared" si="41"/>
        <v>#N/A</v>
      </c>
      <c r="AX32" s="318" t="e">
        <f t="shared" si="41"/>
        <v>#N/A</v>
      </c>
      <c r="AY32" s="318">
        <f t="shared" si="10"/>
        <v>562</v>
      </c>
      <c r="AZ32" s="318" t="e">
        <f t="shared" si="42"/>
        <v>#N/A</v>
      </c>
      <c r="BA32" s="318" t="e">
        <f t="shared" si="42"/>
        <v>#N/A</v>
      </c>
      <c r="BB32" s="318">
        <f t="shared" si="12"/>
        <v>569</v>
      </c>
      <c r="BC32" s="318" t="e">
        <f t="shared" si="43"/>
        <v>#N/A</v>
      </c>
      <c r="BD32" s="318" t="e">
        <f t="shared" si="43"/>
        <v>#N/A</v>
      </c>
      <c r="BE32" s="318">
        <f t="shared" si="14"/>
        <v>571</v>
      </c>
      <c r="BF32" s="318"/>
    </row>
    <row r="33" spans="1:58" ht="45" customHeight="1" x14ac:dyDescent="0.35">
      <c r="A33" s="273" t="s">
        <v>258</v>
      </c>
      <c r="C33" s="19" t="s">
        <v>259</v>
      </c>
      <c r="D33" s="20" t="s">
        <v>260</v>
      </c>
      <c r="E33" s="213"/>
      <c r="F33" s="283"/>
      <c r="G33" s="283"/>
      <c r="H33" s="283"/>
      <c r="I33" s="283"/>
      <c r="J33" s="21">
        <f t="shared" si="16"/>
        <v>0</v>
      </c>
      <c r="K33" s="283"/>
      <c r="L33" s="21">
        <f t="shared" si="17"/>
        <v>0</v>
      </c>
      <c r="M33" s="333" t="e">
        <f t="shared" si="45"/>
        <v>#N/A</v>
      </c>
      <c r="N33" s="333" t="e">
        <f t="shared" si="46"/>
        <v>#N/A</v>
      </c>
      <c r="O33" s="283"/>
      <c r="P33" s="406"/>
      <c r="Q33" s="57">
        <f t="shared" si="18"/>
        <v>0</v>
      </c>
      <c r="R33" s="283"/>
      <c r="S33" s="406"/>
      <c r="T33" s="57">
        <f t="shared" si="19"/>
        <v>0</v>
      </c>
      <c r="U33" s="283"/>
      <c r="V33" s="21">
        <f t="shared" si="0"/>
        <v>0</v>
      </c>
      <c r="W33" s="333" t="e">
        <f t="shared" si="47"/>
        <v>#N/A</v>
      </c>
      <c r="X33" s="333" t="e">
        <f t="shared" si="48"/>
        <v>#N/A</v>
      </c>
      <c r="Y33" s="54">
        <f t="shared" si="1"/>
        <v>0</v>
      </c>
      <c r="Z33" s="260"/>
      <c r="AA33" s="260"/>
      <c r="AB33" s="260"/>
      <c r="AC33" s="150"/>
      <c r="AD33" s="283"/>
      <c r="AE33" s="283"/>
      <c r="AF33" s="283"/>
      <c r="AG33" s="283"/>
      <c r="AH33" s="54">
        <f t="shared" si="20"/>
        <v>0</v>
      </c>
      <c r="AI33" s="333" t="e">
        <f t="shared" si="49"/>
        <v>#N/A</v>
      </c>
      <c r="AJ33" s="333" t="e">
        <f t="shared" si="50"/>
        <v>#N/A</v>
      </c>
      <c r="AK33" s="283"/>
      <c r="AL33" s="57">
        <f t="shared" si="2"/>
        <v>0</v>
      </c>
      <c r="AM33" s="386"/>
      <c r="AN33" s="318" t="e">
        <f t="shared" si="38"/>
        <v>#N/A</v>
      </c>
      <c r="AO33" s="318" t="e">
        <f t="shared" si="38"/>
        <v>#N/A</v>
      </c>
      <c r="AP33" s="318">
        <f t="shared" si="4"/>
        <v>578</v>
      </c>
      <c r="AQ33" s="318" t="e">
        <f t="shared" si="39"/>
        <v>#N/A</v>
      </c>
      <c r="AR33" s="318" t="e">
        <f t="shared" si="39"/>
        <v>#N/A</v>
      </c>
      <c r="AS33" s="318">
        <f t="shared" si="6"/>
        <v>580</v>
      </c>
      <c r="AT33" s="318" t="e">
        <f t="shared" si="40"/>
        <v>#N/A</v>
      </c>
      <c r="AU33" s="318" t="e">
        <f t="shared" si="40"/>
        <v>#N/A</v>
      </c>
      <c r="AV33" s="318">
        <f t="shared" si="8"/>
        <v>587</v>
      </c>
      <c r="AW33" s="318" t="e">
        <f t="shared" si="41"/>
        <v>#N/A</v>
      </c>
      <c r="AX33" s="318" t="e">
        <f t="shared" si="41"/>
        <v>#N/A</v>
      </c>
      <c r="AY33" s="318">
        <f t="shared" si="10"/>
        <v>589</v>
      </c>
      <c r="AZ33" s="318" t="e">
        <f t="shared" si="42"/>
        <v>#N/A</v>
      </c>
      <c r="BA33" s="318" t="e">
        <f t="shared" si="42"/>
        <v>#N/A</v>
      </c>
      <c r="BB33" s="318">
        <f t="shared" si="12"/>
        <v>596</v>
      </c>
      <c r="BC33" s="318" t="e">
        <f t="shared" si="43"/>
        <v>#N/A</v>
      </c>
      <c r="BD33" s="318" t="e">
        <f t="shared" si="43"/>
        <v>#N/A</v>
      </c>
      <c r="BE33" s="318">
        <f t="shared" si="14"/>
        <v>598</v>
      </c>
      <c r="BF33" s="318"/>
    </row>
    <row r="34" spans="1:58" ht="45" customHeight="1" x14ac:dyDescent="0.35">
      <c r="A34" s="273" t="s">
        <v>261</v>
      </c>
      <c r="C34" s="19" t="s">
        <v>262</v>
      </c>
      <c r="D34" s="20" t="s">
        <v>263</v>
      </c>
      <c r="E34" s="213"/>
      <c r="F34" s="283"/>
      <c r="G34" s="283"/>
      <c r="H34" s="283"/>
      <c r="I34" s="283"/>
      <c r="J34" s="21">
        <f t="shared" si="16"/>
        <v>0</v>
      </c>
      <c r="K34" s="283"/>
      <c r="L34" s="21">
        <f t="shared" si="17"/>
        <v>0</v>
      </c>
      <c r="M34" s="333" t="e">
        <f t="shared" si="45"/>
        <v>#N/A</v>
      </c>
      <c r="N34" s="333" t="e">
        <f t="shared" si="46"/>
        <v>#N/A</v>
      </c>
      <c r="O34" s="283"/>
      <c r="P34" s="406"/>
      <c r="Q34" s="57">
        <f t="shared" si="18"/>
        <v>0</v>
      </c>
      <c r="R34" s="283"/>
      <c r="S34" s="406"/>
      <c r="T34" s="57">
        <f t="shared" si="19"/>
        <v>0</v>
      </c>
      <c r="U34" s="283"/>
      <c r="V34" s="21">
        <f t="shared" si="0"/>
        <v>0</v>
      </c>
      <c r="W34" s="333" t="e">
        <f t="shared" si="47"/>
        <v>#N/A</v>
      </c>
      <c r="X34" s="333" t="e">
        <f t="shared" si="48"/>
        <v>#N/A</v>
      </c>
      <c r="Y34" s="54">
        <f t="shared" si="1"/>
        <v>0</v>
      </c>
      <c r="Z34" s="260"/>
      <c r="AA34" s="260"/>
      <c r="AB34" s="260"/>
      <c r="AC34" s="150"/>
      <c r="AD34" s="283"/>
      <c r="AE34" s="283"/>
      <c r="AF34" s="283"/>
      <c r="AG34" s="283"/>
      <c r="AH34" s="54">
        <f t="shared" si="20"/>
        <v>0</v>
      </c>
      <c r="AI34" s="333" t="e">
        <f t="shared" si="49"/>
        <v>#N/A</v>
      </c>
      <c r="AJ34" s="333" t="e">
        <f t="shared" si="50"/>
        <v>#N/A</v>
      </c>
      <c r="AK34" s="283"/>
      <c r="AL34" s="57">
        <f t="shared" si="2"/>
        <v>0</v>
      </c>
      <c r="AM34" s="386"/>
      <c r="AN34" s="318" t="e">
        <f t="shared" si="38"/>
        <v>#N/A</v>
      </c>
      <c r="AO34" s="318" t="e">
        <f t="shared" si="38"/>
        <v>#N/A</v>
      </c>
      <c r="AP34" s="318">
        <f t="shared" si="4"/>
        <v>605</v>
      </c>
      <c r="AQ34" s="318" t="e">
        <f t="shared" si="39"/>
        <v>#N/A</v>
      </c>
      <c r="AR34" s="318" t="e">
        <f t="shared" si="39"/>
        <v>#N/A</v>
      </c>
      <c r="AS34" s="318">
        <f t="shared" si="6"/>
        <v>607</v>
      </c>
      <c r="AT34" s="318" t="e">
        <f t="shared" si="40"/>
        <v>#N/A</v>
      </c>
      <c r="AU34" s="318" t="e">
        <f t="shared" si="40"/>
        <v>#N/A</v>
      </c>
      <c r="AV34" s="318">
        <f t="shared" si="8"/>
        <v>614</v>
      </c>
      <c r="AW34" s="318" t="e">
        <f t="shared" si="41"/>
        <v>#N/A</v>
      </c>
      <c r="AX34" s="318" t="e">
        <f t="shared" si="41"/>
        <v>#N/A</v>
      </c>
      <c r="AY34" s="318">
        <f t="shared" si="10"/>
        <v>616</v>
      </c>
      <c r="AZ34" s="318" t="e">
        <f t="shared" si="42"/>
        <v>#N/A</v>
      </c>
      <c r="BA34" s="318" t="e">
        <f t="shared" si="42"/>
        <v>#N/A</v>
      </c>
      <c r="BB34" s="318">
        <f t="shared" si="12"/>
        <v>623</v>
      </c>
      <c r="BC34" s="318" t="e">
        <f t="shared" si="43"/>
        <v>#N/A</v>
      </c>
      <c r="BD34" s="318" t="e">
        <f t="shared" si="43"/>
        <v>#N/A</v>
      </c>
      <c r="BE34" s="318">
        <f t="shared" si="14"/>
        <v>625</v>
      </c>
      <c r="BF34" s="318"/>
    </row>
    <row r="35" spans="1:58" ht="45" customHeight="1" x14ac:dyDescent="0.35">
      <c r="A35" s="273" t="s">
        <v>264</v>
      </c>
      <c r="C35" s="19" t="s">
        <v>265</v>
      </c>
      <c r="D35" s="20" t="s">
        <v>266</v>
      </c>
      <c r="E35" s="213"/>
      <c r="F35" s="283"/>
      <c r="G35" s="283"/>
      <c r="H35" s="283"/>
      <c r="I35" s="283"/>
      <c r="J35" s="21">
        <f t="shared" si="16"/>
        <v>0</v>
      </c>
      <c r="K35" s="283"/>
      <c r="L35" s="21">
        <f t="shared" si="17"/>
        <v>0</v>
      </c>
      <c r="M35" s="333" t="e">
        <f t="shared" si="45"/>
        <v>#N/A</v>
      </c>
      <c r="N35" s="333" t="e">
        <f t="shared" si="46"/>
        <v>#N/A</v>
      </c>
      <c r="O35" s="283"/>
      <c r="P35" s="406"/>
      <c r="Q35" s="57">
        <f t="shared" si="18"/>
        <v>0</v>
      </c>
      <c r="R35" s="283"/>
      <c r="S35" s="406"/>
      <c r="T35" s="57">
        <f t="shared" si="19"/>
        <v>0</v>
      </c>
      <c r="U35" s="283"/>
      <c r="V35" s="21">
        <f t="shared" si="0"/>
        <v>0</v>
      </c>
      <c r="W35" s="333" t="e">
        <f t="shared" si="47"/>
        <v>#N/A</v>
      </c>
      <c r="X35" s="333" t="e">
        <f t="shared" si="48"/>
        <v>#N/A</v>
      </c>
      <c r="Y35" s="54">
        <f t="shared" si="1"/>
        <v>0</v>
      </c>
      <c r="Z35" s="260"/>
      <c r="AA35" s="260"/>
      <c r="AB35" s="260"/>
      <c r="AC35" s="150"/>
      <c r="AD35" s="283"/>
      <c r="AE35" s="283"/>
      <c r="AF35" s="283"/>
      <c r="AG35" s="283"/>
      <c r="AH35" s="54">
        <f t="shared" si="20"/>
        <v>0</v>
      </c>
      <c r="AI35" s="333" t="e">
        <f t="shared" si="49"/>
        <v>#N/A</v>
      </c>
      <c r="AJ35" s="333" t="e">
        <f t="shared" si="50"/>
        <v>#N/A</v>
      </c>
      <c r="AK35" s="283"/>
      <c r="AL35" s="57">
        <f t="shared" si="2"/>
        <v>0</v>
      </c>
      <c r="AM35" s="386"/>
      <c r="AN35" s="318" t="e">
        <f t="shared" si="38"/>
        <v>#N/A</v>
      </c>
      <c r="AO35" s="318" t="e">
        <f t="shared" si="38"/>
        <v>#N/A</v>
      </c>
      <c r="AP35" s="318">
        <f t="shared" si="4"/>
        <v>632</v>
      </c>
      <c r="AQ35" s="318" t="e">
        <f t="shared" si="39"/>
        <v>#N/A</v>
      </c>
      <c r="AR35" s="318" t="e">
        <f t="shared" si="39"/>
        <v>#N/A</v>
      </c>
      <c r="AS35" s="318">
        <f t="shared" si="6"/>
        <v>634</v>
      </c>
      <c r="AT35" s="318" t="e">
        <f t="shared" si="40"/>
        <v>#N/A</v>
      </c>
      <c r="AU35" s="318" t="e">
        <f t="shared" si="40"/>
        <v>#N/A</v>
      </c>
      <c r="AV35" s="318">
        <f t="shared" si="8"/>
        <v>641</v>
      </c>
      <c r="AW35" s="318" t="e">
        <f t="shared" si="41"/>
        <v>#N/A</v>
      </c>
      <c r="AX35" s="318" t="e">
        <f t="shared" si="41"/>
        <v>#N/A</v>
      </c>
      <c r="AY35" s="318">
        <f t="shared" si="10"/>
        <v>643</v>
      </c>
      <c r="AZ35" s="318" t="e">
        <f t="shared" si="42"/>
        <v>#N/A</v>
      </c>
      <c r="BA35" s="318" t="e">
        <f t="shared" si="42"/>
        <v>#N/A</v>
      </c>
      <c r="BB35" s="318">
        <f t="shared" si="12"/>
        <v>650</v>
      </c>
      <c r="BC35" s="318" t="e">
        <f t="shared" si="43"/>
        <v>#N/A</v>
      </c>
      <c r="BD35" s="318" t="e">
        <f t="shared" si="43"/>
        <v>#N/A</v>
      </c>
      <c r="BE35" s="318">
        <f t="shared" si="14"/>
        <v>652</v>
      </c>
      <c r="BF35" s="318"/>
    </row>
    <row r="36" spans="1:58" ht="45" customHeight="1" x14ac:dyDescent="0.35">
      <c r="A36" s="273" t="s">
        <v>267</v>
      </c>
      <c r="C36" s="19" t="s">
        <v>268</v>
      </c>
      <c r="D36" s="20" t="s">
        <v>269</v>
      </c>
      <c r="E36" s="213"/>
      <c r="F36" s="283"/>
      <c r="G36" s="283"/>
      <c r="H36" s="283"/>
      <c r="I36" s="283"/>
      <c r="J36" s="21">
        <f t="shared" si="16"/>
        <v>0</v>
      </c>
      <c r="K36" s="283"/>
      <c r="L36" s="21">
        <f t="shared" si="17"/>
        <v>0</v>
      </c>
      <c r="M36" s="333" t="e">
        <f t="shared" si="45"/>
        <v>#N/A</v>
      </c>
      <c r="N36" s="333" t="e">
        <f t="shared" si="46"/>
        <v>#N/A</v>
      </c>
      <c r="O36" s="283"/>
      <c r="P36" s="406"/>
      <c r="Q36" s="57">
        <f t="shared" si="18"/>
        <v>0</v>
      </c>
      <c r="R36" s="283"/>
      <c r="S36" s="406"/>
      <c r="T36" s="57">
        <f t="shared" si="19"/>
        <v>0</v>
      </c>
      <c r="U36" s="283"/>
      <c r="V36" s="21">
        <f t="shared" si="0"/>
        <v>0</v>
      </c>
      <c r="W36" s="333" t="e">
        <f t="shared" si="47"/>
        <v>#N/A</v>
      </c>
      <c r="X36" s="333" t="e">
        <f t="shared" si="48"/>
        <v>#N/A</v>
      </c>
      <c r="Y36" s="54">
        <f t="shared" si="1"/>
        <v>0</v>
      </c>
      <c r="Z36" s="260"/>
      <c r="AA36" s="260"/>
      <c r="AB36" s="260"/>
      <c r="AC36" s="150"/>
      <c r="AD36" s="283"/>
      <c r="AE36" s="283"/>
      <c r="AF36" s="283"/>
      <c r="AG36" s="283"/>
      <c r="AH36" s="54">
        <f t="shared" si="20"/>
        <v>0</v>
      </c>
      <c r="AI36" s="333" t="e">
        <f t="shared" si="49"/>
        <v>#N/A</v>
      </c>
      <c r="AJ36" s="333" t="e">
        <f t="shared" si="50"/>
        <v>#N/A</v>
      </c>
      <c r="AK36" s="283"/>
      <c r="AL36" s="57">
        <f t="shared" si="2"/>
        <v>0</v>
      </c>
      <c r="AM36" s="386"/>
      <c r="AN36" s="318" t="e">
        <f t="shared" si="38"/>
        <v>#N/A</v>
      </c>
      <c r="AO36" s="318" t="e">
        <f t="shared" si="38"/>
        <v>#N/A</v>
      </c>
      <c r="AP36" s="318">
        <f t="shared" si="4"/>
        <v>659</v>
      </c>
      <c r="AQ36" s="318" t="e">
        <f t="shared" si="39"/>
        <v>#N/A</v>
      </c>
      <c r="AR36" s="318" t="e">
        <f t="shared" si="39"/>
        <v>#N/A</v>
      </c>
      <c r="AS36" s="318">
        <f t="shared" si="6"/>
        <v>661</v>
      </c>
      <c r="AT36" s="318" t="e">
        <f t="shared" si="40"/>
        <v>#N/A</v>
      </c>
      <c r="AU36" s="318" t="e">
        <f t="shared" si="40"/>
        <v>#N/A</v>
      </c>
      <c r="AV36" s="318">
        <f t="shared" si="8"/>
        <v>668</v>
      </c>
      <c r="AW36" s="318" t="e">
        <f t="shared" si="41"/>
        <v>#N/A</v>
      </c>
      <c r="AX36" s="318" t="e">
        <f t="shared" si="41"/>
        <v>#N/A</v>
      </c>
      <c r="AY36" s="318">
        <f t="shared" si="10"/>
        <v>670</v>
      </c>
      <c r="AZ36" s="318" t="e">
        <f t="shared" si="42"/>
        <v>#N/A</v>
      </c>
      <c r="BA36" s="318" t="e">
        <f t="shared" si="42"/>
        <v>#N/A</v>
      </c>
      <c r="BB36" s="318">
        <f t="shared" si="12"/>
        <v>677</v>
      </c>
      <c r="BC36" s="318" t="e">
        <f t="shared" si="43"/>
        <v>#N/A</v>
      </c>
      <c r="BD36" s="318" t="e">
        <f t="shared" si="43"/>
        <v>#N/A</v>
      </c>
      <c r="BE36" s="318">
        <f t="shared" si="14"/>
        <v>679</v>
      </c>
      <c r="BF36" s="318"/>
    </row>
    <row r="37" spans="1:58" ht="45" customHeight="1" x14ac:dyDescent="0.35">
      <c r="A37" s="273" t="s">
        <v>270</v>
      </c>
      <c r="C37" s="19" t="s">
        <v>271</v>
      </c>
      <c r="D37" s="20" t="s">
        <v>272</v>
      </c>
      <c r="E37" s="213"/>
      <c r="F37" s="283"/>
      <c r="G37" s="283"/>
      <c r="H37" s="283"/>
      <c r="I37" s="283"/>
      <c r="J37" s="21">
        <f t="shared" si="16"/>
        <v>0</v>
      </c>
      <c r="K37" s="283"/>
      <c r="L37" s="21">
        <f t="shared" si="17"/>
        <v>0</v>
      </c>
      <c r="M37" s="333" t="e">
        <f t="shared" si="45"/>
        <v>#N/A</v>
      </c>
      <c r="N37" s="333" t="e">
        <f t="shared" si="46"/>
        <v>#N/A</v>
      </c>
      <c r="O37" s="283"/>
      <c r="P37" s="406"/>
      <c r="Q37" s="57">
        <f t="shared" si="18"/>
        <v>0</v>
      </c>
      <c r="R37" s="283"/>
      <c r="S37" s="406"/>
      <c r="T37" s="57">
        <f t="shared" si="19"/>
        <v>0</v>
      </c>
      <c r="U37" s="283"/>
      <c r="V37" s="21">
        <f t="shared" si="0"/>
        <v>0</v>
      </c>
      <c r="W37" s="333" t="e">
        <f t="shared" si="47"/>
        <v>#N/A</v>
      </c>
      <c r="X37" s="333" t="e">
        <f t="shared" si="48"/>
        <v>#N/A</v>
      </c>
      <c r="Y37" s="54">
        <f t="shared" si="1"/>
        <v>0</v>
      </c>
      <c r="Z37" s="260"/>
      <c r="AA37" s="260"/>
      <c r="AB37" s="260"/>
      <c r="AC37" s="150"/>
      <c r="AD37" s="283"/>
      <c r="AE37" s="283"/>
      <c r="AF37" s="283"/>
      <c r="AG37" s="283"/>
      <c r="AH37" s="54">
        <f t="shared" si="20"/>
        <v>0</v>
      </c>
      <c r="AI37" s="333" t="e">
        <f t="shared" si="49"/>
        <v>#N/A</v>
      </c>
      <c r="AJ37" s="333" t="e">
        <f t="shared" si="50"/>
        <v>#N/A</v>
      </c>
      <c r="AK37" s="283"/>
      <c r="AL37" s="57">
        <f t="shared" si="2"/>
        <v>0</v>
      </c>
      <c r="AM37" s="386"/>
      <c r="AN37" s="318" t="e">
        <f t="shared" si="38"/>
        <v>#N/A</v>
      </c>
      <c r="AO37" s="318" t="e">
        <f t="shared" si="38"/>
        <v>#N/A</v>
      </c>
      <c r="AP37" s="318">
        <f t="shared" si="4"/>
        <v>686</v>
      </c>
      <c r="AQ37" s="318" t="e">
        <f t="shared" si="39"/>
        <v>#N/A</v>
      </c>
      <c r="AR37" s="318" t="e">
        <f t="shared" si="39"/>
        <v>#N/A</v>
      </c>
      <c r="AS37" s="318">
        <f t="shared" si="6"/>
        <v>688</v>
      </c>
      <c r="AT37" s="318" t="e">
        <f t="shared" si="40"/>
        <v>#N/A</v>
      </c>
      <c r="AU37" s="318" t="e">
        <f t="shared" si="40"/>
        <v>#N/A</v>
      </c>
      <c r="AV37" s="318">
        <f t="shared" si="8"/>
        <v>695</v>
      </c>
      <c r="AW37" s="318" t="e">
        <f t="shared" si="41"/>
        <v>#N/A</v>
      </c>
      <c r="AX37" s="318" t="e">
        <f t="shared" si="41"/>
        <v>#N/A</v>
      </c>
      <c r="AY37" s="318">
        <f t="shared" si="10"/>
        <v>697</v>
      </c>
      <c r="AZ37" s="318" t="e">
        <f t="shared" si="42"/>
        <v>#N/A</v>
      </c>
      <c r="BA37" s="318" t="e">
        <f t="shared" si="42"/>
        <v>#N/A</v>
      </c>
      <c r="BB37" s="318">
        <f t="shared" si="12"/>
        <v>704</v>
      </c>
      <c r="BC37" s="318" t="e">
        <f t="shared" si="43"/>
        <v>#N/A</v>
      </c>
      <c r="BD37" s="318" t="e">
        <f t="shared" si="43"/>
        <v>#N/A</v>
      </c>
      <c r="BE37" s="318">
        <f t="shared" si="14"/>
        <v>706</v>
      </c>
      <c r="BF37" s="318"/>
    </row>
    <row r="38" spans="1:58" ht="45" customHeight="1" x14ac:dyDescent="0.35">
      <c r="A38" s="273" t="s">
        <v>273</v>
      </c>
      <c r="C38" s="19" t="s">
        <v>274</v>
      </c>
      <c r="D38" s="20" t="s">
        <v>275</v>
      </c>
      <c r="E38" s="213"/>
      <c r="F38" s="283"/>
      <c r="G38" s="283"/>
      <c r="H38" s="283"/>
      <c r="I38" s="283"/>
      <c r="J38" s="21">
        <f t="shared" si="16"/>
        <v>0</v>
      </c>
      <c r="K38" s="283"/>
      <c r="L38" s="21">
        <f t="shared" si="17"/>
        <v>0</v>
      </c>
      <c r="M38" s="333" t="e">
        <f t="shared" si="45"/>
        <v>#N/A</v>
      </c>
      <c r="N38" s="333" t="e">
        <f t="shared" si="46"/>
        <v>#N/A</v>
      </c>
      <c r="O38" s="283"/>
      <c r="P38" s="406"/>
      <c r="Q38" s="57">
        <f t="shared" si="18"/>
        <v>0</v>
      </c>
      <c r="R38" s="283"/>
      <c r="S38" s="406"/>
      <c r="T38" s="57">
        <f t="shared" si="19"/>
        <v>0</v>
      </c>
      <c r="U38" s="283"/>
      <c r="V38" s="21">
        <f t="shared" si="0"/>
        <v>0</v>
      </c>
      <c r="W38" s="333" t="e">
        <f t="shared" si="47"/>
        <v>#N/A</v>
      </c>
      <c r="X38" s="333" t="e">
        <f t="shared" si="48"/>
        <v>#N/A</v>
      </c>
      <c r="Y38" s="54">
        <f t="shared" si="1"/>
        <v>0</v>
      </c>
      <c r="Z38" s="260"/>
      <c r="AA38" s="260"/>
      <c r="AB38" s="260"/>
      <c r="AC38" s="150"/>
      <c r="AD38" s="283"/>
      <c r="AE38" s="283"/>
      <c r="AF38" s="283"/>
      <c r="AG38" s="283"/>
      <c r="AH38" s="54">
        <f t="shared" si="20"/>
        <v>0</v>
      </c>
      <c r="AI38" s="333" t="e">
        <f t="shared" si="49"/>
        <v>#N/A</v>
      </c>
      <c r="AJ38" s="333" t="e">
        <f t="shared" si="50"/>
        <v>#N/A</v>
      </c>
      <c r="AK38" s="283"/>
      <c r="AL38" s="57">
        <f t="shared" si="2"/>
        <v>0</v>
      </c>
      <c r="AM38" s="386"/>
      <c r="AN38" s="318" t="e">
        <f t="shared" si="38"/>
        <v>#N/A</v>
      </c>
      <c r="AO38" s="318" t="e">
        <f t="shared" si="38"/>
        <v>#N/A</v>
      </c>
      <c r="AP38" s="318">
        <f t="shared" si="4"/>
        <v>713</v>
      </c>
      <c r="AQ38" s="318" t="e">
        <f t="shared" si="39"/>
        <v>#N/A</v>
      </c>
      <c r="AR38" s="318" t="e">
        <f t="shared" si="39"/>
        <v>#N/A</v>
      </c>
      <c r="AS38" s="318">
        <f t="shared" si="6"/>
        <v>715</v>
      </c>
      <c r="AT38" s="318" t="e">
        <f t="shared" si="40"/>
        <v>#N/A</v>
      </c>
      <c r="AU38" s="318" t="e">
        <f t="shared" si="40"/>
        <v>#N/A</v>
      </c>
      <c r="AV38" s="318">
        <f t="shared" si="8"/>
        <v>722</v>
      </c>
      <c r="AW38" s="318" t="e">
        <f t="shared" si="41"/>
        <v>#N/A</v>
      </c>
      <c r="AX38" s="318" t="e">
        <f t="shared" si="41"/>
        <v>#N/A</v>
      </c>
      <c r="AY38" s="318">
        <f t="shared" si="10"/>
        <v>724</v>
      </c>
      <c r="AZ38" s="318" t="e">
        <f t="shared" si="42"/>
        <v>#N/A</v>
      </c>
      <c r="BA38" s="318" t="e">
        <f t="shared" si="42"/>
        <v>#N/A</v>
      </c>
      <c r="BB38" s="318">
        <f t="shared" si="12"/>
        <v>731</v>
      </c>
      <c r="BC38" s="318" t="e">
        <f t="shared" si="43"/>
        <v>#N/A</v>
      </c>
      <c r="BD38" s="318" t="e">
        <f t="shared" si="43"/>
        <v>#N/A</v>
      </c>
      <c r="BE38" s="318">
        <f t="shared" si="14"/>
        <v>733</v>
      </c>
      <c r="BF38" s="318"/>
    </row>
    <row r="39" spans="1:58" ht="45" customHeight="1" x14ac:dyDescent="0.35">
      <c r="A39" s="273" t="s">
        <v>276</v>
      </c>
      <c r="C39" s="19" t="s">
        <v>277</v>
      </c>
      <c r="D39" s="20" t="s">
        <v>278</v>
      </c>
      <c r="E39" s="213"/>
      <c r="F39" s="283"/>
      <c r="G39" s="283"/>
      <c r="H39" s="283"/>
      <c r="I39" s="283"/>
      <c r="J39" s="21">
        <f t="shared" si="16"/>
        <v>0</v>
      </c>
      <c r="K39" s="283"/>
      <c r="L39" s="21">
        <f t="shared" si="17"/>
        <v>0</v>
      </c>
      <c r="M39" s="333" t="e">
        <f t="shared" si="45"/>
        <v>#N/A</v>
      </c>
      <c r="N39" s="333" t="e">
        <f t="shared" si="46"/>
        <v>#N/A</v>
      </c>
      <c r="O39" s="283"/>
      <c r="P39" s="406"/>
      <c r="Q39" s="57">
        <f t="shared" si="18"/>
        <v>0</v>
      </c>
      <c r="R39" s="283"/>
      <c r="S39" s="406"/>
      <c r="T39" s="57">
        <f t="shared" si="19"/>
        <v>0</v>
      </c>
      <c r="U39" s="283"/>
      <c r="V39" s="21">
        <f t="shared" ref="V39:V61" si="51">SUM($O39,$R39,$U39)</f>
        <v>0</v>
      </c>
      <c r="W39" s="333" t="e">
        <f t="shared" si="47"/>
        <v>#N/A</v>
      </c>
      <c r="X39" s="333" t="e">
        <f t="shared" si="48"/>
        <v>#N/A</v>
      </c>
      <c r="Y39" s="54">
        <f t="shared" si="1"/>
        <v>0</v>
      </c>
      <c r="Z39" s="260"/>
      <c r="AA39" s="260"/>
      <c r="AB39" s="260"/>
      <c r="AC39" s="150"/>
      <c r="AD39" s="283"/>
      <c r="AE39" s="283"/>
      <c r="AF39" s="283"/>
      <c r="AG39" s="283"/>
      <c r="AH39" s="54">
        <f t="shared" si="20"/>
        <v>0</v>
      </c>
      <c r="AI39" s="333" t="e">
        <f t="shared" si="49"/>
        <v>#N/A</v>
      </c>
      <c r="AJ39" s="333" t="e">
        <f t="shared" si="50"/>
        <v>#N/A</v>
      </c>
      <c r="AK39" s="283"/>
      <c r="AL39" s="57">
        <f t="shared" si="2"/>
        <v>0</v>
      </c>
      <c r="AM39" s="386"/>
      <c r="AN39" s="318" t="e">
        <f t="shared" si="38"/>
        <v>#N/A</v>
      </c>
      <c r="AO39" s="318" t="e">
        <f t="shared" si="38"/>
        <v>#N/A</v>
      </c>
      <c r="AP39" s="318">
        <f t="shared" ref="AP39:AP59" si="52">MATCH($A$1&amp;"-"&amp;$A39&amp;"-"&amp;AP$1&amp;"-"&amp;AP$2,EandR1_validation_rows,0)</f>
        <v>740</v>
      </c>
      <c r="AQ39" s="318" t="e">
        <f t="shared" si="39"/>
        <v>#N/A</v>
      </c>
      <c r="AR39" s="318" t="e">
        <f t="shared" si="39"/>
        <v>#N/A</v>
      </c>
      <c r="AS39" s="318">
        <f t="shared" ref="AS39:AS59" si="53">MATCH($A$1&amp;"-"&amp;$A39&amp;"-"&amp;AS$1&amp;"-"&amp;AS$2,EandR1_validation_rows,0)</f>
        <v>742</v>
      </c>
      <c r="AT39" s="318" t="e">
        <f t="shared" si="40"/>
        <v>#N/A</v>
      </c>
      <c r="AU39" s="318" t="e">
        <f t="shared" si="40"/>
        <v>#N/A</v>
      </c>
      <c r="AV39" s="318">
        <f t="shared" ref="AV39:AV59" si="54">MATCH($A$1&amp;"-"&amp;$A39&amp;"-"&amp;AV$1&amp;"-"&amp;AV$2,EandR1_validation_rows,0)</f>
        <v>749</v>
      </c>
      <c r="AW39" s="318" t="e">
        <f t="shared" si="41"/>
        <v>#N/A</v>
      </c>
      <c r="AX39" s="318" t="e">
        <f t="shared" si="41"/>
        <v>#N/A</v>
      </c>
      <c r="AY39" s="318">
        <f t="shared" ref="AY39:AY59" si="55">MATCH($A$1&amp;"-"&amp;$A39&amp;"-"&amp;AY$1&amp;"-"&amp;AY$2,EandR1_validation_rows,0)</f>
        <v>751</v>
      </c>
      <c r="AZ39" s="318" t="e">
        <f t="shared" si="42"/>
        <v>#N/A</v>
      </c>
      <c r="BA39" s="318" t="e">
        <f t="shared" si="42"/>
        <v>#N/A</v>
      </c>
      <c r="BB39" s="318">
        <f t="shared" ref="BB39:BB59" si="56">MATCH($A$1&amp;"-"&amp;$A39&amp;"-"&amp;BB$1&amp;"-"&amp;BB$2,EandR1_validation_rows,0)</f>
        <v>758</v>
      </c>
      <c r="BC39" s="318" t="e">
        <f t="shared" si="43"/>
        <v>#N/A</v>
      </c>
      <c r="BD39" s="318" t="e">
        <f t="shared" si="43"/>
        <v>#N/A</v>
      </c>
      <c r="BE39" s="318">
        <f t="shared" ref="BE39:BE59" si="57">MATCH($A$1&amp;"-"&amp;$A39&amp;"-"&amp;BE$1&amp;"-"&amp;BE$2,EandR1_validation_rows,0)</f>
        <v>760</v>
      </c>
      <c r="BF39" s="318"/>
    </row>
    <row r="40" spans="1:58" ht="45" customHeight="1" x14ac:dyDescent="0.35">
      <c r="A40" s="273" t="s">
        <v>279</v>
      </c>
      <c r="C40" s="19" t="s">
        <v>280</v>
      </c>
      <c r="D40" s="20" t="s">
        <v>281</v>
      </c>
      <c r="E40" s="213"/>
      <c r="F40" s="283"/>
      <c r="G40" s="283"/>
      <c r="H40" s="283"/>
      <c r="I40" s="283"/>
      <c r="J40" s="21">
        <f t="shared" si="16"/>
        <v>0</v>
      </c>
      <c r="K40" s="283"/>
      <c r="L40" s="21">
        <f t="shared" si="17"/>
        <v>0</v>
      </c>
      <c r="M40" s="333" t="e">
        <f t="shared" si="45"/>
        <v>#N/A</v>
      </c>
      <c r="N40" s="333" t="e">
        <f t="shared" si="46"/>
        <v>#N/A</v>
      </c>
      <c r="O40" s="283"/>
      <c r="P40" s="406"/>
      <c r="Q40" s="57">
        <f t="shared" si="18"/>
        <v>0</v>
      </c>
      <c r="R40" s="283"/>
      <c r="S40" s="406"/>
      <c r="T40" s="57">
        <f t="shared" si="19"/>
        <v>0</v>
      </c>
      <c r="U40" s="283"/>
      <c r="V40" s="21">
        <f t="shared" si="51"/>
        <v>0</v>
      </c>
      <c r="W40" s="333" t="e">
        <f t="shared" si="47"/>
        <v>#N/A</v>
      </c>
      <c r="X40" s="333" t="e">
        <f t="shared" si="48"/>
        <v>#N/A</v>
      </c>
      <c r="Y40" s="54">
        <f t="shared" si="1"/>
        <v>0</v>
      </c>
      <c r="Z40" s="260"/>
      <c r="AA40" s="260"/>
      <c r="AB40" s="260"/>
      <c r="AC40" s="150"/>
      <c r="AD40" s="283"/>
      <c r="AE40" s="283"/>
      <c r="AF40" s="283"/>
      <c r="AG40" s="283"/>
      <c r="AH40" s="54">
        <f t="shared" si="20"/>
        <v>0</v>
      </c>
      <c r="AI40" s="333" t="e">
        <f t="shared" si="49"/>
        <v>#N/A</v>
      </c>
      <c r="AJ40" s="333" t="e">
        <f t="shared" si="50"/>
        <v>#N/A</v>
      </c>
      <c r="AK40" s="283"/>
      <c r="AL40" s="57">
        <f t="shared" si="2"/>
        <v>0</v>
      </c>
      <c r="AM40" s="386"/>
      <c r="AN40" s="318" t="e">
        <f t="shared" si="38"/>
        <v>#N/A</v>
      </c>
      <c r="AO40" s="318" t="e">
        <f t="shared" si="38"/>
        <v>#N/A</v>
      </c>
      <c r="AP40" s="318">
        <f t="shared" si="52"/>
        <v>767</v>
      </c>
      <c r="AQ40" s="318" t="e">
        <f t="shared" si="39"/>
        <v>#N/A</v>
      </c>
      <c r="AR40" s="318" t="e">
        <f t="shared" si="39"/>
        <v>#N/A</v>
      </c>
      <c r="AS40" s="318">
        <f t="shared" si="53"/>
        <v>769</v>
      </c>
      <c r="AT40" s="318" t="e">
        <f t="shared" si="40"/>
        <v>#N/A</v>
      </c>
      <c r="AU40" s="318" t="e">
        <f t="shared" si="40"/>
        <v>#N/A</v>
      </c>
      <c r="AV40" s="318">
        <f t="shared" si="54"/>
        <v>776</v>
      </c>
      <c r="AW40" s="318" t="e">
        <f t="shared" si="41"/>
        <v>#N/A</v>
      </c>
      <c r="AX40" s="318" t="e">
        <f t="shared" si="41"/>
        <v>#N/A</v>
      </c>
      <c r="AY40" s="318">
        <f t="shared" si="55"/>
        <v>778</v>
      </c>
      <c r="AZ40" s="318" t="e">
        <f t="shared" si="42"/>
        <v>#N/A</v>
      </c>
      <c r="BA40" s="318" t="e">
        <f t="shared" si="42"/>
        <v>#N/A</v>
      </c>
      <c r="BB40" s="318">
        <f t="shared" si="56"/>
        <v>785</v>
      </c>
      <c r="BC40" s="318" t="e">
        <f t="shared" si="43"/>
        <v>#N/A</v>
      </c>
      <c r="BD40" s="318" t="e">
        <f t="shared" si="43"/>
        <v>#N/A</v>
      </c>
      <c r="BE40" s="318">
        <f t="shared" si="57"/>
        <v>787</v>
      </c>
      <c r="BF40" s="318"/>
    </row>
    <row r="41" spans="1:58" ht="45" customHeight="1" x14ac:dyDescent="0.35">
      <c r="A41" s="273" t="s">
        <v>282</v>
      </c>
      <c r="C41" s="19" t="s">
        <v>283</v>
      </c>
      <c r="D41" s="20" t="s">
        <v>284</v>
      </c>
      <c r="E41" s="213"/>
      <c r="F41" s="283"/>
      <c r="G41" s="283"/>
      <c r="H41" s="283"/>
      <c r="I41" s="283"/>
      <c r="J41" s="21">
        <f t="shared" si="16"/>
        <v>0</v>
      </c>
      <c r="K41" s="283"/>
      <c r="L41" s="21">
        <f t="shared" si="17"/>
        <v>0</v>
      </c>
      <c r="M41" s="333" t="e">
        <f t="shared" si="45"/>
        <v>#N/A</v>
      </c>
      <c r="N41" s="333" t="e">
        <f t="shared" si="46"/>
        <v>#N/A</v>
      </c>
      <c r="O41" s="283"/>
      <c r="P41" s="406"/>
      <c r="Q41" s="57">
        <f t="shared" si="18"/>
        <v>0</v>
      </c>
      <c r="R41" s="283"/>
      <c r="S41" s="406"/>
      <c r="T41" s="57">
        <f t="shared" si="19"/>
        <v>0</v>
      </c>
      <c r="U41" s="283"/>
      <c r="V41" s="21">
        <f t="shared" si="51"/>
        <v>0</v>
      </c>
      <c r="W41" s="333" t="e">
        <f t="shared" si="47"/>
        <v>#N/A</v>
      </c>
      <c r="X41" s="333" t="e">
        <f t="shared" si="48"/>
        <v>#N/A</v>
      </c>
      <c r="Y41" s="54">
        <f t="shared" si="1"/>
        <v>0</v>
      </c>
      <c r="Z41" s="260"/>
      <c r="AA41" s="260"/>
      <c r="AB41" s="260"/>
      <c r="AC41" s="150"/>
      <c r="AD41" s="283"/>
      <c r="AE41" s="283"/>
      <c r="AF41" s="283"/>
      <c r="AG41" s="283"/>
      <c r="AH41" s="54">
        <f t="shared" si="20"/>
        <v>0</v>
      </c>
      <c r="AI41" s="333" t="e">
        <f t="shared" si="49"/>
        <v>#N/A</v>
      </c>
      <c r="AJ41" s="333" t="e">
        <f t="shared" si="50"/>
        <v>#N/A</v>
      </c>
      <c r="AK41" s="283"/>
      <c r="AL41" s="57">
        <f t="shared" si="2"/>
        <v>0</v>
      </c>
      <c r="AM41" s="386"/>
      <c r="AN41" s="318" t="e">
        <f t="shared" si="38"/>
        <v>#N/A</v>
      </c>
      <c r="AO41" s="318" t="e">
        <f t="shared" si="38"/>
        <v>#N/A</v>
      </c>
      <c r="AP41" s="318">
        <f t="shared" si="52"/>
        <v>794</v>
      </c>
      <c r="AQ41" s="318" t="e">
        <f t="shared" si="39"/>
        <v>#N/A</v>
      </c>
      <c r="AR41" s="318" t="e">
        <f t="shared" si="39"/>
        <v>#N/A</v>
      </c>
      <c r="AS41" s="318">
        <f t="shared" si="53"/>
        <v>796</v>
      </c>
      <c r="AT41" s="318" t="e">
        <f t="shared" si="40"/>
        <v>#N/A</v>
      </c>
      <c r="AU41" s="318" t="e">
        <f t="shared" si="40"/>
        <v>#N/A</v>
      </c>
      <c r="AV41" s="318">
        <f t="shared" si="54"/>
        <v>803</v>
      </c>
      <c r="AW41" s="318" t="e">
        <f t="shared" si="41"/>
        <v>#N/A</v>
      </c>
      <c r="AX41" s="318" t="e">
        <f t="shared" si="41"/>
        <v>#N/A</v>
      </c>
      <c r="AY41" s="318">
        <f t="shared" si="55"/>
        <v>805</v>
      </c>
      <c r="AZ41" s="318" t="e">
        <f t="shared" si="42"/>
        <v>#N/A</v>
      </c>
      <c r="BA41" s="318" t="e">
        <f t="shared" si="42"/>
        <v>#N/A</v>
      </c>
      <c r="BB41" s="318">
        <f t="shared" si="56"/>
        <v>812</v>
      </c>
      <c r="BC41" s="318" t="e">
        <f t="shared" si="43"/>
        <v>#N/A</v>
      </c>
      <c r="BD41" s="318" t="e">
        <f t="shared" si="43"/>
        <v>#N/A</v>
      </c>
      <c r="BE41" s="318">
        <f t="shared" si="57"/>
        <v>814</v>
      </c>
      <c r="BF41" s="318"/>
    </row>
    <row r="42" spans="1:58" ht="45" customHeight="1" x14ac:dyDescent="0.35">
      <c r="A42" s="273" t="s">
        <v>285</v>
      </c>
      <c r="C42" s="19" t="s">
        <v>286</v>
      </c>
      <c r="D42" s="20" t="s">
        <v>287</v>
      </c>
      <c r="E42" s="213"/>
      <c r="F42" s="283"/>
      <c r="G42" s="283"/>
      <c r="H42" s="283"/>
      <c r="I42" s="283"/>
      <c r="J42" s="21">
        <f t="shared" si="16"/>
        <v>0</v>
      </c>
      <c r="K42" s="283"/>
      <c r="L42" s="21">
        <f t="shared" si="17"/>
        <v>0</v>
      </c>
      <c r="M42" s="333" t="e">
        <f t="shared" si="45"/>
        <v>#N/A</v>
      </c>
      <c r="N42" s="333" t="e">
        <f t="shared" si="46"/>
        <v>#N/A</v>
      </c>
      <c r="O42" s="283"/>
      <c r="P42" s="406"/>
      <c r="Q42" s="57">
        <f t="shared" si="18"/>
        <v>0</v>
      </c>
      <c r="R42" s="283"/>
      <c r="S42" s="406"/>
      <c r="T42" s="57">
        <f t="shared" si="19"/>
        <v>0</v>
      </c>
      <c r="U42" s="283"/>
      <c r="V42" s="21">
        <f t="shared" si="51"/>
        <v>0</v>
      </c>
      <c r="W42" s="333" t="e">
        <f t="shared" si="47"/>
        <v>#N/A</v>
      </c>
      <c r="X42" s="333" t="e">
        <f t="shared" si="48"/>
        <v>#N/A</v>
      </c>
      <c r="Y42" s="54">
        <f t="shared" si="1"/>
        <v>0</v>
      </c>
      <c r="Z42" s="260"/>
      <c r="AA42" s="260"/>
      <c r="AB42" s="260"/>
      <c r="AC42" s="150"/>
      <c r="AD42" s="283"/>
      <c r="AE42" s="283"/>
      <c r="AF42" s="283"/>
      <c r="AG42" s="283"/>
      <c r="AH42" s="54">
        <f t="shared" si="20"/>
        <v>0</v>
      </c>
      <c r="AI42" s="333" t="e">
        <f t="shared" si="49"/>
        <v>#N/A</v>
      </c>
      <c r="AJ42" s="333" t="e">
        <f t="shared" si="50"/>
        <v>#N/A</v>
      </c>
      <c r="AK42" s="283"/>
      <c r="AL42" s="57">
        <f t="shared" si="2"/>
        <v>0</v>
      </c>
      <c r="AM42" s="386"/>
      <c r="AN42" s="318" t="e">
        <f t="shared" si="38"/>
        <v>#N/A</v>
      </c>
      <c r="AO42" s="318" t="e">
        <f t="shared" si="38"/>
        <v>#N/A</v>
      </c>
      <c r="AP42" s="318">
        <f t="shared" si="52"/>
        <v>821</v>
      </c>
      <c r="AQ42" s="318" t="e">
        <f t="shared" si="39"/>
        <v>#N/A</v>
      </c>
      <c r="AR42" s="318" t="e">
        <f t="shared" si="39"/>
        <v>#N/A</v>
      </c>
      <c r="AS42" s="318">
        <f t="shared" si="53"/>
        <v>823</v>
      </c>
      <c r="AT42" s="318" t="e">
        <f t="shared" si="40"/>
        <v>#N/A</v>
      </c>
      <c r="AU42" s="318" t="e">
        <f t="shared" si="40"/>
        <v>#N/A</v>
      </c>
      <c r="AV42" s="318">
        <f t="shared" si="54"/>
        <v>830</v>
      </c>
      <c r="AW42" s="318" t="e">
        <f t="shared" si="41"/>
        <v>#N/A</v>
      </c>
      <c r="AX42" s="318" t="e">
        <f t="shared" si="41"/>
        <v>#N/A</v>
      </c>
      <c r="AY42" s="318">
        <f t="shared" si="55"/>
        <v>832</v>
      </c>
      <c r="AZ42" s="318" t="e">
        <f t="shared" si="42"/>
        <v>#N/A</v>
      </c>
      <c r="BA42" s="318" t="e">
        <f t="shared" si="42"/>
        <v>#N/A</v>
      </c>
      <c r="BB42" s="318">
        <f t="shared" si="56"/>
        <v>839</v>
      </c>
      <c r="BC42" s="318" t="e">
        <f t="shared" si="43"/>
        <v>#N/A</v>
      </c>
      <c r="BD42" s="318" t="e">
        <f t="shared" si="43"/>
        <v>#N/A</v>
      </c>
      <c r="BE42" s="318">
        <f t="shared" si="57"/>
        <v>841</v>
      </c>
      <c r="BF42" s="318"/>
    </row>
    <row r="43" spans="1:58" ht="45" customHeight="1" x14ac:dyDescent="0.35">
      <c r="A43" s="273" t="s">
        <v>288</v>
      </c>
      <c r="C43" s="19" t="s">
        <v>289</v>
      </c>
      <c r="D43" s="20" t="s">
        <v>290</v>
      </c>
      <c r="E43" s="213"/>
      <c r="F43" s="283"/>
      <c r="G43" s="283"/>
      <c r="H43" s="283"/>
      <c r="I43" s="283"/>
      <c r="J43" s="21">
        <f t="shared" si="16"/>
        <v>0</v>
      </c>
      <c r="K43" s="283"/>
      <c r="L43" s="21">
        <f t="shared" si="17"/>
        <v>0</v>
      </c>
      <c r="M43" s="333" t="e">
        <f t="shared" si="45"/>
        <v>#N/A</v>
      </c>
      <c r="N43" s="333" t="e">
        <f t="shared" si="46"/>
        <v>#N/A</v>
      </c>
      <c r="O43" s="283"/>
      <c r="P43" s="406"/>
      <c r="Q43" s="57">
        <f t="shared" si="18"/>
        <v>0</v>
      </c>
      <c r="R43" s="283"/>
      <c r="S43" s="406"/>
      <c r="T43" s="57">
        <f t="shared" si="19"/>
        <v>0</v>
      </c>
      <c r="U43" s="283"/>
      <c r="V43" s="21">
        <f t="shared" si="51"/>
        <v>0</v>
      </c>
      <c r="W43" s="333" t="e">
        <f t="shared" si="47"/>
        <v>#N/A</v>
      </c>
      <c r="X43" s="333" t="e">
        <f t="shared" si="48"/>
        <v>#N/A</v>
      </c>
      <c r="Y43" s="54">
        <f t="shared" si="1"/>
        <v>0</v>
      </c>
      <c r="Z43" s="260"/>
      <c r="AA43" s="260"/>
      <c r="AB43" s="260"/>
      <c r="AC43" s="150"/>
      <c r="AD43" s="283"/>
      <c r="AE43" s="283"/>
      <c r="AF43" s="283"/>
      <c r="AG43" s="283"/>
      <c r="AH43" s="54">
        <f t="shared" si="20"/>
        <v>0</v>
      </c>
      <c r="AI43" s="333" t="e">
        <f t="shared" si="49"/>
        <v>#N/A</v>
      </c>
      <c r="AJ43" s="333" t="e">
        <f t="shared" si="50"/>
        <v>#N/A</v>
      </c>
      <c r="AK43" s="283"/>
      <c r="AL43" s="57">
        <f t="shared" si="2"/>
        <v>0</v>
      </c>
      <c r="AM43" s="386"/>
      <c r="AN43" s="318" t="e">
        <f t="shared" si="38"/>
        <v>#N/A</v>
      </c>
      <c r="AO43" s="318" t="e">
        <f t="shared" si="38"/>
        <v>#N/A</v>
      </c>
      <c r="AP43" s="318">
        <f t="shared" si="52"/>
        <v>848</v>
      </c>
      <c r="AQ43" s="318" t="e">
        <f t="shared" si="39"/>
        <v>#N/A</v>
      </c>
      <c r="AR43" s="318" t="e">
        <f t="shared" si="39"/>
        <v>#N/A</v>
      </c>
      <c r="AS43" s="318">
        <f t="shared" si="53"/>
        <v>850</v>
      </c>
      <c r="AT43" s="318" t="e">
        <f t="shared" si="40"/>
        <v>#N/A</v>
      </c>
      <c r="AU43" s="318" t="e">
        <f t="shared" si="40"/>
        <v>#N/A</v>
      </c>
      <c r="AV43" s="318">
        <f t="shared" si="54"/>
        <v>857</v>
      </c>
      <c r="AW43" s="318" t="e">
        <f t="shared" si="41"/>
        <v>#N/A</v>
      </c>
      <c r="AX43" s="318" t="e">
        <f t="shared" si="41"/>
        <v>#N/A</v>
      </c>
      <c r="AY43" s="318">
        <f t="shared" si="55"/>
        <v>859</v>
      </c>
      <c r="AZ43" s="318" t="e">
        <f t="shared" si="42"/>
        <v>#N/A</v>
      </c>
      <c r="BA43" s="318" t="e">
        <f t="shared" si="42"/>
        <v>#N/A</v>
      </c>
      <c r="BB43" s="318">
        <f t="shared" si="56"/>
        <v>866</v>
      </c>
      <c r="BC43" s="318" t="e">
        <f t="shared" si="43"/>
        <v>#N/A</v>
      </c>
      <c r="BD43" s="318" t="e">
        <f t="shared" si="43"/>
        <v>#N/A</v>
      </c>
      <c r="BE43" s="318">
        <f t="shared" si="57"/>
        <v>868</v>
      </c>
      <c r="BF43" s="318"/>
    </row>
    <row r="44" spans="1:58" ht="45" customHeight="1" x14ac:dyDescent="0.35">
      <c r="A44" s="273" t="s">
        <v>291</v>
      </c>
      <c r="C44" s="19" t="s">
        <v>292</v>
      </c>
      <c r="D44" s="20" t="s">
        <v>293</v>
      </c>
      <c r="E44" s="213"/>
      <c r="F44" s="283"/>
      <c r="G44" s="283"/>
      <c r="H44" s="283"/>
      <c r="I44" s="283"/>
      <c r="J44" s="21">
        <f t="shared" si="16"/>
        <v>0</v>
      </c>
      <c r="K44" s="283"/>
      <c r="L44" s="21">
        <f t="shared" si="17"/>
        <v>0</v>
      </c>
      <c r="M44" s="333" t="e">
        <f t="shared" si="45"/>
        <v>#N/A</v>
      </c>
      <c r="N44" s="333" t="e">
        <f t="shared" si="46"/>
        <v>#N/A</v>
      </c>
      <c r="O44" s="283"/>
      <c r="P44" s="406"/>
      <c r="Q44" s="57">
        <f t="shared" si="18"/>
        <v>0</v>
      </c>
      <c r="R44" s="283"/>
      <c r="S44" s="406"/>
      <c r="T44" s="57">
        <f t="shared" si="19"/>
        <v>0</v>
      </c>
      <c r="U44" s="283"/>
      <c r="V44" s="21">
        <f t="shared" si="51"/>
        <v>0</v>
      </c>
      <c r="W44" s="333" t="e">
        <f t="shared" si="47"/>
        <v>#N/A</v>
      </c>
      <c r="X44" s="333" t="e">
        <f t="shared" si="48"/>
        <v>#N/A</v>
      </c>
      <c r="Y44" s="54">
        <f t="shared" si="1"/>
        <v>0</v>
      </c>
      <c r="Z44" s="260"/>
      <c r="AA44" s="260"/>
      <c r="AB44" s="260"/>
      <c r="AC44" s="150"/>
      <c r="AD44" s="283"/>
      <c r="AE44" s="283"/>
      <c r="AF44" s="283"/>
      <c r="AG44" s="283"/>
      <c r="AH44" s="54">
        <f t="shared" si="20"/>
        <v>0</v>
      </c>
      <c r="AI44" s="333" t="e">
        <f t="shared" si="49"/>
        <v>#N/A</v>
      </c>
      <c r="AJ44" s="333" t="e">
        <f t="shared" si="50"/>
        <v>#N/A</v>
      </c>
      <c r="AK44" s="283"/>
      <c r="AL44" s="57">
        <f t="shared" si="2"/>
        <v>0</v>
      </c>
      <c r="AM44" s="386"/>
      <c r="AN44" s="318" t="e">
        <f t="shared" si="38"/>
        <v>#N/A</v>
      </c>
      <c r="AO44" s="318" t="e">
        <f t="shared" si="38"/>
        <v>#N/A</v>
      </c>
      <c r="AP44" s="318">
        <f t="shared" si="52"/>
        <v>875</v>
      </c>
      <c r="AQ44" s="318" t="e">
        <f t="shared" si="39"/>
        <v>#N/A</v>
      </c>
      <c r="AR44" s="318" t="e">
        <f t="shared" si="39"/>
        <v>#N/A</v>
      </c>
      <c r="AS44" s="318">
        <f t="shared" si="53"/>
        <v>877</v>
      </c>
      <c r="AT44" s="318" t="e">
        <f t="shared" si="40"/>
        <v>#N/A</v>
      </c>
      <c r="AU44" s="318" t="e">
        <f t="shared" si="40"/>
        <v>#N/A</v>
      </c>
      <c r="AV44" s="318">
        <f t="shared" si="54"/>
        <v>884</v>
      </c>
      <c r="AW44" s="318" t="e">
        <f t="shared" si="41"/>
        <v>#N/A</v>
      </c>
      <c r="AX44" s="318" t="e">
        <f t="shared" si="41"/>
        <v>#N/A</v>
      </c>
      <c r="AY44" s="318">
        <f t="shared" si="55"/>
        <v>886</v>
      </c>
      <c r="AZ44" s="318" t="e">
        <f t="shared" si="42"/>
        <v>#N/A</v>
      </c>
      <c r="BA44" s="318" t="e">
        <f t="shared" si="42"/>
        <v>#N/A</v>
      </c>
      <c r="BB44" s="318">
        <f t="shared" si="56"/>
        <v>893</v>
      </c>
      <c r="BC44" s="318" t="e">
        <f t="shared" si="43"/>
        <v>#N/A</v>
      </c>
      <c r="BD44" s="318" t="e">
        <f t="shared" si="43"/>
        <v>#N/A</v>
      </c>
      <c r="BE44" s="318">
        <f t="shared" si="57"/>
        <v>895</v>
      </c>
      <c r="BF44" s="318"/>
    </row>
    <row r="45" spans="1:58" ht="45" customHeight="1" x14ac:dyDescent="0.35">
      <c r="A45" s="273" t="s">
        <v>294</v>
      </c>
      <c r="C45" s="91" t="s">
        <v>295</v>
      </c>
      <c r="D45" s="145" t="s">
        <v>296</v>
      </c>
      <c r="E45" s="214"/>
      <c r="F45" s="21">
        <f>SUM(F$31:F$44)</f>
        <v>0</v>
      </c>
      <c r="G45" s="21">
        <f t="shared" ref="G45:AK45" si="58">SUM(G$31:G$44)</f>
        <v>0</v>
      </c>
      <c r="H45" s="21">
        <f t="shared" si="58"/>
        <v>0</v>
      </c>
      <c r="I45" s="21">
        <f t="shared" si="58"/>
        <v>0</v>
      </c>
      <c r="J45" s="21">
        <f t="shared" si="16"/>
        <v>0</v>
      </c>
      <c r="K45" s="21">
        <f t="shared" si="58"/>
        <v>0</v>
      </c>
      <c r="L45" s="21">
        <f t="shared" si="17"/>
        <v>0</v>
      </c>
      <c r="M45" s="334"/>
      <c r="N45" s="334"/>
      <c r="O45" s="21">
        <f t="shared" si="58"/>
        <v>0</v>
      </c>
      <c r="P45" s="21">
        <f t="shared" si="58"/>
        <v>0</v>
      </c>
      <c r="Q45" s="21">
        <f t="shared" si="18"/>
        <v>0</v>
      </c>
      <c r="R45" s="21">
        <f t="shared" si="58"/>
        <v>0</v>
      </c>
      <c r="S45" s="21">
        <f t="shared" si="58"/>
        <v>0</v>
      </c>
      <c r="T45" s="21">
        <f t="shared" si="19"/>
        <v>0</v>
      </c>
      <c r="U45" s="21">
        <f t="shared" si="58"/>
        <v>0</v>
      </c>
      <c r="V45" s="21">
        <f t="shared" si="51"/>
        <v>0</v>
      </c>
      <c r="W45" s="335"/>
      <c r="X45" s="335"/>
      <c r="Y45" s="54">
        <f t="shared" si="1"/>
        <v>0</v>
      </c>
      <c r="Z45" s="260"/>
      <c r="AA45" s="285"/>
      <c r="AB45" s="54">
        <f>SUM($Y45:$AA45)</f>
        <v>0</v>
      </c>
      <c r="AC45" s="144"/>
      <c r="AD45" s="21">
        <f t="shared" si="58"/>
        <v>0</v>
      </c>
      <c r="AE45" s="21">
        <f t="shared" si="58"/>
        <v>0</v>
      </c>
      <c r="AF45" s="21">
        <f t="shared" si="58"/>
        <v>0</v>
      </c>
      <c r="AG45" s="21">
        <f t="shared" si="58"/>
        <v>0</v>
      </c>
      <c r="AH45" s="54">
        <f t="shared" si="20"/>
        <v>0</v>
      </c>
      <c r="AI45" s="335"/>
      <c r="AJ45" s="335"/>
      <c r="AK45" s="21">
        <f t="shared" si="58"/>
        <v>0</v>
      </c>
      <c r="AL45" s="21">
        <f t="shared" si="2"/>
        <v>0</v>
      </c>
      <c r="AM45" s="386"/>
      <c r="AN45" s="318" t="e">
        <f t="shared" si="38"/>
        <v>#N/A</v>
      </c>
      <c r="AO45" s="318" t="e">
        <f t="shared" si="38"/>
        <v>#N/A</v>
      </c>
      <c r="AP45" s="318" t="e">
        <f t="shared" si="52"/>
        <v>#N/A</v>
      </c>
      <c r="AQ45" s="318" t="e">
        <f t="shared" si="39"/>
        <v>#N/A</v>
      </c>
      <c r="AR45" s="318" t="e">
        <f t="shared" si="39"/>
        <v>#N/A</v>
      </c>
      <c r="AS45" s="318" t="e">
        <f t="shared" si="53"/>
        <v>#N/A</v>
      </c>
      <c r="AT45" s="318" t="e">
        <f t="shared" si="40"/>
        <v>#N/A</v>
      </c>
      <c r="AU45" s="318" t="e">
        <f t="shared" si="40"/>
        <v>#N/A</v>
      </c>
      <c r="AV45" s="318" t="e">
        <f t="shared" si="54"/>
        <v>#N/A</v>
      </c>
      <c r="AW45" s="318" t="e">
        <f t="shared" si="41"/>
        <v>#N/A</v>
      </c>
      <c r="AX45" s="318" t="e">
        <f t="shared" si="41"/>
        <v>#N/A</v>
      </c>
      <c r="AY45" s="318" t="e">
        <f t="shared" si="55"/>
        <v>#N/A</v>
      </c>
      <c r="AZ45" s="318" t="e">
        <f t="shared" si="42"/>
        <v>#N/A</v>
      </c>
      <c r="BA45" s="318" t="e">
        <f t="shared" si="42"/>
        <v>#N/A</v>
      </c>
      <c r="BB45" s="318" t="e">
        <f t="shared" si="56"/>
        <v>#N/A</v>
      </c>
      <c r="BC45" s="318" t="e">
        <f t="shared" si="43"/>
        <v>#N/A</v>
      </c>
      <c r="BD45" s="318" t="e">
        <f t="shared" si="43"/>
        <v>#N/A</v>
      </c>
      <c r="BE45" s="318" t="e">
        <f t="shared" si="57"/>
        <v>#N/A</v>
      </c>
      <c r="BF45" s="318"/>
    </row>
    <row r="46" spans="1:58" ht="45" customHeight="1" x14ac:dyDescent="0.35">
      <c r="A46" s="273" t="s">
        <v>297</v>
      </c>
      <c r="C46" s="19" t="s">
        <v>298</v>
      </c>
      <c r="D46" s="20" t="s">
        <v>299</v>
      </c>
      <c r="E46" s="215"/>
      <c r="F46" s="283"/>
      <c r="G46" s="283"/>
      <c r="H46" s="283"/>
      <c r="I46" s="283"/>
      <c r="J46" s="21">
        <f t="shared" si="16"/>
        <v>0</v>
      </c>
      <c r="K46" s="285"/>
      <c r="L46" s="21">
        <f t="shared" si="17"/>
        <v>0</v>
      </c>
      <c r="M46" s="333" t="e">
        <f>IF(AND($AN46=TRUE,$AO46=FALSE),"Warning","")</f>
        <v>#N/A</v>
      </c>
      <c r="N46" s="333" t="e">
        <f>IF(AND($AQ46=TRUE,$AR46=FALSE),"Warning","")</f>
        <v>#N/A</v>
      </c>
      <c r="O46" s="146"/>
      <c r="P46" s="147"/>
      <c r="Q46" s="57">
        <f t="shared" si="18"/>
        <v>0</v>
      </c>
      <c r="R46" s="146"/>
      <c r="S46" s="147"/>
      <c r="T46" s="57">
        <f t="shared" si="19"/>
        <v>0</v>
      </c>
      <c r="U46" s="146"/>
      <c r="V46" s="21">
        <f t="shared" si="51"/>
        <v>0</v>
      </c>
      <c r="W46" s="333" t="e">
        <f>IF(AND($AT46=TRUE,$AU46=FALSE),"Warning","")</f>
        <v>#N/A</v>
      </c>
      <c r="X46" s="333" t="e">
        <f>IF(AND($AW46=TRUE,$AX46=FALSE),"Warning","")</f>
        <v>#N/A</v>
      </c>
      <c r="Y46" s="54">
        <f t="shared" si="1"/>
        <v>0</v>
      </c>
      <c r="Z46" s="260"/>
      <c r="AA46" s="285"/>
      <c r="AB46" s="54">
        <f t="shared" ref="AB46:AB50" si="59">SUM($Y46:$AA46)</f>
        <v>0</v>
      </c>
      <c r="AC46" s="144"/>
      <c r="AD46" s="285"/>
      <c r="AE46" s="146"/>
      <c r="AF46" s="146"/>
      <c r="AG46" s="146"/>
      <c r="AH46" s="54">
        <f t="shared" si="20"/>
        <v>0</v>
      </c>
      <c r="AI46" s="333" t="e">
        <f>IF(AND($AZ46=TRUE,$BA46=FALSE),"Warning","")</f>
        <v>#N/A</v>
      </c>
      <c r="AJ46" s="333" t="e">
        <f>IF(AND($BC46=TRUE,$BD46=FALSE),"Warning","")</f>
        <v>#N/A</v>
      </c>
      <c r="AK46" s="147"/>
      <c r="AL46" s="57">
        <f t="shared" si="2"/>
        <v>0</v>
      </c>
      <c r="AM46" s="386"/>
      <c r="AN46" s="318" t="e">
        <f t="shared" si="38"/>
        <v>#N/A</v>
      </c>
      <c r="AO46" s="318" t="e">
        <f t="shared" si="38"/>
        <v>#N/A</v>
      </c>
      <c r="AP46" s="318">
        <f t="shared" si="52"/>
        <v>902</v>
      </c>
      <c r="AQ46" s="318" t="e">
        <f t="shared" si="39"/>
        <v>#N/A</v>
      </c>
      <c r="AR46" s="318" t="e">
        <f t="shared" si="39"/>
        <v>#N/A</v>
      </c>
      <c r="AS46" s="318">
        <f t="shared" si="53"/>
        <v>904</v>
      </c>
      <c r="AT46" s="318" t="e">
        <f t="shared" si="40"/>
        <v>#N/A</v>
      </c>
      <c r="AU46" s="318" t="e">
        <f t="shared" si="40"/>
        <v>#N/A</v>
      </c>
      <c r="AV46" s="318">
        <f t="shared" si="54"/>
        <v>911</v>
      </c>
      <c r="AW46" s="318" t="e">
        <f t="shared" si="41"/>
        <v>#N/A</v>
      </c>
      <c r="AX46" s="318" t="e">
        <f t="shared" si="41"/>
        <v>#N/A</v>
      </c>
      <c r="AY46" s="318">
        <f t="shared" si="55"/>
        <v>913</v>
      </c>
      <c r="AZ46" s="318" t="e">
        <f t="shared" si="42"/>
        <v>#N/A</v>
      </c>
      <c r="BA46" s="318" t="e">
        <f t="shared" si="42"/>
        <v>#N/A</v>
      </c>
      <c r="BB46" s="318">
        <f t="shared" si="56"/>
        <v>920</v>
      </c>
      <c r="BC46" s="318" t="e">
        <f t="shared" si="43"/>
        <v>#N/A</v>
      </c>
      <c r="BD46" s="318" t="e">
        <f t="shared" si="43"/>
        <v>#N/A</v>
      </c>
      <c r="BE46" s="318">
        <f t="shared" si="57"/>
        <v>922</v>
      </c>
      <c r="BF46" s="318"/>
    </row>
    <row r="47" spans="1:58" s="246" customFormat="1" ht="45" customHeight="1" x14ac:dyDescent="0.35">
      <c r="A47" s="273" t="s">
        <v>300</v>
      </c>
      <c r="B47" s="319"/>
      <c r="C47" s="19" t="s">
        <v>301</v>
      </c>
      <c r="D47" s="20" t="s">
        <v>302</v>
      </c>
      <c r="E47" s="215"/>
      <c r="F47" s="283"/>
      <c r="G47" s="283"/>
      <c r="H47" s="283"/>
      <c r="I47" s="283"/>
      <c r="J47" s="21">
        <f t="shared" si="16"/>
        <v>0</v>
      </c>
      <c r="K47" s="285"/>
      <c r="L47" s="21">
        <f t="shared" si="17"/>
        <v>0</v>
      </c>
      <c r="M47" s="333" t="e">
        <f>IF(AND($AN47=TRUE,$AO47=FALSE),"Warning","")</f>
        <v>#N/A</v>
      </c>
      <c r="N47" s="333" t="e">
        <f>IF(AND($AQ47=TRUE,$AR47=FALSE),"Warning","")</f>
        <v>#N/A</v>
      </c>
      <c r="O47" s="146"/>
      <c r="P47" s="147"/>
      <c r="Q47" s="57">
        <f t="shared" si="18"/>
        <v>0</v>
      </c>
      <c r="R47" s="146"/>
      <c r="S47" s="147"/>
      <c r="T47" s="57">
        <f t="shared" si="19"/>
        <v>0</v>
      </c>
      <c r="U47" s="146"/>
      <c r="V47" s="21">
        <f t="shared" si="51"/>
        <v>0</v>
      </c>
      <c r="W47" s="333" t="e">
        <f>IF(AND($AT47=TRUE,$AU47=FALSE),"Warning","")</f>
        <v>#N/A</v>
      </c>
      <c r="X47" s="333" t="e">
        <f>IF(AND($AW47=TRUE,$AX47=FALSE),"Warning","")</f>
        <v>#N/A</v>
      </c>
      <c r="Y47" s="54">
        <f t="shared" si="1"/>
        <v>0</v>
      </c>
      <c r="Z47" s="260"/>
      <c r="AA47" s="285"/>
      <c r="AB47" s="54">
        <f t="shared" si="59"/>
        <v>0</v>
      </c>
      <c r="AC47" s="144"/>
      <c r="AD47" s="285"/>
      <c r="AE47" s="146"/>
      <c r="AF47" s="146"/>
      <c r="AG47" s="146"/>
      <c r="AH47" s="54">
        <f t="shared" si="20"/>
        <v>0</v>
      </c>
      <c r="AI47" s="333" t="e">
        <f>IF(AND($AZ47=TRUE,$BA47=FALSE),"Warning","")</f>
        <v>#N/A</v>
      </c>
      <c r="AJ47" s="333" t="e">
        <f>IF(AND($BC47=TRUE,$BD47=FALSE),"Warning","")</f>
        <v>#N/A</v>
      </c>
      <c r="AK47" s="147"/>
      <c r="AL47" s="57">
        <f t="shared" si="2"/>
        <v>0</v>
      </c>
      <c r="AM47" s="386"/>
      <c r="AN47" s="318" t="e">
        <f t="shared" ref="AN47:AO59" si="60">INDEX(EandR1_validation_data,MATCH($A$1&amp;"-"&amp;$A47&amp;"-"&amp;AN$1&amp;"-"&amp;AN$2,EandR1_validation_rows,0),MATCH(AN$6,EandR1_validation_header,0))</f>
        <v>#N/A</v>
      </c>
      <c r="AO47" s="318" t="e">
        <f t="shared" si="60"/>
        <v>#N/A</v>
      </c>
      <c r="AP47" s="318">
        <f t="shared" si="52"/>
        <v>929</v>
      </c>
      <c r="AQ47" s="318" t="e">
        <f t="shared" ref="AQ47:AR59" si="61">INDEX(EandR1_validation_data,MATCH($A$1&amp;"-"&amp;$A47&amp;"-"&amp;AQ$1&amp;"-"&amp;AQ$2,EandR1_validation_rows,0),MATCH(AQ$6,EandR1_validation_header,0))</f>
        <v>#N/A</v>
      </c>
      <c r="AR47" s="318" t="e">
        <f t="shared" si="61"/>
        <v>#N/A</v>
      </c>
      <c r="AS47" s="318">
        <f t="shared" si="53"/>
        <v>931</v>
      </c>
      <c r="AT47" s="318" t="e">
        <f t="shared" ref="AT47:AU59" si="62">INDEX(EandR1_validation_data,MATCH($A$1&amp;"-"&amp;$A47&amp;"-"&amp;AT$1&amp;"-"&amp;AT$2,EandR1_validation_rows,0),MATCH(AT$6,EandR1_validation_header,0))</f>
        <v>#N/A</v>
      </c>
      <c r="AU47" s="318" t="e">
        <f t="shared" si="62"/>
        <v>#N/A</v>
      </c>
      <c r="AV47" s="318">
        <f t="shared" si="54"/>
        <v>938</v>
      </c>
      <c r="AW47" s="318" t="e">
        <f t="shared" ref="AW47:AX59" si="63">INDEX(EandR1_validation_data,MATCH($A$1&amp;"-"&amp;$A47&amp;"-"&amp;AW$1&amp;"-"&amp;AW$2,EandR1_validation_rows,0),MATCH(AW$6,EandR1_validation_header,0))</f>
        <v>#N/A</v>
      </c>
      <c r="AX47" s="318" t="e">
        <f t="shared" si="63"/>
        <v>#N/A</v>
      </c>
      <c r="AY47" s="318">
        <f t="shared" si="55"/>
        <v>940</v>
      </c>
      <c r="AZ47" s="318" t="e">
        <f t="shared" ref="AZ47:BA59" si="64">INDEX(EandR1_validation_data,MATCH($A$1&amp;"-"&amp;$A47&amp;"-"&amp;AZ$1&amp;"-"&amp;AZ$2,EandR1_validation_rows,0),MATCH(AZ$6,EandR1_validation_header,0))</f>
        <v>#N/A</v>
      </c>
      <c r="BA47" s="318" t="e">
        <f t="shared" si="64"/>
        <v>#N/A</v>
      </c>
      <c r="BB47" s="318">
        <f t="shared" si="56"/>
        <v>947</v>
      </c>
      <c r="BC47" s="318" t="e">
        <f t="shared" ref="BC47:BD59" si="65">INDEX(EandR1_validation_data,MATCH($A$1&amp;"-"&amp;$A47&amp;"-"&amp;BC$1&amp;"-"&amp;BC$2,EandR1_validation_rows,0),MATCH(BC$6,EandR1_validation_header,0))</f>
        <v>#N/A</v>
      </c>
      <c r="BD47" s="318" t="e">
        <f t="shared" si="65"/>
        <v>#N/A</v>
      </c>
      <c r="BE47" s="318">
        <f t="shared" si="57"/>
        <v>949</v>
      </c>
      <c r="BF47" s="319"/>
    </row>
    <row r="48" spans="1:58" ht="45" customHeight="1" x14ac:dyDescent="0.35">
      <c r="A48" s="273" t="s">
        <v>303</v>
      </c>
      <c r="B48" s="318" t="e">
        <f>Org_data!$EO$4</f>
        <v>#N/A</v>
      </c>
      <c r="C48" s="19" t="s">
        <v>304</v>
      </c>
      <c r="D48" s="20" t="s">
        <v>305</v>
      </c>
      <c r="E48" s="215" t="e">
        <f>IF($B48&lt;&gt;1,"Not a police authority","")</f>
        <v>#N/A</v>
      </c>
      <c r="F48" s="283"/>
      <c r="G48" s="283"/>
      <c r="H48" s="283"/>
      <c r="I48" s="283"/>
      <c r="J48" s="21">
        <f t="shared" si="16"/>
        <v>0</v>
      </c>
      <c r="K48" s="285"/>
      <c r="L48" s="21">
        <f t="shared" si="17"/>
        <v>0</v>
      </c>
      <c r="M48" s="333" t="e">
        <f>IF(AND($AN48=TRUE,$AO48=FALSE),"Warning","")</f>
        <v>#N/A</v>
      </c>
      <c r="N48" s="333" t="e">
        <f>IF(AND($AQ48=TRUE,$AR48=FALSE),"Warning","")</f>
        <v>#N/A</v>
      </c>
      <c r="O48" s="146"/>
      <c r="P48" s="147"/>
      <c r="Q48" s="57">
        <f t="shared" ref="Q48:Q61" si="66">$O48-$P48</f>
        <v>0</v>
      </c>
      <c r="R48" s="146"/>
      <c r="S48" s="147"/>
      <c r="T48" s="57">
        <f t="shared" ref="T48:T61" si="67">$R48-$S48</f>
        <v>0</v>
      </c>
      <c r="U48" s="146"/>
      <c r="V48" s="21">
        <f t="shared" si="51"/>
        <v>0</v>
      </c>
      <c r="W48" s="333" t="e">
        <f>IF(AND($AT48=TRUE,$AU48=FALSE),"Warning","")</f>
        <v>#N/A</v>
      </c>
      <c r="X48" s="333" t="e">
        <f>IF(AND($AW48=TRUE,$AX48=FALSE),"Warning","")</f>
        <v>#N/A</v>
      </c>
      <c r="Y48" s="54">
        <f t="shared" ref="Y48:Y61" si="68">SUM($L48,$V48)</f>
        <v>0</v>
      </c>
      <c r="Z48" s="260"/>
      <c r="AA48" s="285"/>
      <c r="AB48" s="54">
        <f t="shared" si="59"/>
        <v>0</v>
      </c>
      <c r="AC48" s="144"/>
      <c r="AD48" s="285"/>
      <c r="AE48" s="146"/>
      <c r="AF48" s="146"/>
      <c r="AG48" s="146"/>
      <c r="AH48" s="54">
        <f t="shared" si="20"/>
        <v>0</v>
      </c>
      <c r="AI48" s="333" t="e">
        <f>IF(AND($AZ48=TRUE,$BA48=FALSE),"Warning","")</f>
        <v>#N/A</v>
      </c>
      <c r="AJ48" s="333" t="e">
        <f>IF(AND($BC48=TRUE,$BD48=FALSE),"Warning","")</f>
        <v>#N/A</v>
      </c>
      <c r="AK48" s="147"/>
      <c r="AL48" s="57">
        <f t="shared" ref="AL48:AL61" si="69">$AH48-$AK48</f>
        <v>0</v>
      </c>
      <c r="AM48" s="386"/>
      <c r="AN48" s="318" t="e">
        <f t="shared" si="60"/>
        <v>#N/A</v>
      </c>
      <c r="AO48" s="318" t="e">
        <f t="shared" si="60"/>
        <v>#N/A</v>
      </c>
      <c r="AP48" s="318">
        <f t="shared" si="52"/>
        <v>956</v>
      </c>
      <c r="AQ48" s="318" t="e">
        <f t="shared" si="61"/>
        <v>#N/A</v>
      </c>
      <c r="AR48" s="318" t="e">
        <f t="shared" si="61"/>
        <v>#N/A</v>
      </c>
      <c r="AS48" s="318">
        <f t="shared" si="53"/>
        <v>958</v>
      </c>
      <c r="AT48" s="318" t="e">
        <f t="shared" si="62"/>
        <v>#N/A</v>
      </c>
      <c r="AU48" s="318" t="e">
        <f t="shared" si="62"/>
        <v>#N/A</v>
      </c>
      <c r="AV48" s="318">
        <f t="shared" si="54"/>
        <v>965</v>
      </c>
      <c r="AW48" s="318" t="e">
        <f t="shared" si="63"/>
        <v>#N/A</v>
      </c>
      <c r="AX48" s="318" t="e">
        <f t="shared" si="63"/>
        <v>#N/A</v>
      </c>
      <c r="AY48" s="318">
        <f t="shared" si="55"/>
        <v>967</v>
      </c>
      <c r="AZ48" s="318" t="e">
        <f t="shared" si="64"/>
        <v>#N/A</v>
      </c>
      <c r="BA48" s="318" t="e">
        <f t="shared" si="64"/>
        <v>#N/A</v>
      </c>
      <c r="BB48" s="318">
        <f t="shared" si="56"/>
        <v>974</v>
      </c>
      <c r="BC48" s="318" t="e">
        <f t="shared" si="65"/>
        <v>#N/A</v>
      </c>
      <c r="BD48" s="318" t="e">
        <f t="shared" si="65"/>
        <v>#N/A</v>
      </c>
      <c r="BE48" s="318">
        <f t="shared" si="57"/>
        <v>976</v>
      </c>
      <c r="BF48" s="318"/>
    </row>
    <row r="49" spans="1:58" ht="45" customHeight="1" x14ac:dyDescent="0.35">
      <c r="A49" s="273" t="s">
        <v>306</v>
      </c>
      <c r="B49" s="318" t="e">
        <f>Org_data!$EP$4</f>
        <v>#N/A</v>
      </c>
      <c r="C49" s="19" t="s">
        <v>307</v>
      </c>
      <c r="D49" s="20" t="s">
        <v>308</v>
      </c>
      <c r="E49" s="215" t="e">
        <f>IF($B49&lt;&gt;1,"Not a fire authority","")</f>
        <v>#N/A</v>
      </c>
      <c r="F49" s="283"/>
      <c r="G49" s="283"/>
      <c r="H49" s="283"/>
      <c r="I49" s="283"/>
      <c r="J49" s="21">
        <f t="shared" si="16"/>
        <v>0</v>
      </c>
      <c r="K49" s="285"/>
      <c r="L49" s="21">
        <f t="shared" si="17"/>
        <v>0</v>
      </c>
      <c r="M49" s="333" t="e">
        <f>IF(AND($AN49=TRUE,$AO49=FALSE),"Warning","")</f>
        <v>#N/A</v>
      </c>
      <c r="N49" s="333" t="e">
        <f>IF(AND($AQ49=TRUE,$AR49=FALSE),"Warning","")</f>
        <v>#N/A</v>
      </c>
      <c r="O49" s="146"/>
      <c r="P49" s="147"/>
      <c r="Q49" s="57">
        <f t="shared" si="66"/>
        <v>0</v>
      </c>
      <c r="R49" s="146"/>
      <c r="S49" s="147"/>
      <c r="T49" s="57">
        <f t="shared" si="67"/>
        <v>0</v>
      </c>
      <c r="U49" s="146"/>
      <c r="V49" s="21">
        <f t="shared" si="51"/>
        <v>0</v>
      </c>
      <c r="W49" s="333" t="e">
        <f>IF(AND($AT49=TRUE,$AU49=FALSE),"Warning","")</f>
        <v>#N/A</v>
      </c>
      <c r="X49" s="333" t="e">
        <f>IF(AND($AW49=TRUE,$AX49=FALSE),"Warning","")</f>
        <v>#N/A</v>
      </c>
      <c r="Y49" s="54">
        <f t="shared" si="68"/>
        <v>0</v>
      </c>
      <c r="Z49" s="260"/>
      <c r="AA49" s="285"/>
      <c r="AB49" s="54">
        <f t="shared" si="59"/>
        <v>0</v>
      </c>
      <c r="AC49" s="144"/>
      <c r="AD49" s="285"/>
      <c r="AE49" s="146"/>
      <c r="AF49" s="146"/>
      <c r="AG49" s="146"/>
      <c r="AH49" s="54">
        <f t="shared" si="20"/>
        <v>0</v>
      </c>
      <c r="AI49" s="333" t="e">
        <f>IF(AND($AZ49=TRUE,$BA49=FALSE),"Warning","")</f>
        <v>#N/A</v>
      </c>
      <c r="AJ49" s="333" t="e">
        <f>IF(AND($BC49=TRUE,$BD49=FALSE),"Warning","")</f>
        <v>#N/A</v>
      </c>
      <c r="AK49" s="147"/>
      <c r="AL49" s="57">
        <f t="shared" si="69"/>
        <v>0</v>
      </c>
      <c r="AM49" s="386"/>
      <c r="AN49" s="318" t="e">
        <f t="shared" si="60"/>
        <v>#N/A</v>
      </c>
      <c r="AO49" s="318" t="e">
        <f t="shared" si="60"/>
        <v>#N/A</v>
      </c>
      <c r="AP49" s="318">
        <f t="shared" si="52"/>
        <v>983</v>
      </c>
      <c r="AQ49" s="318" t="e">
        <f t="shared" si="61"/>
        <v>#N/A</v>
      </c>
      <c r="AR49" s="318" t="e">
        <f t="shared" si="61"/>
        <v>#N/A</v>
      </c>
      <c r="AS49" s="318">
        <f t="shared" si="53"/>
        <v>985</v>
      </c>
      <c r="AT49" s="318" t="e">
        <f t="shared" si="62"/>
        <v>#N/A</v>
      </c>
      <c r="AU49" s="318" t="e">
        <f t="shared" si="62"/>
        <v>#N/A</v>
      </c>
      <c r="AV49" s="318">
        <f t="shared" si="54"/>
        <v>992</v>
      </c>
      <c r="AW49" s="318" t="e">
        <f t="shared" si="63"/>
        <v>#N/A</v>
      </c>
      <c r="AX49" s="318" t="e">
        <f t="shared" si="63"/>
        <v>#N/A</v>
      </c>
      <c r="AY49" s="318">
        <f t="shared" si="55"/>
        <v>994</v>
      </c>
      <c r="AZ49" s="318" t="e">
        <f t="shared" si="64"/>
        <v>#N/A</v>
      </c>
      <c r="BA49" s="318" t="e">
        <f t="shared" si="64"/>
        <v>#N/A</v>
      </c>
      <c r="BB49" s="318">
        <f t="shared" si="56"/>
        <v>1001</v>
      </c>
      <c r="BC49" s="318" t="e">
        <f t="shared" si="65"/>
        <v>#N/A</v>
      </c>
      <c r="BD49" s="318" t="e">
        <f t="shared" si="65"/>
        <v>#N/A</v>
      </c>
      <c r="BE49" s="318">
        <f t="shared" si="57"/>
        <v>1003</v>
      </c>
      <c r="BF49" s="318"/>
    </row>
    <row r="50" spans="1:58" ht="45" customHeight="1" x14ac:dyDescent="0.35">
      <c r="A50" s="273" t="s">
        <v>309</v>
      </c>
      <c r="C50" s="19" t="s">
        <v>310</v>
      </c>
      <c r="D50" s="20" t="s">
        <v>311</v>
      </c>
      <c r="E50" s="215"/>
      <c r="F50" s="283"/>
      <c r="G50" s="283"/>
      <c r="H50" s="283"/>
      <c r="I50" s="283"/>
      <c r="J50" s="21">
        <f t="shared" si="16"/>
        <v>0</v>
      </c>
      <c r="K50" s="285"/>
      <c r="L50" s="21">
        <f t="shared" si="17"/>
        <v>0</v>
      </c>
      <c r="M50" s="333" t="e">
        <f>IF(AND($AN50=TRUE,$AO50=FALSE),"Warning","")</f>
        <v>#N/A</v>
      </c>
      <c r="N50" s="333" t="e">
        <f>IF(AND($AQ50=TRUE,$AR50=FALSE),"Warning","")</f>
        <v>#N/A</v>
      </c>
      <c r="O50" s="146"/>
      <c r="P50" s="147"/>
      <c r="Q50" s="57">
        <f t="shared" si="66"/>
        <v>0</v>
      </c>
      <c r="R50" s="146"/>
      <c r="S50" s="147"/>
      <c r="T50" s="57">
        <f t="shared" si="67"/>
        <v>0</v>
      </c>
      <c r="U50" s="146"/>
      <c r="V50" s="21">
        <f t="shared" si="51"/>
        <v>0</v>
      </c>
      <c r="W50" s="333" t="e">
        <f>IF(AND($AT50=TRUE,$AU50=FALSE),"Warning","")</f>
        <v>#N/A</v>
      </c>
      <c r="X50" s="333" t="e">
        <f>IF(AND($AW50=TRUE,$AX50=FALSE),"Warning","")</f>
        <v>#N/A</v>
      </c>
      <c r="Y50" s="54">
        <f t="shared" si="68"/>
        <v>0</v>
      </c>
      <c r="Z50" s="260"/>
      <c r="AA50" s="285"/>
      <c r="AB50" s="54">
        <f t="shared" si="59"/>
        <v>0</v>
      </c>
      <c r="AC50" s="144"/>
      <c r="AD50" s="285"/>
      <c r="AE50" s="146"/>
      <c r="AF50" s="146"/>
      <c r="AG50" s="146"/>
      <c r="AH50" s="54">
        <f t="shared" si="20"/>
        <v>0</v>
      </c>
      <c r="AI50" s="333" t="e">
        <f>IF(AND($AZ50=TRUE,$BA50=FALSE),"Warning","")</f>
        <v>#N/A</v>
      </c>
      <c r="AJ50" s="333" t="e">
        <f>IF(AND($BC50=TRUE,$BD50=FALSE),"Warning","")</f>
        <v>#N/A</v>
      </c>
      <c r="AK50" s="147"/>
      <c r="AL50" s="57">
        <f t="shared" si="69"/>
        <v>0</v>
      </c>
      <c r="AM50" s="386"/>
      <c r="AN50" s="318" t="e">
        <f t="shared" si="60"/>
        <v>#N/A</v>
      </c>
      <c r="AO50" s="318" t="e">
        <f t="shared" si="60"/>
        <v>#N/A</v>
      </c>
      <c r="AP50" s="318">
        <f t="shared" si="52"/>
        <v>1010</v>
      </c>
      <c r="AQ50" s="318" t="e">
        <f t="shared" si="61"/>
        <v>#N/A</v>
      </c>
      <c r="AR50" s="318" t="e">
        <f t="shared" si="61"/>
        <v>#N/A</v>
      </c>
      <c r="AS50" s="318">
        <f t="shared" si="53"/>
        <v>1012</v>
      </c>
      <c r="AT50" s="318" t="e">
        <f t="shared" si="62"/>
        <v>#N/A</v>
      </c>
      <c r="AU50" s="318" t="e">
        <f t="shared" si="62"/>
        <v>#N/A</v>
      </c>
      <c r="AV50" s="318">
        <f t="shared" si="54"/>
        <v>1019</v>
      </c>
      <c r="AW50" s="318" t="e">
        <f t="shared" si="63"/>
        <v>#N/A</v>
      </c>
      <c r="AX50" s="318" t="e">
        <f t="shared" si="63"/>
        <v>#N/A</v>
      </c>
      <c r="AY50" s="318">
        <f t="shared" si="55"/>
        <v>1021</v>
      </c>
      <c r="AZ50" s="318" t="e">
        <f t="shared" si="64"/>
        <v>#N/A</v>
      </c>
      <c r="BA50" s="318" t="e">
        <f t="shared" si="64"/>
        <v>#N/A</v>
      </c>
      <c r="BB50" s="318">
        <f t="shared" si="56"/>
        <v>1028</v>
      </c>
      <c r="BC50" s="318" t="e">
        <f t="shared" si="65"/>
        <v>#N/A</v>
      </c>
      <c r="BD50" s="318" t="e">
        <f t="shared" si="65"/>
        <v>#N/A</v>
      </c>
      <c r="BE50" s="318">
        <f t="shared" si="57"/>
        <v>1030</v>
      </c>
      <c r="BF50" s="318"/>
    </row>
    <row r="51" spans="1:58" ht="45" customHeight="1" x14ac:dyDescent="0.35">
      <c r="A51" s="273" t="s">
        <v>312</v>
      </c>
      <c r="C51" s="19" t="s">
        <v>313</v>
      </c>
      <c r="D51" s="20" t="s">
        <v>314</v>
      </c>
      <c r="E51" s="215"/>
      <c r="F51" s="283"/>
      <c r="G51" s="283"/>
      <c r="H51" s="283"/>
      <c r="I51" s="283"/>
      <c r="J51" s="21">
        <f t="shared" si="16"/>
        <v>0</v>
      </c>
      <c r="K51" s="284"/>
      <c r="L51" s="21">
        <f t="shared" si="17"/>
        <v>0</v>
      </c>
      <c r="M51" s="334"/>
      <c r="N51" s="334"/>
      <c r="O51" s="53"/>
      <c r="P51" s="22"/>
      <c r="Q51" s="57">
        <f t="shared" si="66"/>
        <v>0</v>
      </c>
      <c r="R51" s="284"/>
      <c r="S51" s="22"/>
      <c r="T51" s="57">
        <f t="shared" si="67"/>
        <v>0</v>
      </c>
      <c r="U51" s="284"/>
      <c r="V51" s="21">
        <f t="shared" si="51"/>
        <v>0</v>
      </c>
      <c r="W51" s="335"/>
      <c r="X51" s="335"/>
      <c r="Y51" s="54">
        <f t="shared" si="68"/>
        <v>0</v>
      </c>
      <c r="Z51" s="260"/>
      <c r="AA51" s="260"/>
      <c r="AB51" s="260"/>
      <c r="AC51" s="150"/>
      <c r="AD51" s="284"/>
      <c r="AE51" s="53"/>
      <c r="AF51" s="53"/>
      <c r="AG51" s="53"/>
      <c r="AH51" s="54">
        <f t="shared" si="20"/>
        <v>0</v>
      </c>
      <c r="AI51" s="335"/>
      <c r="AJ51" s="335"/>
      <c r="AK51" s="22"/>
      <c r="AL51" s="57">
        <f t="shared" si="69"/>
        <v>0</v>
      </c>
      <c r="AM51" s="386"/>
      <c r="AN51" s="318" t="e">
        <f t="shared" si="60"/>
        <v>#N/A</v>
      </c>
      <c r="AO51" s="318" t="e">
        <f t="shared" si="60"/>
        <v>#N/A</v>
      </c>
      <c r="AP51" s="318" t="e">
        <f t="shared" si="52"/>
        <v>#N/A</v>
      </c>
      <c r="AQ51" s="318" t="e">
        <f t="shared" si="61"/>
        <v>#N/A</v>
      </c>
      <c r="AR51" s="318" t="e">
        <f t="shared" si="61"/>
        <v>#N/A</v>
      </c>
      <c r="AS51" s="318" t="e">
        <f t="shared" si="53"/>
        <v>#N/A</v>
      </c>
      <c r="AT51" s="318" t="e">
        <f t="shared" si="62"/>
        <v>#N/A</v>
      </c>
      <c r="AU51" s="318" t="e">
        <f t="shared" si="62"/>
        <v>#N/A</v>
      </c>
      <c r="AV51" s="318" t="e">
        <f t="shared" si="54"/>
        <v>#N/A</v>
      </c>
      <c r="AW51" s="318" t="e">
        <f t="shared" si="63"/>
        <v>#N/A</v>
      </c>
      <c r="AX51" s="318" t="e">
        <f t="shared" si="63"/>
        <v>#N/A</v>
      </c>
      <c r="AY51" s="318" t="e">
        <f t="shared" si="55"/>
        <v>#N/A</v>
      </c>
      <c r="AZ51" s="318" t="e">
        <f t="shared" si="64"/>
        <v>#N/A</v>
      </c>
      <c r="BA51" s="318" t="e">
        <f t="shared" si="64"/>
        <v>#N/A</v>
      </c>
      <c r="BB51" s="318" t="e">
        <f t="shared" si="56"/>
        <v>#N/A</v>
      </c>
      <c r="BC51" s="318" t="e">
        <f t="shared" si="65"/>
        <v>#N/A</v>
      </c>
      <c r="BD51" s="318" t="e">
        <f t="shared" si="65"/>
        <v>#N/A</v>
      </c>
      <c r="BE51" s="318" t="e">
        <f t="shared" si="57"/>
        <v>#N/A</v>
      </c>
      <c r="BF51" s="318"/>
    </row>
    <row r="52" spans="1:58" ht="45" customHeight="1" x14ac:dyDescent="0.35">
      <c r="A52" s="273" t="s">
        <v>315</v>
      </c>
      <c r="C52" s="19" t="s">
        <v>316</v>
      </c>
      <c r="D52" s="20" t="s">
        <v>317</v>
      </c>
      <c r="E52" s="215"/>
      <c r="F52" s="283"/>
      <c r="G52" s="283"/>
      <c r="H52" s="283"/>
      <c r="I52" s="283"/>
      <c r="J52" s="21">
        <f t="shared" si="16"/>
        <v>0</v>
      </c>
      <c r="K52" s="284"/>
      <c r="L52" s="21">
        <f t="shared" si="17"/>
        <v>0</v>
      </c>
      <c r="M52" s="334"/>
      <c r="N52" s="334"/>
      <c r="O52" s="53"/>
      <c r="P52" s="22"/>
      <c r="Q52" s="57">
        <f t="shared" si="66"/>
        <v>0</v>
      </c>
      <c r="R52" s="53"/>
      <c r="S52" s="22"/>
      <c r="T52" s="57">
        <f t="shared" si="67"/>
        <v>0</v>
      </c>
      <c r="U52" s="53"/>
      <c r="V52" s="21">
        <f t="shared" si="51"/>
        <v>0</v>
      </c>
      <c r="W52" s="335"/>
      <c r="X52" s="335"/>
      <c r="Y52" s="54">
        <f t="shared" si="68"/>
        <v>0</v>
      </c>
      <c r="Z52" s="260"/>
      <c r="AA52" s="260"/>
      <c r="AB52" s="260"/>
      <c r="AC52" s="150"/>
      <c r="AD52" s="284"/>
      <c r="AE52" s="53"/>
      <c r="AF52" s="53"/>
      <c r="AG52" s="53"/>
      <c r="AH52" s="54">
        <f t="shared" si="20"/>
        <v>0</v>
      </c>
      <c r="AI52" s="335"/>
      <c r="AJ52" s="335"/>
      <c r="AK52" s="22"/>
      <c r="AL52" s="57">
        <f t="shared" si="69"/>
        <v>0</v>
      </c>
      <c r="AM52" s="386"/>
      <c r="AN52" s="318" t="e">
        <f t="shared" si="60"/>
        <v>#N/A</v>
      </c>
      <c r="AO52" s="318" t="e">
        <f t="shared" si="60"/>
        <v>#N/A</v>
      </c>
      <c r="AP52" s="318" t="e">
        <f t="shared" si="52"/>
        <v>#N/A</v>
      </c>
      <c r="AQ52" s="318" t="e">
        <f t="shared" si="61"/>
        <v>#N/A</v>
      </c>
      <c r="AR52" s="318" t="e">
        <f t="shared" si="61"/>
        <v>#N/A</v>
      </c>
      <c r="AS52" s="318" t="e">
        <f t="shared" si="53"/>
        <v>#N/A</v>
      </c>
      <c r="AT52" s="318" t="e">
        <f t="shared" si="62"/>
        <v>#N/A</v>
      </c>
      <c r="AU52" s="318" t="e">
        <f t="shared" si="62"/>
        <v>#N/A</v>
      </c>
      <c r="AV52" s="318" t="e">
        <f t="shared" si="54"/>
        <v>#N/A</v>
      </c>
      <c r="AW52" s="318" t="e">
        <f t="shared" si="63"/>
        <v>#N/A</v>
      </c>
      <c r="AX52" s="318" t="e">
        <f t="shared" si="63"/>
        <v>#N/A</v>
      </c>
      <c r="AY52" s="318" t="e">
        <f t="shared" si="55"/>
        <v>#N/A</v>
      </c>
      <c r="AZ52" s="318" t="e">
        <f t="shared" si="64"/>
        <v>#N/A</v>
      </c>
      <c r="BA52" s="318" t="e">
        <f t="shared" si="64"/>
        <v>#N/A</v>
      </c>
      <c r="BB52" s="318" t="e">
        <f t="shared" si="56"/>
        <v>#N/A</v>
      </c>
      <c r="BC52" s="318" t="e">
        <f t="shared" si="65"/>
        <v>#N/A</v>
      </c>
      <c r="BD52" s="318" t="e">
        <f t="shared" si="65"/>
        <v>#N/A</v>
      </c>
      <c r="BE52" s="318" t="e">
        <f t="shared" si="57"/>
        <v>#N/A</v>
      </c>
      <c r="BF52" s="318"/>
    </row>
    <row r="53" spans="1:58" ht="45" customHeight="1" x14ac:dyDescent="0.35">
      <c r="A53" s="273" t="s">
        <v>318</v>
      </c>
      <c r="C53" s="19" t="s">
        <v>319</v>
      </c>
      <c r="D53" s="20" t="s">
        <v>320</v>
      </c>
      <c r="E53" s="215"/>
      <c r="F53" s="283"/>
      <c r="G53" s="283"/>
      <c r="H53" s="283"/>
      <c r="I53" s="283"/>
      <c r="J53" s="21">
        <f t="shared" si="16"/>
        <v>0</v>
      </c>
      <c r="K53" s="284"/>
      <c r="L53" s="21">
        <f t="shared" si="17"/>
        <v>0</v>
      </c>
      <c r="M53" s="334"/>
      <c r="N53" s="334"/>
      <c r="O53" s="53"/>
      <c r="P53" s="22"/>
      <c r="Q53" s="57">
        <f t="shared" si="66"/>
        <v>0</v>
      </c>
      <c r="R53" s="53"/>
      <c r="S53" s="22"/>
      <c r="T53" s="57">
        <f t="shared" si="67"/>
        <v>0</v>
      </c>
      <c r="U53" s="53"/>
      <c r="V53" s="21">
        <f t="shared" si="51"/>
        <v>0</v>
      </c>
      <c r="W53" s="335"/>
      <c r="X53" s="335"/>
      <c r="Y53" s="54">
        <f t="shared" si="68"/>
        <v>0</v>
      </c>
      <c r="Z53" s="260"/>
      <c r="AA53" s="260"/>
      <c r="AB53" s="260"/>
      <c r="AC53" s="150"/>
      <c r="AD53" s="284"/>
      <c r="AE53" s="53"/>
      <c r="AF53" s="53"/>
      <c r="AG53" s="53"/>
      <c r="AH53" s="54">
        <f t="shared" si="20"/>
        <v>0</v>
      </c>
      <c r="AI53" s="335"/>
      <c r="AJ53" s="335"/>
      <c r="AK53" s="22"/>
      <c r="AL53" s="57">
        <f t="shared" si="69"/>
        <v>0</v>
      </c>
      <c r="AM53" s="386"/>
      <c r="AN53" s="318" t="e">
        <f t="shared" si="60"/>
        <v>#N/A</v>
      </c>
      <c r="AO53" s="318" t="e">
        <f t="shared" si="60"/>
        <v>#N/A</v>
      </c>
      <c r="AP53" s="318" t="e">
        <f t="shared" si="52"/>
        <v>#N/A</v>
      </c>
      <c r="AQ53" s="318" t="e">
        <f t="shared" si="61"/>
        <v>#N/A</v>
      </c>
      <c r="AR53" s="318" t="e">
        <f t="shared" si="61"/>
        <v>#N/A</v>
      </c>
      <c r="AS53" s="318" t="e">
        <f t="shared" si="53"/>
        <v>#N/A</v>
      </c>
      <c r="AT53" s="318" t="e">
        <f t="shared" si="62"/>
        <v>#N/A</v>
      </c>
      <c r="AU53" s="318" t="e">
        <f t="shared" si="62"/>
        <v>#N/A</v>
      </c>
      <c r="AV53" s="318" t="e">
        <f t="shared" si="54"/>
        <v>#N/A</v>
      </c>
      <c r="AW53" s="318" t="e">
        <f t="shared" si="63"/>
        <v>#N/A</v>
      </c>
      <c r="AX53" s="318" t="e">
        <f t="shared" si="63"/>
        <v>#N/A</v>
      </c>
      <c r="AY53" s="318" t="e">
        <f t="shared" si="55"/>
        <v>#N/A</v>
      </c>
      <c r="AZ53" s="318" t="e">
        <f t="shared" si="64"/>
        <v>#N/A</v>
      </c>
      <c r="BA53" s="318" t="e">
        <f t="shared" si="64"/>
        <v>#N/A</v>
      </c>
      <c r="BB53" s="318" t="e">
        <f t="shared" si="56"/>
        <v>#N/A</v>
      </c>
      <c r="BC53" s="318" t="e">
        <f t="shared" si="65"/>
        <v>#N/A</v>
      </c>
      <c r="BD53" s="318" t="e">
        <f t="shared" si="65"/>
        <v>#N/A</v>
      </c>
      <c r="BE53" s="318" t="e">
        <f t="shared" si="57"/>
        <v>#N/A</v>
      </c>
      <c r="BF53" s="318"/>
    </row>
    <row r="54" spans="1:58" ht="45" customHeight="1" x14ac:dyDescent="0.35">
      <c r="A54" s="273" t="s">
        <v>321</v>
      </c>
      <c r="C54" s="19" t="s">
        <v>322</v>
      </c>
      <c r="D54" s="20" t="s">
        <v>323</v>
      </c>
      <c r="E54" s="215"/>
      <c r="F54" s="283"/>
      <c r="G54" s="283"/>
      <c r="H54" s="283"/>
      <c r="I54" s="283"/>
      <c r="J54" s="21">
        <f t="shared" si="16"/>
        <v>0</v>
      </c>
      <c r="K54" s="284"/>
      <c r="L54" s="21">
        <f t="shared" si="17"/>
        <v>0</v>
      </c>
      <c r="M54" s="334"/>
      <c r="N54" s="334"/>
      <c r="O54" s="53"/>
      <c r="P54" s="22"/>
      <c r="Q54" s="57">
        <f t="shared" si="66"/>
        <v>0</v>
      </c>
      <c r="R54" s="53"/>
      <c r="S54" s="22"/>
      <c r="T54" s="57">
        <f t="shared" si="67"/>
        <v>0</v>
      </c>
      <c r="U54" s="53"/>
      <c r="V54" s="21">
        <f t="shared" si="51"/>
        <v>0</v>
      </c>
      <c r="W54" s="335"/>
      <c r="X54" s="335"/>
      <c r="Y54" s="54">
        <f t="shared" si="68"/>
        <v>0</v>
      </c>
      <c r="Z54" s="260"/>
      <c r="AA54" s="260"/>
      <c r="AB54" s="260"/>
      <c r="AC54" s="150"/>
      <c r="AD54" s="284"/>
      <c r="AE54" s="53"/>
      <c r="AF54" s="53"/>
      <c r="AG54" s="53"/>
      <c r="AH54" s="54">
        <f t="shared" si="20"/>
        <v>0</v>
      </c>
      <c r="AI54" s="335"/>
      <c r="AJ54" s="335"/>
      <c r="AK54" s="22"/>
      <c r="AL54" s="57">
        <f t="shared" si="69"/>
        <v>0</v>
      </c>
      <c r="AM54" s="386"/>
      <c r="AN54" s="318" t="e">
        <f t="shared" si="60"/>
        <v>#N/A</v>
      </c>
      <c r="AO54" s="318" t="e">
        <f t="shared" si="60"/>
        <v>#N/A</v>
      </c>
      <c r="AP54" s="318" t="e">
        <f t="shared" si="52"/>
        <v>#N/A</v>
      </c>
      <c r="AQ54" s="318" t="e">
        <f t="shared" si="61"/>
        <v>#N/A</v>
      </c>
      <c r="AR54" s="318" t="e">
        <f t="shared" si="61"/>
        <v>#N/A</v>
      </c>
      <c r="AS54" s="318" t="e">
        <f t="shared" si="53"/>
        <v>#N/A</v>
      </c>
      <c r="AT54" s="318" t="e">
        <f t="shared" si="62"/>
        <v>#N/A</v>
      </c>
      <c r="AU54" s="318" t="e">
        <f t="shared" si="62"/>
        <v>#N/A</v>
      </c>
      <c r="AV54" s="318" t="e">
        <f t="shared" si="54"/>
        <v>#N/A</v>
      </c>
      <c r="AW54" s="318" t="e">
        <f t="shared" si="63"/>
        <v>#N/A</v>
      </c>
      <c r="AX54" s="318" t="e">
        <f t="shared" si="63"/>
        <v>#N/A</v>
      </c>
      <c r="AY54" s="318" t="e">
        <f t="shared" si="55"/>
        <v>#N/A</v>
      </c>
      <c r="AZ54" s="318" t="e">
        <f t="shared" si="64"/>
        <v>#N/A</v>
      </c>
      <c r="BA54" s="318" t="e">
        <f t="shared" si="64"/>
        <v>#N/A</v>
      </c>
      <c r="BB54" s="318" t="e">
        <f t="shared" si="56"/>
        <v>#N/A</v>
      </c>
      <c r="BC54" s="318" t="e">
        <f t="shared" si="65"/>
        <v>#N/A</v>
      </c>
      <c r="BD54" s="318" t="e">
        <f t="shared" si="65"/>
        <v>#N/A</v>
      </c>
      <c r="BE54" s="318" t="e">
        <f t="shared" si="57"/>
        <v>#N/A</v>
      </c>
      <c r="BF54" s="318"/>
    </row>
    <row r="55" spans="1:58" ht="45" customHeight="1" x14ac:dyDescent="0.35">
      <c r="A55" s="273" t="s">
        <v>324</v>
      </c>
      <c r="C55" s="19" t="s">
        <v>325</v>
      </c>
      <c r="D55" s="20" t="s">
        <v>326</v>
      </c>
      <c r="E55" s="215"/>
      <c r="F55" s="283"/>
      <c r="G55" s="283"/>
      <c r="H55" s="283"/>
      <c r="I55" s="283"/>
      <c r="J55" s="21">
        <f t="shared" si="16"/>
        <v>0</v>
      </c>
      <c r="K55" s="284"/>
      <c r="L55" s="21">
        <f t="shared" si="17"/>
        <v>0</v>
      </c>
      <c r="M55" s="334"/>
      <c r="N55" s="334"/>
      <c r="O55" s="53"/>
      <c r="P55" s="22"/>
      <c r="Q55" s="57">
        <f t="shared" si="66"/>
        <v>0</v>
      </c>
      <c r="R55" s="53"/>
      <c r="S55" s="22"/>
      <c r="T55" s="57">
        <f t="shared" si="67"/>
        <v>0</v>
      </c>
      <c r="U55" s="53"/>
      <c r="V55" s="21">
        <f t="shared" si="51"/>
        <v>0</v>
      </c>
      <c r="W55" s="335"/>
      <c r="X55" s="335"/>
      <c r="Y55" s="54">
        <f t="shared" si="68"/>
        <v>0</v>
      </c>
      <c r="Z55" s="260"/>
      <c r="AA55" s="260"/>
      <c r="AB55" s="260"/>
      <c r="AC55" s="150"/>
      <c r="AD55" s="284"/>
      <c r="AE55" s="53"/>
      <c r="AF55" s="53"/>
      <c r="AG55" s="53"/>
      <c r="AH55" s="54">
        <f t="shared" si="20"/>
        <v>0</v>
      </c>
      <c r="AI55" s="335"/>
      <c r="AJ55" s="335"/>
      <c r="AK55" s="22"/>
      <c r="AL55" s="57">
        <f t="shared" si="69"/>
        <v>0</v>
      </c>
      <c r="AM55" s="386"/>
      <c r="AN55" s="318" t="e">
        <f t="shared" si="60"/>
        <v>#N/A</v>
      </c>
      <c r="AO55" s="318" t="e">
        <f t="shared" si="60"/>
        <v>#N/A</v>
      </c>
      <c r="AP55" s="318" t="e">
        <f t="shared" si="52"/>
        <v>#N/A</v>
      </c>
      <c r="AQ55" s="318" t="e">
        <f t="shared" si="61"/>
        <v>#N/A</v>
      </c>
      <c r="AR55" s="318" t="e">
        <f t="shared" si="61"/>
        <v>#N/A</v>
      </c>
      <c r="AS55" s="318" t="e">
        <f t="shared" si="53"/>
        <v>#N/A</v>
      </c>
      <c r="AT55" s="318" t="e">
        <f t="shared" si="62"/>
        <v>#N/A</v>
      </c>
      <c r="AU55" s="318" t="e">
        <f t="shared" si="62"/>
        <v>#N/A</v>
      </c>
      <c r="AV55" s="318" t="e">
        <f t="shared" si="54"/>
        <v>#N/A</v>
      </c>
      <c r="AW55" s="318" t="e">
        <f t="shared" si="63"/>
        <v>#N/A</v>
      </c>
      <c r="AX55" s="318" t="e">
        <f t="shared" si="63"/>
        <v>#N/A</v>
      </c>
      <c r="AY55" s="318" t="e">
        <f t="shared" si="55"/>
        <v>#N/A</v>
      </c>
      <c r="AZ55" s="318" t="e">
        <f t="shared" si="64"/>
        <v>#N/A</v>
      </c>
      <c r="BA55" s="318" t="e">
        <f t="shared" si="64"/>
        <v>#N/A</v>
      </c>
      <c r="BB55" s="318" t="e">
        <f t="shared" si="56"/>
        <v>#N/A</v>
      </c>
      <c r="BC55" s="318" t="e">
        <f t="shared" si="65"/>
        <v>#N/A</v>
      </c>
      <c r="BD55" s="318" t="e">
        <f t="shared" si="65"/>
        <v>#N/A</v>
      </c>
      <c r="BE55" s="318" t="e">
        <f t="shared" si="57"/>
        <v>#N/A</v>
      </c>
      <c r="BF55" s="318"/>
    </row>
    <row r="56" spans="1:58" ht="45" customHeight="1" x14ac:dyDescent="0.35">
      <c r="A56" s="273" t="s">
        <v>327</v>
      </c>
      <c r="C56" s="19" t="s">
        <v>328</v>
      </c>
      <c r="D56" s="20" t="s">
        <v>329</v>
      </c>
      <c r="E56" s="215"/>
      <c r="F56" s="283"/>
      <c r="G56" s="283"/>
      <c r="H56" s="283"/>
      <c r="I56" s="283"/>
      <c r="J56" s="21">
        <f t="shared" si="16"/>
        <v>0</v>
      </c>
      <c r="K56" s="284"/>
      <c r="L56" s="21">
        <f t="shared" si="17"/>
        <v>0</v>
      </c>
      <c r="M56" s="334"/>
      <c r="N56" s="334"/>
      <c r="O56" s="53"/>
      <c r="P56" s="22"/>
      <c r="Q56" s="57">
        <f t="shared" si="66"/>
        <v>0</v>
      </c>
      <c r="R56" s="53"/>
      <c r="S56" s="22"/>
      <c r="T56" s="57">
        <f t="shared" si="67"/>
        <v>0</v>
      </c>
      <c r="U56" s="53"/>
      <c r="V56" s="21">
        <f t="shared" si="51"/>
        <v>0</v>
      </c>
      <c r="W56" s="335"/>
      <c r="X56" s="335"/>
      <c r="Y56" s="54">
        <f t="shared" si="68"/>
        <v>0</v>
      </c>
      <c r="Z56" s="260"/>
      <c r="AA56" s="260"/>
      <c r="AB56" s="260"/>
      <c r="AC56" s="150"/>
      <c r="AD56" s="284"/>
      <c r="AE56" s="53"/>
      <c r="AF56" s="53"/>
      <c r="AG56" s="53"/>
      <c r="AH56" s="54">
        <f t="shared" si="20"/>
        <v>0</v>
      </c>
      <c r="AI56" s="335"/>
      <c r="AJ56" s="335"/>
      <c r="AK56" s="22"/>
      <c r="AL56" s="57">
        <f t="shared" si="69"/>
        <v>0</v>
      </c>
      <c r="AM56" s="386"/>
      <c r="AN56" s="318" t="e">
        <f t="shared" si="60"/>
        <v>#N/A</v>
      </c>
      <c r="AO56" s="318" t="e">
        <f t="shared" si="60"/>
        <v>#N/A</v>
      </c>
      <c r="AP56" s="318" t="e">
        <f t="shared" si="52"/>
        <v>#N/A</v>
      </c>
      <c r="AQ56" s="318" t="e">
        <f t="shared" si="61"/>
        <v>#N/A</v>
      </c>
      <c r="AR56" s="318" t="e">
        <f t="shared" si="61"/>
        <v>#N/A</v>
      </c>
      <c r="AS56" s="318" t="e">
        <f t="shared" si="53"/>
        <v>#N/A</v>
      </c>
      <c r="AT56" s="318" t="e">
        <f t="shared" si="62"/>
        <v>#N/A</v>
      </c>
      <c r="AU56" s="318" t="e">
        <f t="shared" si="62"/>
        <v>#N/A</v>
      </c>
      <c r="AV56" s="318" t="e">
        <f t="shared" si="54"/>
        <v>#N/A</v>
      </c>
      <c r="AW56" s="318" t="e">
        <f t="shared" si="63"/>
        <v>#N/A</v>
      </c>
      <c r="AX56" s="318" t="e">
        <f t="shared" si="63"/>
        <v>#N/A</v>
      </c>
      <c r="AY56" s="318" t="e">
        <f t="shared" si="55"/>
        <v>#N/A</v>
      </c>
      <c r="AZ56" s="318" t="e">
        <f t="shared" si="64"/>
        <v>#N/A</v>
      </c>
      <c r="BA56" s="318" t="e">
        <f t="shared" si="64"/>
        <v>#N/A</v>
      </c>
      <c r="BB56" s="318" t="e">
        <f t="shared" si="56"/>
        <v>#N/A</v>
      </c>
      <c r="BC56" s="318" t="e">
        <f t="shared" si="65"/>
        <v>#N/A</v>
      </c>
      <c r="BD56" s="318" t="e">
        <f t="shared" si="65"/>
        <v>#N/A</v>
      </c>
      <c r="BE56" s="318" t="e">
        <f t="shared" si="57"/>
        <v>#N/A</v>
      </c>
      <c r="BF56" s="318"/>
    </row>
    <row r="57" spans="1:58" ht="45" customHeight="1" x14ac:dyDescent="0.35">
      <c r="A57" s="273" t="s">
        <v>330</v>
      </c>
      <c r="C57" s="19" t="s">
        <v>331</v>
      </c>
      <c r="D57" s="20" t="s">
        <v>332</v>
      </c>
      <c r="E57" s="215"/>
      <c r="F57" s="283"/>
      <c r="G57" s="283"/>
      <c r="H57" s="283"/>
      <c r="I57" s="283"/>
      <c r="J57" s="21">
        <f t="shared" si="16"/>
        <v>0</v>
      </c>
      <c r="K57" s="284"/>
      <c r="L57" s="21">
        <f t="shared" si="17"/>
        <v>0</v>
      </c>
      <c r="M57" s="334"/>
      <c r="N57" s="334"/>
      <c r="O57" s="53"/>
      <c r="P57" s="22"/>
      <c r="Q57" s="57">
        <f t="shared" si="66"/>
        <v>0</v>
      </c>
      <c r="R57" s="53"/>
      <c r="S57" s="22"/>
      <c r="T57" s="57">
        <f t="shared" si="67"/>
        <v>0</v>
      </c>
      <c r="U57" s="53"/>
      <c r="V57" s="21">
        <f t="shared" si="51"/>
        <v>0</v>
      </c>
      <c r="W57" s="335"/>
      <c r="X57" s="335"/>
      <c r="Y57" s="54">
        <f t="shared" si="68"/>
        <v>0</v>
      </c>
      <c r="Z57" s="260"/>
      <c r="AA57" s="260"/>
      <c r="AB57" s="260"/>
      <c r="AC57" s="150"/>
      <c r="AD57" s="284"/>
      <c r="AE57" s="53"/>
      <c r="AF57" s="53"/>
      <c r="AG57" s="53"/>
      <c r="AH57" s="54">
        <f t="shared" si="20"/>
        <v>0</v>
      </c>
      <c r="AI57" s="335"/>
      <c r="AJ57" s="335"/>
      <c r="AK57" s="22"/>
      <c r="AL57" s="57">
        <f t="shared" si="69"/>
        <v>0</v>
      </c>
      <c r="AM57" s="386"/>
      <c r="AN57" s="318" t="e">
        <f t="shared" si="60"/>
        <v>#N/A</v>
      </c>
      <c r="AO57" s="318" t="e">
        <f t="shared" si="60"/>
        <v>#N/A</v>
      </c>
      <c r="AP57" s="318" t="e">
        <f t="shared" si="52"/>
        <v>#N/A</v>
      </c>
      <c r="AQ57" s="318" t="e">
        <f t="shared" si="61"/>
        <v>#N/A</v>
      </c>
      <c r="AR57" s="318" t="e">
        <f t="shared" si="61"/>
        <v>#N/A</v>
      </c>
      <c r="AS57" s="318" t="e">
        <f t="shared" si="53"/>
        <v>#N/A</v>
      </c>
      <c r="AT57" s="318" t="e">
        <f t="shared" si="62"/>
        <v>#N/A</v>
      </c>
      <c r="AU57" s="318" t="e">
        <f t="shared" si="62"/>
        <v>#N/A</v>
      </c>
      <c r="AV57" s="318" t="e">
        <f t="shared" si="54"/>
        <v>#N/A</v>
      </c>
      <c r="AW57" s="318" t="e">
        <f t="shared" si="63"/>
        <v>#N/A</v>
      </c>
      <c r="AX57" s="318" t="e">
        <f t="shared" si="63"/>
        <v>#N/A</v>
      </c>
      <c r="AY57" s="318" t="e">
        <f t="shared" si="55"/>
        <v>#N/A</v>
      </c>
      <c r="AZ57" s="318" t="e">
        <f t="shared" si="64"/>
        <v>#N/A</v>
      </c>
      <c r="BA57" s="318" t="e">
        <f t="shared" si="64"/>
        <v>#N/A</v>
      </c>
      <c r="BB57" s="318" t="e">
        <f t="shared" si="56"/>
        <v>#N/A</v>
      </c>
      <c r="BC57" s="318" t="e">
        <f t="shared" si="65"/>
        <v>#N/A</v>
      </c>
      <c r="BD57" s="318" t="e">
        <f t="shared" si="65"/>
        <v>#N/A</v>
      </c>
      <c r="BE57" s="318" t="e">
        <f t="shared" si="57"/>
        <v>#N/A</v>
      </c>
      <c r="BF57" s="318"/>
    </row>
    <row r="58" spans="1:58" ht="45" customHeight="1" x14ac:dyDescent="0.35">
      <c r="A58" s="273" t="s">
        <v>333</v>
      </c>
      <c r="C58" s="91" t="s">
        <v>334</v>
      </c>
      <c r="D58" s="145" t="s">
        <v>335</v>
      </c>
      <c r="E58" s="216"/>
      <c r="F58" s="21">
        <f>SUM(F$51:F$57)</f>
        <v>0</v>
      </c>
      <c r="G58" s="21">
        <f>SUM(G$51:G$57)</f>
        <v>0</v>
      </c>
      <c r="H58" s="21">
        <f t="shared" ref="H58:AK58" si="70">SUM(H$51:H$57)</f>
        <v>0</v>
      </c>
      <c r="I58" s="21">
        <f t="shared" si="70"/>
        <v>0</v>
      </c>
      <c r="J58" s="21">
        <f t="shared" si="16"/>
        <v>0</v>
      </c>
      <c r="K58" s="21">
        <f t="shared" si="70"/>
        <v>0</v>
      </c>
      <c r="L58" s="21">
        <f t="shared" si="17"/>
        <v>0</v>
      </c>
      <c r="M58" s="333" t="e">
        <f>IF(AND($AN58=TRUE,$AO58=FALSE),"Warning","")</f>
        <v>#N/A</v>
      </c>
      <c r="N58" s="333" t="e">
        <f>IF(AND($AQ58=TRUE,$AR58=FALSE),"Warning","")</f>
        <v>#N/A</v>
      </c>
      <c r="O58" s="21">
        <f t="shared" si="70"/>
        <v>0</v>
      </c>
      <c r="P58" s="21">
        <f t="shared" si="70"/>
        <v>0</v>
      </c>
      <c r="Q58" s="21">
        <f t="shared" si="66"/>
        <v>0</v>
      </c>
      <c r="R58" s="21">
        <f t="shared" si="70"/>
        <v>0</v>
      </c>
      <c r="S58" s="21">
        <f t="shared" si="70"/>
        <v>0</v>
      </c>
      <c r="T58" s="21">
        <f t="shared" si="67"/>
        <v>0</v>
      </c>
      <c r="U58" s="21">
        <f t="shared" si="70"/>
        <v>0</v>
      </c>
      <c r="V58" s="21">
        <f t="shared" si="51"/>
        <v>0</v>
      </c>
      <c r="W58" s="333" t="e">
        <f>IF(AND($AT58=TRUE,$AU58=FALSE),"Warning","")</f>
        <v>#N/A</v>
      </c>
      <c r="X58" s="333" t="e">
        <f>IF(AND($AW58=TRUE,$AX58=FALSE),"Warning","")</f>
        <v>#N/A</v>
      </c>
      <c r="Y58" s="54">
        <f t="shared" si="68"/>
        <v>0</v>
      </c>
      <c r="Z58" s="260"/>
      <c r="AA58" s="260"/>
      <c r="AB58" s="260"/>
      <c r="AC58" s="150"/>
      <c r="AD58" s="21">
        <f t="shared" si="70"/>
        <v>0</v>
      </c>
      <c r="AE58" s="21">
        <f t="shared" si="70"/>
        <v>0</v>
      </c>
      <c r="AF58" s="21">
        <f t="shared" si="70"/>
        <v>0</v>
      </c>
      <c r="AG58" s="21">
        <f t="shared" si="70"/>
        <v>0</v>
      </c>
      <c r="AH58" s="54">
        <f t="shared" si="20"/>
        <v>0</v>
      </c>
      <c r="AI58" s="333" t="e">
        <f>IF(AND($AZ58=TRUE,$BA58=FALSE),"Warning","")</f>
        <v>#N/A</v>
      </c>
      <c r="AJ58" s="333" t="e">
        <f>IF(AND($BC58=TRUE,$BD58=FALSE),"Warning","")</f>
        <v>#N/A</v>
      </c>
      <c r="AK58" s="21">
        <f t="shared" si="70"/>
        <v>0</v>
      </c>
      <c r="AL58" s="21">
        <f t="shared" si="69"/>
        <v>0</v>
      </c>
      <c r="AM58" s="386"/>
      <c r="AN58" s="318" t="e">
        <f t="shared" si="60"/>
        <v>#N/A</v>
      </c>
      <c r="AO58" s="318" t="e">
        <f t="shared" si="60"/>
        <v>#N/A</v>
      </c>
      <c r="AP58" s="318">
        <f t="shared" si="52"/>
        <v>1037</v>
      </c>
      <c r="AQ58" s="318" t="e">
        <f t="shared" si="61"/>
        <v>#N/A</v>
      </c>
      <c r="AR58" s="318" t="e">
        <f t="shared" si="61"/>
        <v>#N/A</v>
      </c>
      <c r="AS58" s="318">
        <f t="shared" si="53"/>
        <v>1039</v>
      </c>
      <c r="AT58" s="318" t="e">
        <f t="shared" si="62"/>
        <v>#N/A</v>
      </c>
      <c r="AU58" s="318" t="e">
        <f t="shared" si="62"/>
        <v>#N/A</v>
      </c>
      <c r="AV58" s="318">
        <f t="shared" si="54"/>
        <v>1046</v>
      </c>
      <c r="AW58" s="318" t="e">
        <f t="shared" si="63"/>
        <v>#N/A</v>
      </c>
      <c r="AX58" s="318" t="e">
        <f t="shared" si="63"/>
        <v>#N/A</v>
      </c>
      <c r="AY58" s="318">
        <f t="shared" si="55"/>
        <v>1048</v>
      </c>
      <c r="AZ58" s="318" t="e">
        <f t="shared" si="64"/>
        <v>#N/A</v>
      </c>
      <c r="BA58" s="318" t="e">
        <f t="shared" si="64"/>
        <v>#N/A</v>
      </c>
      <c r="BB58" s="318">
        <f t="shared" si="56"/>
        <v>1055</v>
      </c>
      <c r="BC58" s="318" t="e">
        <f t="shared" si="65"/>
        <v>#N/A</v>
      </c>
      <c r="BD58" s="318" t="e">
        <f t="shared" si="65"/>
        <v>#N/A</v>
      </c>
      <c r="BE58" s="318">
        <f t="shared" si="57"/>
        <v>1057</v>
      </c>
      <c r="BF58" s="318"/>
    </row>
    <row r="59" spans="1:58" ht="45" customHeight="1" x14ac:dyDescent="0.35">
      <c r="A59" s="273" t="s">
        <v>336</v>
      </c>
      <c r="C59" s="19" t="s">
        <v>337</v>
      </c>
      <c r="D59" s="20" t="s">
        <v>338</v>
      </c>
      <c r="E59" s="213"/>
      <c r="F59" s="283"/>
      <c r="G59" s="283"/>
      <c r="H59" s="283"/>
      <c r="I59" s="283"/>
      <c r="J59" s="21">
        <f t="shared" si="16"/>
        <v>0</v>
      </c>
      <c r="K59" s="53"/>
      <c r="L59" s="21">
        <f t="shared" si="17"/>
        <v>0</v>
      </c>
      <c r="M59" s="333" t="e">
        <f>IF(AND($AN59=TRUE,$AO59=FALSE),"Warning","")</f>
        <v>#N/A</v>
      </c>
      <c r="N59" s="333" t="e">
        <f>IF(AND($AQ59=TRUE,$AR59=FALSE),"Warning","")</f>
        <v>#N/A</v>
      </c>
      <c r="O59" s="53"/>
      <c r="P59" s="22"/>
      <c r="Q59" s="57">
        <f t="shared" si="66"/>
        <v>0</v>
      </c>
      <c r="R59" s="53"/>
      <c r="S59" s="22"/>
      <c r="T59" s="57">
        <f t="shared" si="67"/>
        <v>0</v>
      </c>
      <c r="U59" s="53"/>
      <c r="V59" s="21">
        <f t="shared" si="51"/>
        <v>0</v>
      </c>
      <c r="W59" s="333" t="e">
        <f>IF(AND($AT59=TRUE,$AU59=FALSE),"Warning","")</f>
        <v>#N/A</v>
      </c>
      <c r="X59" s="333" t="e">
        <f>IF(AND($AW59=TRUE,$AX59=FALSE),"Warning","")</f>
        <v>#N/A</v>
      </c>
      <c r="Y59" s="54">
        <f t="shared" si="68"/>
        <v>0</v>
      </c>
      <c r="Z59" s="260"/>
      <c r="AA59" s="260"/>
      <c r="AB59" s="260"/>
      <c r="AC59" s="150"/>
      <c r="AD59" s="53"/>
      <c r="AE59" s="53"/>
      <c r="AF59" s="53"/>
      <c r="AG59" s="53"/>
      <c r="AH59" s="54">
        <f t="shared" si="20"/>
        <v>0</v>
      </c>
      <c r="AI59" s="333" t="e">
        <f>IF(AND($AZ59=TRUE,$BA59=FALSE),"Warning","")</f>
        <v>#N/A</v>
      </c>
      <c r="AJ59" s="333" t="e">
        <f>IF(AND($BC59=TRUE,$BD59=FALSE),"Warning","")</f>
        <v>#N/A</v>
      </c>
      <c r="AK59" s="22"/>
      <c r="AL59" s="57">
        <f t="shared" si="69"/>
        <v>0</v>
      </c>
      <c r="AM59" s="386"/>
      <c r="AN59" s="318" t="e">
        <f t="shared" si="60"/>
        <v>#N/A</v>
      </c>
      <c r="AO59" s="318" t="e">
        <f t="shared" si="60"/>
        <v>#N/A</v>
      </c>
      <c r="AP59" s="318">
        <f t="shared" si="52"/>
        <v>1064</v>
      </c>
      <c r="AQ59" s="318" t="e">
        <f t="shared" si="61"/>
        <v>#N/A</v>
      </c>
      <c r="AR59" s="318" t="e">
        <f t="shared" si="61"/>
        <v>#N/A</v>
      </c>
      <c r="AS59" s="318">
        <f t="shared" si="53"/>
        <v>1066</v>
      </c>
      <c r="AT59" s="318" t="e">
        <f t="shared" si="62"/>
        <v>#N/A</v>
      </c>
      <c r="AU59" s="318" t="e">
        <f t="shared" si="62"/>
        <v>#N/A</v>
      </c>
      <c r="AV59" s="318">
        <f t="shared" si="54"/>
        <v>1073</v>
      </c>
      <c r="AW59" s="318" t="e">
        <f t="shared" si="63"/>
        <v>#N/A</v>
      </c>
      <c r="AX59" s="318" t="e">
        <f t="shared" si="63"/>
        <v>#N/A</v>
      </c>
      <c r="AY59" s="318">
        <f t="shared" si="55"/>
        <v>1075</v>
      </c>
      <c r="AZ59" s="318" t="e">
        <f t="shared" si="64"/>
        <v>#N/A</v>
      </c>
      <c r="BA59" s="318" t="e">
        <f t="shared" si="64"/>
        <v>#N/A</v>
      </c>
      <c r="BB59" s="318">
        <f t="shared" si="56"/>
        <v>1082</v>
      </c>
      <c r="BC59" s="318" t="e">
        <f t="shared" si="65"/>
        <v>#N/A</v>
      </c>
      <c r="BD59" s="318" t="e">
        <f t="shared" si="65"/>
        <v>#N/A</v>
      </c>
      <c r="BE59" s="318">
        <f t="shared" si="57"/>
        <v>1084</v>
      </c>
      <c r="BF59" s="318"/>
    </row>
    <row r="60" spans="1:58" ht="45" customHeight="1" x14ac:dyDescent="0.35">
      <c r="A60" s="273" t="s">
        <v>339</v>
      </c>
      <c r="C60" s="91" t="s">
        <v>340</v>
      </c>
      <c r="D60" s="145" t="s">
        <v>341</v>
      </c>
      <c r="E60" s="214"/>
      <c r="F60" s="21">
        <f>SUM(F$58:F$59)</f>
        <v>0</v>
      </c>
      <c r="G60" s="21">
        <f t="shared" ref="G60:AK60" si="71">SUM(G$58:G$59)</f>
        <v>0</v>
      </c>
      <c r="H60" s="21">
        <f t="shared" si="71"/>
        <v>0</v>
      </c>
      <c r="I60" s="21">
        <f t="shared" si="71"/>
        <v>0</v>
      </c>
      <c r="J60" s="21">
        <f t="shared" si="16"/>
        <v>0</v>
      </c>
      <c r="K60" s="21">
        <f t="shared" si="71"/>
        <v>0</v>
      </c>
      <c r="L60" s="21">
        <f t="shared" si="17"/>
        <v>0</v>
      </c>
      <c r="M60" s="334"/>
      <c r="N60" s="334"/>
      <c r="O60" s="21">
        <f t="shared" si="71"/>
        <v>0</v>
      </c>
      <c r="P60" s="21">
        <f t="shared" si="71"/>
        <v>0</v>
      </c>
      <c r="Q60" s="21">
        <f t="shared" si="66"/>
        <v>0</v>
      </c>
      <c r="R60" s="21">
        <f t="shared" si="71"/>
        <v>0</v>
      </c>
      <c r="S60" s="21">
        <f t="shared" si="71"/>
        <v>0</v>
      </c>
      <c r="T60" s="21">
        <f t="shared" si="67"/>
        <v>0</v>
      </c>
      <c r="U60" s="21">
        <f t="shared" si="71"/>
        <v>0</v>
      </c>
      <c r="V60" s="21">
        <f t="shared" si="51"/>
        <v>0</v>
      </c>
      <c r="W60" s="335"/>
      <c r="X60" s="335"/>
      <c r="Y60" s="54">
        <f t="shared" si="68"/>
        <v>0</v>
      </c>
      <c r="Z60" s="260"/>
      <c r="AA60" s="146"/>
      <c r="AB60" s="54">
        <f t="shared" ref="AB60" si="72">SUM($Y60:$AA60)</f>
        <v>0</v>
      </c>
      <c r="AC60" s="144"/>
      <c r="AD60" s="21">
        <f t="shared" si="71"/>
        <v>0</v>
      </c>
      <c r="AE60" s="21">
        <f t="shared" si="71"/>
        <v>0</v>
      </c>
      <c r="AF60" s="21">
        <f t="shared" si="71"/>
        <v>0</v>
      </c>
      <c r="AG60" s="21">
        <f>SUM(AG$58:AG$59)</f>
        <v>0</v>
      </c>
      <c r="AH60" s="54">
        <f t="shared" si="20"/>
        <v>0</v>
      </c>
      <c r="AI60" s="335"/>
      <c r="AJ60" s="335"/>
      <c r="AK60" s="21">
        <f t="shared" si="71"/>
        <v>0</v>
      </c>
      <c r="AL60" s="21">
        <f t="shared" si="69"/>
        <v>0</v>
      </c>
      <c r="AM60" s="386"/>
    </row>
    <row r="61" spans="1:58" ht="90" customHeight="1" x14ac:dyDescent="0.35">
      <c r="A61" s="273" t="s">
        <v>342</v>
      </c>
      <c r="C61" s="251" t="s">
        <v>343</v>
      </c>
      <c r="D61" s="337" t="s">
        <v>344</v>
      </c>
      <c r="E61" s="338"/>
      <c r="F61" s="54">
        <f>SUM(F$11,F$19,F$20,F$21,F$24,F$30,F$45,F$46,F$48,F$49,F$50,F$60,F$47)</f>
        <v>0</v>
      </c>
      <c r="G61" s="54">
        <f>SUM(G$11,G$19,G$20,G$21,G$24,G$30,G$45,G$46,G$48,G$49,G$50,G$60,G$47)</f>
        <v>0</v>
      </c>
      <c r="H61" s="54">
        <f>SUM(H$11,H$19,H$20,H$21,H$24,H$30,H$45,H$46,H$48,H$49,H$50,H$60,H$47)</f>
        <v>0</v>
      </c>
      <c r="I61" s="54">
        <f>SUM(I$11,I$19,I$20,I$21,I$24,I$30,I$45,I$46,I$48,I$49,I$50,I$60,I$47)</f>
        <v>0</v>
      </c>
      <c r="J61" s="54">
        <f t="shared" si="16"/>
        <v>0</v>
      </c>
      <c r="K61" s="54">
        <f>SUM(K$11,K$19,K$20,K$21,K$24,K$30,K$45,K$46,K$48,K$49,K$50,K$60,K$47)</f>
        <v>0</v>
      </c>
      <c r="L61" s="54">
        <f>SUM($F61,$G61,$J61,$K61)</f>
        <v>0</v>
      </c>
      <c r="M61" s="336"/>
      <c r="N61" s="336"/>
      <c r="O61" s="54">
        <f>SUM(O$11,O$19,O$20,O$21,O$24,O$30,O$45,O$46,O$48,O$49,O$50,O$60,O$47)</f>
        <v>0</v>
      </c>
      <c r="P61" s="54">
        <f>SUM(P$11,P$19,P$20,P$21,P$24,P$30,P$45,P$46,P$48,P$49,P$50,P$60,P$47)</f>
        <v>0</v>
      </c>
      <c r="Q61" s="54">
        <f t="shared" si="66"/>
        <v>0</v>
      </c>
      <c r="R61" s="54">
        <f>SUM(R$11,R$19,R$20,R$21,R$24,R$30,R$45,R$46,R$48,R$49,R$50,R$60,R$47)</f>
        <v>0</v>
      </c>
      <c r="S61" s="54">
        <f>SUM(S$11,S$19,S$20,S$21,S$24,S$30,S$45,S$46,S$48,S$49,S$50,S$60,S$47)</f>
        <v>0</v>
      </c>
      <c r="T61" s="54">
        <f t="shared" si="67"/>
        <v>0</v>
      </c>
      <c r="U61" s="54">
        <f>SUM(U$11,U$19,U$20,U$21,U$24,U$30,U$45,U$46,U$48,U$49,U$50,U$60,U$47)</f>
        <v>0</v>
      </c>
      <c r="V61" s="54">
        <f t="shared" si="51"/>
        <v>0</v>
      </c>
      <c r="W61" s="387"/>
      <c r="X61" s="387"/>
      <c r="Y61" s="54">
        <f t="shared" si="68"/>
        <v>0</v>
      </c>
      <c r="Z61" s="54">
        <f>SUM(Z24)</f>
        <v>0</v>
      </c>
      <c r="AA61" s="54">
        <f>SUM(AA$11,AA$19,AA$20,AA$21,AA$24,AA$30,AA$45,AA$46,AA$48,AA$49,AA$50,AA$60,AA$47)</f>
        <v>0</v>
      </c>
      <c r="AB61" s="54">
        <f>SUM($Y61:$AA61)</f>
        <v>0</v>
      </c>
      <c r="AC61" s="56"/>
      <c r="AD61" s="54">
        <f>SUM(AD$11,AD$19,AD$20,AD$21,AD$24,AD$30,AD$45,AD$46,AD$48,AD$49,AD$50,AD$60,AD$47)</f>
        <v>0</v>
      </c>
      <c r="AE61" s="54">
        <f>SUM(AE$11,AE$19,AE$20,AE$21,AE$24,AE$30,AE$45,AE$46,AE$48,AE$49,AE$50,AE$60,AE$47)</f>
        <v>0</v>
      </c>
      <c r="AF61" s="54">
        <f>SUM(AF$11,AF$19,AF$20,AF$21,AF$24,AF$30,AF$45,AF$46,AF$48,AF$49,AF$50,AF$60,AF$47)</f>
        <v>0</v>
      </c>
      <c r="AG61" s="54">
        <f>SUM(AG$11,AG$19,AG$20,AG$21,AG$24,AG$30,AG$45,AG$46,AG$48,AG$49,AG$50,AG$60,AG$47)</f>
        <v>0</v>
      </c>
      <c r="AH61" s="54">
        <f t="shared" si="20"/>
        <v>0</v>
      </c>
      <c r="AI61" s="387"/>
      <c r="AJ61" s="387"/>
      <c r="AK61" s="54">
        <f>SUM(AK$11,AK$19,AK$20,AK$21,AK$24,AK$30,AK$45,AK$46,AK$48,AK$49,AK$50,AK$60,AK$47)</f>
        <v>0</v>
      </c>
      <c r="AL61" s="54">
        <f t="shared" si="69"/>
        <v>0</v>
      </c>
      <c r="AM61" s="54">
        <f>SUM(AM24)</f>
        <v>0</v>
      </c>
    </row>
    <row r="62" spans="1:58" x14ac:dyDescent="0.35">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row>
  </sheetData>
  <sheetProtection sheet="1" objects="1" scenarios="1"/>
  <dataConsolidate/>
  <conditionalFormatting sqref="E7:E11 E48:E49">
    <cfRule type="expression" dxfId="513" priority="73">
      <formula>$B7&lt;&gt;1</formula>
    </cfRule>
  </conditionalFormatting>
  <conditionalFormatting sqref="E20:E24">
    <cfRule type="expression" dxfId="512" priority="42">
      <formula>$B20&lt;&gt;1</formula>
    </cfRule>
  </conditionalFormatting>
  <conditionalFormatting sqref="K47">
    <cfRule type="cellIs" dxfId="511" priority="13" operator="lessThan">
      <formula>0</formula>
    </cfRule>
  </conditionalFormatting>
  <conditionalFormatting sqref="M7:N10 W7:X10 AI7:AJ10 M12:N18 W12:X18 AI12:AJ18 M20:N21 W20:X21 AI20:AJ21 M24:N29 W24:X29 AI24:AJ29 M31:N44 W31:X44 AI31:AJ44 M46:N50 M58:N59">
    <cfRule type="expression" dxfId="510" priority="21">
      <formula>M7="warning"</formula>
    </cfRule>
  </conditionalFormatting>
  <conditionalFormatting sqref="M7:N10 W7:X10 AI7:AJ10 M12:N18 W12:X18 AI12:AJ18 M20:N21 W20:X21 AI20:AJ21 M24:N29 W24:X29 AI24:AJ29 M31:N44 W31:X44 AI31:AJ44 M46:N50 X46:X50 AJ46:AJ50 M58:N59 X58:X59 AJ58:AJ59">
    <cfRule type="expression" dxfId="509" priority="2">
      <formula>ISERROR(M7)</formula>
    </cfRule>
  </conditionalFormatting>
  <conditionalFormatting sqref="O47:P47 R47:S47 U47 AK47">
    <cfRule type="cellIs" dxfId="508" priority="18" operator="lessThan">
      <formula>0</formula>
    </cfRule>
  </conditionalFormatting>
  <conditionalFormatting sqref="W46:X50">
    <cfRule type="expression" dxfId="507" priority="8">
      <formula>W46="warning"</formula>
    </cfRule>
  </conditionalFormatting>
  <conditionalFormatting sqref="W58:X59">
    <cfRule type="expression" dxfId="506" priority="6">
      <formula>W58="warning"</formula>
    </cfRule>
  </conditionalFormatting>
  <conditionalFormatting sqref="AA47">
    <cfRule type="cellIs" dxfId="505" priority="12" operator="lessThan">
      <formula>0</formula>
    </cfRule>
  </conditionalFormatting>
  <conditionalFormatting sqref="AD47:AG47">
    <cfRule type="cellIs" dxfId="504" priority="11" operator="lessThan">
      <formula>0</formula>
    </cfRule>
  </conditionalFormatting>
  <conditionalFormatting sqref="AI46:AJ50">
    <cfRule type="expression" dxfId="503" priority="4">
      <formula>AI46="warning"</formula>
    </cfRule>
  </conditionalFormatting>
  <conditionalFormatting sqref="AI58:AJ59">
    <cfRule type="expression" dxfId="502" priority="3">
      <formula>AI58="warning"</formula>
    </cfRule>
  </conditionalFormatting>
  <dataValidations count="4">
    <dataValidation type="custom" allowBlank="1" showInputMessage="1" showErrorMessage="1" errorTitle="Capital receipts, of which" error="‘Capital receipts, of which to be paid to the Secretary of State’ must be less than or equal to the residual, ‘… of which other’. Please correct." sqref="AM24" xr:uid="{30370F82-43E3-486A-8B34-1E401B538BE3}">
      <formula1>$AM$24&lt;=$AL$24</formula1>
    </dataValidation>
    <dataValidation type="custom" allowBlank="1" showInputMessage="1" showErrorMessage="1" errorTitle="Loans, of which" error="The sum of these ‘…of which’ fields must be less than or equal to ‘Loans &amp; other financial assistance’ AND the residual, ‘… excluding to local authorities’ must not be negative. Please correct." sqref="T7:T61 S48:S61 S45:S46 S30 S24 S7:S11 S19" xr:uid="{00000000-0002-0000-0300-000001000000}">
      <formula1>$T7&gt;=0</formula1>
    </dataValidation>
    <dataValidation type="custom" allowBlank="1" showInputMessage="1" showErrorMessage="1" errorTitle="Capital receipts, of which" error="The sum of these ‘…of which’ fields must be less than or equal to ‘Total capital receipts’ AND the residual, ‘… excluding to local authorities’ must not be negative. Please correct." sqref="AL7:AL61 AK48:AK61 AK45:AK46 AK7:AK24 AK30" xr:uid="{00000000-0002-0000-0300-000003000000}">
      <formula1>AND(SUM($AK7+$AL7)&lt;=$AH7,$AL7&gt;=0)</formula1>
    </dataValidation>
    <dataValidation type="custom" showInputMessage="1" showErrorMessage="1" errorTitle="Grants, of which" error="The sum of these ‘…of which’ fields must be less than or equal to ‘Grants’ AND the residual, ‘… excluding to local authorities’ must not be negative. Please correct." sqref="Q7:Q61 P48:P61 P45:P46 P30 P24 P7:P11 P19" xr:uid="{00000000-0002-0000-0300-000000000000}">
      <formula1>IF($O7&gt;=0,$Q7&gt;=0,"")</formula1>
    </dataValidation>
  </dataValidations>
  <hyperlinks>
    <hyperlink ref="M7" location="'E&amp;R Validations'!C10" display="'E&amp;R Validations'!C10" xr:uid="{00000000-0004-0000-0300-000000000000}"/>
    <hyperlink ref="M9" location="'E&amp;R Validations'!C64" display="=IF(AND($AN9=TRUE,$AO9=FALSE),&quot;Warning&quot;,&quot;&quot;)" xr:uid="{00000000-0004-0000-0300-000002000000}"/>
    <hyperlink ref="M10" location="'E&amp;R Validations'!C91" display="=IF(AND($AN10=TRUE,$AO10=FALSE),&quot;Warning&quot;,&quot;&quot;)" xr:uid="{00000000-0004-0000-0300-000003000000}"/>
    <hyperlink ref="M12" location="'E&amp;R Validations'!C118" display="=IF(AND($AN12=TRUE,$AO12=FALSE),&quot;Warning&quot;,&quot;&quot;)" xr:uid="{00000000-0004-0000-0300-000004000000}"/>
    <hyperlink ref="M13" location="'E&amp;R Validations'!C145" display="=IF(AND($AN13=TRUE,$AO13=FALSE),&quot;Warning&quot;,&quot;&quot;)" xr:uid="{00000000-0004-0000-0300-000005000000}"/>
    <hyperlink ref="M14" location="'E&amp;R Validations'!C172" display="=IF(AND($AN14=TRUE,$AO14=FALSE),&quot;Warning&quot;,&quot;&quot;)" xr:uid="{00000000-0004-0000-0300-000006000000}"/>
    <hyperlink ref="M15" location="'E&amp;R Validations'!C199" display="=IF(AND($AN15=TRUE,$AO15=FALSE),&quot;Warning&quot;,&quot;&quot;)" xr:uid="{00000000-0004-0000-0300-000007000000}"/>
    <hyperlink ref="M16" location="'E&amp;R Validations'!C226" display="=IF(AND($AN16=TRUE,$AO16=FALSE),&quot;Warning&quot;,&quot;&quot;)" xr:uid="{00000000-0004-0000-0300-000008000000}"/>
    <hyperlink ref="M17" location="'E&amp;R Validations'!C253" display="=IF(AND($AN17=TRUE,$AO17=FALSE),&quot;Warning&quot;,&quot;&quot;)" xr:uid="{00000000-0004-0000-0300-000009000000}"/>
    <hyperlink ref="M18" location="'E&amp;R Validations'!C280" display="=IF(AND($AN18=TRUE,$AO18=FALSE),&quot;Warning&quot;,&quot;&quot;)" xr:uid="{00000000-0004-0000-0300-00000A000000}"/>
    <hyperlink ref="M20" location="'E&amp;R Validations'!C307" display="=IF(AND($AN20=TRUE,$AO20=FALSE),&quot;Warning&quot;,&quot;&quot;)" xr:uid="{00000000-0004-0000-0300-00000B000000}"/>
    <hyperlink ref="M21" location="'E&amp;R Validations'!C334" display="=IF(AND($AN21=TRUE,$AO21=FALSE),&quot;Warning&quot;,&quot;&quot;)" xr:uid="{00000000-0004-0000-0300-00000C000000}"/>
    <hyperlink ref="M24" location="'E&amp;R Validations'!C361" display="=IF(AND($AN24=TRUE,$AO24=FALSE),&quot;Warning&quot;,&quot;&quot;)" xr:uid="{00000000-0004-0000-0300-00000D000000}"/>
    <hyperlink ref="M25" location="'E&amp;R Validations'!C388" display="=IF(AND($AN25=TRUE,$AO25=FALSE),&quot;Warning&quot;,&quot;&quot;)" xr:uid="{00000000-0004-0000-0300-00000E000000}"/>
    <hyperlink ref="M26" location="'E&amp;R Validations'!C415" display="=IF(AND($AN26=TRUE,$AO26=FALSE),&quot;Warning&quot;,&quot;&quot;)" xr:uid="{00000000-0004-0000-0300-00000F000000}"/>
    <hyperlink ref="M27" location="'E&amp;R Validations'!C442" display="=IF(AND($AN27=TRUE,$AO27=FALSE),&quot;Warning&quot;,&quot;&quot;)" xr:uid="{00000000-0004-0000-0300-000010000000}"/>
    <hyperlink ref="M28" location="'E&amp;R Validations'!C469" display="=IF(AND($AN28=TRUE,$AO28=FALSE),&quot;Warning&quot;,&quot;&quot;)" xr:uid="{00000000-0004-0000-0300-000011000000}"/>
    <hyperlink ref="M29" location="'E&amp;R Validations'!C496" display="=IF(AND($AN29=TRUE,$AO29=FALSE),&quot;Warning&quot;,&quot;&quot;)" xr:uid="{00000000-0004-0000-0300-000012000000}"/>
    <hyperlink ref="M31" location="'E&amp;R Validations'!C523" display="=IF(AND($AN31=TRUE,$AO31=FALSE),&quot;Warning&quot;,&quot;&quot;)" xr:uid="{00000000-0004-0000-0300-000013000000}"/>
    <hyperlink ref="M32" location="'E&amp;R Validations'!C550" display="=IF(AND($AN32=TRUE,$AO32=FALSE),&quot;Warning&quot;,&quot;&quot;)" xr:uid="{00000000-0004-0000-0300-000014000000}"/>
    <hyperlink ref="M33" location="'E&amp;R Validations'!C577" display="=IF(AND($AN33=TRUE,$AO33=FALSE),&quot;Warning&quot;,&quot;&quot;)" xr:uid="{00000000-0004-0000-0300-000015000000}"/>
    <hyperlink ref="M34" location="'E&amp;R Validations'!C604" display="=IF(AND($AN34=TRUE,$AO34=FALSE),&quot;Warning&quot;,&quot;&quot;)" xr:uid="{00000000-0004-0000-0300-000016000000}"/>
    <hyperlink ref="M35" location="'E&amp;R Validations'!C631" display="=IF(AND($AN35=TRUE,$AO35=FALSE),&quot;Warning&quot;,&quot;&quot;)" xr:uid="{00000000-0004-0000-0300-000017000000}"/>
    <hyperlink ref="M36" location="'E&amp;R Validations'!C658" display="=IF(AND($AN36=TRUE,$AO36=FALSE),&quot;Warning&quot;,&quot;&quot;)" xr:uid="{00000000-0004-0000-0300-000018000000}"/>
    <hyperlink ref="M37" location="'E&amp;R Validations'!C685" display="=IF(AND($AN37=TRUE,$AO37=FALSE),&quot;Warning&quot;,&quot;&quot;)" xr:uid="{00000000-0004-0000-0300-000019000000}"/>
    <hyperlink ref="M38" location="'E&amp;R Validations'!C712" display="=IF(AND($AN38=TRUE,$AO38=FALSE),&quot;Warning&quot;,&quot;&quot;)" xr:uid="{00000000-0004-0000-0300-00001A000000}"/>
    <hyperlink ref="M39" location="'E&amp;R Validations'!C739" display="=IF(AND($AN39=TRUE,$AO39=FALSE),&quot;Warning&quot;,&quot;&quot;)" xr:uid="{00000000-0004-0000-0300-00001B000000}"/>
    <hyperlink ref="M40" location="'E&amp;R Validations'!C766" display="=IF(AND($AN40=TRUE,$AO40=FALSE),&quot;Warning&quot;,&quot;&quot;)" xr:uid="{00000000-0004-0000-0300-00001C000000}"/>
    <hyperlink ref="M41" location="'E&amp;R Validations'!C793" display="=IF(AND($AN41=TRUE,$AO41=FALSE),&quot;Warning&quot;,&quot;&quot;)" xr:uid="{00000000-0004-0000-0300-00001D000000}"/>
    <hyperlink ref="M42" location="'E&amp;R Validations'!C820" display="=IF(AND($AN42=TRUE,$AO42=FALSE),&quot;Warning&quot;,&quot;&quot;)" xr:uid="{00000000-0004-0000-0300-00001E000000}"/>
    <hyperlink ref="M43" location="'E&amp;R Validations'!C847" display="=IF(AND($AN43=TRUE,$AO43=FALSE),&quot;Warning&quot;,&quot;&quot;)" xr:uid="{00000000-0004-0000-0300-00001F000000}"/>
    <hyperlink ref="M44" location="'E&amp;R Validations'!C874" display="=IF(AND($AN44=TRUE,$AO44=FALSE),&quot;Warning&quot;,&quot;&quot;)" xr:uid="{00000000-0004-0000-0300-000020000000}"/>
    <hyperlink ref="M46" location="'E&amp;R Validations'!C901" display="=IF(AND($AN46=TRUE,$AO46=FALSE),&quot;Warning&quot;,&quot;&quot;)" xr:uid="{00000000-0004-0000-0300-000021000000}"/>
    <hyperlink ref="M48" location="'E&amp;R Validations'!C955" display="=IF(AND($AN48=TRUE,$AO48=FALSE),&quot;Warning&quot;,&quot;&quot;)" xr:uid="{00000000-0004-0000-0300-000022000000}"/>
    <hyperlink ref="M49" location="'E&amp;R Validations'!C982" display="=IF(AND($AN49=TRUE,$AO49=FALSE),&quot;Warning&quot;,&quot;&quot;)" xr:uid="{00000000-0004-0000-0300-000023000000}"/>
    <hyperlink ref="M50" location="'E&amp;R Validations'!C1009" display="=IF(AND($AN50=TRUE,$AO50=FALSE),&quot;Warning&quot;,&quot;&quot;)" xr:uid="{00000000-0004-0000-0300-000024000000}"/>
    <hyperlink ref="M58" location="'E&amp;R Validations'!C1036" display="=IF(AND($AN58=TRUE,$AO58=FALSE),&quot;Warning&quot;,&quot;&quot;)" xr:uid="{00000000-0004-0000-0300-000025000000}"/>
    <hyperlink ref="M59" location="'E&amp;R Validations'!C1063" display="=IF(AND($AN59=TRUE,$AO59=FALSE),&quot;Warning&quot;,&quot;&quot;)" xr:uid="{00000000-0004-0000-0300-000026000000}"/>
    <hyperlink ref="N7" location="'E&amp;R Validations'!C12" display="'E&amp;R Validations'!D11" xr:uid="{00000000-0004-0000-0300-000027000000}"/>
    <hyperlink ref="N9" location="'E&amp;R Validations'!C66" display="=IF(AND($AQ9=TRUE,$AR9=FALSE),&quot;Warning&quot;,&quot;&quot;)" xr:uid="{00000000-0004-0000-0300-000029000000}"/>
    <hyperlink ref="N10" location="'E&amp;R Validations'!C93" display="=IF(AND($AQ10=TRUE,$AR10=FALSE),&quot;Warning&quot;,&quot;&quot;)" xr:uid="{00000000-0004-0000-0300-00002A000000}"/>
    <hyperlink ref="N12" location="'E&amp;R Validations'!C120" display="=IF(AND($AQ12=TRUE,$AR12=FALSE),&quot;Warning&quot;,&quot;&quot;)" xr:uid="{00000000-0004-0000-0300-00002B000000}"/>
    <hyperlink ref="N13" location="'E&amp;R Validations'!C147" display="=IF(AND($AQ13=TRUE,$AR13=FALSE),&quot;Warning&quot;,&quot;&quot;)" xr:uid="{00000000-0004-0000-0300-00002C000000}"/>
    <hyperlink ref="N14" location="'E&amp;R Validations'!C174" display="=IF(AND($AQ14=TRUE,$AR14=FALSE),&quot;Warning&quot;,&quot;&quot;)" xr:uid="{00000000-0004-0000-0300-00002D000000}"/>
    <hyperlink ref="N15" location="'E&amp;R Validations'!C201" display="=IF(AND($AQ15=TRUE,$AR15=FALSE),&quot;Warning&quot;,&quot;&quot;)" xr:uid="{00000000-0004-0000-0300-00002E000000}"/>
    <hyperlink ref="N16" location="'E&amp;R Validations'!C228" display="=IF(AND($AQ16=TRUE,$AR16=FALSE),&quot;Warning&quot;,&quot;&quot;)" xr:uid="{00000000-0004-0000-0300-00002F000000}"/>
    <hyperlink ref="N17" location="'E&amp;R Validations'!C255" display="=IF(AND($AQ17=TRUE,$AR17=FALSE),&quot;Warning&quot;,&quot;&quot;)" xr:uid="{00000000-0004-0000-0300-000030000000}"/>
    <hyperlink ref="N18" location="'E&amp;R Validations'!C282" display="=IF(AND($AQ18=TRUE,$AR18=FALSE),&quot;Warning&quot;,&quot;&quot;)" xr:uid="{00000000-0004-0000-0300-000031000000}"/>
    <hyperlink ref="N20" location="'E&amp;R Validations'!C309" display="=IF(AND($AQ20=TRUE,$AR20=FALSE),&quot;Warning&quot;,&quot;&quot;)" xr:uid="{00000000-0004-0000-0300-000032000000}"/>
    <hyperlink ref="N21" location="'E&amp;R Validations'!C336" display="=IF(AND($AQ21=TRUE,$AR21=FALSE),&quot;Warning&quot;,&quot;&quot;)" xr:uid="{00000000-0004-0000-0300-000033000000}"/>
    <hyperlink ref="N24" location="'E&amp;R Validations'!C363" display="=IF(AND($AQ24=TRUE,$AR24=FALSE),&quot;Warning&quot;,&quot;&quot;)" xr:uid="{00000000-0004-0000-0300-000034000000}"/>
    <hyperlink ref="N25" location="'E&amp;R Validations'!C390" display="=IF(AND($AQ25=TRUE,$AR25=FALSE),&quot;Warning&quot;,&quot;&quot;)" xr:uid="{00000000-0004-0000-0300-000035000000}"/>
    <hyperlink ref="N26" location="'E&amp;R Validations'!C417" display="=IF(AND($AQ26=TRUE,$AR26=FALSE),&quot;Warning&quot;,&quot;&quot;)" xr:uid="{00000000-0004-0000-0300-000036000000}"/>
    <hyperlink ref="N27" location="'E&amp;R Validations'!C444" display="=IF(AND($AQ27=TRUE,$AR27=FALSE),&quot;Warning&quot;,&quot;&quot;)" xr:uid="{00000000-0004-0000-0300-000037000000}"/>
    <hyperlink ref="N28" location="'E&amp;R Validations'!C471" display="=IF(AND($AQ28=TRUE,$AR28=FALSE),&quot;Warning&quot;,&quot;&quot;)" xr:uid="{00000000-0004-0000-0300-000038000000}"/>
    <hyperlink ref="N29" location="'E&amp;R Validations'!C498" display="=IF(AND($AQ29=TRUE,$AR29=FALSE),&quot;Warning&quot;,&quot;&quot;)" xr:uid="{00000000-0004-0000-0300-000039000000}"/>
    <hyperlink ref="N31" location="'E&amp;R Validations'!C525" display="=IF(AND($AQ31=TRUE,$AR31=FALSE),&quot;Warning&quot;,&quot;&quot;)" xr:uid="{00000000-0004-0000-0300-00003A000000}"/>
    <hyperlink ref="N32" location="'E&amp;R Validations'!C552" display="=IF(AND($AQ32=TRUE,$AR32=FALSE),&quot;Warning&quot;,&quot;&quot;)" xr:uid="{00000000-0004-0000-0300-00003B000000}"/>
    <hyperlink ref="N33" location="'E&amp;R Validations'!C579" display="=IF(AND($AQ33=TRUE,$AR33=FALSE),&quot;Warning&quot;,&quot;&quot;)" xr:uid="{00000000-0004-0000-0300-00003C000000}"/>
    <hyperlink ref="N34" location="'E&amp;R Validations'!C606" display="=IF(AND($AQ34=TRUE,$AR34=FALSE),&quot;Warning&quot;,&quot;&quot;)" xr:uid="{00000000-0004-0000-0300-00003D000000}"/>
    <hyperlink ref="N35" location="'E&amp;R Validations'!C633" display="=IF(AND($AQ35=TRUE,$AR35=FALSE),&quot;Warning&quot;,&quot;&quot;)" xr:uid="{00000000-0004-0000-0300-00003E000000}"/>
    <hyperlink ref="N36" location="'E&amp;R Validations'!C660" display="=IF(AND($AQ36=TRUE,$AR36=FALSE),&quot;Warning&quot;,&quot;&quot;)" xr:uid="{00000000-0004-0000-0300-00003F000000}"/>
    <hyperlink ref="N37" location="'E&amp;R Validations'!C687" display="=IF(AND($AQ37=TRUE,$AR37=FALSE),&quot;Warning&quot;,&quot;&quot;)" xr:uid="{00000000-0004-0000-0300-000040000000}"/>
    <hyperlink ref="N38" location="'E&amp;R Validations'!C714" display="=IF(AND($AQ38=TRUE,$AR38=FALSE),&quot;Warning&quot;,&quot;&quot;)" xr:uid="{00000000-0004-0000-0300-000041000000}"/>
    <hyperlink ref="N39" location="'E&amp;R Validations'!C741" display="=IF(AND($AQ39=TRUE,$AR39=FALSE),&quot;Warning&quot;,&quot;&quot;)" xr:uid="{00000000-0004-0000-0300-000042000000}"/>
    <hyperlink ref="N40" location="'E&amp;R Validations'!C768" display="=IF(AND($AQ40=TRUE,$AR40=FALSE),&quot;Warning&quot;,&quot;&quot;)" xr:uid="{00000000-0004-0000-0300-000043000000}"/>
    <hyperlink ref="N41" location="'E&amp;R Validations'!C795" display="=IF(AND($AQ41=TRUE,$AR41=FALSE),&quot;Warning&quot;,&quot;&quot;)" xr:uid="{00000000-0004-0000-0300-000044000000}"/>
    <hyperlink ref="N42" location="'E&amp;R Validations'!C822" display="=IF(AND($AQ42=TRUE,$AR42=FALSE),&quot;Warning&quot;,&quot;&quot;)" xr:uid="{00000000-0004-0000-0300-000045000000}"/>
    <hyperlink ref="N43" location="'E&amp;R Validations'!C849" display="=IF(AND($AQ43=TRUE,$AR43=FALSE),&quot;Warning&quot;,&quot;&quot;)" xr:uid="{00000000-0004-0000-0300-000046000000}"/>
    <hyperlink ref="N44" location="'E&amp;R Validations'!C876" display="=IF(AND($AQ44=TRUE,$AR44=FALSE),&quot;Warning&quot;,&quot;&quot;)" xr:uid="{00000000-0004-0000-0300-000047000000}"/>
    <hyperlink ref="N46" location="'E&amp;R Validations'!C903" display="=IF(AND($AQ46=TRUE,$AR46=FALSE),&quot;Warning&quot;,&quot;&quot;)" xr:uid="{00000000-0004-0000-0300-000048000000}"/>
    <hyperlink ref="N48" location="'E&amp;R Validations'!C957" display="=IF(AND($AQ48=TRUE,$AR48=FALSE),&quot;Warning&quot;,&quot;&quot;)" xr:uid="{00000000-0004-0000-0300-000049000000}"/>
    <hyperlink ref="N49" location="'E&amp;R Validations'!C984" display="=IF(AND($AQ49=TRUE,$AR49=FALSE),&quot;Warning&quot;,&quot;&quot;)" xr:uid="{00000000-0004-0000-0300-00004A000000}"/>
    <hyperlink ref="N50" location="'E&amp;R Validations'!C1011" display="=IF(AND($AQ50=TRUE,$AR50=FALSE),&quot;Warning&quot;,&quot;&quot;)" xr:uid="{00000000-0004-0000-0300-00004B000000}"/>
    <hyperlink ref="N58" location="'E&amp;R Validations'!C1038" display="=IF(AND($AQ58=TRUE,$AR58=FALSE),&quot;Warning&quot;,&quot;&quot;)" xr:uid="{00000000-0004-0000-0300-00004C000000}"/>
    <hyperlink ref="N59" location="'E&amp;R Validations'!C1065" display="=IF(AND($AQ59=TRUE,$AR59=FALSE),&quot;Warning&quot;,&quot;&quot;)" xr:uid="{00000000-0004-0000-0300-00004D000000}"/>
    <hyperlink ref="W7" location="'E&amp;R Validations'!C19" display="=IF(AND($AT7=TRUE,$AU7=FALSE),&quot;Warning&quot;,&quot;&quot;)" xr:uid="{00000000-0004-0000-0300-000075000000}"/>
    <hyperlink ref="W8" location="'E&amp;R Validations'!C46" display="=IF(AND($AT8=TRUE,$AU8=FALSE),&quot;Warning&quot;,&quot;&quot;)" xr:uid="{00000000-0004-0000-0300-000076000000}"/>
    <hyperlink ref="W9" location="'E&amp;R Validations'!C73" display="=IF(AND($AT9=TRUE,$AU9=FALSE),&quot;Warning&quot;,&quot;&quot;)" xr:uid="{00000000-0004-0000-0300-000077000000}"/>
    <hyperlink ref="W10" location="'E&amp;R Validations'!C100" display="=IF(AND($AT10=TRUE,$AU10=FALSE),&quot;Warning&quot;,&quot;&quot;)" xr:uid="{00000000-0004-0000-0300-000078000000}"/>
    <hyperlink ref="W12" location="'E&amp;R Validations'!C127" display="=IF(AND($AT12=TRUE,$AU12=FALSE),&quot;Warning&quot;,&quot;&quot;)" xr:uid="{00000000-0004-0000-0300-000079000000}"/>
    <hyperlink ref="W13" location="'E&amp;R Validations'!C154" display="=IF(AND($AT13=TRUE,$AU13=FALSE),&quot;Warning&quot;,&quot;&quot;)" xr:uid="{00000000-0004-0000-0300-00007A000000}"/>
    <hyperlink ref="W14" location="'E&amp;R Validations'!C181" display="=IF(AND($AT14=TRUE,$AU14=FALSE),&quot;Warning&quot;,&quot;&quot;)" xr:uid="{00000000-0004-0000-0300-00007B000000}"/>
    <hyperlink ref="W15" location="'E&amp;R Validations'!C208" display="=IF(AND($AT15=TRUE,$AU15=FALSE),&quot;Warning&quot;,&quot;&quot;)" xr:uid="{00000000-0004-0000-0300-00007C000000}"/>
    <hyperlink ref="W16" location="'E&amp;R Validations'!C235" display="=IF(AND($AT16=TRUE,$AU16=FALSE),&quot;Warning&quot;,&quot;&quot;)" xr:uid="{00000000-0004-0000-0300-00007D000000}"/>
    <hyperlink ref="W17" location="'E&amp;R Validations'!C262" display="=IF(AND($AT17=TRUE,$AU17=FALSE),&quot;Warning&quot;,&quot;&quot;)" xr:uid="{00000000-0004-0000-0300-00007E000000}"/>
    <hyperlink ref="W18" location="'E&amp;R Validations'!C289" display="=IF(AND($AT18=TRUE,$AU18=FALSE),&quot;Warning&quot;,&quot;&quot;)" xr:uid="{00000000-0004-0000-0300-00007F000000}"/>
    <hyperlink ref="W20" location="'E&amp;R Validations'!C316" display="=IF(AND($AT20=TRUE,$AU20=FALSE),&quot;Warning&quot;,&quot;&quot;)" xr:uid="{00000000-0004-0000-0300-000080000000}"/>
    <hyperlink ref="W21" location="'E&amp;R Validations'!C343" display="=IF(AND($AT21=TRUE,$AU21=FALSE),&quot;Warning&quot;,&quot;&quot;)" xr:uid="{00000000-0004-0000-0300-000081000000}"/>
    <hyperlink ref="W25" location="'E&amp;R Validations'!C397" display="=IF(AND($AT25=TRUE,$AU25=FALSE),&quot;Warning&quot;,&quot;&quot;)" xr:uid="{00000000-0004-0000-0300-000083000000}"/>
    <hyperlink ref="W26" location="'E&amp;R Validations'!C424" display="=IF(AND($AT26=TRUE,$AU26=FALSE),&quot;Warning&quot;,&quot;&quot;)" xr:uid="{00000000-0004-0000-0300-000084000000}"/>
    <hyperlink ref="W27" location="'E&amp;R Validations'!C451" display="=IF(AND($AT27=TRUE,$AU27=FALSE),&quot;Warning&quot;,&quot;&quot;)" xr:uid="{00000000-0004-0000-0300-000085000000}"/>
    <hyperlink ref="W28" location="'E&amp;R Validations'!C478" display="=IF(AND($AT28=TRUE,$AU28=FALSE),&quot;Warning&quot;,&quot;&quot;)" xr:uid="{00000000-0004-0000-0300-000086000000}"/>
    <hyperlink ref="W29" location="'E&amp;R Validations'!C505" display="=IF(AND($AT29=TRUE,$AU29=FALSE),&quot;Warning&quot;,&quot;&quot;)" xr:uid="{00000000-0004-0000-0300-000087000000}"/>
    <hyperlink ref="W31" location="'E&amp;R Validations'!C532" display="=IF(AND($AT31=TRUE,$AU31=FALSE),&quot;Warning&quot;,&quot;&quot;)" xr:uid="{00000000-0004-0000-0300-000088000000}"/>
    <hyperlink ref="W32" location="'E&amp;R Validations'!C559" display="=IF(AND($AT32=TRUE,$AU32=FALSE),&quot;Warning&quot;,&quot;&quot;)" xr:uid="{00000000-0004-0000-0300-000089000000}"/>
    <hyperlink ref="W33" location="'E&amp;R Validations'!C586" display="=IF(AND($AT33=TRUE,$AU33=FALSE),&quot;Warning&quot;,&quot;&quot;)" xr:uid="{00000000-0004-0000-0300-00008A000000}"/>
    <hyperlink ref="W34" location="'E&amp;R Validations'!C613" display="=IF(AND($AT34=TRUE,$AU34=FALSE),&quot;Warning&quot;,&quot;&quot;)" xr:uid="{00000000-0004-0000-0300-00008B000000}"/>
    <hyperlink ref="W35" location="'E&amp;R Validations'!C640" display="=IF(AND($AT35=TRUE,$AU35=FALSE),&quot;Warning&quot;,&quot;&quot;)" xr:uid="{00000000-0004-0000-0300-00008C000000}"/>
    <hyperlink ref="W36" location="'E&amp;R Validations'!C667" display="=IF(AND($AT36=TRUE,$AU36=FALSE),&quot;Warning&quot;,&quot;&quot;)" xr:uid="{00000000-0004-0000-0300-00008D000000}"/>
    <hyperlink ref="W37" location="'E&amp;R Validations'!C694" display="=IF(AND($AT37=TRUE,$AU37=FALSE),&quot;Warning&quot;,&quot;&quot;)" xr:uid="{00000000-0004-0000-0300-00008E000000}"/>
    <hyperlink ref="W38" location="'E&amp;R Validations'!C721" display="=IF(AND($AT38=TRUE,$AU38=FALSE),&quot;Warning&quot;,&quot;&quot;)" xr:uid="{00000000-0004-0000-0300-00008F000000}"/>
    <hyperlink ref="W39" location="'E&amp;R Validations'!C748" display="=IF(AND($AT39=TRUE,$AU39=FALSE),&quot;Warning&quot;,&quot;&quot;)" xr:uid="{00000000-0004-0000-0300-000090000000}"/>
    <hyperlink ref="W40" location="'E&amp;R Validations'!C775" display="=IF(AND($AT40=TRUE,$AU40=FALSE),&quot;Warning&quot;,&quot;&quot;)" xr:uid="{00000000-0004-0000-0300-000091000000}"/>
    <hyperlink ref="W41" location="'E&amp;R Validations'!C802" display="=IF(AND($AT41=TRUE,$AU41=FALSE),&quot;Warning&quot;,&quot;&quot;)" xr:uid="{00000000-0004-0000-0300-000092000000}"/>
    <hyperlink ref="W42" location="'E&amp;R Validations'!C829" display="=IF(AND($AT42=TRUE,$AU42=FALSE),&quot;Warning&quot;,&quot;&quot;)" xr:uid="{00000000-0004-0000-0300-000093000000}"/>
    <hyperlink ref="W43" location="'E&amp;R Validations'!C856" display="=IF(AND($AT43=TRUE,$AU43=FALSE),&quot;Warning&quot;,&quot;&quot;)" xr:uid="{00000000-0004-0000-0300-000094000000}"/>
    <hyperlink ref="W44" location="'E&amp;R Validations'!C883" display="=IF(AND($AT44=TRUE,$AU44=FALSE),&quot;Warning&quot;,&quot;&quot;)" xr:uid="{00000000-0004-0000-0300-000095000000}"/>
    <hyperlink ref="W46" location="'E&amp;R Validations'!C910" display="=IF(AND($AT46=TRUE,$AU46=FALSE),&quot;Warning&quot;,&quot;&quot;)" xr:uid="{00000000-0004-0000-0300-000096000000}"/>
    <hyperlink ref="W48" location="'E&amp;R Validations'!C964" display="=IF(AND($AT48=TRUE,$AU48=FALSE),&quot;Warning&quot;,&quot;&quot;)" xr:uid="{00000000-0004-0000-0300-000097000000}"/>
    <hyperlink ref="W49" location="'E&amp;R Validations'!C991" display="=IF(AND($AT49=TRUE,$AU49=FALSE),&quot;Warning&quot;,&quot;&quot;)" xr:uid="{00000000-0004-0000-0300-000098000000}"/>
    <hyperlink ref="W50" location="'E&amp;R Validations'!C1018" display="=IF(AND($AT50=TRUE,$AU50=FALSE),&quot;Warning&quot;,&quot;&quot;)" xr:uid="{00000000-0004-0000-0300-000099000000}"/>
    <hyperlink ref="W59" location="'E&amp;R Validations'!C1072" display="=IF(AND($AT59=TRUE,$AU59=FALSE),&quot;Warning&quot;,&quot;&quot;)" xr:uid="{00000000-0004-0000-0300-00009B000000}"/>
    <hyperlink ref="X7" location="'E&amp;R Validations'!C21" display="=IF(AND($AW7=TRUE,$AX7=FALSE),&quot;Warning&quot;,&quot;&quot;)" xr:uid="{00000000-0004-0000-0300-00009C000000}"/>
    <hyperlink ref="X8" location="'E&amp;R Validations'!C48" display="=IF(AND($AW8=TRUE,$AX8=FALSE),&quot;Warning&quot;,&quot;&quot;)" xr:uid="{00000000-0004-0000-0300-00009D000000}"/>
    <hyperlink ref="X9" location="'E&amp;R Validations'!C75" display="=IF(AND($AW9=TRUE,$AX9=FALSE),&quot;Warning&quot;,&quot;&quot;)" xr:uid="{00000000-0004-0000-0300-00009E000000}"/>
    <hyperlink ref="X10" location="'E&amp;R Validations'!C102" display="=IF(AND($AW10=TRUE,$AX10=FALSE),&quot;Warning&quot;,&quot;&quot;)" xr:uid="{00000000-0004-0000-0300-00009F000000}"/>
    <hyperlink ref="X12" location="'E&amp;R Validations'!C129" display="=IF(AND($AW12=TRUE,$AX12=FALSE),&quot;Warning&quot;,&quot;&quot;)" xr:uid="{00000000-0004-0000-0300-0000A0000000}"/>
    <hyperlink ref="X13" location="'E&amp;R Validations'!C156" display="=IF(AND($AW13=TRUE,$AX13=FALSE),&quot;Warning&quot;,&quot;&quot;)" xr:uid="{00000000-0004-0000-0300-0000A1000000}"/>
    <hyperlink ref="X14" location="'E&amp;R Validations'!C183" display="=IF(AND($AW14=TRUE,$AX14=FALSE),&quot;Warning&quot;,&quot;&quot;)" xr:uid="{00000000-0004-0000-0300-0000A2000000}"/>
    <hyperlink ref="X15" location="'E&amp;R Validations'!C210" display="=IF(AND($AW15=TRUE,$AX15=FALSE),&quot;Warning&quot;,&quot;&quot;)" xr:uid="{00000000-0004-0000-0300-0000A3000000}"/>
    <hyperlink ref="X16" location="'E&amp;R Validations'!C237" display="=IF(AND($AW16=TRUE,$AX16=FALSE),&quot;Warning&quot;,&quot;&quot;)" xr:uid="{00000000-0004-0000-0300-0000A4000000}"/>
    <hyperlink ref="X17" location="'E&amp;R Validations'!C264" display="=IF(AND($AW17=TRUE,$AX17=FALSE),&quot;Warning&quot;,&quot;&quot;)" xr:uid="{00000000-0004-0000-0300-0000A5000000}"/>
    <hyperlink ref="X18" location="'E&amp;R Validations'!C291" display="=IF(AND($AW18=TRUE,$AX18=FALSE),&quot;Warning&quot;,&quot;&quot;)" xr:uid="{00000000-0004-0000-0300-0000A6000000}"/>
    <hyperlink ref="X20" location="'E&amp;R Validations'!C318" display="=IF(AND($AW20=TRUE,$AX20=FALSE),&quot;Warning&quot;,&quot;&quot;)" xr:uid="{00000000-0004-0000-0300-0000A7000000}"/>
    <hyperlink ref="X21" location="'E&amp;R Validations'!C345" display="=IF(AND($AW21=TRUE,$AX21=FALSE),&quot;Warning&quot;,&quot;&quot;)" xr:uid="{00000000-0004-0000-0300-0000A8000000}"/>
    <hyperlink ref="X25" location="'E&amp;R Validations'!C399" display="=IF(AND($AW25=TRUE,$AX25=FALSE),&quot;Warning&quot;,&quot;&quot;)" xr:uid="{00000000-0004-0000-0300-0000AA000000}"/>
    <hyperlink ref="X26" location="'E&amp;R Validations'!C426" display="=IF(AND($AW26=TRUE,$AX26=FALSE),&quot;Warning&quot;,&quot;&quot;)" xr:uid="{00000000-0004-0000-0300-0000AB000000}"/>
    <hyperlink ref="X27" location="'E&amp;R Validations'!C453" display="=IF(AND($AW27=TRUE,$AX27=FALSE),&quot;Warning&quot;,&quot;&quot;)" xr:uid="{00000000-0004-0000-0300-0000AC000000}"/>
    <hyperlink ref="X28" location="'E&amp;R Validations'!C480" display="=IF(AND($AW28=TRUE,$AX28=FALSE),&quot;Warning&quot;,&quot;&quot;)" xr:uid="{00000000-0004-0000-0300-0000AD000000}"/>
    <hyperlink ref="X29" location="'E&amp;R Validations'!C507" display="=IF(AND($AW29=TRUE,$AX29=FALSE),&quot;Warning&quot;,&quot;&quot;)" xr:uid="{00000000-0004-0000-0300-0000AE000000}"/>
    <hyperlink ref="X31" location="'E&amp;R Validations'!C534" display="=IF(AND($AW31=TRUE,$AX31=FALSE),&quot;Warning&quot;,&quot;&quot;)" xr:uid="{00000000-0004-0000-0300-0000AF000000}"/>
    <hyperlink ref="X32" location="'E&amp;R Validations'!C561" display="=IF(AND($AW32=TRUE,$AX32=FALSE),&quot;Warning&quot;,&quot;&quot;)" xr:uid="{00000000-0004-0000-0300-0000B0000000}"/>
    <hyperlink ref="X33" location="'E&amp;R Validations'!C588" display="=IF(AND($AW33=TRUE,$AX33=FALSE),&quot;Warning&quot;,&quot;&quot;)" xr:uid="{00000000-0004-0000-0300-0000B1000000}"/>
    <hyperlink ref="X34" location="'E&amp;R Validations'!C615" display="=IF(AND($AW34=TRUE,$AX34=FALSE),&quot;Warning&quot;,&quot;&quot;)" xr:uid="{00000000-0004-0000-0300-0000B2000000}"/>
    <hyperlink ref="X35" location="'E&amp;R Validations'!C642" display="=IF(AND($AW35=TRUE,$AX35=FALSE),&quot;Warning&quot;,&quot;&quot;)" xr:uid="{00000000-0004-0000-0300-0000B3000000}"/>
    <hyperlink ref="X36" location="'E&amp;R Validations'!C669" display="=IF(AND($AW36=TRUE,$AX36=FALSE),&quot;Warning&quot;,&quot;&quot;)" xr:uid="{00000000-0004-0000-0300-0000B4000000}"/>
    <hyperlink ref="X37" location="'E&amp;R Validations'!C696" display="=IF(AND($AW37=TRUE,$AX37=FALSE),&quot;Warning&quot;,&quot;&quot;)" xr:uid="{00000000-0004-0000-0300-0000B5000000}"/>
    <hyperlink ref="X38" location="'E&amp;R Validations'!C723" display="=IF(AND($AW38=TRUE,$AX38=FALSE),&quot;Warning&quot;,&quot;&quot;)" xr:uid="{00000000-0004-0000-0300-0000B6000000}"/>
    <hyperlink ref="X39" location="'E&amp;R Validations'!C750" display="=IF(AND($AW39=TRUE,$AX39=FALSE),&quot;Warning&quot;,&quot;&quot;)" xr:uid="{00000000-0004-0000-0300-0000B7000000}"/>
    <hyperlink ref="X40" location="'E&amp;R Validations'!C777" display="=IF(AND($AW40=TRUE,$AX40=FALSE),&quot;Warning&quot;,&quot;&quot;)" xr:uid="{00000000-0004-0000-0300-0000B8000000}"/>
    <hyperlink ref="X41" location="'E&amp;R Validations'!C804" display="=IF(AND($AW41=TRUE,$AX41=FALSE),&quot;Warning&quot;,&quot;&quot;)" xr:uid="{00000000-0004-0000-0300-0000B9000000}"/>
    <hyperlink ref="X42" location="'E&amp;R Validations'!C831" display="=IF(AND($AW42=TRUE,$AX42=FALSE),&quot;Warning&quot;,&quot;&quot;)" xr:uid="{00000000-0004-0000-0300-0000BA000000}"/>
    <hyperlink ref="X43" location="'E&amp;R Validations'!C858" display="=IF(AND($AW43=TRUE,$AX43=FALSE),&quot;Warning&quot;,&quot;&quot;)" xr:uid="{00000000-0004-0000-0300-0000BB000000}"/>
    <hyperlink ref="X44" location="'E&amp;R Validations'!C885" display="=IF(AND($AW44=TRUE,$AX44=FALSE),&quot;Warning&quot;,&quot;&quot;)" xr:uid="{00000000-0004-0000-0300-0000BC000000}"/>
    <hyperlink ref="X46" location="'E&amp;R Validations'!C912" display="=IF(AND($AW46=TRUE,$AX46=FALSE),&quot;Warning&quot;,&quot;&quot;)" xr:uid="{00000000-0004-0000-0300-0000BD000000}"/>
    <hyperlink ref="X48" location="'E&amp;R Validations'!C966" display="=IF(AND($AW48=TRUE,$AX48=FALSE),&quot;Warning&quot;,&quot;&quot;)" xr:uid="{00000000-0004-0000-0300-0000BE000000}"/>
    <hyperlink ref="X49" location="'E&amp;R Validations'!C993" display="=IF(AND($AW49=TRUE,$AX49=FALSE),&quot;Warning&quot;,&quot;&quot;)" xr:uid="{00000000-0004-0000-0300-0000BF000000}"/>
    <hyperlink ref="X50" location="'E&amp;R Validations'!C1020" display="=IF(AND($AW50=TRUE,$AX50=FALSE),&quot;Warning&quot;,&quot;&quot;)" xr:uid="{00000000-0004-0000-0300-0000C0000000}"/>
    <hyperlink ref="X59" location="'E&amp;R Validations'!C1074" display="=IF(AND($AW59=TRUE,$AX59=FALSE),&quot;Warning&quot;,&quot;&quot;)" xr:uid="{00000000-0004-0000-0300-0000C2000000}"/>
    <hyperlink ref="AI7" location="'E&amp;R Validations'!C28" display="=IF(AND($AZ7=TRUE,$BA7=FALSE),&quot;Warning&quot;,&quot;&quot;)" xr:uid="{00000000-0004-0000-0300-0000EA000000}"/>
    <hyperlink ref="AI8" location="'E&amp;R Validations'!C55" display="=IF(AND($AZ8=TRUE,$BA8=FALSE),&quot;Warning&quot;,&quot;&quot;)" xr:uid="{00000000-0004-0000-0300-0000EB000000}"/>
    <hyperlink ref="AI9" location="'E&amp;R Validations'!C82" display="=IF(AND($AZ9=TRUE,$BA9=FALSE),&quot;Warning&quot;,&quot;&quot;)" xr:uid="{00000000-0004-0000-0300-0000EC000000}"/>
    <hyperlink ref="AI10" location="'E&amp;R Validations'!C109" display="=IF(AND($AZ10=TRUE,$BA10=FALSE),&quot;Warning&quot;,&quot;&quot;)" xr:uid="{00000000-0004-0000-0300-0000ED000000}"/>
    <hyperlink ref="AI12" location="'E&amp;R Validations'!C136" display="=IF(AND($AZ12=TRUE,$BA12=FALSE),&quot;Warning&quot;,&quot;&quot;)" xr:uid="{00000000-0004-0000-0300-0000EE000000}"/>
    <hyperlink ref="AI13" location="'E&amp;R Validations'!C163" display="=IF(AND($AZ13=TRUE,$BA13=FALSE),&quot;Warning&quot;,&quot;&quot;)" xr:uid="{00000000-0004-0000-0300-0000EF000000}"/>
    <hyperlink ref="AI14" location="'E&amp;R Validations'!C190" display="=IF(AND($AZ14=TRUE,$BA14=FALSE),&quot;Warning&quot;,&quot;&quot;)" xr:uid="{00000000-0004-0000-0300-0000F0000000}"/>
    <hyperlink ref="AI15" location="'E&amp;R Validations'!C217" display="=IF(AND($AZ15=TRUE,$BA15=FALSE),&quot;Warning&quot;,&quot;&quot;)" xr:uid="{00000000-0004-0000-0300-0000F1000000}"/>
    <hyperlink ref="AI16" location="'E&amp;R Validations'!C244" display="=IF(AND($AZ16=TRUE,$BA16=FALSE),&quot;Warning&quot;,&quot;&quot;)" xr:uid="{00000000-0004-0000-0300-0000F2000000}"/>
    <hyperlink ref="AI17" location="'E&amp;R Validations'!C271" display="=IF(AND($AZ17=TRUE,$BA17=FALSE),&quot;Warning&quot;,&quot;&quot;)" xr:uid="{00000000-0004-0000-0300-0000F3000000}"/>
    <hyperlink ref="AI18" location="'E&amp;R Validations'!C298" display="=IF(AND($AZ18=TRUE,$BA18=FALSE),&quot;Warning&quot;,&quot;&quot;)" xr:uid="{00000000-0004-0000-0300-0000F4000000}"/>
    <hyperlink ref="AI20" location="'E&amp;R Validations'!C325" display="=IF(AND($AZ20=TRUE,$BA20=FALSE),&quot;Warning&quot;,&quot;&quot;)" xr:uid="{00000000-0004-0000-0300-0000F5000000}"/>
    <hyperlink ref="AI21" location="'E&amp;R Validations'!C352" display="=IF(AND($AZ21=TRUE,$BA21=FALSE),&quot;Warning&quot;,&quot;&quot;)" xr:uid="{00000000-0004-0000-0300-0000F6000000}"/>
    <hyperlink ref="AI24" location="'E&amp;R Validations'!C379" display="=IF(AND($AZ24=TRUE,$BA24=FALSE),&quot;Warning&quot;,&quot;&quot;)" xr:uid="{00000000-0004-0000-0300-0000F7000000}"/>
    <hyperlink ref="AI25" location="'E&amp;R Validations'!C406" display="=IF(AND($AZ25=TRUE,$BA25=FALSE),&quot;Warning&quot;,&quot;&quot;)" xr:uid="{00000000-0004-0000-0300-0000F8000000}"/>
    <hyperlink ref="AI26" location="'E&amp;R Validations'!C433" display="=IF(AND($AZ26=TRUE,$BA26=FALSE),&quot;Warning&quot;,&quot;&quot;)" xr:uid="{00000000-0004-0000-0300-0000F9000000}"/>
    <hyperlink ref="AI27" location="'E&amp;R Validations'!C460" display="=IF(AND($AZ27=TRUE,$BA27=FALSE),&quot;Warning&quot;,&quot;&quot;)" xr:uid="{00000000-0004-0000-0300-0000FA000000}"/>
    <hyperlink ref="AI28" location="'E&amp;R Validations'!C487" display="=IF(AND($AZ28=TRUE,$BA28=FALSE),&quot;Warning&quot;,&quot;&quot;)" xr:uid="{00000000-0004-0000-0300-0000FB000000}"/>
    <hyperlink ref="AI29" location="'E&amp;R Validations'!C514" display="=IF(AND($AZ29=TRUE,$BA29=FALSE),&quot;Warning&quot;,&quot;&quot;)" xr:uid="{00000000-0004-0000-0300-0000FC000000}"/>
    <hyperlink ref="AI31" location="'E&amp;R Validations'!C541" display="=IF(AND($AZ31=TRUE,$BA31=FALSE),&quot;Warning&quot;,&quot;&quot;)" xr:uid="{00000000-0004-0000-0300-0000FD000000}"/>
    <hyperlink ref="AI32" location="'E&amp;R Validations'!C568" display="=IF(AND($AZ32=TRUE,$BA32=FALSE),&quot;Warning&quot;,&quot;&quot;)" xr:uid="{00000000-0004-0000-0300-0000FE000000}"/>
    <hyperlink ref="AI33" location="'E&amp;R Validations'!C595" display="=IF(AND($AZ33=TRUE,$BA33=FALSE),&quot;Warning&quot;,&quot;&quot;)" xr:uid="{00000000-0004-0000-0300-0000FF000000}"/>
    <hyperlink ref="AI34" location="'E&amp;R Validations'!C622" display="=IF(AND($AZ34=TRUE,$BA34=FALSE),&quot;Warning&quot;,&quot;&quot;)" xr:uid="{00000000-0004-0000-0300-000000010000}"/>
    <hyperlink ref="AI35" location="'E&amp;R Validations'!C649" display="=IF(AND($AZ35=TRUE,$BA35=FALSE),&quot;Warning&quot;,&quot;&quot;)" xr:uid="{00000000-0004-0000-0300-000001010000}"/>
    <hyperlink ref="AI36" location="'E&amp;R Validations'!C676" display="=IF(AND($AZ36=TRUE,$BA36=FALSE),&quot;Warning&quot;,&quot;&quot;)" xr:uid="{00000000-0004-0000-0300-000002010000}"/>
    <hyperlink ref="AI37" location="'E&amp;R Validations'!C703" display="=IF(AND($AZ37=TRUE,$BA37=FALSE),&quot;Warning&quot;,&quot;&quot;)" xr:uid="{00000000-0004-0000-0300-000003010000}"/>
    <hyperlink ref="AI38" location="'E&amp;R Validations'!C730" display="=IF(AND($AZ38=TRUE,$BA38=FALSE),&quot;Warning&quot;,&quot;&quot;)" xr:uid="{00000000-0004-0000-0300-000004010000}"/>
    <hyperlink ref="AI39" location="'E&amp;R Validations'!C757" display="=IF(AND($AZ39=TRUE,$BA39=FALSE),&quot;Warning&quot;,&quot;&quot;)" xr:uid="{00000000-0004-0000-0300-000005010000}"/>
    <hyperlink ref="AI40" location="'E&amp;R Validations'!C784" display="=IF(AND($AZ40=TRUE,$BA40=FALSE),&quot;Warning&quot;,&quot;&quot;)" xr:uid="{00000000-0004-0000-0300-000006010000}"/>
    <hyperlink ref="AI41" location="'E&amp;R Validations'!C811" display="=IF(AND($AZ41=TRUE,$BA41=FALSE),&quot;Warning&quot;,&quot;&quot;)" xr:uid="{00000000-0004-0000-0300-000007010000}"/>
    <hyperlink ref="AI42" location="'E&amp;R Validations'!C838" display="=IF(AND($AZ42=TRUE,$BA42=FALSE),&quot;Warning&quot;,&quot;&quot;)" xr:uid="{00000000-0004-0000-0300-000008010000}"/>
    <hyperlink ref="AI43" location="'E&amp;R Validations'!C865" display="=IF(AND($AZ43=TRUE,$BA43=FALSE),&quot;Warning&quot;,&quot;&quot;)" xr:uid="{00000000-0004-0000-0300-000009010000}"/>
    <hyperlink ref="AI44" location="'E&amp;R Validations'!C892" display="=IF(AND($AZ44=TRUE,$BA44=FALSE),&quot;Warning&quot;,&quot;&quot;)" xr:uid="{00000000-0004-0000-0300-00000A010000}"/>
    <hyperlink ref="AI46" location="'E&amp;R Validations'!C919" display="=IF(AND($AZ46=TRUE,$BA46=FALSE),&quot;Warning&quot;,&quot;&quot;)" xr:uid="{00000000-0004-0000-0300-00000B010000}"/>
    <hyperlink ref="AI48" location="'E&amp;R Validations'!C973" display="=IF(AND($AZ48=TRUE,$BA48=FALSE),&quot;Warning&quot;,&quot;&quot;)" xr:uid="{00000000-0004-0000-0300-00000C010000}"/>
    <hyperlink ref="AI49" location="'E&amp;R Validations'!C1000" display="=IF(AND($AZ49=TRUE,$BA49=FALSE),&quot;Warning&quot;,&quot;&quot;)" xr:uid="{00000000-0004-0000-0300-00000D010000}"/>
    <hyperlink ref="AI50" location="'E&amp;R Validations'!C1027" display="=IF(AND($AZ50=TRUE,$BA50=FALSE),&quot;Warning&quot;,&quot;&quot;)" xr:uid="{00000000-0004-0000-0300-00000E010000}"/>
    <hyperlink ref="AI59" location="'E&amp;R Validations'!C1081" display="=IF(AND($AZ59=TRUE,$BA59=FALSE),&quot;Warning&quot;,&quot;&quot;)" xr:uid="{00000000-0004-0000-0300-000010010000}"/>
    <hyperlink ref="AJ7" location="'E&amp;R Validations'!C30" display="=IF(AND($BC7=TRUE,$BD7=FALSE),&quot;Warning&quot;,&quot;&quot;)" xr:uid="{00000000-0004-0000-0300-000011010000}"/>
    <hyperlink ref="AJ8" location="'E&amp;R Validations'!C57" display="=IF(AND($BC8=TRUE,$BD8=FALSE),&quot;Warning&quot;,&quot;&quot;)" xr:uid="{00000000-0004-0000-0300-000012010000}"/>
    <hyperlink ref="AJ9" location="'E&amp;R Validations'!C84" display="=IF(AND($BC9=TRUE,$BD9=FALSE),&quot;Warning&quot;,&quot;&quot;)" xr:uid="{00000000-0004-0000-0300-000013010000}"/>
    <hyperlink ref="AJ10" location="'E&amp;R Validations'!C111" display="=IF(AND($BC10=TRUE,$BD10=FALSE),&quot;Warning&quot;,&quot;&quot;)" xr:uid="{00000000-0004-0000-0300-000014010000}"/>
    <hyperlink ref="AJ12" location="'E&amp;R Validations'!C138" display="=IF(AND($BC12=TRUE,$BD12=FALSE),&quot;Warning&quot;,&quot;&quot;)" xr:uid="{00000000-0004-0000-0300-000015010000}"/>
    <hyperlink ref="AJ13" location="'E&amp;R Validations'!C165" display="=IF(AND($BC13=TRUE,$BD13=FALSE),&quot;Warning&quot;,&quot;&quot;)" xr:uid="{00000000-0004-0000-0300-000016010000}"/>
    <hyperlink ref="AJ14" location="'E&amp;R Validations'!C192" display="=IF(AND($BC14=TRUE,$BD14=FALSE),&quot;Warning&quot;,&quot;&quot;)" xr:uid="{00000000-0004-0000-0300-000017010000}"/>
    <hyperlink ref="AJ15" location="'E&amp;R Validations'!C219" display="=IF(AND($BC15=TRUE,$BD15=FALSE),&quot;Warning&quot;,&quot;&quot;)" xr:uid="{00000000-0004-0000-0300-000018010000}"/>
    <hyperlink ref="AJ16" location="'E&amp;R Validations'!C246" display="=IF(AND($BC16=TRUE,$BD16=FALSE),&quot;Warning&quot;,&quot;&quot;)" xr:uid="{00000000-0004-0000-0300-000019010000}"/>
    <hyperlink ref="AJ17" location="'E&amp;R Validations'!C273" display="=IF(AND($BC17=TRUE,$BD17=FALSE),&quot;Warning&quot;,&quot;&quot;)" xr:uid="{00000000-0004-0000-0300-00001A010000}"/>
    <hyperlink ref="AJ18" location="'E&amp;R Validations'!C300" display="=IF(AND($BC18=TRUE,$BD18=FALSE),&quot;Warning&quot;,&quot;&quot;)" xr:uid="{00000000-0004-0000-0300-00001B010000}"/>
    <hyperlink ref="AJ20" location="'E&amp;R Validations'!C327" display="=IF(AND($BC20=TRUE,$BD20=FALSE),&quot;Warning&quot;,&quot;&quot;)" xr:uid="{00000000-0004-0000-0300-00001C010000}"/>
    <hyperlink ref="AJ21" location="'E&amp;R Validations'!C354" display="=IF(AND($BC21=TRUE,$BD21=FALSE),&quot;Warning&quot;,&quot;&quot;)" xr:uid="{00000000-0004-0000-0300-00001D010000}"/>
    <hyperlink ref="AJ24" location="'E&amp;R Validations'!C381" display="=IF(AND($BC24=TRUE,$BD24=FALSE),&quot;Warning&quot;,&quot;&quot;)" xr:uid="{00000000-0004-0000-0300-00001E010000}"/>
    <hyperlink ref="AJ25" location="'E&amp;R Validations'!C408" display="=IF(AND($BC25=TRUE,$BD25=FALSE),&quot;Warning&quot;,&quot;&quot;)" xr:uid="{00000000-0004-0000-0300-00001F010000}"/>
    <hyperlink ref="AJ26" location="'E&amp;R Validations'!C435" display="=IF(AND($BC26=TRUE,$BD26=FALSE),&quot;Warning&quot;,&quot;&quot;)" xr:uid="{00000000-0004-0000-0300-000020010000}"/>
    <hyperlink ref="AJ27" location="'E&amp;R Validations'!C462" display="=IF(AND($BC27=TRUE,$BD27=FALSE),&quot;Warning&quot;,&quot;&quot;)" xr:uid="{00000000-0004-0000-0300-000021010000}"/>
    <hyperlink ref="AJ28" location="'E&amp;R Validations'!C489" display="=IF(AND($BC28=TRUE,$BD28=FALSE),&quot;Warning&quot;,&quot;&quot;)" xr:uid="{00000000-0004-0000-0300-000022010000}"/>
    <hyperlink ref="AJ29" location="'E&amp;R Validations'!C516" display="=IF(AND($BC29=TRUE,$BD29=FALSE),&quot;Warning&quot;,&quot;&quot;)" xr:uid="{00000000-0004-0000-0300-000023010000}"/>
    <hyperlink ref="AJ31" location="'E&amp;R Validations'!C543" display="=IF(AND($BC31=TRUE,$BD31=FALSE),&quot;Warning&quot;,&quot;&quot;)" xr:uid="{00000000-0004-0000-0300-000024010000}"/>
    <hyperlink ref="AJ32" location="'E&amp;R Validations'!C570" display="=IF(AND($BC32=TRUE,$BD32=FALSE),&quot;Warning&quot;,&quot;&quot;)" xr:uid="{00000000-0004-0000-0300-000025010000}"/>
    <hyperlink ref="AJ33" location="'E&amp;R Validations'!C597" display="=IF(AND($BC33=TRUE,$BD33=FALSE),&quot;Warning&quot;,&quot;&quot;)" xr:uid="{00000000-0004-0000-0300-000026010000}"/>
    <hyperlink ref="AJ34" location="'E&amp;R Validations'!C624" display="=IF(AND($BC34=TRUE,$BD34=FALSE),&quot;Warning&quot;,&quot;&quot;)" xr:uid="{00000000-0004-0000-0300-000027010000}"/>
    <hyperlink ref="AJ35" location="'E&amp;R Validations'!C651" display="=IF(AND($BC35=TRUE,$BD35=FALSE),&quot;Warning&quot;,&quot;&quot;)" xr:uid="{00000000-0004-0000-0300-000028010000}"/>
    <hyperlink ref="AJ36" location="'E&amp;R Validations'!C678" display="=IF(AND($BC36=TRUE,$BD36=FALSE),&quot;Warning&quot;,&quot;&quot;)" xr:uid="{00000000-0004-0000-0300-000029010000}"/>
    <hyperlink ref="AJ37" location="'E&amp;R Validations'!C705" display="=IF(AND($BC37=TRUE,$BD37=FALSE),&quot;Warning&quot;,&quot;&quot;)" xr:uid="{00000000-0004-0000-0300-00002A010000}"/>
    <hyperlink ref="AJ38" location="'E&amp;R Validations'!C732" display="=IF(AND($BC38=TRUE,$BD38=FALSE),&quot;Warning&quot;,&quot;&quot;)" xr:uid="{00000000-0004-0000-0300-00002B010000}"/>
    <hyperlink ref="AJ39" location="'E&amp;R Validations'!C759" display="=IF(AND($BC39=TRUE,$BD39=FALSE),&quot;Warning&quot;,&quot;&quot;)" xr:uid="{00000000-0004-0000-0300-00002C010000}"/>
    <hyperlink ref="AJ40" location="'E&amp;R Validations'!C786" display="=IF(AND($BC40=TRUE,$BD40=FALSE),&quot;Warning&quot;,&quot;&quot;)" xr:uid="{00000000-0004-0000-0300-00002D010000}"/>
    <hyperlink ref="AJ41" location="'E&amp;R Validations'!C813" display="=IF(AND($BC41=TRUE,$BD41=FALSE),&quot;Warning&quot;,&quot;&quot;)" xr:uid="{00000000-0004-0000-0300-00002E010000}"/>
    <hyperlink ref="AJ42" location="'E&amp;R Validations'!C840" display="=IF(AND($BC42=TRUE,$BD42=FALSE),&quot;Warning&quot;,&quot;&quot;)" xr:uid="{00000000-0004-0000-0300-00002F010000}"/>
    <hyperlink ref="AJ43" location="'E&amp;R Validations'!C867" display="=IF(AND($BC43=TRUE,$BD43=FALSE),&quot;Warning&quot;,&quot;&quot;)" xr:uid="{00000000-0004-0000-0300-000030010000}"/>
    <hyperlink ref="AJ44" location="'E&amp;R Validations'!C894" display="=IF(AND($BC44=TRUE,$BD44=FALSE),&quot;Warning&quot;,&quot;&quot;)" xr:uid="{00000000-0004-0000-0300-000031010000}"/>
    <hyperlink ref="AJ46" location="'E&amp;R Validations'!C921" display="=IF(AND($BC46=TRUE,$BD46=FALSE),&quot;Warning&quot;,&quot;&quot;)" xr:uid="{00000000-0004-0000-0300-000032010000}"/>
    <hyperlink ref="AJ48" location="'E&amp;R Validations'!C975" display="=IF(AND($BC48=TRUE,$BD48=FALSE),&quot;Warning&quot;,&quot;&quot;)" xr:uid="{00000000-0004-0000-0300-000033010000}"/>
    <hyperlink ref="AJ49" location="'E&amp;R Validations'!C1002" display="=IF(AND($BC49=TRUE,$BD49=FALSE),&quot;Warning&quot;,&quot;&quot;)" xr:uid="{00000000-0004-0000-0300-000034010000}"/>
    <hyperlink ref="AJ50" location="'E&amp;R Validations'!C1029" display="=IF(AND($BC50=TRUE,$BD50=FALSE),&quot;Warning&quot;,&quot;&quot;)" xr:uid="{00000000-0004-0000-0300-000035010000}"/>
    <hyperlink ref="AJ59" location="'E&amp;R Validations'!C1083" display="=IF(AND($BC59=TRUE,$BD59=FALSE),&quot;Warning&quot;,&quot;&quot;)" xr:uid="{00000000-0004-0000-0300-000037010000}"/>
    <hyperlink ref="W24" location="'E&amp;R Validations'!C370" display="=IF(AND($AT24=TRUE,$AU24=FALSE),&quot;Warning&quot;,&quot;&quot;)" xr:uid="{B2B1A2C3-8006-4DD2-A873-EA775D65A8EB}"/>
    <hyperlink ref="X24" location="'E&amp;R Validations'!C372" display="=IF(AND($AW24=TRUE,$AX24=FALSE),&quot;Warning&quot;,&quot;&quot;)" xr:uid="{A46F348A-F013-4229-A4BE-89B4DFBC478C}"/>
    <hyperlink ref="F2" location="Key!A1" display="Key!A1" xr:uid="{FF8A7159-D823-4A1D-A663-CE02E0C6EA37}"/>
    <hyperlink ref="G12" location="'E&amp;R1A'!D13" display="'E&amp;R1A'!D13" xr:uid="{D2E11186-16D0-47A9-AE6D-E854452CE978}"/>
    <hyperlink ref="M47" location="'E&amp;R Validations'!C928" display="=IF(AND($AN47=TRUE,$AO47=FALSE),&quot;Warning&quot;,&quot;&quot;)" xr:uid="{76ADA4AD-A692-41DF-8952-04235490CC43}"/>
    <hyperlink ref="N47" location="'E&amp;R Validations'!C930" display="=IF(AND($AQ47=TRUE,$AR47=FALSE),&quot;Warning&quot;,&quot;&quot;)" xr:uid="{A501ECBA-586E-414E-BADF-124F640698BC}"/>
    <hyperlink ref="W47" location="'E&amp;R Validations'!C937" display="=IF(AND($AT47=TRUE,$AU47=FALSE),&quot;Warning&quot;,&quot;&quot;)" xr:uid="{6D18227B-1E4F-456C-897D-E867647B4403}"/>
    <hyperlink ref="X47" location="'E&amp;R Validations'!C939" display="=IF(AND($AW47=TRUE,$AX47=FALSE),&quot;Warning&quot;,&quot;&quot;)" xr:uid="{815BD117-F099-4E4B-8154-0B2E99F20885}"/>
    <hyperlink ref="AI47" location="'E&amp;R Validations'!C946" display="=IF(AND($AZ47=TRUE,$BA47=FALSE),&quot;Warning&quot;,&quot;&quot;)" xr:uid="{FAB8CBA9-E349-4863-81A7-A76EDFFA4067}"/>
    <hyperlink ref="AJ47" location="'E&amp;R Validations'!C948" display="=IF(AND($BC47=TRUE,$BD47=FALSE),&quot;Warning&quot;,&quot;&quot;)" xr:uid="{A0FAC673-0BAF-42E2-89CA-B425F699372F}"/>
    <hyperlink ref="W58" location="'E&amp;R Validations'!C1045" display="=IF(AND($AT58=TRUE,$AU58=FALSE),&quot;Warning&quot;,&quot;&quot;)" xr:uid="{BECB0F1A-F08A-4682-B9BF-CD542AC1CEB3}"/>
    <hyperlink ref="X58" location="'E&amp;R Validations'!C1047" display="=IF(AND($AW58=TRUE,$AX58=FALSE),&quot;Warning&quot;,&quot;&quot;)" xr:uid="{F29EEFF5-F5F6-44E4-99A1-38041FC7871C}"/>
    <hyperlink ref="AI58" location="'E&amp;R Validations'!C1054" display="=IF(AND($AZ58=TRUE,$BA58=FALSE),&quot;Warning&quot;,&quot;&quot;)" xr:uid="{BA66C5CC-B2E2-4167-A1B4-E2FC018C7970}"/>
    <hyperlink ref="AJ58" location="'E&amp;R Validations'!C1056" display="=IF(AND($BC58=TRUE,$BD58=FALSE),&quot;Warning&quot;,&quot;&quot;)" xr:uid="{FF64C496-4603-4D0A-87E2-63368F339F7E}"/>
    <hyperlink ref="N8" location="'E&amp;R Validations'!C39" display="=IF(AND($AQ8=TRUE,$AR8=FALSE),&quot;Warning&quot;,&quot;&quot;)" xr:uid="{00000000-0004-0000-0300-000028000000}"/>
    <hyperlink ref="M8" location="'E&amp;R Validations'!C37" display="=IF(AND($AN8=TRUE,$AO8=FALSE),&quot;Warning&quot;,&quot;&quot;)" xr:uid="{00000000-0004-0000-0300-000001000000}"/>
  </hyperlinks>
  <pageMargins left="0.39370078740157483" right="0.39370078740157483" top="0.39370078740157483" bottom="0.39370078740157483" header="0" footer="0"/>
  <pageSetup paperSize="9" scale="18" orientation="landscape" r:id="rId1"/>
  <headerFooter alignWithMargins="0">
    <oddHeader>&amp;C&amp;"Calibri"&amp;10&amp;K000000 OFFICIAL&amp;1#_x000D_</oddHeader>
    <oddFooter>&amp;C_x000D_&amp;1#&amp;"Calibri"&amp;10&amp;K000000 OFFICIAL</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theme="8" tint="0.39997558519241921"/>
  </sheetPr>
  <dimension ref="A1:I14"/>
  <sheetViews>
    <sheetView showGridLines="0" topLeftCell="B2" workbookViewId="0">
      <pane xSplit="2" ySplit="5" topLeftCell="D7" activePane="bottomRight" state="frozen"/>
      <selection pane="topRight" activeCell="D2" sqref="D2"/>
      <selection pane="bottomLeft" activeCell="B7" sqref="B7"/>
      <selection pane="bottomRight" activeCell="B2" sqref="B2"/>
    </sheetView>
  </sheetViews>
  <sheetFormatPr defaultColWidth="7.84375" defaultRowHeight="15" customHeight="1" x14ac:dyDescent="0.35"/>
  <cols>
    <col min="1" max="1" width="13.07421875" style="267" hidden="1" customWidth="1"/>
    <col min="2" max="2" width="6.07421875" style="389" customWidth="1"/>
    <col min="3" max="3" width="53.07421875" style="389" customWidth="1"/>
    <col min="4" max="4" width="15.69140625" style="389" customWidth="1"/>
    <col min="5" max="5" width="15.84375" customWidth="1"/>
    <col min="10" max="16384" width="7.84375" style="389"/>
  </cols>
  <sheetData>
    <row r="1" spans="1:4" s="267" customFormat="1" ht="15.5" hidden="1" x14ac:dyDescent="0.35">
      <c r="B1" s="267" t="s">
        <v>83</v>
      </c>
      <c r="D1" s="267" t="s">
        <v>85</v>
      </c>
    </row>
    <row r="2" spans="1:4" ht="25" x14ac:dyDescent="0.35">
      <c r="B2" s="125" t="s">
        <v>38</v>
      </c>
      <c r="C2" s="119"/>
      <c r="D2" s="296" t="s">
        <v>111</v>
      </c>
    </row>
    <row r="3" spans="1:4" ht="44.25" customHeight="1" x14ac:dyDescent="0.35">
      <c r="B3" s="417" t="s">
        <v>39</v>
      </c>
      <c r="C3" s="417"/>
      <c r="D3" s="417"/>
    </row>
    <row r="4" spans="1:4" ht="15.5" x14ac:dyDescent="0.35">
      <c r="A4" s="267" t="s">
        <v>115</v>
      </c>
      <c r="B4" s="126"/>
      <c r="C4" s="130" t="s">
        <v>116</v>
      </c>
      <c r="D4" s="131" t="s">
        <v>117</v>
      </c>
    </row>
    <row r="5" spans="1:4" ht="15.5" x14ac:dyDescent="0.35">
      <c r="B5" s="126"/>
      <c r="C5" s="130" t="s">
        <v>144</v>
      </c>
      <c r="D5" s="131" t="s">
        <v>145</v>
      </c>
    </row>
    <row r="6" spans="1:4" ht="62" x14ac:dyDescent="0.35">
      <c r="B6" s="132" t="s">
        <v>148</v>
      </c>
      <c r="C6" s="133" t="s">
        <v>149</v>
      </c>
      <c r="D6" s="134" t="s">
        <v>345</v>
      </c>
    </row>
    <row r="7" spans="1:4" ht="26.25" customHeight="1" x14ac:dyDescent="0.35">
      <c r="A7" s="273" t="s">
        <v>346</v>
      </c>
      <c r="B7" s="118" t="s">
        <v>181</v>
      </c>
      <c r="C7" s="124" t="s">
        <v>347</v>
      </c>
      <c r="D7" s="123"/>
    </row>
    <row r="8" spans="1:4" ht="26.25" customHeight="1" x14ac:dyDescent="0.35">
      <c r="A8" s="273" t="s">
        <v>348</v>
      </c>
      <c r="B8" s="118" t="s">
        <v>184</v>
      </c>
      <c r="C8" s="124" t="s">
        <v>349</v>
      </c>
      <c r="D8" s="123"/>
    </row>
    <row r="9" spans="1:4" ht="26.25" customHeight="1" x14ac:dyDescent="0.35">
      <c r="A9" s="273" t="s">
        <v>350</v>
      </c>
      <c r="B9" s="118" t="s">
        <v>187</v>
      </c>
      <c r="C9" s="124" t="s">
        <v>351</v>
      </c>
      <c r="D9" s="123"/>
    </row>
    <row r="10" spans="1:4" ht="26.25" customHeight="1" x14ac:dyDescent="0.35">
      <c r="A10" s="273" t="s">
        <v>352</v>
      </c>
      <c r="B10" s="118" t="s">
        <v>190</v>
      </c>
      <c r="C10" s="124" t="s">
        <v>353</v>
      </c>
      <c r="D10" s="123"/>
    </row>
    <row r="11" spans="1:4" ht="26.25" customHeight="1" x14ac:dyDescent="0.35">
      <c r="A11" s="273" t="s">
        <v>354</v>
      </c>
      <c r="B11" s="118" t="s">
        <v>193</v>
      </c>
      <c r="C11" s="124" t="s">
        <v>355</v>
      </c>
      <c r="D11" s="123"/>
    </row>
    <row r="12" spans="1:4" ht="26.25" customHeight="1" x14ac:dyDescent="0.35">
      <c r="A12" s="273" t="s">
        <v>356</v>
      </c>
      <c r="B12" s="118" t="s">
        <v>196</v>
      </c>
      <c r="C12" s="124" t="s">
        <v>357</v>
      </c>
      <c r="D12" s="123"/>
    </row>
    <row r="13" spans="1:4" ht="15.5" x14ac:dyDescent="0.35">
      <c r="A13" s="273" t="s">
        <v>195</v>
      </c>
      <c r="B13" s="120" t="s">
        <v>199</v>
      </c>
      <c r="C13" s="121" t="s">
        <v>197</v>
      </c>
      <c r="D13" s="158">
        <f>SUM(D$7:D$12)</f>
        <v>0</v>
      </c>
    </row>
    <row r="14" spans="1:4" ht="15.5" x14ac:dyDescent="0.35">
      <c r="B14" s="390"/>
      <c r="C14" s="390"/>
      <c r="D14" s="391"/>
    </row>
  </sheetData>
  <sheetProtection sheet="1" objects="1" scenarios="1"/>
  <mergeCells count="1">
    <mergeCell ref="B3:D3"/>
  </mergeCells>
  <hyperlinks>
    <hyperlink ref="D2" location="Key!A1" display="Key!A1" xr:uid="{F9FEC576-AC66-4E94-B5EB-6ED65945D128}"/>
  </hyperlinks>
  <pageMargins left="0.7" right="0.7" top="0.75" bottom="0.75" header="0.3" footer="0.3"/>
  <pageSetup paperSize="9" scale="7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O21"/>
  <sheetViews>
    <sheetView showGridLines="0" zoomScaleNormal="100" workbookViewId="0">
      <pane xSplit="3" ySplit="6" topLeftCell="D7" activePane="bottomRight" state="frozen"/>
      <selection pane="topRight"/>
      <selection pane="bottomLeft"/>
      <selection pane="bottomRight" activeCell="B2" sqref="B2"/>
    </sheetView>
  </sheetViews>
  <sheetFormatPr defaultColWidth="8.84375" defaultRowHeight="15" customHeight="1" x14ac:dyDescent="0.35"/>
  <cols>
    <col min="1" max="1" width="8.84375" style="267" hidden="1" customWidth="1"/>
    <col min="2" max="2" width="7.84375" bestFit="1" customWidth="1"/>
    <col min="3" max="3" width="70.4609375" customWidth="1"/>
    <col min="4" max="15" width="15.69140625" customWidth="1"/>
  </cols>
  <sheetData>
    <row r="1" spans="1:15" s="267" customFormat="1" ht="16" hidden="1" thickBot="1" x14ac:dyDescent="0.4">
      <c r="B1" s="267" t="s">
        <v>83</v>
      </c>
      <c r="D1" s="267" t="s">
        <v>93</v>
      </c>
      <c r="E1" s="267" t="s">
        <v>358</v>
      </c>
      <c r="F1" s="267" t="s">
        <v>359</v>
      </c>
      <c r="G1" s="267" t="s">
        <v>360</v>
      </c>
      <c r="H1" s="267" t="s">
        <v>361</v>
      </c>
      <c r="I1" s="267" t="s">
        <v>362</v>
      </c>
      <c r="J1" s="267" t="s">
        <v>96</v>
      </c>
      <c r="K1" s="267" t="s">
        <v>363</v>
      </c>
      <c r="L1" s="267" t="s">
        <v>364</v>
      </c>
      <c r="M1" s="267" t="s">
        <v>365</v>
      </c>
      <c r="N1" s="267" t="s">
        <v>366</v>
      </c>
      <c r="O1" s="267" t="s">
        <v>367</v>
      </c>
    </row>
    <row r="2" spans="1:15" s="25" customFormat="1" ht="25" x14ac:dyDescent="0.35">
      <c r="A2" s="267"/>
      <c r="B2" s="5" t="s">
        <v>41</v>
      </c>
      <c r="C2" s="1"/>
      <c r="D2" s="296" t="s">
        <v>111</v>
      </c>
      <c r="E2" s="29"/>
      <c r="F2" s="4"/>
      <c r="G2" s="4"/>
      <c r="H2" s="4"/>
      <c r="I2" s="4"/>
      <c r="J2" s="4"/>
      <c r="K2" s="29"/>
      <c r="L2" s="4"/>
      <c r="M2" s="4"/>
      <c r="N2" s="4"/>
      <c r="O2" s="4"/>
    </row>
    <row r="3" spans="1:15" s="25" customFormat="1" ht="20" x14ac:dyDescent="0.35">
      <c r="A3" s="267"/>
      <c r="B3" s="7" t="s">
        <v>42</v>
      </c>
      <c r="C3" s="225"/>
      <c r="D3" s="224"/>
      <c r="E3" s="226"/>
      <c r="F3" s="224"/>
      <c r="G3" s="23"/>
      <c r="H3" s="225"/>
      <c r="I3" s="225"/>
      <c r="J3" s="225"/>
      <c r="K3" s="227"/>
      <c r="L3" s="225"/>
      <c r="M3" s="225"/>
      <c r="N3" s="225"/>
      <c r="O3" s="225"/>
    </row>
    <row r="4" spans="1:15" s="163" customFormat="1" ht="15.5" x14ac:dyDescent="0.35">
      <c r="A4" s="267" t="s">
        <v>115</v>
      </c>
      <c r="B4" s="94"/>
      <c r="C4" s="95" t="s">
        <v>116</v>
      </c>
      <c r="D4" s="96" t="s">
        <v>117</v>
      </c>
      <c r="E4" s="97" t="s">
        <v>118</v>
      </c>
      <c r="F4" s="97" t="s">
        <v>119</v>
      </c>
      <c r="G4" s="97" t="s">
        <v>120</v>
      </c>
      <c r="H4" s="97" t="s">
        <v>121</v>
      </c>
      <c r="I4" s="98" t="s">
        <v>122</v>
      </c>
      <c r="J4" s="96" t="s">
        <v>123</v>
      </c>
      <c r="K4" s="97" t="s">
        <v>124</v>
      </c>
      <c r="L4" s="97" t="s">
        <v>125</v>
      </c>
      <c r="M4" s="97" t="s">
        <v>368</v>
      </c>
      <c r="N4" s="97" t="s">
        <v>369</v>
      </c>
      <c r="O4" s="98" t="s">
        <v>126</v>
      </c>
    </row>
    <row r="5" spans="1:15" s="163" customFormat="1" ht="15.5" x14ac:dyDescent="0.35">
      <c r="A5" s="267"/>
      <c r="B5" s="99"/>
      <c r="C5" s="75" t="s">
        <v>144</v>
      </c>
      <c r="D5" s="309" t="s">
        <v>145</v>
      </c>
      <c r="E5" s="256" t="s">
        <v>145</v>
      </c>
      <c r="F5" s="256" t="s">
        <v>145</v>
      </c>
      <c r="G5" s="256" t="s">
        <v>145</v>
      </c>
      <c r="H5" s="256" t="s">
        <v>145</v>
      </c>
      <c r="I5" s="310" t="s">
        <v>145</v>
      </c>
      <c r="J5" s="309" t="s">
        <v>145</v>
      </c>
      <c r="K5" s="256" t="s">
        <v>145</v>
      </c>
      <c r="L5" s="256" t="s">
        <v>145</v>
      </c>
      <c r="M5" s="256" t="s">
        <v>145</v>
      </c>
      <c r="N5" s="256" t="s">
        <v>145</v>
      </c>
      <c r="O5" s="310" t="s">
        <v>145</v>
      </c>
    </row>
    <row r="6" spans="1:15" s="163" customFormat="1" ht="139.5" x14ac:dyDescent="0.35">
      <c r="A6" s="267"/>
      <c r="B6" s="26" t="s">
        <v>148</v>
      </c>
      <c r="C6" s="100" t="s">
        <v>149</v>
      </c>
      <c r="D6" s="102" t="s">
        <v>370</v>
      </c>
      <c r="E6" s="101" t="s">
        <v>371</v>
      </c>
      <c r="F6" s="101" t="s">
        <v>372</v>
      </c>
      <c r="G6" s="101" t="s">
        <v>373</v>
      </c>
      <c r="H6" s="101" t="s">
        <v>374</v>
      </c>
      <c r="I6" s="73" t="s">
        <v>375</v>
      </c>
      <c r="J6" s="102" t="s">
        <v>376</v>
      </c>
      <c r="K6" s="101" t="s">
        <v>371</v>
      </c>
      <c r="L6" s="101" t="s">
        <v>372</v>
      </c>
      <c r="M6" s="101" t="s">
        <v>373</v>
      </c>
      <c r="N6" s="101" t="s">
        <v>374</v>
      </c>
      <c r="O6" s="73" t="s">
        <v>375</v>
      </c>
    </row>
    <row r="7" spans="1:15" s="163" customFormat="1" ht="15.5" x14ac:dyDescent="0.35">
      <c r="A7" s="267" t="s">
        <v>192</v>
      </c>
      <c r="B7" s="27" t="s">
        <v>181</v>
      </c>
      <c r="C7" s="28" t="s">
        <v>194</v>
      </c>
      <c r="D7" s="311">
        <f>'E&amp;R1'!$Q11</f>
        <v>0</v>
      </c>
      <c r="E7" s="22"/>
      <c r="F7" s="22"/>
      <c r="G7" s="22"/>
      <c r="H7" s="22"/>
      <c r="I7" s="57">
        <f>$D7-$E7-$F7-$G7-$H7</f>
        <v>0</v>
      </c>
      <c r="J7" s="311">
        <f>'E&amp;R1'!$T11</f>
        <v>0</v>
      </c>
      <c r="K7" s="22"/>
      <c r="L7" s="22"/>
      <c r="M7" s="22"/>
      <c r="N7" s="22"/>
      <c r="O7" s="57">
        <f>$J7-$K7-$L7-$M7-$N7</f>
        <v>0</v>
      </c>
    </row>
    <row r="8" spans="1:15" s="163" customFormat="1" ht="15.5" x14ac:dyDescent="0.35">
      <c r="A8" s="267" t="s">
        <v>216</v>
      </c>
      <c r="B8" s="27" t="s">
        <v>184</v>
      </c>
      <c r="C8" s="28" t="s">
        <v>218</v>
      </c>
      <c r="D8" s="311">
        <f>'E&amp;R1'!$Q19</f>
        <v>0</v>
      </c>
      <c r="E8" s="22"/>
      <c r="F8" s="22"/>
      <c r="G8" s="22"/>
      <c r="H8" s="22"/>
      <c r="I8" s="57">
        <f t="shared" ref="I8:I19" si="0">$D8-$E8-$F8-$G8-$H8</f>
        <v>0</v>
      </c>
      <c r="J8" s="311">
        <f>'E&amp;R1'!$T19</f>
        <v>0</v>
      </c>
      <c r="K8" s="22"/>
      <c r="L8" s="22"/>
      <c r="M8" s="22"/>
      <c r="N8" s="22"/>
      <c r="O8" s="57">
        <f t="shared" ref="O8:O19" si="1">$J8-$K8-$L8-$M8-$N8</f>
        <v>0</v>
      </c>
    </row>
    <row r="9" spans="1:15" s="163" customFormat="1" ht="15.5" x14ac:dyDescent="0.35">
      <c r="A9" s="267" t="s">
        <v>219</v>
      </c>
      <c r="B9" s="27" t="s">
        <v>187</v>
      </c>
      <c r="C9" s="28" t="s">
        <v>221</v>
      </c>
      <c r="D9" s="311">
        <f>'E&amp;R1'!$Q20</f>
        <v>0</v>
      </c>
      <c r="E9" s="286"/>
      <c r="F9" s="286"/>
      <c r="G9" s="286"/>
      <c r="H9" s="286"/>
      <c r="I9" s="57">
        <f t="shared" si="0"/>
        <v>0</v>
      </c>
      <c r="J9" s="311">
        <f>'E&amp;R1'!$T20</f>
        <v>0</v>
      </c>
      <c r="K9" s="22"/>
      <c r="L9" s="22"/>
      <c r="M9" s="22"/>
      <c r="N9" s="22"/>
      <c r="O9" s="57">
        <f t="shared" si="1"/>
        <v>0</v>
      </c>
    </row>
    <row r="10" spans="1:15" s="163" customFormat="1" ht="15.5" x14ac:dyDescent="0.35">
      <c r="A10" s="267" t="s">
        <v>222</v>
      </c>
      <c r="B10" s="27" t="s">
        <v>190</v>
      </c>
      <c r="C10" s="28" t="s">
        <v>377</v>
      </c>
      <c r="D10" s="311">
        <f>'E&amp;R1'!$Q21</f>
        <v>0</v>
      </c>
      <c r="E10" s="286"/>
      <c r="F10" s="286"/>
      <c r="G10" s="286"/>
      <c r="H10" s="286"/>
      <c r="I10" s="57">
        <f t="shared" si="0"/>
        <v>0</v>
      </c>
      <c r="J10" s="311">
        <f>'E&amp;R1'!$T21</f>
        <v>0</v>
      </c>
      <c r="K10" s="22"/>
      <c r="L10" s="22"/>
      <c r="M10" s="22"/>
      <c r="N10" s="22"/>
      <c r="O10" s="57">
        <f t="shared" si="1"/>
        <v>0</v>
      </c>
    </row>
    <row r="11" spans="1:15" s="163" customFormat="1" ht="15.5" x14ac:dyDescent="0.35">
      <c r="A11" s="267" t="s">
        <v>231</v>
      </c>
      <c r="B11" s="27" t="s">
        <v>193</v>
      </c>
      <c r="C11" s="28" t="s">
        <v>233</v>
      </c>
      <c r="D11" s="311">
        <f>'E&amp;R1'!$Q24</f>
        <v>0</v>
      </c>
      <c r="E11" s="286"/>
      <c r="F11" s="286"/>
      <c r="G11" s="286"/>
      <c r="H11" s="286"/>
      <c r="I11" s="57">
        <f t="shared" si="0"/>
        <v>0</v>
      </c>
      <c r="J11" s="311">
        <f>'E&amp;R1'!$T24</f>
        <v>0</v>
      </c>
      <c r="K11" s="22"/>
      <c r="L11" s="22"/>
      <c r="M11" s="22"/>
      <c r="N11" s="22"/>
      <c r="O11" s="57">
        <f t="shared" si="1"/>
        <v>0</v>
      </c>
    </row>
    <row r="12" spans="1:15" s="163" customFormat="1" ht="15.5" x14ac:dyDescent="0.35">
      <c r="A12" s="267" t="s">
        <v>249</v>
      </c>
      <c r="B12" s="27" t="s">
        <v>196</v>
      </c>
      <c r="C12" s="28" t="s">
        <v>251</v>
      </c>
      <c r="D12" s="311">
        <f>'E&amp;R1'!$Q30</f>
        <v>0</v>
      </c>
      <c r="E12" s="22"/>
      <c r="F12" s="22"/>
      <c r="G12" s="22"/>
      <c r="H12" s="22"/>
      <c r="I12" s="57">
        <f t="shared" si="0"/>
        <v>0</v>
      </c>
      <c r="J12" s="311">
        <f>'E&amp;R1'!$T30</f>
        <v>0</v>
      </c>
      <c r="K12" s="22"/>
      <c r="L12" s="22"/>
      <c r="M12" s="22"/>
      <c r="N12" s="22"/>
      <c r="O12" s="57">
        <f t="shared" si="1"/>
        <v>0</v>
      </c>
    </row>
    <row r="13" spans="1:15" s="163" customFormat="1" ht="15.5" x14ac:dyDescent="0.35">
      <c r="A13" s="267" t="s">
        <v>294</v>
      </c>
      <c r="B13" s="27" t="s">
        <v>199</v>
      </c>
      <c r="C13" s="28" t="s">
        <v>296</v>
      </c>
      <c r="D13" s="311">
        <f>'E&amp;R1'!$Q45</f>
        <v>0</v>
      </c>
      <c r="E13" s="22"/>
      <c r="F13" s="22"/>
      <c r="G13" s="22"/>
      <c r="H13" s="22"/>
      <c r="I13" s="57">
        <f t="shared" si="0"/>
        <v>0</v>
      </c>
      <c r="J13" s="311">
        <f>'E&amp;R1'!$T45</f>
        <v>0</v>
      </c>
      <c r="K13" s="22"/>
      <c r="L13" s="22"/>
      <c r="M13" s="22"/>
      <c r="N13" s="22"/>
      <c r="O13" s="57">
        <f t="shared" si="1"/>
        <v>0</v>
      </c>
    </row>
    <row r="14" spans="1:15" s="163" customFormat="1" ht="15.5" x14ac:dyDescent="0.35">
      <c r="A14" s="267" t="s">
        <v>297</v>
      </c>
      <c r="B14" s="27" t="s">
        <v>202</v>
      </c>
      <c r="C14" s="28" t="s">
        <v>378</v>
      </c>
      <c r="D14" s="311">
        <f>'E&amp;R1'!$Q46</f>
        <v>0</v>
      </c>
      <c r="E14" s="22"/>
      <c r="F14" s="22"/>
      <c r="G14" s="22"/>
      <c r="H14" s="22"/>
      <c r="I14" s="57">
        <f t="shared" si="0"/>
        <v>0</v>
      </c>
      <c r="J14" s="311">
        <f>'E&amp;R1'!$T46</f>
        <v>0</v>
      </c>
      <c r="K14" s="22"/>
      <c r="L14" s="22"/>
      <c r="M14" s="22"/>
      <c r="N14" s="22"/>
      <c r="O14" s="57">
        <f t="shared" si="1"/>
        <v>0</v>
      </c>
    </row>
    <row r="15" spans="1:15" s="163" customFormat="1" ht="15.5" x14ac:dyDescent="0.35">
      <c r="A15" s="267" t="s">
        <v>300</v>
      </c>
      <c r="B15" s="27" t="s">
        <v>205</v>
      </c>
      <c r="C15" s="28" t="s">
        <v>302</v>
      </c>
      <c r="D15" s="311">
        <f>'E&amp;R1'!$Q47</f>
        <v>0</v>
      </c>
      <c r="E15" s="22"/>
      <c r="F15" s="22"/>
      <c r="G15" s="22"/>
      <c r="H15" s="22"/>
      <c r="I15" s="57">
        <f t="shared" si="0"/>
        <v>0</v>
      </c>
      <c r="J15" s="311">
        <f>'E&amp;R1'!$T47</f>
        <v>0</v>
      </c>
      <c r="K15" s="22"/>
      <c r="L15" s="22"/>
      <c r="M15" s="22"/>
      <c r="N15" s="22"/>
      <c r="O15" s="57">
        <f t="shared" si="1"/>
        <v>0</v>
      </c>
    </row>
    <row r="16" spans="1:15" s="163" customFormat="1" ht="15.5" x14ac:dyDescent="0.35">
      <c r="A16" s="267" t="s">
        <v>303</v>
      </c>
      <c r="B16" s="27" t="s">
        <v>208</v>
      </c>
      <c r="C16" s="28" t="s">
        <v>379</v>
      </c>
      <c r="D16" s="311">
        <f>'E&amp;R1'!$Q48</f>
        <v>0</v>
      </c>
      <c r="E16" s="22"/>
      <c r="F16" s="22"/>
      <c r="G16" s="22"/>
      <c r="H16" s="22"/>
      <c r="I16" s="57">
        <f t="shared" si="0"/>
        <v>0</v>
      </c>
      <c r="J16" s="311">
        <f>'E&amp;R1'!$T48</f>
        <v>0</v>
      </c>
      <c r="K16" s="22"/>
      <c r="L16" s="22"/>
      <c r="M16" s="22"/>
      <c r="N16" s="22"/>
      <c r="O16" s="57">
        <f t="shared" si="1"/>
        <v>0</v>
      </c>
    </row>
    <row r="17" spans="1:15" s="163" customFormat="1" ht="15.5" x14ac:dyDescent="0.35">
      <c r="A17" s="267" t="s">
        <v>306</v>
      </c>
      <c r="B17" s="27" t="s">
        <v>211</v>
      </c>
      <c r="C17" s="28" t="s">
        <v>308</v>
      </c>
      <c r="D17" s="311">
        <f>'E&amp;R1'!$Q49</f>
        <v>0</v>
      </c>
      <c r="E17" s="22"/>
      <c r="F17" s="22"/>
      <c r="G17" s="22"/>
      <c r="H17" s="22"/>
      <c r="I17" s="57">
        <f t="shared" si="0"/>
        <v>0</v>
      </c>
      <c r="J17" s="311">
        <f>'E&amp;R1'!$T49</f>
        <v>0</v>
      </c>
      <c r="K17" s="22"/>
      <c r="L17" s="22"/>
      <c r="M17" s="22"/>
      <c r="N17" s="22"/>
      <c r="O17" s="57">
        <f t="shared" si="1"/>
        <v>0</v>
      </c>
    </row>
    <row r="18" spans="1:15" s="163" customFormat="1" ht="15.5" x14ac:dyDescent="0.35">
      <c r="A18" s="267" t="s">
        <v>309</v>
      </c>
      <c r="B18" s="27" t="s">
        <v>214</v>
      </c>
      <c r="C18" s="28" t="s">
        <v>311</v>
      </c>
      <c r="D18" s="311">
        <f>'E&amp;R1'!$Q50</f>
        <v>0</v>
      </c>
      <c r="E18" s="22"/>
      <c r="F18" s="22"/>
      <c r="G18" s="22"/>
      <c r="H18" s="22"/>
      <c r="I18" s="57">
        <f t="shared" si="0"/>
        <v>0</v>
      </c>
      <c r="J18" s="311">
        <f>'E&amp;R1'!$T50</f>
        <v>0</v>
      </c>
      <c r="K18" s="22"/>
      <c r="L18" s="22"/>
      <c r="M18" s="22"/>
      <c r="N18" s="22"/>
      <c r="O18" s="57">
        <f t="shared" si="1"/>
        <v>0</v>
      </c>
    </row>
    <row r="19" spans="1:15" s="163" customFormat="1" ht="15.5" x14ac:dyDescent="0.35">
      <c r="A19" s="267" t="s">
        <v>339</v>
      </c>
      <c r="B19" s="27" t="s">
        <v>217</v>
      </c>
      <c r="C19" s="28" t="s">
        <v>341</v>
      </c>
      <c r="D19" s="311">
        <f>'E&amp;R1'!$Q60</f>
        <v>0</v>
      </c>
      <c r="E19" s="22"/>
      <c r="F19" s="22"/>
      <c r="G19" s="22"/>
      <c r="H19" s="22"/>
      <c r="I19" s="57">
        <f t="shared" si="0"/>
        <v>0</v>
      </c>
      <c r="J19" s="311">
        <f>'E&amp;R1'!$T60</f>
        <v>0</v>
      </c>
      <c r="K19" s="22"/>
      <c r="L19" s="286"/>
      <c r="M19" s="22"/>
      <c r="N19" s="22"/>
      <c r="O19" s="57">
        <f t="shared" si="1"/>
        <v>0</v>
      </c>
    </row>
    <row r="20" spans="1:15" s="163" customFormat="1" ht="15.5" x14ac:dyDescent="0.35">
      <c r="A20" s="267" t="s">
        <v>342</v>
      </c>
      <c r="B20" s="103" t="s">
        <v>220</v>
      </c>
      <c r="C20" s="86" t="s">
        <v>380</v>
      </c>
      <c r="D20" s="159">
        <f>SUM(D$7:D$19)</f>
        <v>0</v>
      </c>
      <c r="E20" s="159">
        <f t="shared" ref="E20:O20" si="2">SUM(E$7:E$19)</f>
        <v>0</v>
      </c>
      <c r="F20" s="159">
        <f t="shared" si="2"/>
        <v>0</v>
      </c>
      <c r="G20" s="159">
        <f t="shared" si="2"/>
        <v>0</v>
      </c>
      <c r="H20" s="159">
        <f t="shared" si="2"/>
        <v>0</v>
      </c>
      <c r="I20" s="159">
        <f t="shared" si="2"/>
        <v>0</v>
      </c>
      <c r="J20" s="159">
        <f t="shared" si="2"/>
        <v>0</v>
      </c>
      <c r="K20" s="159">
        <f t="shared" si="2"/>
        <v>0</v>
      </c>
      <c r="L20" s="159">
        <f t="shared" si="2"/>
        <v>0</v>
      </c>
      <c r="M20" s="159">
        <f t="shared" si="2"/>
        <v>0</v>
      </c>
      <c r="N20" s="159">
        <f t="shared" si="2"/>
        <v>0</v>
      </c>
      <c r="O20" s="159">
        <f t="shared" si="2"/>
        <v>0</v>
      </c>
    </row>
    <row r="21" spans="1:15" s="163" customFormat="1" ht="15.5" x14ac:dyDescent="0.35">
      <c r="A21" s="267"/>
      <c r="B21" s="23"/>
      <c r="C21" s="23"/>
      <c r="D21" s="32"/>
      <c r="E21" s="32"/>
      <c r="F21" s="32"/>
      <c r="G21" s="32"/>
      <c r="H21" s="32"/>
      <c r="I21" s="32"/>
      <c r="J21" s="62"/>
      <c r="K21" s="32"/>
      <c r="L21" s="32"/>
      <c r="M21" s="32"/>
      <c r="N21" s="32"/>
      <c r="O21" s="32"/>
    </row>
  </sheetData>
  <sheetProtection sheet="1" objects="1" scenarios="1"/>
  <dataValidations count="3">
    <dataValidation type="custom" showInputMessage="1" showErrorMessage="1" errorTitle="Grants, of which other" error="The sum of these ‘…of which’ fields must be less than or equal to ‘Grants, of which other’ AND the residual, ‘… of which to other organisations’ must not be negative. Please correct." sqref="E7:I19" xr:uid="{00000000-0002-0000-0500-000000000000}">
      <formula1>$I7&gt;=0</formula1>
    </dataValidation>
    <dataValidation type="custom" allowBlank="1" showInputMessage="1" showErrorMessage="1" errorTitle="Loans, of which other" error="The sum of these ‘…of which’ fields must be less than or equal to ‘Loans &amp; other financial assistance, of which other’ AND the residual, ‘… of which to other organisations’ must not be negative. Please correct." sqref="K8:K19 L7:O19" xr:uid="{00000000-0002-0000-0500-000001000000}">
      <formula1>$O7&gt;=0</formula1>
    </dataValidation>
    <dataValidation type="custom" showInputMessage="1" showErrorMessage="1" errorTitle="Loans, of which other" error="The sum of these ‘…of which’ fields must be less than or equal to ‘Loans &amp; other financial assistance, of which other’ AND the residual, ‘… of which to other organisations’ must not be negative. Please correct." sqref="K7" xr:uid="{00000000-0002-0000-0500-000002000000}">
      <formula1>$O7&gt;=0</formula1>
    </dataValidation>
  </dataValidations>
  <hyperlinks>
    <hyperlink ref="D2" location="Key!A1" display="Key!A1" xr:uid="{F189E92B-CFCB-4365-B6E2-24050B22B301}"/>
    <hyperlink ref="D7" location="'E&amp;R1'!S11" display="'E&amp;R1'!S11" xr:uid="{847C0CBE-EB07-41E5-84D6-606F9BCA57A8}"/>
    <hyperlink ref="D8" location="'E&amp;R1'!S19" display="'E&amp;R1'!S19" xr:uid="{08C0CD53-ED37-459D-A584-061737DB2D66}"/>
    <hyperlink ref="D9" location="'E&amp;R1'!S20" display="'E&amp;R1'!S20" xr:uid="{A15476D8-0F71-4E23-AD34-09832E24E696}"/>
    <hyperlink ref="D10" location="'E&amp;R1'!S21" display="'E&amp;R1'!S21" xr:uid="{305FBFAA-2D3F-4189-94C6-1C06CF417EF1}"/>
    <hyperlink ref="D11" location="'E&amp;R1'!S24" display="'E&amp;R1'!S24" xr:uid="{4B9811F1-9F14-4956-A2DB-141CF3FCA292}"/>
    <hyperlink ref="D12" location="'E&amp;R1'!S30" display="'E&amp;R1'!S30" xr:uid="{D01E6675-3997-429B-8028-7375AF261A17}"/>
    <hyperlink ref="D13" location="'E&amp;R1'!S45" display="'E&amp;R1'!S45" xr:uid="{30DCBF71-4C6E-4BAB-8988-3357E689CB06}"/>
    <hyperlink ref="D14" location="'E&amp;R1'!S46" display="'E&amp;R1'!S46" xr:uid="{1106A553-ED68-46F6-8EB0-F5BCE8909312}"/>
    <hyperlink ref="D16" location="'E&amp;R1'!S48" display="'E&amp;R1'!S48" xr:uid="{D681692B-5C4D-4B46-A941-7C1AC8279534}"/>
    <hyperlink ref="D17" location="'E&amp;R1'!S49" display="'E&amp;R1'!S49" xr:uid="{B93E97A3-15D2-43DE-A61F-54B1F8EB8331}"/>
    <hyperlink ref="D18" location="'E&amp;R1'!S50" display="'E&amp;R1'!S50" xr:uid="{31882240-1D02-44D6-8C06-8956A435A78D}"/>
    <hyperlink ref="D19" location="'E&amp;R1'!S60" display="'E&amp;R1'!S60" xr:uid="{C9B00610-C0C5-49AD-926F-CC9C5105FB1F}"/>
    <hyperlink ref="J7" location="'E&amp;R1'!X11" display="'E&amp;R1'!X11" xr:uid="{1AC6EAEA-B9F7-45E9-90E3-F3E98C7D5222}"/>
    <hyperlink ref="J8" location="'E&amp;R1'!X19" display="'E&amp;R1'!X19" xr:uid="{8E2E01EF-B9CA-4B57-A405-4A2086D9F276}"/>
    <hyperlink ref="J9" location="'E&amp;R1'!X20" display="'E&amp;R1'!X20" xr:uid="{C9DFE141-5441-4863-BA28-0AC3E9369E83}"/>
    <hyperlink ref="J10" location="'E&amp;R1'!X21" display="'E&amp;R1'!X21" xr:uid="{E147469B-E76A-43D4-B972-27370A0B6253}"/>
    <hyperlink ref="J11" location="'E&amp;R1'!X24" display="'E&amp;R1'!X24" xr:uid="{0A4DEED6-4CCD-4FB5-A84A-D85191696B9E}"/>
    <hyperlink ref="J12" location="'E&amp;R1'!X30" display="'E&amp;R1'!X30" xr:uid="{9C2976C8-E4D9-4ACE-BC42-4F5BE377D9C4}"/>
    <hyperlink ref="J13" location="'E&amp;R1'!X45" display="'E&amp;R1'!X45" xr:uid="{0E7C8714-0BD3-42E1-98DB-86E8E26D23E0}"/>
    <hyperlink ref="J14" location="'E&amp;R1'!X46" display="'E&amp;R1'!X46" xr:uid="{BCE15E0B-8DB2-469E-8B40-1FFC09005198}"/>
    <hyperlink ref="J16" location="'E&amp;R1'!X48" display="'E&amp;R1'!X48" xr:uid="{C3C3DAD5-FD8E-4A13-AC1B-7843FC520587}"/>
    <hyperlink ref="J17" location="'E&amp;R1'!X49" display="'E&amp;R1'!X49" xr:uid="{04CBC8AE-5128-480A-B4A2-E86CA481C577}"/>
    <hyperlink ref="J18" location="'E&amp;R1'!X50" display="'E&amp;R1'!X50" xr:uid="{6F46767D-05BC-449E-B541-E09E865C8D8A}"/>
    <hyperlink ref="J19" location="'E&amp;R1'!X60" display="'E&amp;R1'!X60" xr:uid="{41FDC9F2-1371-4190-9E04-12B85C27D072}"/>
    <hyperlink ref="D15" location="'E&amp;R1'!S47" display="'E&amp;R1'!S47" xr:uid="{EFCF8A0E-8C43-40C0-A0A5-D22A20DB1ED2}"/>
    <hyperlink ref="J15" location="'E&amp;R1'!X47" display="'E&amp;R1'!X47" xr:uid="{340EBC00-7970-4D5E-93B4-92FA739EF976}"/>
  </hyperlinks>
  <pageMargins left="0.7" right="0.7" top="0.75" bottom="0.75" header="0.3" footer="0.3"/>
  <pageSetup paperSize="9" scale="1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tabColor rgb="FF00625E"/>
  </sheetPr>
  <dimension ref="A1:M1085"/>
  <sheetViews>
    <sheetView showGridLines="0" topLeftCell="B2" zoomScaleNormal="100" workbookViewId="0">
      <selection activeCell="B2" sqref="B2"/>
    </sheetView>
  </sheetViews>
  <sheetFormatPr defaultColWidth="8.84375" defaultRowHeight="15.5" x14ac:dyDescent="0.35"/>
  <cols>
    <col min="1" max="1" width="32.84375" style="267" hidden="1" customWidth="1"/>
    <col min="2" max="2" width="7.07421875" style="245" bestFit="1" customWidth="1"/>
    <col min="3" max="5" width="22.84375" customWidth="1"/>
    <col min="6" max="6" width="13.3046875" customWidth="1"/>
    <col min="7" max="11" width="8.84375" hidden="1" customWidth="1"/>
    <col min="12" max="13" width="8.84375" style="267" hidden="1" customWidth="1"/>
  </cols>
  <sheetData>
    <row r="1" spans="1:13" s="270" customFormat="1" ht="62" hidden="1" x14ac:dyDescent="0.35">
      <c r="A1" s="321" t="s">
        <v>381</v>
      </c>
      <c r="B1" s="269"/>
      <c r="C1" s="270" t="s">
        <v>382</v>
      </c>
      <c r="F1" s="271" t="s">
        <v>383</v>
      </c>
      <c r="G1" s="270" t="s">
        <v>384</v>
      </c>
      <c r="H1" s="270" t="s">
        <v>385</v>
      </c>
      <c r="I1" s="270" t="s">
        <v>386</v>
      </c>
      <c r="J1" s="270" t="s">
        <v>176</v>
      </c>
      <c r="K1" s="270" t="s">
        <v>177</v>
      </c>
      <c r="L1" s="270" t="s">
        <v>387</v>
      </c>
      <c r="M1" s="272" t="s">
        <v>388</v>
      </c>
    </row>
    <row r="2" spans="1:13" s="152" customFormat="1" ht="90" customHeight="1" x14ac:dyDescent="0.35">
      <c r="A2" s="268"/>
      <c r="B2" s="239"/>
      <c r="C2" s="430" t="s">
        <v>389</v>
      </c>
      <c r="D2" s="431"/>
      <c r="E2" s="432"/>
      <c r="F2" s="193"/>
      <c r="L2" s="270"/>
      <c r="M2" s="272"/>
    </row>
    <row r="3" spans="1:13" s="152" customFormat="1" x14ac:dyDescent="0.35">
      <c r="A3" s="268"/>
      <c r="B3" s="239"/>
      <c r="C3" s="354" t="s">
        <v>390</v>
      </c>
      <c r="D3" s="238"/>
      <c r="E3" s="237">
        <f>SUM(COUNTIF(J:J,"TRUE")-E4)</f>
        <v>0</v>
      </c>
      <c r="F3" s="193"/>
      <c r="L3" s="270"/>
      <c r="M3" s="272"/>
    </row>
    <row r="4" spans="1:13" s="152" customFormat="1" x14ac:dyDescent="0.35">
      <c r="A4" s="268"/>
      <c r="B4" s="239"/>
      <c r="C4" s="355" t="s">
        <v>391</v>
      </c>
      <c r="D4" s="356"/>
      <c r="E4" s="357">
        <f>COUNTIF(K:K,"TRUE")</f>
        <v>0</v>
      </c>
      <c r="F4" s="193"/>
      <c r="L4" s="270"/>
      <c r="M4" s="272"/>
    </row>
    <row r="5" spans="1:13" s="152" customFormat="1" x14ac:dyDescent="0.35">
      <c r="A5" s="268"/>
      <c r="B5" s="239"/>
      <c r="C5" s="173"/>
      <c r="D5" s="173"/>
      <c r="E5" s="173"/>
      <c r="F5" s="193"/>
      <c r="L5" s="270"/>
      <c r="M5" s="272"/>
    </row>
    <row r="6" spans="1:13" x14ac:dyDescent="0.35">
      <c r="A6" s="273"/>
      <c r="B6" s="240"/>
      <c r="C6" s="104" t="s">
        <v>392</v>
      </c>
      <c r="D6" s="58"/>
      <c r="E6" s="59"/>
      <c r="F6" s="107"/>
      <c r="G6" s="161"/>
      <c r="H6" s="161"/>
      <c r="I6" s="161"/>
      <c r="J6" s="161"/>
      <c r="K6" s="161"/>
      <c r="M6" s="320"/>
    </row>
    <row r="7" spans="1:13" ht="45" customHeight="1" x14ac:dyDescent="0.35">
      <c r="A7" s="273"/>
      <c r="B7" s="240"/>
      <c r="C7" s="61" t="s">
        <v>393</v>
      </c>
      <c r="D7" s="61" t="s">
        <v>394</v>
      </c>
      <c r="E7" s="61" t="s">
        <v>395</v>
      </c>
      <c r="F7" s="107"/>
      <c r="G7" s="166"/>
      <c r="H7" s="166"/>
      <c r="I7" s="161"/>
      <c r="J7" s="166"/>
      <c r="K7" s="161"/>
      <c r="M7" s="320"/>
    </row>
    <row r="8" spans="1:13" x14ac:dyDescent="0.35">
      <c r="A8" s="273"/>
      <c r="B8" s="240"/>
      <c r="C8" s="60" t="e">
        <f>Org_data!$B$3</f>
        <v>#N/A</v>
      </c>
      <c r="D8" s="60" t="e">
        <f>Org_data!$B$4</f>
        <v>#N/A</v>
      </c>
      <c r="E8" s="60">
        <f>'E&amp;R1'!$L$7</f>
        <v>0</v>
      </c>
      <c r="F8" s="107"/>
      <c r="G8" s="167"/>
      <c r="H8" s="167"/>
      <c r="I8" s="168"/>
      <c r="J8" s="167"/>
      <c r="K8" s="168"/>
      <c r="L8" s="321"/>
      <c r="M8" s="322"/>
    </row>
    <row r="9" spans="1:13" ht="27.75" customHeight="1" x14ac:dyDescent="0.35">
      <c r="A9" s="273"/>
      <c r="B9" s="240"/>
      <c r="C9" s="421" t="s">
        <v>396</v>
      </c>
      <c r="D9" s="422"/>
      <c r="E9" s="423"/>
      <c r="F9" s="107"/>
      <c r="G9" s="167"/>
      <c r="H9" s="167"/>
      <c r="I9" s="168"/>
      <c r="J9" s="167"/>
      <c r="K9" s="168"/>
      <c r="L9" s="321"/>
      <c r="M9" s="322"/>
    </row>
    <row r="10" spans="1:13" ht="60.65" customHeight="1" x14ac:dyDescent="0.35">
      <c r="A10" s="273"/>
      <c r="B10" s="240"/>
      <c r="C10" s="427" t="s">
        <v>397</v>
      </c>
      <c r="D10" s="428"/>
      <c r="E10" s="429"/>
      <c r="F10" s="107"/>
      <c r="G10" s="169"/>
      <c r="H10" s="169"/>
      <c r="I10" s="169"/>
      <c r="J10" s="169"/>
      <c r="K10" s="169"/>
      <c r="L10" s="323"/>
      <c r="M10" s="324"/>
    </row>
    <row r="11" spans="1:13" ht="60" customHeight="1" x14ac:dyDescent="0.35">
      <c r="A11" s="273" t="s">
        <v>398</v>
      </c>
      <c r="B11" s="241" t="str">
        <f>IF(LEN($A11)&gt;0,"Val "&amp;COUNTIF($A$2:$A11,"&lt;&gt;"),"")</f>
        <v>Val 1</v>
      </c>
      <c r="C11" s="424"/>
      <c r="D11" s="425"/>
      <c r="E11" s="426"/>
      <c r="F11" s="195" t="e">
        <f>IF(AND($H11=TRUE,$I11=TRUE),"Return to form","")</f>
        <v>#N/A</v>
      </c>
      <c r="G11" s="326" t="e">
        <f>D8&lt;&gt;0</f>
        <v>#N/A</v>
      </c>
      <c r="H11" s="326" t="e">
        <f>E8&gt;=D8</f>
        <v>#N/A</v>
      </c>
      <c r="I11" s="326" t="b">
        <f>ISTEXT(C11)</f>
        <v>0</v>
      </c>
      <c r="J11" s="326" t="e">
        <f>IF(AND(G11=TRUE,H11=TRUE),TRUE,FALSE)</f>
        <v>#N/A</v>
      </c>
      <c r="K11" s="326" t="e">
        <f>IF(AND(G11=TRUE,H11=TRUE,I11=TRUE),TRUE,FALSE)</f>
        <v>#N/A</v>
      </c>
      <c r="L11" s="323"/>
      <c r="M11" s="324"/>
    </row>
    <row r="12" spans="1:13" ht="30" customHeight="1" x14ac:dyDescent="0.35">
      <c r="A12" s="273" t="s">
        <v>399</v>
      </c>
      <c r="B12" s="241" t="str">
        <f>IF(LEN($A12)&gt;0,"Val "&amp;COUNTIF($A$2:$A12,"&lt;&gt;"),"")</f>
        <v/>
      </c>
      <c r="C12" s="427" t="s">
        <v>400</v>
      </c>
      <c r="D12" s="428"/>
      <c r="E12" s="429"/>
      <c r="F12" s="196"/>
      <c r="G12" s="326"/>
      <c r="H12" s="326"/>
      <c r="I12" s="326"/>
      <c r="J12" s="326"/>
      <c r="K12" s="326"/>
      <c r="L12" s="323"/>
      <c r="M12" s="324"/>
    </row>
    <row r="13" spans="1:13" ht="60" customHeight="1" x14ac:dyDescent="0.35">
      <c r="A13" s="273" t="s">
        <v>401</v>
      </c>
      <c r="B13" s="241" t="str">
        <f>IF(LEN($A13)&gt;1,"Val "&amp;COUNTIF($A$2:$A13,"&gt;&lt;"),"")</f>
        <v>Val 2</v>
      </c>
      <c r="C13" s="424"/>
      <c r="D13" s="425"/>
      <c r="E13" s="426"/>
      <c r="F13" s="195" t="e">
        <f>IF(AND($H13=TRUE,$I13=TRUE),"Return to form","")</f>
        <v>#N/A</v>
      </c>
      <c r="G13" s="326" t="e">
        <f>AND($E8&lt;=SUM($C8-$L13),$H11=FALSE)</f>
        <v>#N/A</v>
      </c>
      <c r="H13" s="326" t="e">
        <f>E8&lt;=SUM(C8*M13)</f>
        <v>#N/A</v>
      </c>
      <c r="I13" s="326" t="b">
        <f>ISTEXT(C13)</f>
        <v>0</v>
      </c>
      <c r="J13" s="326" t="e">
        <f>IF(AND(G13=TRUE,H13=TRUE),TRUE,FALSE)</f>
        <v>#N/A</v>
      </c>
      <c r="K13" s="326" t="e">
        <f>IF(AND(G13=TRUE,H13=TRUE,I13=TRUE),TRUE,FALSE)</f>
        <v>#N/A</v>
      </c>
      <c r="L13" s="323">
        <v>5000</v>
      </c>
      <c r="M13" s="324">
        <v>0.33333333333333298</v>
      </c>
    </row>
    <row r="14" spans="1:13" x14ac:dyDescent="0.35">
      <c r="A14" s="273"/>
      <c r="B14" s="241" t="str">
        <f>IF(LEN($A14)&gt;1,"Val "&amp;COUNTIF($A$2:$A14,"&gt;&lt;"),"")</f>
        <v/>
      </c>
      <c r="C14" s="135"/>
      <c r="D14" s="135"/>
      <c r="E14" s="135"/>
      <c r="F14" s="197"/>
      <c r="G14" s="327"/>
      <c r="H14" s="327"/>
      <c r="I14" s="327"/>
      <c r="J14" s="327"/>
      <c r="K14" s="327"/>
      <c r="M14" s="325"/>
    </row>
    <row r="15" spans="1:13" x14ac:dyDescent="0.35">
      <c r="A15" s="273" t="s">
        <v>399</v>
      </c>
      <c r="B15" s="242" t="str">
        <f>IF(LEN($A15)&gt;1,"Val "&amp;COUNTIF($A$2:$A15,"&gt;&lt;"),"")</f>
        <v/>
      </c>
      <c r="C15" s="104" t="s">
        <v>402</v>
      </c>
      <c r="D15" s="58"/>
      <c r="E15" s="59"/>
      <c r="F15" s="411"/>
      <c r="G15" s="327"/>
      <c r="H15" s="327"/>
      <c r="I15" s="327"/>
      <c r="J15" s="327"/>
      <c r="K15" s="327"/>
      <c r="M15" s="320"/>
    </row>
    <row r="16" spans="1:13" ht="45" customHeight="1" x14ac:dyDescent="0.35">
      <c r="A16" s="273" t="s">
        <v>399</v>
      </c>
      <c r="B16" s="242" t="str">
        <f>IF(LEN($A16)&gt;1,"Val "&amp;COUNTIF($A$2:$A16,"&gt;&lt;"),"")</f>
        <v/>
      </c>
      <c r="C16" s="61" t="s">
        <v>393</v>
      </c>
      <c r="D16" s="61" t="s">
        <v>394</v>
      </c>
      <c r="E16" s="61" t="s">
        <v>395</v>
      </c>
      <c r="F16" s="196"/>
      <c r="G16" s="328"/>
      <c r="H16" s="328"/>
      <c r="I16" s="327"/>
      <c r="J16" s="328"/>
      <c r="K16" s="327"/>
      <c r="M16" s="320"/>
    </row>
    <row r="17" spans="1:13" x14ac:dyDescent="0.35">
      <c r="A17" s="273" t="s">
        <v>399</v>
      </c>
      <c r="B17" s="242" t="str">
        <f>IF(LEN($A17)&gt;1,"Val "&amp;COUNTIF($A$2:$A17,"&gt;&lt;"),"")</f>
        <v/>
      </c>
      <c r="C17" s="60" t="e">
        <f>Org_data!$C$3</f>
        <v>#N/A</v>
      </c>
      <c r="D17" s="60" t="e">
        <f>Org_data!$C$4</f>
        <v>#N/A</v>
      </c>
      <c r="E17" s="60">
        <f>'E&amp;R1'!$V$7</f>
        <v>0</v>
      </c>
      <c r="F17" s="196"/>
      <c r="G17" s="329"/>
      <c r="H17" s="329"/>
      <c r="I17" s="330"/>
      <c r="J17" s="329"/>
      <c r="K17" s="330"/>
      <c r="L17" s="321"/>
      <c r="M17" s="322"/>
    </row>
    <row r="18" spans="1:13" ht="30.75" customHeight="1" x14ac:dyDescent="0.35">
      <c r="A18" s="273"/>
      <c r="B18" s="242"/>
      <c r="C18" s="421" t="s">
        <v>403</v>
      </c>
      <c r="D18" s="422"/>
      <c r="E18" s="423"/>
      <c r="F18" s="196"/>
      <c r="G18" s="329"/>
      <c r="H18" s="329"/>
      <c r="I18" s="330"/>
      <c r="J18" s="329"/>
      <c r="K18" s="330"/>
      <c r="L18" s="321"/>
      <c r="M18" s="322"/>
    </row>
    <row r="19" spans="1:13" ht="60" customHeight="1" x14ac:dyDescent="0.35">
      <c r="A19" s="273" t="s">
        <v>399</v>
      </c>
      <c r="B19" s="240" t="str">
        <f>IF(LEN($A19)&gt;1,"Val "&amp;COUNTIF($A$2:$A19,"&gt;&lt;"),"")</f>
        <v/>
      </c>
      <c r="C19" s="427" t="s">
        <v>397</v>
      </c>
      <c r="D19" s="428"/>
      <c r="E19" s="429"/>
      <c r="F19" s="107"/>
      <c r="G19" s="326"/>
      <c r="H19" s="326"/>
      <c r="I19" s="326"/>
      <c r="J19" s="326"/>
      <c r="K19" s="326"/>
      <c r="L19" s="323"/>
      <c r="M19" s="324"/>
    </row>
    <row r="20" spans="1:13" ht="60" customHeight="1" x14ac:dyDescent="0.35">
      <c r="A20" s="273" t="s">
        <v>404</v>
      </c>
      <c r="B20" s="241" t="str">
        <f>IF(LEN($A20)&gt;1,"Val "&amp;COUNTIF($A$2:$A20,"&gt;&lt;"),"")</f>
        <v>Val 3</v>
      </c>
      <c r="C20" s="424"/>
      <c r="D20" s="425"/>
      <c r="E20" s="426"/>
      <c r="F20" s="195" t="e">
        <f>IF(AND($H20=TRUE,$I20=TRUE),"Return to form","")</f>
        <v>#N/A</v>
      </c>
      <c r="G20" s="326" t="e">
        <f>D17&lt;&gt;0</f>
        <v>#N/A</v>
      </c>
      <c r="H20" s="326" t="e">
        <f>E17&gt;=D17</f>
        <v>#N/A</v>
      </c>
      <c r="I20" s="326" t="b">
        <f>ISTEXT(C20)</f>
        <v>0</v>
      </c>
      <c r="J20" s="326" t="e">
        <f>IF(AND(G20=TRUE,H20=TRUE),TRUE,FALSE)</f>
        <v>#N/A</v>
      </c>
      <c r="K20" s="326" t="e">
        <f>IF(AND(G20=TRUE,H20=TRUE,I20=TRUE),TRUE,FALSE)</f>
        <v>#N/A</v>
      </c>
      <c r="L20" s="323"/>
      <c r="M20" s="324"/>
    </row>
    <row r="21" spans="1:13" ht="30" customHeight="1" x14ac:dyDescent="0.35">
      <c r="A21" s="273" t="s">
        <v>399</v>
      </c>
      <c r="B21" s="242" t="str">
        <f>IF(LEN($A21)&gt;1,"Val "&amp;COUNTIF($A$2:$A21,"&gt;&lt;"),"")</f>
        <v/>
      </c>
      <c r="C21" s="427" t="s">
        <v>400</v>
      </c>
      <c r="D21" s="428"/>
      <c r="E21" s="429"/>
      <c r="F21" s="196"/>
      <c r="G21" s="326"/>
      <c r="H21" s="326"/>
      <c r="I21" s="326"/>
      <c r="J21" s="326"/>
      <c r="K21" s="326"/>
      <c r="L21" s="323"/>
      <c r="M21" s="324"/>
    </row>
    <row r="22" spans="1:13" ht="60" customHeight="1" x14ac:dyDescent="0.35">
      <c r="A22" s="273" t="s">
        <v>405</v>
      </c>
      <c r="B22" s="241" t="str">
        <f>IF(LEN($A22)&gt;1,"Val "&amp;COUNTIF($A$2:$A22,"&gt;&lt;"),"")</f>
        <v>Val 4</v>
      </c>
      <c r="C22" s="424"/>
      <c r="D22" s="425"/>
      <c r="E22" s="426"/>
      <c r="F22" s="195" t="e">
        <f>IF(AND($H22=TRUE,$I22=TRUE),"Return to form","")</f>
        <v>#N/A</v>
      </c>
      <c r="G22" s="326" t="e">
        <f>AND($E17&lt;=SUM($C17-$L22),$H20=FALSE)</f>
        <v>#N/A</v>
      </c>
      <c r="H22" s="326" t="e">
        <f>E17&lt;=SUM(C17*M22)</f>
        <v>#N/A</v>
      </c>
      <c r="I22" s="326" t="b">
        <f>ISTEXT(C22)</f>
        <v>0</v>
      </c>
      <c r="J22" s="326" t="e">
        <f>IF(AND(G22=TRUE,H22=TRUE),TRUE,FALSE)</f>
        <v>#N/A</v>
      </c>
      <c r="K22" s="326" t="e">
        <f>IF(AND(G22=TRUE,H22=TRUE,I22=TRUE),TRUE,FALSE)</f>
        <v>#N/A</v>
      </c>
      <c r="L22" s="323">
        <v>5000</v>
      </c>
      <c r="M22" s="324">
        <v>0.33333333333333298</v>
      </c>
    </row>
    <row r="23" spans="1:13" x14ac:dyDescent="0.35">
      <c r="A23" s="273" t="s">
        <v>399</v>
      </c>
      <c r="B23" s="243" t="str">
        <f>IF(LEN($A23)&gt;1,"Val "&amp;COUNTIF($A$2:$A23,"&gt;&lt;"),"")</f>
        <v/>
      </c>
      <c r="C23" s="135"/>
      <c r="D23" s="135"/>
      <c r="E23" s="135"/>
      <c r="F23" s="197"/>
      <c r="G23" s="327"/>
      <c r="H23" s="327"/>
      <c r="I23" s="327"/>
      <c r="J23" s="327"/>
      <c r="K23" s="327"/>
      <c r="M23" s="325"/>
    </row>
    <row r="24" spans="1:13" x14ac:dyDescent="0.35">
      <c r="A24" s="273" t="s">
        <v>399</v>
      </c>
      <c r="B24" s="242" t="str">
        <f>IF(LEN($A24)&gt;1,"Val "&amp;COUNTIF($A$2:$A24,"&gt;&lt;"),"")</f>
        <v/>
      </c>
      <c r="C24" s="104" t="s">
        <v>406</v>
      </c>
      <c r="D24" s="58"/>
      <c r="E24" s="59"/>
      <c r="F24" s="196"/>
      <c r="G24" s="327"/>
      <c r="H24" s="327"/>
      <c r="I24" s="327"/>
      <c r="J24" s="327"/>
      <c r="K24" s="327"/>
      <c r="M24" s="320"/>
    </row>
    <row r="25" spans="1:13" ht="45" customHeight="1" x14ac:dyDescent="0.35">
      <c r="A25" s="273" t="s">
        <v>399</v>
      </c>
      <c r="B25" s="242" t="str">
        <f>IF(LEN($A25)&gt;1,"Val "&amp;COUNTIF($A$2:$A25,"&gt;&lt;"),"")</f>
        <v/>
      </c>
      <c r="C25" s="61" t="s">
        <v>393</v>
      </c>
      <c r="D25" s="61" t="s">
        <v>394</v>
      </c>
      <c r="E25" s="61" t="s">
        <v>395</v>
      </c>
      <c r="F25" s="196"/>
      <c r="G25" s="328"/>
      <c r="H25" s="328"/>
      <c r="I25" s="327"/>
      <c r="J25" s="328"/>
      <c r="K25" s="327"/>
      <c r="M25" s="320"/>
    </row>
    <row r="26" spans="1:13" x14ac:dyDescent="0.35">
      <c r="A26" s="273" t="s">
        <v>399</v>
      </c>
      <c r="B26" s="242" t="str">
        <f>IF(LEN($A26)&gt;1,"Val "&amp;COUNTIF($A$2:$A26,"&gt;&lt;"),"")</f>
        <v/>
      </c>
      <c r="C26" s="60" t="e">
        <f>Org_data!$D$3</f>
        <v>#N/A</v>
      </c>
      <c r="D26" s="60" t="e">
        <f>Org_data!$D$4</f>
        <v>#N/A</v>
      </c>
      <c r="E26" s="60">
        <f>'E&amp;R1'!$AH$7</f>
        <v>0</v>
      </c>
      <c r="F26" s="196"/>
      <c r="G26" s="329"/>
      <c r="H26" s="329"/>
      <c r="I26" s="330"/>
      <c r="J26" s="329"/>
      <c r="K26" s="330"/>
      <c r="L26" s="321"/>
      <c r="M26" s="322"/>
    </row>
    <row r="27" spans="1:13" ht="33" customHeight="1" x14ac:dyDescent="0.35">
      <c r="A27" s="273"/>
      <c r="B27" s="242"/>
      <c r="C27" s="421" t="s">
        <v>407</v>
      </c>
      <c r="D27" s="422"/>
      <c r="E27" s="423"/>
      <c r="F27" s="196"/>
      <c r="G27" s="329"/>
      <c r="H27" s="329"/>
      <c r="I27" s="330"/>
      <c r="J27" s="329"/>
      <c r="K27" s="330"/>
      <c r="L27" s="321"/>
      <c r="M27" s="322"/>
    </row>
    <row r="28" spans="1:13" ht="60" customHeight="1" x14ac:dyDescent="0.35">
      <c r="A28" s="273" t="s">
        <v>399</v>
      </c>
      <c r="B28" s="240" t="str">
        <f>IF(LEN($A28)&gt;1,"Val "&amp;COUNTIF($A$2:$A28,"&gt;&lt;"),"")</f>
        <v/>
      </c>
      <c r="C28" s="427" t="s">
        <v>397</v>
      </c>
      <c r="D28" s="428"/>
      <c r="E28" s="429"/>
      <c r="F28" s="107"/>
      <c r="G28" s="326"/>
      <c r="H28" s="326"/>
      <c r="I28" s="326"/>
      <c r="J28" s="326"/>
      <c r="K28" s="326"/>
      <c r="L28" s="323"/>
      <c r="M28" s="324"/>
    </row>
    <row r="29" spans="1:13" ht="60" customHeight="1" x14ac:dyDescent="0.35">
      <c r="A29" s="273" t="s">
        <v>408</v>
      </c>
      <c r="B29" s="241" t="str">
        <f>IF(LEN($A29)&gt;1,"Val "&amp;COUNTIF($A$2:$A29,"&gt;&lt;"),"")</f>
        <v>Val 5</v>
      </c>
      <c r="C29" s="424"/>
      <c r="D29" s="425"/>
      <c r="E29" s="426"/>
      <c r="F29" s="195" t="e">
        <f>IF(AND($H29=TRUE,$I29=TRUE),"Return to form","")</f>
        <v>#N/A</v>
      </c>
      <c r="G29" s="326" t="e">
        <f>D26&lt;&gt;0</f>
        <v>#N/A</v>
      </c>
      <c r="H29" s="326" t="e">
        <f>E26&gt;=D26</f>
        <v>#N/A</v>
      </c>
      <c r="I29" s="326" t="b">
        <f>ISTEXT(C29)</f>
        <v>0</v>
      </c>
      <c r="J29" s="326" t="e">
        <f>IF(AND(G29=TRUE,H29=TRUE),TRUE,FALSE)</f>
        <v>#N/A</v>
      </c>
      <c r="K29" s="326" t="e">
        <f>IF(AND(G29=TRUE,H29=TRUE,I29=TRUE),TRUE,FALSE)</f>
        <v>#N/A</v>
      </c>
      <c r="L29" s="323"/>
      <c r="M29" s="324"/>
    </row>
    <row r="30" spans="1:13" ht="30" customHeight="1" x14ac:dyDescent="0.35">
      <c r="A30" s="273" t="s">
        <v>399</v>
      </c>
      <c r="B30" s="242" t="str">
        <f>IF(LEN($A30)&gt;1,"Val "&amp;COUNTIF($A$2:$A30,"&gt;&lt;"),"")</f>
        <v/>
      </c>
      <c r="C30" s="427" t="s">
        <v>400</v>
      </c>
      <c r="D30" s="428"/>
      <c r="E30" s="429"/>
      <c r="F30" s="196"/>
      <c r="G30" s="326"/>
      <c r="H30" s="326"/>
      <c r="I30" s="326"/>
      <c r="J30" s="326"/>
      <c r="K30" s="326"/>
      <c r="L30" s="323"/>
      <c r="M30" s="324"/>
    </row>
    <row r="31" spans="1:13" ht="60" customHeight="1" x14ac:dyDescent="0.35">
      <c r="A31" s="273" t="s">
        <v>409</v>
      </c>
      <c r="B31" s="241" t="str">
        <f>IF(LEN($A31)&gt;1,"Val "&amp;COUNTIF($A$2:$A31,"&gt;&lt;"),"")</f>
        <v>Val 6</v>
      </c>
      <c r="C31" s="424"/>
      <c r="D31" s="425"/>
      <c r="E31" s="426"/>
      <c r="F31" s="195" t="e">
        <f>IF(AND($H31=TRUE,$I31=TRUE),"Return to form","")</f>
        <v>#N/A</v>
      </c>
      <c r="G31" s="326" t="e">
        <f>AND($E26&lt;=SUM($C26-$L31),$H29=FALSE)</f>
        <v>#N/A</v>
      </c>
      <c r="H31" s="326" t="e">
        <f>E26&lt;=SUM(C26*M31)</f>
        <v>#N/A</v>
      </c>
      <c r="I31" s="326" t="b">
        <f>ISTEXT(C31)</f>
        <v>0</v>
      </c>
      <c r="J31" s="326" t="e">
        <f>IF(AND(G31=TRUE,H31=TRUE),TRUE,FALSE)</f>
        <v>#N/A</v>
      </c>
      <c r="K31" s="326" t="e">
        <f>IF(AND(G31=TRUE,H31=TRUE,I31=TRUE),TRUE,FALSE)</f>
        <v>#N/A</v>
      </c>
      <c r="L31" s="323">
        <v>5000</v>
      </c>
      <c r="M31" s="324">
        <v>0.33333333333333298</v>
      </c>
    </row>
    <row r="32" spans="1:13" x14ac:dyDescent="0.35">
      <c r="A32" s="273" t="s">
        <v>399</v>
      </c>
      <c r="B32" s="243" t="str">
        <f>IF(LEN($A32)&gt;1,"Val "&amp;COUNTIF($A$2:$A32,"&gt;&lt;"),"")</f>
        <v/>
      </c>
      <c r="C32" s="135"/>
      <c r="D32" s="135"/>
      <c r="E32" s="135"/>
      <c r="F32" s="197"/>
      <c r="G32" s="327"/>
      <c r="H32" s="327"/>
      <c r="I32" s="327"/>
      <c r="J32" s="327"/>
      <c r="K32" s="327"/>
      <c r="M32" s="325"/>
    </row>
    <row r="33" spans="1:13" x14ac:dyDescent="0.35">
      <c r="A33" s="273" t="s">
        <v>399</v>
      </c>
      <c r="B33" s="242" t="str">
        <f>IF(LEN($A33)&gt;1,"Val "&amp;COUNTIF($A$2:$A33,"&gt;&lt;"),"")</f>
        <v/>
      </c>
      <c r="C33" s="104" t="s">
        <v>410</v>
      </c>
      <c r="D33" s="58"/>
      <c r="E33" s="59"/>
      <c r="F33" s="196"/>
      <c r="G33" s="327"/>
      <c r="H33" s="327"/>
      <c r="I33" s="327"/>
      <c r="J33" s="327"/>
      <c r="K33" s="327"/>
      <c r="M33" s="320"/>
    </row>
    <row r="34" spans="1:13" ht="45" customHeight="1" x14ac:dyDescent="0.35">
      <c r="A34" s="273" t="s">
        <v>399</v>
      </c>
      <c r="B34" s="242" t="str">
        <f>IF(LEN($A34)&gt;1,"Val "&amp;COUNTIF($A$2:$A34,"&gt;&lt;"),"")</f>
        <v/>
      </c>
      <c r="C34" s="61" t="s">
        <v>393</v>
      </c>
      <c r="D34" s="61" t="s">
        <v>394</v>
      </c>
      <c r="E34" s="61" t="s">
        <v>395</v>
      </c>
      <c r="F34" s="196"/>
      <c r="G34" s="328"/>
      <c r="H34" s="328"/>
      <c r="I34" s="327"/>
      <c r="J34" s="328"/>
      <c r="K34" s="327"/>
      <c r="M34" s="320"/>
    </row>
    <row r="35" spans="1:13" x14ac:dyDescent="0.35">
      <c r="A35" s="273" t="s">
        <v>399</v>
      </c>
      <c r="B35" s="242" t="str">
        <f>IF(LEN($A35)&gt;1,"Val "&amp;COUNTIF($A$2:$A35,"&gt;&lt;"),"")</f>
        <v/>
      </c>
      <c r="C35" s="60" t="e">
        <f>Org_data!$E$3</f>
        <v>#N/A</v>
      </c>
      <c r="D35" s="60" t="e">
        <f>Org_data!$E$4</f>
        <v>#N/A</v>
      </c>
      <c r="E35" s="60">
        <f>'E&amp;R1'!$L$8</f>
        <v>0</v>
      </c>
      <c r="F35" s="196"/>
      <c r="G35" s="329"/>
      <c r="H35" s="329"/>
      <c r="I35" s="330"/>
      <c r="J35" s="329"/>
      <c r="K35" s="330"/>
      <c r="L35" s="321"/>
      <c r="M35" s="322"/>
    </row>
    <row r="36" spans="1:13" ht="31.5" customHeight="1" x14ac:dyDescent="0.35">
      <c r="A36" s="273"/>
      <c r="B36" s="242"/>
      <c r="C36" s="421" t="s">
        <v>411</v>
      </c>
      <c r="D36" s="422"/>
      <c r="E36" s="423"/>
      <c r="F36" s="196"/>
      <c r="G36" s="329"/>
      <c r="H36" s="329"/>
      <c r="I36" s="330"/>
      <c r="J36" s="329"/>
      <c r="K36" s="330"/>
      <c r="L36" s="321"/>
      <c r="M36" s="322"/>
    </row>
    <row r="37" spans="1:13" ht="60" customHeight="1" x14ac:dyDescent="0.35">
      <c r="A37" s="273" t="s">
        <v>399</v>
      </c>
      <c r="B37" s="240" t="str">
        <f>IF(LEN($A37)&gt;1,"Val "&amp;COUNTIF($A$2:$A37,"&gt;&lt;"),"")</f>
        <v/>
      </c>
      <c r="C37" s="427" t="s">
        <v>397</v>
      </c>
      <c r="D37" s="428"/>
      <c r="E37" s="429"/>
      <c r="F37" s="107"/>
      <c r="G37" s="326"/>
      <c r="H37" s="326"/>
      <c r="I37" s="326"/>
      <c r="J37" s="326"/>
      <c r="K37" s="326"/>
      <c r="L37" s="323"/>
      <c r="M37" s="324"/>
    </row>
    <row r="38" spans="1:13" ht="60" customHeight="1" x14ac:dyDescent="0.35">
      <c r="A38" s="273" t="s">
        <v>412</v>
      </c>
      <c r="B38" s="241" t="str">
        <f>IF(LEN($A38)&gt;1,"Val "&amp;COUNTIF($A$2:$A38,"&gt;&lt;"),"")</f>
        <v>Val 7</v>
      </c>
      <c r="C38" s="424"/>
      <c r="D38" s="425"/>
      <c r="E38" s="426"/>
      <c r="F38" s="195" t="e">
        <f>IF(AND($H38=TRUE,$I38=TRUE),"Return to form","")</f>
        <v>#N/A</v>
      </c>
      <c r="G38" s="326" t="e">
        <f>D35&lt;&gt;0</f>
        <v>#N/A</v>
      </c>
      <c r="H38" s="326" t="e">
        <f>E35&gt;=D35</f>
        <v>#N/A</v>
      </c>
      <c r="I38" s="326" t="b">
        <f>ISTEXT(C38)</f>
        <v>0</v>
      </c>
      <c r="J38" s="326" t="e">
        <f>IF(AND(G38=TRUE,H38=TRUE),TRUE,FALSE)</f>
        <v>#N/A</v>
      </c>
      <c r="K38" s="326" t="e">
        <f>IF(AND(G38=TRUE,H38=TRUE,I38=TRUE),TRUE,FALSE)</f>
        <v>#N/A</v>
      </c>
      <c r="L38" s="323"/>
      <c r="M38" s="324"/>
    </row>
    <row r="39" spans="1:13" ht="30" customHeight="1" x14ac:dyDescent="0.35">
      <c r="A39" s="273" t="s">
        <v>399</v>
      </c>
      <c r="B39" s="242" t="str">
        <f>IF(LEN($A39)&gt;1,"Val "&amp;COUNTIF($A$2:$A39,"&gt;&lt;"),"")</f>
        <v/>
      </c>
      <c r="C39" s="427" t="s">
        <v>400</v>
      </c>
      <c r="D39" s="428"/>
      <c r="E39" s="429"/>
      <c r="F39" s="196"/>
      <c r="G39" s="326"/>
      <c r="H39" s="326"/>
      <c r="I39" s="326"/>
      <c r="J39" s="326"/>
      <c r="K39" s="326"/>
      <c r="L39" s="323"/>
      <c r="M39" s="324"/>
    </row>
    <row r="40" spans="1:13" ht="60" customHeight="1" x14ac:dyDescent="0.35">
      <c r="A40" s="273" t="s">
        <v>413</v>
      </c>
      <c r="B40" s="241" t="str">
        <f>IF(LEN($A40)&gt;1,"Val "&amp;COUNTIF($A$2:$A40,"&gt;&lt;"),"")</f>
        <v>Val 8</v>
      </c>
      <c r="C40" s="424"/>
      <c r="D40" s="425"/>
      <c r="E40" s="426"/>
      <c r="F40" s="195" t="e">
        <f>IF(AND($H40=TRUE,$I40=TRUE),"Return to form","")</f>
        <v>#N/A</v>
      </c>
      <c r="G40" s="326" t="e">
        <f>AND($E35&lt;=SUM($C35-$L40),$H38=FALSE)</f>
        <v>#N/A</v>
      </c>
      <c r="H40" s="326" t="e">
        <f>E35&lt;=SUM(C35*M40)</f>
        <v>#N/A</v>
      </c>
      <c r="I40" s="326" t="b">
        <f>ISTEXT(C40)</f>
        <v>0</v>
      </c>
      <c r="J40" s="326" t="e">
        <f>IF(AND(G40=TRUE,H40=TRUE),TRUE,FALSE)</f>
        <v>#N/A</v>
      </c>
      <c r="K40" s="326" t="e">
        <f>IF(AND(G40=TRUE,H40=TRUE,I40=TRUE),TRUE,FALSE)</f>
        <v>#N/A</v>
      </c>
      <c r="L40" s="323">
        <v>5000</v>
      </c>
      <c r="M40" s="324">
        <v>0.33333333333333298</v>
      </c>
    </row>
    <row r="41" spans="1:13" x14ac:dyDescent="0.35">
      <c r="A41" s="273" t="s">
        <v>399</v>
      </c>
      <c r="B41" s="243" t="str">
        <f>IF(LEN($A41)&gt;1,"Val "&amp;COUNTIF($A$2:$A41,"&gt;&lt;"),"")</f>
        <v/>
      </c>
      <c r="C41" s="135"/>
      <c r="D41" s="135"/>
      <c r="E41" s="135"/>
      <c r="F41" s="197"/>
      <c r="G41" s="327"/>
      <c r="H41" s="327"/>
      <c r="I41" s="327"/>
      <c r="J41" s="327"/>
      <c r="K41" s="327"/>
      <c r="M41" s="325"/>
    </row>
    <row r="42" spans="1:13" x14ac:dyDescent="0.35">
      <c r="A42" s="273" t="s">
        <v>399</v>
      </c>
      <c r="B42" s="242" t="str">
        <f>IF(LEN($A42)&gt;1,"Val "&amp;COUNTIF($A$2:$A42,"&gt;&lt;"),"")</f>
        <v/>
      </c>
      <c r="C42" s="104" t="s">
        <v>414</v>
      </c>
      <c r="D42" s="58"/>
      <c r="E42" s="59"/>
      <c r="F42" s="196"/>
      <c r="G42" s="327"/>
      <c r="H42" s="327"/>
      <c r="I42" s="327"/>
      <c r="J42" s="327"/>
      <c r="K42" s="327"/>
      <c r="M42" s="320"/>
    </row>
    <row r="43" spans="1:13" ht="45" customHeight="1" x14ac:dyDescent="0.35">
      <c r="A43" s="273" t="s">
        <v>399</v>
      </c>
      <c r="B43" s="242" t="str">
        <f>IF(LEN($A43)&gt;1,"Val "&amp;COUNTIF($A$2:$A43,"&gt;&lt;"),"")</f>
        <v/>
      </c>
      <c r="C43" s="61" t="s">
        <v>393</v>
      </c>
      <c r="D43" s="61" t="s">
        <v>394</v>
      </c>
      <c r="E43" s="61" t="s">
        <v>395</v>
      </c>
      <c r="F43" s="196"/>
      <c r="G43" s="328"/>
      <c r="H43" s="328"/>
      <c r="I43" s="327"/>
      <c r="J43" s="328"/>
      <c r="K43" s="327"/>
      <c r="M43" s="320"/>
    </row>
    <row r="44" spans="1:13" x14ac:dyDescent="0.35">
      <c r="A44" s="273" t="s">
        <v>399</v>
      </c>
      <c r="B44" s="242" t="str">
        <f>IF(LEN($A44)&gt;1,"Val "&amp;COUNTIF($A$2:$A44,"&gt;&lt;"),"")</f>
        <v/>
      </c>
      <c r="C44" s="60" t="e">
        <f>Org_data!$F$3</f>
        <v>#N/A</v>
      </c>
      <c r="D44" s="60" t="e">
        <f>Org_data!$F$4</f>
        <v>#N/A</v>
      </c>
      <c r="E44" s="60">
        <f>'E&amp;R1'!$V$8</f>
        <v>0</v>
      </c>
      <c r="F44" s="196"/>
      <c r="G44" s="329"/>
      <c r="H44" s="329"/>
      <c r="I44" s="330"/>
      <c r="J44" s="329"/>
      <c r="K44" s="330"/>
      <c r="L44" s="321"/>
      <c r="M44" s="322"/>
    </row>
    <row r="45" spans="1:13" ht="39" customHeight="1" x14ac:dyDescent="0.35">
      <c r="A45" s="273"/>
      <c r="B45" s="242"/>
      <c r="C45" s="436" t="s">
        <v>415</v>
      </c>
      <c r="D45" s="419"/>
      <c r="E45" s="420"/>
      <c r="F45" s="196"/>
      <c r="G45" s="329"/>
      <c r="H45" s="329"/>
      <c r="I45" s="330"/>
      <c r="J45" s="329"/>
      <c r="K45" s="330"/>
      <c r="L45" s="321"/>
      <c r="M45" s="322"/>
    </row>
    <row r="46" spans="1:13" ht="60" customHeight="1" x14ac:dyDescent="0.35">
      <c r="A46" s="273" t="s">
        <v>399</v>
      </c>
      <c r="B46" s="240" t="str">
        <f>IF(LEN($A46)&gt;1,"Val "&amp;COUNTIF($A$2:$A46,"&gt;&lt;"),"")</f>
        <v/>
      </c>
      <c r="C46" s="427" t="s">
        <v>397</v>
      </c>
      <c r="D46" s="428"/>
      <c r="E46" s="429"/>
      <c r="F46" s="107"/>
      <c r="G46" s="326"/>
      <c r="H46" s="326"/>
      <c r="I46" s="326"/>
      <c r="J46" s="326"/>
      <c r="K46" s="326"/>
      <c r="L46" s="323"/>
      <c r="M46" s="324"/>
    </row>
    <row r="47" spans="1:13" ht="60" customHeight="1" x14ac:dyDescent="0.35">
      <c r="A47" s="273" t="s">
        <v>416</v>
      </c>
      <c r="B47" s="241" t="str">
        <f>IF(LEN($A47)&gt;1,"Val "&amp;COUNTIF($A$2:$A47,"&gt;&lt;"),"")</f>
        <v>Val 9</v>
      </c>
      <c r="C47" s="424"/>
      <c r="D47" s="425"/>
      <c r="E47" s="426"/>
      <c r="F47" s="195" t="e">
        <f>IF(AND($H47=TRUE,$I47=TRUE),"Return to form","")</f>
        <v>#N/A</v>
      </c>
      <c r="G47" s="326" t="e">
        <f>D44&lt;&gt;0</f>
        <v>#N/A</v>
      </c>
      <c r="H47" s="326" t="e">
        <f>E44&gt;=D44</f>
        <v>#N/A</v>
      </c>
      <c r="I47" s="326" t="b">
        <f>ISTEXT(C47)</f>
        <v>0</v>
      </c>
      <c r="J47" s="326" t="e">
        <f>IF(AND(G47=TRUE,H47=TRUE),TRUE,FALSE)</f>
        <v>#N/A</v>
      </c>
      <c r="K47" s="326" t="e">
        <f>IF(AND(G47=TRUE,H47=TRUE,I47=TRUE),TRUE,FALSE)</f>
        <v>#N/A</v>
      </c>
      <c r="L47" s="323"/>
      <c r="M47" s="324"/>
    </row>
    <row r="48" spans="1:13" ht="30" customHeight="1" x14ac:dyDescent="0.35">
      <c r="A48" s="273" t="s">
        <v>399</v>
      </c>
      <c r="B48" s="242" t="str">
        <f>IF(LEN($A48)&gt;1,"Val "&amp;COUNTIF($A$2:$A48,"&gt;&lt;"),"")</f>
        <v/>
      </c>
      <c r="C48" s="427" t="s">
        <v>400</v>
      </c>
      <c r="D48" s="428"/>
      <c r="E48" s="429"/>
      <c r="F48" s="196"/>
      <c r="G48" s="326"/>
      <c r="H48" s="326"/>
      <c r="I48" s="326"/>
      <c r="J48" s="326"/>
      <c r="K48" s="326"/>
      <c r="L48" s="323"/>
      <c r="M48" s="324"/>
    </row>
    <row r="49" spans="1:13" ht="60" customHeight="1" x14ac:dyDescent="0.35">
      <c r="A49" s="273" t="s">
        <v>417</v>
      </c>
      <c r="B49" s="241" t="str">
        <f>IF(LEN($A49)&gt;1,"Val "&amp;COUNTIF($A$2:$A49,"&gt;&lt;"),"")</f>
        <v>Val 10</v>
      </c>
      <c r="C49" s="424"/>
      <c r="D49" s="425"/>
      <c r="E49" s="426"/>
      <c r="F49" s="195" t="e">
        <f>IF(AND($H49=TRUE,$I49=TRUE),"Return to form","")</f>
        <v>#N/A</v>
      </c>
      <c r="G49" s="326" t="e">
        <f>AND($E44&lt;=SUM($C44-$L49),$H47=FALSE)</f>
        <v>#N/A</v>
      </c>
      <c r="H49" s="326" t="e">
        <f>E44&lt;=SUM(C44*M49)</f>
        <v>#N/A</v>
      </c>
      <c r="I49" s="326" t="b">
        <f>ISTEXT(C49)</f>
        <v>0</v>
      </c>
      <c r="J49" s="326" t="e">
        <f>IF(AND(G49=TRUE,H49=TRUE),TRUE,FALSE)</f>
        <v>#N/A</v>
      </c>
      <c r="K49" s="326" t="e">
        <f>IF(AND(G49=TRUE,H49=TRUE,I49=TRUE),TRUE,FALSE)</f>
        <v>#N/A</v>
      </c>
      <c r="L49" s="323">
        <v>5000</v>
      </c>
      <c r="M49" s="324">
        <v>0.33333333333333298</v>
      </c>
    </row>
    <row r="50" spans="1:13" x14ac:dyDescent="0.35">
      <c r="A50" s="273" t="s">
        <v>399</v>
      </c>
      <c r="B50" s="243" t="str">
        <f>IF(LEN($A50)&gt;1,"Val "&amp;COUNTIF($A$2:$A50,"&gt;&lt;"),"")</f>
        <v/>
      </c>
      <c r="C50" s="135"/>
      <c r="D50" s="135"/>
      <c r="E50" s="135"/>
      <c r="F50" s="197"/>
      <c r="G50" s="327"/>
      <c r="H50" s="327"/>
      <c r="I50" s="327"/>
      <c r="J50" s="327"/>
      <c r="K50" s="327"/>
      <c r="M50" s="325"/>
    </row>
    <row r="51" spans="1:13" x14ac:dyDescent="0.35">
      <c r="A51" s="273" t="s">
        <v>399</v>
      </c>
      <c r="B51" s="242" t="str">
        <f>IF(LEN($A51)&gt;1,"Val "&amp;COUNTIF($A$2:$A51,"&gt;&lt;"),"")</f>
        <v/>
      </c>
      <c r="C51" s="104" t="s">
        <v>418</v>
      </c>
      <c r="D51" s="58"/>
      <c r="E51" s="59"/>
      <c r="F51" s="196"/>
      <c r="G51" s="327"/>
      <c r="H51" s="327"/>
      <c r="I51" s="327"/>
      <c r="J51" s="327"/>
      <c r="K51" s="327"/>
      <c r="M51" s="320"/>
    </row>
    <row r="52" spans="1:13" x14ac:dyDescent="0.35">
      <c r="A52" s="273" t="s">
        <v>399</v>
      </c>
      <c r="B52" s="242" t="str">
        <f>IF(LEN($A52)&gt;1,"Val "&amp;COUNTIF($A$2:$A52,"&gt;&lt;"),"")</f>
        <v/>
      </c>
      <c r="C52" s="61" t="s">
        <v>393</v>
      </c>
      <c r="D52" s="61" t="s">
        <v>394</v>
      </c>
      <c r="E52" s="61" t="s">
        <v>395</v>
      </c>
      <c r="F52" s="196"/>
      <c r="G52" s="328"/>
      <c r="H52" s="328"/>
      <c r="I52" s="327"/>
      <c r="J52" s="328"/>
      <c r="K52" s="327"/>
      <c r="M52" s="320"/>
    </row>
    <row r="53" spans="1:13" x14ac:dyDescent="0.35">
      <c r="A53" s="273" t="s">
        <v>399</v>
      </c>
      <c r="B53" s="242" t="str">
        <f>IF(LEN($A53)&gt;1,"Val "&amp;COUNTIF($A$2:$A53,"&gt;&lt;"),"")</f>
        <v/>
      </c>
      <c r="C53" s="60" t="e">
        <f>Org_data!$G$3</f>
        <v>#N/A</v>
      </c>
      <c r="D53" s="60" t="e">
        <f>Org_data!$G$4</f>
        <v>#N/A</v>
      </c>
      <c r="E53" s="60">
        <f>'E&amp;R1'!$AH$8</f>
        <v>0</v>
      </c>
      <c r="F53" s="196"/>
      <c r="G53" s="329"/>
      <c r="H53" s="329"/>
      <c r="I53" s="330"/>
      <c r="J53" s="329"/>
      <c r="K53" s="330"/>
      <c r="L53" s="321"/>
      <c r="M53" s="322"/>
    </row>
    <row r="54" spans="1:13" ht="33.75" customHeight="1" x14ac:dyDescent="0.35">
      <c r="A54" s="273"/>
      <c r="B54" s="242"/>
      <c r="C54" s="418" t="s">
        <v>419</v>
      </c>
      <c r="D54" s="419"/>
      <c r="E54" s="420"/>
      <c r="F54" s="196"/>
      <c r="G54" s="329"/>
      <c r="H54" s="329"/>
      <c r="I54" s="330"/>
      <c r="J54" s="329"/>
      <c r="K54" s="330"/>
      <c r="L54" s="321"/>
      <c r="M54" s="322"/>
    </row>
    <row r="55" spans="1:13" ht="60" customHeight="1" x14ac:dyDescent="0.35">
      <c r="A55" s="273" t="s">
        <v>399</v>
      </c>
      <c r="B55" s="240" t="str">
        <f>IF(LEN($A55)&gt;1,"Val "&amp;COUNTIF($A$2:$A55,"&gt;&lt;"),"")</f>
        <v/>
      </c>
      <c r="C55" s="427" t="s">
        <v>397</v>
      </c>
      <c r="D55" s="428"/>
      <c r="E55" s="429"/>
      <c r="F55" s="107"/>
      <c r="G55" s="326"/>
      <c r="H55" s="326"/>
      <c r="I55" s="326"/>
      <c r="J55" s="326"/>
      <c r="K55" s="326"/>
      <c r="L55" s="323"/>
      <c r="M55" s="324"/>
    </row>
    <row r="56" spans="1:13" ht="60" customHeight="1" x14ac:dyDescent="0.35">
      <c r="A56" s="273" t="s">
        <v>420</v>
      </c>
      <c r="B56" s="241" t="str">
        <f>IF(LEN($A56)&gt;1,"Val "&amp;COUNTIF($A$2:$A56,"&gt;&lt;"),"")</f>
        <v>Val 11</v>
      </c>
      <c r="C56" s="424"/>
      <c r="D56" s="425"/>
      <c r="E56" s="426"/>
      <c r="F56" s="195" t="e">
        <f>IF(AND($H56=TRUE,$I56=TRUE),"Return to form","")</f>
        <v>#N/A</v>
      </c>
      <c r="G56" s="326" t="e">
        <f>D53&lt;&gt;0</f>
        <v>#N/A</v>
      </c>
      <c r="H56" s="326" t="e">
        <f>E53&gt;=D53</f>
        <v>#N/A</v>
      </c>
      <c r="I56" s="326" t="b">
        <f>ISTEXT(C56)</f>
        <v>0</v>
      </c>
      <c r="J56" s="326" t="e">
        <f>IF(AND(G56=TRUE,H56=TRUE),TRUE,FALSE)</f>
        <v>#N/A</v>
      </c>
      <c r="K56" s="326" t="e">
        <f>IF(AND(G56=TRUE,H56=TRUE,I56=TRUE),TRUE,FALSE)</f>
        <v>#N/A</v>
      </c>
      <c r="L56" s="323"/>
      <c r="M56" s="324"/>
    </row>
    <row r="57" spans="1:13" ht="30" customHeight="1" x14ac:dyDescent="0.35">
      <c r="A57" s="273" t="s">
        <v>399</v>
      </c>
      <c r="B57" s="242" t="str">
        <f>IF(LEN($A57)&gt;1,"Val "&amp;COUNTIF($A$2:$A57,"&gt;&lt;"),"")</f>
        <v/>
      </c>
      <c r="C57" s="427" t="s">
        <v>400</v>
      </c>
      <c r="D57" s="428"/>
      <c r="E57" s="429"/>
      <c r="F57" s="196"/>
      <c r="G57" s="326"/>
      <c r="H57" s="326"/>
      <c r="I57" s="326"/>
      <c r="J57" s="326"/>
      <c r="K57" s="326"/>
      <c r="L57" s="323"/>
      <c r="M57" s="324"/>
    </row>
    <row r="58" spans="1:13" ht="60" customHeight="1" x14ac:dyDescent="0.35">
      <c r="A58" s="273" t="s">
        <v>421</v>
      </c>
      <c r="B58" s="241" t="str">
        <f>IF(LEN($A58)&gt;1,"Val "&amp;COUNTIF($A$2:$A58,"&gt;&lt;"),"")</f>
        <v>Val 12</v>
      </c>
      <c r="C58" s="424"/>
      <c r="D58" s="425"/>
      <c r="E58" s="426"/>
      <c r="F58" s="195" t="e">
        <f>IF(AND($H58=TRUE,$I58=TRUE),"Return to form","")</f>
        <v>#N/A</v>
      </c>
      <c r="G58" s="326" t="e">
        <f>AND($E53&lt;=SUM($C53-$L58),$H56=FALSE)</f>
        <v>#N/A</v>
      </c>
      <c r="H58" s="326" t="e">
        <f>E53&lt;=SUM(C53*M58)</f>
        <v>#N/A</v>
      </c>
      <c r="I58" s="326" t="b">
        <f>ISTEXT(C58)</f>
        <v>0</v>
      </c>
      <c r="J58" s="326" t="e">
        <f>IF(AND(G58=TRUE,H58=TRUE),TRUE,FALSE)</f>
        <v>#N/A</v>
      </c>
      <c r="K58" s="326" t="e">
        <f>IF(AND(G58=TRUE,H58=TRUE,I58=TRUE),TRUE,FALSE)</f>
        <v>#N/A</v>
      </c>
      <c r="L58" s="323">
        <v>5000</v>
      </c>
      <c r="M58" s="324">
        <v>0.33333333333333298</v>
      </c>
    </row>
    <row r="59" spans="1:13" x14ac:dyDescent="0.35">
      <c r="A59" s="273" t="s">
        <v>399</v>
      </c>
      <c r="B59" s="243" t="str">
        <f>IF(LEN($A59)&gt;1,"Val "&amp;COUNTIF($A$2:$A59,"&gt;&lt;"),"")</f>
        <v/>
      </c>
      <c r="C59" s="135"/>
      <c r="D59" s="135"/>
      <c r="E59" s="135"/>
      <c r="F59" s="197"/>
      <c r="G59" s="327"/>
      <c r="H59" s="327"/>
      <c r="I59" s="327"/>
      <c r="J59" s="327"/>
      <c r="K59" s="327"/>
      <c r="M59" s="325"/>
    </row>
    <row r="60" spans="1:13" x14ac:dyDescent="0.35">
      <c r="A60" s="273" t="s">
        <v>399</v>
      </c>
      <c r="B60" s="242" t="str">
        <f>IF(LEN($A60)&gt;1,"Val "&amp;COUNTIF($A$2:$A60,"&gt;&lt;"),"")</f>
        <v/>
      </c>
      <c r="C60" s="104" t="s">
        <v>422</v>
      </c>
      <c r="D60" s="58"/>
      <c r="E60" s="59"/>
      <c r="F60" s="196"/>
      <c r="G60" s="327"/>
      <c r="H60" s="327"/>
      <c r="I60" s="327"/>
      <c r="J60" s="327"/>
      <c r="K60" s="327"/>
      <c r="M60" s="320"/>
    </row>
    <row r="61" spans="1:13" ht="45" customHeight="1" x14ac:dyDescent="0.35">
      <c r="A61" s="273" t="s">
        <v>399</v>
      </c>
      <c r="B61" s="242" t="str">
        <f>IF(LEN($A61)&gt;1,"Val "&amp;COUNTIF($A$2:$A61,"&gt;&lt;"),"")</f>
        <v/>
      </c>
      <c r="C61" s="61" t="s">
        <v>393</v>
      </c>
      <c r="D61" s="61" t="s">
        <v>394</v>
      </c>
      <c r="E61" s="61" t="s">
        <v>395</v>
      </c>
      <c r="F61" s="196"/>
      <c r="G61" s="328"/>
      <c r="H61" s="328"/>
      <c r="I61" s="327"/>
      <c r="J61" s="328"/>
      <c r="K61" s="327"/>
      <c r="M61" s="320"/>
    </row>
    <row r="62" spans="1:13" x14ac:dyDescent="0.35">
      <c r="A62" s="273" t="s">
        <v>399</v>
      </c>
      <c r="B62" s="242" t="str">
        <f>IF(LEN($A62)&gt;1,"Val "&amp;COUNTIF($A$2:$A62,"&gt;&lt;"),"")</f>
        <v/>
      </c>
      <c r="C62" s="60" t="e">
        <f>Org_data!$H$3</f>
        <v>#N/A</v>
      </c>
      <c r="D62" s="60" t="e">
        <f>Org_data!$H$4</f>
        <v>#N/A</v>
      </c>
      <c r="E62" s="60">
        <f>'E&amp;R1'!$L$9</f>
        <v>0</v>
      </c>
      <c r="F62" s="196"/>
      <c r="G62" s="329"/>
      <c r="H62" s="329"/>
      <c r="I62" s="330"/>
      <c r="J62" s="329"/>
      <c r="K62" s="330"/>
      <c r="L62" s="321"/>
      <c r="M62" s="322"/>
    </row>
    <row r="63" spans="1:13" ht="32.25" customHeight="1" x14ac:dyDescent="0.35">
      <c r="A63" s="273"/>
      <c r="B63" s="242"/>
      <c r="C63" s="418" t="s">
        <v>423</v>
      </c>
      <c r="D63" s="419"/>
      <c r="E63" s="420"/>
      <c r="F63" s="196"/>
      <c r="G63" s="329"/>
      <c r="H63" s="329"/>
      <c r="I63" s="330"/>
      <c r="J63" s="329"/>
      <c r="K63" s="330"/>
      <c r="L63" s="321"/>
      <c r="M63" s="322"/>
    </row>
    <row r="64" spans="1:13" ht="60" customHeight="1" x14ac:dyDescent="0.35">
      <c r="A64" s="273" t="s">
        <v>399</v>
      </c>
      <c r="B64" s="240" t="str">
        <f>IF(LEN($A64)&gt;1,"Val "&amp;COUNTIF($A$2:$A64,"&gt;&lt;"),"")</f>
        <v/>
      </c>
      <c r="C64" s="427" t="s">
        <v>397</v>
      </c>
      <c r="D64" s="428"/>
      <c r="E64" s="429"/>
      <c r="F64" s="107"/>
      <c r="G64" s="326"/>
      <c r="H64" s="326"/>
      <c r="I64" s="326"/>
      <c r="J64" s="326"/>
      <c r="K64" s="326"/>
      <c r="L64" s="323"/>
      <c r="M64" s="324"/>
    </row>
    <row r="65" spans="1:13" ht="60" customHeight="1" x14ac:dyDescent="0.35">
      <c r="A65" s="273" t="s">
        <v>424</v>
      </c>
      <c r="B65" s="241" t="str">
        <f>IF(LEN($A65)&gt;1,"Val "&amp;COUNTIF($A$2:$A65,"&gt;&lt;"),"")</f>
        <v>Val 13</v>
      </c>
      <c r="C65" s="424"/>
      <c r="D65" s="425"/>
      <c r="E65" s="426"/>
      <c r="F65" s="195" t="e">
        <f>IF(AND($H65=TRUE,$I65=TRUE),"Return to form","")</f>
        <v>#N/A</v>
      </c>
      <c r="G65" s="326" t="e">
        <f>D62&lt;&gt;0</f>
        <v>#N/A</v>
      </c>
      <c r="H65" s="326" t="e">
        <f>E62&gt;=D62</f>
        <v>#N/A</v>
      </c>
      <c r="I65" s="326" t="b">
        <f>ISTEXT(C65)</f>
        <v>0</v>
      </c>
      <c r="J65" s="326" t="e">
        <f>IF(AND(G65=TRUE,H65=TRUE),TRUE,FALSE)</f>
        <v>#N/A</v>
      </c>
      <c r="K65" s="326" t="e">
        <f>IF(AND(G65=TRUE,H65=TRUE,I65=TRUE),TRUE,FALSE)</f>
        <v>#N/A</v>
      </c>
      <c r="L65" s="323"/>
      <c r="M65" s="324"/>
    </row>
    <row r="66" spans="1:13" ht="30" customHeight="1" x14ac:dyDescent="0.35">
      <c r="A66" s="273" t="s">
        <v>399</v>
      </c>
      <c r="B66" s="242" t="str">
        <f>IF(LEN($A66)&gt;1,"Val "&amp;COUNTIF($A$2:$A66,"&gt;&lt;"),"")</f>
        <v/>
      </c>
      <c r="C66" s="427" t="s">
        <v>400</v>
      </c>
      <c r="D66" s="428"/>
      <c r="E66" s="429"/>
      <c r="F66" s="196"/>
      <c r="G66" s="326"/>
      <c r="H66" s="326"/>
      <c r="I66" s="326"/>
      <c r="J66" s="326"/>
      <c r="K66" s="326"/>
      <c r="L66" s="323"/>
      <c r="M66" s="324"/>
    </row>
    <row r="67" spans="1:13" ht="60" customHeight="1" x14ac:dyDescent="0.35">
      <c r="A67" s="273" t="s">
        <v>425</v>
      </c>
      <c r="B67" s="241" t="str">
        <f>IF(LEN($A67)&gt;1,"Val "&amp;COUNTIF($A$2:$A67,"&gt;&lt;"),"")</f>
        <v>Val 14</v>
      </c>
      <c r="C67" s="424"/>
      <c r="D67" s="425"/>
      <c r="E67" s="426"/>
      <c r="F67" s="195" t="e">
        <f>IF(AND($H67=TRUE,$I67=TRUE),"Return to form","")</f>
        <v>#N/A</v>
      </c>
      <c r="G67" s="326" t="e">
        <f>AND($E62&lt;=SUM($C62-$L67),$H65=FALSE)</f>
        <v>#N/A</v>
      </c>
      <c r="H67" s="326" t="e">
        <f>E62&lt;=SUM(C62*M67)</f>
        <v>#N/A</v>
      </c>
      <c r="I67" s="326" t="b">
        <f>ISTEXT(C67)</f>
        <v>0</v>
      </c>
      <c r="J67" s="326" t="e">
        <f>IF(AND(G67=TRUE,H67=TRUE),TRUE,FALSE)</f>
        <v>#N/A</v>
      </c>
      <c r="K67" s="326" t="e">
        <f>IF(AND(G67=TRUE,H67=TRUE,I67=TRUE),TRUE,FALSE)</f>
        <v>#N/A</v>
      </c>
      <c r="L67" s="323">
        <v>5000</v>
      </c>
      <c r="M67" s="324">
        <v>0.33333333333333298</v>
      </c>
    </row>
    <row r="68" spans="1:13" x14ac:dyDescent="0.35">
      <c r="A68" s="273" t="s">
        <v>399</v>
      </c>
      <c r="B68" s="243" t="str">
        <f>IF(LEN($A68)&gt;1,"Val "&amp;COUNTIF($A$2:$A68,"&gt;&lt;"),"")</f>
        <v/>
      </c>
      <c r="C68" s="135"/>
      <c r="D68" s="135"/>
      <c r="E68" s="135"/>
      <c r="F68" s="197"/>
      <c r="G68" s="327"/>
      <c r="H68" s="327"/>
      <c r="I68" s="327"/>
      <c r="J68" s="327"/>
      <c r="K68" s="327"/>
      <c r="M68" s="325"/>
    </row>
    <row r="69" spans="1:13" x14ac:dyDescent="0.35">
      <c r="A69" s="273" t="s">
        <v>399</v>
      </c>
      <c r="B69" s="242" t="str">
        <f>IF(LEN($A69)&gt;1,"Val "&amp;COUNTIF($A$2:$A69,"&gt;&lt;"),"")</f>
        <v/>
      </c>
      <c r="C69" s="104" t="s">
        <v>426</v>
      </c>
      <c r="D69" s="58"/>
      <c r="E69" s="59"/>
      <c r="F69" s="196"/>
      <c r="G69" s="327"/>
      <c r="H69" s="327"/>
      <c r="I69" s="327"/>
      <c r="J69" s="327"/>
      <c r="K69" s="327"/>
      <c r="M69" s="320"/>
    </row>
    <row r="70" spans="1:13" ht="45" customHeight="1" x14ac:dyDescent="0.35">
      <c r="A70" s="273" t="s">
        <v>399</v>
      </c>
      <c r="B70" s="242" t="str">
        <f>IF(LEN($A70)&gt;1,"Val "&amp;COUNTIF($A$2:$A70,"&gt;&lt;"),"")</f>
        <v/>
      </c>
      <c r="C70" s="61" t="s">
        <v>393</v>
      </c>
      <c r="D70" s="61" t="s">
        <v>394</v>
      </c>
      <c r="E70" s="61" t="s">
        <v>395</v>
      </c>
      <c r="F70" s="196"/>
      <c r="G70" s="328"/>
      <c r="H70" s="328"/>
      <c r="I70" s="327"/>
      <c r="J70" s="328"/>
      <c r="K70" s="327"/>
      <c r="M70" s="320"/>
    </row>
    <row r="71" spans="1:13" x14ac:dyDescent="0.35">
      <c r="A71" s="273" t="s">
        <v>399</v>
      </c>
      <c r="B71" s="242" t="str">
        <f>IF(LEN($A71)&gt;1,"Val "&amp;COUNTIF($A$2:$A71,"&gt;&lt;"),"")</f>
        <v/>
      </c>
      <c r="C71" s="60" t="e">
        <f>Org_data!$I$3</f>
        <v>#N/A</v>
      </c>
      <c r="D71" s="60" t="e">
        <f>Org_data!$I$4</f>
        <v>#N/A</v>
      </c>
      <c r="E71" s="60">
        <f>'E&amp;R1'!$V$9</f>
        <v>0</v>
      </c>
      <c r="F71" s="196"/>
      <c r="G71" s="329"/>
      <c r="H71" s="329"/>
      <c r="I71" s="330"/>
      <c r="J71" s="329"/>
      <c r="K71" s="330"/>
      <c r="L71" s="321"/>
      <c r="M71" s="322"/>
    </row>
    <row r="72" spans="1:13" ht="32.25" customHeight="1" x14ac:dyDescent="0.35">
      <c r="A72" s="273"/>
      <c r="B72" s="242"/>
      <c r="C72" s="418" t="s">
        <v>427</v>
      </c>
      <c r="D72" s="419"/>
      <c r="E72" s="420"/>
      <c r="F72" s="196"/>
      <c r="G72" s="329"/>
      <c r="H72" s="329"/>
      <c r="I72" s="330"/>
      <c r="J72" s="329"/>
      <c r="K72" s="330"/>
      <c r="L72" s="321"/>
      <c r="M72" s="322"/>
    </row>
    <row r="73" spans="1:13" ht="60" customHeight="1" x14ac:dyDescent="0.35">
      <c r="A73" s="273" t="s">
        <v>399</v>
      </c>
      <c r="B73" s="240" t="str">
        <f>IF(LEN($A73)&gt;1,"Val "&amp;COUNTIF($A$2:$A73,"&gt;&lt;"),"")</f>
        <v/>
      </c>
      <c r="C73" s="427" t="s">
        <v>397</v>
      </c>
      <c r="D73" s="428"/>
      <c r="E73" s="429"/>
      <c r="F73" s="107"/>
      <c r="G73" s="326"/>
      <c r="H73" s="326"/>
      <c r="I73" s="326"/>
      <c r="J73" s="326"/>
      <c r="K73" s="326"/>
      <c r="L73" s="323"/>
      <c r="M73" s="324"/>
    </row>
    <row r="74" spans="1:13" ht="60" customHeight="1" x14ac:dyDescent="0.35">
      <c r="A74" s="273" t="s">
        <v>428</v>
      </c>
      <c r="B74" s="241" t="str">
        <f>IF(LEN($A74)&gt;1,"Val "&amp;COUNTIF($A$2:$A74,"&gt;&lt;"),"")</f>
        <v>Val 15</v>
      </c>
      <c r="C74" s="424"/>
      <c r="D74" s="425"/>
      <c r="E74" s="426"/>
      <c r="F74" s="195" t="e">
        <f>IF(AND($H74=TRUE,$I74=TRUE),"Return to form","")</f>
        <v>#N/A</v>
      </c>
      <c r="G74" s="326" t="e">
        <f>D71&lt;&gt;0</f>
        <v>#N/A</v>
      </c>
      <c r="H74" s="326" t="e">
        <f>E71&gt;=D71</f>
        <v>#N/A</v>
      </c>
      <c r="I74" s="326" t="b">
        <f>ISTEXT(C74)</f>
        <v>0</v>
      </c>
      <c r="J74" s="326" t="e">
        <f>IF(AND(G74=TRUE,H74=TRUE),TRUE,FALSE)</f>
        <v>#N/A</v>
      </c>
      <c r="K74" s="326" t="e">
        <f>IF(AND(G74=TRUE,H74=TRUE,I74=TRUE),TRUE,FALSE)</f>
        <v>#N/A</v>
      </c>
      <c r="L74" s="323"/>
      <c r="M74" s="324"/>
    </row>
    <row r="75" spans="1:13" ht="30" customHeight="1" x14ac:dyDescent="0.35">
      <c r="A75" s="273" t="s">
        <v>399</v>
      </c>
      <c r="B75" s="242" t="str">
        <f>IF(LEN($A75)&gt;1,"Val "&amp;COUNTIF($A$2:$A75,"&gt;&lt;"),"")</f>
        <v/>
      </c>
      <c r="C75" s="427" t="s">
        <v>400</v>
      </c>
      <c r="D75" s="428"/>
      <c r="E75" s="429"/>
      <c r="F75" s="196"/>
      <c r="G75" s="326"/>
      <c r="H75" s="326"/>
      <c r="I75" s="326"/>
      <c r="J75" s="326"/>
      <c r="K75" s="326"/>
      <c r="L75" s="323"/>
      <c r="M75" s="324"/>
    </row>
    <row r="76" spans="1:13" ht="60" customHeight="1" x14ac:dyDescent="0.35">
      <c r="A76" s="273" t="s">
        <v>429</v>
      </c>
      <c r="B76" s="241" t="str">
        <f>IF(LEN($A76)&gt;1,"Val "&amp;COUNTIF($A$2:$A76,"&gt;&lt;"),"")</f>
        <v>Val 16</v>
      </c>
      <c r="C76" s="424"/>
      <c r="D76" s="425"/>
      <c r="E76" s="426"/>
      <c r="F76" s="195" t="e">
        <f>IF(AND($H76=TRUE,$I76=TRUE),"Return to form","")</f>
        <v>#N/A</v>
      </c>
      <c r="G76" s="326" t="e">
        <f>AND($E71&lt;=SUM($C71-$L76),$H74=FALSE)</f>
        <v>#N/A</v>
      </c>
      <c r="H76" s="326" t="e">
        <f>E71&lt;=SUM(C71*M76)</f>
        <v>#N/A</v>
      </c>
      <c r="I76" s="326" t="b">
        <f>ISTEXT(C76)</f>
        <v>0</v>
      </c>
      <c r="J76" s="326" t="e">
        <f>IF(AND(G76=TRUE,H76=TRUE),TRUE,FALSE)</f>
        <v>#N/A</v>
      </c>
      <c r="K76" s="326" t="e">
        <f>IF(AND(G76=TRUE,H76=TRUE,I76=TRUE),TRUE,FALSE)</f>
        <v>#N/A</v>
      </c>
      <c r="L76" s="323">
        <v>5000</v>
      </c>
      <c r="M76" s="324">
        <v>0.33333333333333298</v>
      </c>
    </row>
    <row r="77" spans="1:13" x14ac:dyDescent="0.35">
      <c r="A77" s="273" t="s">
        <v>399</v>
      </c>
      <c r="B77" s="243" t="str">
        <f>IF(LEN($A77)&gt;1,"Val "&amp;COUNTIF($A$2:$A77,"&gt;&lt;"),"")</f>
        <v/>
      </c>
      <c r="C77" s="135"/>
      <c r="D77" s="135"/>
      <c r="E77" s="135"/>
      <c r="F77" s="197"/>
      <c r="G77" s="327"/>
      <c r="H77" s="327"/>
      <c r="I77" s="327"/>
      <c r="J77" s="327"/>
      <c r="K77" s="327"/>
      <c r="M77" s="325"/>
    </row>
    <row r="78" spans="1:13" x14ac:dyDescent="0.35">
      <c r="A78" s="273" t="s">
        <v>399</v>
      </c>
      <c r="B78" s="242" t="str">
        <f>IF(LEN($A78)&gt;1,"Val "&amp;COUNTIF($A$2:$A78,"&gt;&lt;"),"")</f>
        <v/>
      </c>
      <c r="C78" s="104" t="s">
        <v>430</v>
      </c>
      <c r="D78" s="58"/>
      <c r="E78" s="59"/>
      <c r="F78" s="196"/>
      <c r="G78" s="327"/>
      <c r="H78" s="327"/>
      <c r="I78" s="327"/>
      <c r="J78" s="327"/>
      <c r="K78" s="327"/>
      <c r="M78" s="320"/>
    </row>
    <row r="79" spans="1:13" ht="45" customHeight="1" x14ac:dyDescent="0.35">
      <c r="A79" s="273" t="s">
        <v>399</v>
      </c>
      <c r="B79" s="242" t="str">
        <f>IF(LEN($A79)&gt;1,"Val "&amp;COUNTIF($A$2:$A79,"&gt;&lt;"),"")</f>
        <v/>
      </c>
      <c r="C79" s="61" t="s">
        <v>393</v>
      </c>
      <c r="D79" s="61" t="s">
        <v>394</v>
      </c>
      <c r="E79" s="61" t="s">
        <v>395</v>
      </c>
      <c r="F79" s="196"/>
      <c r="G79" s="328"/>
      <c r="H79" s="328"/>
      <c r="I79" s="327"/>
      <c r="J79" s="328"/>
      <c r="K79" s="327"/>
      <c r="M79" s="320"/>
    </row>
    <row r="80" spans="1:13" x14ac:dyDescent="0.35">
      <c r="A80" s="273" t="s">
        <v>399</v>
      </c>
      <c r="B80" s="242" t="str">
        <f>IF(LEN($A80)&gt;1,"Val "&amp;COUNTIF($A$2:$A80,"&gt;&lt;"),"")</f>
        <v/>
      </c>
      <c r="C80" s="60" t="e">
        <f>Org_data!$J$3</f>
        <v>#N/A</v>
      </c>
      <c r="D80" s="60" t="e">
        <f>Org_data!$J$4</f>
        <v>#N/A</v>
      </c>
      <c r="E80" s="60">
        <f>'E&amp;R1'!$AH$9</f>
        <v>0</v>
      </c>
      <c r="F80" s="196"/>
      <c r="G80" s="329"/>
      <c r="H80" s="329"/>
      <c r="I80" s="330"/>
      <c r="J80" s="329"/>
      <c r="K80" s="330"/>
      <c r="L80" s="321"/>
      <c r="M80" s="322"/>
    </row>
    <row r="81" spans="1:13" ht="30.75" customHeight="1" x14ac:dyDescent="0.35">
      <c r="A81" s="273"/>
      <c r="B81" s="242"/>
      <c r="C81" s="418" t="s">
        <v>431</v>
      </c>
      <c r="D81" s="419"/>
      <c r="E81" s="420"/>
      <c r="F81" s="196"/>
      <c r="G81" s="329"/>
      <c r="H81" s="329"/>
      <c r="I81" s="330"/>
      <c r="J81" s="329"/>
      <c r="K81" s="330"/>
      <c r="L81" s="321"/>
      <c r="M81" s="322"/>
    </row>
    <row r="82" spans="1:13" ht="60" customHeight="1" x14ac:dyDescent="0.35">
      <c r="A82" s="273" t="s">
        <v>399</v>
      </c>
      <c r="B82" s="240" t="str">
        <f>IF(LEN($A82)&gt;1,"Val "&amp;COUNTIF($A$2:$A82,"&gt;&lt;"),"")</f>
        <v/>
      </c>
      <c r="C82" s="427" t="s">
        <v>397</v>
      </c>
      <c r="D82" s="428"/>
      <c r="E82" s="429"/>
      <c r="F82" s="107"/>
      <c r="G82" s="326"/>
      <c r="H82" s="326"/>
      <c r="I82" s="326"/>
      <c r="J82" s="326"/>
      <c r="K82" s="326"/>
      <c r="L82" s="323"/>
      <c r="M82" s="324"/>
    </row>
    <row r="83" spans="1:13" ht="60" customHeight="1" x14ac:dyDescent="0.35">
      <c r="A83" s="273" t="s">
        <v>432</v>
      </c>
      <c r="B83" s="241" t="str">
        <f>IF(LEN($A83)&gt;1,"Val "&amp;COUNTIF($A$2:$A83,"&gt;&lt;"),"")</f>
        <v>Val 17</v>
      </c>
      <c r="C83" s="424"/>
      <c r="D83" s="425"/>
      <c r="E83" s="426"/>
      <c r="F83" s="195" t="e">
        <f>IF(AND($H83=TRUE,$I83=TRUE),"Return to form","")</f>
        <v>#N/A</v>
      </c>
      <c r="G83" s="326" t="e">
        <f>D80&lt;&gt;0</f>
        <v>#N/A</v>
      </c>
      <c r="H83" s="326" t="e">
        <f>E80&gt;=D80</f>
        <v>#N/A</v>
      </c>
      <c r="I83" s="326" t="b">
        <f>ISTEXT(C83)</f>
        <v>0</v>
      </c>
      <c r="J83" s="326" t="e">
        <f>IF(AND(G83=TRUE,H83=TRUE),TRUE,FALSE)</f>
        <v>#N/A</v>
      </c>
      <c r="K83" s="326" t="e">
        <f>IF(AND(G83=TRUE,H83=TRUE,I83=TRUE),TRUE,FALSE)</f>
        <v>#N/A</v>
      </c>
      <c r="L83" s="323"/>
      <c r="M83" s="324"/>
    </row>
    <row r="84" spans="1:13" ht="30" customHeight="1" x14ac:dyDescent="0.35">
      <c r="A84" s="273" t="s">
        <v>399</v>
      </c>
      <c r="B84" s="242" t="str">
        <f>IF(LEN($A84)&gt;1,"Val "&amp;COUNTIF($A$2:$A84,"&gt;&lt;"),"")</f>
        <v/>
      </c>
      <c r="C84" s="427" t="s">
        <v>400</v>
      </c>
      <c r="D84" s="428"/>
      <c r="E84" s="429"/>
      <c r="F84" s="196"/>
      <c r="G84" s="326"/>
      <c r="H84" s="326"/>
      <c r="I84" s="326"/>
      <c r="J84" s="326"/>
      <c r="K84" s="326"/>
      <c r="L84" s="323"/>
      <c r="M84" s="324"/>
    </row>
    <row r="85" spans="1:13" ht="60" customHeight="1" x14ac:dyDescent="0.35">
      <c r="A85" s="273" t="s">
        <v>433</v>
      </c>
      <c r="B85" s="241" t="str">
        <f>IF(LEN($A85)&gt;1,"Val "&amp;COUNTIF($A$2:$A85,"&gt;&lt;"),"")</f>
        <v>Val 18</v>
      </c>
      <c r="C85" s="424"/>
      <c r="D85" s="425"/>
      <c r="E85" s="426"/>
      <c r="F85" s="195" t="e">
        <f>IF(AND($H85=TRUE,$I85=TRUE),"Return to form","")</f>
        <v>#N/A</v>
      </c>
      <c r="G85" s="326" t="e">
        <f>AND($E80&lt;=SUM($C80-$L85),$H83=FALSE)</f>
        <v>#N/A</v>
      </c>
      <c r="H85" s="326" t="e">
        <f>E80&lt;=SUM(C80*M85)</f>
        <v>#N/A</v>
      </c>
      <c r="I85" s="326" t="b">
        <f>ISTEXT(C85)</f>
        <v>0</v>
      </c>
      <c r="J85" s="326" t="e">
        <f>IF(AND(G85=TRUE,H85=TRUE),TRUE,FALSE)</f>
        <v>#N/A</v>
      </c>
      <c r="K85" s="326" t="e">
        <f>IF(AND(G85=TRUE,H85=TRUE,I85=TRUE),TRUE,FALSE)</f>
        <v>#N/A</v>
      </c>
      <c r="L85" s="323">
        <v>5000</v>
      </c>
      <c r="M85" s="324">
        <v>0.33333333333333298</v>
      </c>
    </row>
    <row r="86" spans="1:13" x14ac:dyDescent="0.35">
      <c r="A86" s="273" t="s">
        <v>399</v>
      </c>
      <c r="B86" s="243" t="str">
        <f>IF(LEN($A86)&gt;1,"Val "&amp;COUNTIF($A$2:$A86,"&gt;&lt;"),"")</f>
        <v/>
      </c>
      <c r="C86" s="135"/>
      <c r="D86" s="135"/>
      <c r="E86" s="135"/>
      <c r="F86" s="197"/>
      <c r="G86" s="327"/>
      <c r="H86" s="327"/>
      <c r="I86" s="327"/>
      <c r="J86" s="327"/>
      <c r="K86" s="327"/>
      <c r="M86" s="325"/>
    </row>
    <row r="87" spans="1:13" x14ac:dyDescent="0.35">
      <c r="A87" s="273" t="s">
        <v>399</v>
      </c>
      <c r="B87" s="242" t="str">
        <f>IF(LEN($A87)&gt;1,"Val "&amp;COUNTIF($A$2:$A87,"&gt;&lt;"),"")</f>
        <v/>
      </c>
      <c r="C87" s="104" t="s">
        <v>434</v>
      </c>
      <c r="D87" s="58"/>
      <c r="E87" s="59"/>
      <c r="F87" s="196"/>
      <c r="G87" s="327"/>
      <c r="H87" s="327"/>
      <c r="I87" s="327"/>
      <c r="J87" s="327"/>
      <c r="K87" s="327"/>
      <c r="M87" s="320"/>
    </row>
    <row r="88" spans="1:13" ht="45" customHeight="1" x14ac:dyDescent="0.35">
      <c r="A88" s="273" t="s">
        <v>399</v>
      </c>
      <c r="B88" s="242" t="str">
        <f>IF(LEN($A88)&gt;1,"Val "&amp;COUNTIF($A$2:$A88,"&gt;&lt;"),"")</f>
        <v/>
      </c>
      <c r="C88" s="61" t="s">
        <v>393</v>
      </c>
      <c r="D88" s="61" t="s">
        <v>394</v>
      </c>
      <c r="E88" s="61" t="s">
        <v>395</v>
      </c>
      <c r="F88" s="196"/>
      <c r="G88" s="328"/>
      <c r="H88" s="328"/>
      <c r="I88" s="327"/>
      <c r="J88" s="328"/>
      <c r="K88" s="327"/>
      <c r="M88" s="320"/>
    </row>
    <row r="89" spans="1:13" x14ac:dyDescent="0.35">
      <c r="A89" s="273" t="s">
        <v>399</v>
      </c>
      <c r="B89" s="242" t="str">
        <f>IF(LEN($A89)&gt;1,"Val "&amp;COUNTIF($A$2:$A89,"&gt;&lt;"),"")</f>
        <v/>
      </c>
      <c r="C89" s="60" t="e">
        <f>Org_data!$K$3</f>
        <v>#N/A</v>
      </c>
      <c r="D89" s="60" t="e">
        <f>Org_data!$K$4</f>
        <v>#N/A</v>
      </c>
      <c r="E89" s="60">
        <f>'E&amp;R1'!$L$10</f>
        <v>0</v>
      </c>
      <c r="F89" s="196"/>
      <c r="G89" s="329"/>
      <c r="H89" s="329"/>
      <c r="I89" s="330"/>
      <c r="J89" s="329"/>
      <c r="K89" s="330"/>
      <c r="L89" s="321"/>
      <c r="M89" s="322"/>
    </row>
    <row r="90" spans="1:13" ht="30.75" customHeight="1" x14ac:dyDescent="0.35">
      <c r="A90" s="273"/>
      <c r="B90" s="242"/>
      <c r="C90" s="418" t="s">
        <v>435</v>
      </c>
      <c r="D90" s="419"/>
      <c r="E90" s="420"/>
      <c r="F90" s="196"/>
      <c r="G90" s="329"/>
      <c r="H90" s="329"/>
      <c r="I90" s="330"/>
      <c r="J90" s="329"/>
      <c r="K90" s="330"/>
      <c r="L90" s="321"/>
      <c r="M90" s="322"/>
    </row>
    <row r="91" spans="1:13" ht="60" customHeight="1" x14ac:dyDescent="0.35">
      <c r="A91" s="273" t="s">
        <v>399</v>
      </c>
      <c r="B91" s="240" t="str">
        <f>IF(LEN($A91)&gt;1,"Val "&amp;COUNTIF($A$2:$A91,"&gt;&lt;"),"")</f>
        <v/>
      </c>
      <c r="C91" s="427" t="s">
        <v>397</v>
      </c>
      <c r="D91" s="428"/>
      <c r="E91" s="429"/>
      <c r="F91" s="107"/>
      <c r="G91" s="326"/>
      <c r="H91" s="326"/>
      <c r="I91" s="326"/>
      <c r="J91" s="326"/>
      <c r="K91" s="326"/>
      <c r="L91" s="323"/>
      <c r="M91" s="324"/>
    </row>
    <row r="92" spans="1:13" ht="60" customHeight="1" x14ac:dyDescent="0.35">
      <c r="A92" s="273" t="s">
        <v>436</v>
      </c>
      <c r="B92" s="241" t="str">
        <f>IF(LEN($A92)&gt;1,"Val "&amp;COUNTIF($A$2:$A92,"&gt;&lt;"),"")</f>
        <v>Val 19</v>
      </c>
      <c r="C92" s="424"/>
      <c r="D92" s="425"/>
      <c r="E92" s="426"/>
      <c r="F92" s="195" t="e">
        <f>IF(AND($H92=TRUE,$I92=TRUE),"Return to form","")</f>
        <v>#N/A</v>
      </c>
      <c r="G92" s="326" t="e">
        <f>D89&lt;&gt;0</f>
        <v>#N/A</v>
      </c>
      <c r="H92" s="326" t="e">
        <f>E89&gt;=D89</f>
        <v>#N/A</v>
      </c>
      <c r="I92" s="326" t="b">
        <f>ISTEXT(C92)</f>
        <v>0</v>
      </c>
      <c r="J92" s="326" t="e">
        <f>IF(AND(G92=TRUE,H92=TRUE),TRUE,FALSE)</f>
        <v>#N/A</v>
      </c>
      <c r="K92" s="326" t="e">
        <f>IF(AND(G92=TRUE,H92=TRUE,I92=TRUE),TRUE,FALSE)</f>
        <v>#N/A</v>
      </c>
      <c r="L92" s="323"/>
      <c r="M92" s="324"/>
    </row>
    <row r="93" spans="1:13" ht="30" customHeight="1" x14ac:dyDescent="0.35">
      <c r="A93" s="273" t="s">
        <v>399</v>
      </c>
      <c r="B93" s="242" t="str">
        <f>IF(LEN($A93)&gt;1,"Val "&amp;COUNTIF($A$2:$A93,"&gt;&lt;"),"")</f>
        <v/>
      </c>
      <c r="C93" s="427" t="s">
        <v>400</v>
      </c>
      <c r="D93" s="428"/>
      <c r="E93" s="429"/>
      <c r="F93" s="196"/>
      <c r="G93" s="326"/>
      <c r="H93" s="326"/>
      <c r="I93" s="326"/>
      <c r="J93" s="326"/>
      <c r="K93" s="326"/>
      <c r="L93" s="323"/>
      <c r="M93" s="324"/>
    </row>
    <row r="94" spans="1:13" ht="60" customHeight="1" x14ac:dyDescent="0.35">
      <c r="A94" s="273" t="s">
        <v>437</v>
      </c>
      <c r="B94" s="241" t="str">
        <f>IF(LEN($A94)&gt;1,"Val "&amp;COUNTIF($A$2:$A94,"&gt;&lt;"),"")</f>
        <v>Val 20</v>
      </c>
      <c r="C94" s="424"/>
      <c r="D94" s="425"/>
      <c r="E94" s="426"/>
      <c r="F94" s="195" t="e">
        <f>IF(AND($H94=TRUE,$I94=TRUE),"Return to form","")</f>
        <v>#N/A</v>
      </c>
      <c r="G94" s="326" t="e">
        <f>AND($E89&lt;=SUM($C89-$L94),$H92=FALSE)</f>
        <v>#N/A</v>
      </c>
      <c r="H94" s="326" t="e">
        <f>E89&lt;=SUM(C89*M94)</f>
        <v>#N/A</v>
      </c>
      <c r="I94" s="326" t="b">
        <f>ISTEXT(C94)</f>
        <v>0</v>
      </c>
      <c r="J94" s="326" t="e">
        <f>IF(AND(G94=TRUE,H94=TRUE),TRUE,FALSE)</f>
        <v>#N/A</v>
      </c>
      <c r="K94" s="326" t="e">
        <f>IF(AND(G94=TRUE,H94=TRUE,I94=TRUE),TRUE,FALSE)</f>
        <v>#N/A</v>
      </c>
      <c r="L94" s="323">
        <v>5000</v>
      </c>
      <c r="M94" s="324">
        <v>0.33333333333333298</v>
      </c>
    </row>
    <row r="95" spans="1:13" x14ac:dyDescent="0.35">
      <c r="A95" s="273" t="s">
        <v>399</v>
      </c>
      <c r="B95" s="243" t="str">
        <f>IF(LEN($A95)&gt;1,"Val "&amp;COUNTIF($A$2:$A95,"&gt;&lt;"),"")</f>
        <v/>
      </c>
      <c r="C95" s="135"/>
      <c r="D95" s="135"/>
      <c r="E95" s="135"/>
      <c r="F95" s="197"/>
      <c r="G95" s="327"/>
      <c r="H95" s="327"/>
      <c r="I95" s="327"/>
      <c r="J95" s="327"/>
      <c r="K95" s="327"/>
      <c r="M95" s="325"/>
    </row>
    <row r="96" spans="1:13" x14ac:dyDescent="0.35">
      <c r="A96" s="273" t="s">
        <v>399</v>
      </c>
      <c r="B96" s="242" t="str">
        <f>IF(LEN($A96)&gt;1,"Val "&amp;COUNTIF($A$2:$A96,"&gt;&lt;"),"")</f>
        <v/>
      </c>
      <c r="C96" s="104" t="s">
        <v>438</v>
      </c>
      <c r="D96" s="58"/>
      <c r="E96" s="59"/>
      <c r="F96" s="196"/>
      <c r="G96" s="327"/>
      <c r="H96" s="327"/>
      <c r="I96" s="327"/>
      <c r="J96" s="327"/>
      <c r="K96" s="327"/>
      <c r="M96" s="320"/>
    </row>
    <row r="97" spans="1:13" ht="45" customHeight="1" x14ac:dyDescent="0.35">
      <c r="A97" s="273" t="s">
        <v>399</v>
      </c>
      <c r="B97" s="242" t="str">
        <f>IF(LEN($A97)&gt;1,"Val "&amp;COUNTIF($A$2:$A97,"&gt;&lt;"),"")</f>
        <v/>
      </c>
      <c r="C97" s="61" t="s">
        <v>393</v>
      </c>
      <c r="D97" s="61" t="s">
        <v>394</v>
      </c>
      <c r="E97" s="61" t="s">
        <v>395</v>
      </c>
      <c r="F97" s="196"/>
      <c r="G97" s="328"/>
      <c r="H97" s="328"/>
      <c r="I97" s="327"/>
      <c r="J97" s="328"/>
      <c r="K97" s="327"/>
      <c r="M97" s="320"/>
    </row>
    <row r="98" spans="1:13" x14ac:dyDescent="0.35">
      <c r="A98" s="273" t="s">
        <v>399</v>
      </c>
      <c r="B98" s="242" t="str">
        <f>IF(LEN($A98)&gt;1,"Val "&amp;COUNTIF($A$2:$A98,"&gt;&lt;"),"")</f>
        <v/>
      </c>
      <c r="C98" s="60" t="e">
        <f>Org_data!$L$3</f>
        <v>#N/A</v>
      </c>
      <c r="D98" s="60" t="e">
        <f>Org_data!$L$4</f>
        <v>#N/A</v>
      </c>
      <c r="E98" s="60">
        <f>'E&amp;R1'!$V$10</f>
        <v>0</v>
      </c>
      <c r="F98" s="196"/>
      <c r="G98" s="329"/>
      <c r="H98" s="329"/>
      <c r="I98" s="330"/>
      <c r="J98" s="329"/>
      <c r="K98" s="330"/>
      <c r="L98" s="321"/>
      <c r="M98" s="322"/>
    </row>
    <row r="99" spans="1:13" s="376" customFormat="1" ht="28.5" customHeight="1" x14ac:dyDescent="0.35">
      <c r="A99" s="347"/>
      <c r="B99" s="373"/>
      <c r="C99" s="418" t="s">
        <v>439</v>
      </c>
      <c r="D99" s="419"/>
      <c r="E99" s="420"/>
      <c r="F99" s="374"/>
      <c r="G99" s="375"/>
      <c r="H99" s="375"/>
      <c r="I99" s="330"/>
      <c r="J99" s="375"/>
      <c r="K99" s="330"/>
      <c r="L99" s="321"/>
      <c r="M99" s="322"/>
    </row>
    <row r="100" spans="1:13" ht="60" customHeight="1" x14ac:dyDescent="0.35">
      <c r="A100" s="273" t="s">
        <v>399</v>
      </c>
      <c r="B100" s="240" t="str">
        <f>IF(LEN($A100)&gt;1,"Val "&amp;COUNTIF($A$2:$A100,"&gt;&lt;"),"")</f>
        <v/>
      </c>
      <c r="C100" s="427" t="s">
        <v>397</v>
      </c>
      <c r="D100" s="428"/>
      <c r="E100" s="429"/>
      <c r="F100" s="107"/>
      <c r="G100" s="326"/>
      <c r="H100" s="326"/>
      <c r="I100" s="326"/>
      <c r="J100" s="326"/>
      <c r="K100" s="326"/>
      <c r="L100" s="323"/>
      <c r="M100" s="324"/>
    </row>
    <row r="101" spans="1:13" ht="60" customHeight="1" x14ac:dyDescent="0.35">
      <c r="A101" s="273" t="s">
        <v>440</v>
      </c>
      <c r="B101" s="241" t="str">
        <f>IF(LEN($A101)&gt;1,"Val "&amp;COUNTIF($A$2:$A101,"&gt;&lt;"),"")</f>
        <v>Val 21</v>
      </c>
      <c r="C101" s="424"/>
      <c r="D101" s="425"/>
      <c r="E101" s="426"/>
      <c r="F101" s="195" t="e">
        <f>IF(AND($H101=TRUE,$I101=TRUE),"Return to form","")</f>
        <v>#N/A</v>
      </c>
      <c r="G101" s="326" t="e">
        <f>D98&lt;&gt;0</f>
        <v>#N/A</v>
      </c>
      <c r="H101" s="326" t="e">
        <f>E98&gt;=D98</f>
        <v>#N/A</v>
      </c>
      <c r="I101" s="326" t="b">
        <f>ISTEXT(C101)</f>
        <v>0</v>
      </c>
      <c r="J101" s="326" t="e">
        <f>IF(AND(G101=TRUE,H101=TRUE),TRUE,FALSE)</f>
        <v>#N/A</v>
      </c>
      <c r="K101" s="326" t="e">
        <f>IF(AND(G101=TRUE,H101=TRUE,I101=TRUE),TRUE,FALSE)</f>
        <v>#N/A</v>
      </c>
      <c r="L101" s="323"/>
      <c r="M101" s="324"/>
    </row>
    <row r="102" spans="1:13" ht="30" customHeight="1" x14ac:dyDescent="0.35">
      <c r="A102" s="273" t="s">
        <v>399</v>
      </c>
      <c r="B102" s="242" t="str">
        <f>IF(LEN($A102)&gt;1,"Val "&amp;COUNTIF($A$2:$A102,"&gt;&lt;"),"")</f>
        <v/>
      </c>
      <c r="C102" s="427" t="s">
        <v>400</v>
      </c>
      <c r="D102" s="428"/>
      <c r="E102" s="429"/>
      <c r="F102" s="196"/>
      <c r="G102" s="326"/>
      <c r="H102" s="326"/>
      <c r="I102" s="326"/>
      <c r="J102" s="326"/>
      <c r="K102" s="326"/>
      <c r="L102" s="323"/>
      <c r="M102" s="324"/>
    </row>
    <row r="103" spans="1:13" ht="60" customHeight="1" x14ac:dyDescent="0.35">
      <c r="A103" s="273" t="s">
        <v>441</v>
      </c>
      <c r="B103" s="241" t="str">
        <f>IF(LEN($A103)&gt;1,"Val "&amp;COUNTIF($A$2:$A103,"&gt;&lt;"),"")</f>
        <v>Val 22</v>
      </c>
      <c r="C103" s="424"/>
      <c r="D103" s="425"/>
      <c r="E103" s="426"/>
      <c r="F103" s="195" t="e">
        <f>IF(AND($H103=TRUE,$I103=TRUE),"Return to form","")</f>
        <v>#N/A</v>
      </c>
      <c r="G103" s="326" t="e">
        <f>AND($E98&lt;=SUM($C98-$L103),$H101=FALSE)</f>
        <v>#N/A</v>
      </c>
      <c r="H103" s="326" t="e">
        <f>E98&lt;=SUM(C98*M103)</f>
        <v>#N/A</v>
      </c>
      <c r="I103" s="326" t="b">
        <f>ISTEXT(C103)</f>
        <v>0</v>
      </c>
      <c r="J103" s="326" t="e">
        <f>IF(AND(G103=TRUE,H103=TRUE),TRUE,FALSE)</f>
        <v>#N/A</v>
      </c>
      <c r="K103" s="326" t="e">
        <f>IF(AND(G103=TRUE,H103=TRUE,I103=TRUE),TRUE,FALSE)</f>
        <v>#N/A</v>
      </c>
      <c r="L103" s="323">
        <v>5000</v>
      </c>
      <c r="M103" s="324">
        <v>0.33333333333333298</v>
      </c>
    </row>
    <row r="104" spans="1:13" x14ac:dyDescent="0.35">
      <c r="A104" s="273" t="s">
        <v>399</v>
      </c>
      <c r="B104" s="243" t="str">
        <f>IF(LEN($A104)&gt;1,"Val "&amp;COUNTIF($A$2:$A104,"&gt;&lt;"),"")</f>
        <v/>
      </c>
      <c r="C104" s="135"/>
      <c r="D104" s="135"/>
      <c r="E104" s="135"/>
      <c r="F104" s="197"/>
      <c r="G104" s="327"/>
      <c r="H104" s="327"/>
      <c r="I104" s="327"/>
      <c r="J104" s="327"/>
      <c r="K104" s="327"/>
      <c r="M104" s="325"/>
    </row>
    <row r="105" spans="1:13" x14ac:dyDescent="0.35">
      <c r="A105" s="273" t="s">
        <v>399</v>
      </c>
      <c r="B105" s="242" t="str">
        <f>IF(LEN($A105)&gt;1,"Val "&amp;COUNTIF($A$2:$A105,"&gt;&lt;"),"")</f>
        <v/>
      </c>
      <c r="C105" s="104" t="s">
        <v>442</v>
      </c>
      <c r="D105" s="58"/>
      <c r="E105" s="59"/>
      <c r="F105" s="196"/>
      <c r="G105" s="327"/>
      <c r="H105" s="327"/>
      <c r="I105" s="327"/>
      <c r="J105" s="327"/>
      <c r="K105" s="327"/>
      <c r="M105" s="320"/>
    </row>
    <row r="106" spans="1:13" ht="45" customHeight="1" x14ac:dyDescent="0.35">
      <c r="A106" s="273" t="s">
        <v>399</v>
      </c>
      <c r="B106" s="242" t="str">
        <f>IF(LEN($A106)&gt;1,"Val "&amp;COUNTIF($A$2:$A106,"&gt;&lt;"),"")</f>
        <v/>
      </c>
      <c r="C106" s="61" t="s">
        <v>393</v>
      </c>
      <c r="D106" s="61" t="s">
        <v>394</v>
      </c>
      <c r="E106" s="61" t="s">
        <v>395</v>
      </c>
      <c r="F106" s="196"/>
      <c r="G106" s="328"/>
      <c r="H106" s="328"/>
      <c r="I106" s="327"/>
      <c r="J106" s="328"/>
      <c r="K106" s="327"/>
      <c r="M106" s="320"/>
    </row>
    <row r="107" spans="1:13" x14ac:dyDescent="0.35">
      <c r="A107" s="273" t="s">
        <v>399</v>
      </c>
      <c r="B107" s="242" t="str">
        <f>IF(LEN($A107)&gt;1,"Val "&amp;COUNTIF($A$2:$A107,"&gt;&lt;"),"")</f>
        <v/>
      </c>
      <c r="C107" s="60" t="e">
        <f>Org_data!$M$3</f>
        <v>#N/A</v>
      </c>
      <c r="D107" s="60" t="e">
        <f>Org_data!$M$4</f>
        <v>#N/A</v>
      </c>
      <c r="E107" s="60">
        <f>'E&amp;R1'!$AH$10</f>
        <v>0</v>
      </c>
      <c r="F107" s="196"/>
      <c r="G107" s="329"/>
      <c r="H107" s="329"/>
      <c r="I107" s="330"/>
      <c r="J107" s="329"/>
      <c r="K107" s="330"/>
      <c r="L107" s="321"/>
      <c r="M107" s="322"/>
    </row>
    <row r="108" spans="1:13" s="376" customFormat="1" ht="27.75" customHeight="1" x14ac:dyDescent="0.35">
      <c r="A108" s="347"/>
      <c r="B108" s="373"/>
      <c r="C108" s="418" t="s">
        <v>443</v>
      </c>
      <c r="D108" s="419"/>
      <c r="E108" s="420"/>
      <c r="F108" s="374"/>
      <c r="G108" s="375"/>
      <c r="H108" s="375"/>
      <c r="I108" s="330"/>
      <c r="J108" s="375"/>
      <c r="K108" s="330"/>
      <c r="L108" s="321"/>
      <c r="M108" s="322"/>
    </row>
    <row r="109" spans="1:13" ht="60" customHeight="1" x14ac:dyDescent="0.35">
      <c r="A109" s="273" t="s">
        <v>399</v>
      </c>
      <c r="B109" s="240" t="str">
        <f>IF(LEN($A109)&gt;1,"Val "&amp;COUNTIF($A$2:$A109,"&gt;&lt;"),"")</f>
        <v/>
      </c>
      <c r="C109" s="427" t="s">
        <v>397</v>
      </c>
      <c r="D109" s="428"/>
      <c r="E109" s="429"/>
      <c r="F109" s="107"/>
      <c r="G109" s="326"/>
      <c r="H109" s="326"/>
      <c r="I109" s="326"/>
      <c r="J109" s="326"/>
      <c r="K109" s="326"/>
      <c r="L109" s="323"/>
      <c r="M109" s="324"/>
    </row>
    <row r="110" spans="1:13" ht="60" customHeight="1" x14ac:dyDescent="0.35">
      <c r="A110" s="273" t="s">
        <v>444</v>
      </c>
      <c r="B110" s="241" t="str">
        <f>IF(LEN($A110)&gt;1,"Val "&amp;COUNTIF($A$2:$A110,"&gt;&lt;"),"")</f>
        <v>Val 23</v>
      </c>
      <c r="C110" s="424"/>
      <c r="D110" s="425"/>
      <c r="E110" s="426"/>
      <c r="F110" s="195" t="e">
        <f>IF(AND($H110=TRUE,$I110=TRUE),"Return to form","")</f>
        <v>#N/A</v>
      </c>
      <c r="G110" s="326" t="e">
        <f>D107&lt;&gt;0</f>
        <v>#N/A</v>
      </c>
      <c r="H110" s="326" t="e">
        <f>E107&gt;=D107</f>
        <v>#N/A</v>
      </c>
      <c r="I110" s="326" t="b">
        <f>ISTEXT(C110)</f>
        <v>0</v>
      </c>
      <c r="J110" s="326" t="e">
        <f>IF(AND(G110=TRUE,H110=TRUE),TRUE,FALSE)</f>
        <v>#N/A</v>
      </c>
      <c r="K110" s="326" t="e">
        <f>IF(AND(G110=TRUE,H110=TRUE,I110=TRUE),TRUE,FALSE)</f>
        <v>#N/A</v>
      </c>
      <c r="L110" s="323"/>
      <c r="M110" s="324"/>
    </row>
    <row r="111" spans="1:13" ht="30" customHeight="1" x14ac:dyDescent="0.35">
      <c r="A111" s="273" t="s">
        <v>399</v>
      </c>
      <c r="B111" s="242" t="str">
        <f>IF(LEN($A111)&gt;1,"Val "&amp;COUNTIF($A$2:$A111,"&gt;&lt;"),"")</f>
        <v/>
      </c>
      <c r="C111" s="427" t="s">
        <v>400</v>
      </c>
      <c r="D111" s="428"/>
      <c r="E111" s="429"/>
      <c r="F111" s="196"/>
      <c r="G111" s="326"/>
      <c r="H111" s="326"/>
      <c r="I111" s="326"/>
      <c r="J111" s="326"/>
      <c r="K111" s="326"/>
      <c r="L111" s="323"/>
      <c r="M111" s="324"/>
    </row>
    <row r="112" spans="1:13" ht="60" customHeight="1" x14ac:dyDescent="0.35">
      <c r="A112" s="273" t="s">
        <v>445</v>
      </c>
      <c r="B112" s="241" t="str">
        <f>IF(LEN($A112)&gt;1,"Val "&amp;COUNTIF($A$2:$A112,"&gt;&lt;"),"")</f>
        <v>Val 24</v>
      </c>
      <c r="C112" s="424"/>
      <c r="D112" s="425"/>
      <c r="E112" s="426"/>
      <c r="F112" s="195" t="e">
        <f>IF(AND($H112=TRUE,$I112=TRUE),"Return to form","")</f>
        <v>#N/A</v>
      </c>
      <c r="G112" s="326" t="e">
        <f>AND($E107&lt;=SUM($C107-$L112),$H110=FALSE)</f>
        <v>#N/A</v>
      </c>
      <c r="H112" s="326" t="e">
        <f>E107&lt;=SUM(C107*M112)</f>
        <v>#N/A</v>
      </c>
      <c r="I112" s="326" t="b">
        <f>ISTEXT(C112)</f>
        <v>0</v>
      </c>
      <c r="J112" s="326" t="e">
        <f>IF(AND(G112=TRUE,H112=TRUE),TRUE,FALSE)</f>
        <v>#N/A</v>
      </c>
      <c r="K112" s="326" t="e">
        <f>IF(AND(G112=TRUE,H112=TRUE,I112=TRUE),TRUE,FALSE)</f>
        <v>#N/A</v>
      </c>
      <c r="L112" s="323">
        <v>5000</v>
      </c>
      <c r="M112" s="324">
        <v>0.33333333333333298</v>
      </c>
    </row>
    <row r="113" spans="1:13" x14ac:dyDescent="0.35">
      <c r="A113" s="273" t="s">
        <v>399</v>
      </c>
      <c r="B113" s="243" t="str">
        <f>IF(LEN($A113)&gt;1,"Val "&amp;COUNTIF($A$2:$A113,"&gt;&lt;"),"")</f>
        <v/>
      </c>
      <c r="C113" s="135"/>
      <c r="D113" s="135"/>
      <c r="E113" s="135"/>
      <c r="F113" s="197"/>
      <c r="G113" s="327"/>
      <c r="H113" s="327"/>
      <c r="I113" s="327"/>
      <c r="J113" s="327"/>
      <c r="K113" s="327"/>
      <c r="M113" s="325"/>
    </row>
    <row r="114" spans="1:13" x14ac:dyDescent="0.35">
      <c r="A114" s="273" t="s">
        <v>399</v>
      </c>
      <c r="B114" s="242" t="str">
        <f>IF(LEN($A114)&gt;1,"Val "&amp;COUNTIF($A$2:$A114,"&gt;&lt;"),"")</f>
        <v/>
      </c>
      <c r="C114" s="104" t="s">
        <v>446</v>
      </c>
      <c r="D114" s="58"/>
      <c r="E114" s="59"/>
      <c r="F114" s="196"/>
      <c r="G114" s="327"/>
      <c r="H114" s="327"/>
      <c r="I114" s="327"/>
      <c r="J114" s="327"/>
      <c r="K114" s="327"/>
      <c r="M114" s="320"/>
    </row>
    <row r="115" spans="1:13" ht="45" customHeight="1" x14ac:dyDescent="0.35">
      <c r="A115" s="273" t="s">
        <v>399</v>
      </c>
      <c r="B115" s="242" t="str">
        <f>IF(LEN($A115)&gt;1,"Val "&amp;COUNTIF($A$2:$A115,"&gt;&lt;"),"")</f>
        <v/>
      </c>
      <c r="C115" s="61" t="s">
        <v>393</v>
      </c>
      <c r="D115" s="61" t="s">
        <v>394</v>
      </c>
      <c r="E115" s="61" t="s">
        <v>395</v>
      </c>
      <c r="F115" s="196"/>
      <c r="G115" s="328"/>
      <c r="H115" s="328"/>
      <c r="I115" s="327"/>
      <c r="J115" s="328"/>
      <c r="K115" s="327"/>
      <c r="M115" s="320"/>
    </row>
    <row r="116" spans="1:13" x14ac:dyDescent="0.35">
      <c r="A116" s="273" t="s">
        <v>399</v>
      </c>
      <c r="B116" s="242" t="str">
        <f>IF(LEN($A116)&gt;1,"Val "&amp;COUNTIF($A$2:$A116,"&gt;&lt;"),"")</f>
        <v/>
      </c>
      <c r="C116" s="60" t="e">
        <f>Org_data!$N$3</f>
        <v>#N/A</v>
      </c>
      <c r="D116" s="60" t="e">
        <f>Org_data!$N$4</f>
        <v>#N/A</v>
      </c>
      <c r="E116" s="60">
        <f>'E&amp;R1'!$L$12</f>
        <v>0</v>
      </c>
      <c r="F116" s="196"/>
      <c r="G116" s="329"/>
      <c r="H116" s="329"/>
      <c r="I116" s="330"/>
      <c r="J116" s="329"/>
      <c r="K116" s="330"/>
      <c r="L116" s="321"/>
      <c r="M116" s="322"/>
    </row>
    <row r="117" spans="1:13" s="376" customFormat="1" ht="30" customHeight="1" x14ac:dyDescent="0.35">
      <c r="A117" s="347"/>
      <c r="B117" s="373"/>
      <c r="C117" s="418" t="s">
        <v>447</v>
      </c>
      <c r="D117" s="419"/>
      <c r="E117" s="420"/>
      <c r="F117" s="374"/>
      <c r="G117" s="375"/>
      <c r="H117" s="375"/>
      <c r="I117" s="330"/>
      <c r="J117" s="375"/>
      <c r="K117" s="330"/>
      <c r="L117" s="321"/>
      <c r="M117" s="322"/>
    </row>
    <row r="118" spans="1:13" ht="60" customHeight="1" x14ac:dyDescent="0.35">
      <c r="A118" s="273" t="s">
        <v>399</v>
      </c>
      <c r="B118" s="240" t="str">
        <f>IF(LEN($A118)&gt;1,"Val "&amp;COUNTIF($A$2:$A118,"&gt;&lt;"),"")</f>
        <v/>
      </c>
      <c r="C118" s="427" t="s">
        <v>397</v>
      </c>
      <c r="D118" s="428"/>
      <c r="E118" s="429"/>
      <c r="F118" s="107"/>
      <c r="G118" s="326"/>
      <c r="H118" s="326"/>
      <c r="I118" s="326"/>
      <c r="J118" s="326"/>
      <c r="K118" s="326"/>
      <c r="L118" s="323"/>
      <c r="M118" s="324"/>
    </row>
    <row r="119" spans="1:13" ht="60" customHeight="1" x14ac:dyDescent="0.35">
      <c r="A119" s="273" t="s">
        <v>448</v>
      </c>
      <c r="B119" s="241" t="str">
        <f>IF(LEN($A119)&gt;1,"Val "&amp;COUNTIF($A$2:$A119,"&gt;&lt;"),"")</f>
        <v>Val 25</v>
      </c>
      <c r="C119" s="424"/>
      <c r="D119" s="425"/>
      <c r="E119" s="426"/>
      <c r="F119" s="195" t="e">
        <f>IF(AND($H119=TRUE,$I119=TRUE),"Return to form","")</f>
        <v>#N/A</v>
      </c>
      <c r="G119" s="326" t="e">
        <f>D116&lt;&gt;0</f>
        <v>#N/A</v>
      </c>
      <c r="H119" s="326" t="e">
        <f>E116&gt;=D116</f>
        <v>#N/A</v>
      </c>
      <c r="I119" s="326" t="b">
        <f>ISTEXT(C119)</f>
        <v>0</v>
      </c>
      <c r="J119" s="326" t="e">
        <f>IF(AND(G119=TRUE,H119=TRUE),TRUE,FALSE)</f>
        <v>#N/A</v>
      </c>
      <c r="K119" s="326" t="e">
        <f>IF(AND(G119=TRUE,H119=TRUE,I119=TRUE),TRUE,FALSE)</f>
        <v>#N/A</v>
      </c>
      <c r="L119" s="323"/>
      <c r="M119" s="324"/>
    </row>
    <row r="120" spans="1:13" ht="30" customHeight="1" x14ac:dyDescent="0.35">
      <c r="A120" s="273" t="s">
        <v>399</v>
      </c>
      <c r="B120" s="242" t="str">
        <f>IF(LEN($A120)&gt;1,"Val "&amp;COUNTIF($A$2:$A120,"&gt;&lt;"),"")</f>
        <v/>
      </c>
      <c r="C120" s="427" t="s">
        <v>400</v>
      </c>
      <c r="D120" s="428"/>
      <c r="E120" s="429"/>
      <c r="F120" s="196"/>
      <c r="G120" s="326"/>
      <c r="H120" s="326"/>
      <c r="I120" s="326"/>
      <c r="J120" s="326"/>
      <c r="K120" s="326"/>
      <c r="L120" s="323"/>
      <c r="M120" s="324"/>
    </row>
    <row r="121" spans="1:13" ht="60" customHeight="1" x14ac:dyDescent="0.35">
      <c r="A121" s="273" t="s">
        <v>449</v>
      </c>
      <c r="B121" s="241" t="str">
        <f>IF(LEN($A121)&gt;1,"Val "&amp;COUNTIF($A$2:$A121,"&gt;&lt;"),"")</f>
        <v>Val 26</v>
      </c>
      <c r="C121" s="424"/>
      <c r="D121" s="425"/>
      <c r="E121" s="426"/>
      <c r="F121" s="195" t="e">
        <f>IF(AND($H121=TRUE,$I121=TRUE),"Return to form","")</f>
        <v>#N/A</v>
      </c>
      <c r="G121" s="326" t="e">
        <f>AND($E116&lt;=SUM($C116-$L121),$H119=FALSE)</f>
        <v>#N/A</v>
      </c>
      <c r="H121" s="326" t="e">
        <f>E116&lt;=SUM(C116*M121)</f>
        <v>#N/A</v>
      </c>
      <c r="I121" s="326" t="b">
        <f>ISTEXT(C121)</f>
        <v>0</v>
      </c>
      <c r="J121" s="326" t="e">
        <f>IF(AND(G121=TRUE,H121=TRUE),TRUE,FALSE)</f>
        <v>#N/A</v>
      </c>
      <c r="K121" s="326" t="e">
        <f>IF(AND(G121=TRUE,H121=TRUE,I121=TRUE),TRUE,FALSE)</f>
        <v>#N/A</v>
      </c>
      <c r="L121" s="323">
        <v>5000</v>
      </c>
      <c r="M121" s="324">
        <v>0.33333333333333298</v>
      </c>
    </row>
    <row r="122" spans="1:13" x14ac:dyDescent="0.35">
      <c r="A122" s="273" t="s">
        <v>399</v>
      </c>
      <c r="B122" s="243" t="str">
        <f>IF(LEN($A122)&gt;1,"Val "&amp;COUNTIF($A$2:$A122,"&gt;&lt;"),"")</f>
        <v/>
      </c>
      <c r="C122" s="135"/>
      <c r="D122" s="135"/>
      <c r="E122" s="135"/>
      <c r="F122" s="197"/>
      <c r="G122" s="327"/>
      <c r="H122" s="327"/>
      <c r="I122" s="327"/>
      <c r="J122" s="327"/>
      <c r="K122" s="327"/>
      <c r="M122" s="325"/>
    </row>
    <row r="123" spans="1:13" x14ac:dyDescent="0.35">
      <c r="A123" s="273" t="s">
        <v>399</v>
      </c>
      <c r="B123" s="242" t="str">
        <f>IF(LEN($A123)&gt;1,"Val "&amp;COUNTIF($A$2:$A123,"&gt;&lt;"),"")</f>
        <v/>
      </c>
      <c r="C123" s="104" t="s">
        <v>450</v>
      </c>
      <c r="D123" s="58"/>
      <c r="E123" s="59"/>
      <c r="F123" s="196"/>
      <c r="G123" s="327"/>
      <c r="H123" s="327"/>
      <c r="I123" s="327"/>
      <c r="J123" s="327"/>
      <c r="K123" s="327"/>
      <c r="M123" s="320"/>
    </row>
    <row r="124" spans="1:13" ht="45" customHeight="1" x14ac:dyDescent="0.35">
      <c r="A124" s="273" t="s">
        <v>399</v>
      </c>
      <c r="B124" s="242" t="str">
        <f>IF(LEN($A124)&gt;1,"Val "&amp;COUNTIF($A$2:$A124,"&gt;&lt;"),"")</f>
        <v/>
      </c>
      <c r="C124" s="61" t="s">
        <v>393</v>
      </c>
      <c r="D124" s="61" t="s">
        <v>394</v>
      </c>
      <c r="E124" s="61" t="s">
        <v>395</v>
      </c>
      <c r="F124" s="196"/>
      <c r="G124" s="328"/>
      <c r="H124" s="328"/>
      <c r="I124" s="327"/>
      <c r="J124" s="328"/>
      <c r="K124" s="327"/>
      <c r="M124" s="320"/>
    </row>
    <row r="125" spans="1:13" x14ac:dyDescent="0.35">
      <c r="A125" s="273" t="s">
        <v>399</v>
      </c>
      <c r="B125" s="242" t="str">
        <f>IF(LEN($A125)&gt;1,"Val "&amp;COUNTIF($A$2:$A125,"&gt;&lt;"),"")</f>
        <v/>
      </c>
      <c r="C125" s="60" t="e">
        <f>Org_data!$O$3</f>
        <v>#N/A</v>
      </c>
      <c r="D125" s="60" t="e">
        <f>Org_data!$O$4</f>
        <v>#N/A</v>
      </c>
      <c r="E125" s="60">
        <f>'E&amp;R1'!$V$12</f>
        <v>0</v>
      </c>
      <c r="F125" s="196"/>
      <c r="G125" s="329"/>
      <c r="H125" s="329"/>
      <c r="I125" s="330"/>
      <c r="J125" s="329"/>
      <c r="K125" s="330"/>
      <c r="L125" s="321"/>
      <c r="M125" s="322"/>
    </row>
    <row r="126" spans="1:13" s="376" customFormat="1" ht="30" customHeight="1" x14ac:dyDescent="0.35">
      <c r="A126" s="347"/>
      <c r="B126" s="373"/>
      <c r="C126" s="418" t="s">
        <v>451</v>
      </c>
      <c r="D126" s="419"/>
      <c r="E126" s="420"/>
      <c r="F126" s="374"/>
      <c r="G126" s="375"/>
      <c r="H126" s="375"/>
      <c r="I126" s="330"/>
      <c r="J126" s="375"/>
      <c r="K126" s="330"/>
      <c r="L126" s="321"/>
      <c r="M126" s="322"/>
    </row>
    <row r="127" spans="1:13" ht="60" customHeight="1" x14ac:dyDescent="0.35">
      <c r="A127" s="273" t="s">
        <v>399</v>
      </c>
      <c r="B127" s="240" t="str">
        <f>IF(LEN($A127)&gt;1,"Val "&amp;COUNTIF($A$2:$A127,"&gt;&lt;"),"")</f>
        <v/>
      </c>
      <c r="C127" s="427" t="s">
        <v>397</v>
      </c>
      <c r="D127" s="428"/>
      <c r="E127" s="429"/>
      <c r="F127" s="107"/>
      <c r="G127" s="326"/>
      <c r="H127" s="326"/>
      <c r="I127" s="326"/>
      <c r="J127" s="326"/>
      <c r="K127" s="326"/>
      <c r="L127" s="323"/>
      <c r="M127" s="324"/>
    </row>
    <row r="128" spans="1:13" ht="60" customHeight="1" x14ac:dyDescent="0.35">
      <c r="A128" s="273" t="s">
        <v>452</v>
      </c>
      <c r="B128" s="241" t="str">
        <f>IF(LEN($A128)&gt;1,"Val "&amp;COUNTIF($A$2:$A128,"&gt;&lt;"),"")</f>
        <v>Val 27</v>
      </c>
      <c r="C128" s="424"/>
      <c r="D128" s="425"/>
      <c r="E128" s="426"/>
      <c r="F128" s="195" t="e">
        <f>IF(AND($H128=TRUE,$I128=TRUE),"Return to form","")</f>
        <v>#N/A</v>
      </c>
      <c r="G128" s="326" t="e">
        <f>D125&lt;&gt;0</f>
        <v>#N/A</v>
      </c>
      <c r="H128" s="326" t="e">
        <f>E125&gt;=D125</f>
        <v>#N/A</v>
      </c>
      <c r="I128" s="326" t="b">
        <f>ISTEXT(C128)</f>
        <v>0</v>
      </c>
      <c r="J128" s="326" t="e">
        <f>IF(AND(G128=TRUE,H128=TRUE),TRUE,FALSE)</f>
        <v>#N/A</v>
      </c>
      <c r="K128" s="326" t="e">
        <f>IF(AND(G128=TRUE,H128=TRUE,I128=TRUE),TRUE,FALSE)</f>
        <v>#N/A</v>
      </c>
      <c r="L128" s="323"/>
      <c r="M128" s="324"/>
    </row>
    <row r="129" spans="1:13" ht="30" customHeight="1" x14ac:dyDescent="0.35">
      <c r="A129" s="273" t="s">
        <v>399</v>
      </c>
      <c r="B129" s="242" t="str">
        <f>IF(LEN($A129)&gt;1,"Val "&amp;COUNTIF($A$2:$A129,"&gt;&lt;"),"")</f>
        <v/>
      </c>
      <c r="C129" s="427" t="s">
        <v>400</v>
      </c>
      <c r="D129" s="428"/>
      <c r="E129" s="429"/>
      <c r="F129" s="196"/>
      <c r="G129" s="326"/>
      <c r="H129" s="326"/>
      <c r="I129" s="326"/>
      <c r="J129" s="326"/>
      <c r="K129" s="326"/>
      <c r="L129" s="323"/>
      <c r="M129" s="324"/>
    </row>
    <row r="130" spans="1:13" ht="60" customHeight="1" x14ac:dyDescent="0.35">
      <c r="A130" s="273" t="s">
        <v>453</v>
      </c>
      <c r="B130" s="241" t="str">
        <f>IF(LEN($A130)&gt;1,"Val "&amp;COUNTIF($A$2:$A130,"&gt;&lt;"),"")</f>
        <v>Val 28</v>
      </c>
      <c r="C130" s="424"/>
      <c r="D130" s="425"/>
      <c r="E130" s="426"/>
      <c r="F130" s="195" t="e">
        <f>IF(AND($H130=TRUE,$I130=TRUE),"Return to form","")</f>
        <v>#N/A</v>
      </c>
      <c r="G130" s="326" t="e">
        <f>AND($E125&lt;=SUM($C125-$L130),$H128=FALSE)</f>
        <v>#N/A</v>
      </c>
      <c r="H130" s="326" t="e">
        <f>E125&lt;=SUM(C125*M130)</f>
        <v>#N/A</v>
      </c>
      <c r="I130" s="326" t="b">
        <f>ISTEXT(C130)</f>
        <v>0</v>
      </c>
      <c r="J130" s="326" t="e">
        <f>IF(AND(G130=TRUE,H130=TRUE),TRUE,FALSE)</f>
        <v>#N/A</v>
      </c>
      <c r="K130" s="326" t="e">
        <f>IF(AND(G130=TRUE,H130=TRUE,I130=TRUE),TRUE,FALSE)</f>
        <v>#N/A</v>
      </c>
      <c r="L130" s="323">
        <v>5000</v>
      </c>
      <c r="M130" s="324">
        <v>0.33333333333333298</v>
      </c>
    </row>
    <row r="131" spans="1:13" x14ac:dyDescent="0.35">
      <c r="A131" s="273" t="s">
        <v>399</v>
      </c>
      <c r="B131" s="243" t="str">
        <f>IF(LEN($A131)&gt;1,"Val "&amp;COUNTIF($A$2:$A131,"&gt;&lt;"),"")</f>
        <v/>
      </c>
      <c r="C131" s="135"/>
      <c r="D131" s="135"/>
      <c r="E131" s="135"/>
      <c r="F131" s="197"/>
      <c r="G131" s="327"/>
      <c r="H131" s="327"/>
      <c r="I131" s="327"/>
      <c r="J131" s="327"/>
      <c r="K131" s="327"/>
      <c r="M131" s="325"/>
    </row>
    <row r="132" spans="1:13" x14ac:dyDescent="0.35">
      <c r="A132" s="273" t="s">
        <v>399</v>
      </c>
      <c r="B132" s="242" t="str">
        <f>IF(LEN($A132)&gt;1,"Val "&amp;COUNTIF($A$2:$A132,"&gt;&lt;"),"")</f>
        <v/>
      </c>
      <c r="C132" s="104" t="s">
        <v>454</v>
      </c>
      <c r="D132" s="58"/>
      <c r="E132" s="59"/>
      <c r="F132" s="196"/>
      <c r="G132" s="327"/>
      <c r="H132" s="327"/>
      <c r="I132" s="327"/>
      <c r="J132" s="327"/>
      <c r="K132" s="327"/>
      <c r="M132" s="320"/>
    </row>
    <row r="133" spans="1:13" ht="45" customHeight="1" x14ac:dyDescent="0.35">
      <c r="A133" s="273" t="s">
        <v>399</v>
      </c>
      <c r="B133" s="242" t="str">
        <f>IF(LEN($A133)&gt;1,"Val "&amp;COUNTIF($A$2:$A133,"&gt;&lt;"),"")</f>
        <v/>
      </c>
      <c r="C133" s="61" t="s">
        <v>393</v>
      </c>
      <c r="D133" s="61" t="s">
        <v>394</v>
      </c>
      <c r="E133" s="61" t="s">
        <v>395</v>
      </c>
      <c r="F133" s="196"/>
      <c r="G133" s="328"/>
      <c r="H133" s="328"/>
      <c r="I133" s="327"/>
      <c r="J133" s="328"/>
      <c r="K133" s="327"/>
      <c r="M133" s="320"/>
    </row>
    <row r="134" spans="1:13" x14ac:dyDescent="0.35">
      <c r="A134" s="273" t="s">
        <v>399</v>
      </c>
      <c r="B134" s="242" t="str">
        <f>IF(LEN($A134)&gt;1,"Val "&amp;COUNTIF($A$2:$A134,"&gt;&lt;"),"")</f>
        <v/>
      </c>
      <c r="C134" s="60" t="e">
        <f>Org_data!$P$3</f>
        <v>#N/A</v>
      </c>
      <c r="D134" s="60" t="e">
        <f>Org_data!$P$4</f>
        <v>#N/A</v>
      </c>
      <c r="E134" s="60">
        <f>'E&amp;R1'!$AH$12</f>
        <v>0</v>
      </c>
      <c r="F134" s="196"/>
      <c r="G134" s="329"/>
      <c r="H134" s="329"/>
      <c r="I134" s="330"/>
      <c r="J134" s="329"/>
      <c r="K134" s="330"/>
      <c r="L134" s="321"/>
      <c r="M134" s="322"/>
    </row>
    <row r="135" spans="1:13" s="376" customFormat="1" ht="30.75" customHeight="1" x14ac:dyDescent="0.35">
      <c r="A135" s="347"/>
      <c r="B135" s="373"/>
      <c r="C135" s="418" t="s">
        <v>455</v>
      </c>
      <c r="D135" s="419"/>
      <c r="E135" s="420"/>
      <c r="F135" s="374"/>
      <c r="G135" s="375"/>
      <c r="H135" s="375"/>
      <c r="I135" s="330"/>
      <c r="J135" s="375"/>
      <c r="K135" s="330"/>
      <c r="L135" s="321"/>
      <c r="M135" s="322"/>
    </row>
    <row r="136" spans="1:13" ht="60" customHeight="1" x14ac:dyDescent="0.35">
      <c r="A136" s="273" t="s">
        <v>399</v>
      </c>
      <c r="B136" s="240" t="str">
        <f>IF(LEN($A136)&gt;1,"Val "&amp;COUNTIF($A$2:$A136,"&gt;&lt;"),"")</f>
        <v/>
      </c>
      <c r="C136" s="427" t="s">
        <v>397</v>
      </c>
      <c r="D136" s="428"/>
      <c r="E136" s="429"/>
      <c r="F136" s="107"/>
      <c r="G136" s="326"/>
      <c r="H136" s="326"/>
      <c r="I136" s="326"/>
      <c r="J136" s="326"/>
      <c r="K136" s="326"/>
      <c r="L136" s="323"/>
      <c r="M136" s="324"/>
    </row>
    <row r="137" spans="1:13" ht="60" customHeight="1" x14ac:dyDescent="0.35">
      <c r="A137" s="273" t="s">
        <v>456</v>
      </c>
      <c r="B137" s="241" t="str">
        <f>IF(LEN($A137)&gt;1,"Val "&amp;COUNTIF($A$2:$A137,"&gt;&lt;"),"")</f>
        <v>Val 29</v>
      </c>
      <c r="C137" s="424"/>
      <c r="D137" s="425"/>
      <c r="E137" s="426"/>
      <c r="F137" s="195" t="e">
        <f>IF(AND($H137=TRUE,$I137=TRUE),"Return to form","")</f>
        <v>#N/A</v>
      </c>
      <c r="G137" s="326" t="e">
        <f>D134&lt;&gt;0</f>
        <v>#N/A</v>
      </c>
      <c r="H137" s="326" t="e">
        <f>E134&gt;=D134</f>
        <v>#N/A</v>
      </c>
      <c r="I137" s="326" t="b">
        <f>ISTEXT(C137)</f>
        <v>0</v>
      </c>
      <c r="J137" s="326" t="e">
        <f>IF(AND(G137=TRUE,H137=TRUE),TRUE,FALSE)</f>
        <v>#N/A</v>
      </c>
      <c r="K137" s="326" t="e">
        <f>IF(AND(G137=TRUE,H137=TRUE,I137=TRUE),TRUE,FALSE)</f>
        <v>#N/A</v>
      </c>
      <c r="L137" s="323"/>
      <c r="M137" s="324"/>
    </row>
    <row r="138" spans="1:13" ht="30" customHeight="1" x14ac:dyDescent="0.35">
      <c r="A138" s="273" t="s">
        <v>399</v>
      </c>
      <c r="B138" s="242" t="str">
        <f>IF(LEN($A138)&gt;1,"Val "&amp;COUNTIF($A$2:$A138,"&gt;&lt;"),"")</f>
        <v/>
      </c>
      <c r="C138" s="427" t="s">
        <v>400</v>
      </c>
      <c r="D138" s="428"/>
      <c r="E138" s="429"/>
      <c r="F138" s="196"/>
      <c r="G138" s="326"/>
      <c r="H138" s="326"/>
      <c r="I138" s="326"/>
      <c r="J138" s="326"/>
      <c r="K138" s="326"/>
      <c r="L138" s="323"/>
      <c r="M138" s="324"/>
    </row>
    <row r="139" spans="1:13" ht="60" customHeight="1" x14ac:dyDescent="0.35">
      <c r="A139" s="273" t="s">
        <v>457</v>
      </c>
      <c r="B139" s="241" t="str">
        <f>IF(LEN($A139)&gt;1,"Val "&amp;COUNTIF($A$2:$A139,"&gt;&lt;"),"")</f>
        <v>Val 30</v>
      </c>
      <c r="C139" s="424"/>
      <c r="D139" s="425"/>
      <c r="E139" s="426"/>
      <c r="F139" s="195" t="e">
        <f>IF(AND($H139=TRUE,$I139=TRUE),"Return to form","")</f>
        <v>#N/A</v>
      </c>
      <c r="G139" s="326" t="e">
        <f>AND($E134&lt;=SUM($C134-$L139),$H137=FALSE)</f>
        <v>#N/A</v>
      </c>
      <c r="H139" s="326" t="e">
        <f>E134&lt;=SUM(C134*M139)</f>
        <v>#N/A</v>
      </c>
      <c r="I139" s="326" t="b">
        <f>ISTEXT(C139)</f>
        <v>0</v>
      </c>
      <c r="J139" s="326" t="e">
        <f>IF(AND(G139=TRUE,H139=TRUE),TRUE,FALSE)</f>
        <v>#N/A</v>
      </c>
      <c r="K139" s="326" t="e">
        <f>IF(AND(G139=TRUE,H139=TRUE,I139=TRUE),TRUE,FALSE)</f>
        <v>#N/A</v>
      </c>
      <c r="L139" s="323">
        <v>5000</v>
      </c>
      <c r="M139" s="324">
        <v>0.33333333333333298</v>
      </c>
    </row>
    <row r="140" spans="1:13" x14ac:dyDescent="0.35">
      <c r="A140" s="273" t="s">
        <v>399</v>
      </c>
      <c r="B140" s="243" t="str">
        <f>IF(LEN($A140)&gt;1,"Val "&amp;COUNTIF($A$2:$A140,"&gt;&lt;"),"")</f>
        <v/>
      </c>
      <c r="C140" s="135"/>
      <c r="D140" s="135"/>
      <c r="E140" s="135"/>
      <c r="F140" s="197"/>
      <c r="G140" s="327"/>
      <c r="H140" s="327"/>
      <c r="I140" s="327"/>
      <c r="J140" s="327"/>
      <c r="K140" s="327"/>
      <c r="M140" s="325"/>
    </row>
    <row r="141" spans="1:13" x14ac:dyDescent="0.35">
      <c r="A141" s="273" t="s">
        <v>399</v>
      </c>
      <c r="B141" s="242" t="str">
        <f>IF(LEN($A141)&gt;1,"Val "&amp;COUNTIF($A$2:$A141,"&gt;&lt;"),"")</f>
        <v/>
      </c>
      <c r="C141" s="104" t="s">
        <v>458</v>
      </c>
      <c r="D141" s="58"/>
      <c r="E141" s="59"/>
      <c r="F141" s="196"/>
      <c r="G141" s="327"/>
      <c r="H141" s="327"/>
      <c r="I141" s="327"/>
      <c r="J141" s="327"/>
      <c r="K141" s="327"/>
      <c r="M141" s="320"/>
    </row>
    <row r="142" spans="1:13" ht="45" customHeight="1" x14ac:dyDescent="0.35">
      <c r="A142" s="273" t="s">
        <v>399</v>
      </c>
      <c r="B142" s="242" t="str">
        <f>IF(LEN($A142)&gt;1,"Val "&amp;COUNTIF($A$2:$A142,"&gt;&lt;"),"")</f>
        <v/>
      </c>
      <c r="C142" s="61" t="s">
        <v>393</v>
      </c>
      <c r="D142" s="61" t="s">
        <v>394</v>
      </c>
      <c r="E142" s="61" t="s">
        <v>395</v>
      </c>
      <c r="F142" s="196"/>
      <c r="G142" s="328"/>
      <c r="H142" s="328"/>
      <c r="I142" s="327"/>
      <c r="J142" s="328"/>
      <c r="K142" s="327"/>
      <c r="M142" s="320"/>
    </row>
    <row r="143" spans="1:13" x14ac:dyDescent="0.35">
      <c r="A143" s="273" t="s">
        <v>399</v>
      </c>
      <c r="B143" s="242" t="str">
        <f>IF(LEN($A143)&gt;1,"Val "&amp;COUNTIF($A$2:$A143,"&gt;&lt;"),"")</f>
        <v/>
      </c>
      <c r="C143" s="60" t="e">
        <f>Org_data!$Q$3</f>
        <v>#N/A</v>
      </c>
      <c r="D143" s="60" t="e">
        <f>Org_data!$Q$4</f>
        <v>#N/A</v>
      </c>
      <c r="E143" s="60">
        <f>'E&amp;R1'!$L$13</f>
        <v>0</v>
      </c>
      <c r="F143" s="196"/>
      <c r="G143" s="329"/>
      <c r="H143" s="329"/>
      <c r="I143" s="330"/>
      <c r="J143" s="329"/>
      <c r="K143" s="330"/>
      <c r="L143" s="321"/>
      <c r="M143" s="322"/>
    </row>
    <row r="144" spans="1:13" ht="30.75" customHeight="1" x14ac:dyDescent="0.35">
      <c r="A144" s="273"/>
      <c r="B144" s="242"/>
      <c r="C144" s="418" t="s">
        <v>459</v>
      </c>
      <c r="D144" s="419"/>
      <c r="E144" s="420"/>
      <c r="F144" s="196"/>
      <c r="G144" s="329"/>
      <c r="H144" s="329"/>
      <c r="I144" s="330"/>
      <c r="J144" s="329"/>
      <c r="K144" s="330"/>
      <c r="L144" s="321"/>
      <c r="M144" s="322"/>
    </row>
    <row r="145" spans="1:13" ht="65.25" customHeight="1" x14ac:dyDescent="0.35">
      <c r="A145" s="273" t="s">
        <v>399</v>
      </c>
      <c r="B145" s="240" t="str">
        <f>IF(LEN($A145)&gt;1,"Val "&amp;COUNTIF($A$2:$A145,"&gt;&lt;"),"")</f>
        <v/>
      </c>
      <c r="C145" s="427" t="s">
        <v>397</v>
      </c>
      <c r="D145" s="428"/>
      <c r="E145" s="429"/>
      <c r="F145" s="107"/>
      <c r="G145" s="326"/>
      <c r="H145" s="326"/>
      <c r="I145" s="326"/>
      <c r="J145" s="326"/>
      <c r="K145" s="326"/>
      <c r="L145" s="323"/>
      <c r="M145" s="324"/>
    </row>
    <row r="146" spans="1:13" ht="60" customHeight="1" x14ac:dyDescent="0.35">
      <c r="A146" s="273" t="s">
        <v>460</v>
      </c>
      <c r="B146" s="241" t="str">
        <f>IF(LEN($A146)&gt;1,"Val "&amp;COUNTIF($A$2:$A146,"&gt;&lt;"),"")</f>
        <v>Val 31</v>
      </c>
      <c r="C146" s="424"/>
      <c r="D146" s="425"/>
      <c r="E146" s="426"/>
      <c r="F146" s="195" t="e">
        <f>IF(AND($H146=TRUE,$I146=TRUE),"Return to form","")</f>
        <v>#N/A</v>
      </c>
      <c r="G146" s="326" t="e">
        <f>D143&lt;&gt;0</f>
        <v>#N/A</v>
      </c>
      <c r="H146" s="326" t="e">
        <f>E143&gt;=D143</f>
        <v>#N/A</v>
      </c>
      <c r="I146" s="326" t="b">
        <f>ISTEXT(C146)</f>
        <v>0</v>
      </c>
      <c r="J146" s="326" t="e">
        <f>IF(AND(G146=TRUE,H146=TRUE),TRUE,FALSE)</f>
        <v>#N/A</v>
      </c>
      <c r="K146" s="326" t="e">
        <f>IF(AND(G146=TRUE,H146=TRUE,I146=TRUE),TRUE,FALSE)</f>
        <v>#N/A</v>
      </c>
      <c r="L146" s="323"/>
      <c r="M146" s="324"/>
    </row>
    <row r="147" spans="1:13" ht="30" customHeight="1" x14ac:dyDescent="0.35">
      <c r="A147" s="273" t="s">
        <v>399</v>
      </c>
      <c r="B147" s="242" t="str">
        <f>IF(LEN($A147)&gt;1,"Val "&amp;COUNTIF($A$2:$A147,"&gt;&lt;"),"")</f>
        <v/>
      </c>
      <c r="C147" s="427" t="s">
        <v>400</v>
      </c>
      <c r="D147" s="428"/>
      <c r="E147" s="429"/>
      <c r="F147" s="196"/>
      <c r="G147" s="326"/>
      <c r="H147" s="326"/>
      <c r="I147" s="326"/>
      <c r="J147" s="326"/>
      <c r="K147" s="326"/>
      <c r="L147" s="323"/>
      <c r="M147" s="324"/>
    </row>
    <row r="148" spans="1:13" ht="60" customHeight="1" x14ac:dyDescent="0.35">
      <c r="A148" s="273" t="s">
        <v>461</v>
      </c>
      <c r="B148" s="241" t="str">
        <f>IF(LEN($A148)&gt;1,"Val "&amp;COUNTIF($A$2:$A148,"&gt;&lt;"),"")</f>
        <v>Val 32</v>
      </c>
      <c r="C148" s="424"/>
      <c r="D148" s="425"/>
      <c r="E148" s="426"/>
      <c r="F148" s="195" t="e">
        <f>IF(AND($H148=TRUE,$I148=TRUE),"Return to form","")</f>
        <v>#N/A</v>
      </c>
      <c r="G148" s="326" t="e">
        <f>AND($E143&lt;=SUM($C143-$L148),$H146=FALSE)</f>
        <v>#N/A</v>
      </c>
      <c r="H148" s="326" t="e">
        <f>E143&lt;=SUM(C143*M148)</f>
        <v>#N/A</v>
      </c>
      <c r="I148" s="326" t="b">
        <f>ISTEXT(C148)</f>
        <v>0</v>
      </c>
      <c r="J148" s="326" t="e">
        <f>IF(AND(G148=TRUE,H148=TRUE),TRUE,FALSE)</f>
        <v>#N/A</v>
      </c>
      <c r="K148" s="326" t="e">
        <f>IF(AND(G148=TRUE,H148=TRUE,I148=TRUE),TRUE,FALSE)</f>
        <v>#N/A</v>
      </c>
      <c r="L148" s="323">
        <v>5000</v>
      </c>
      <c r="M148" s="324">
        <v>0.33333333333333298</v>
      </c>
    </row>
    <row r="149" spans="1:13" x14ac:dyDescent="0.35">
      <c r="A149" s="273" t="s">
        <v>399</v>
      </c>
      <c r="B149" s="243" t="str">
        <f>IF(LEN($A149)&gt;1,"Val "&amp;COUNTIF($A$2:$A149,"&gt;&lt;"),"")</f>
        <v/>
      </c>
      <c r="C149" s="135"/>
      <c r="D149" s="135"/>
      <c r="E149" s="135"/>
      <c r="F149" s="197"/>
      <c r="G149" s="327"/>
      <c r="H149" s="327"/>
      <c r="I149" s="327"/>
      <c r="J149" s="327"/>
      <c r="K149" s="327"/>
      <c r="M149" s="325"/>
    </row>
    <row r="150" spans="1:13" x14ac:dyDescent="0.35">
      <c r="A150" s="273" t="s">
        <v>399</v>
      </c>
      <c r="B150" s="242" t="str">
        <f>IF(LEN($A150)&gt;1,"Val "&amp;COUNTIF($A$2:$A150,"&gt;&lt;"),"")</f>
        <v/>
      </c>
      <c r="C150" s="104" t="s">
        <v>462</v>
      </c>
      <c r="D150" s="58"/>
      <c r="E150" s="59"/>
      <c r="F150" s="196"/>
      <c r="G150" s="327"/>
      <c r="H150" s="327"/>
      <c r="I150" s="327"/>
      <c r="J150" s="327"/>
      <c r="K150" s="327"/>
      <c r="M150" s="320"/>
    </row>
    <row r="151" spans="1:13" ht="45" customHeight="1" x14ac:dyDescent="0.35">
      <c r="A151" s="273" t="s">
        <v>399</v>
      </c>
      <c r="B151" s="242" t="str">
        <f>IF(LEN($A151)&gt;1,"Val "&amp;COUNTIF($A$2:$A151,"&gt;&lt;"),"")</f>
        <v/>
      </c>
      <c r="C151" s="61" t="s">
        <v>393</v>
      </c>
      <c r="D151" s="61" t="s">
        <v>394</v>
      </c>
      <c r="E151" s="61" t="s">
        <v>395</v>
      </c>
      <c r="F151" s="196"/>
      <c r="G151" s="328"/>
      <c r="H151" s="328"/>
      <c r="I151" s="327"/>
      <c r="J151" s="328"/>
      <c r="K151" s="327"/>
      <c r="M151" s="320"/>
    </row>
    <row r="152" spans="1:13" x14ac:dyDescent="0.35">
      <c r="A152" s="273" t="s">
        <v>399</v>
      </c>
      <c r="B152" s="242" t="str">
        <f>IF(LEN($A152)&gt;1,"Val "&amp;COUNTIF($A$2:$A152,"&gt;&lt;"),"")</f>
        <v/>
      </c>
      <c r="C152" s="60" t="e">
        <f>Org_data!$R$3</f>
        <v>#N/A</v>
      </c>
      <c r="D152" s="60" t="e">
        <f>Org_data!$R$4</f>
        <v>#N/A</v>
      </c>
      <c r="E152" s="60">
        <f>'E&amp;R1'!$V$13</f>
        <v>0</v>
      </c>
      <c r="F152" s="196"/>
      <c r="G152" s="329"/>
      <c r="H152" s="329"/>
      <c r="I152" s="330"/>
      <c r="J152" s="329"/>
      <c r="K152" s="330"/>
      <c r="L152" s="321"/>
      <c r="M152" s="322"/>
    </row>
    <row r="153" spans="1:13" ht="30.75" customHeight="1" x14ac:dyDescent="0.35">
      <c r="A153" s="273"/>
      <c r="B153" s="242"/>
      <c r="C153" s="418" t="s">
        <v>463</v>
      </c>
      <c r="D153" s="419"/>
      <c r="E153" s="420"/>
      <c r="F153" s="196"/>
      <c r="G153" s="329"/>
      <c r="H153" s="329"/>
      <c r="I153" s="330"/>
      <c r="J153" s="329"/>
      <c r="K153" s="330"/>
      <c r="L153" s="321"/>
      <c r="M153" s="322"/>
    </row>
    <row r="154" spans="1:13" ht="65.25" customHeight="1" x14ac:dyDescent="0.35">
      <c r="A154" s="273" t="s">
        <v>399</v>
      </c>
      <c r="B154" s="240" t="str">
        <f>IF(LEN($A154)&gt;1,"Val "&amp;COUNTIF($A$2:$A154,"&gt;&lt;"),"")</f>
        <v/>
      </c>
      <c r="C154" s="427" t="s">
        <v>397</v>
      </c>
      <c r="D154" s="428"/>
      <c r="E154" s="429"/>
      <c r="F154" s="107"/>
      <c r="G154" s="326"/>
      <c r="H154" s="326"/>
      <c r="I154" s="326"/>
      <c r="J154" s="326"/>
      <c r="K154" s="326"/>
      <c r="L154" s="323"/>
      <c r="M154" s="324"/>
    </row>
    <row r="155" spans="1:13" ht="60" customHeight="1" x14ac:dyDescent="0.35">
      <c r="A155" s="273" t="s">
        <v>464</v>
      </c>
      <c r="B155" s="241" t="str">
        <f>IF(LEN($A155)&gt;1,"Val "&amp;COUNTIF($A$2:$A155,"&gt;&lt;"),"")</f>
        <v>Val 33</v>
      </c>
      <c r="C155" s="424"/>
      <c r="D155" s="425"/>
      <c r="E155" s="426"/>
      <c r="F155" s="195" t="e">
        <f>IF(AND($H155=TRUE,$I155=TRUE),"Return to form","")</f>
        <v>#N/A</v>
      </c>
      <c r="G155" s="326" t="e">
        <f>D152&lt;&gt;0</f>
        <v>#N/A</v>
      </c>
      <c r="H155" s="326" t="e">
        <f>E152&gt;=D152</f>
        <v>#N/A</v>
      </c>
      <c r="I155" s="326" t="b">
        <f>ISTEXT(C155)</f>
        <v>0</v>
      </c>
      <c r="J155" s="326" t="e">
        <f>IF(AND(G155=TRUE,H155=TRUE),TRUE,FALSE)</f>
        <v>#N/A</v>
      </c>
      <c r="K155" s="326" t="e">
        <f>IF(AND(G155=TRUE,H155=TRUE,I155=TRUE),TRUE,FALSE)</f>
        <v>#N/A</v>
      </c>
      <c r="L155" s="323"/>
      <c r="M155" s="324"/>
    </row>
    <row r="156" spans="1:13" ht="33" customHeight="1" x14ac:dyDescent="0.35">
      <c r="A156" s="273" t="s">
        <v>399</v>
      </c>
      <c r="B156" s="242" t="str">
        <f>IF(LEN($A156)&gt;1,"Val "&amp;COUNTIF($A$2:$A156,"&gt;&lt;"),"")</f>
        <v/>
      </c>
      <c r="C156" s="427" t="s">
        <v>400</v>
      </c>
      <c r="D156" s="428"/>
      <c r="E156" s="429"/>
      <c r="F156" s="196"/>
      <c r="G156" s="326"/>
      <c r="H156" s="326"/>
      <c r="I156" s="326"/>
      <c r="J156" s="326"/>
      <c r="K156" s="326"/>
      <c r="L156" s="323"/>
      <c r="M156" s="324"/>
    </row>
    <row r="157" spans="1:13" ht="60" customHeight="1" x14ac:dyDescent="0.35">
      <c r="A157" s="273" t="s">
        <v>465</v>
      </c>
      <c r="B157" s="241" t="str">
        <f>IF(LEN($A157)&gt;1,"Val "&amp;COUNTIF($A$2:$A157,"&gt;&lt;"),"")</f>
        <v>Val 34</v>
      </c>
      <c r="C157" s="424"/>
      <c r="D157" s="425"/>
      <c r="E157" s="426"/>
      <c r="F157" s="195" t="e">
        <f>IF(AND($H157=TRUE,$I157=TRUE),"Return to form","")</f>
        <v>#N/A</v>
      </c>
      <c r="G157" s="326" t="e">
        <f>AND($E152&lt;=SUM($C152-$L157),$H155=FALSE)</f>
        <v>#N/A</v>
      </c>
      <c r="H157" s="326" t="e">
        <f>E152&lt;=SUM(C152*M157)</f>
        <v>#N/A</v>
      </c>
      <c r="I157" s="326" t="b">
        <f>ISTEXT(C157)</f>
        <v>0</v>
      </c>
      <c r="J157" s="326" t="e">
        <f>IF(AND(G157=TRUE,H157=TRUE),TRUE,FALSE)</f>
        <v>#N/A</v>
      </c>
      <c r="K157" s="326" t="e">
        <f>IF(AND(G157=TRUE,H157=TRUE,I157=TRUE),TRUE,FALSE)</f>
        <v>#N/A</v>
      </c>
      <c r="L157" s="323">
        <v>5000</v>
      </c>
      <c r="M157" s="324">
        <v>0.33333333333333298</v>
      </c>
    </row>
    <row r="158" spans="1:13" x14ac:dyDescent="0.35">
      <c r="A158" s="273" t="s">
        <v>399</v>
      </c>
      <c r="B158" s="243" t="str">
        <f>IF(LEN($A158)&gt;1,"Val "&amp;COUNTIF($A$2:$A158,"&gt;&lt;"),"")</f>
        <v/>
      </c>
      <c r="C158" s="135"/>
      <c r="D158" s="135"/>
      <c r="E158" s="135"/>
      <c r="F158" s="197"/>
      <c r="G158" s="327"/>
      <c r="H158" s="327"/>
      <c r="I158" s="327"/>
      <c r="J158" s="327"/>
      <c r="K158" s="327"/>
      <c r="M158" s="325"/>
    </row>
    <row r="159" spans="1:13" x14ac:dyDescent="0.35">
      <c r="A159" s="273" t="s">
        <v>399</v>
      </c>
      <c r="B159" s="242" t="str">
        <f>IF(LEN($A159)&gt;1,"Val "&amp;COUNTIF($A$2:$A159,"&gt;&lt;"),"")</f>
        <v/>
      </c>
      <c r="C159" s="104" t="s">
        <v>466</v>
      </c>
      <c r="D159" s="58"/>
      <c r="E159" s="59"/>
      <c r="F159" s="196"/>
      <c r="G159" s="327"/>
      <c r="H159" s="327"/>
      <c r="I159" s="327"/>
      <c r="J159" s="327"/>
      <c r="K159" s="327"/>
      <c r="M159" s="320"/>
    </row>
    <row r="160" spans="1:13" ht="45" customHeight="1" x14ac:dyDescent="0.35">
      <c r="A160" s="273" t="s">
        <v>399</v>
      </c>
      <c r="B160" s="242" t="str">
        <f>IF(LEN($A160)&gt;1,"Val "&amp;COUNTIF($A$2:$A160,"&gt;&lt;"),"")</f>
        <v/>
      </c>
      <c r="C160" s="61" t="s">
        <v>393</v>
      </c>
      <c r="D160" s="61" t="s">
        <v>394</v>
      </c>
      <c r="E160" s="61" t="s">
        <v>395</v>
      </c>
      <c r="F160" s="196"/>
      <c r="G160" s="328"/>
      <c r="H160" s="328"/>
      <c r="I160" s="327"/>
      <c r="J160" s="328"/>
      <c r="K160" s="327"/>
      <c r="M160" s="320"/>
    </row>
    <row r="161" spans="1:13" x14ac:dyDescent="0.35">
      <c r="A161" s="273" t="s">
        <v>399</v>
      </c>
      <c r="B161" s="242" t="str">
        <f>IF(LEN($A161)&gt;1,"Val "&amp;COUNTIF($A$2:$A161,"&gt;&lt;"),"")</f>
        <v/>
      </c>
      <c r="C161" s="60" t="e">
        <f>Org_data!$S$3</f>
        <v>#N/A</v>
      </c>
      <c r="D161" s="60" t="e">
        <f>Org_data!$S$4</f>
        <v>#N/A</v>
      </c>
      <c r="E161" s="60">
        <f>'E&amp;R1'!$AH$13</f>
        <v>0</v>
      </c>
      <c r="F161" s="196"/>
      <c r="G161" s="329"/>
      <c r="H161" s="329"/>
      <c r="I161" s="330"/>
      <c r="J161" s="329"/>
      <c r="K161" s="330"/>
      <c r="L161" s="321"/>
      <c r="M161" s="322"/>
    </row>
    <row r="162" spans="1:13" ht="30" customHeight="1" x14ac:dyDescent="0.35">
      <c r="A162" s="273"/>
      <c r="B162" s="242"/>
      <c r="C162" s="418" t="s">
        <v>467</v>
      </c>
      <c r="D162" s="419"/>
      <c r="E162" s="420"/>
      <c r="F162" s="196"/>
      <c r="G162" s="329"/>
      <c r="H162" s="329"/>
      <c r="I162" s="330"/>
      <c r="J162" s="329"/>
      <c r="K162" s="330"/>
      <c r="L162" s="321"/>
      <c r="M162" s="322"/>
    </row>
    <row r="163" spans="1:13" ht="63.75" customHeight="1" x14ac:dyDescent="0.35">
      <c r="A163" s="273" t="s">
        <v>399</v>
      </c>
      <c r="B163" s="240" t="str">
        <f>IF(LEN($A163)&gt;1,"Val "&amp;COUNTIF($A$2:$A163,"&gt;&lt;"),"")</f>
        <v/>
      </c>
      <c r="C163" s="427" t="s">
        <v>397</v>
      </c>
      <c r="D163" s="428"/>
      <c r="E163" s="429"/>
      <c r="F163" s="107"/>
      <c r="G163" s="326"/>
      <c r="H163" s="326"/>
      <c r="I163" s="326"/>
      <c r="J163" s="326"/>
      <c r="K163" s="326"/>
      <c r="L163" s="323"/>
      <c r="M163" s="324"/>
    </row>
    <row r="164" spans="1:13" ht="60" customHeight="1" x14ac:dyDescent="0.35">
      <c r="A164" s="273" t="s">
        <v>468</v>
      </c>
      <c r="B164" s="241" t="str">
        <f>IF(LEN($A164)&gt;1,"Val "&amp;COUNTIF($A$2:$A164,"&gt;&lt;"),"")</f>
        <v>Val 35</v>
      </c>
      <c r="C164" s="424"/>
      <c r="D164" s="425"/>
      <c r="E164" s="426"/>
      <c r="F164" s="195" t="e">
        <f>IF(AND($H164=TRUE,$I164=TRUE),"Return to form","")</f>
        <v>#N/A</v>
      </c>
      <c r="G164" s="326" t="e">
        <f>D161&lt;&gt;0</f>
        <v>#N/A</v>
      </c>
      <c r="H164" s="326" t="e">
        <f>E161&gt;=D161</f>
        <v>#N/A</v>
      </c>
      <c r="I164" s="326" t="b">
        <f>ISTEXT(C164)</f>
        <v>0</v>
      </c>
      <c r="J164" s="326" t="e">
        <f>IF(AND(G164=TRUE,H164=TRUE),TRUE,FALSE)</f>
        <v>#N/A</v>
      </c>
      <c r="K164" s="326" t="e">
        <f>IF(AND(G164=TRUE,H164=TRUE,I164=TRUE),TRUE,FALSE)</f>
        <v>#N/A</v>
      </c>
      <c r="L164" s="323"/>
      <c r="M164" s="324"/>
    </row>
    <row r="165" spans="1:13" ht="30" customHeight="1" x14ac:dyDescent="0.35">
      <c r="A165" s="273" t="s">
        <v>399</v>
      </c>
      <c r="B165" s="242" t="str">
        <f>IF(LEN($A165)&gt;1,"Val "&amp;COUNTIF($A$2:$A165,"&gt;&lt;"),"")</f>
        <v/>
      </c>
      <c r="C165" s="427" t="s">
        <v>400</v>
      </c>
      <c r="D165" s="428"/>
      <c r="E165" s="429"/>
      <c r="F165" s="196"/>
      <c r="G165" s="326"/>
      <c r="H165" s="326"/>
      <c r="I165" s="326"/>
      <c r="J165" s="326"/>
      <c r="K165" s="326"/>
      <c r="L165" s="323"/>
      <c r="M165" s="324"/>
    </row>
    <row r="166" spans="1:13" ht="60" customHeight="1" x14ac:dyDescent="0.35">
      <c r="A166" s="273" t="s">
        <v>469</v>
      </c>
      <c r="B166" s="241" t="str">
        <f>IF(LEN($A166)&gt;1,"Val "&amp;COUNTIF($A$2:$A166,"&gt;&lt;"),"")</f>
        <v>Val 36</v>
      </c>
      <c r="C166" s="424"/>
      <c r="D166" s="425"/>
      <c r="E166" s="426"/>
      <c r="F166" s="195" t="e">
        <f>IF(AND($H166=TRUE,$I166=TRUE),"Return to form","")</f>
        <v>#N/A</v>
      </c>
      <c r="G166" s="326" t="e">
        <f>AND($E161&lt;=SUM($C161-$L166),$H164=FALSE)</f>
        <v>#N/A</v>
      </c>
      <c r="H166" s="326" t="e">
        <f>E161&lt;=SUM(C161*M166)</f>
        <v>#N/A</v>
      </c>
      <c r="I166" s="326" t="b">
        <f>ISTEXT(C166)</f>
        <v>0</v>
      </c>
      <c r="J166" s="326" t="e">
        <f>IF(AND(G166=TRUE,H166=TRUE),TRUE,FALSE)</f>
        <v>#N/A</v>
      </c>
      <c r="K166" s="326" t="e">
        <f>IF(AND(G166=TRUE,H166=TRUE,I166=TRUE),TRUE,FALSE)</f>
        <v>#N/A</v>
      </c>
      <c r="L166" s="323">
        <v>5000</v>
      </c>
      <c r="M166" s="324">
        <v>0.33333333333333298</v>
      </c>
    </row>
    <row r="167" spans="1:13" x14ac:dyDescent="0.35">
      <c r="A167" s="273" t="s">
        <v>399</v>
      </c>
      <c r="B167" s="243" t="str">
        <f>IF(LEN($A167)&gt;1,"Val "&amp;COUNTIF($A$2:$A167,"&gt;&lt;"),"")</f>
        <v/>
      </c>
      <c r="C167" s="135"/>
      <c r="D167" s="135"/>
      <c r="E167" s="135"/>
      <c r="F167" s="197"/>
      <c r="G167" s="327"/>
      <c r="H167" s="327"/>
      <c r="I167" s="327"/>
      <c r="J167" s="327"/>
      <c r="K167" s="327"/>
      <c r="M167" s="325"/>
    </row>
    <row r="168" spans="1:13" x14ac:dyDescent="0.35">
      <c r="A168" s="273" t="s">
        <v>399</v>
      </c>
      <c r="B168" s="242" t="str">
        <f>IF(LEN($A168)&gt;1,"Val "&amp;COUNTIF($A$2:$A168,"&gt;&lt;"),"")</f>
        <v/>
      </c>
      <c r="C168" s="104" t="s">
        <v>470</v>
      </c>
      <c r="D168" s="58"/>
      <c r="E168" s="59"/>
      <c r="F168" s="196"/>
      <c r="G168" s="327"/>
      <c r="H168" s="327"/>
      <c r="I168" s="327"/>
      <c r="J168" s="327"/>
      <c r="K168" s="327"/>
      <c r="M168" s="320"/>
    </row>
    <row r="169" spans="1:13" ht="45" customHeight="1" x14ac:dyDescent="0.35">
      <c r="A169" s="273" t="s">
        <v>399</v>
      </c>
      <c r="B169" s="242" t="str">
        <f>IF(LEN($A169)&gt;1,"Val "&amp;COUNTIF($A$2:$A169,"&gt;&lt;"),"")</f>
        <v/>
      </c>
      <c r="C169" s="61" t="s">
        <v>393</v>
      </c>
      <c r="D169" s="61" t="s">
        <v>394</v>
      </c>
      <c r="E169" s="61" t="s">
        <v>395</v>
      </c>
      <c r="F169" s="196"/>
      <c r="G169" s="328"/>
      <c r="H169" s="328"/>
      <c r="I169" s="327"/>
      <c r="J169" s="328"/>
      <c r="K169" s="327"/>
      <c r="M169" s="320"/>
    </row>
    <row r="170" spans="1:13" x14ac:dyDescent="0.35">
      <c r="A170" s="273" t="s">
        <v>399</v>
      </c>
      <c r="B170" s="242" t="str">
        <f>IF(LEN($A170)&gt;1,"Val "&amp;COUNTIF($A$2:$A170,"&gt;&lt;"),"")</f>
        <v/>
      </c>
      <c r="C170" s="60" t="e">
        <f>Org_data!$T$3</f>
        <v>#N/A</v>
      </c>
      <c r="D170" s="60" t="e">
        <f>Org_data!$T$4</f>
        <v>#N/A</v>
      </c>
      <c r="E170" s="60">
        <f>'E&amp;R1'!$L$14</f>
        <v>0</v>
      </c>
      <c r="F170" s="196"/>
      <c r="G170" s="329"/>
      <c r="H170" s="329"/>
      <c r="I170" s="330"/>
      <c r="J170" s="329"/>
      <c r="K170" s="330"/>
      <c r="L170" s="321"/>
      <c r="M170" s="322"/>
    </row>
    <row r="171" spans="1:13" ht="32.25" customHeight="1" x14ac:dyDescent="0.35">
      <c r="A171" s="273"/>
      <c r="B171" s="242"/>
      <c r="C171" s="418" t="s">
        <v>471</v>
      </c>
      <c r="D171" s="419"/>
      <c r="E171" s="420"/>
      <c r="F171" s="196"/>
      <c r="G171" s="329"/>
      <c r="H171" s="329"/>
      <c r="I171" s="330"/>
      <c r="J171" s="329"/>
      <c r="K171" s="330"/>
      <c r="L171" s="321"/>
      <c r="M171" s="322"/>
    </row>
    <row r="172" spans="1:13" ht="60" customHeight="1" x14ac:dyDescent="0.35">
      <c r="A172" s="273" t="s">
        <v>399</v>
      </c>
      <c r="B172" s="240" t="str">
        <f>IF(LEN($A172)&gt;1,"Val "&amp;COUNTIF($A$2:$A172,"&gt;&lt;"),"")</f>
        <v/>
      </c>
      <c r="C172" s="427" t="s">
        <v>397</v>
      </c>
      <c r="D172" s="428"/>
      <c r="E172" s="429"/>
      <c r="F172" s="107"/>
      <c r="G172" s="326"/>
      <c r="H172" s="326"/>
      <c r="I172" s="326"/>
      <c r="J172" s="326"/>
      <c r="K172" s="326"/>
      <c r="L172" s="323"/>
      <c r="M172" s="324"/>
    </row>
    <row r="173" spans="1:13" ht="60" customHeight="1" x14ac:dyDescent="0.35">
      <c r="A173" s="273" t="s">
        <v>472</v>
      </c>
      <c r="B173" s="241" t="str">
        <f>IF(LEN($A173)&gt;1,"Val "&amp;COUNTIF($A$2:$A173,"&gt;&lt;"),"")</f>
        <v>Val 37</v>
      </c>
      <c r="C173" s="424"/>
      <c r="D173" s="425"/>
      <c r="E173" s="426"/>
      <c r="F173" s="195" t="e">
        <f>IF(AND($H173=TRUE,$I173=TRUE),"Return to form","")</f>
        <v>#N/A</v>
      </c>
      <c r="G173" s="326" t="e">
        <f>D170&lt;&gt;0</f>
        <v>#N/A</v>
      </c>
      <c r="H173" s="326" t="e">
        <f>E170&gt;=D170</f>
        <v>#N/A</v>
      </c>
      <c r="I173" s="326" t="b">
        <f>ISTEXT(C173)</f>
        <v>0</v>
      </c>
      <c r="J173" s="326" t="e">
        <f>IF(AND(G173=TRUE,H173=TRUE),TRUE,FALSE)</f>
        <v>#N/A</v>
      </c>
      <c r="K173" s="326" t="e">
        <f>IF(AND(G173=TRUE,H173=TRUE,I173=TRUE),TRUE,FALSE)</f>
        <v>#N/A</v>
      </c>
      <c r="L173" s="323"/>
      <c r="M173" s="324"/>
    </row>
    <row r="174" spans="1:13" ht="30" customHeight="1" x14ac:dyDescent="0.35">
      <c r="A174" s="273" t="s">
        <v>399</v>
      </c>
      <c r="B174" s="242" t="str">
        <f>IF(LEN($A174)&gt;1,"Val "&amp;COUNTIF($A$2:$A174,"&gt;&lt;"),"")</f>
        <v/>
      </c>
      <c r="C174" s="427" t="s">
        <v>400</v>
      </c>
      <c r="D174" s="428"/>
      <c r="E174" s="429"/>
      <c r="F174" s="196"/>
      <c r="G174" s="326"/>
      <c r="H174" s="326"/>
      <c r="I174" s="326"/>
      <c r="J174" s="326"/>
      <c r="K174" s="326"/>
      <c r="L174" s="323"/>
      <c r="M174" s="324"/>
    </row>
    <row r="175" spans="1:13" ht="60" customHeight="1" x14ac:dyDescent="0.35">
      <c r="A175" s="273" t="s">
        <v>473</v>
      </c>
      <c r="B175" s="241" t="str">
        <f>IF(LEN($A175)&gt;1,"Val "&amp;COUNTIF($A$2:$A175,"&gt;&lt;"),"")</f>
        <v>Val 38</v>
      </c>
      <c r="C175" s="424"/>
      <c r="D175" s="425"/>
      <c r="E175" s="426"/>
      <c r="F175" s="195" t="e">
        <f>IF(AND($H175=TRUE,$I175=TRUE),"Return to form","")</f>
        <v>#N/A</v>
      </c>
      <c r="G175" s="326" t="e">
        <f>AND($E170&lt;=SUM($C170-$L175),$H173=FALSE)</f>
        <v>#N/A</v>
      </c>
      <c r="H175" s="326" t="e">
        <f>E170&lt;=SUM(C170*M175)</f>
        <v>#N/A</v>
      </c>
      <c r="I175" s="326" t="b">
        <f>ISTEXT(C175)</f>
        <v>0</v>
      </c>
      <c r="J175" s="326" t="e">
        <f>IF(AND(G175=TRUE,H175=TRUE),TRUE,FALSE)</f>
        <v>#N/A</v>
      </c>
      <c r="K175" s="326" t="e">
        <f>IF(AND(G175=TRUE,H175=TRUE,I175=TRUE),TRUE,FALSE)</f>
        <v>#N/A</v>
      </c>
      <c r="L175" s="323">
        <v>5000</v>
      </c>
      <c r="M175" s="324">
        <v>0.33333333333333298</v>
      </c>
    </row>
    <row r="176" spans="1:13" x14ac:dyDescent="0.35">
      <c r="A176" s="273" t="s">
        <v>399</v>
      </c>
      <c r="B176" s="243" t="str">
        <f>IF(LEN($A176)&gt;1,"Val "&amp;COUNTIF($A$2:$A176,"&gt;&lt;"),"")</f>
        <v/>
      </c>
      <c r="C176" s="135"/>
      <c r="D176" s="135"/>
      <c r="E176" s="135"/>
      <c r="F176" s="197"/>
      <c r="G176" s="327"/>
      <c r="H176" s="327"/>
      <c r="I176" s="327"/>
      <c r="J176" s="327"/>
      <c r="K176" s="327"/>
      <c r="M176" s="325"/>
    </row>
    <row r="177" spans="1:13" x14ac:dyDescent="0.35">
      <c r="A177" s="273" t="s">
        <v>399</v>
      </c>
      <c r="B177" s="242" t="str">
        <f>IF(LEN($A177)&gt;1,"Val "&amp;COUNTIF($A$2:$A177,"&gt;&lt;"),"")</f>
        <v/>
      </c>
      <c r="C177" s="104" t="s">
        <v>474</v>
      </c>
      <c r="D177" s="58"/>
      <c r="E177" s="59"/>
      <c r="F177" s="196"/>
      <c r="G177" s="327"/>
      <c r="H177" s="327"/>
      <c r="I177" s="327"/>
      <c r="J177" s="327"/>
      <c r="K177" s="327"/>
      <c r="M177" s="320"/>
    </row>
    <row r="178" spans="1:13" ht="45" customHeight="1" x14ac:dyDescent="0.35">
      <c r="A178" s="273" t="s">
        <v>399</v>
      </c>
      <c r="B178" s="242" t="str">
        <f>IF(LEN($A178)&gt;1,"Val "&amp;COUNTIF($A$2:$A178,"&gt;&lt;"),"")</f>
        <v/>
      </c>
      <c r="C178" s="61" t="s">
        <v>393</v>
      </c>
      <c r="D178" s="61" t="s">
        <v>394</v>
      </c>
      <c r="E178" s="61" t="s">
        <v>395</v>
      </c>
      <c r="F178" s="196"/>
      <c r="G178" s="328"/>
      <c r="H178" s="328"/>
      <c r="I178" s="327"/>
      <c r="J178" s="328"/>
      <c r="K178" s="327"/>
      <c r="M178" s="320"/>
    </row>
    <row r="179" spans="1:13" x14ac:dyDescent="0.35">
      <c r="A179" s="273" t="s">
        <v>399</v>
      </c>
      <c r="B179" s="242" t="str">
        <f>IF(LEN($A179)&gt;1,"Val "&amp;COUNTIF($A$2:$A179,"&gt;&lt;"),"")</f>
        <v/>
      </c>
      <c r="C179" s="60" t="e">
        <f>Org_data!$U$3</f>
        <v>#N/A</v>
      </c>
      <c r="D179" s="60" t="e">
        <f>Org_data!$U$4</f>
        <v>#N/A</v>
      </c>
      <c r="E179" s="60">
        <f>'E&amp;R1'!$V$14</f>
        <v>0</v>
      </c>
      <c r="F179" s="196"/>
      <c r="G179" s="329"/>
      <c r="H179" s="329"/>
      <c r="I179" s="330"/>
      <c r="J179" s="329"/>
      <c r="K179" s="330"/>
      <c r="L179" s="321"/>
      <c r="M179" s="322"/>
    </row>
    <row r="180" spans="1:13" ht="30" customHeight="1" x14ac:dyDescent="0.35">
      <c r="A180" s="273"/>
      <c r="B180" s="242"/>
      <c r="C180" s="418" t="s">
        <v>475</v>
      </c>
      <c r="D180" s="419"/>
      <c r="E180" s="420"/>
      <c r="F180" s="196"/>
      <c r="G180" s="329"/>
      <c r="H180" s="329"/>
      <c r="I180" s="330"/>
      <c r="J180" s="329"/>
      <c r="K180" s="330"/>
      <c r="L180" s="321"/>
      <c r="M180" s="322"/>
    </row>
    <row r="181" spans="1:13" ht="60" customHeight="1" x14ac:dyDescent="0.35">
      <c r="A181" s="273" t="s">
        <v>399</v>
      </c>
      <c r="B181" s="240" t="str">
        <f>IF(LEN($A181)&gt;1,"Val "&amp;COUNTIF($A$2:$A181,"&gt;&lt;"),"")</f>
        <v/>
      </c>
      <c r="C181" s="427" t="s">
        <v>397</v>
      </c>
      <c r="D181" s="428"/>
      <c r="E181" s="429"/>
      <c r="F181" s="107"/>
      <c r="G181" s="326"/>
      <c r="H181" s="326"/>
      <c r="I181" s="326"/>
      <c r="J181" s="326"/>
      <c r="K181" s="326"/>
      <c r="L181" s="323"/>
      <c r="M181" s="324"/>
    </row>
    <row r="182" spans="1:13" ht="60" customHeight="1" x14ac:dyDescent="0.35">
      <c r="A182" s="273" t="s">
        <v>476</v>
      </c>
      <c r="B182" s="241" t="str">
        <f>IF(LEN($A182)&gt;1,"Val "&amp;COUNTIF($A$2:$A182,"&gt;&lt;"),"")</f>
        <v>Val 39</v>
      </c>
      <c r="C182" s="424"/>
      <c r="D182" s="425"/>
      <c r="E182" s="426"/>
      <c r="F182" s="195" t="e">
        <f>IF(AND($H182=TRUE,$I182=TRUE),"Return to form","")</f>
        <v>#N/A</v>
      </c>
      <c r="G182" s="326" t="e">
        <f>D179&lt;&gt;0</f>
        <v>#N/A</v>
      </c>
      <c r="H182" s="326" t="e">
        <f>E179&gt;=D179</f>
        <v>#N/A</v>
      </c>
      <c r="I182" s="326" t="b">
        <f>ISTEXT(C182)</f>
        <v>0</v>
      </c>
      <c r="J182" s="326" t="e">
        <f>IF(AND(G182=TRUE,H182=TRUE),TRUE,FALSE)</f>
        <v>#N/A</v>
      </c>
      <c r="K182" s="326" t="e">
        <f>IF(AND(G182=TRUE,H182=TRUE,I182=TRUE),TRUE,FALSE)</f>
        <v>#N/A</v>
      </c>
      <c r="L182" s="323"/>
      <c r="M182" s="324"/>
    </row>
    <row r="183" spans="1:13" ht="30" customHeight="1" x14ac:dyDescent="0.35">
      <c r="A183" s="273" t="s">
        <v>399</v>
      </c>
      <c r="B183" s="242" t="str">
        <f>IF(LEN($A183)&gt;1,"Val "&amp;COUNTIF($A$2:$A183,"&gt;&lt;"),"")</f>
        <v/>
      </c>
      <c r="C183" s="427" t="s">
        <v>400</v>
      </c>
      <c r="D183" s="428"/>
      <c r="E183" s="429"/>
      <c r="F183" s="196"/>
      <c r="G183" s="326"/>
      <c r="H183" s="326"/>
      <c r="I183" s="326"/>
      <c r="J183" s="326"/>
      <c r="K183" s="326"/>
      <c r="L183" s="323"/>
      <c r="M183" s="324"/>
    </row>
    <row r="184" spans="1:13" ht="60" customHeight="1" x14ac:dyDescent="0.35">
      <c r="A184" s="273" t="s">
        <v>477</v>
      </c>
      <c r="B184" s="241" t="str">
        <f>IF(LEN($A184)&gt;1,"Val "&amp;COUNTIF($A$2:$A184,"&gt;&lt;"),"")</f>
        <v>Val 40</v>
      </c>
      <c r="C184" s="424"/>
      <c r="D184" s="425"/>
      <c r="E184" s="426"/>
      <c r="F184" s="195" t="e">
        <f>IF(AND($H184=TRUE,$I184=TRUE),"Return to form","")</f>
        <v>#N/A</v>
      </c>
      <c r="G184" s="326" t="e">
        <f>AND($E179&lt;=SUM($C179-$L184),$H182=FALSE)</f>
        <v>#N/A</v>
      </c>
      <c r="H184" s="326" t="e">
        <f>E179&lt;=SUM(C179*M184)</f>
        <v>#N/A</v>
      </c>
      <c r="I184" s="326" t="b">
        <f>ISTEXT(C184)</f>
        <v>0</v>
      </c>
      <c r="J184" s="326" t="e">
        <f>IF(AND(G184=TRUE,H184=TRUE),TRUE,FALSE)</f>
        <v>#N/A</v>
      </c>
      <c r="K184" s="326" t="e">
        <f>IF(AND(G184=TRUE,H184=TRUE,I184=TRUE),TRUE,FALSE)</f>
        <v>#N/A</v>
      </c>
      <c r="L184" s="323">
        <v>5000</v>
      </c>
      <c r="M184" s="324">
        <v>0.33333333333333298</v>
      </c>
    </row>
    <row r="185" spans="1:13" x14ac:dyDescent="0.35">
      <c r="A185" s="273" t="s">
        <v>399</v>
      </c>
      <c r="B185" s="243" t="str">
        <f>IF(LEN($A185)&gt;1,"Val "&amp;COUNTIF($A$2:$A185,"&gt;&lt;"),"")</f>
        <v/>
      </c>
      <c r="C185" s="135"/>
      <c r="D185" s="135"/>
      <c r="E185" s="135"/>
      <c r="F185" s="197"/>
      <c r="G185" s="327"/>
      <c r="H185" s="327"/>
      <c r="I185" s="327"/>
      <c r="J185" s="327"/>
      <c r="K185" s="327"/>
      <c r="M185" s="325"/>
    </row>
    <row r="186" spans="1:13" x14ac:dyDescent="0.35">
      <c r="A186" s="273" t="s">
        <v>399</v>
      </c>
      <c r="B186" s="242" t="str">
        <f>IF(LEN($A186)&gt;1,"Val "&amp;COUNTIF($A$2:$A186,"&gt;&lt;"),"")</f>
        <v/>
      </c>
      <c r="C186" s="104" t="s">
        <v>478</v>
      </c>
      <c r="D186" s="58"/>
      <c r="E186" s="59"/>
      <c r="F186" s="196"/>
      <c r="G186" s="327"/>
      <c r="H186" s="327"/>
      <c r="I186" s="327"/>
      <c r="J186" s="327"/>
      <c r="K186" s="327"/>
      <c r="M186" s="320"/>
    </row>
    <row r="187" spans="1:13" ht="45" customHeight="1" x14ac:dyDescent="0.35">
      <c r="A187" s="273" t="s">
        <v>399</v>
      </c>
      <c r="B187" s="242" t="str">
        <f>IF(LEN($A187)&gt;1,"Val "&amp;COUNTIF($A$2:$A187,"&gt;&lt;"),"")</f>
        <v/>
      </c>
      <c r="C187" s="61" t="s">
        <v>393</v>
      </c>
      <c r="D187" s="61" t="s">
        <v>394</v>
      </c>
      <c r="E187" s="61" t="s">
        <v>395</v>
      </c>
      <c r="F187" s="196"/>
      <c r="G187" s="328"/>
      <c r="H187" s="328"/>
      <c r="I187" s="327"/>
      <c r="J187" s="328"/>
      <c r="K187" s="327"/>
      <c r="M187" s="320"/>
    </row>
    <row r="188" spans="1:13" x14ac:dyDescent="0.35">
      <c r="A188" s="273" t="s">
        <v>399</v>
      </c>
      <c r="B188" s="242" t="str">
        <f>IF(LEN($A188)&gt;1,"Val "&amp;COUNTIF($A$2:$A188,"&gt;&lt;"),"")</f>
        <v/>
      </c>
      <c r="C188" s="60" t="e">
        <f>Org_data!$V$3</f>
        <v>#N/A</v>
      </c>
      <c r="D188" s="60" t="e">
        <f>Org_data!$V$4</f>
        <v>#N/A</v>
      </c>
      <c r="E188" s="60">
        <f>'E&amp;R1'!$AH$14</f>
        <v>0</v>
      </c>
      <c r="F188" s="196"/>
      <c r="G188" s="329"/>
      <c r="H188" s="329"/>
      <c r="I188" s="330"/>
      <c r="J188" s="329"/>
      <c r="K188" s="330"/>
      <c r="L188" s="321"/>
      <c r="M188" s="322"/>
    </row>
    <row r="189" spans="1:13" ht="28.5" customHeight="1" x14ac:dyDescent="0.35">
      <c r="A189" s="273"/>
      <c r="B189" s="242"/>
      <c r="C189" s="418" t="s">
        <v>479</v>
      </c>
      <c r="D189" s="419"/>
      <c r="E189" s="420"/>
      <c r="F189" s="196"/>
      <c r="G189" s="329"/>
      <c r="H189" s="329"/>
      <c r="I189" s="330"/>
      <c r="J189" s="329"/>
      <c r="K189" s="330"/>
      <c r="L189" s="321"/>
      <c r="M189" s="322"/>
    </row>
    <row r="190" spans="1:13" ht="60" customHeight="1" x14ac:dyDescent="0.35">
      <c r="A190" s="273" t="s">
        <v>399</v>
      </c>
      <c r="B190" s="240" t="str">
        <f>IF(LEN($A190)&gt;1,"Val "&amp;COUNTIF($A$2:$A190,"&gt;&lt;"),"")</f>
        <v/>
      </c>
      <c r="C190" s="427" t="s">
        <v>397</v>
      </c>
      <c r="D190" s="428"/>
      <c r="E190" s="429"/>
      <c r="F190" s="107"/>
      <c r="G190" s="326"/>
      <c r="H190" s="326"/>
      <c r="I190" s="326"/>
      <c r="J190" s="326"/>
      <c r="K190" s="326"/>
      <c r="L190" s="323"/>
      <c r="M190" s="324"/>
    </row>
    <row r="191" spans="1:13" ht="60" customHeight="1" x14ac:dyDescent="0.35">
      <c r="A191" s="273" t="s">
        <v>480</v>
      </c>
      <c r="B191" s="241" t="str">
        <f>IF(LEN($A191)&gt;1,"Val "&amp;COUNTIF($A$2:$A191,"&gt;&lt;"),"")</f>
        <v>Val 41</v>
      </c>
      <c r="C191" s="424"/>
      <c r="D191" s="425"/>
      <c r="E191" s="426"/>
      <c r="F191" s="195" t="e">
        <f>IF(AND($H191=TRUE,$I191=TRUE),"Return to form","")</f>
        <v>#N/A</v>
      </c>
      <c r="G191" s="326" t="e">
        <f>D188&lt;&gt;0</f>
        <v>#N/A</v>
      </c>
      <c r="H191" s="326" t="e">
        <f>E188&gt;=D188</f>
        <v>#N/A</v>
      </c>
      <c r="I191" s="326" t="b">
        <f>ISTEXT(C191)</f>
        <v>0</v>
      </c>
      <c r="J191" s="326" t="e">
        <f>IF(AND(G191=TRUE,H191=TRUE),TRUE,FALSE)</f>
        <v>#N/A</v>
      </c>
      <c r="K191" s="326" t="e">
        <f>IF(AND(G191=TRUE,H191=TRUE,I191=TRUE),TRUE,FALSE)</f>
        <v>#N/A</v>
      </c>
      <c r="L191" s="323"/>
      <c r="M191" s="324"/>
    </row>
    <row r="192" spans="1:13" ht="30" customHeight="1" x14ac:dyDescent="0.35">
      <c r="A192" s="273" t="s">
        <v>399</v>
      </c>
      <c r="B192" s="242" t="str">
        <f>IF(LEN($A192)&gt;1,"Val "&amp;COUNTIF($A$2:$A192,"&gt;&lt;"),"")</f>
        <v/>
      </c>
      <c r="C192" s="427" t="s">
        <v>400</v>
      </c>
      <c r="D192" s="428"/>
      <c r="E192" s="429"/>
      <c r="F192" s="196"/>
      <c r="G192" s="326"/>
      <c r="H192" s="326"/>
      <c r="I192" s="326"/>
      <c r="J192" s="326"/>
      <c r="K192" s="326"/>
      <c r="L192" s="323"/>
      <c r="M192" s="324"/>
    </row>
    <row r="193" spans="1:13" ht="60" customHeight="1" x14ac:dyDescent="0.35">
      <c r="A193" s="273" t="s">
        <v>481</v>
      </c>
      <c r="B193" s="241" t="str">
        <f>IF(LEN($A193)&gt;1,"Val "&amp;COUNTIF($A$2:$A193,"&gt;&lt;"),"")</f>
        <v>Val 42</v>
      </c>
      <c r="C193" s="424"/>
      <c r="D193" s="425"/>
      <c r="E193" s="426"/>
      <c r="F193" s="195" t="e">
        <f>IF(AND($H193=TRUE,$I193=TRUE),"Return to form","")</f>
        <v>#N/A</v>
      </c>
      <c r="G193" s="326" t="e">
        <f>AND($E188&lt;=SUM($C188-$L193),$H191=FALSE)</f>
        <v>#N/A</v>
      </c>
      <c r="H193" s="326" t="e">
        <f>E188&lt;=SUM(C188*M193)</f>
        <v>#N/A</v>
      </c>
      <c r="I193" s="326" t="b">
        <f>ISTEXT(C193)</f>
        <v>0</v>
      </c>
      <c r="J193" s="326" t="e">
        <f>IF(AND(G193=TRUE,H193=TRUE),TRUE,FALSE)</f>
        <v>#N/A</v>
      </c>
      <c r="K193" s="326" t="e">
        <f>IF(AND(G193=TRUE,H193=TRUE,I193=TRUE),TRUE,FALSE)</f>
        <v>#N/A</v>
      </c>
      <c r="L193" s="323">
        <v>5000</v>
      </c>
      <c r="M193" s="324">
        <v>0.33333333333333298</v>
      </c>
    </row>
    <row r="194" spans="1:13" x14ac:dyDescent="0.35">
      <c r="A194" s="273" t="s">
        <v>399</v>
      </c>
      <c r="B194" s="243" t="str">
        <f>IF(LEN($A194)&gt;1,"Val "&amp;COUNTIF($A$2:$A194,"&gt;&lt;"),"")</f>
        <v/>
      </c>
      <c r="C194" s="135"/>
      <c r="D194" s="135"/>
      <c r="E194" s="135"/>
      <c r="F194" s="197"/>
      <c r="G194" s="327"/>
      <c r="H194" s="327"/>
      <c r="I194" s="327"/>
      <c r="J194" s="327"/>
      <c r="K194" s="327"/>
      <c r="M194" s="325"/>
    </row>
    <row r="195" spans="1:13" x14ac:dyDescent="0.35">
      <c r="A195" s="273" t="s">
        <v>399</v>
      </c>
      <c r="B195" s="242" t="str">
        <f>IF(LEN($A195)&gt;1,"Val "&amp;COUNTIF($A$2:$A195,"&gt;&lt;"),"")</f>
        <v/>
      </c>
      <c r="C195" s="104" t="s">
        <v>482</v>
      </c>
      <c r="D195" s="58"/>
      <c r="E195" s="59"/>
      <c r="F195" s="196"/>
      <c r="G195" s="327"/>
      <c r="H195" s="327"/>
      <c r="I195" s="327"/>
      <c r="J195" s="327"/>
      <c r="K195" s="327"/>
      <c r="M195" s="320"/>
    </row>
    <row r="196" spans="1:13" ht="45" customHeight="1" x14ac:dyDescent="0.35">
      <c r="A196" s="273" t="s">
        <v>399</v>
      </c>
      <c r="B196" s="242" t="str">
        <f>IF(LEN($A196)&gt;1,"Val "&amp;COUNTIF($A$2:$A196,"&gt;&lt;"),"")</f>
        <v/>
      </c>
      <c r="C196" s="61" t="s">
        <v>393</v>
      </c>
      <c r="D196" s="61" t="s">
        <v>394</v>
      </c>
      <c r="E196" s="61" t="s">
        <v>395</v>
      </c>
      <c r="F196" s="196"/>
      <c r="G196" s="328"/>
      <c r="H196" s="328"/>
      <c r="I196" s="327"/>
      <c r="J196" s="328"/>
      <c r="K196" s="327"/>
      <c r="M196" s="320"/>
    </row>
    <row r="197" spans="1:13" x14ac:dyDescent="0.35">
      <c r="A197" s="273" t="s">
        <v>399</v>
      </c>
      <c r="B197" s="242" t="str">
        <f>IF(LEN($A197)&gt;1,"Val "&amp;COUNTIF($A$2:$A197,"&gt;&lt;"),"")</f>
        <v/>
      </c>
      <c r="C197" s="60" t="e">
        <f>Org_data!$W$3</f>
        <v>#N/A</v>
      </c>
      <c r="D197" s="60" t="e">
        <f>Org_data!$W$4</f>
        <v>#N/A</v>
      </c>
      <c r="E197" s="60">
        <f>'E&amp;R1'!$L$15</f>
        <v>0</v>
      </c>
      <c r="F197" s="196"/>
      <c r="G197" s="329"/>
      <c r="H197" s="329"/>
      <c r="I197" s="330"/>
      <c r="J197" s="329"/>
      <c r="K197" s="330"/>
      <c r="L197" s="321"/>
      <c r="M197" s="322"/>
    </row>
    <row r="198" spans="1:13" ht="27.75" customHeight="1" x14ac:dyDescent="0.35">
      <c r="A198" s="273"/>
      <c r="B198" s="242"/>
      <c r="C198" s="418" t="s">
        <v>483</v>
      </c>
      <c r="D198" s="419"/>
      <c r="E198" s="420"/>
      <c r="F198" s="196"/>
      <c r="G198" s="329"/>
      <c r="H198" s="329"/>
      <c r="I198" s="330"/>
      <c r="J198" s="329"/>
      <c r="K198" s="330"/>
      <c r="L198" s="321"/>
      <c r="M198" s="322"/>
    </row>
    <row r="199" spans="1:13" ht="60" customHeight="1" x14ac:dyDescent="0.35">
      <c r="A199" s="273" t="s">
        <v>399</v>
      </c>
      <c r="B199" s="240" t="str">
        <f>IF(LEN($A199)&gt;1,"Val "&amp;COUNTIF($A$2:$A199,"&gt;&lt;"),"")</f>
        <v/>
      </c>
      <c r="C199" s="427" t="s">
        <v>397</v>
      </c>
      <c r="D199" s="428"/>
      <c r="E199" s="429"/>
      <c r="F199" s="107"/>
      <c r="G199" s="326"/>
      <c r="H199" s="326"/>
      <c r="I199" s="326"/>
      <c r="J199" s="326"/>
      <c r="K199" s="326"/>
      <c r="L199" s="323"/>
      <c r="M199" s="324"/>
    </row>
    <row r="200" spans="1:13" ht="60" customHeight="1" x14ac:dyDescent="0.35">
      <c r="A200" s="273" t="s">
        <v>484</v>
      </c>
      <c r="B200" s="241" t="str">
        <f>IF(LEN($A200)&gt;1,"Val "&amp;COUNTIF($A$2:$A200,"&gt;&lt;"),"")</f>
        <v>Val 43</v>
      </c>
      <c r="C200" s="424"/>
      <c r="D200" s="425"/>
      <c r="E200" s="426"/>
      <c r="F200" s="195" t="e">
        <f>IF(AND($H200=TRUE,$I200=TRUE),"Return to form","")</f>
        <v>#N/A</v>
      </c>
      <c r="G200" s="326" t="e">
        <f>D197&lt;&gt;0</f>
        <v>#N/A</v>
      </c>
      <c r="H200" s="326" t="e">
        <f>E197&gt;=D197</f>
        <v>#N/A</v>
      </c>
      <c r="I200" s="326" t="b">
        <f>ISTEXT(C200)</f>
        <v>0</v>
      </c>
      <c r="J200" s="326" t="e">
        <f>IF(AND(G200=TRUE,H200=TRUE),TRUE,FALSE)</f>
        <v>#N/A</v>
      </c>
      <c r="K200" s="326" t="e">
        <f>IF(AND(G200=TRUE,H200=TRUE,I200=TRUE),TRUE,FALSE)</f>
        <v>#N/A</v>
      </c>
      <c r="L200" s="323"/>
      <c r="M200" s="324"/>
    </row>
    <row r="201" spans="1:13" ht="30" customHeight="1" x14ac:dyDescent="0.35">
      <c r="A201" s="273" t="s">
        <v>399</v>
      </c>
      <c r="B201" s="242" t="str">
        <f>IF(LEN($A201)&gt;1,"Val "&amp;COUNTIF($A$2:$A201,"&gt;&lt;"),"")</f>
        <v/>
      </c>
      <c r="C201" s="427" t="s">
        <v>400</v>
      </c>
      <c r="D201" s="428"/>
      <c r="E201" s="429"/>
      <c r="F201" s="196"/>
      <c r="G201" s="326"/>
      <c r="H201" s="326"/>
      <c r="I201" s="326"/>
      <c r="J201" s="326"/>
      <c r="K201" s="326"/>
      <c r="L201" s="323"/>
      <c r="M201" s="324"/>
    </row>
    <row r="202" spans="1:13" ht="60" customHeight="1" x14ac:dyDescent="0.35">
      <c r="A202" s="273" t="s">
        <v>485</v>
      </c>
      <c r="B202" s="241" t="str">
        <f>IF(LEN($A202)&gt;1,"Val "&amp;COUNTIF($A$2:$A202,"&gt;&lt;"),"")</f>
        <v>Val 44</v>
      </c>
      <c r="C202" s="424"/>
      <c r="D202" s="425"/>
      <c r="E202" s="426"/>
      <c r="F202" s="195" t="e">
        <f>IF(AND($H202=TRUE,$I202=TRUE),"Return to form","")</f>
        <v>#N/A</v>
      </c>
      <c r="G202" s="326" t="e">
        <f>AND($E197&lt;=SUM($C197-$L202),$H200=FALSE)</f>
        <v>#N/A</v>
      </c>
      <c r="H202" s="326" t="e">
        <f>E197&lt;=SUM(C197*M202)</f>
        <v>#N/A</v>
      </c>
      <c r="I202" s="326" t="b">
        <f>ISTEXT(C202)</f>
        <v>0</v>
      </c>
      <c r="J202" s="326" t="e">
        <f>IF(AND(G202=TRUE,H202=TRUE),TRUE,FALSE)</f>
        <v>#N/A</v>
      </c>
      <c r="K202" s="326" t="e">
        <f>IF(AND(G202=TRUE,H202=TRUE,I202=TRUE),TRUE,FALSE)</f>
        <v>#N/A</v>
      </c>
      <c r="L202" s="323">
        <v>5000</v>
      </c>
      <c r="M202" s="324">
        <v>0.33333333333333298</v>
      </c>
    </row>
    <row r="203" spans="1:13" x14ac:dyDescent="0.35">
      <c r="A203" s="273" t="s">
        <v>399</v>
      </c>
      <c r="B203" s="243" t="str">
        <f>IF(LEN($A203)&gt;1,"Val "&amp;COUNTIF($A$2:$A203,"&gt;&lt;"),"")</f>
        <v/>
      </c>
      <c r="C203" s="135"/>
      <c r="D203" s="135"/>
      <c r="E203" s="135"/>
      <c r="F203" s="197"/>
      <c r="G203" s="327"/>
      <c r="H203" s="327"/>
      <c r="I203" s="327"/>
      <c r="J203" s="327"/>
      <c r="K203" s="327"/>
      <c r="M203" s="325"/>
    </row>
    <row r="204" spans="1:13" x14ac:dyDescent="0.35">
      <c r="A204" s="273" t="s">
        <v>399</v>
      </c>
      <c r="B204" s="242" t="str">
        <f>IF(LEN($A204)&gt;1,"Val "&amp;COUNTIF($A$2:$A204,"&gt;&lt;"),"")</f>
        <v/>
      </c>
      <c r="C204" s="104" t="s">
        <v>486</v>
      </c>
      <c r="D204" s="58"/>
      <c r="E204" s="59"/>
      <c r="F204" s="196"/>
      <c r="G204" s="327"/>
      <c r="H204" s="327"/>
      <c r="I204" s="327"/>
      <c r="J204" s="327"/>
      <c r="K204" s="327"/>
      <c r="M204" s="320"/>
    </row>
    <row r="205" spans="1:13" ht="45" customHeight="1" x14ac:dyDescent="0.35">
      <c r="A205" s="273" t="s">
        <v>399</v>
      </c>
      <c r="B205" s="242" t="str">
        <f>IF(LEN($A205)&gt;1,"Val "&amp;COUNTIF($A$2:$A205,"&gt;&lt;"),"")</f>
        <v/>
      </c>
      <c r="C205" s="61" t="s">
        <v>393</v>
      </c>
      <c r="D205" s="61" t="s">
        <v>394</v>
      </c>
      <c r="E205" s="61" t="s">
        <v>395</v>
      </c>
      <c r="F205" s="196"/>
      <c r="G205" s="328"/>
      <c r="H205" s="328"/>
      <c r="I205" s="327"/>
      <c r="J205" s="328"/>
      <c r="K205" s="327"/>
      <c r="M205" s="320"/>
    </row>
    <row r="206" spans="1:13" x14ac:dyDescent="0.35">
      <c r="A206" s="273" t="s">
        <v>399</v>
      </c>
      <c r="B206" s="242" t="str">
        <f>IF(LEN($A206)&gt;1,"Val "&amp;COUNTIF($A$2:$A206,"&gt;&lt;"),"")</f>
        <v/>
      </c>
      <c r="C206" s="60" t="e">
        <f>Org_data!$X$3</f>
        <v>#N/A</v>
      </c>
      <c r="D206" s="60" t="e">
        <f>Org_data!$X$4</f>
        <v>#N/A</v>
      </c>
      <c r="E206" s="60">
        <f>'E&amp;R1'!$V$15</f>
        <v>0</v>
      </c>
      <c r="F206" s="196"/>
      <c r="G206" s="329"/>
      <c r="H206" s="329"/>
      <c r="I206" s="330"/>
      <c r="J206" s="329"/>
      <c r="K206" s="330"/>
      <c r="L206" s="321"/>
      <c r="M206" s="322"/>
    </row>
    <row r="207" spans="1:13" ht="27.75" customHeight="1" x14ac:dyDescent="0.35">
      <c r="A207" s="273"/>
      <c r="B207" s="242"/>
      <c r="C207" s="418" t="s">
        <v>487</v>
      </c>
      <c r="D207" s="419"/>
      <c r="E207" s="420"/>
      <c r="F207" s="196"/>
      <c r="G207" s="329"/>
      <c r="H207" s="329"/>
      <c r="I207" s="330"/>
      <c r="J207" s="329"/>
      <c r="K207" s="330"/>
      <c r="L207" s="321"/>
      <c r="M207" s="322"/>
    </row>
    <row r="208" spans="1:13" ht="60" customHeight="1" x14ac:dyDescent="0.35">
      <c r="A208" s="273" t="s">
        <v>399</v>
      </c>
      <c r="B208" s="240" t="str">
        <f>IF(LEN($A208)&gt;1,"Val "&amp;COUNTIF($A$2:$A208,"&gt;&lt;"),"")</f>
        <v/>
      </c>
      <c r="C208" s="427" t="s">
        <v>397</v>
      </c>
      <c r="D208" s="428"/>
      <c r="E208" s="429"/>
      <c r="F208" s="107"/>
      <c r="G208" s="326"/>
      <c r="H208" s="326"/>
      <c r="I208" s="326"/>
      <c r="J208" s="326"/>
      <c r="K208" s="326"/>
      <c r="L208" s="323"/>
      <c r="M208" s="324"/>
    </row>
    <row r="209" spans="1:13" ht="60" customHeight="1" x14ac:dyDescent="0.35">
      <c r="A209" s="273" t="s">
        <v>488</v>
      </c>
      <c r="B209" s="241" t="str">
        <f>IF(LEN($A209)&gt;1,"Val "&amp;COUNTIF($A$2:$A209,"&gt;&lt;"),"")</f>
        <v>Val 45</v>
      </c>
      <c r="C209" s="424"/>
      <c r="D209" s="425"/>
      <c r="E209" s="426"/>
      <c r="F209" s="195" t="e">
        <f>IF(AND($H209=TRUE,$I209=TRUE),"Return to form","")</f>
        <v>#N/A</v>
      </c>
      <c r="G209" s="326" t="e">
        <f>D206&lt;&gt;0</f>
        <v>#N/A</v>
      </c>
      <c r="H209" s="326" t="e">
        <f>E206&gt;=D206</f>
        <v>#N/A</v>
      </c>
      <c r="I209" s="326" t="b">
        <f>ISTEXT(C209)</f>
        <v>0</v>
      </c>
      <c r="J209" s="326" t="e">
        <f>IF(AND(G209=TRUE,H209=TRUE),TRUE,FALSE)</f>
        <v>#N/A</v>
      </c>
      <c r="K209" s="326" t="e">
        <f>IF(AND(G209=TRUE,H209=TRUE,I209=TRUE),TRUE,FALSE)</f>
        <v>#N/A</v>
      </c>
      <c r="L209" s="323"/>
      <c r="M209" s="324"/>
    </row>
    <row r="210" spans="1:13" ht="30" customHeight="1" x14ac:dyDescent="0.35">
      <c r="A210" s="273" t="s">
        <v>399</v>
      </c>
      <c r="B210" s="242" t="str">
        <f>IF(LEN($A210)&gt;1,"Val "&amp;COUNTIF($A$2:$A210,"&gt;&lt;"),"")</f>
        <v/>
      </c>
      <c r="C210" s="427" t="s">
        <v>400</v>
      </c>
      <c r="D210" s="428"/>
      <c r="E210" s="429"/>
      <c r="F210" s="196"/>
      <c r="G210" s="326"/>
      <c r="H210" s="326"/>
      <c r="I210" s="326"/>
      <c r="J210" s="326"/>
      <c r="K210" s="326"/>
      <c r="L210" s="323"/>
      <c r="M210" s="324"/>
    </row>
    <row r="211" spans="1:13" ht="60" customHeight="1" x14ac:dyDescent="0.35">
      <c r="A211" s="273" t="s">
        <v>489</v>
      </c>
      <c r="B211" s="241" t="str">
        <f>IF(LEN($A211)&gt;1,"Val "&amp;COUNTIF($A$2:$A211,"&gt;&lt;"),"")</f>
        <v>Val 46</v>
      </c>
      <c r="C211" s="424"/>
      <c r="D211" s="425"/>
      <c r="E211" s="426"/>
      <c r="F211" s="195" t="e">
        <f>IF(AND($H211=TRUE,$I211=TRUE),"Return to form","")</f>
        <v>#N/A</v>
      </c>
      <c r="G211" s="326" t="e">
        <f>AND($E206&lt;=SUM($C206-$L211),$H209=FALSE)</f>
        <v>#N/A</v>
      </c>
      <c r="H211" s="326" t="e">
        <f>E206&lt;=SUM(C206*M211)</f>
        <v>#N/A</v>
      </c>
      <c r="I211" s="326" t="b">
        <f>ISTEXT(C211)</f>
        <v>0</v>
      </c>
      <c r="J211" s="326" t="e">
        <f>IF(AND(G211=TRUE,H211=TRUE),TRUE,FALSE)</f>
        <v>#N/A</v>
      </c>
      <c r="K211" s="326" t="e">
        <f>IF(AND(G211=TRUE,H211=TRUE,I211=TRUE),TRUE,FALSE)</f>
        <v>#N/A</v>
      </c>
      <c r="L211" s="323">
        <v>5000</v>
      </c>
      <c r="M211" s="324">
        <v>0.33333333333333298</v>
      </c>
    </row>
    <row r="212" spans="1:13" x14ac:dyDescent="0.35">
      <c r="A212" s="273" t="s">
        <v>399</v>
      </c>
      <c r="B212" s="243" t="str">
        <f>IF(LEN($A212)&gt;1,"Val "&amp;COUNTIF($A$2:$A212,"&gt;&lt;"),"")</f>
        <v/>
      </c>
      <c r="C212" s="135"/>
      <c r="D212" s="135"/>
      <c r="E212" s="135"/>
      <c r="F212" s="197"/>
      <c r="G212" s="327"/>
      <c r="H212" s="327"/>
      <c r="I212" s="327"/>
      <c r="J212" s="327"/>
      <c r="K212" s="327"/>
      <c r="M212" s="325"/>
    </row>
    <row r="213" spans="1:13" x14ac:dyDescent="0.35">
      <c r="A213" s="273" t="s">
        <v>399</v>
      </c>
      <c r="B213" s="242" t="str">
        <f>IF(LEN($A213)&gt;1,"Val "&amp;COUNTIF($A$2:$A213,"&gt;&lt;"),"")</f>
        <v/>
      </c>
      <c r="C213" s="104" t="s">
        <v>490</v>
      </c>
      <c r="D213" s="58"/>
      <c r="E213" s="59"/>
      <c r="F213" s="196"/>
      <c r="G213" s="327"/>
      <c r="H213" s="327"/>
      <c r="I213" s="327"/>
      <c r="J213" s="327"/>
      <c r="K213" s="327"/>
      <c r="M213" s="320"/>
    </row>
    <row r="214" spans="1:13" ht="45" customHeight="1" x14ac:dyDescent="0.35">
      <c r="A214" s="273" t="s">
        <v>399</v>
      </c>
      <c r="B214" s="242" t="str">
        <f>IF(LEN($A214)&gt;1,"Val "&amp;COUNTIF($A$2:$A214,"&gt;&lt;"),"")</f>
        <v/>
      </c>
      <c r="C214" s="61" t="s">
        <v>393</v>
      </c>
      <c r="D214" s="61" t="s">
        <v>394</v>
      </c>
      <c r="E214" s="61" t="s">
        <v>395</v>
      </c>
      <c r="F214" s="196"/>
      <c r="G214" s="328"/>
      <c r="H214" s="328"/>
      <c r="I214" s="327"/>
      <c r="J214" s="328"/>
      <c r="K214" s="327"/>
      <c r="M214" s="320"/>
    </row>
    <row r="215" spans="1:13" x14ac:dyDescent="0.35">
      <c r="A215" s="273" t="s">
        <v>399</v>
      </c>
      <c r="B215" s="242" t="str">
        <f>IF(LEN($A215)&gt;1,"Val "&amp;COUNTIF($A$2:$A215,"&gt;&lt;"),"")</f>
        <v/>
      </c>
      <c r="C215" s="60" t="e">
        <f>Org_data!$Y$3</f>
        <v>#N/A</v>
      </c>
      <c r="D215" s="60" t="e">
        <f>Org_data!$Y$4</f>
        <v>#N/A</v>
      </c>
      <c r="E215" s="60">
        <f>'E&amp;R1'!$AH$15</f>
        <v>0</v>
      </c>
      <c r="F215" s="196"/>
      <c r="G215" s="329"/>
      <c r="H215" s="329"/>
      <c r="I215" s="330"/>
      <c r="J215" s="329"/>
      <c r="K215" s="330"/>
      <c r="L215" s="321"/>
      <c r="M215" s="322"/>
    </row>
    <row r="216" spans="1:13" ht="29.25" customHeight="1" x14ac:dyDescent="0.35">
      <c r="A216" s="273"/>
      <c r="B216" s="242"/>
      <c r="C216" s="418" t="s">
        <v>491</v>
      </c>
      <c r="D216" s="419"/>
      <c r="E216" s="420"/>
      <c r="F216" s="196"/>
      <c r="G216" s="329"/>
      <c r="H216" s="329"/>
      <c r="I216" s="330"/>
      <c r="J216" s="329"/>
      <c r="K216" s="330"/>
      <c r="L216" s="321"/>
      <c r="M216" s="322"/>
    </row>
    <row r="217" spans="1:13" ht="60" customHeight="1" x14ac:dyDescent="0.35">
      <c r="A217" s="273" t="s">
        <v>399</v>
      </c>
      <c r="B217" s="240" t="str">
        <f>IF(LEN($A217)&gt;1,"Val "&amp;COUNTIF($A$2:$A217,"&gt;&lt;"),"")</f>
        <v/>
      </c>
      <c r="C217" s="427" t="s">
        <v>397</v>
      </c>
      <c r="D217" s="428"/>
      <c r="E217" s="429"/>
      <c r="F217" s="107"/>
      <c r="G217" s="326"/>
      <c r="H217" s="326"/>
      <c r="I217" s="326"/>
      <c r="J217" s="326"/>
      <c r="K217" s="326"/>
      <c r="L217" s="323"/>
      <c r="M217" s="324"/>
    </row>
    <row r="218" spans="1:13" ht="60" customHeight="1" x14ac:dyDescent="0.35">
      <c r="A218" s="273" t="s">
        <v>492</v>
      </c>
      <c r="B218" s="241" t="str">
        <f>IF(LEN($A218)&gt;1,"Val "&amp;COUNTIF($A$2:$A218,"&gt;&lt;"),"")</f>
        <v>Val 47</v>
      </c>
      <c r="C218" s="424"/>
      <c r="D218" s="425"/>
      <c r="E218" s="426"/>
      <c r="F218" s="195" t="e">
        <f>IF(AND($H218=TRUE,$I218=TRUE),"Return to form","")</f>
        <v>#N/A</v>
      </c>
      <c r="G218" s="326" t="e">
        <f>D215&lt;&gt;0</f>
        <v>#N/A</v>
      </c>
      <c r="H218" s="326" t="e">
        <f>E215&gt;=D215</f>
        <v>#N/A</v>
      </c>
      <c r="I218" s="326" t="b">
        <f>ISTEXT(C218)</f>
        <v>0</v>
      </c>
      <c r="J218" s="326" t="e">
        <f>IF(AND(G218=TRUE,H218=TRUE),TRUE,FALSE)</f>
        <v>#N/A</v>
      </c>
      <c r="K218" s="326" t="e">
        <f>IF(AND(G218=TRUE,H218=TRUE,I218=TRUE),TRUE,FALSE)</f>
        <v>#N/A</v>
      </c>
      <c r="L218" s="323"/>
      <c r="M218" s="324"/>
    </row>
    <row r="219" spans="1:13" ht="30" customHeight="1" x14ac:dyDescent="0.35">
      <c r="A219" s="273" t="s">
        <v>399</v>
      </c>
      <c r="B219" s="242" t="str">
        <f>IF(LEN($A219)&gt;1,"Val "&amp;COUNTIF($A$2:$A219,"&gt;&lt;"),"")</f>
        <v/>
      </c>
      <c r="C219" s="427" t="s">
        <v>400</v>
      </c>
      <c r="D219" s="428"/>
      <c r="E219" s="429"/>
      <c r="F219" s="196"/>
      <c r="G219" s="326"/>
      <c r="H219" s="326"/>
      <c r="I219" s="326"/>
      <c r="J219" s="326"/>
      <c r="K219" s="326"/>
      <c r="L219" s="323"/>
      <c r="M219" s="324"/>
    </row>
    <row r="220" spans="1:13" ht="60" customHeight="1" x14ac:dyDescent="0.35">
      <c r="A220" s="273" t="s">
        <v>493</v>
      </c>
      <c r="B220" s="241" t="str">
        <f>IF(LEN($A220)&gt;1,"Val "&amp;COUNTIF($A$2:$A220,"&gt;&lt;"),"")</f>
        <v>Val 48</v>
      </c>
      <c r="C220" s="424"/>
      <c r="D220" s="425"/>
      <c r="E220" s="426"/>
      <c r="F220" s="195" t="e">
        <f>IF(AND($H220=TRUE,$I220=TRUE),"Return to form","")</f>
        <v>#N/A</v>
      </c>
      <c r="G220" s="326" t="e">
        <f>AND($E215&lt;=SUM($C215-$L220),$H218=FALSE)</f>
        <v>#N/A</v>
      </c>
      <c r="H220" s="326" t="e">
        <f>E215&lt;=SUM(C215*M220)</f>
        <v>#N/A</v>
      </c>
      <c r="I220" s="326" t="b">
        <f>ISTEXT(C220)</f>
        <v>0</v>
      </c>
      <c r="J220" s="326" t="e">
        <f>IF(AND(G220=TRUE,H220=TRUE),TRUE,FALSE)</f>
        <v>#N/A</v>
      </c>
      <c r="K220" s="326" t="e">
        <f>IF(AND(G220=TRUE,H220=TRUE,I220=TRUE),TRUE,FALSE)</f>
        <v>#N/A</v>
      </c>
      <c r="L220" s="323">
        <v>5000</v>
      </c>
      <c r="M220" s="324">
        <v>0.33333333333333298</v>
      </c>
    </row>
    <row r="221" spans="1:13" x14ac:dyDescent="0.35">
      <c r="A221" s="273" t="s">
        <v>399</v>
      </c>
      <c r="B221" s="243" t="str">
        <f>IF(LEN($A221)&gt;1,"Val "&amp;COUNTIF($A$2:$A221,"&gt;&lt;"),"")</f>
        <v/>
      </c>
      <c r="C221" s="135"/>
      <c r="D221" s="135"/>
      <c r="E221" s="135"/>
      <c r="F221" s="197"/>
      <c r="G221" s="327"/>
      <c r="H221" s="327"/>
      <c r="I221" s="327"/>
      <c r="J221" s="327"/>
      <c r="K221" s="327"/>
      <c r="M221" s="325"/>
    </row>
    <row r="222" spans="1:13" x14ac:dyDescent="0.35">
      <c r="A222" s="273" t="s">
        <v>399</v>
      </c>
      <c r="B222" s="242" t="str">
        <f>IF(LEN($A222)&gt;1,"Val "&amp;COUNTIF($A$2:$A222,"&gt;&lt;"),"")</f>
        <v/>
      </c>
      <c r="C222" s="104" t="s">
        <v>494</v>
      </c>
      <c r="D222" s="58"/>
      <c r="E222" s="59"/>
      <c r="F222" s="196"/>
      <c r="G222" s="327"/>
      <c r="H222" s="327"/>
      <c r="I222" s="327"/>
      <c r="J222" s="327"/>
      <c r="K222" s="327"/>
      <c r="M222" s="320"/>
    </row>
    <row r="223" spans="1:13" ht="45" customHeight="1" x14ac:dyDescent="0.35">
      <c r="A223" s="273" t="s">
        <v>399</v>
      </c>
      <c r="B223" s="242" t="str">
        <f>IF(LEN($A223)&gt;1,"Val "&amp;COUNTIF($A$2:$A223,"&gt;&lt;"),"")</f>
        <v/>
      </c>
      <c r="C223" s="61" t="s">
        <v>393</v>
      </c>
      <c r="D223" s="61" t="s">
        <v>394</v>
      </c>
      <c r="E223" s="61" t="s">
        <v>395</v>
      </c>
      <c r="F223" s="196"/>
      <c r="G223" s="328"/>
      <c r="H223" s="328"/>
      <c r="I223" s="327"/>
      <c r="J223" s="328"/>
      <c r="K223" s="327"/>
      <c r="M223" s="320"/>
    </row>
    <row r="224" spans="1:13" x14ac:dyDescent="0.35">
      <c r="A224" s="273" t="s">
        <v>399</v>
      </c>
      <c r="B224" s="242" t="str">
        <f>IF(LEN($A224)&gt;1,"Val "&amp;COUNTIF($A$2:$A224,"&gt;&lt;"),"")</f>
        <v/>
      </c>
      <c r="C224" s="60" t="e">
        <f>Org_data!$Z$3</f>
        <v>#N/A</v>
      </c>
      <c r="D224" s="60" t="e">
        <f>Org_data!$Z$4</f>
        <v>#N/A</v>
      </c>
      <c r="E224" s="60">
        <f>'E&amp;R1'!$L$16</f>
        <v>0</v>
      </c>
      <c r="F224" s="196"/>
      <c r="G224" s="329"/>
      <c r="H224" s="329"/>
      <c r="I224" s="330"/>
      <c r="J224" s="329"/>
      <c r="K224" s="330"/>
      <c r="L224" s="321"/>
      <c r="M224" s="322"/>
    </row>
    <row r="225" spans="1:13" ht="27.75" customHeight="1" x14ac:dyDescent="0.35">
      <c r="A225" s="273"/>
      <c r="B225" s="242"/>
      <c r="C225" s="418" t="s">
        <v>495</v>
      </c>
      <c r="D225" s="419"/>
      <c r="E225" s="420"/>
      <c r="F225" s="196"/>
      <c r="G225" s="329"/>
      <c r="H225" s="329"/>
      <c r="I225" s="330"/>
      <c r="J225" s="329"/>
      <c r="K225" s="330"/>
      <c r="L225" s="321"/>
      <c r="M225" s="322"/>
    </row>
    <row r="226" spans="1:13" ht="60" customHeight="1" x14ac:dyDescent="0.35">
      <c r="A226" s="273" t="s">
        <v>399</v>
      </c>
      <c r="B226" s="240" t="str">
        <f>IF(LEN($A226)&gt;1,"Val "&amp;COUNTIF($A$2:$A226,"&gt;&lt;"),"")</f>
        <v/>
      </c>
      <c r="C226" s="427" t="s">
        <v>397</v>
      </c>
      <c r="D226" s="428"/>
      <c r="E226" s="429"/>
      <c r="F226" s="107"/>
      <c r="G226" s="326"/>
      <c r="H226" s="326"/>
      <c r="I226" s="326"/>
      <c r="J226" s="326"/>
      <c r="K226" s="326"/>
      <c r="L226" s="323"/>
      <c r="M226" s="324"/>
    </row>
    <row r="227" spans="1:13" ht="60" customHeight="1" x14ac:dyDescent="0.35">
      <c r="A227" s="273" t="s">
        <v>496</v>
      </c>
      <c r="B227" s="241" t="str">
        <f>IF(LEN($A227)&gt;1,"Val "&amp;COUNTIF($A$2:$A227,"&gt;&lt;"),"")</f>
        <v>Val 49</v>
      </c>
      <c r="C227" s="424"/>
      <c r="D227" s="425"/>
      <c r="E227" s="426"/>
      <c r="F227" s="195" t="e">
        <f>IF(AND($H227=TRUE,$I227=TRUE),"Return to form","")</f>
        <v>#N/A</v>
      </c>
      <c r="G227" s="326" t="e">
        <f>D224&lt;&gt;0</f>
        <v>#N/A</v>
      </c>
      <c r="H227" s="326" t="e">
        <f>E224&gt;=D224</f>
        <v>#N/A</v>
      </c>
      <c r="I227" s="326" t="b">
        <f>ISTEXT(C227)</f>
        <v>0</v>
      </c>
      <c r="J227" s="326" t="e">
        <f>IF(AND(G227=TRUE,H227=TRUE),TRUE,FALSE)</f>
        <v>#N/A</v>
      </c>
      <c r="K227" s="326" t="e">
        <f>IF(AND(G227=TRUE,H227=TRUE,I227=TRUE),TRUE,FALSE)</f>
        <v>#N/A</v>
      </c>
      <c r="L227" s="323"/>
      <c r="M227" s="324"/>
    </row>
    <row r="228" spans="1:13" ht="30" customHeight="1" x14ac:dyDescent="0.35">
      <c r="A228" s="273" t="s">
        <v>399</v>
      </c>
      <c r="B228" s="242" t="str">
        <f>IF(LEN($A228)&gt;1,"Val "&amp;COUNTIF($A$2:$A228,"&gt;&lt;"),"")</f>
        <v/>
      </c>
      <c r="C228" s="427" t="s">
        <v>400</v>
      </c>
      <c r="D228" s="428"/>
      <c r="E228" s="429"/>
      <c r="F228" s="196"/>
      <c r="G228" s="326"/>
      <c r="H228" s="326"/>
      <c r="I228" s="326"/>
      <c r="J228" s="326"/>
      <c r="K228" s="326"/>
      <c r="L228" s="323"/>
      <c r="M228" s="324"/>
    </row>
    <row r="229" spans="1:13" ht="60" customHeight="1" x14ac:dyDescent="0.35">
      <c r="A229" s="273" t="s">
        <v>497</v>
      </c>
      <c r="B229" s="241" t="str">
        <f>IF(LEN($A229)&gt;1,"Val "&amp;COUNTIF($A$2:$A229,"&gt;&lt;"),"")</f>
        <v>Val 50</v>
      </c>
      <c r="C229" s="424"/>
      <c r="D229" s="425"/>
      <c r="E229" s="426"/>
      <c r="F229" s="195" t="e">
        <f>IF(AND($H229=TRUE,$I229=TRUE),"Return to form","")</f>
        <v>#N/A</v>
      </c>
      <c r="G229" s="326" t="e">
        <f>AND($E224&lt;=SUM($C224-$L229),$H227=FALSE)</f>
        <v>#N/A</v>
      </c>
      <c r="H229" s="326" t="e">
        <f>E224&lt;=SUM(C224*M229)</f>
        <v>#N/A</v>
      </c>
      <c r="I229" s="326" t="b">
        <f>ISTEXT(C229)</f>
        <v>0</v>
      </c>
      <c r="J229" s="326" t="e">
        <f>IF(AND(G229=TRUE,H229=TRUE),TRUE,FALSE)</f>
        <v>#N/A</v>
      </c>
      <c r="K229" s="326" t="e">
        <f>IF(AND(G229=TRUE,H229=TRUE,I229=TRUE),TRUE,FALSE)</f>
        <v>#N/A</v>
      </c>
      <c r="L229" s="323">
        <v>5000</v>
      </c>
      <c r="M229" s="324">
        <v>0.33333333333333298</v>
      </c>
    </row>
    <row r="230" spans="1:13" x14ac:dyDescent="0.35">
      <c r="A230" s="273" t="s">
        <v>399</v>
      </c>
      <c r="B230" s="243" t="str">
        <f>IF(LEN($A230)&gt;1,"Val "&amp;COUNTIF($A$2:$A230,"&gt;&lt;"),"")</f>
        <v/>
      </c>
      <c r="C230" s="135"/>
      <c r="D230" s="135"/>
      <c r="E230" s="135"/>
      <c r="F230" s="197"/>
      <c r="G230" s="327"/>
      <c r="H230" s="327"/>
      <c r="I230" s="327"/>
      <c r="J230" s="327"/>
      <c r="K230" s="327"/>
      <c r="M230" s="325"/>
    </row>
    <row r="231" spans="1:13" x14ac:dyDescent="0.35">
      <c r="A231" s="273" t="s">
        <v>399</v>
      </c>
      <c r="B231" s="242" t="str">
        <f>IF(LEN($A231)&gt;1,"Val "&amp;COUNTIF($A$2:$A231,"&gt;&lt;"),"")</f>
        <v/>
      </c>
      <c r="C231" s="104" t="s">
        <v>498</v>
      </c>
      <c r="D231" s="58"/>
      <c r="E231" s="59"/>
      <c r="F231" s="196"/>
      <c r="G231" s="327"/>
      <c r="H231" s="327"/>
      <c r="I231" s="327"/>
      <c r="J231" s="327"/>
      <c r="K231" s="327"/>
      <c r="M231" s="320"/>
    </row>
    <row r="232" spans="1:13" ht="45" customHeight="1" x14ac:dyDescent="0.35">
      <c r="A232" s="273" t="s">
        <v>399</v>
      </c>
      <c r="B232" s="242" t="str">
        <f>IF(LEN($A232)&gt;1,"Val "&amp;COUNTIF($A$2:$A232,"&gt;&lt;"),"")</f>
        <v/>
      </c>
      <c r="C232" s="61" t="s">
        <v>393</v>
      </c>
      <c r="D232" s="61" t="s">
        <v>394</v>
      </c>
      <c r="E232" s="61" t="s">
        <v>395</v>
      </c>
      <c r="F232" s="196"/>
      <c r="G232" s="328"/>
      <c r="H232" s="328"/>
      <c r="I232" s="327"/>
      <c r="J232" s="328"/>
      <c r="K232" s="327"/>
      <c r="M232" s="320"/>
    </row>
    <row r="233" spans="1:13" x14ac:dyDescent="0.35">
      <c r="A233" s="273" t="s">
        <v>399</v>
      </c>
      <c r="B233" s="242" t="str">
        <f>IF(LEN($A233)&gt;1,"Val "&amp;COUNTIF($A$2:$A233,"&gt;&lt;"),"")</f>
        <v/>
      </c>
      <c r="C233" s="60" t="e">
        <f>Org_data!$AA$3</f>
        <v>#N/A</v>
      </c>
      <c r="D233" s="60" t="e">
        <f>Org_data!$AA$4</f>
        <v>#N/A</v>
      </c>
      <c r="E233" s="60">
        <f>'E&amp;R1'!$V$16</f>
        <v>0</v>
      </c>
      <c r="F233" s="196"/>
      <c r="G233" s="329"/>
      <c r="H233" s="329"/>
      <c r="I233" s="330"/>
      <c r="J233" s="329"/>
      <c r="K233" s="330"/>
      <c r="L233" s="321"/>
      <c r="M233" s="322"/>
    </row>
    <row r="234" spans="1:13" ht="30" customHeight="1" x14ac:dyDescent="0.35">
      <c r="A234" s="273"/>
      <c r="B234" s="242"/>
      <c r="C234" s="418" t="s">
        <v>499</v>
      </c>
      <c r="D234" s="419"/>
      <c r="E234" s="420"/>
      <c r="F234" s="196"/>
      <c r="G234" s="329"/>
      <c r="H234" s="329"/>
      <c r="I234" s="330"/>
      <c r="J234" s="329"/>
      <c r="K234" s="330"/>
      <c r="L234" s="321"/>
      <c r="M234" s="322"/>
    </row>
    <row r="235" spans="1:13" ht="60" customHeight="1" x14ac:dyDescent="0.35">
      <c r="A235" s="273" t="s">
        <v>399</v>
      </c>
      <c r="B235" s="240" t="str">
        <f>IF(LEN($A235)&gt;1,"Val "&amp;COUNTIF($A$2:$A235,"&gt;&lt;"),"")</f>
        <v/>
      </c>
      <c r="C235" s="427" t="s">
        <v>397</v>
      </c>
      <c r="D235" s="428"/>
      <c r="E235" s="429"/>
      <c r="F235" s="107"/>
      <c r="G235" s="326"/>
      <c r="H235" s="326"/>
      <c r="I235" s="326"/>
      <c r="J235" s="326"/>
      <c r="K235" s="326"/>
      <c r="L235" s="323"/>
      <c r="M235" s="324"/>
    </row>
    <row r="236" spans="1:13" ht="60" customHeight="1" x14ac:dyDescent="0.35">
      <c r="A236" s="273" t="s">
        <v>500</v>
      </c>
      <c r="B236" s="241" t="str">
        <f>IF(LEN($A236)&gt;1,"Val "&amp;COUNTIF($A$2:$A236,"&gt;&lt;"),"")</f>
        <v>Val 51</v>
      </c>
      <c r="C236" s="424"/>
      <c r="D236" s="425"/>
      <c r="E236" s="426"/>
      <c r="F236" s="195" t="e">
        <f>IF(AND($H236=TRUE,$I236=TRUE),"Return to form","")</f>
        <v>#N/A</v>
      </c>
      <c r="G236" s="326" t="e">
        <f>D233&lt;&gt;0</f>
        <v>#N/A</v>
      </c>
      <c r="H236" s="326" t="e">
        <f>E233&gt;=D233</f>
        <v>#N/A</v>
      </c>
      <c r="I236" s="326" t="b">
        <f>ISTEXT(C236)</f>
        <v>0</v>
      </c>
      <c r="J236" s="326" t="e">
        <f>IF(AND(G236=TRUE,H236=TRUE),TRUE,FALSE)</f>
        <v>#N/A</v>
      </c>
      <c r="K236" s="326" t="e">
        <f>IF(AND(G236=TRUE,H236=TRUE,I236=TRUE),TRUE,FALSE)</f>
        <v>#N/A</v>
      </c>
      <c r="L236" s="323"/>
      <c r="M236" s="324"/>
    </row>
    <row r="237" spans="1:13" ht="30" customHeight="1" x14ac:dyDescent="0.35">
      <c r="A237" s="273" t="s">
        <v>399</v>
      </c>
      <c r="B237" s="242" t="str">
        <f>IF(LEN($A237)&gt;1,"Val "&amp;COUNTIF($A$2:$A237,"&gt;&lt;"),"")</f>
        <v/>
      </c>
      <c r="C237" s="427" t="s">
        <v>400</v>
      </c>
      <c r="D237" s="428"/>
      <c r="E237" s="429"/>
      <c r="F237" s="196"/>
      <c r="G237" s="326"/>
      <c r="H237" s="326"/>
      <c r="I237" s="326"/>
      <c r="J237" s="326"/>
      <c r="K237" s="326"/>
      <c r="L237" s="323"/>
      <c r="M237" s="324"/>
    </row>
    <row r="238" spans="1:13" ht="60" customHeight="1" x14ac:dyDescent="0.35">
      <c r="A238" s="273" t="s">
        <v>501</v>
      </c>
      <c r="B238" s="241" t="str">
        <f>IF(LEN($A238)&gt;1,"Val "&amp;COUNTIF($A$2:$A238,"&gt;&lt;"),"")</f>
        <v>Val 52</v>
      </c>
      <c r="C238" s="424"/>
      <c r="D238" s="425"/>
      <c r="E238" s="426"/>
      <c r="F238" s="195" t="e">
        <f>IF(AND($H238=TRUE,$I238=TRUE),"Return to form","")</f>
        <v>#N/A</v>
      </c>
      <c r="G238" s="326" t="e">
        <f>AND($E233&lt;=SUM($C233-$L238),$H236=FALSE)</f>
        <v>#N/A</v>
      </c>
      <c r="H238" s="326" t="e">
        <f>E233&lt;=SUM(C233*M238)</f>
        <v>#N/A</v>
      </c>
      <c r="I238" s="326" t="b">
        <f>ISTEXT(C238)</f>
        <v>0</v>
      </c>
      <c r="J238" s="326" t="e">
        <f>IF(AND(G238=TRUE,H238=TRUE),TRUE,FALSE)</f>
        <v>#N/A</v>
      </c>
      <c r="K238" s="326" t="e">
        <f>IF(AND(G238=TRUE,H238=TRUE,I238=TRUE),TRUE,FALSE)</f>
        <v>#N/A</v>
      </c>
      <c r="L238" s="323">
        <v>5000</v>
      </c>
      <c r="M238" s="324">
        <v>0.33333333333333298</v>
      </c>
    </row>
    <row r="239" spans="1:13" x14ac:dyDescent="0.35">
      <c r="A239" s="273" t="s">
        <v>399</v>
      </c>
      <c r="B239" s="243" t="str">
        <f>IF(LEN($A239)&gt;1,"Val "&amp;COUNTIF($A$2:$A239,"&gt;&lt;"),"")</f>
        <v/>
      </c>
      <c r="C239" s="135"/>
      <c r="D239" s="135"/>
      <c r="E239" s="135"/>
      <c r="F239" s="197"/>
      <c r="G239" s="327"/>
      <c r="H239" s="327"/>
      <c r="I239" s="327"/>
      <c r="J239" s="327"/>
      <c r="K239" s="327"/>
      <c r="M239" s="325"/>
    </row>
    <row r="240" spans="1:13" x14ac:dyDescent="0.35">
      <c r="A240" s="273" t="s">
        <v>399</v>
      </c>
      <c r="B240" s="242" t="str">
        <f>IF(LEN($A240)&gt;1,"Val "&amp;COUNTIF($A$2:$A240,"&gt;&lt;"),"")</f>
        <v/>
      </c>
      <c r="C240" s="104" t="s">
        <v>502</v>
      </c>
      <c r="D240" s="58"/>
      <c r="E240" s="59"/>
      <c r="F240" s="196"/>
      <c r="G240" s="327"/>
      <c r="H240" s="327"/>
      <c r="I240" s="327"/>
      <c r="J240" s="327"/>
      <c r="K240" s="327"/>
      <c r="M240" s="320"/>
    </row>
    <row r="241" spans="1:13" ht="45" customHeight="1" x14ac:dyDescent="0.35">
      <c r="A241" s="273" t="s">
        <v>399</v>
      </c>
      <c r="B241" s="242" t="str">
        <f>IF(LEN($A241)&gt;1,"Val "&amp;COUNTIF($A$2:$A241,"&gt;&lt;"),"")</f>
        <v/>
      </c>
      <c r="C241" s="61" t="s">
        <v>393</v>
      </c>
      <c r="D241" s="61" t="s">
        <v>394</v>
      </c>
      <c r="E241" s="61" t="s">
        <v>395</v>
      </c>
      <c r="F241" s="196"/>
      <c r="G241" s="328"/>
      <c r="H241" s="328"/>
      <c r="I241" s="327"/>
      <c r="J241" s="328"/>
      <c r="K241" s="327"/>
      <c r="M241" s="320"/>
    </row>
    <row r="242" spans="1:13" x14ac:dyDescent="0.35">
      <c r="A242" s="273" t="s">
        <v>399</v>
      </c>
      <c r="B242" s="242" t="str">
        <f>IF(LEN($A242)&gt;1,"Val "&amp;COUNTIF($A$2:$A242,"&gt;&lt;"),"")</f>
        <v/>
      </c>
      <c r="C242" s="60" t="e">
        <f>Org_data!$AB$3</f>
        <v>#N/A</v>
      </c>
      <c r="D242" s="60" t="e">
        <f>Org_data!$AB$4</f>
        <v>#N/A</v>
      </c>
      <c r="E242" s="60">
        <f>'E&amp;R1'!$AH$16</f>
        <v>0</v>
      </c>
      <c r="F242" s="196"/>
      <c r="G242" s="329"/>
      <c r="H242" s="329"/>
      <c r="I242" s="330"/>
      <c r="J242" s="329"/>
      <c r="K242" s="330"/>
      <c r="L242" s="321"/>
      <c r="M242" s="322"/>
    </row>
    <row r="243" spans="1:13" ht="29.25" customHeight="1" x14ac:dyDescent="0.35">
      <c r="A243" s="273"/>
      <c r="B243" s="242"/>
      <c r="C243" s="418" t="s">
        <v>503</v>
      </c>
      <c r="D243" s="419"/>
      <c r="E243" s="420"/>
      <c r="F243" s="196"/>
      <c r="G243" s="329"/>
      <c r="H243" s="329"/>
      <c r="I243" s="330"/>
      <c r="J243" s="329"/>
      <c r="K243" s="330"/>
      <c r="L243" s="321"/>
      <c r="M243" s="322"/>
    </row>
    <row r="244" spans="1:13" ht="60" customHeight="1" x14ac:dyDescent="0.35">
      <c r="A244" s="273" t="s">
        <v>399</v>
      </c>
      <c r="B244" s="240" t="str">
        <f>IF(LEN($A244)&gt;1,"Val "&amp;COUNTIF($A$2:$A244,"&gt;&lt;"),"")</f>
        <v/>
      </c>
      <c r="C244" s="427" t="s">
        <v>397</v>
      </c>
      <c r="D244" s="428"/>
      <c r="E244" s="429"/>
      <c r="F244" s="107"/>
      <c r="G244" s="326"/>
      <c r="H244" s="326"/>
      <c r="I244" s="326"/>
      <c r="J244" s="326"/>
      <c r="K244" s="326"/>
      <c r="L244" s="323"/>
      <c r="M244" s="324"/>
    </row>
    <row r="245" spans="1:13" ht="60" customHeight="1" x14ac:dyDescent="0.35">
      <c r="A245" s="273" t="s">
        <v>504</v>
      </c>
      <c r="B245" s="241" t="str">
        <f>IF(LEN($A245)&gt;1,"Val "&amp;COUNTIF($A$2:$A245,"&gt;&lt;"),"")</f>
        <v>Val 53</v>
      </c>
      <c r="C245" s="424"/>
      <c r="D245" s="425"/>
      <c r="E245" s="426"/>
      <c r="F245" s="195" t="e">
        <f>IF(AND($H245=TRUE,$I245=TRUE),"Return to form","")</f>
        <v>#N/A</v>
      </c>
      <c r="G245" s="326" t="e">
        <f>D242&lt;&gt;0</f>
        <v>#N/A</v>
      </c>
      <c r="H245" s="326" t="e">
        <f>E242&gt;=D242</f>
        <v>#N/A</v>
      </c>
      <c r="I245" s="326" t="b">
        <f>ISTEXT(C245)</f>
        <v>0</v>
      </c>
      <c r="J245" s="326" t="e">
        <f>IF(AND(G245=TRUE,H245=TRUE),TRUE,FALSE)</f>
        <v>#N/A</v>
      </c>
      <c r="K245" s="326" t="e">
        <f>IF(AND(G245=TRUE,H245=TRUE,I245=TRUE),TRUE,FALSE)</f>
        <v>#N/A</v>
      </c>
      <c r="L245" s="323"/>
      <c r="M245" s="324"/>
    </row>
    <row r="246" spans="1:13" ht="30" customHeight="1" x14ac:dyDescent="0.35">
      <c r="A246" s="273" t="s">
        <v>399</v>
      </c>
      <c r="B246" s="242" t="str">
        <f>IF(LEN($A246)&gt;1,"Val "&amp;COUNTIF($A$2:$A246,"&gt;&lt;"),"")</f>
        <v/>
      </c>
      <c r="C246" s="427" t="s">
        <v>400</v>
      </c>
      <c r="D246" s="428"/>
      <c r="E246" s="429"/>
      <c r="F246" s="196"/>
      <c r="G246" s="326"/>
      <c r="H246" s="326"/>
      <c r="I246" s="326"/>
      <c r="J246" s="326"/>
      <c r="K246" s="326"/>
      <c r="L246" s="323"/>
      <c r="M246" s="324"/>
    </row>
    <row r="247" spans="1:13" ht="60" customHeight="1" x14ac:dyDescent="0.35">
      <c r="A247" s="273" t="s">
        <v>505</v>
      </c>
      <c r="B247" s="241" t="str">
        <f>IF(LEN($A247)&gt;1,"Val "&amp;COUNTIF($A$2:$A247,"&gt;&lt;"),"")</f>
        <v>Val 54</v>
      </c>
      <c r="C247" s="424"/>
      <c r="D247" s="425"/>
      <c r="E247" s="426"/>
      <c r="F247" s="195" t="e">
        <f>IF(AND($H247=TRUE,$I247=TRUE),"Return to form","")</f>
        <v>#N/A</v>
      </c>
      <c r="G247" s="326" t="e">
        <f>AND($E242&lt;=SUM($C242-$L247),$H245=FALSE)</f>
        <v>#N/A</v>
      </c>
      <c r="H247" s="326" t="e">
        <f>E242&lt;=SUM(C242*M247)</f>
        <v>#N/A</v>
      </c>
      <c r="I247" s="326" t="b">
        <f>ISTEXT(C247)</f>
        <v>0</v>
      </c>
      <c r="J247" s="326" t="e">
        <f>IF(AND(G247=TRUE,H247=TRUE),TRUE,FALSE)</f>
        <v>#N/A</v>
      </c>
      <c r="K247" s="326" t="e">
        <f>IF(AND(G247=TRUE,H247=TRUE,I247=TRUE),TRUE,FALSE)</f>
        <v>#N/A</v>
      </c>
      <c r="L247" s="323">
        <v>5000</v>
      </c>
      <c r="M247" s="324">
        <v>0.33333333333333298</v>
      </c>
    </row>
    <row r="248" spans="1:13" x14ac:dyDescent="0.35">
      <c r="A248" s="273" t="s">
        <v>399</v>
      </c>
      <c r="B248" s="243" t="str">
        <f>IF(LEN($A248)&gt;1,"Val "&amp;COUNTIF($A$2:$A248,"&gt;&lt;"),"")</f>
        <v/>
      </c>
      <c r="C248" s="135"/>
      <c r="D248" s="135"/>
      <c r="E248" s="135"/>
      <c r="F248" s="197"/>
      <c r="G248" s="327"/>
      <c r="H248" s="327"/>
      <c r="I248" s="327"/>
      <c r="J248" s="327"/>
      <c r="K248" s="327"/>
      <c r="M248" s="325"/>
    </row>
    <row r="249" spans="1:13" x14ac:dyDescent="0.35">
      <c r="A249" s="273" t="s">
        <v>399</v>
      </c>
      <c r="B249" s="242" t="str">
        <f>IF(LEN($A249)&gt;1,"Val "&amp;COUNTIF($A$2:$A249,"&gt;&lt;"),"")</f>
        <v/>
      </c>
      <c r="C249" s="104" t="s">
        <v>506</v>
      </c>
      <c r="D249" s="58"/>
      <c r="E249" s="59"/>
      <c r="F249" s="196"/>
      <c r="G249" s="327"/>
      <c r="H249" s="327"/>
      <c r="I249" s="327"/>
      <c r="J249" s="327"/>
      <c r="K249" s="327"/>
      <c r="M249" s="320"/>
    </row>
    <row r="250" spans="1:13" ht="45" customHeight="1" x14ac:dyDescent="0.35">
      <c r="A250" s="273" t="s">
        <v>399</v>
      </c>
      <c r="B250" s="242" t="str">
        <f>IF(LEN($A250)&gt;1,"Val "&amp;COUNTIF($A$2:$A250,"&gt;&lt;"),"")</f>
        <v/>
      </c>
      <c r="C250" s="61" t="s">
        <v>393</v>
      </c>
      <c r="D250" s="61" t="s">
        <v>394</v>
      </c>
      <c r="E250" s="61" t="s">
        <v>395</v>
      </c>
      <c r="F250" s="196"/>
      <c r="G250" s="328"/>
      <c r="H250" s="328"/>
      <c r="I250" s="327"/>
      <c r="J250" s="328"/>
      <c r="K250" s="327"/>
      <c r="M250" s="320"/>
    </row>
    <row r="251" spans="1:13" x14ac:dyDescent="0.35">
      <c r="A251" s="273" t="s">
        <v>399</v>
      </c>
      <c r="B251" s="242" t="str">
        <f>IF(LEN($A251)&gt;1,"Val "&amp;COUNTIF($A$2:$A251,"&gt;&lt;"),"")</f>
        <v/>
      </c>
      <c r="C251" s="60" t="e">
        <f>Org_data!$AC$3</f>
        <v>#N/A</v>
      </c>
      <c r="D251" s="60" t="e">
        <f>Org_data!$AC$4</f>
        <v>#N/A</v>
      </c>
      <c r="E251" s="60">
        <f>'E&amp;R1'!$L$17</f>
        <v>0</v>
      </c>
      <c r="F251" s="196"/>
      <c r="G251" s="329"/>
      <c r="H251" s="329"/>
      <c r="I251" s="330"/>
      <c r="J251" s="329"/>
      <c r="K251" s="330"/>
      <c r="L251" s="321"/>
      <c r="M251" s="322"/>
    </row>
    <row r="252" spans="1:13" ht="28.5" customHeight="1" x14ac:dyDescent="0.35">
      <c r="A252" s="273"/>
      <c r="B252" s="242"/>
      <c r="C252" s="418" t="s">
        <v>507</v>
      </c>
      <c r="D252" s="419"/>
      <c r="E252" s="420"/>
      <c r="F252" s="196"/>
      <c r="G252" s="329"/>
      <c r="H252" s="329"/>
      <c r="I252" s="330"/>
      <c r="J252" s="329"/>
      <c r="K252" s="330"/>
      <c r="L252" s="321"/>
      <c r="M252" s="322"/>
    </row>
    <row r="253" spans="1:13" ht="60" customHeight="1" x14ac:dyDescent="0.35">
      <c r="A253" s="273" t="s">
        <v>399</v>
      </c>
      <c r="B253" s="240" t="str">
        <f>IF(LEN($A253)&gt;1,"Val "&amp;COUNTIF($A$2:$A253,"&gt;&lt;"),"")</f>
        <v/>
      </c>
      <c r="C253" s="427" t="s">
        <v>397</v>
      </c>
      <c r="D253" s="428"/>
      <c r="E253" s="429"/>
      <c r="F253" s="107"/>
      <c r="G253" s="326"/>
      <c r="H253" s="326"/>
      <c r="I253" s="326"/>
      <c r="J253" s="326"/>
      <c r="K253" s="326"/>
      <c r="L253" s="323"/>
      <c r="M253" s="324"/>
    </row>
    <row r="254" spans="1:13" ht="60" customHeight="1" x14ac:dyDescent="0.35">
      <c r="A254" s="273" t="s">
        <v>508</v>
      </c>
      <c r="B254" s="241" t="str">
        <f>IF(LEN($A254)&gt;1,"Val "&amp;COUNTIF($A$2:$A254,"&gt;&lt;"),"")</f>
        <v>Val 55</v>
      </c>
      <c r="C254" s="424"/>
      <c r="D254" s="425"/>
      <c r="E254" s="426"/>
      <c r="F254" s="195" t="e">
        <f>IF(AND($H254=TRUE,$I254=TRUE),"Return to form","")</f>
        <v>#N/A</v>
      </c>
      <c r="G254" s="326" t="e">
        <f>D251&lt;&gt;0</f>
        <v>#N/A</v>
      </c>
      <c r="H254" s="326" t="e">
        <f>E251&gt;=D251</f>
        <v>#N/A</v>
      </c>
      <c r="I254" s="326" t="b">
        <f>ISTEXT(C254)</f>
        <v>0</v>
      </c>
      <c r="J254" s="326" t="e">
        <f>IF(AND(G254=TRUE,H254=TRUE),TRUE,FALSE)</f>
        <v>#N/A</v>
      </c>
      <c r="K254" s="326" t="e">
        <f>IF(AND(G254=TRUE,H254=TRUE,I254=TRUE),TRUE,FALSE)</f>
        <v>#N/A</v>
      </c>
      <c r="L254" s="323"/>
      <c r="M254" s="324"/>
    </row>
    <row r="255" spans="1:13" ht="30" customHeight="1" x14ac:dyDescent="0.35">
      <c r="A255" s="273" t="s">
        <v>399</v>
      </c>
      <c r="B255" s="242" t="str">
        <f>IF(LEN($A255)&gt;1,"Val "&amp;COUNTIF($A$2:$A255,"&gt;&lt;"),"")</f>
        <v/>
      </c>
      <c r="C255" s="427" t="s">
        <v>400</v>
      </c>
      <c r="D255" s="428"/>
      <c r="E255" s="429"/>
      <c r="F255" s="196"/>
      <c r="G255" s="326"/>
      <c r="H255" s="326"/>
      <c r="I255" s="326"/>
      <c r="J255" s="326"/>
      <c r="K255" s="326"/>
      <c r="L255" s="323"/>
      <c r="M255" s="324"/>
    </row>
    <row r="256" spans="1:13" ht="60" customHeight="1" x14ac:dyDescent="0.35">
      <c r="A256" s="273" t="s">
        <v>509</v>
      </c>
      <c r="B256" s="241" t="str">
        <f>IF(LEN($A256)&gt;1,"Val "&amp;COUNTIF($A$2:$A256,"&gt;&lt;"),"")</f>
        <v>Val 56</v>
      </c>
      <c r="C256" s="424"/>
      <c r="D256" s="425"/>
      <c r="E256" s="426"/>
      <c r="F256" s="195" t="e">
        <f>IF(AND($H256=TRUE,$I256=TRUE),"Return to form","")</f>
        <v>#N/A</v>
      </c>
      <c r="G256" s="326" t="e">
        <f>AND($E251&lt;=SUM($C251-$L256),$H254=FALSE)</f>
        <v>#N/A</v>
      </c>
      <c r="H256" s="326" t="e">
        <f>E251&lt;=SUM(C251*M256)</f>
        <v>#N/A</v>
      </c>
      <c r="I256" s="326" t="b">
        <f>ISTEXT(C256)</f>
        <v>0</v>
      </c>
      <c r="J256" s="326" t="e">
        <f>IF(AND(G256=TRUE,H256=TRUE),TRUE,FALSE)</f>
        <v>#N/A</v>
      </c>
      <c r="K256" s="326" t="e">
        <f>IF(AND(G256=TRUE,H256=TRUE,I256=TRUE),TRUE,FALSE)</f>
        <v>#N/A</v>
      </c>
      <c r="L256" s="323">
        <v>5000</v>
      </c>
      <c r="M256" s="324">
        <v>0.33333333333333298</v>
      </c>
    </row>
    <row r="257" spans="1:13" x14ac:dyDescent="0.35">
      <c r="A257" s="273" t="s">
        <v>399</v>
      </c>
      <c r="B257" s="243" t="str">
        <f>IF(LEN($A257)&gt;1,"Val "&amp;COUNTIF($A$2:$A257,"&gt;&lt;"),"")</f>
        <v/>
      </c>
      <c r="C257" s="135"/>
      <c r="D257" s="135"/>
      <c r="E257" s="135"/>
      <c r="F257" s="197"/>
      <c r="G257" s="327"/>
      <c r="H257" s="327"/>
      <c r="I257" s="327"/>
      <c r="J257" s="327"/>
      <c r="K257" s="327"/>
      <c r="M257" s="325"/>
    </row>
    <row r="258" spans="1:13" x14ac:dyDescent="0.35">
      <c r="A258" s="273" t="s">
        <v>399</v>
      </c>
      <c r="B258" s="242" t="str">
        <f>IF(LEN($A258)&gt;1,"Val "&amp;COUNTIF($A$2:$A258,"&gt;&lt;"),"")</f>
        <v/>
      </c>
      <c r="C258" s="104" t="s">
        <v>510</v>
      </c>
      <c r="D258" s="58"/>
      <c r="E258" s="59"/>
      <c r="F258" s="196"/>
      <c r="G258" s="327"/>
      <c r="H258" s="327"/>
      <c r="I258" s="327"/>
      <c r="J258" s="327"/>
      <c r="K258" s="327"/>
      <c r="M258" s="320"/>
    </row>
    <row r="259" spans="1:13" ht="45" customHeight="1" x14ac:dyDescent="0.35">
      <c r="A259" s="273" t="s">
        <v>399</v>
      </c>
      <c r="B259" s="242" t="str">
        <f>IF(LEN($A259)&gt;1,"Val "&amp;COUNTIF($A$2:$A259,"&gt;&lt;"),"")</f>
        <v/>
      </c>
      <c r="C259" s="61" t="s">
        <v>393</v>
      </c>
      <c r="D259" s="61" t="s">
        <v>394</v>
      </c>
      <c r="E259" s="61" t="s">
        <v>395</v>
      </c>
      <c r="F259" s="196"/>
      <c r="G259" s="328"/>
      <c r="H259" s="328"/>
      <c r="I259" s="327"/>
      <c r="J259" s="328"/>
      <c r="K259" s="327"/>
      <c r="M259" s="320"/>
    </row>
    <row r="260" spans="1:13" x14ac:dyDescent="0.35">
      <c r="A260" s="273" t="s">
        <v>399</v>
      </c>
      <c r="B260" s="242" t="str">
        <f>IF(LEN($A260)&gt;1,"Val "&amp;COUNTIF($A$2:$A260,"&gt;&lt;"),"")</f>
        <v/>
      </c>
      <c r="C260" s="60" t="e">
        <f>Org_data!$AD$3</f>
        <v>#N/A</v>
      </c>
      <c r="D260" s="60" t="e">
        <f>Org_data!$AD$4</f>
        <v>#N/A</v>
      </c>
      <c r="E260" s="60">
        <f>'E&amp;R1'!$V$17</f>
        <v>0</v>
      </c>
      <c r="F260" s="196"/>
      <c r="G260" s="329"/>
      <c r="H260" s="329"/>
      <c r="I260" s="330"/>
      <c r="J260" s="329"/>
      <c r="K260" s="330"/>
      <c r="L260" s="321"/>
      <c r="M260" s="322"/>
    </row>
    <row r="261" spans="1:13" ht="30" customHeight="1" x14ac:dyDescent="0.35">
      <c r="A261" s="273"/>
      <c r="B261" s="242"/>
      <c r="C261" s="418" t="s">
        <v>511</v>
      </c>
      <c r="D261" s="419"/>
      <c r="E261" s="420"/>
      <c r="F261" s="196"/>
      <c r="G261" s="329"/>
      <c r="H261" s="329"/>
      <c r="I261" s="330"/>
      <c r="J261" s="329"/>
      <c r="K261" s="330"/>
      <c r="L261" s="321"/>
      <c r="M261" s="322"/>
    </row>
    <row r="262" spans="1:13" ht="60" customHeight="1" x14ac:dyDescent="0.35">
      <c r="A262" s="273" t="s">
        <v>399</v>
      </c>
      <c r="B262" s="240" t="str">
        <f>IF(LEN($A262)&gt;1,"Val "&amp;COUNTIF($A$2:$A262,"&gt;&lt;"),"")</f>
        <v/>
      </c>
      <c r="C262" s="427" t="s">
        <v>397</v>
      </c>
      <c r="D262" s="428"/>
      <c r="E262" s="429"/>
      <c r="F262" s="107"/>
      <c r="G262" s="326"/>
      <c r="H262" s="326"/>
      <c r="I262" s="326"/>
      <c r="J262" s="326"/>
      <c r="K262" s="326"/>
      <c r="L262" s="323"/>
      <c r="M262" s="324"/>
    </row>
    <row r="263" spans="1:13" ht="60" customHeight="1" x14ac:dyDescent="0.35">
      <c r="A263" s="273" t="s">
        <v>512</v>
      </c>
      <c r="B263" s="241" t="str">
        <f>IF(LEN($A263)&gt;1,"Val "&amp;COUNTIF($A$2:$A263,"&gt;&lt;"),"")</f>
        <v>Val 57</v>
      </c>
      <c r="C263" s="424"/>
      <c r="D263" s="425"/>
      <c r="E263" s="426"/>
      <c r="F263" s="195" t="e">
        <f>IF(AND($H263=TRUE,$I263=TRUE),"Return to form","")</f>
        <v>#N/A</v>
      </c>
      <c r="G263" s="326" t="e">
        <f>D260&lt;&gt;0</f>
        <v>#N/A</v>
      </c>
      <c r="H263" s="326" t="e">
        <f>E260&gt;=D260</f>
        <v>#N/A</v>
      </c>
      <c r="I263" s="326" t="b">
        <f>ISTEXT(C263)</f>
        <v>0</v>
      </c>
      <c r="J263" s="326" t="e">
        <f>IF(AND(G263=TRUE,H263=TRUE),TRUE,FALSE)</f>
        <v>#N/A</v>
      </c>
      <c r="K263" s="326" t="e">
        <f>IF(AND(G263=TRUE,H263=TRUE,I263=TRUE),TRUE,FALSE)</f>
        <v>#N/A</v>
      </c>
      <c r="L263" s="323"/>
      <c r="M263" s="324"/>
    </row>
    <row r="264" spans="1:13" ht="30" customHeight="1" x14ac:dyDescent="0.35">
      <c r="A264" s="273" t="s">
        <v>399</v>
      </c>
      <c r="B264" s="242" t="str">
        <f>IF(LEN($A264)&gt;1,"Val "&amp;COUNTIF($A$2:$A264,"&gt;&lt;"),"")</f>
        <v/>
      </c>
      <c r="C264" s="427" t="s">
        <v>400</v>
      </c>
      <c r="D264" s="428"/>
      <c r="E264" s="429"/>
      <c r="F264" s="196"/>
      <c r="G264" s="326"/>
      <c r="H264" s="326"/>
      <c r="I264" s="326"/>
      <c r="J264" s="326"/>
      <c r="K264" s="326"/>
      <c r="L264" s="323"/>
      <c r="M264" s="324"/>
    </row>
    <row r="265" spans="1:13" ht="60" customHeight="1" x14ac:dyDescent="0.35">
      <c r="A265" s="273" t="s">
        <v>513</v>
      </c>
      <c r="B265" s="241" t="str">
        <f>IF(LEN($A265)&gt;1,"Val "&amp;COUNTIF($A$2:$A265,"&gt;&lt;"),"")</f>
        <v>Val 58</v>
      </c>
      <c r="C265" s="424"/>
      <c r="D265" s="425"/>
      <c r="E265" s="426"/>
      <c r="F265" s="195" t="e">
        <f>IF(AND($H265=TRUE,$I265=TRUE),"Return to form","")</f>
        <v>#N/A</v>
      </c>
      <c r="G265" s="326" t="e">
        <f>AND($E260&lt;=SUM($C260-$L265),$H263=FALSE)</f>
        <v>#N/A</v>
      </c>
      <c r="H265" s="326" t="e">
        <f>E260&lt;=SUM(C260*M265)</f>
        <v>#N/A</v>
      </c>
      <c r="I265" s="326" t="b">
        <f>ISTEXT(C265)</f>
        <v>0</v>
      </c>
      <c r="J265" s="326" t="e">
        <f>IF(AND(G265=TRUE,H265=TRUE),TRUE,FALSE)</f>
        <v>#N/A</v>
      </c>
      <c r="K265" s="326" t="e">
        <f>IF(AND(G265=TRUE,H265=TRUE,I265=TRUE),TRUE,FALSE)</f>
        <v>#N/A</v>
      </c>
      <c r="L265" s="323">
        <v>5000</v>
      </c>
      <c r="M265" s="324">
        <v>0.33333333333333298</v>
      </c>
    </row>
    <row r="266" spans="1:13" x14ac:dyDescent="0.35">
      <c r="A266" s="273" t="s">
        <v>399</v>
      </c>
      <c r="B266" s="243" t="str">
        <f>IF(LEN($A266)&gt;1,"Val "&amp;COUNTIF($A$2:$A266,"&gt;&lt;"),"")</f>
        <v/>
      </c>
      <c r="C266" s="135"/>
      <c r="D266" s="135"/>
      <c r="E266" s="135"/>
      <c r="F266" s="197"/>
      <c r="G266" s="327"/>
      <c r="H266" s="327"/>
      <c r="I266" s="327"/>
      <c r="J266" s="327"/>
      <c r="K266" s="327"/>
      <c r="M266" s="325"/>
    </row>
    <row r="267" spans="1:13" x14ac:dyDescent="0.35">
      <c r="A267" s="273" t="s">
        <v>399</v>
      </c>
      <c r="B267" s="242" t="str">
        <f>IF(LEN($A267)&gt;1,"Val "&amp;COUNTIF($A$2:$A267,"&gt;&lt;"),"")</f>
        <v/>
      </c>
      <c r="C267" s="104" t="s">
        <v>514</v>
      </c>
      <c r="D267" s="58"/>
      <c r="E267" s="59"/>
      <c r="F267" s="196"/>
      <c r="G267" s="327"/>
      <c r="H267" s="327"/>
      <c r="I267" s="327"/>
      <c r="J267" s="327"/>
      <c r="K267" s="327"/>
      <c r="M267" s="320"/>
    </row>
    <row r="268" spans="1:13" ht="45" customHeight="1" x14ac:dyDescent="0.35">
      <c r="A268" s="273" t="s">
        <v>399</v>
      </c>
      <c r="B268" s="242" t="str">
        <f>IF(LEN($A268)&gt;1,"Val "&amp;COUNTIF($A$2:$A268,"&gt;&lt;"),"")</f>
        <v/>
      </c>
      <c r="C268" s="61" t="s">
        <v>393</v>
      </c>
      <c r="D268" s="61" t="s">
        <v>394</v>
      </c>
      <c r="E268" s="61" t="s">
        <v>395</v>
      </c>
      <c r="F268" s="196"/>
      <c r="G268" s="328"/>
      <c r="H268" s="328"/>
      <c r="I268" s="327"/>
      <c r="J268" s="328"/>
      <c r="K268" s="327"/>
      <c r="M268" s="320"/>
    </row>
    <row r="269" spans="1:13" x14ac:dyDescent="0.35">
      <c r="A269" s="273" t="s">
        <v>399</v>
      </c>
      <c r="B269" s="242" t="str">
        <f>IF(LEN($A269)&gt;1,"Val "&amp;COUNTIF($A$2:$A269,"&gt;&lt;"),"")</f>
        <v/>
      </c>
      <c r="C269" s="60" t="e">
        <f>Org_data!$AE$3</f>
        <v>#N/A</v>
      </c>
      <c r="D269" s="60" t="e">
        <f>Org_data!$AE$4</f>
        <v>#N/A</v>
      </c>
      <c r="E269" s="60">
        <f>'E&amp;R1'!$AH$17</f>
        <v>0</v>
      </c>
      <c r="F269" s="196"/>
      <c r="G269" s="329"/>
      <c r="H269" s="329"/>
      <c r="I269" s="330"/>
      <c r="J269" s="329"/>
      <c r="K269" s="330"/>
      <c r="L269" s="321"/>
      <c r="M269" s="322"/>
    </row>
    <row r="270" spans="1:13" ht="30.75" customHeight="1" x14ac:dyDescent="0.35">
      <c r="A270" s="273"/>
      <c r="B270" s="242"/>
      <c r="C270" s="418" t="s">
        <v>515</v>
      </c>
      <c r="D270" s="419"/>
      <c r="E270" s="420"/>
      <c r="F270" s="196"/>
      <c r="G270" s="329"/>
      <c r="H270" s="329"/>
      <c r="I270" s="330"/>
      <c r="J270" s="329"/>
      <c r="K270" s="330"/>
      <c r="L270" s="321"/>
      <c r="M270" s="322"/>
    </row>
    <row r="271" spans="1:13" ht="60" customHeight="1" x14ac:dyDescent="0.35">
      <c r="A271" s="273" t="s">
        <v>399</v>
      </c>
      <c r="B271" s="240" t="str">
        <f>IF(LEN($A271)&gt;1,"Val "&amp;COUNTIF($A$2:$A271,"&gt;&lt;"),"")</f>
        <v/>
      </c>
      <c r="C271" s="427" t="s">
        <v>397</v>
      </c>
      <c r="D271" s="428"/>
      <c r="E271" s="429"/>
      <c r="F271" s="107"/>
      <c r="G271" s="326"/>
      <c r="H271" s="326"/>
      <c r="I271" s="326"/>
      <c r="J271" s="326"/>
      <c r="K271" s="326"/>
      <c r="L271" s="323"/>
      <c r="M271" s="324"/>
    </row>
    <row r="272" spans="1:13" ht="60" customHeight="1" x14ac:dyDescent="0.35">
      <c r="A272" s="273" t="s">
        <v>516</v>
      </c>
      <c r="B272" s="241" t="str">
        <f>IF(LEN($A272)&gt;1,"Val "&amp;COUNTIF($A$2:$A272,"&gt;&lt;"),"")</f>
        <v>Val 59</v>
      </c>
      <c r="C272" s="424"/>
      <c r="D272" s="425"/>
      <c r="E272" s="426"/>
      <c r="F272" s="195" t="e">
        <f>IF(AND($H272=TRUE,$I272=TRUE),"Return to form","")</f>
        <v>#N/A</v>
      </c>
      <c r="G272" s="326" t="e">
        <f>D269&lt;&gt;0</f>
        <v>#N/A</v>
      </c>
      <c r="H272" s="326" t="e">
        <f>E269&gt;=D269</f>
        <v>#N/A</v>
      </c>
      <c r="I272" s="326" t="b">
        <f>ISTEXT(C272)</f>
        <v>0</v>
      </c>
      <c r="J272" s="326" t="e">
        <f>IF(AND(G272=TRUE,H272=TRUE),TRUE,FALSE)</f>
        <v>#N/A</v>
      </c>
      <c r="K272" s="326" t="e">
        <f>IF(AND(G272=TRUE,H272=TRUE,I272=TRUE),TRUE,FALSE)</f>
        <v>#N/A</v>
      </c>
      <c r="L272" s="323"/>
      <c r="M272" s="324"/>
    </row>
    <row r="273" spans="1:13" ht="30" customHeight="1" x14ac:dyDescent="0.35">
      <c r="A273" s="273" t="s">
        <v>399</v>
      </c>
      <c r="B273" s="242" t="str">
        <f>IF(LEN($A273)&gt;1,"Val "&amp;COUNTIF($A$2:$A273,"&gt;&lt;"),"")</f>
        <v/>
      </c>
      <c r="C273" s="427" t="s">
        <v>400</v>
      </c>
      <c r="D273" s="428"/>
      <c r="E273" s="429"/>
      <c r="F273" s="196"/>
      <c r="G273" s="326"/>
      <c r="H273" s="326"/>
      <c r="I273" s="326"/>
      <c r="J273" s="326"/>
      <c r="K273" s="326"/>
      <c r="L273" s="323"/>
      <c r="M273" s="324"/>
    </row>
    <row r="274" spans="1:13" ht="60" customHeight="1" x14ac:dyDescent="0.35">
      <c r="A274" s="273" t="s">
        <v>517</v>
      </c>
      <c r="B274" s="241" t="str">
        <f>IF(LEN($A274)&gt;1,"Val "&amp;COUNTIF($A$2:$A274,"&gt;&lt;"),"")</f>
        <v>Val 60</v>
      </c>
      <c r="C274" s="424"/>
      <c r="D274" s="425"/>
      <c r="E274" s="426"/>
      <c r="F274" s="195" t="e">
        <f>IF(AND($H274=TRUE,$I274=TRUE),"Return to form","")</f>
        <v>#N/A</v>
      </c>
      <c r="G274" s="326" t="e">
        <f>AND($E269&lt;=SUM($C269-$L274),$H272=FALSE)</f>
        <v>#N/A</v>
      </c>
      <c r="H274" s="326" t="e">
        <f>E269&lt;=SUM(C269*M274)</f>
        <v>#N/A</v>
      </c>
      <c r="I274" s="326" t="b">
        <f>ISTEXT(C274)</f>
        <v>0</v>
      </c>
      <c r="J274" s="326" t="e">
        <f>IF(AND(G274=TRUE,H274=TRUE),TRUE,FALSE)</f>
        <v>#N/A</v>
      </c>
      <c r="K274" s="326" t="e">
        <f>IF(AND(G274=TRUE,H274=TRUE,I274=TRUE),TRUE,FALSE)</f>
        <v>#N/A</v>
      </c>
      <c r="L274" s="323">
        <v>5000</v>
      </c>
      <c r="M274" s="324">
        <v>0.33333333333333298</v>
      </c>
    </row>
    <row r="275" spans="1:13" x14ac:dyDescent="0.35">
      <c r="A275" s="273" t="s">
        <v>399</v>
      </c>
      <c r="B275" s="243" t="str">
        <f>IF(LEN($A275)&gt;1,"Val "&amp;COUNTIF($A$2:$A275,"&gt;&lt;"),"")</f>
        <v/>
      </c>
      <c r="C275" s="135"/>
      <c r="D275" s="135"/>
      <c r="E275" s="135"/>
      <c r="F275" s="197"/>
      <c r="G275" s="327"/>
      <c r="H275" s="327"/>
      <c r="I275" s="327"/>
      <c r="J275" s="327"/>
      <c r="K275" s="327"/>
      <c r="M275" s="325"/>
    </row>
    <row r="276" spans="1:13" ht="30" customHeight="1" x14ac:dyDescent="0.35">
      <c r="A276" s="273" t="s">
        <v>399</v>
      </c>
      <c r="B276" s="242" t="str">
        <f>IF(LEN($A276)&gt;1,"Val "&amp;COUNTIF($A$2:$A276,"&gt;&lt;"),"")</f>
        <v/>
      </c>
      <c r="C276" s="433" t="s">
        <v>518</v>
      </c>
      <c r="D276" s="434"/>
      <c r="E276" s="435"/>
      <c r="F276" s="196"/>
      <c r="G276" s="327"/>
      <c r="H276" s="327"/>
      <c r="I276" s="327"/>
      <c r="J276" s="327"/>
      <c r="K276" s="327"/>
      <c r="M276" s="320"/>
    </row>
    <row r="277" spans="1:13" ht="45" customHeight="1" x14ac:dyDescent="0.35">
      <c r="A277" s="273" t="s">
        <v>399</v>
      </c>
      <c r="B277" s="242" t="str">
        <f>IF(LEN($A277)&gt;1,"Val "&amp;COUNTIF($A$2:$A277,"&gt;&lt;"),"")</f>
        <v/>
      </c>
      <c r="C277" s="61" t="s">
        <v>393</v>
      </c>
      <c r="D277" s="61" t="s">
        <v>394</v>
      </c>
      <c r="E277" s="61" t="s">
        <v>395</v>
      </c>
      <c r="F277" s="196"/>
      <c r="G277" s="328"/>
      <c r="H277" s="328"/>
      <c r="I277" s="327"/>
      <c r="J277" s="328"/>
      <c r="K277" s="327"/>
      <c r="M277" s="320"/>
    </row>
    <row r="278" spans="1:13" x14ac:dyDescent="0.35">
      <c r="A278" s="273" t="s">
        <v>399</v>
      </c>
      <c r="B278" s="242" t="str">
        <f>IF(LEN($A278)&gt;1,"Val "&amp;COUNTIF($A$2:$A278,"&gt;&lt;"),"")</f>
        <v/>
      </c>
      <c r="C278" s="60" t="e">
        <f>Org_data!$AF$3</f>
        <v>#N/A</v>
      </c>
      <c r="D278" s="60" t="e">
        <f>Org_data!$AF$4</f>
        <v>#N/A</v>
      </c>
      <c r="E278" s="60">
        <f>'E&amp;R1'!$L$18</f>
        <v>0</v>
      </c>
      <c r="F278" s="196"/>
      <c r="G278" s="329"/>
      <c r="H278" s="329"/>
      <c r="I278" s="330"/>
      <c r="J278" s="329"/>
      <c r="K278" s="330"/>
      <c r="L278" s="321"/>
      <c r="M278" s="322"/>
    </row>
    <row r="279" spans="1:13" ht="27" customHeight="1" x14ac:dyDescent="0.35">
      <c r="A279" s="273"/>
      <c r="B279" s="242"/>
      <c r="C279" s="418" t="s">
        <v>519</v>
      </c>
      <c r="D279" s="419"/>
      <c r="E279" s="420"/>
      <c r="F279" s="196"/>
      <c r="G279" s="329"/>
      <c r="H279" s="329"/>
      <c r="I279" s="330"/>
      <c r="J279" s="329"/>
      <c r="K279" s="330"/>
      <c r="L279" s="321"/>
      <c r="M279" s="322"/>
    </row>
    <row r="280" spans="1:13" ht="60" customHeight="1" x14ac:dyDescent="0.35">
      <c r="A280" s="273" t="s">
        <v>399</v>
      </c>
      <c r="B280" s="240" t="str">
        <f>IF(LEN($A280)&gt;1,"Val "&amp;COUNTIF($A$2:$A280,"&gt;&lt;"),"")</f>
        <v/>
      </c>
      <c r="C280" s="427" t="s">
        <v>397</v>
      </c>
      <c r="D280" s="428"/>
      <c r="E280" s="429"/>
      <c r="F280" s="107"/>
      <c r="G280" s="326"/>
      <c r="H280" s="326"/>
      <c r="I280" s="326"/>
      <c r="J280" s="326"/>
      <c r="K280" s="326"/>
      <c r="L280" s="323"/>
      <c r="M280" s="324"/>
    </row>
    <row r="281" spans="1:13" ht="60" customHeight="1" x14ac:dyDescent="0.35">
      <c r="A281" s="273" t="s">
        <v>520</v>
      </c>
      <c r="B281" s="241" t="str">
        <f>IF(LEN($A281)&gt;1,"Val "&amp;COUNTIF($A$2:$A281,"&gt;&lt;"),"")</f>
        <v>Val 61</v>
      </c>
      <c r="C281" s="424"/>
      <c r="D281" s="425"/>
      <c r="E281" s="426"/>
      <c r="F281" s="195" t="e">
        <f>IF(AND($H281=TRUE,$I281=TRUE),"Return to form","")</f>
        <v>#N/A</v>
      </c>
      <c r="G281" s="326" t="e">
        <f>D278&lt;&gt;0</f>
        <v>#N/A</v>
      </c>
      <c r="H281" s="326" t="e">
        <f>E278&gt;=D278</f>
        <v>#N/A</v>
      </c>
      <c r="I281" s="326" t="b">
        <f>ISTEXT(C281)</f>
        <v>0</v>
      </c>
      <c r="J281" s="326" t="e">
        <f>IF(AND(G281=TRUE,H281=TRUE),TRUE,FALSE)</f>
        <v>#N/A</v>
      </c>
      <c r="K281" s="326" t="e">
        <f>IF(AND(G281=TRUE,H281=TRUE,I281=TRUE),TRUE,FALSE)</f>
        <v>#N/A</v>
      </c>
      <c r="L281" s="323"/>
      <c r="M281" s="324"/>
    </row>
    <row r="282" spans="1:13" ht="30" customHeight="1" x14ac:dyDescent="0.35">
      <c r="A282" s="273" t="s">
        <v>399</v>
      </c>
      <c r="B282" s="242" t="str">
        <f>IF(LEN($A282)&gt;1,"Val "&amp;COUNTIF($A$2:$A282,"&gt;&lt;"),"")</f>
        <v/>
      </c>
      <c r="C282" s="427" t="s">
        <v>400</v>
      </c>
      <c r="D282" s="428"/>
      <c r="E282" s="429"/>
      <c r="F282" s="196"/>
      <c r="G282" s="326"/>
      <c r="H282" s="326"/>
      <c r="I282" s="326"/>
      <c r="J282" s="326"/>
      <c r="K282" s="326"/>
      <c r="L282" s="323"/>
      <c r="M282" s="324"/>
    </row>
    <row r="283" spans="1:13" ht="60" customHeight="1" x14ac:dyDescent="0.35">
      <c r="A283" s="273" t="s">
        <v>521</v>
      </c>
      <c r="B283" s="241" t="str">
        <f>IF(LEN($A283)&gt;1,"Val "&amp;COUNTIF($A$2:$A283,"&gt;&lt;"),"")</f>
        <v>Val 62</v>
      </c>
      <c r="C283" s="424"/>
      <c r="D283" s="425"/>
      <c r="E283" s="426"/>
      <c r="F283" s="195" t="e">
        <f>IF(AND($H283=TRUE,$I283=TRUE),"Return to form","")</f>
        <v>#N/A</v>
      </c>
      <c r="G283" s="326" t="e">
        <f>AND($E278&lt;=SUM($C278-$L283),$H281=FALSE)</f>
        <v>#N/A</v>
      </c>
      <c r="H283" s="326" t="e">
        <f>E278&lt;=SUM(C278*M283)</f>
        <v>#N/A</v>
      </c>
      <c r="I283" s="326" t="b">
        <f>ISTEXT(C283)</f>
        <v>0</v>
      </c>
      <c r="J283" s="326" t="e">
        <f>IF(AND(G283=TRUE,H283=TRUE),TRUE,FALSE)</f>
        <v>#N/A</v>
      </c>
      <c r="K283" s="326" t="e">
        <f>IF(AND(G283=TRUE,H283=TRUE,I283=TRUE),TRUE,FALSE)</f>
        <v>#N/A</v>
      </c>
      <c r="L283" s="323">
        <v>5000</v>
      </c>
      <c r="M283" s="324">
        <v>0.33333333333333298</v>
      </c>
    </row>
    <row r="284" spans="1:13" x14ac:dyDescent="0.35">
      <c r="A284" s="273" t="s">
        <v>399</v>
      </c>
      <c r="B284" s="243" t="str">
        <f>IF(LEN($A284)&gt;1,"Val "&amp;COUNTIF($A$2:$A284,"&gt;&lt;"),"")</f>
        <v/>
      </c>
      <c r="C284" s="135"/>
      <c r="D284" s="135"/>
      <c r="E284" s="135"/>
      <c r="F284" s="197"/>
      <c r="G284" s="327"/>
      <c r="H284" s="327"/>
      <c r="I284" s="327"/>
      <c r="J284" s="327"/>
      <c r="K284" s="327"/>
      <c r="M284" s="325"/>
    </row>
    <row r="285" spans="1:13" ht="30" customHeight="1" x14ac:dyDescent="0.35">
      <c r="A285" s="273" t="s">
        <v>399</v>
      </c>
      <c r="B285" s="242" t="str">
        <f>IF(LEN($A285)&gt;1,"Val "&amp;COUNTIF($A$2:$A285,"&gt;&lt;"),"")</f>
        <v/>
      </c>
      <c r="C285" s="433" t="s">
        <v>522</v>
      </c>
      <c r="D285" s="434"/>
      <c r="E285" s="435"/>
      <c r="F285" s="196"/>
      <c r="G285" s="327"/>
      <c r="H285" s="327"/>
      <c r="I285" s="327"/>
      <c r="J285" s="327"/>
      <c r="K285" s="327"/>
      <c r="M285" s="320"/>
    </row>
    <row r="286" spans="1:13" ht="45" customHeight="1" x14ac:dyDescent="0.35">
      <c r="A286" s="273" t="s">
        <v>399</v>
      </c>
      <c r="B286" s="242" t="str">
        <f>IF(LEN($A286)&gt;1,"Val "&amp;COUNTIF($A$2:$A286,"&gt;&lt;"),"")</f>
        <v/>
      </c>
      <c r="C286" s="61" t="s">
        <v>393</v>
      </c>
      <c r="D286" s="61" t="s">
        <v>394</v>
      </c>
      <c r="E286" s="61" t="s">
        <v>395</v>
      </c>
      <c r="F286" s="196"/>
      <c r="G286" s="328"/>
      <c r="H286" s="328"/>
      <c r="I286" s="327"/>
      <c r="J286" s="328"/>
      <c r="K286" s="327"/>
      <c r="M286" s="320"/>
    </row>
    <row r="287" spans="1:13" x14ac:dyDescent="0.35">
      <c r="A287" s="273" t="s">
        <v>399</v>
      </c>
      <c r="B287" s="242" t="str">
        <f>IF(LEN($A287)&gt;1,"Val "&amp;COUNTIF($A$2:$A287,"&gt;&lt;"),"")</f>
        <v/>
      </c>
      <c r="C287" s="60" t="e">
        <f>Org_data!$AG$3</f>
        <v>#N/A</v>
      </c>
      <c r="D287" s="60" t="e">
        <f>Org_data!$AG$4</f>
        <v>#N/A</v>
      </c>
      <c r="E287" s="60">
        <f>'E&amp;R1'!$V$18</f>
        <v>0</v>
      </c>
      <c r="F287" s="196"/>
      <c r="G287" s="329"/>
      <c r="H287" s="329"/>
      <c r="I287" s="330"/>
      <c r="J287" s="329"/>
      <c r="K287" s="330"/>
      <c r="L287" s="321"/>
      <c r="M287" s="322"/>
    </row>
    <row r="288" spans="1:13" ht="27.75" customHeight="1" x14ac:dyDescent="0.35">
      <c r="A288" s="273"/>
      <c r="B288" s="242"/>
      <c r="C288" s="418" t="s">
        <v>523</v>
      </c>
      <c r="D288" s="419"/>
      <c r="E288" s="420"/>
      <c r="F288" s="196"/>
      <c r="G288" s="329"/>
      <c r="H288" s="329"/>
      <c r="I288" s="330"/>
      <c r="J288" s="329"/>
      <c r="K288" s="330"/>
      <c r="L288" s="321"/>
      <c r="M288" s="322"/>
    </row>
    <row r="289" spans="1:13" ht="60" customHeight="1" x14ac:dyDescent="0.35">
      <c r="A289" s="273" t="s">
        <v>399</v>
      </c>
      <c r="B289" s="240" t="str">
        <f>IF(LEN($A289)&gt;1,"Val "&amp;COUNTIF($A$2:$A289,"&gt;&lt;"),"")</f>
        <v/>
      </c>
      <c r="C289" s="427" t="s">
        <v>397</v>
      </c>
      <c r="D289" s="428"/>
      <c r="E289" s="429"/>
      <c r="F289" s="107"/>
      <c r="G289" s="326"/>
      <c r="H289" s="326"/>
      <c r="I289" s="326"/>
      <c r="J289" s="326"/>
      <c r="K289" s="326"/>
      <c r="L289" s="323"/>
      <c r="M289" s="324"/>
    </row>
    <row r="290" spans="1:13" ht="60" customHeight="1" x14ac:dyDescent="0.35">
      <c r="A290" s="273" t="s">
        <v>524</v>
      </c>
      <c r="B290" s="241" t="str">
        <f>IF(LEN($A290)&gt;1,"Val "&amp;COUNTIF($A$2:$A290,"&gt;&lt;"),"")</f>
        <v>Val 63</v>
      </c>
      <c r="C290" s="424"/>
      <c r="D290" s="425"/>
      <c r="E290" s="426"/>
      <c r="F290" s="195" t="e">
        <f>IF(AND($H290=TRUE,$I290=TRUE),"Return to form","")</f>
        <v>#N/A</v>
      </c>
      <c r="G290" s="326" t="e">
        <f>D287&lt;&gt;0</f>
        <v>#N/A</v>
      </c>
      <c r="H290" s="326" t="e">
        <f>E287&gt;=D287</f>
        <v>#N/A</v>
      </c>
      <c r="I290" s="326" t="b">
        <f>ISTEXT(C290)</f>
        <v>0</v>
      </c>
      <c r="J290" s="326" t="e">
        <f>IF(AND(G290=TRUE,H290=TRUE),TRUE,FALSE)</f>
        <v>#N/A</v>
      </c>
      <c r="K290" s="326" t="e">
        <f>IF(AND(G290=TRUE,H290=TRUE,I290=TRUE),TRUE,FALSE)</f>
        <v>#N/A</v>
      </c>
      <c r="L290" s="323"/>
      <c r="M290" s="324"/>
    </row>
    <row r="291" spans="1:13" ht="30" customHeight="1" x14ac:dyDescent="0.35">
      <c r="A291" s="273" t="s">
        <v>399</v>
      </c>
      <c r="B291" s="242" t="str">
        <f>IF(LEN($A291)&gt;1,"Val "&amp;COUNTIF($A$2:$A291,"&gt;&lt;"),"")</f>
        <v/>
      </c>
      <c r="C291" s="427" t="s">
        <v>400</v>
      </c>
      <c r="D291" s="428"/>
      <c r="E291" s="429"/>
      <c r="F291" s="196"/>
      <c r="G291" s="326"/>
      <c r="H291" s="326"/>
      <c r="I291" s="326"/>
      <c r="J291" s="326"/>
      <c r="K291" s="326"/>
      <c r="L291" s="323"/>
      <c r="M291" s="324"/>
    </row>
    <row r="292" spans="1:13" ht="60" customHeight="1" x14ac:dyDescent="0.35">
      <c r="A292" s="273" t="s">
        <v>525</v>
      </c>
      <c r="B292" s="241" t="str">
        <f>IF(LEN($A292)&gt;1,"Val "&amp;COUNTIF($A$2:$A292,"&gt;&lt;"),"")</f>
        <v>Val 64</v>
      </c>
      <c r="C292" s="424"/>
      <c r="D292" s="425"/>
      <c r="E292" s="426"/>
      <c r="F292" s="195" t="e">
        <f>IF(AND($H292=TRUE,$I292=TRUE),"Return to form","")</f>
        <v>#N/A</v>
      </c>
      <c r="G292" s="326" t="e">
        <f>AND($E287&lt;=SUM($C287-$L292),$H290=FALSE)</f>
        <v>#N/A</v>
      </c>
      <c r="H292" s="326" t="e">
        <f>E287&lt;=SUM(C287*M292)</f>
        <v>#N/A</v>
      </c>
      <c r="I292" s="326" t="b">
        <f>ISTEXT(C292)</f>
        <v>0</v>
      </c>
      <c r="J292" s="326" t="e">
        <f>IF(AND(G292=TRUE,H292=TRUE),TRUE,FALSE)</f>
        <v>#N/A</v>
      </c>
      <c r="K292" s="326" t="e">
        <f>IF(AND(G292=TRUE,H292=TRUE,I292=TRUE),TRUE,FALSE)</f>
        <v>#N/A</v>
      </c>
      <c r="L292" s="323">
        <v>5000</v>
      </c>
      <c r="M292" s="324">
        <v>0.33333333333333298</v>
      </c>
    </row>
    <row r="293" spans="1:13" x14ac:dyDescent="0.35">
      <c r="A293" s="273" t="s">
        <v>399</v>
      </c>
      <c r="B293" s="243" t="str">
        <f>IF(LEN($A293)&gt;1,"Val "&amp;COUNTIF($A$2:$A293,"&gt;&lt;"),"")</f>
        <v/>
      </c>
      <c r="C293" s="135"/>
      <c r="D293" s="135"/>
      <c r="E293" s="135"/>
      <c r="F293" s="197"/>
      <c r="G293" s="327"/>
      <c r="H293" s="327"/>
      <c r="I293" s="327"/>
      <c r="J293" s="327"/>
      <c r="K293" s="327"/>
      <c r="M293" s="325"/>
    </row>
    <row r="294" spans="1:13" ht="43.5" customHeight="1" x14ac:dyDescent="0.35">
      <c r="A294" s="273" t="s">
        <v>399</v>
      </c>
      <c r="B294" s="242" t="str">
        <f>IF(LEN($A294)&gt;1,"Val "&amp;COUNTIF($A$2:$A294,"&gt;&lt;"),"")</f>
        <v/>
      </c>
      <c r="C294" s="433" t="s">
        <v>526</v>
      </c>
      <c r="D294" s="434"/>
      <c r="E294" s="435"/>
      <c r="F294" s="196"/>
      <c r="G294" s="327"/>
      <c r="H294" s="327"/>
      <c r="I294" s="327"/>
      <c r="J294" s="327"/>
      <c r="K294" s="327"/>
      <c r="M294" s="320"/>
    </row>
    <row r="295" spans="1:13" ht="45" customHeight="1" x14ac:dyDescent="0.35">
      <c r="A295" s="273" t="s">
        <v>399</v>
      </c>
      <c r="B295" s="242" t="str">
        <f>IF(LEN($A295)&gt;1,"Val "&amp;COUNTIF($A$2:$A295,"&gt;&lt;"),"")</f>
        <v/>
      </c>
      <c r="C295" s="61" t="s">
        <v>393</v>
      </c>
      <c r="D295" s="61" t="s">
        <v>394</v>
      </c>
      <c r="E295" s="61" t="s">
        <v>395</v>
      </c>
      <c r="F295" s="196"/>
      <c r="G295" s="328"/>
      <c r="H295" s="328"/>
      <c r="I295" s="327"/>
      <c r="J295" s="328"/>
      <c r="K295" s="327"/>
      <c r="M295" s="320"/>
    </row>
    <row r="296" spans="1:13" x14ac:dyDescent="0.35">
      <c r="A296" s="273" t="s">
        <v>399</v>
      </c>
      <c r="B296" s="242" t="str">
        <f>IF(LEN($A296)&gt;1,"Val "&amp;COUNTIF($A$2:$A296,"&gt;&lt;"),"")</f>
        <v/>
      </c>
      <c r="C296" s="60" t="e">
        <f>Org_data!$AH$3</f>
        <v>#N/A</v>
      </c>
      <c r="D296" s="60" t="e">
        <f>Org_data!$AH$4</f>
        <v>#N/A</v>
      </c>
      <c r="E296" s="60">
        <f>'E&amp;R1'!$AH$18</f>
        <v>0</v>
      </c>
      <c r="F296" s="196"/>
      <c r="G296" s="329"/>
      <c r="H296" s="329"/>
      <c r="I296" s="330"/>
      <c r="J296" s="329"/>
      <c r="K296" s="330"/>
      <c r="L296" s="321"/>
      <c r="M296" s="322"/>
    </row>
    <row r="297" spans="1:13" ht="29.25" customHeight="1" x14ac:dyDescent="0.35">
      <c r="A297" s="273"/>
      <c r="B297" s="242"/>
      <c r="C297" s="418" t="s">
        <v>527</v>
      </c>
      <c r="D297" s="419"/>
      <c r="E297" s="420"/>
      <c r="F297" s="196"/>
      <c r="G297" s="329"/>
      <c r="H297" s="329"/>
      <c r="I297" s="330"/>
      <c r="J297" s="329"/>
      <c r="K297" s="330"/>
      <c r="L297" s="321"/>
      <c r="M297" s="322"/>
    </row>
    <row r="298" spans="1:13" ht="60" customHeight="1" x14ac:dyDescent="0.35">
      <c r="A298" s="273" t="s">
        <v>399</v>
      </c>
      <c r="B298" s="240" t="str">
        <f>IF(LEN($A298)&gt;1,"Val "&amp;COUNTIF($A$2:$A298,"&gt;&lt;"),"")</f>
        <v/>
      </c>
      <c r="C298" s="427" t="s">
        <v>397</v>
      </c>
      <c r="D298" s="428"/>
      <c r="E298" s="429"/>
      <c r="F298" s="107"/>
      <c r="G298" s="326"/>
      <c r="H298" s="326"/>
      <c r="I298" s="326"/>
      <c r="J298" s="326"/>
      <c r="K298" s="326"/>
      <c r="L298" s="323"/>
      <c r="M298" s="324"/>
    </row>
    <row r="299" spans="1:13" ht="60" customHeight="1" x14ac:dyDescent="0.35">
      <c r="A299" s="273" t="s">
        <v>528</v>
      </c>
      <c r="B299" s="241" t="str">
        <f>IF(LEN($A299)&gt;1,"Val "&amp;COUNTIF($A$2:$A299,"&gt;&lt;"),"")</f>
        <v>Val 65</v>
      </c>
      <c r="C299" s="424"/>
      <c r="D299" s="425"/>
      <c r="E299" s="426"/>
      <c r="F299" s="195" t="e">
        <f>IF(AND($H299=TRUE,$I299=TRUE),"Return to form","")</f>
        <v>#N/A</v>
      </c>
      <c r="G299" s="326" t="e">
        <f>D296&lt;&gt;0</f>
        <v>#N/A</v>
      </c>
      <c r="H299" s="326" t="e">
        <f>E296&gt;=D296</f>
        <v>#N/A</v>
      </c>
      <c r="I299" s="326" t="b">
        <f>ISTEXT(C299)</f>
        <v>0</v>
      </c>
      <c r="J299" s="326" t="e">
        <f>IF(AND(G299=TRUE,H299=TRUE),TRUE,FALSE)</f>
        <v>#N/A</v>
      </c>
      <c r="K299" s="326" t="e">
        <f>IF(AND(G299=TRUE,H299=TRUE,I299=TRUE),TRUE,FALSE)</f>
        <v>#N/A</v>
      </c>
      <c r="L299" s="323"/>
      <c r="M299" s="324"/>
    </row>
    <row r="300" spans="1:13" ht="30" customHeight="1" x14ac:dyDescent="0.35">
      <c r="A300" s="273" t="s">
        <v>399</v>
      </c>
      <c r="B300" s="242" t="str">
        <f>IF(LEN($A300)&gt;1,"Val "&amp;COUNTIF($A$2:$A300,"&gt;&lt;"),"")</f>
        <v/>
      </c>
      <c r="C300" s="427" t="s">
        <v>400</v>
      </c>
      <c r="D300" s="428"/>
      <c r="E300" s="429"/>
      <c r="F300" s="196"/>
      <c r="G300" s="326"/>
      <c r="H300" s="326"/>
      <c r="I300" s="326"/>
      <c r="J300" s="326"/>
      <c r="K300" s="326"/>
      <c r="L300" s="323"/>
      <c r="M300" s="324"/>
    </row>
    <row r="301" spans="1:13" ht="60" customHeight="1" x14ac:dyDescent="0.35">
      <c r="A301" s="273" t="s">
        <v>529</v>
      </c>
      <c r="B301" s="241" t="str">
        <f>IF(LEN($A301)&gt;1,"Val "&amp;COUNTIF($A$2:$A301,"&gt;&lt;"),"")</f>
        <v>Val 66</v>
      </c>
      <c r="C301" s="424"/>
      <c r="D301" s="425"/>
      <c r="E301" s="426"/>
      <c r="F301" s="195" t="e">
        <f>IF(AND($H301=TRUE,$I301=TRUE),"Return to form","")</f>
        <v>#N/A</v>
      </c>
      <c r="G301" s="326" t="e">
        <f>AND($E296&lt;=SUM($C296-$L301),$H299=FALSE)</f>
        <v>#N/A</v>
      </c>
      <c r="H301" s="326" t="e">
        <f>E296&lt;=SUM(C296*M301)</f>
        <v>#N/A</v>
      </c>
      <c r="I301" s="326" t="b">
        <f>ISTEXT(C301)</f>
        <v>0</v>
      </c>
      <c r="J301" s="326" t="e">
        <f>IF(AND(G301=TRUE,H301=TRUE),TRUE,FALSE)</f>
        <v>#N/A</v>
      </c>
      <c r="K301" s="326" t="e">
        <f>IF(AND(G301=TRUE,H301=TRUE,I301=TRUE),TRUE,FALSE)</f>
        <v>#N/A</v>
      </c>
      <c r="L301" s="323">
        <v>5000</v>
      </c>
      <c r="M301" s="324">
        <v>0.33333333333333298</v>
      </c>
    </row>
    <row r="302" spans="1:13" x14ac:dyDescent="0.35">
      <c r="A302" s="273" t="s">
        <v>399</v>
      </c>
      <c r="B302" s="243" t="str">
        <f>IF(LEN($A302)&gt;1,"Val "&amp;COUNTIF($A$2:$A302,"&gt;&lt;"),"")</f>
        <v/>
      </c>
      <c r="C302" s="135"/>
      <c r="D302" s="135"/>
      <c r="E302" s="135"/>
      <c r="F302" s="197"/>
      <c r="G302" s="327"/>
      <c r="H302" s="327"/>
      <c r="I302" s="327"/>
      <c r="J302" s="327"/>
      <c r="K302" s="327"/>
      <c r="M302" s="325"/>
    </row>
    <row r="303" spans="1:13" x14ac:dyDescent="0.35">
      <c r="A303" s="273" t="s">
        <v>399</v>
      </c>
      <c r="B303" s="242" t="str">
        <f>IF(LEN($A303)&gt;1,"Val "&amp;COUNTIF($A$2:$A303,"&gt;&lt;"),"")</f>
        <v/>
      </c>
      <c r="C303" s="104" t="s">
        <v>530</v>
      </c>
      <c r="D303" s="58"/>
      <c r="E303" s="59"/>
      <c r="F303" s="196"/>
      <c r="G303" s="327"/>
      <c r="H303" s="327"/>
      <c r="I303" s="327"/>
      <c r="J303" s="327"/>
      <c r="K303" s="327"/>
      <c r="M303" s="320"/>
    </row>
    <row r="304" spans="1:13" ht="45" customHeight="1" x14ac:dyDescent="0.35">
      <c r="A304" s="273" t="s">
        <v>399</v>
      </c>
      <c r="B304" s="242" t="str">
        <f>IF(LEN($A304)&gt;1,"Val "&amp;COUNTIF($A$2:$A304,"&gt;&lt;"),"")</f>
        <v/>
      </c>
      <c r="C304" s="61" t="s">
        <v>393</v>
      </c>
      <c r="D304" s="61" t="s">
        <v>394</v>
      </c>
      <c r="E304" s="61" t="s">
        <v>395</v>
      </c>
      <c r="F304" s="196"/>
      <c r="G304" s="328"/>
      <c r="H304" s="328"/>
      <c r="I304" s="327"/>
      <c r="J304" s="328"/>
      <c r="K304" s="327"/>
      <c r="M304" s="320"/>
    </row>
    <row r="305" spans="1:13" x14ac:dyDescent="0.35">
      <c r="A305" s="273" t="s">
        <v>399</v>
      </c>
      <c r="B305" s="242" t="str">
        <f>IF(LEN($A305)&gt;1,"Val "&amp;COUNTIF($A$2:$A305,"&gt;&lt;"),"")</f>
        <v/>
      </c>
      <c r="C305" s="60" t="e">
        <f>Org_data!$AI$3</f>
        <v>#N/A</v>
      </c>
      <c r="D305" s="60" t="e">
        <f>Org_data!$AI$4</f>
        <v>#N/A</v>
      </c>
      <c r="E305" s="60">
        <f>'E&amp;R1'!$L$20</f>
        <v>0</v>
      </c>
      <c r="F305" s="196"/>
      <c r="G305" s="329"/>
      <c r="H305" s="329"/>
      <c r="I305" s="330"/>
      <c r="J305" s="329"/>
      <c r="K305" s="330"/>
      <c r="L305" s="321"/>
      <c r="M305" s="322"/>
    </row>
    <row r="306" spans="1:13" ht="30.75" customHeight="1" x14ac:dyDescent="0.35">
      <c r="A306" s="273"/>
      <c r="B306" s="242"/>
      <c r="C306" s="418" t="s">
        <v>531</v>
      </c>
      <c r="D306" s="419"/>
      <c r="E306" s="420"/>
      <c r="F306" s="196"/>
      <c r="G306" s="329"/>
      <c r="H306" s="329"/>
      <c r="I306" s="330"/>
      <c r="J306" s="329"/>
      <c r="K306" s="330"/>
      <c r="L306" s="321"/>
      <c r="M306" s="322"/>
    </row>
    <row r="307" spans="1:13" ht="60" customHeight="1" x14ac:dyDescent="0.35">
      <c r="A307" s="273" t="s">
        <v>399</v>
      </c>
      <c r="B307" s="240" t="str">
        <f>IF(LEN($A307)&gt;1,"Val "&amp;COUNTIF($A$2:$A307,"&gt;&lt;"),"")</f>
        <v/>
      </c>
      <c r="C307" s="427" t="s">
        <v>397</v>
      </c>
      <c r="D307" s="428"/>
      <c r="E307" s="429"/>
      <c r="F307" s="107"/>
      <c r="G307" s="326"/>
      <c r="H307" s="326"/>
      <c r="I307" s="326"/>
      <c r="J307" s="326"/>
      <c r="K307" s="326"/>
      <c r="L307" s="323"/>
      <c r="M307" s="324"/>
    </row>
    <row r="308" spans="1:13" ht="60" customHeight="1" x14ac:dyDescent="0.35">
      <c r="A308" s="273" t="s">
        <v>532</v>
      </c>
      <c r="B308" s="241" t="str">
        <f>IF(LEN($A308)&gt;1,"Val "&amp;COUNTIF($A$2:$A308,"&gt;&lt;"),"")</f>
        <v>Val 67</v>
      </c>
      <c r="C308" s="424"/>
      <c r="D308" s="425"/>
      <c r="E308" s="426"/>
      <c r="F308" s="195" t="e">
        <f>IF(AND($H308=TRUE,$I308=TRUE),"Return to form","")</f>
        <v>#N/A</v>
      </c>
      <c r="G308" s="326" t="e">
        <f>D305&lt;&gt;0</f>
        <v>#N/A</v>
      </c>
      <c r="H308" s="326" t="e">
        <f>E305&gt;=D305</f>
        <v>#N/A</v>
      </c>
      <c r="I308" s="326" t="b">
        <f>ISTEXT(C308)</f>
        <v>0</v>
      </c>
      <c r="J308" s="326" t="e">
        <f>IF(AND(G308=TRUE,H308=TRUE),TRUE,FALSE)</f>
        <v>#N/A</v>
      </c>
      <c r="K308" s="326" t="e">
        <f>IF(AND(G308=TRUE,H308=TRUE,I308=TRUE),TRUE,FALSE)</f>
        <v>#N/A</v>
      </c>
      <c r="L308" s="323"/>
      <c r="M308" s="324"/>
    </row>
    <row r="309" spans="1:13" ht="30" customHeight="1" x14ac:dyDescent="0.35">
      <c r="A309" s="273" t="s">
        <v>399</v>
      </c>
      <c r="B309" s="242" t="str">
        <f>IF(LEN($A309)&gt;1,"Val "&amp;COUNTIF($A$2:$A309,"&gt;&lt;"),"")</f>
        <v/>
      </c>
      <c r="C309" s="427" t="s">
        <v>400</v>
      </c>
      <c r="D309" s="428"/>
      <c r="E309" s="429"/>
      <c r="F309" s="196"/>
      <c r="G309" s="326"/>
      <c r="H309" s="326"/>
      <c r="I309" s="326"/>
      <c r="J309" s="326"/>
      <c r="K309" s="326"/>
      <c r="L309" s="323"/>
      <c r="M309" s="324"/>
    </row>
    <row r="310" spans="1:13" ht="60" customHeight="1" x14ac:dyDescent="0.35">
      <c r="A310" s="273" t="s">
        <v>533</v>
      </c>
      <c r="B310" s="241" t="str">
        <f>IF(LEN($A310)&gt;1,"Val "&amp;COUNTIF($A$2:$A310,"&gt;&lt;"),"")</f>
        <v>Val 68</v>
      </c>
      <c r="C310" s="424"/>
      <c r="D310" s="425"/>
      <c r="E310" s="426"/>
      <c r="F310" s="195" t="e">
        <f>IF(AND($H310=TRUE,$I310=TRUE),"Return to form","")</f>
        <v>#N/A</v>
      </c>
      <c r="G310" s="326" t="e">
        <f>AND($E305&lt;=SUM($C305-$L310),$H308=FALSE)</f>
        <v>#N/A</v>
      </c>
      <c r="H310" s="326" t="e">
        <f>E305&lt;=SUM(C305*M310)</f>
        <v>#N/A</v>
      </c>
      <c r="I310" s="326" t="b">
        <f>ISTEXT(C310)</f>
        <v>0</v>
      </c>
      <c r="J310" s="326" t="e">
        <f>IF(AND(G310=TRUE,H310=TRUE),TRUE,FALSE)</f>
        <v>#N/A</v>
      </c>
      <c r="K310" s="326" t="e">
        <f>IF(AND(G310=TRUE,H310=TRUE,I310=TRUE),TRUE,FALSE)</f>
        <v>#N/A</v>
      </c>
      <c r="L310" s="323">
        <v>5000</v>
      </c>
      <c r="M310" s="324">
        <v>0.33333333333333298</v>
      </c>
    </row>
    <row r="311" spans="1:13" x14ac:dyDescent="0.35">
      <c r="A311" s="273" t="s">
        <v>399</v>
      </c>
      <c r="B311" s="243" t="str">
        <f>IF(LEN($A311)&gt;1,"Val "&amp;COUNTIF($A$2:$A311,"&gt;&lt;"),"")</f>
        <v/>
      </c>
      <c r="C311" s="135"/>
      <c r="D311" s="135"/>
      <c r="E311" s="135"/>
      <c r="F311" s="197"/>
      <c r="G311" s="327"/>
      <c r="H311" s="327"/>
      <c r="I311" s="327"/>
      <c r="J311" s="327"/>
      <c r="K311" s="327"/>
      <c r="M311" s="325"/>
    </row>
    <row r="312" spans="1:13" x14ac:dyDescent="0.35">
      <c r="A312" s="273" t="s">
        <v>399</v>
      </c>
      <c r="B312" s="242" t="str">
        <f>IF(LEN($A312)&gt;1,"Val "&amp;COUNTIF($A$2:$A312,"&gt;&lt;"),"")</f>
        <v/>
      </c>
      <c r="C312" s="104" t="s">
        <v>534</v>
      </c>
      <c r="D312" s="58"/>
      <c r="E312" s="59"/>
      <c r="F312" s="196"/>
      <c r="G312" s="327"/>
      <c r="H312" s="327"/>
      <c r="I312" s="327"/>
      <c r="J312" s="327"/>
      <c r="K312" s="327"/>
      <c r="M312" s="320"/>
    </row>
    <row r="313" spans="1:13" ht="45" customHeight="1" x14ac:dyDescent="0.35">
      <c r="A313" s="273" t="s">
        <v>399</v>
      </c>
      <c r="B313" s="242" t="str">
        <f>IF(LEN($A313)&gt;1,"Val "&amp;COUNTIF($A$2:$A313,"&gt;&lt;"),"")</f>
        <v/>
      </c>
      <c r="C313" s="61" t="s">
        <v>393</v>
      </c>
      <c r="D313" s="61" t="s">
        <v>394</v>
      </c>
      <c r="E313" s="61" t="s">
        <v>395</v>
      </c>
      <c r="F313" s="196"/>
      <c r="G313" s="328"/>
      <c r="H313" s="328"/>
      <c r="I313" s="327"/>
      <c r="J313" s="328"/>
      <c r="K313" s="327"/>
      <c r="M313" s="320"/>
    </row>
    <row r="314" spans="1:13" x14ac:dyDescent="0.35">
      <c r="A314" s="273" t="s">
        <v>399</v>
      </c>
      <c r="B314" s="242" t="str">
        <f>IF(LEN($A314)&gt;1,"Val "&amp;COUNTIF($A$2:$A314,"&gt;&lt;"),"")</f>
        <v/>
      </c>
      <c r="C314" s="60" t="e">
        <f>Org_data!$AJ$3</f>
        <v>#N/A</v>
      </c>
      <c r="D314" s="60" t="e">
        <f>Org_data!$AJ$4</f>
        <v>#N/A</v>
      </c>
      <c r="E314" s="60">
        <f>'E&amp;R1'!$V$20</f>
        <v>0</v>
      </c>
      <c r="F314" s="196"/>
      <c r="G314" s="329"/>
      <c r="H314" s="329"/>
      <c r="I314" s="330"/>
      <c r="J314" s="329"/>
      <c r="K314" s="330"/>
      <c r="L314" s="321"/>
      <c r="M314" s="322"/>
    </row>
    <row r="315" spans="1:13" ht="29.25" customHeight="1" x14ac:dyDescent="0.35">
      <c r="A315" s="273"/>
      <c r="B315" s="242"/>
      <c r="C315" s="418" t="s">
        <v>535</v>
      </c>
      <c r="D315" s="419"/>
      <c r="E315" s="420"/>
      <c r="F315" s="196"/>
      <c r="G315" s="329"/>
      <c r="H315" s="329"/>
      <c r="I315" s="330"/>
      <c r="J315" s="329"/>
      <c r="K315" s="330"/>
      <c r="L315" s="321"/>
      <c r="M315" s="322"/>
    </row>
    <row r="316" spans="1:13" ht="60" customHeight="1" x14ac:dyDescent="0.35">
      <c r="A316" s="273" t="s">
        <v>399</v>
      </c>
      <c r="B316" s="240" t="str">
        <f>IF(LEN($A316)&gt;1,"Val "&amp;COUNTIF($A$2:$A316,"&gt;&lt;"),"")</f>
        <v/>
      </c>
      <c r="C316" s="427" t="s">
        <v>397</v>
      </c>
      <c r="D316" s="428"/>
      <c r="E316" s="429"/>
      <c r="F316" s="107"/>
      <c r="G316" s="326"/>
      <c r="H316" s="326"/>
      <c r="I316" s="326"/>
      <c r="J316" s="326"/>
      <c r="K316" s="326"/>
      <c r="L316" s="323"/>
      <c r="M316" s="324"/>
    </row>
    <row r="317" spans="1:13" ht="60" customHeight="1" x14ac:dyDescent="0.35">
      <c r="A317" s="273" t="s">
        <v>536</v>
      </c>
      <c r="B317" s="241" t="str">
        <f>IF(LEN($A317)&gt;1,"Val "&amp;COUNTIF($A$2:$A317,"&gt;&lt;"),"")</f>
        <v>Val 69</v>
      </c>
      <c r="C317" s="424"/>
      <c r="D317" s="425"/>
      <c r="E317" s="426"/>
      <c r="F317" s="195" t="e">
        <f>IF(AND($H317=TRUE,$I317=TRUE),"Return to form","")</f>
        <v>#N/A</v>
      </c>
      <c r="G317" s="326" t="e">
        <f>D314&lt;&gt;0</f>
        <v>#N/A</v>
      </c>
      <c r="H317" s="326" t="e">
        <f>E314&gt;=D314</f>
        <v>#N/A</v>
      </c>
      <c r="I317" s="326" t="b">
        <f>ISTEXT(C317)</f>
        <v>0</v>
      </c>
      <c r="J317" s="326" t="e">
        <f>IF(AND(G317=TRUE,H317=TRUE),TRUE,FALSE)</f>
        <v>#N/A</v>
      </c>
      <c r="K317" s="326" t="e">
        <f>IF(AND(G317=TRUE,H317=TRUE,I317=TRUE),TRUE,FALSE)</f>
        <v>#N/A</v>
      </c>
      <c r="L317" s="323"/>
      <c r="M317" s="324"/>
    </row>
    <row r="318" spans="1:13" ht="30" customHeight="1" x14ac:dyDescent="0.35">
      <c r="A318" s="273" t="s">
        <v>399</v>
      </c>
      <c r="B318" s="242" t="str">
        <f>IF(LEN($A318)&gt;1,"Val "&amp;COUNTIF($A$2:$A318,"&gt;&lt;"),"")</f>
        <v/>
      </c>
      <c r="C318" s="427" t="s">
        <v>400</v>
      </c>
      <c r="D318" s="428"/>
      <c r="E318" s="429"/>
      <c r="F318" s="196"/>
      <c r="G318" s="326"/>
      <c r="H318" s="326"/>
      <c r="I318" s="326"/>
      <c r="J318" s="326"/>
      <c r="K318" s="326"/>
      <c r="L318" s="323"/>
      <c r="M318" s="324"/>
    </row>
    <row r="319" spans="1:13" ht="60" customHeight="1" x14ac:dyDescent="0.35">
      <c r="A319" s="273" t="s">
        <v>537</v>
      </c>
      <c r="B319" s="241" t="str">
        <f>IF(LEN($A319)&gt;1,"Val "&amp;COUNTIF($A$2:$A319,"&gt;&lt;"),"")</f>
        <v>Val 70</v>
      </c>
      <c r="C319" s="424"/>
      <c r="D319" s="425"/>
      <c r="E319" s="426"/>
      <c r="F319" s="195" t="e">
        <f>IF(AND($H319=TRUE,$I319=TRUE),"Return to form","")</f>
        <v>#N/A</v>
      </c>
      <c r="G319" s="326" t="e">
        <f>AND($E314&lt;=SUM($C314-$L319),$H317=FALSE)</f>
        <v>#N/A</v>
      </c>
      <c r="H319" s="326" t="e">
        <f>E314&lt;=SUM(C314*M319)</f>
        <v>#N/A</v>
      </c>
      <c r="I319" s="326" t="b">
        <f>ISTEXT(C319)</f>
        <v>0</v>
      </c>
      <c r="J319" s="326" t="e">
        <f>IF(AND(G319=TRUE,H319=TRUE),TRUE,FALSE)</f>
        <v>#N/A</v>
      </c>
      <c r="K319" s="326" t="e">
        <f>IF(AND(G319=TRUE,H319=TRUE,I319=TRUE),TRUE,FALSE)</f>
        <v>#N/A</v>
      </c>
      <c r="L319" s="323">
        <v>5000</v>
      </c>
      <c r="M319" s="324">
        <v>0.33333333333333298</v>
      </c>
    </row>
    <row r="320" spans="1:13" x14ac:dyDescent="0.35">
      <c r="A320" s="273" t="s">
        <v>399</v>
      </c>
      <c r="B320" s="243" t="str">
        <f>IF(LEN($A320)&gt;1,"Val "&amp;COUNTIF($A$2:$A320,"&gt;&lt;"),"")</f>
        <v/>
      </c>
      <c r="C320" s="135"/>
      <c r="D320" s="135"/>
      <c r="E320" s="135"/>
      <c r="F320" s="197"/>
      <c r="G320" s="327"/>
      <c r="H320" s="327"/>
      <c r="I320" s="327"/>
      <c r="J320" s="327"/>
      <c r="K320" s="327"/>
      <c r="M320" s="325"/>
    </row>
    <row r="321" spans="1:13" x14ac:dyDescent="0.35">
      <c r="A321" s="273" t="s">
        <v>399</v>
      </c>
      <c r="B321" s="242" t="str">
        <f>IF(LEN($A321)&gt;1,"Val "&amp;COUNTIF($A$2:$A321,"&gt;&lt;"),"")</f>
        <v/>
      </c>
      <c r="C321" s="104" t="s">
        <v>538</v>
      </c>
      <c r="D321" s="58"/>
      <c r="E321" s="59"/>
      <c r="F321" s="196"/>
      <c r="G321" s="327"/>
      <c r="H321" s="327"/>
      <c r="I321" s="327"/>
      <c r="J321" s="327"/>
      <c r="K321" s="327"/>
      <c r="M321" s="320"/>
    </row>
    <row r="322" spans="1:13" ht="45" customHeight="1" x14ac:dyDescent="0.35">
      <c r="A322" s="273" t="s">
        <v>399</v>
      </c>
      <c r="B322" s="242" t="str">
        <f>IF(LEN($A322)&gt;1,"Val "&amp;COUNTIF($A$2:$A322,"&gt;&lt;"),"")</f>
        <v/>
      </c>
      <c r="C322" s="61" t="s">
        <v>393</v>
      </c>
      <c r="D322" s="61" t="s">
        <v>394</v>
      </c>
      <c r="E322" s="61" t="s">
        <v>395</v>
      </c>
      <c r="F322" s="196"/>
      <c r="G322" s="328"/>
      <c r="H322" s="328"/>
      <c r="I322" s="327"/>
      <c r="J322" s="328"/>
      <c r="K322" s="327"/>
      <c r="M322" s="320"/>
    </row>
    <row r="323" spans="1:13" x14ac:dyDescent="0.35">
      <c r="A323" s="273" t="s">
        <v>399</v>
      </c>
      <c r="B323" s="242" t="str">
        <f>IF(LEN($A323)&gt;1,"Val "&amp;COUNTIF($A$2:$A323,"&gt;&lt;"),"")</f>
        <v/>
      </c>
      <c r="C323" s="60" t="e">
        <f>Org_data!$AK$3</f>
        <v>#N/A</v>
      </c>
      <c r="D323" s="60" t="e">
        <f>Org_data!$AK$4</f>
        <v>#N/A</v>
      </c>
      <c r="E323" s="60">
        <f>'E&amp;R1'!$AH$20</f>
        <v>0</v>
      </c>
      <c r="F323" s="196"/>
      <c r="G323" s="329"/>
      <c r="H323" s="329"/>
      <c r="I323" s="330"/>
      <c r="J323" s="329"/>
      <c r="K323" s="330"/>
      <c r="L323" s="321"/>
      <c r="M323" s="322"/>
    </row>
    <row r="324" spans="1:13" ht="30" customHeight="1" x14ac:dyDescent="0.35">
      <c r="A324" s="273"/>
      <c r="B324" s="242"/>
      <c r="C324" s="418" t="s">
        <v>539</v>
      </c>
      <c r="D324" s="419"/>
      <c r="E324" s="420"/>
      <c r="F324" s="196"/>
      <c r="G324" s="329"/>
      <c r="H324" s="329"/>
      <c r="I324" s="330"/>
      <c r="J324" s="329"/>
      <c r="K324" s="330"/>
      <c r="L324" s="321"/>
      <c r="M324" s="322"/>
    </row>
    <row r="325" spans="1:13" ht="60" customHeight="1" x14ac:dyDescent="0.35">
      <c r="A325" s="273" t="s">
        <v>399</v>
      </c>
      <c r="B325" s="240" t="str">
        <f>IF(LEN($A325)&gt;1,"Val "&amp;COUNTIF($A$2:$A325,"&gt;&lt;"),"")</f>
        <v/>
      </c>
      <c r="C325" s="427" t="s">
        <v>397</v>
      </c>
      <c r="D325" s="428"/>
      <c r="E325" s="429"/>
      <c r="F325" s="107"/>
      <c r="G325" s="326"/>
      <c r="H325" s="326"/>
      <c r="I325" s="326"/>
      <c r="J325" s="326"/>
      <c r="K325" s="326"/>
      <c r="L325" s="323"/>
      <c r="M325" s="324"/>
    </row>
    <row r="326" spans="1:13" ht="60" customHeight="1" x14ac:dyDescent="0.35">
      <c r="A326" s="273" t="s">
        <v>540</v>
      </c>
      <c r="B326" s="241" t="str">
        <f>IF(LEN($A326)&gt;1,"Val "&amp;COUNTIF($A$2:$A326,"&gt;&lt;"),"")</f>
        <v>Val 71</v>
      </c>
      <c r="C326" s="424"/>
      <c r="D326" s="425"/>
      <c r="E326" s="426"/>
      <c r="F326" s="195" t="e">
        <f>IF(AND($H326=TRUE,$I326=TRUE),"Return to form","")</f>
        <v>#N/A</v>
      </c>
      <c r="G326" s="326" t="e">
        <f>D323&lt;&gt;0</f>
        <v>#N/A</v>
      </c>
      <c r="H326" s="326" t="e">
        <f>E323&gt;=D323</f>
        <v>#N/A</v>
      </c>
      <c r="I326" s="326" t="b">
        <f>ISTEXT(C326)</f>
        <v>0</v>
      </c>
      <c r="J326" s="326" t="e">
        <f>IF(AND(G326=TRUE,H326=TRUE),TRUE,FALSE)</f>
        <v>#N/A</v>
      </c>
      <c r="K326" s="326" t="e">
        <f>IF(AND(G326=TRUE,H326=TRUE,I326=TRUE),TRUE,FALSE)</f>
        <v>#N/A</v>
      </c>
      <c r="L326" s="323"/>
      <c r="M326" s="324"/>
    </row>
    <row r="327" spans="1:13" ht="30" customHeight="1" x14ac:dyDescent="0.35">
      <c r="A327" s="273" t="s">
        <v>399</v>
      </c>
      <c r="B327" s="242" t="str">
        <f>IF(LEN($A327)&gt;1,"Val "&amp;COUNTIF($A$2:$A327,"&gt;&lt;"),"")</f>
        <v/>
      </c>
      <c r="C327" s="427" t="s">
        <v>400</v>
      </c>
      <c r="D327" s="428"/>
      <c r="E327" s="429"/>
      <c r="F327" s="196"/>
      <c r="G327" s="326"/>
      <c r="H327" s="326"/>
      <c r="I327" s="326"/>
      <c r="J327" s="326"/>
      <c r="K327" s="326"/>
      <c r="L327" s="323"/>
      <c r="M327" s="324"/>
    </row>
    <row r="328" spans="1:13" ht="60" customHeight="1" x14ac:dyDescent="0.35">
      <c r="A328" s="273" t="s">
        <v>541</v>
      </c>
      <c r="B328" s="241" t="str">
        <f>IF(LEN($A328)&gt;1,"Val "&amp;COUNTIF($A$2:$A328,"&gt;&lt;"),"")</f>
        <v>Val 72</v>
      </c>
      <c r="C328" s="424"/>
      <c r="D328" s="425"/>
      <c r="E328" s="426"/>
      <c r="F328" s="195" t="e">
        <f>IF(AND($H328=TRUE,$I328=TRUE),"Return to form","")</f>
        <v>#N/A</v>
      </c>
      <c r="G328" s="326" t="e">
        <f>AND($E323&lt;=SUM($C323-$L328),$H326=FALSE)</f>
        <v>#N/A</v>
      </c>
      <c r="H328" s="326" t="e">
        <f>E323&lt;=SUM(C323*M328)</f>
        <v>#N/A</v>
      </c>
      <c r="I328" s="326" t="b">
        <f>ISTEXT(C328)</f>
        <v>0</v>
      </c>
      <c r="J328" s="326" t="e">
        <f>IF(AND(G328=TRUE,H328=TRUE),TRUE,FALSE)</f>
        <v>#N/A</v>
      </c>
      <c r="K328" s="326" t="e">
        <f>IF(AND(G328=TRUE,H328=TRUE,I328=TRUE),TRUE,FALSE)</f>
        <v>#N/A</v>
      </c>
      <c r="L328" s="323">
        <v>5000</v>
      </c>
      <c r="M328" s="324">
        <v>0.33333333333333298</v>
      </c>
    </row>
    <row r="329" spans="1:13" x14ac:dyDescent="0.35">
      <c r="A329" s="273" t="s">
        <v>399</v>
      </c>
      <c r="B329" s="243" t="str">
        <f>IF(LEN($A329)&gt;1,"Val "&amp;COUNTIF($A$2:$A329,"&gt;&lt;"),"")</f>
        <v/>
      </c>
      <c r="C329" s="135"/>
      <c r="D329" s="135"/>
      <c r="E329" s="135"/>
      <c r="F329" s="197"/>
      <c r="G329" s="327"/>
      <c r="H329" s="327"/>
      <c r="I329" s="327"/>
      <c r="J329" s="327"/>
      <c r="K329" s="327"/>
      <c r="M329" s="325"/>
    </row>
    <row r="330" spans="1:13" x14ac:dyDescent="0.35">
      <c r="A330" s="273" t="s">
        <v>399</v>
      </c>
      <c r="B330" s="242" t="str">
        <f>IF(LEN($A330)&gt;1,"Val "&amp;COUNTIF($A$2:$A330,"&gt;&lt;"),"")</f>
        <v/>
      </c>
      <c r="C330" s="104" t="s">
        <v>542</v>
      </c>
      <c r="D330" s="58"/>
      <c r="E330" s="59"/>
      <c r="F330" s="196"/>
      <c r="G330" s="327"/>
      <c r="H330" s="327"/>
      <c r="I330" s="327"/>
      <c r="J330" s="327"/>
      <c r="K330" s="327"/>
      <c r="M330" s="320"/>
    </row>
    <row r="331" spans="1:13" ht="45" customHeight="1" x14ac:dyDescent="0.35">
      <c r="A331" s="273" t="s">
        <v>399</v>
      </c>
      <c r="B331" s="242" t="str">
        <f>IF(LEN($A331)&gt;1,"Val "&amp;COUNTIF($A$2:$A331,"&gt;&lt;"),"")</f>
        <v/>
      </c>
      <c r="C331" s="61" t="s">
        <v>393</v>
      </c>
      <c r="D331" s="61" t="s">
        <v>394</v>
      </c>
      <c r="E331" s="61" t="s">
        <v>395</v>
      </c>
      <c r="F331" s="196"/>
      <c r="G331" s="328"/>
      <c r="H331" s="328"/>
      <c r="I331" s="327"/>
      <c r="J331" s="328"/>
      <c r="K331" s="327"/>
      <c r="M331" s="320"/>
    </row>
    <row r="332" spans="1:13" x14ac:dyDescent="0.35">
      <c r="A332" s="273" t="s">
        <v>399</v>
      </c>
      <c r="B332" s="242" t="str">
        <f>IF(LEN($A332)&gt;1,"Val "&amp;COUNTIF($A$2:$A332,"&gt;&lt;"),"")</f>
        <v/>
      </c>
      <c r="C332" s="60" t="e">
        <f>Org_data!$AL$3</f>
        <v>#N/A</v>
      </c>
      <c r="D332" s="60" t="e">
        <f>Org_data!$AL$4</f>
        <v>#N/A</v>
      </c>
      <c r="E332" s="60">
        <f>'E&amp;R1'!$L$21</f>
        <v>0</v>
      </c>
      <c r="F332" s="196"/>
      <c r="G332" s="329"/>
      <c r="H332" s="329"/>
      <c r="I332" s="330"/>
      <c r="J332" s="329"/>
      <c r="K332" s="330"/>
      <c r="L332" s="321"/>
      <c r="M332" s="322"/>
    </row>
    <row r="333" spans="1:13" ht="30" customHeight="1" x14ac:dyDescent="0.35">
      <c r="A333" s="273"/>
      <c r="B333" s="242"/>
      <c r="C333" s="418" t="s">
        <v>543</v>
      </c>
      <c r="D333" s="419"/>
      <c r="E333" s="420"/>
      <c r="F333" s="196"/>
      <c r="G333" s="329"/>
      <c r="H333" s="329"/>
      <c r="I333" s="330"/>
      <c r="J333" s="329"/>
      <c r="K333" s="330"/>
      <c r="L333" s="321"/>
      <c r="M333" s="322"/>
    </row>
    <row r="334" spans="1:13" ht="60" customHeight="1" x14ac:dyDescent="0.35">
      <c r="A334" s="273" t="s">
        <v>399</v>
      </c>
      <c r="B334" s="240" t="str">
        <f>IF(LEN($A334)&gt;1,"Val "&amp;COUNTIF($A$2:$A334,"&gt;&lt;"),"")</f>
        <v/>
      </c>
      <c r="C334" s="427" t="s">
        <v>397</v>
      </c>
      <c r="D334" s="428"/>
      <c r="E334" s="429"/>
      <c r="F334" s="107"/>
      <c r="G334" s="326"/>
      <c r="H334" s="326"/>
      <c r="I334" s="326"/>
      <c r="J334" s="326"/>
      <c r="K334" s="326"/>
      <c r="L334" s="323"/>
      <c r="M334" s="324"/>
    </row>
    <row r="335" spans="1:13" ht="60" customHeight="1" x14ac:dyDescent="0.35">
      <c r="A335" s="273" t="s">
        <v>544</v>
      </c>
      <c r="B335" s="241" t="str">
        <f>IF(LEN($A335)&gt;1,"Val "&amp;COUNTIF($A$2:$A335,"&gt;&lt;"),"")</f>
        <v>Val 73</v>
      </c>
      <c r="C335" s="424"/>
      <c r="D335" s="425"/>
      <c r="E335" s="426"/>
      <c r="F335" s="195" t="e">
        <f>IF(AND($H335=TRUE,$I335=TRUE),"Return to form","")</f>
        <v>#N/A</v>
      </c>
      <c r="G335" s="326" t="e">
        <f>D332&lt;&gt;0</f>
        <v>#N/A</v>
      </c>
      <c r="H335" s="326" t="e">
        <f>E332&gt;=D332</f>
        <v>#N/A</v>
      </c>
      <c r="I335" s="326" t="b">
        <f>ISTEXT(C335)</f>
        <v>0</v>
      </c>
      <c r="J335" s="326" t="e">
        <f>IF(AND(G335=TRUE,H335=TRUE),TRUE,FALSE)</f>
        <v>#N/A</v>
      </c>
      <c r="K335" s="326" t="e">
        <f>IF(AND(G335=TRUE,H335=TRUE,I335=TRUE),TRUE,FALSE)</f>
        <v>#N/A</v>
      </c>
      <c r="L335" s="323"/>
      <c r="M335" s="324"/>
    </row>
    <row r="336" spans="1:13" ht="30" customHeight="1" x14ac:dyDescent="0.35">
      <c r="A336" s="273" t="s">
        <v>399</v>
      </c>
      <c r="B336" s="242" t="str">
        <f>IF(LEN($A336)&gt;1,"Val "&amp;COUNTIF($A$2:$A336,"&gt;&lt;"),"")</f>
        <v/>
      </c>
      <c r="C336" s="427" t="s">
        <v>400</v>
      </c>
      <c r="D336" s="428"/>
      <c r="E336" s="429"/>
      <c r="F336" s="196"/>
      <c r="G336" s="326"/>
      <c r="H336" s="326"/>
      <c r="I336" s="326"/>
      <c r="J336" s="326"/>
      <c r="K336" s="326"/>
      <c r="L336" s="323"/>
      <c r="M336" s="324"/>
    </row>
    <row r="337" spans="1:13" ht="60" customHeight="1" x14ac:dyDescent="0.35">
      <c r="A337" s="273" t="s">
        <v>545</v>
      </c>
      <c r="B337" s="241" t="str">
        <f>IF(LEN($A337)&gt;1,"Val "&amp;COUNTIF($A$2:$A337,"&gt;&lt;"),"")</f>
        <v>Val 74</v>
      </c>
      <c r="C337" s="424"/>
      <c r="D337" s="425"/>
      <c r="E337" s="426"/>
      <c r="F337" s="195" t="e">
        <f>IF(AND($H337=TRUE,$I337=TRUE),"Return to form","")</f>
        <v>#N/A</v>
      </c>
      <c r="G337" s="326" t="e">
        <f>AND($E332&lt;=SUM($C332-$L337),$H335=FALSE)</f>
        <v>#N/A</v>
      </c>
      <c r="H337" s="326" t="e">
        <f>E332&lt;=SUM(C332*M337)</f>
        <v>#N/A</v>
      </c>
      <c r="I337" s="326" t="b">
        <f>ISTEXT(C337)</f>
        <v>0</v>
      </c>
      <c r="J337" s="326" t="e">
        <f>IF(AND(G337=TRUE,H337=TRUE),TRUE,FALSE)</f>
        <v>#N/A</v>
      </c>
      <c r="K337" s="326" t="e">
        <f>IF(AND(G337=TRUE,H337=TRUE,I337=TRUE),TRUE,FALSE)</f>
        <v>#N/A</v>
      </c>
      <c r="L337" s="323">
        <v>5000</v>
      </c>
      <c r="M337" s="324">
        <v>0.33333333333333298</v>
      </c>
    </row>
    <row r="338" spans="1:13" x14ac:dyDescent="0.35">
      <c r="A338" s="273" t="s">
        <v>399</v>
      </c>
      <c r="B338" s="243" t="str">
        <f>IF(LEN($A338)&gt;1,"Val "&amp;COUNTIF($A$2:$A338,"&gt;&lt;"),"")</f>
        <v/>
      </c>
      <c r="C338" s="135"/>
      <c r="D338" s="135"/>
      <c r="E338" s="135"/>
      <c r="F338" s="197"/>
      <c r="G338" s="327"/>
      <c r="H338" s="327"/>
      <c r="I338" s="327"/>
      <c r="J338" s="327"/>
      <c r="K338" s="327"/>
      <c r="M338" s="325"/>
    </row>
    <row r="339" spans="1:13" x14ac:dyDescent="0.35">
      <c r="A339" s="273" t="s">
        <v>399</v>
      </c>
      <c r="B339" s="242" t="str">
        <f>IF(LEN($A339)&gt;1,"Val "&amp;COUNTIF($A$2:$A339,"&gt;&lt;"),"")</f>
        <v/>
      </c>
      <c r="C339" s="104" t="s">
        <v>546</v>
      </c>
      <c r="D339" s="58"/>
      <c r="E339" s="59"/>
      <c r="F339" s="196"/>
      <c r="G339" s="327"/>
      <c r="H339" s="327"/>
      <c r="I339" s="327"/>
      <c r="J339" s="327"/>
      <c r="K339" s="327"/>
      <c r="M339" s="320"/>
    </row>
    <row r="340" spans="1:13" ht="45" customHeight="1" x14ac:dyDescent="0.35">
      <c r="A340" s="273" t="s">
        <v>399</v>
      </c>
      <c r="B340" s="242" t="str">
        <f>IF(LEN($A340)&gt;1,"Val "&amp;COUNTIF($A$2:$A340,"&gt;&lt;"),"")</f>
        <v/>
      </c>
      <c r="C340" s="61" t="s">
        <v>393</v>
      </c>
      <c r="D340" s="61" t="s">
        <v>394</v>
      </c>
      <c r="E340" s="61" t="s">
        <v>395</v>
      </c>
      <c r="F340" s="196"/>
      <c r="G340" s="328"/>
      <c r="H340" s="328"/>
      <c r="I340" s="327"/>
      <c r="J340" s="328"/>
      <c r="K340" s="327"/>
      <c r="M340" s="320"/>
    </row>
    <row r="341" spans="1:13" x14ac:dyDescent="0.35">
      <c r="A341" s="273" t="s">
        <v>399</v>
      </c>
      <c r="B341" s="242" t="str">
        <f>IF(LEN($A341)&gt;1,"Val "&amp;COUNTIF($A$2:$A341,"&gt;&lt;"),"")</f>
        <v/>
      </c>
      <c r="C341" s="60" t="e">
        <f>Org_data!$AM$3</f>
        <v>#N/A</v>
      </c>
      <c r="D341" s="60" t="e">
        <f>Org_data!$AM$4</f>
        <v>#N/A</v>
      </c>
      <c r="E341" s="60">
        <f>'E&amp;R1'!$V$21</f>
        <v>0</v>
      </c>
      <c r="F341" s="196"/>
      <c r="G341" s="329"/>
      <c r="H341" s="329"/>
      <c r="I341" s="330"/>
      <c r="J341" s="329"/>
      <c r="K341" s="330"/>
      <c r="L341" s="321"/>
      <c r="M341" s="322"/>
    </row>
    <row r="342" spans="1:13" ht="27.75" customHeight="1" x14ac:dyDescent="0.35">
      <c r="A342" s="273"/>
      <c r="B342" s="242"/>
      <c r="C342" s="418" t="s">
        <v>547</v>
      </c>
      <c r="D342" s="419"/>
      <c r="E342" s="420"/>
      <c r="F342" s="196"/>
      <c r="G342" s="329"/>
      <c r="H342" s="329"/>
      <c r="I342" s="330"/>
      <c r="J342" s="329"/>
      <c r="K342" s="330"/>
      <c r="L342" s="321"/>
      <c r="M342" s="322"/>
    </row>
    <row r="343" spans="1:13" ht="60" customHeight="1" x14ac:dyDescent="0.35">
      <c r="A343" s="273" t="s">
        <v>399</v>
      </c>
      <c r="B343" s="240" t="str">
        <f>IF(LEN($A343)&gt;1,"Val "&amp;COUNTIF($A$2:$A343,"&gt;&lt;"),"")</f>
        <v/>
      </c>
      <c r="C343" s="427" t="s">
        <v>397</v>
      </c>
      <c r="D343" s="428"/>
      <c r="E343" s="429"/>
      <c r="F343" s="107"/>
      <c r="G343" s="326"/>
      <c r="H343" s="326"/>
      <c r="I343" s="326"/>
      <c r="J343" s="326"/>
      <c r="K343" s="326"/>
      <c r="L343" s="323"/>
      <c r="M343" s="324"/>
    </row>
    <row r="344" spans="1:13" ht="60" customHeight="1" x14ac:dyDescent="0.35">
      <c r="A344" s="273" t="s">
        <v>548</v>
      </c>
      <c r="B344" s="241" t="str">
        <f>IF(LEN($A344)&gt;1,"Val "&amp;COUNTIF($A$2:$A344,"&gt;&lt;"),"")</f>
        <v>Val 75</v>
      </c>
      <c r="C344" s="424"/>
      <c r="D344" s="425"/>
      <c r="E344" s="426"/>
      <c r="F344" s="195" t="e">
        <f>IF(AND($H344=TRUE,$I344=TRUE),"Return to form","")</f>
        <v>#N/A</v>
      </c>
      <c r="G344" s="326" t="e">
        <f>D341&lt;&gt;0</f>
        <v>#N/A</v>
      </c>
      <c r="H344" s="326" t="e">
        <f>E341&gt;=D341</f>
        <v>#N/A</v>
      </c>
      <c r="I344" s="326" t="b">
        <f>ISTEXT(C344)</f>
        <v>0</v>
      </c>
      <c r="J344" s="326" t="e">
        <f>IF(AND(G344=TRUE,H344=TRUE),TRUE,FALSE)</f>
        <v>#N/A</v>
      </c>
      <c r="K344" s="326" t="e">
        <f>IF(AND(G344=TRUE,H344=TRUE,I344=TRUE),TRUE,FALSE)</f>
        <v>#N/A</v>
      </c>
      <c r="L344" s="323"/>
      <c r="M344" s="324"/>
    </row>
    <row r="345" spans="1:13" ht="30" customHeight="1" x14ac:dyDescent="0.35">
      <c r="A345" s="273" t="s">
        <v>399</v>
      </c>
      <c r="B345" s="242" t="str">
        <f>IF(LEN($A345)&gt;1,"Val "&amp;COUNTIF($A$2:$A345,"&gt;&lt;"),"")</f>
        <v/>
      </c>
      <c r="C345" s="427" t="s">
        <v>400</v>
      </c>
      <c r="D345" s="428"/>
      <c r="E345" s="429"/>
      <c r="F345" s="196"/>
      <c r="G345" s="326"/>
      <c r="H345" s="326"/>
      <c r="I345" s="326"/>
      <c r="J345" s="326"/>
      <c r="K345" s="326"/>
      <c r="L345" s="323"/>
      <c r="M345" s="324"/>
    </row>
    <row r="346" spans="1:13" ht="60" customHeight="1" x14ac:dyDescent="0.35">
      <c r="A346" s="273" t="s">
        <v>549</v>
      </c>
      <c r="B346" s="241" t="str">
        <f>IF(LEN($A346)&gt;1,"Val "&amp;COUNTIF($A$2:$A346,"&gt;&lt;"),"")</f>
        <v>Val 76</v>
      </c>
      <c r="C346" s="424"/>
      <c r="D346" s="425"/>
      <c r="E346" s="426"/>
      <c r="F346" s="195" t="e">
        <f>IF(AND($H346=TRUE,$I346=TRUE),"Return to form","")</f>
        <v>#N/A</v>
      </c>
      <c r="G346" s="326" t="e">
        <f>AND($E341&lt;=SUM($C341-$L346),$H344=FALSE)</f>
        <v>#N/A</v>
      </c>
      <c r="H346" s="326" t="e">
        <f>E341&lt;=SUM(C341*M346)</f>
        <v>#N/A</v>
      </c>
      <c r="I346" s="326" t="b">
        <f>ISTEXT(C346)</f>
        <v>0</v>
      </c>
      <c r="J346" s="326" t="e">
        <f>IF(AND(G346=TRUE,H346=TRUE),TRUE,FALSE)</f>
        <v>#N/A</v>
      </c>
      <c r="K346" s="326" t="e">
        <f>IF(AND(G346=TRUE,H346=TRUE,I346=TRUE),TRUE,FALSE)</f>
        <v>#N/A</v>
      </c>
      <c r="L346" s="323">
        <v>5000</v>
      </c>
      <c r="M346" s="324">
        <v>0.33333333333333298</v>
      </c>
    </row>
    <row r="347" spans="1:13" x14ac:dyDescent="0.35">
      <c r="A347" s="273" t="s">
        <v>399</v>
      </c>
      <c r="B347" s="243" t="str">
        <f>IF(LEN($A347)&gt;1,"Val "&amp;COUNTIF($A$2:$A347,"&gt;&lt;"),"")</f>
        <v/>
      </c>
      <c r="C347" s="135"/>
      <c r="D347" s="135"/>
      <c r="E347" s="135"/>
      <c r="F347" s="197"/>
      <c r="G347" s="327"/>
      <c r="H347" s="327"/>
      <c r="I347" s="327"/>
      <c r="J347" s="327"/>
      <c r="K347" s="327"/>
      <c r="M347" s="325"/>
    </row>
    <row r="348" spans="1:13" x14ac:dyDescent="0.35">
      <c r="A348" s="273" t="s">
        <v>399</v>
      </c>
      <c r="B348" s="242" t="str">
        <f>IF(LEN($A348)&gt;1,"Val "&amp;COUNTIF($A$2:$A348,"&gt;&lt;"),"")</f>
        <v/>
      </c>
      <c r="C348" s="104" t="s">
        <v>550</v>
      </c>
      <c r="D348" s="58"/>
      <c r="E348" s="59"/>
      <c r="F348" s="196"/>
      <c r="G348" s="327"/>
      <c r="H348" s="327"/>
      <c r="I348" s="327"/>
      <c r="J348" s="327"/>
      <c r="K348" s="327"/>
      <c r="M348" s="320"/>
    </row>
    <row r="349" spans="1:13" ht="45" customHeight="1" x14ac:dyDescent="0.35">
      <c r="A349" s="273" t="s">
        <v>399</v>
      </c>
      <c r="B349" s="242" t="str">
        <f>IF(LEN($A349)&gt;1,"Val "&amp;COUNTIF($A$2:$A349,"&gt;&lt;"),"")</f>
        <v/>
      </c>
      <c r="C349" s="61" t="s">
        <v>393</v>
      </c>
      <c r="D349" s="61" t="s">
        <v>394</v>
      </c>
      <c r="E349" s="61" t="s">
        <v>395</v>
      </c>
      <c r="F349" s="196"/>
      <c r="G349" s="328"/>
      <c r="H349" s="328"/>
      <c r="I349" s="327"/>
      <c r="J349" s="328"/>
      <c r="K349" s="327"/>
      <c r="M349" s="320"/>
    </row>
    <row r="350" spans="1:13" x14ac:dyDescent="0.35">
      <c r="A350" s="273" t="s">
        <v>399</v>
      </c>
      <c r="B350" s="242" t="str">
        <f>IF(LEN($A350)&gt;1,"Val "&amp;COUNTIF($A$2:$A350,"&gt;&lt;"),"")</f>
        <v/>
      </c>
      <c r="C350" s="60" t="e">
        <f>Org_data!$AN$3</f>
        <v>#N/A</v>
      </c>
      <c r="D350" s="60" t="e">
        <f>Org_data!$AN$4</f>
        <v>#N/A</v>
      </c>
      <c r="E350" s="60">
        <f>'E&amp;R1'!$AH$21</f>
        <v>0</v>
      </c>
      <c r="F350" s="196"/>
      <c r="G350" s="329"/>
      <c r="H350" s="329"/>
      <c r="I350" s="330"/>
      <c r="J350" s="329"/>
      <c r="K350" s="330"/>
      <c r="L350" s="321"/>
      <c r="M350" s="322"/>
    </row>
    <row r="351" spans="1:13" ht="27" customHeight="1" x14ac:dyDescent="0.35">
      <c r="A351" s="273"/>
      <c r="B351" s="242"/>
      <c r="C351" s="418" t="s">
        <v>551</v>
      </c>
      <c r="D351" s="419"/>
      <c r="E351" s="420"/>
      <c r="F351" s="196"/>
      <c r="G351" s="329"/>
      <c r="H351" s="329"/>
      <c r="I351" s="330"/>
      <c r="J351" s="329"/>
      <c r="K351" s="330"/>
      <c r="L351" s="321"/>
      <c r="M351" s="322"/>
    </row>
    <row r="352" spans="1:13" ht="60" customHeight="1" x14ac:dyDescent="0.35">
      <c r="A352" s="273" t="s">
        <v>399</v>
      </c>
      <c r="B352" s="240" t="str">
        <f>IF(LEN($A352)&gt;1,"Val "&amp;COUNTIF($A$2:$A352,"&gt;&lt;"),"")</f>
        <v/>
      </c>
      <c r="C352" s="427" t="s">
        <v>397</v>
      </c>
      <c r="D352" s="428"/>
      <c r="E352" s="429"/>
      <c r="F352" s="107"/>
      <c r="G352" s="326"/>
      <c r="H352" s="326"/>
      <c r="I352" s="326"/>
      <c r="J352" s="326"/>
      <c r="K352" s="326"/>
      <c r="L352" s="323"/>
      <c r="M352" s="324"/>
    </row>
    <row r="353" spans="1:13" ht="60" customHeight="1" x14ac:dyDescent="0.35">
      <c r="A353" s="273" t="s">
        <v>552</v>
      </c>
      <c r="B353" s="241" t="str">
        <f>IF(LEN($A353)&gt;1,"Val "&amp;COUNTIF($A$2:$A353,"&gt;&lt;"),"")</f>
        <v>Val 77</v>
      </c>
      <c r="C353" s="424"/>
      <c r="D353" s="425"/>
      <c r="E353" s="426"/>
      <c r="F353" s="195" t="e">
        <f>IF(AND($H353=TRUE,$I353=TRUE),"Return to form","")</f>
        <v>#N/A</v>
      </c>
      <c r="G353" s="326" t="e">
        <f>D350&lt;&gt;0</f>
        <v>#N/A</v>
      </c>
      <c r="H353" s="326" t="e">
        <f>E350&gt;=D350</f>
        <v>#N/A</v>
      </c>
      <c r="I353" s="326" t="b">
        <f>ISTEXT(C353)</f>
        <v>0</v>
      </c>
      <c r="J353" s="326" t="e">
        <f>IF(AND(G353=TRUE,H353=TRUE),TRUE,FALSE)</f>
        <v>#N/A</v>
      </c>
      <c r="K353" s="326" t="e">
        <f>IF(AND(G353=TRUE,H353=TRUE,I353=TRUE),TRUE,FALSE)</f>
        <v>#N/A</v>
      </c>
      <c r="L353" s="323"/>
      <c r="M353" s="324"/>
    </row>
    <row r="354" spans="1:13" ht="30" customHeight="1" x14ac:dyDescent="0.35">
      <c r="A354" s="273" t="s">
        <v>399</v>
      </c>
      <c r="B354" s="242" t="str">
        <f>IF(LEN($A354)&gt;1,"Val "&amp;COUNTIF($A$2:$A354,"&gt;&lt;"),"")</f>
        <v/>
      </c>
      <c r="C354" s="427" t="s">
        <v>400</v>
      </c>
      <c r="D354" s="428"/>
      <c r="E354" s="429"/>
      <c r="F354" s="196"/>
      <c r="G354" s="326"/>
      <c r="H354" s="326"/>
      <c r="I354" s="326"/>
      <c r="J354" s="326"/>
      <c r="K354" s="326"/>
      <c r="L354" s="323"/>
      <c r="M354" s="324"/>
    </row>
    <row r="355" spans="1:13" ht="60" customHeight="1" x14ac:dyDescent="0.35">
      <c r="A355" s="273" t="s">
        <v>553</v>
      </c>
      <c r="B355" s="241" t="str">
        <f>IF(LEN($A355)&gt;1,"Val "&amp;COUNTIF($A$2:$A355,"&gt;&lt;"),"")</f>
        <v>Val 78</v>
      </c>
      <c r="C355" s="424"/>
      <c r="D355" s="425"/>
      <c r="E355" s="426"/>
      <c r="F355" s="195" t="e">
        <f>IF(AND($H355=TRUE,$I355=TRUE),"Return to form","")</f>
        <v>#N/A</v>
      </c>
      <c r="G355" s="326" t="e">
        <f>AND($E350&lt;=SUM($C350-$L355),$H353=FALSE)</f>
        <v>#N/A</v>
      </c>
      <c r="H355" s="326" t="e">
        <f>E350&lt;=SUM(C350*M355)</f>
        <v>#N/A</v>
      </c>
      <c r="I355" s="326" t="b">
        <f>ISTEXT(C355)</f>
        <v>0</v>
      </c>
      <c r="J355" s="326" t="e">
        <f>IF(AND(G355=TRUE,H355=TRUE),TRUE,FALSE)</f>
        <v>#N/A</v>
      </c>
      <c r="K355" s="326" t="e">
        <f>IF(AND(G355=TRUE,H355=TRUE,I355=TRUE),TRUE,FALSE)</f>
        <v>#N/A</v>
      </c>
      <c r="L355" s="323">
        <v>5000</v>
      </c>
      <c r="M355" s="324">
        <v>0.33333333333333298</v>
      </c>
    </row>
    <row r="356" spans="1:13" x14ac:dyDescent="0.35">
      <c r="A356" s="273" t="s">
        <v>399</v>
      </c>
      <c r="B356" s="243" t="str">
        <f>IF(LEN($A356)&gt;1,"Val "&amp;COUNTIF($A$2:$A356,"&gt;&lt;"),"")</f>
        <v/>
      </c>
      <c r="C356" s="135"/>
      <c r="D356" s="135"/>
      <c r="E356" s="135"/>
      <c r="F356" s="197"/>
      <c r="G356" s="327"/>
      <c r="H356" s="327"/>
      <c r="I356" s="327"/>
      <c r="J356" s="327"/>
      <c r="K356" s="327"/>
      <c r="M356" s="325"/>
    </row>
    <row r="357" spans="1:13" x14ac:dyDescent="0.35">
      <c r="A357" s="273" t="s">
        <v>399</v>
      </c>
      <c r="B357" s="242" t="str">
        <f>IF(LEN($A357)&gt;1,"Val "&amp;COUNTIF($A$2:$A357,"&gt;&lt;"),"")</f>
        <v/>
      </c>
      <c r="C357" s="104" t="s">
        <v>554</v>
      </c>
      <c r="D357" s="58"/>
      <c r="E357" s="59"/>
      <c r="F357" s="196"/>
      <c r="G357" s="327"/>
      <c r="H357" s="327"/>
      <c r="I357" s="327"/>
      <c r="J357" s="327"/>
      <c r="K357" s="327"/>
      <c r="M357" s="320"/>
    </row>
    <row r="358" spans="1:13" ht="45" customHeight="1" x14ac:dyDescent="0.35">
      <c r="A358" s="273" t="s">
        <v>399</v>
      </c>
      <c r="B358" s="242" t="str">
        <f>IF(LEN($A358)&gt;1,"Val "&amp;COUNTIF($A$2:$A358,"&gt;&lt;"),"")</f>
        <v/>
      </c>
      <c r="C358" s="61" t="s">
        <v>393</v>
      </c>
      <c r="D358" s="61" t="s">
        <v>394</v>
      </c>
      <c r="E358" s="61" t="s">
        <v>395</v>
      </c>
      <c r="F358" s="196"/>
      <c r="G358" s="328"/>
      <c r="H358" s="328"/>
      <c r="I358" s="327"/>
      <c r="J358" s="328"/>
      <c r="K358" s="327"/>
      <c r="M358" s="320"/>
    </row>
    <row r="359" spans="1:13" x14ac:dyDescent="0.35">
      <c r="A359" s="273" t="s">
        <v>399</v>
      </c>
      <c r="B359" s="242" t="str">
        <f>IF(LEN($A359)&gt;1,"Val "&amp;COUNTIF($A$2:$A359,"&gt;&lt;"),"")</f>
        <v/>
      </c>
      <c r="C359" s="60" t="e">
        <f>Org_data!$AO$3</f>
        <v>#N/A</v>
      </c>
      <c r="D359" s="60" t="e">
        <f>Org_data!$AO$4</f>
        <v>#N/A</v>
      </c>
      <c r="E359" s="60">
        <f>'E&amp;R1'!$L$24</f>
        <v>0</v>
      </c>
      <c r="F359" s="196"/>
      <c r="G359" s="329"/>
      <c r="H359" s="329"/>
      <c r="I359" s="330"/>
      <c r="J359" s="329"/>
      <c r="K359" s="330"/>
      <c r="L359" s="321"/>
      <c r="M359" s="322"/>
    </row>
    <row r="360" spans="1:13" ht="29.25" customHeight="1" x14ac:dyDescent="0.35">
      <c r="A360" s="273"/>
      <c r="B360" s="242"/>
      <c r="C360" s="418" t="s">
        <v>555</v>
      </c>
      <c r="D360" s="419"/>
      <c r="E360" s="420"/>
      <c r="F360" s="196"/>
      <c r="G360" s="329"/>
      <c r="H360" s="329"/>
      <c r="I360" s="330"/>
      <c r="J360" s="329"/>
      <c r="K360" s="330"/>
      <c r="L360" s="321"/>
      <c r="M360" s="322"/>
    </row>
    <row r="361" spans="1:13" ht="60" customHeight="1" x14ac:dyDescent="0.35">
      <c r="A361" s="273" t="s">
        <v>399</v>
      </c>
      <c r="B361" s="240" t="str">
        <f>IF(LEN($A361)&gt;1,"Val "&amp;COUNTIF($A$2:$A361,"&gt;&lt;"),"")</f>
        <v/>
      </c>
      <c r="C361" s="427" t="s">
        <v>397</v>
      </c>
      <c r="D361" s="428"/>
      <c r="E361" s="429"/>
      <c r="F361" s="107"/>
      <c r="G361" s="326"/>
      <c r="H361" s="326"/>
      <c r="I361" s="326"/>
      <c r="J361" s="326"/>
      <c r="K361" s="326"/>
      <c r="L361" s="323"/>
      <c r="M361" s="324"/>
    </row>
    <row r="362" spans="1:13" ht="60" customHeight="1" x14ac:dyDescent="0.35">
      <c r="A362" s="273" t="s">
        <v>556</v>
      </c>
      <c r="B362" s="241" t="str">
        <f>IF(LEN($A362)&gt;1,"Val "&amp;COUNTIF($A$2:$A362,"&gt;&lt;"),"")</f>
        <v>Val 79</v>
      </c>
      <c r="C362" s="424"/>
      <c r="D362" s="425"/>
      <c r="E362" s="426"/>
      <c r="F362" s="195" t="e">
        <f>IF(AND($H362=TRUE,$I362=TRUE),"Return to form","")</f>
        <v>#N/A</v>
      </c>
      <c r="G362" s="326" t="e">
        <f>D359&lt;&gt;0</f>
        <v>#N/A</v>
      </c>
      <c r="H362" s="326" t="e">
        <f>E359&gt;=D359</f>
        <v>#N/A</v>
      </c>
      <c r="I362" s="326" t="b">
        <f>ISTEXT(C362)</f>
        <v>0</v>
      </c>
      <c r="J362" s="326" t="e">
        <f>IF(AND(G362=TRUE,H362=TRUE),TRUE,FALSE)</f>
        <v>#N/A</v>
      </c>
      <c r="K362" s="326" t="e">
        <f>IF(AND(G362=TRUE,H362=TRUE,I362=TRUE),TRUE,FALSE)</f>
        <v>#N/A</v>
      </c>
      <c r="L362" s="323"/>
      <c r="M362" s="324"/>
    </row>
    <row r="363" spans="1:13" ht="30" customHeight="1" x14ac:dyDescent="0.35">
      <c r="A363" s="273" t="s">
        <v>399</v>
      </c>
      <c r="B363" s="242" t="str">
        <f>IF(LEN($A363)&gt;1,"Val "&amp;COUNTIF($A$2:$A363,"&gt;&lt;"),"")</f>
        <v/>
      </c>
      <c r="C363" s="427" t="s">
        <v>400</v>
      </c>
      <c r="D363" s="428"/>
      <c r="E363" s="429"/>
      <c r="F363" s="196"/>
      <c r="G363" s="331"/>
      <c r="H363" s="326"/>
      <c r="I363" s="326"/>
      <c r="J363" s="326"/>
      <c r="K363" s="326"/>
      <c r="L363" s="323"/>
      <c r="M363" s="324"/>
    </row>
    <row r="364" spans="1:13" ht="60" customHeight="1" x14ac:dyDescent="0.35">
      <c r="A364" s="273" t="s">
        <v>557</v>
      </c>
      <c r="B364" s="241" t="str">
        <f>IF(LEN($A364)&gt;1,"Val "&amp;COUNTIF($A$2:$A364,"&gt;&lt;"),"")</f>
        <v>Val 80</v>
      </c>
      <c r="C364" s="424"/>
      <c r="D364" s="425"/>
      <c r="E364" s="426"/>
      <c r="F364" s="195" t="e">
        <f>IF(AND($H364=TRUE,$I364=TRUE),"Return to form","")</f>
        <v>#N/A</v>
      </c>
      <c r="G364" s="326" t="e">
        <f>AND($E359&lt;=SUM($C359-$L364),$H362=FALSE)</f>
        <v>#N/A</v>
      </c>
      <c r="H364" s="326" t="e">
        <f>E359&lt;=SUM(C359*M364)</f>
        <v>#N/A</v>
      </c>
      <c r="I364" s="326" t="b">
        <f>ISTEXT(C364)</f>
        <v>0</v>
      </c>
      <c r="J364" s="326" t="e">
        <f>IF(AND(G364=TRUE,H364=TRUE),TRUE,FALSE)</f>
        <v>#N/A</v>
      </c>
      <c r="K364" s="326" t="e">
        <f>IF(AND(G364=TRUE,H364=TRUE,I364=TRUE),TRUE,FALSE)</f>
        <v>#N/A</v>
      </c>
      <c r="L364" s="323">
        <v>5000</v>
      </c>
      <c r="M364" s="324">
        <v>0.33333333333333298</v>
      </c>
    </row>
    <row r="365" spans="1:13" x14ac:dyDescent="0.35">
      <c r="A365" s="273" t="s">
        <v>399</v>
      </c>
      <c r="B365" s="243" t="str">
        <f>IF(LEN($A365)&gt;1,"Val "&amp;COUNTIF($A$2:$A365,"&gt;&lt;"),"")</f>
        <v/>
      </c>
      <c r="C365" s="135"/>
      <c r="D365" s="135"/>
      <c r="E365" s="135"/>
      <c r="F365" s="197"/>
      <c r="G365" s="327"/>
      <c r="H365" s="327"/>
      <c r="I365" s="327"/>
      <c r="J365" s="327"/>
      <c r="K365" s="327"/>
      <c r="M365" s="325"/>
    </row>
    <row r="366" spans="1:13" x14ac:dyDescent="0.35">
      <c r="A366" s="273" t="s">
        <v>399</v>
      </c>
      <c r="B366" s="242" t="str">
        <f>IF(LEN($A366)&gt;1,"Val "&amp;COUNTIF($A$2:$A366,"&gt;&lt;"),"")</f>
        <v/>
      </c>
      <c r="C366" s="104" t="s">
        <v>558</v>
      </c>
      <c r="D366" s="58"/>
      <c r="E366" s="59"/>
      <c r="F366" s="196"/>
      <c r="G366" s="332"/>
      <c r="H366" s="327"/>
      <c r="I366" s="327"/>
      <c r="J366" s="327"/>
      <c r="K366" s="327"/>
      <c r="M366" s="320"/>
    </row>
    <row r="367" spans="1:13" ht="45" customHeight="1" x14ac:dyDescent="0.35">
      <c r="A367" s="273" t="s">
        <v>399</v>
      </c>
      <c r="B367" s="242" t="str">
        <f>IF(LEN($A367)&gt;1,"Val "&amp;COUNTIF($A$2:$A367,"&gt;&lt;"),"")</f>
        <v/>
      </c>
      <c r="C367" s="61" t="s">
        <v>393</v>
      </c>
      <c r="D367" s="61" t="s">
        <v>394</v>
      </c>
      <c r="E367" s="61" t="s">
        <v>395</v>
      </c>
      <c r="F367" s="196"/>
      <c r="G367" s="328"/>
      <c r="H367" s="328"/>
      <c r="I367" s="327"/>
      <c r="J367" s="328"/>
      <c r="K367" s="327"/>
      <c r="M367" s="320"/>
    </row>
    <row r="368" spans="1:13" x14ac:dyDescent="0.35">
      <c r="A368" s="273" t="s">
        <v>399</v>
      </c>
      <c r="B368" s="242" t="str">
        <f>IF(LEN($A368)&gt;1,"Val "&amp;COUNTIF($A$2:$A368,"&gt;&lt;"),"")</f>
        <v/>
      </c>
      <c r="C368" s="60" t="e">
        <f>Org_data!$AP$3</f>
        <v>#N/A</v>
      </c>
      <c r="D368" s="60" t="e">
        <f>Org_data!$AP$4</f>
        <v>#N/A</v>
      </c>
      <c r="E368" s="60">
        <f>'E&amp;R1'!$V$24</f>
        <v>0</v>
      </c>
      <c r="F368" s="196"/>
      <c r="G368" s="329"/>
      <c r="H368" s="329"/>
      <c r="I368" s="330"/>
      <c r="J368" s="329"/>
      <c r="K368" s="330"/>
      <c r="L368" s="321"/>
      <c r="M368" s="322"/>
    </row>
    <row r="369" spans="1:13" ht="27.75" customHeight="1" x14ac:dyDescent="0.35">
      <c r="A369" s="273"/>
      <c r="B369" s="242"/>
      <c r="C369" s="418" t="s">
        <v>559</v>
      </c>
      <c r="D369" s="419"/>
      <c r="E369" s="420"/>
      <c r="F369" s="196"/>
      <c r="G369" s="329"/>
      <c r="H369" s="329"/>
      <c r="I369" s="330"/>
      <c r="J369" s="329"/>
      <c r="K369" s="330"/>
      <c r="L369" s="321"/>
      <c r="M369" s="322"/>
    </row>
    <row r="370" spans="1:13" ht="60" customHeight="1" x14ac:dyDescent="0.35">
      <c r="A370" s="273" t="s">
        <v>399</v>
      </c>
      <c r="B370" s="240" t="str">
        <f>IF(LEN($A370)&gt;1,"Val "&amp;COUNTIF($A$2:$A370,"&gt;&lt;"),"")</f>
        <v/>
      </c>
      <c r="C370" s="427" t="s">
        <v>397</v>
      </c>
      <c r="D370" s="428"/>
      <c r="E370" s="429"/>
      <c r="F370" s="107"/>
      <c r="G370" s="326"/>
      <c r="H370" s="326"/>
      <c r="I370" s="326"/>
      <c r="J370" s="326"/>
      <c r="K370" s="326"/>
      <c r="L370" s="323"/>
      <c r="M370" s="324"/>
    </row>
    <row r="371" spans="1:13" ht="60" customHeight="1" x14ac:dyDescent="0.35">
      <c r="A371" s="273" t="s">
        <v>560</v>
      </c>
      <c r="B371" s="241" t="str">
        <f>IF(LEN($A371)&gt;1,"Val "&amp;COUNTIF($A$2:$A371,"&gt;&lt;"),"")</f>
        <v>Val 81</v>
      </c>
      <c r="C371" s="424"/>
      <c r="D371" s="425"/>
      <c r="E371" s="426"/>
      <c r="F371" s="195" t="e">
        <f>IF(AND($H371=TRUE,$I371=TRUE),"Return to form","")</f>
        <v>#N/A</v>
      </c>
      <c r="G371" s="326" t="e">
        <f>D368&lt;&gt;0</f>
        <v>#N/A</v>
      </c>
      <c r="H371" s="326" t="e">
        <f>E368&gt;=D368</f>
        <v>#N/A</v>
      </c>
      <c r="I371" s="326" t="b">
        <f>ISTEXT(C371)</f>
        <v>0</v>
      </c>
      <c r="J371" s="326" t="e">
        <f>IF(AND(G371=TRUE,H371=TRUE),TRUE,FALSE)</f>
        <v>#N/A</v>
      </c>
      <c r="K371" s="326" t="e">
        <f>IF(AND(G371=TRUE,H371=TRUE,I371=TRUE),TRUE,FALSE)</f>
        <v>#N/A</v>
      </c>
      <c r="L371" s="323"/>
      <c r="M371" s="324"/>
    </row>
    <row r="372" spans="1:13" ht="30" customHeight="1" x14ac:dyDescent="0.35">
      <c r="A372" s="273" t="s">
        <v>399</v>
      </c>
      <c r="B372" s="242" t="str">
        <f>IF(LEN($A372)&gt;1,"Val "&amp;COUNTIF($A$2:$A372,"&gt;&lt;"),"")</f>
        <v/>
      </c>
      <c r="C372" s="427" t="s">
        <v>400</v>
      </c>
      <c r="D372" s="428"/>
      <c r="E372" s="429"/>
      <c r="F372" s="196"/>
      <c r="G372" s="326"/>
      <c r="H372" s="326"/>
      <c r="I372" s="326"/>
      <c r="J372" s="326"/>
      <c r="K372" s="326"/>
      <c r="L372" s="323"/>
      <c r="M372" s="324"/>
    </row>
    <row r="373" spans="1:13" ht="60" customHeight="1" x14ac:dyDescent="0.35">
      <c r="A373" s="273" t="s">
        <v>561</v>
      </c>
      <c r="B373" s="241" t="str">
        <f>IF(LEN($A373)&gt;1,"Val "&amp;COUNTIF($A$2:$A373,"&gt;&lt;"),"")</f>
        <v>Val 82</v>
      </c>
      <c r="C373" s="424"/>
      <c r="D373" s="425"/>
      <c r="E373" s="426"/>
      <c r="F373" s="195" t="e">
        <f>IF(AND($H373=TRUE,$I373=TRUE),"Return to form","")</f>
        <v>#N/A</v>
      </c>
      <c r="G373" s="326" t="e">
        <f>AND($E368&lt;=SUM($C368-$L373),$H371=FALSE)</f>
        <v>#N/A</v>
      </c>
      <c r="H373" s="326" t="e">
        <f>E368&lt;=SUM(C368*M373)</f>
        <v>#N/A</v>
      </c>
      <c r="I373" s="326" t="b">
        <f>ISTEXT(C373)</f>
        <v>0</v>
      </c>
      <c r="J373" s="326" t="e">
        <f>IF(AND(G373=TRUE,H373=TRUE),TRUE,FALSE)</f>
        <v>#N/A</v>
      </c>
      <c r="K373" s="326" t="e">
        <f>IF(AND(G373=TRUE,H373=TRUE,I373=TRUE),TRUE,FALSE)</f>
        <v>#N/A</v>
      </c>
      <c r="L373" s="323">
        <v>5000</v>
      </c>
      <c r="M373" s="324">
        <v>0.33333333333333298</v>
      </c>
    </row>
    <row r="374" spans="1:13" x14ac:dyDescent="0.35">
      <c r="A374" s="273" t="s">
        <v>399</v>
      </c>
      <c r="B374" s="243" t="str">
        <f>IF(LEN($A374)&gt;1,"Val "&amp;COUNTIF($A$2:$A374,"&gt;&lt;"),"")</f>
        <v/>
      </c>
      <c r="C374" s="135"/>
      <c r="D374" s="135"/>
      <c r="E374" s="135"/>
      <c r="F374" s="197"/>
      <c r="G374" s="327"/>
      <c r="H374" s="327"/>
      <c r="I374" s="327"/>
      <c r="J374" s="327"/>
      <c r="K374" s="327"/>
      <c r="M374" s="325"/>
    </row>
    <row r="375" spans="1:13" x14ac:dyDescent="0.35">
      <c r="A375" s="273" t="s">
        <v>399</v>
      </c>
      <c r="B375" s="242" t="str">
        <f>IF(LEN($A375)&gt;1,"Val "&amp;COUNTIF($A$2:$A375,"&gt;&lt;"),"")</f>
        <v/>
      </c>
      <c r="C375" s="104" t="s">
        <v>562</v>
      </c>
      <c r="D375" s="58"/>
      <c r="E375" s="59"/>
      <c r="F375" s="196"/>
      <c r="G375" s="327"/>
      <c r="H375" s="327"/>
      <c r="I375" s="327"/>
      <c r="J375" s="327"/>
      <c r="K375" s="327"/>
      <c r="M375" s="320"/>
    </row>
    <row r="376" spans="1:13" ht="45" customHeight="1" x14ac:dyDescent="0.35">
      <c r="A376" s="273" t="s">
        <v>399</v>
      </c>
      <c r="B376" s="242" t="str">
        <f>IF(LEN($A376)&gt;1,"Val "&amp;COUNTIF($A$2:$A376,"&gt;&lt;"),"")</f>
        <v/>
      </c>
      <c r="C376" s="61" t="s">
        <v>393</v>
      </c>
      <c r="D376" s="61" t="s">
        <v>394</v>
      </c>
      <c r="E376" s="61" t="s">
        <v>395</v>
      </c>
      <c r="F376" s="196"/>
      <c r="G376" s="328"/>
      <c r="H376" s="328"/>
      <c r="I376" s="327"/>
      <c r="J376" s="328"/>
      <c r="K376" s="327"/>
      <c r="M376" s="320"/>
    </row>
    <row r="377" spans="1:13" x14ac:dyDescent="0.35">
      <c r="A377" s="273" t="s">
        <v>399</v>
      </c>
      <c r="B377" s="242" t="str">
        <f>IF(LEN($A377)&gt;1,"Val "&amp;COUNTIF($A$2:$A377,"&gt;&lt;"),"")</f>
        <v/>
      </c>
      <c r="C377" s="60" t="e">
        <f>Org_data!$AQ$3</f>
        <v>#N/A</v>
      </c>
      <c r="D377" s="60" t="e">
        <f>Org_data!$AQ$4</f>
        <v>#N/A</v>
      </c>
      <c r="E377" s="60">
        <f>'E&amp;R1'!$AH$24</f>
        <v>0</v>
      </c>
      <c r="F377" s="196"/>
      <c r="G377" s="329"/>
      <c r="H377" s="329"/>
      <c r="I377" s="330"/>
      <c r="J377" s="329"/>
      <c r="K377" s="330"/>
      <c r="L377" s="321"/>
      <c r="M377" s="322"/>
    </row>
    <row r="378" spans="1:13" ht="29.25" customHeight="1" x14ac:dyDescent="0.35">
      <c r="A378" s="273"/>
      <c r="B378" s="242"/>
      <c r="C378" s="418" t="s">
        <v>563</v>
      </c>
      <c r="D378" s="419"/>
      <c r="E378" s="420"/>
      <c r="F378" s="196"/>
      <c r="G378" s="329"/>
      <c r="H378" s="329"/>
      <c r="I378" s="330"/>
      <c r="J378" s="329"/>
      <c r="K378" s="330"/>
      <c r="L378" s="321"/>
      <c r="M378" s="322"/>
    </row>
    <row r="379" spans="1:13" ht="60" customHeight="1" x14ac:dyDescent="0.35">
      <c r="A379" s="273" t="s">
        <v>399</v>
      </c>
      <c r="B379" s="240" t="str">
        <f>IF(LEN($A379)&gt;1,"Val "&amp;COUNTIF($A$2:$A379,"&gt;&lt;"),"")</f>
        <v/>
      </c>
      <c r="C379" s="427" t="s">
        <v>397</v>
      </c>
      <c r="D379" s="428"/>
      <c r="E379" s="429"/>
      <c r="F379" s="107"/>
      <c r="G379" s="326"/>
      <c r="H379" s="326"/>
      <c r="I379" s="326"/>
      <c r="J379" s="326"/>
      <c r="K379" s="326"/>
      <c r="L379" s="323"/>
      <c r="M379" s="324"/>
    </row>
    <row r="380" spans="1:13" ht="60" customHeight="1" x14ac:dyDescent="0.35">
      <c r="A380" s="273" t="s">
        <v>564</v>
      </c>
      <c r="B380" s="241" t="str">
        <f>IF(LEN($A380)&gt;1,"Val "&amp;COUNTIF($A$2:$A380,"&gt;&lt;"),"")</f>
        <v>Val 83</v>
      </c>
      <c r="C380" s="424"/>
      <c r="D380" s="425"/>
      <c r="E380" s="426"/>
      <c r="F380" s="195" t="e">
        <f>IF(AND($H380=TRUE,$I380=TRUE),"Return to form","")</f>
        <v>#N/A</v>
      </c>
      <c r="G380" s="326" t="e">
        <f>D377&lt;&gt;0</f>
        <v>#N/A</v>
      </c>
      <c r="H380" s="326" t="e">
        <f>E377&gt;=D377</f>
        <v>#N/A</v>
      </c>
      <c r="I380" s="326" t="b">
        <f>ISTEXT(C380)</f>
        <v>0</v>
      </c>
      <c r="J380" s="326" t="e">
        <f>IF(AND(G380=TRUE,H380=TRUE),TRUE,FALSE)</f>
        <v>#N/A</v>
      </c>
      <c r="K380" s="326" t="e">
        <f>IF(AND(G380=TRUE,H380=TRUE,I380=TRUE),TRUE,FALSE)</f>
        <v>#N/A</v>
      </c>
      <c r="L380" s="323"/>
      <c r="M380" s="324"/>
    </row>
    <row r="381" spans="1:13" ht="30" customHeight="1" x14ac:dyDescent="0.35">
      <c r="A381" s="273" t="s">
        <v>399</v>
      </c>
      <c r="B381" s="242" t="str">
        <f>IF(LEN($A381)&gt;1,"Val "&amp;COUNTIF($A$2:$A381,"&gt;&lt;"),"")</f>
        <v/>
      </c>
      <c r="C381" s="427" t="s">
        <v>400</v>
      </c>
      <c r="D381" s="428"/>
      <c r="E381" s="429"/>
      <c r="F381" s="196"/>
      <c r="G381" s="326"/>
      <c r="H381" s="326"/>
      <c r="I381" s="326"/>
      <c r="J381" s="326"/>
      <c r="K381" s="326"/>
      <c r="L381" s="323"/>
      <c r="M381" s="324"/>
    </row>
    <row r="382" spans="1:13" ht="60" customHeight="1" x14ac:dyDescent="0.35">
      <c r="A382" s="273" t="s">
        <v>565</v>
      </c>
      <c r="B382" s="241" t="str">
        <f>IF(LEN($A382)&gt;1,"Val "&amp;COUNTIF($A$2:$A382,"&gt;&lt;"),"")</f>
        <v>Val 84</v>
      </c>
      <c r="C382" s="424"/>
      <c r="D382" s="425"/>
      <c r="E382" s="426"/>
      <c r="F382" s="195" t="e">
        <f>IF(AND($H382=TRUE,$I382=TRUE),"Return to form","")</f>
        <v>#N/A</v>
      </c>
      <c r="G382" s="326" t="e">
        <f>AND($E377&lt;=SUM($C377-$L382),$H380=FALSE)</f>
        <v>#N/A</v>
      </c>
      <c r="H382" s="326" t="e">
        <f>E377&lt;=SUM(C377*M382)</f>
        <v>#N/A</v>
      </c>
      <c r="I382" s="326" t="b">
        <f>ISTEXT(C382)</f>
        <v>0</v>
      </c>
      <c r="J382" s="326" t="e">
        <f>IF(AND(G382=TRUE,H382=TRUE),TRUE,FALSE)</f>
        <v>#N/A</v>
      </c>
      <c r="K382" s="326" t="e">
        <f>IF(AND(G382=TRUE,H382=TRUE,I382=TRUE),TRUE,FALSE)</f>
        <v>#N/A</v>
      </c>
      <c r="L382" s="323">
        <v>5000</v>
      </c>
      <c r="M382" s="324">
        <v>0.33333333333333298</v>
      </c>
    </row>
    <row r="383" spans="1:13" x14ac:dyDescent="0.35">
      <c r="A383" s="273" t="s">
        <v>399</v>
      </c>
      <c r="B383" s="243" t="str">
        <f>IF(LEN($A383)&gt;1,"Val "&amp;COUNTIF($A$2:$A383,"&gt;&lt;"),"")</f>
        <v/>
      </c>
      <c r="C383" s="135"/>
      <c r="D383" s="135"/>
      <c r="E383" s="135"/>
      <c r="F383" s="197"/>
      <c r="G383" s="327"/>
      <c r="H383" s="327"/>
      <c r="I383" s="327"/>
      <c r="J383" s="327"/>
      <c r="K383" s="327"/>
      <c r="M383" s="325"/>
    </row>
    <row r="384" spans="1:13" x14ac:dyDescent="0.35">
      <c r="A384" s="273" t="s">
        <v>399</v>
      </c>
      <c r="B384" s="242" t="str">
        <f>IF(LEN($A384)&gt;1,"Val "&amp;COUNTIF($A$2:$A384,"&gt;&lt;"),"")</f>
        <v/>
      </c>
      <c r="C384" s="104" t="s">
        <v>566</v>
      </c>
      <c r="D384" s="58"/>
      <c r="E384" s="59"/>
      <c r="F384" s="196"/>
      <c r="G384" s="327"/>
      <c r="H384" s="327"/>
      <c r="I384" s="327"/>
      <c r="J384" s="327"/>
      <c r="K384" s="327"/>
      <c r="M384" s="320"/>
    </row>
    <row r="385" spans="1:13" ht="45" customHeight="1" x14ac:dyDescent="0.35">
      <c r="A385" s="273" t="s">
        <v>399</v>
      </c>
      <c r="B385" s="242" t="str">
        <f>IF(LEN($A385)&gt;1,"Val "&amp;COUNTIF($A$2:$A385,"&gt;&lt;"),"")</f>
        <v/>
      </c>
      <c r="C385" s="61" t="s">
        <v>393</v>
      </c>
      <c r="D385" s="61" t="s">
        <v>394</v>
      </c>
      <c r="E385" s="61" t="s">
        <v>395</v>
      </c>
      <c r="F385" s="196"/>
      <c r="G385" s="328"/>
      <c r="H385" s="328"/>
      <c r="I385" s="327"/>
      <c r="J385" s="328"/>
      <c r="K385" s="327"/>
      <c r="M385" s="320"/>
    </row>
    <row r="386" spans="1:13" x14ac:dyDescent="0.35">
      <c r="A386" s="273" t="s">
        <v>399</v>
      </c>
      <c r="B386" s="242" t="str">
        <f>IF(LEN($A386)&gt;1,"Val "&amp;COUNTIF($A$2:$A386,"&gt;&lt;"),"")</f>
        <v/>
      </c>
      <c r="C386" s="60" t="e">
        <f>Org_data!$AR$3</f>
        <v>#N/A</v>
      </c>
      <c r="D386" s="60" t="e">
        <f>Org_data!$AR$4</f>
        <v>#N/A</v>
      </c>
      <c r="E386" s="60">
        <f>'E&amp;R1'!$L$25</f>
        <v>0</v>
      </c>
      <c r="F386" s="196"/>
      <c r="G386" s="329"/>
      <c r="H386" s="329"/>
      <c r="I386" s="330"/>
      <c r="J386" s="329"/>
      <c r="K386" s="330"/>
      <c r="L386" s="321"/>
      <c r="M386" s="322"/>
    </row>
    <row r="387" spans="1:13" ht="28.5" customHeight="1" x14ac:dyDescent="0.35">
      <c r="A387" s="273"/>
      <c r="B387" s="242"/>
      <c r="C387" s="418" t="s">
        <v>567</v>
      </c>
      <c r="D387" s="419"/>
      <c r="E387" s="420"/>
      <c r="F387" s="196"/>
      <c r="G387" s="329"/>
      <c r="H387" s="329"/>
      <c r="I387" s="330"/>
      <c r="J387" s="329"/>
      <c r="K387" s="330"/>
      <c r="L387" s="321"/>
      <c r="M387" s="322"/>
    </row>
    <row r="388" spans="1:13" ht="60" customHeight="1" x14ac:dyDescent="0.35">
      <c r="A388" s="273" t="s">
        <v>399</v>
      </c>
      <c r="B388" s="240" t="str">
        <f>IF(LEN($A388)&gt;1,"Val "&amp;COUNTIF($A$2:$A388,"&gt;&lt;"),"")</f>
        <v/>
      </c>
      <c r="C388" s="427" t="s">
        <v>397</v>
      </c>
      <c r="D388" s="428"/>
      <c r="E388" s="429"/>
      <c r="F388" s="107"/>
      <c r="G388" s="326"/>
      <c r="H388" s="326"/>
      <c r="I388" s="326"/>
      <c r="J388" s="326"/>
      <c r="K388" s="326"/>
      <c r="L388" s="323"/>
      <c r="M388" s="324"/>
    </row>
    <row r="389" spans="1:13" ht="60" customHeight="1" x14ac:dyDescent="0.35">
      <c r="A389" s="273" t="s">
        <v>568</v>
      </c>
      <c r="B389" s="241" t="str">
        <f>IF(LEN($A389)&gt;1,"Val "&amp;COUNTIF($A$2:$A389,"&gt;&lt;"),"")</f>
        <v>Val 85</v>
      </c>
      <c r="C389" s="424"/>
      <c r="D389" s="425"/>
      <c r="E389" s="426"/>
      <c r="F389" s="195" t="e">
        <f>IF(AND($H389=TRUE,$I389=TRUE),"Return to form","")</f>
        <v>#N/A</v>
      </c>
      <c r="G389" s="326" t="e">
        <f>D386&lt;&gt;0</f>
        <v>#N/A</v>
      </c>
      <c r="H389" s="326" t="e">
        <f>E386&gt;=D386</f>
        <v>#N/A</v>
      </c>
      <c r="I389" s="326" t="b">
        <f>ISTEXT(C389)</f>
        <v>0</v>
      </c>
      <c r="J389" s="326" t="e">
        <f>IF(AND(G389=TRUE,H389=TRUE),TRUE,FALSE)</f>
        <v>#N/A</v>
      </c>
      <c r="K389" s="326" t="e">
        <f>IF(AND(G389=TRUE,H389=TRUE,I389=TRUE),TRUE,FALSE)</f>
        <v>#N/A</v>
      </c>
      <c r="L389" s="323"/>
      <c r="M389" s="324"/>
    </row>
    <row r="390" spans="1:13" ht="30" customHeight="1" x14ac:dyDescent="0.35">
      <c r="A390" s="273" t="s">
        <v>399</v>
      </c>
      <c r="B390" s="242" t="str">
        <f>IF(LEN($A390)&gt;1,"Val "&amp;COUNTIF($A$2:$A390,"&gt;&lt;"),"")</f>
        <v/>
      </c>
      <c r="C390" s="427" t="s">
        <v>400</v>
      </c>
      <c r="D390" s="428"/>
      <c r="E390" s="429"/>
      <c r="F390" s="196"/>
      <c r="G390" s="326"/>
      <c r="H390" s="326"/>
      <c r="I390" s="326"/>
      <c r="J390" s="326"/>
      <c r="K390" s="326"/>
      <c r="L390" s="323"/>
      <c r="M390" s="324"/>
    </row>
    <row r="391" spans="1:13" ht="60" customHeight="1" x14ac:dyDescent="0.35">
      <c r="A391" s="273" t="s">
        <v>569</v>
      </c>
      <c r="B391" s="241" t="str">
        <f>IF(LEN($A391)&gt;1,"Val "&amp;COUNTIF($A$2:$A391,"&gt;&lt;"),"")</f>
        <v>Val 86</v>
      </c>
      <c r="C391" s="424"/>
      <c r="D391" s="425"/>
      <c r="E391" s="426"/>
      <c r="F391" s="195" t="e">
        <f>IF(AND($H391=TRUE,$I391=TRUE),"Return to form","")</f>
        <v>#N/A</v>
      </c>
      <c r="G391" s="326" t="e">
        <f>AND($E386&lt;=SUM($C386-$L391),$H389=FALSE)</f>
        <v>#N/A</v>
      </c>
      <c r="H391" s="326" t="e">
        <f>E386&lt;=SUM(C386*M391)</f>
        <v>#N/A</v>
      </c>
      <c r="I391" s="326" t="b">
        <f>ISTEXT(C391)</f>
        <v>0</v>
      </c>
      <c r="J391" s="326" t="e">
        <f>IF(AND(G391=TRUE,H391=TRUE),TRUE,FALSE)</f>
        <v>#N/A</v>
      </c>
      <c r="K391" s="326" t="e">
        <f>IF(AND(G391=TRUE,H391=TRUE,I391=TRUE),TRUE,FALSE)</f>
        <v>#N/A</v>
      </c>
      <c r="L391" s="323">
        <v>5000</v>
      </c>
      <c r="M391" s="324">
        <v>0.33333333333333298</v>
      </c>
    </row>
    <row r="392" spans="1:13" x14ac:dyDescent="0.35">
      <c r="A392" s="273" t="s">
        <v>399</v>
      </c>
      <c r="B392" s="243" t="str">
        <f>IF(LEN($A392)&gt;1,"Val "&amp;COUNTIF($A$2:$A392,"&gt;&lt;"),"")</f>
        <v/>
      </c>
      <c r="C392" s="135"/>
      <c r="D392" s="135"/>
      <c r="E392" s="135"/>
      <c r="F392" s="197"/>
      <c r="G392" s="327"/>
      <c r="H392" s="327"/>
      <c r="I392" s="327"/>
      <c r="J392" s="327"/>
      <c r="K392" s="327"/>
      <c r="M392" s="325"/>
    </row>
    <row r="393" spans="1:13" x14ac:dyDescent="0.35">
      <c r="A393" s="273" t="s">
        <v>399</v>
      </c>
      <c r="B393" s="242" t="str">
        <f>IF(LEN($A393)&gt;1,"Val "&amp;COUNTIF($A$2:$A393,"&gt;&lt;"),"")</f>
        <v/>
      </c>
      <c r="C393" s="104" t="s">
        <v>570</v>
      </c>
      <c r="D393" s="58"/>
      <c r="E393" s="59"/>
      <c r="F393" s="196"/>
      <c r="G393" s="327"/>
      <c r="H393" s="327"/>
      <c r="I393" s="327"/>
      <c r="J393" s="327"/>
      <c r="K393" s="327"/>
      <c r="M393" s="320"/>
    </row>
    <row r="394" spans="1:13" ht="45" customHeight="1" x14ac:dyDescent="0.35">
      <c r="A394" s="273" t="s">
        <v>399</v>
      </c>
      <c r="B394" s="242" t="str">
        <f>IF(LEN($A394)&gt;1,"Val "&amp;COUNTIF($A$2:$A394,"&gt;&lt;"),"")</f>
        <v/>
      </c>
      <c r="C394" s="61" t="s">
        <v>393</v>
      </c>
      <c r="D394" s="61" t="s">
        <v>394</v>
      </c>
      <c r="E394" s="61" t="s">
        <v>395</v>
      </c>
      <c r="F394" s="196"/>
      <c r="G394" s="328"/>
      <c r="H394" s="328"/>
      <c r="I394" s="327"/>
      <c r="J394" s="328"/>
      <c r="K394" s="327"/>
      <c r="M394" s="320"/>
    </row>
    <row r="395" spans="1:13" x14ac:dyDescent="0.35">
      <c r="A395" s="273" t="s">
        <v>399</v>
      </c>
      <c r="B395" s="242" t="str">
        <f>IF(LEN($A395)&gt;1,"Val "&amp;COUNTIF($A$2:$A395,"&gt;&lt;"),"")</f>
        <v/>
      </c>
      <c r="C395" s="60" t="e">
        <f>Org_data!$AS$3</f>
        <v>#N/A</v>
      </c>
      <c r="D395" s="60" t="e">
        <f>Org_data!$AS$4</f>
        <v>#N/A</v>
      </c>
      <c r="E395" s="60">
        <f>'E&amp;R1'!$V$25</f>
        <v>0</v>
      </c>
      <c r="F395" s="196"/>
      <c r="G395" s="329"/>
      <c r="H395" s="329"/>
      <c r="I395" s="330"/>
      <c r="J395" s="329"/>
      <c r="K395" s="330"/>
      <c r="L395" s="321"/>
      <c r="M395" s="322"/>
    </row>
    <row r="396" spans="1:13" ht="29.25" customHeight="1" x14ac:dyDescent="0.35">
      <c r="A396" s="273"/>
      <c r="B396" s="242"/>
      <c r="C396" s="418" t="s">
        <v>571</v>
      </c>
      <c r="D396" s="419"/>
      <c r="E396" s="420"/>
      <c r="F396" s="196"/>
      <c r="G396" s="329"/>
      <c r="H396" s="329"/>
      <c r="I396" s="330"/>
      <c r="J396" s="329"/>
      <c r="K396" s="330"/>
      <c r="L396" s="321"/>
      <c r="M396" s="322"/>
    </row>
    <row r="397" spans="1:13" ht="60" customHeight="1" x14ac:dyDescent="0.35">
      <c r="A397" s="273" t="s">
        <v>399</v>
      </c>
      <c r="B397" s="240" t="str">
        <f>IF(LEN($A397)&gt;1,"Val "&amp;COUNTIF($A$2:$A397,"&gt;&lt;"),"")</f>
        <v/>
      </c>
      <c r="C397" s="427" t="s">
        <v>397</v>
      </c>
      <c r="D397" s="428"/>
      <c r="E397" s="429"/>
      <c r="F397" s="107"/>
      <c r="G397" s="326"/>
      <c r="H397" s="326"/>
      <c r="I397" s="326"/>
      <c r="J397" s="326"/>
      <c r="K397" s="326"/>
      <c r="L397" s="323"/>
      <c r="M397" s="324"/>
    </row>
    <row r="398" spans="1:13" ht="60" customHeight="1" x14ac:dyDescent="0.35">
      <c r="A398" s="273" t="s">
        <v>572</v>
      </c>
      <c r="B398" s="241" t="str">
        <f>IF(LEN($A398)&gt;1,"Val "&amp;COUNTIF($A$2:$A398,"&gt;&lt;"),"")</f>
        <v>Val 87</v>
      </c>
      <c r="C398" s="424"/>
      <c r="D398" s="425"/>
      <c r="E398" s="426"/>
      <c r="F398" s="195" t="e">
        <f>IF(AND($H398=TRUE,$I398=TRUE),"Return to form","")</f>
        <v>#N/A</v>
      </c>
      <c r="G398" s="326" t="e">
        <f>D395&lt;&gt;0</f>
        <v>#N/A</v>
      </c>
      <c r="H398" s="326" t="e">
        <f>E395&gt;=D395</f>
        <v>#N/A</v>
      </c>
      <c r="I398" s="326" t="b">
        <f>ISTEXT(C398)</f>
        <v>0</v>
      </c>
      <c r="J398" s="326" t="e">
        <f>IF(AND(G398=TRUE,H398=TRUE),TRUE,FALSE)</f>
        <v>#N/A</v>
      </c>
      <c r="K398" s="326" t="e">
        <f>IF(AND(G398=TRUE,H398=TRUE,I398=TRUE),TRUE,FALSE)</f>
        <v>#N/A</v>
      </c>
      <c r="L398" s="323"/>
      <c r="M398" s="324"/>
    </row>
    <row r="399" spans="1:13" ht="30" customHeight="1" x14ac:dyDescent="0.35">
      <c r="A399" s="273" t="s">
        <v>399</v>
      </c>
      <c r="B399" s="242" t="str">
        <f>IF(LEN($A399)&gt;1,"Val "&amp;COUNTIF($A$2:$A399,"&gt;&lt;"),"")</f>
        <v/>
      </c>
      <c r="C399" s="427" t="s">
        <v>400</v>
      </c>
      <c r="D399" s="428"/>
      <c r="E399" s="429"/>
      <c r="F399" s="196"/>
      <c r="G399" s="326"/>
      <c r="H399" s="326"/>
      <c r="I399" s="326"/>
      <c r="J399" s="326"/>
      <c r="K399" s="326"/>
      <c r="L399" s="323"/>
      <c r="M399" s="324"/>
    </row>
    <row r="400" spans="1:13" ht="60" customHeight="1" x14ac:dyDescent="0.35">
      <c r="A400" s="273" t="s">
        <v>573</v>
      </c>
      <c r="B400" s="241" t="str">
        <f>IF(LEN($A400)&gt;1,"Val "&amp;COUNTIF($A$2:$A400,"&gt;&lt;"),"")</f>
        <v>Val 88</v>
      </c>
      <c r="C400" s="424"/>
      <c r="D400" s="425"/>
      <c r="E400" s="426"/>
      <c r="F400" s="195" t="e">
        <f>IF(AND($H400=TRUE,$I400=TRUE),"Return to form","")</f>
        <v>#N/A</v>
      </c>
      <c r="G400" s="326" t="e">
        <f>AND($E395&lt;=SUM($C395-$L400),$H398=FALSE)</f>
        <v>#N/A</v>
      </c>
      <c r="H400" s="326" t="e">
        <f>E395&lt;=SUM(C395*M400)</f>
        <v>#N/A</v>
      </c>
      <c r="I400" s="326" t="b">
        <f>ISTEXT(C400)</f>
        <v>0</v>
      </c>
      <c r="J400" s="326" t="e">
        <f>IF(AND(G400=TRUE,H400=TRUE),TRUE,FALSE)</f>
        <v>#N/A</v>
      </c>
      <c r="K400" s="326" t="e">
        <f>IF(AND(G400=TRUE,H400=TRUE,I400=TRUE),TRUE,FALSE)</f>
        <v>#N/A</v>
      </c>
      <c r="L400" s="323">
        <v>5000</v>
      </c>
      <c r="M400" s="324">
        <v>0.33333333333333298</v>
      </c>
    </row>
    <row r="401" spans="1:13" x14ac:dyDescent="0.35">
      <c r="A401" s="273" t="s">
        <v>399</v>
      </c>
      <c r="B401" s="243" t="str">
        <f>IF(LEN($A401)&gt;1,"Val "&amp;COUNTIF($A$2:$A401,"&gt;&lt;"),"")</f>
        <v/>
      </c>
      <c r="C401" s="135"/>
      <c r="D401" s="135"/>
      <c r="E401" s="135"/>
      <c r="F401" s="197"/>
      <c r="G401" s="327"/>
      <c r="H401" s="327"/>
      <c r="I401" s="327"/>
      <c r="J401" s="327"/>
      <c r="K401" s="327"/>
      <c r="M401" s="325"/>
    </row>
    <row r="402" spans="1:13" x14ac:dyDescent="0.35">
      <c r="A402" s="273" t="s">
        <v>399</v>
      </c>
      <c r="B402" s="242" t="str">
        <f>IF(LEN($A402)&gt;1,"Val "&amp;COUNTIF($A$2:$A402,"&gt;&lt;"),"")</f>
        <v/>
      </c>
      <c r="C402" s="104" t="s">
        <v>574</v>
      </c>
      <c r="D402" s="58"/>
      <c r="E402" s="59"/>
      <c r="F402" s="196"/>
      <c r="G402" s="327"/>
      <c r="H402" s="327"/>
      <c r="I402" s="327"/>
      <c r="J402" s="327"/>
      <c r="K402" s="327"/>
      <c r="M402" s="320"/>
    </row>
    <row r="403" spans="1:13" ht="45" customHeight="1" x14ac:dyDescent="0.35">
      <c r="A403" s="273" t="s">
        <v>399</v>
      </c>
      <c r="B403" s="242" t="str">
        <f>IF(LEN($A403)&gt;1,"Val "&amp;COUNTIF($A$2:$A403,"&gt;&lt;"),"")</f>
        <v/>
      </c>
      <c r="C403" s="61" t="s">
        <v>393</v>
      </c>
      <c r="D403" s="61" t="s">
        <v>394</v>
      </c>
      <c r="E403" s="61" t="s">
        <v>395</v>
      </c>
      <c r="F403" s="196"/>
      <c r="G403" s="328"/>
      <c r="H403" s="328"/>
      <c r="I403" s="327"/>
      <c r="J403" s="328"/>
      <c r="K403" s="327"/>
      <c r="M403" s="320"/>
    </row>
    <row r="404" spans="1:13" x14ac:dyDescent="0.35">
      <c r="A404" s="273" t="s">
        <v>399</v>
      </c>
      <c r="B404" s="242" t="str">
        <f>IF(LEN($A404)&gt;1,"Val "&amp;COUNTIF($A$2:$A404,"&gt;&lt;"),"")</f>
        <v/>
      </c>
      <c r="C404" s="60" t="e">
        <f>Org_data!$AT$3</f>
        <v>#N/A</v>
      </c>
      <c r="D404" s="60" t="e">
        <f>Org_data!$AT$4</f>
        <v>#N/A</v>
      </c>
      <c r="E404" s="60">
        <f>'E&amp;R1'!$AH$25</f>
        <v>0</v>
      </c>
      <c r="F404" s="196"/>
      <c r="G404" s="329"/>
      <c r="H404" s="329"/>
      <c r="I404" s="330"/>
      <c r="J404" s="329"/>
      <c r="K404" s="330"/>
      <c r="L404" s="321"/>
      <c r="M404" s="322"/>
    </row>
    <row r="405" spans="1:13" ht="29.25" customHeight="1" x14ac:dyDescent="0.35">
      <c r="A405" s="273"/>
      <c r="B405" s="242"/>
      <c r="C405" s="418" t="s">
        <v>575</v>
      </c>
      <c r="D405" s="419"/>
      <c r="E405" s="420"/>
      <c r="F405" s="196"/>
      <c r="G405" s="329"/>
      <c r="H405" s="329"/>
      <c r="I405" s="330"/>
      <c r="J405" s="329"/>
      <c r="K405" s="330"/>
      <c r="L405" s="321"/>
      <c r="M405" s="322"/>
    </row>
    <row r="406" spans="1:13" ht="60" customHeight="1" x14ac:dyDescent="0.35">
      <c r="A406" s="273" t="s">
        <v>399</v>
      </c>
      <c r="B406" s="240" t="str">
        <f>IF(LEN($A406)&gt;1,"Val "&amp;COUNTIF($A$2:$A406,"&gt;&lt;"),"")</f>
        <v/>
      </c>
      <c r="C406" s="427" t="s">
        <v>397</v>
      </c>
      <c r="D406" s="428"/>
      <c r="E406" s="429"/>
      <c r="F406" s="107"/>
      <c r="G406" s="326"/>
      <c r="H406" s="326"/>
      <c r="I406" s="326"/>
      <c r="J406" s="326"/>
      <c r="K406" s="326"/>
      <c r="L406" s="323"/>
      <c r="M406" s="324"/>
    </row>
    <row r="407" spans="1:13" ht="60" customHeight="1" x14ac:dyDescent="0.35">
      <c r="A407" s="273" t="s">
        <v>576</v>
      </c>
      <c r="B407" s="241" t="str">
        <f>IF(LEN($A407)&gt;1,"Val "&amp;COUNTIF($A$2:$A407,"&gt;&lt;"),"")</f>
        <v>Val 89</v>
      </c>
      <c r="C407" s="424"/>
      <c r="D407" s="425"/>
      <c r="E407" s="426"/>
      <c r="F407" s="195" t="e">
        <f>IF(AND($H407=TRUE,$I407=TRUE),"Return to form","")</f>
        <v>#N/A</v>
      </c>
      <c r="G407" s="326" t="e">
        <f>D404&lt;&gt;0</f>
        <v>#N/A</v>
      </c>
      <c r="H407" s="326" t="e">
        <f>E404&gt;=D404</f>
        <v>#N/A</v>
      </c>
      <c r="I407" s="326" t="b">
        <f>ISTEXT(C407)</f>
        <v>0</v>
      </c>
      <c r="J407" s="326" t="e">
        <f>IF(AND(G407=TRUE,H407=TRUE),TRUE,FALSE)</f>
        <v>#N/A</v>
      </c>
      <c r="K407" s="326" t="e">
        <f>IF(AND(G407=TRUE,H407=TRUE,I407=TRUE),TRUE,FALSE)</f>
        <v>#N/A</v>
      </c>
      <c r="L407" s="323"/>
      <c r="M407" s="324"/>
    </row>
    <row r="408" spans="1:13" ht="30" customHeight="1" x14ac:dyDescent="0.35">
      <c r="A408" s="273" t="s">
        <v>399</v>
      </c>
      <c r="B408" s="242" t="str">
        <f>IF(LEN($A408)&gt;1,"Val "&amp;COUNTIF($A$2:$A408,"&gt;&lt;"),"")</f>
        <v/>
      </c>
      <c r="C408" s="427" t="s">
        <v>400</v>
      </c>
      <c r="D408" s="428"/>
      <c r="E408" s="429"/>
      <c r="F408" s="196"/>
      <c r="G408" s="326"/>
      <c r="H408" s="326"/>
      <c r="I408" s="326"/>
      <c r="J408" s="326"/>
      <c r="K408" s="326"/>
      <c r="L408" s="323"/>
      <c r="M408" s="324"/>
    </row>
    <row r="409" spans="1:13" ht="60" customHeight="1" x14ac:dyDescent="0.35">
      <c r="A409" s="273" t="s">
        <v>577</v>
      </c>
      <c r="B409" s="241" t="str">
        <f>IF(LEN($A409)&gt;1,"Val "&amp;COUNTIF($A$2:$A409,"&gt;&lt;"),"")</f>
        <v>Val 90</v>
      </c>
      <c r="C409" s="424"/>
      <c r="D409" s="425"/>
      <c r="E409" s="426"/>
      <c r="F409" s="195" t="e">
        <f>IF(AND($H409=TRUE,$I409=TRUE),"Return to form","")</f>
        <v>#N/A</v>
      </c>
      <c r="G409" s="326" t="e">
        <f>AND($E404&lt;=SUM($C404-$L409),$H407=FALSE)</f>
        <v>#N/A</v>
      </c>
      <c r="H409" s="326" t="e">
        <f>E404&lt;=SUM(C404*M409)</f>
        <v>#N/A</v>
      </c>
      <c r="I409" s="326" t="b">
        <f>ISTEXT(C409)</f>
        <v>0</v>
      </c>
      <c r="J409" s="326" t="e">
        <f>IF(AND(G409=TRUE,H409=TRUE),TRUE,FALSE)</f>
        <v>#N/A</v>
      </c>
      <c r="K409" s="326" t="e">
        <f>IF(AND(G409=TRUE,H409=TRUE,I409=TRUE),TRUE,FALSE)</f>
        <v>#N/A</v>
      </c>
      <c r="L409" s="323">
        <v>5000</v>
      </c>
      <c r="M409" s="324">
        <v>0.33333333333333298</v>
      </c>
    </row>
    <row r="410" spans="1:13" x14ac:dyDescent="0.35">
      <c r="A410" s="273" t="s">
        <v>399</v>
      </c>
      <c r="B410" s="243" t="str">
        <f>IF(LEN($A410)&gt;1,"Val "&amp;COUNTIF($A$2:$A410,"&gt;&lt;"),"")</f>
        <v/>
      </c>
      <c r="C410" s="135"/>
      <c r="D410" s="135"/>
      <c r="E410" s="135"/>
      <c r="F410" s="197"/>
      <c r="G410" s="327"/>
      <c r="H410" s="327"/>
      <c r="I410" s="327"/>
      <c r="J410" s="327"/>
      <c r="K410" s="327"/>
      <c r="M410" s="325"/>
    </row>
    <row r="411" spans="1:13" x14ac:dyDescent="0.35">
      <c r="A411" s="273" t="s">
        <v>399</v>
      </c>
      <c r="B411" s="242" t="str">
        <f>IF(LEN($A411)&gt;1,"Val "&amp;COUNTIF($A$2:$A411,"&gt;&lt;"),"")</f>
        <v/>
      </c>
      <c r="C411" s="104" t="s">
        <v>578</v>
      </c>
      <c r="D411" s="58"/>
      <c r="E411" s="59"/>
      <c r="F411" s="196"/>
      <c r="G411" s="327"/>
      <c r="H411" s="327"/>
      <c r="I411" s="327"/>
      <c r="J411" s="327"/>
      <c r="K411" s="327"/>
      <c r="M411" s="320"/>
    </row>
    <row r="412" spans="1:13" ht="45" customHeight="1" x14ac:dyDescent="0.35">
      <c r="A412" s="273" t="s">
        <v>399</v>
      </c>
      <c r="B412" s="242" t="str">
        <f>IF(LEN($A412)&gt;1,"Val "&amp;COUNTIF($A$2:$A412,"&gt;&lt;"),"")</f>
        <v/>
      </c>
      <c r="C412" s="61" t="s">
        <v>393</v>
      </c>
      <c r="D412" s="61" t="s">
        <v>394</v>
      </c>
      <c r="E412" s="61" t="s">
        <v>395</v>
      </c>
      <c r="F412" s="196"/>
      <c r="G412" s="328"/>
      <c r="H412" s="328"/>
      <c r="I412" s="327"/>
      <c r="J412" s="328"/>
      <c r="K412" s="327"/>
      <c r="M412" s="320"/>
    </row>
    <row r="413" spans="1:13" x14ac:dyDescent="0.35">
      <c r="A413" s="273" t="s">
        <v>399</v>
      </c>
      <c r="B413" s="242" t="str">
        <f>IF(LEN($A413)&gt;1,"Val "&amp;COUNTIF($A$2:$A413,"&gt;&lt;"),"")</f>
        <v/>
      </c>
      <c r="C413" s="60" t="e">
        <f>Org_data!$AU$3</f>
        <v>#N/A</v>
      </c>
      <c r="D413" s="60" t="e">
        <f>Org_data!$AU$4</f>
        <v>#N/A</v>
      </c>
      <c r="E413" s="60">
        <f>'E&amp;R1'!$L$26</f>
        <v>0</v>
      </c>
      <c r="F413" s="196"/>
      <c r="G413" s="329"/>
      <c r="H413" s="329"/>
      <c r="I413" s="330"/>
      <c r="J413" s="329"/>
      <c r="K413" s="330"/>
      <c r="L413" s="321"/>
      <c r="M413" s="322"/>
    </row>
    <row r="414" spans="1:13" ht="30" customHeight="1" x14ac:dyDescent="0.35">
      <c r="A414" s="273"/>
      <c r="B414" s="242"/>
      <c r="C414" s="418" t="s">
        <v>579</v>
      </c>
      <c r="D414" s="419"/>
      <c r="E414" s="420"/>
      <c r="F414" s="196"/>
      <c r="G414" s="329"/>
      <c r="H414" s="329"/>
      <c r="I414" s="330"/>
      <c r="J414" s="329"/>
      <c r="K414" s="330"/>
      <c r="L414" s="321"/>
      <c r="M414" s="322"/>
    </row>
    <row r="415" spans="1:13" ht="60" customHeight="1" x14ac:dyDescent="0.35">
      <c r="A415" s="273" t="s">
        <v>399</v>
      </c>
      <c r="B415" s="240" t="str">
        <f>IF(LEN($A415)&gt;1,"Val "&amp;COUNTIF($A$2:$A415,"&gt;&lt;"),"")</f>
        <v/>
      </c>
      <c r="C415" s="427" t="s">
        <v>397</v>
      </c>
      <c r="D415" s="428"/>
      <c r="E415" s="429"/>
      <c r="F415" s="107"/>
      <c r="G415" s="326"/>
      <c r="H415" s="326"/>
      <c r="I415" s="326"/>
      <c r="J415" s="326"/>
      <c r="K415" s="326"/>
      <c r="L415" s="323"/>
      <c r="M415" s="324"/>
    </row>
    <row r="416" spans="1:13" ht="60" customHeight="1" x14ac:dyDescent="0.35">
      <c r="A416" s="273" t="s">
        <v>580</v>
      </c>
      <c r="B416" s="241" t="str">
        <f>IF(LEN($A416)&gt;1,"Val "&amp;COUNTIF($A$2:$A416,"&gt;&lt;"),"")</f>
        <v>Val 91</v>
      </c>
      <c r="C416" s="424"/>
      <c r="D416" s="425"/>
      <c r="E416" s="426"/>
      <c r="F416" s="195" t="e">
        <f>IF(AND($H416=TRUE,$I416=TRUE),"Return to form","")</f>
        <v>#N/A</v>
      </c>
      <c r="G416" s="326" t="e">
        <f>D413&lt;&gt;0</f>
        <v>#N/A</v>
      </c>
      <c r="H416" s="326" t="e">
        <f>E413&gt;=D413</f>
        <v>#N/A</v>
      </c>
      <c r="I416" s="326" t="b">
        <f>ISTEXT(C416)</f>
        <v>0</v>
      </c>
      <c r="J416" s="326" t="e">
        <f>IF(AND(G416=TRUE,H416=TRUE),TRUE,FALSE)</f>
        <v>#N/A</v>
      </c>
      <c r="K416" s="326" t="e">
        <f>IF(AND(G416=TRUE,H416=TRUE,I416=TRUE),TRUE,FALSE)</f>
        <v>#N/A</v>
      </c>
      <c r="L416" s="323"/>
      <c r="M416" s="324"/>
    </row>
    <row r="417" spans="1:13" ht="30" customHeight="1" x14ac:dyDescent="0.35">
      <c r="A417" s="273" t="s">
        <v>399</v>
      </c>
      <c r="B417" s="242" t="str">
        <f>IF(LEN($A417)&gt;1,"Val "&amp;COUNTIF($A$2:$A417,"&gt;&lt;"),"")</f>
        <v/>
      </c>
      <c r="C417" s="427" t="s">
        <v>400</v>
      </c>
      <c r="D417" s="428"/>
      <c r="E417" s="429"/>
      <c r="F417" s="196"/>
      <c r="G417" s="326"/>
      <c r="H417" s="326"/>
      <c r="I417" s="326"/>
      <c r="J417" s="326"/>
      <c r="K417" s="326"/>
      <c r="L417" s="323"/>
      <c r="M417" s="324"/>
    </row>
    <row r="418" spans="1:13" ht="60" customHeight="1" x14ac:dyDescent="0.35">
      <c r="A418" s="273" t="s">
        <v>581</v>
      </c>
      <c r="B418" s="241" t="str">
        <f>IF(LEN($A418)&gt;1,"Val "&amp;COUNTIF($A$2:$A418,"&gt;&lt;"),"")</f>
        <v>Val 92</v>
      </c>
      <c r="C418" s="424"/>
      <c r="D418" s="425"/>
      <c r="E418" s="426"/>
      <c r="F418" s="195" t="e">
        <f>IF(AND($H418=TRUE,$I418=TRUE),"Return to form","")</f>
        <v>#N/A</v>
      </c>
      <c r="G418" s="326" t="e">
        <f>AND($E413&lt;=SUM($C413-$L418),$H416=FALSE)</f>
        <v>#N/A</v>
      </c>
      <c r="H418" s="326" t="e">
        <f>E413&lt;=SUM(C413*M418)</f>
        <v>#N/A</v>
      </c>
      <c r="I418" s="326" t="b">
        <f>ISTEXT(C418)</f>
        <v>0</v>
      </c>
      <c r="J418" s="326" t="e">
        <f>IF(AND(G418=TRUE,H418=TRUE),TRUE,FALSE)</f>
        <v>#N/A</v>
      </c>
      <c r="K418" s="326" t="e">
        <f>IF(AND(G418=TRUE,H418=TRUE,I418=TRUE),TRUE,FALSE)</f>
        <v>#N/A</v>
      </c>
      <c r="L418" s="323">
        <v>5000</v>
      </c>
      <c r="M418" s="324">
        <v>0.33333333333333298</v>
      </c>
    </row>
    <row r="419" spans="1:13" x14ac:dyDescent="0.35">
      <c r="A419" s="273" t="s">
        <v>399</v>
      </c>
      <c r="B419" s="243" t="str">
        <f>IF(LEN($A419)&gt;1,"Val "&amp;COUNTIF($A$2:$A419,"&gt;&lt;"),"")</f>
        <v/>
      </c>
      <c r="C419" s="135"/>
      <c r="D419" s="135"/>
      <c r="E419" s="135"/>
      <c r="F419" s="197"/>
      <c r="G419" s="327"/>
      <c r="H419" s="327"/>
      <c r="I419" s="327"/>
      <c r="J419" s="327"/>
      <c r="K419" s="327"/>
      <c r="M419" s="325"/>
    </row>
    <row r="420" spans="1:13" x14ac:dyDescent="0.35">
      <c r="A420" s="273" t="s">
        <v>399</v>
      </c>
      <c r="B420" s="242" t="str">
        <f>IF(LEN($A420)&gt;1,"Val "&amp;COUNTIF($A$2:$A420,"&gt;&lt;"),"")</f>
        <v/>
      </c>
      <c r="C420" s="104" t="s">
        <v>582</v>
      </c>
      <c r="D420" s="58"/>
      <c r="E420" s="59"/>
      <c r="F420" s="196"/>
      <c r="G420" s="327"/>
      <c r="H420" s="327"/>
      <c r="I420" s="327"/>
      <c r="J420" s="327"/>
      <c r="K420" s="327"/>
      <c r="M420" s="320"/>
    </row>
    <row r="421" spans="1:13" ht="45" customHeight="1" x14ac:dyDescent="0.35">
      <c r="A421" s="273" t="s">
        <v>399</v>
      </c>
      <c r="B421" s="242" t="str">
        <f>IF(LEN($A421)&gt;1,"Val "&amp;COUNTIF($A$2:$A421,"&gt;&lt;"),"")</f>
        <v/>
      </c>
      <c r="C421" s="61" t="s">
        <v>393</v>
      </c>
      <c r="D421" s="61" t="s">
        <v>394</v>
      </c>
      <c r="E421" s="61" t="s">
        <v>395</v>
      </c>
      <c r="F421" s="196"/>
      <c r="G421" s="328"/>
      <c r="H421" s="328"/>
      <c r="I421" s="327"/>
      <c r="J421" s="328"/>
      <c r="K421" s="327"/>
      <c r="M421" s="320"/>
    </row>
    <row r="422" spans="1:13" x14ac:dyDescent="0.35">
      <c r="A422" s="273" t="s">
        <v>399</v>
      </c>
      <c r="B422" s="242" t="str">
        <f>IF(LEN($A422)&gt;1,"Val "&amp;COUNTIF($A$2:$A422,"&gt;&lt;"),"")</f>
        <v/>
      </c>
      <c r="C422" s="60" t="e">
        <f>Org_data!$AV$3</f>
        <v>#N/A</v>
      </c>
      <c r="D422" s="60" t="e">
        <f>Org_data!$AV$4</f>
        <v>#N/A</v>
      </c>
      <c r="E422" s="60">
        <f>'E&amp;R1'!$V$26</f>
        <v>0</v>
      </c>
      <c r="F422" s="196"/>
      <c r="G422" s="329"/>
      <c r="H422" s="329"/>
      <c r="I422" s="330"/>
      <c r="J422" s="329"/>
      <c r="K422" s="330"/>
      <c r="L422" s="321"/>
      <c r="M422" s="322"/>
    </row>
    <row r="423" spans="1:13" ht="29.25" customHeight="1" x14ac:dyDescent="0.35">
      <c r="A423" s="273"/>
      <c r="B423" s="242"/>
      <c r="C423" s="418" t="s">
        <v>583</v>
      </c>
      <c r="D423" s="419"/>
      <c r="E423" s="420"/>
      <c r="F423" s="196"/>
      <c r="G423" s="329"/>
      <c r="H423" s="329"/>
      <c r="I423" s="330"/>
      <c r="J423" s="329"/>
      <c r="K423" s="330"/>
      <c r="L423" s="321"/>
      <c r="M423" s="322"/>
    </row>
    <row r="424" spans="1:13" ht="60" customHeight="1" x14ac:dyDescent="0.35">
      <c r="A424" s="273" t="s">
        <v>399</v>
      </c>
      <c r="B424" s="240" t="str">
        <f>IF(LEN($A424)&gt;1,"Val "&amp;COUNTIF($A$2:$A424,"&gt;&lt;"),"")</f>
        <v/>
      </c>
      <c r="C424" s="427" t="s">
        <v>397</v>
      </c>
      <c r="D424" s="428"/>
      <c r="E424" s="429"/>
      <c r="F424" s="107"/>
      <c r="G424" s="326"/>
      <c r="H424" s="326"/>
      <c r="I424" s="326"/>
      <c r="J424" s="326"/>
      <c r="K424" s="326"/>
      <c r="L424" s="323"/>
      <c r="M424" s="324"/>
    </row>
    <row r="425" spans="1:13" ht="60" customHeight="1" x14ac:dyDescent="0.35">
      <c r="A425" s="273" t="s">
        <v>584</v>
      </c>
      <c r="B425" s="241" t="str">
        <f>IF(LEN($A425)&gt;1,"Val "&amp;COUNTIF($A$2:$A425,"&gt;&lt;"),"")</f>
        <v>Val 93</v>
      </c>
      <c r="C425" s="424"/>
      <c r="D425" s="425"/>
      <c r="E425" s="426"/>
      <c r="F425" s="195" t="e">
        <f>IF(AND($H425=TRUE,$I425=TRUE),"Return to form","")</f>
        <v>#N/A</v>
      </c>
      <c r="G425" s="326" t="e">
        <f>D422&lt;&gt;0</f>
        <v>#N/A</v>
      </c>
      <c r="H425" s="326" t="e">
        <f>E422&gt;=D422</f>
        <v>#N/A</v>
      </c>
      <c r="I425" s="326" t="b">
        <f>ISTEXT(C425)</f>
        <v>0</v>
      </c>
      <c r="J425" s="326" t="e">
        <f>IF(AND(G425=TRUE,H425=TRUE),TRUE,FALSE)</f>
        <v>#N/A</v>
      </c>
      <c r="K425" s="326" t="e">
        <f>IF(AND(G425=TRUE,H425=TRUE,I425=TRUE),TRUE,FALSE)</f>
        <v>#N/A</v>
      </c>
      <c r="L425" s="323"/>
      <c r="M425" s="324"/>
    </row>
    <row r="426" spans="1:13" ht="30" customHeight="1" x14ac:dyDescent="0.35">
      <c r="A426" s="273" t="s">
        <v>399</v>
      </c>
      <c r="B426" s="242" t="str">
        <f>IF(LEN($A426)&gt;1,"Val "&amp;COUNTIF($A$2:$A426,"&gt;&lt;"),"")</f>
        <v/>
      </c>
      <c r="C426" s="427" t="s">
        <v>400</v>
      </c>
      <c r="D426" s="428"/>
      <c r="E426" s="429"/>
      <c r="F426" s="196"/>
      <c r="G426" s="326"/>
      <c r="H426" s="326"/>
      <c r="I426" s="326"/>
      <c r="J426" s="326"/>
      <c r="K426" s="326"/>
      <c r="L426" s="323"/>
      <c r="M426" s="324"/>
    </row>
    <row r="427" spans="1:13" ht="60" customHeight="1" x14ac:dyDescent="0.35">
      <c r="A427" s="273" t="s">
        <v>585</v>
      </c>
      <c r="B427" s="241" t="str">
        <f>IF(LEN($A427)&gt;1,"Val "&amp;COUNTIF($A$2:$A427,"&gt;&lt;"),"")</f>
        <v>Val 94</v>
      </c>
      <c r="C427" s="424"/>
      <c r="D427" s="425"/>
      <c r="E427" s="426"/>
      <c r="F427" s="195" t="e">
        <f>IF(AND($H427=TRUE,$I427=TRUE),"Return to form","")</f>
        <v>#N/A</v>
      </c>
      <c r="G427" s="326" t="e">
        <f>AND($E422&lt;=SUM($C422-$L427),$H425=FALSE)</f>
        <v>#N/A</v>
      </c>
      <c r="H427" s="326" t="e">
        <f>E422&lt;=SUM(C422*M427)</f>
        <v>#N/A</v>
      </c>
      <c r="I427" s="326" t="b">
        <f>ISTEXT(C427)</f>
        <v>0</v>
      </c>
      <c r="J427" s="326" t="e">
        <f>IF(AND(G427=TRUE,H427=TRUE),TRUE,FALSE)</f>
        <v>#N/A</v>
      </c>
      <c r="K427" s="326" t="e">
        <f>IF(AND(G427=TRUE,H427=TRUE,I427=TRUE),TRUE,FALSE)</f>
        <v>#N/A</v>
      </c>
      <c r="L427" s="323">
        <v>5000</v>
      </c>
      <c r="M427" s="324">
        <v>0.33333333333333298</v>
      </c>
    </row>
    <row r="428" spans="1:13" x14ac:dyDescent="0.35">
      <c r="A428" s="273" t="s">
        <v>399</v>
      </c>
      <c r="B428" s="243" t="str">
        <f>IF(LEN($A428)&gt;1,"Val "&amp;COUNTIF($A$2:$A428,"&gt;&lt;"),"")</f>
        <v/>
      </c>
      <c r="C428" s="135"/>
      <c r="D428" s="135"/>
      <c r="E428" s="135"/>
      <c r="F428" s="197"/>
      <c r="G428" s="327"/>
      <c r="H428" s="327"/>
      <c r="I428" s="327"/>
      <c r="J428" s="327"/>
      <c r="K428" s="327"/>
      <c r="M428" s="325"/>
    </row>
    <row r="429" spans="1:13" x14ac:dyDescent="0.35">
      <c r="A429" s="273" t="s">
        <v>399</v>
      </c>
      <c r="B429" s="242" t="str">
        <f>IF(LEN($A429)&gt;1,"Val "&amp;COUNTIF($A$2:$A429,"&gt;&lt;"),"")</f>
        <v/>
      </c>
      <c r="C429" s="104" t="s">
        <v>586</v>
      </c>
      <c r="D429" s="58"/>
      <c r="E429" s="59"/>
      <c r="F429" s="196"/>
      <c r="G429" s="327"/>
      <c r="H429" s="327"/>
      <c r="I429" s="327"/>
      <c r="J429" s="327"/>
      <c r="K429" s="327"/>
      <c r="M429" s="320"/>
    </row>
    <row r="430" spans="1:13" ht="45" customHeight="1" x14ac:dyDescent="0.35">
      <c r="A430" s="273" t="s">
        <v>399</v>
      </c>
      <c r="B430" s="242" t="str">
        <f>IF(LEN($A430)&gt;1,"Val "&amp;COUNTIF($A$2:$A430,"&gt;&lt;"),"")</f>
        <v/>
      </c>
      <c r="C430" s="61" t="s">
        <v>393</v>
      </c>
      <c r="D430" s="61" t="s">
        <v>394</v>
      </c>
      <c r="E430" s="61" t="s">
        <v>395</v>
      </c>
      <c r="F430" s="196"/>
      <c r="G430" s="328"/>
      <c r="H430" s="328"/>
      <c r="I430" s="327"/>
      <c r="J430" s="328"/>
      <c r="K430" s="327"/>
      <c r="M430" s="320"/>
    </row>
    <row r="431" spans="1:13" x14ac:dyDescent="0.35">
      <c r="A431" s="273" t="s">
        <v>399</v>
      </c>
      <c r="B431" s="242" t="str">
        <f>IF(LEN($A431)&gt;1,"Val "&amp;COUNTIF($A$2:$A431,"&gt;&lt;"),"")</f>
        <v/>
      </c>
      <c r="C431" s="60" t="e">
        <f>Org_data!$AW$3</f>
        <v>#N/A</v>
      </c>
      <c r="D431" s="60" t="e">
        <f>Org_data!$AW$4</f>
        <v>#N/A</v>
      </c>
      <c r="E431" s="60">
        <f>'E&amp;R1'!$AH$26</f>
        <v>0</v>
      </c>
      <c r="F431" s="196"/>
      <c r="G431" s="329"/>
      <c r="H431" s="329"/>
      <c r="I431" s="330"/>
      <c r="J431" s="329"/>
      <c r="K431" s="330"/>
      <c r="L431" s="321"/>
      <c r="M431" s="322"/>
    </row>
    <row r="432" spans="1:13" ht="29.25" customHeight="1" x14ac:dyDescent="0.35">
      <c r="A432" s="273"/>
      <c r="B432" s="242"/>
      <c r="C432" s="418" t="s">
        <v>587</v>
      </c>
      <c r="D432" s="419"/>
      <c r="E432" s="420"/>
      <c r="F432" s="196"/>
      <c r="G432" s="329"/>
      <c r="H432" s="329"/>
      <c r="I432" s="330"/>
      <c r="J432" s="329"/>
      <c r="K432" s="330"/>
      <c r="L432" s="321"/>
      <c r="M432" s="322"/>
    </row>
    <row r="433" spans="1:13" ht="60" customHeight="1" x14ac:dyDescent="0.35">
      <c r="A433" s="273" t="s">
        <v>399</v>
      </c>
      <c r="B433" s="240" t="str">
        <f>IF(LEN($A433)&gt;1,"Val "&amp;COUNTIF($A$2:$A433,"&gt;&lt;"),"")</f>
        <v/>
      </c>
      <c r="C433" s="427" t="s">
        <v>397</v>
      </c>
      <c r="D433" s="428"/>
      <c r="E433" s="429"/>
      <c r="F433" s="107"/>
      <c r="G433" s="326"/>
      <c r="H433" s="326"/>
      <c r="I433" s="326"/>
      <c r="J433" s="326"/>
      <c r="K433" s="326"/>
      <c r="L433" s="323"/>
      <c r="M433" s="324"/>
    </row>
    <row r="434" spans="1:13" ht="60" customHeight="1" x14ac:dyDescent="0.35">
      <c r="A434" s="273" t="s">
        <v>588</v>
      </c>
      <c r="B434" s="241" t="str">
        <f>IF(LEN($A434)&gt;1,"Val "&amp;COUNTIF($A$2:$A434,"&gt;&lt;"),"")</f>
        <v>Val 95</v>
      </c>
      <c r="C434" s="424"/>
      <c r="D434" s="425"/>
      <c r="E434" s="426"/>
      <c r="F434" s="195" t="e">
        <f>IF(AND($H434=TRUE,$I434=TRUE),"Return to form","")</f>
        <v>#N/A</v>
      </c>
      <c r="G434" s="326" t="e">
        <f>D431&lt;&gt;0</f>
        <v>#N/A</v>
      </c>
      <c r="H434" s="326" t="e">
        <f>E431&gt;=D431</f>
        <v>#N/A</v>
      </c>
      <c r="I434" s="326" t="b">
        <f>ISTEXT(C434)</f>
        <v>0</v>
      </c>
      <c r="J434" s="326" t="e">
        <f>IF(AND(G434=TRUE,H434=TRUE),TRUE,FALSE)</f>
        <v>#N/A</v>
      </c>
      <c r="K434" s="326" t="e">
        <f>IF(AND(G434=TRUE,H434=TRUE,I434=TRUE),TRUE,FALSE)</f>
        <v>#N/A</v>
      </c>
      <c r="L434" s="323"/>
      <c r="M434" s="324"/>
    </row>
    <row r="435" spans="1:13" ht="30" customHeight="1" x14ac:dyDescent="0.35">
      <c r="A435" s="273" t="s">
        <v>399</v>
      </c>
      <c r="B435" s="242" t="str">
        <f>IF(LEN($A435)&gt;1,"Val "&amp;COUNTIF($A$2:$A435,"&gt;&lt;"),"")</f>
        <v/>
      </c>
      <c r="C435" s="427" t="s">
        <v>400</v>
      </c>
      <c r="D435" s="428"/>
      <c r="E435" s="429"/>
      <c r="F435" s="196"/>
      <c r="G435" s="326"/>
      <c r="H435" s="326"/>
      <c r="I435" s="326"/>
      <c r="J435" s="326"/>
      <c r="K435" s="326"/>
      <c r="L435" s="323"/>
      <c r="M435" s="324"/>
    </row>
    <row r="436" spans="1:13" ht="60" customHeight="1" x14ac:dyDescent="0.35">
      <c r="A436" s="273" t="s">
        <v>589</v>
      </c>
      <c r="B436" s="241" t="str">
        <f>IF(LEN($A436)&gt;1,"Val "&amp;COUNTIF($A$2:$A436,"&gt;&lt;"),"")</f>
        <v>Val 96</v>
      </c>
      <c r="C436" s="424"/>
      <c r="D436" s="425"/>
      <c r="E436" s="426"/>
      <c r="F436" s="195" t="e">
        <f>IF(AND($H436=TRUE,$I436=TRUE),"Return to form","")</f>
        <v>#N/A</v>
      </c>
      <c r="G436" s="326" t="e">
        <f>AND($E431&lt;=SUM($C431-$L436),$H434=FALSE)</f>
        <v>#N/A</v>
      </c>
      <c r="H436" s="326" t="e">
        <f>E431&lt;=SUM(C431*M436)</f>
        <v>#N/A</v>
      </c>
      <c r="I436" s="326" t="b">
        <f>ISTEXT(C436)</f>
        <v>0</v>
      </c>
      <c r="J436" s="326" t="e">
        <f>IF(AND(G436=TRUE,H436=TRUE),TRUE,FALSE)</f>
        <v>#N/A</v>
      </c>
      <c r="K436" s="326" t="e">
        <f>IF(AND(G436=TRUE,H436=TRUE,I436=TRUE),TRUE,FALSE)</f>
        <v>#N/A</v>
      </c>
      <c r="L436" s="323">
        <v>5000</v>
      </c>
      <c r="M436" s="324">
        <v>0.33333333333333298</v>
      </c>
    </row>
    <row r="437" spans="1:13" x14ac:dyDescent="0.35">
      <c r="A437" s="273" t="s">
        <v>399</v>
      </c>
      <c r="B437" s="243" t="str">
        <f>IF(LEN($A437)&gt;1,"Val "&amp;COUNTIF($A$2:$A437,"&gt;&lt;"),"")</f>
        <v/>
      </c>
      <c r="C437" s="135"/>
      <c r="D437" s="135"/>
      <c r="E437" s="135"/>
      <c r="F437" s="197"/>
      <c r="G437" s="327"/>
      <c r="H437" s="327"/>
      <c r="I437" s="327"/>
      <c r="J437" s="327"/>
      <c r="K437" s="327"/>
      <c r="M437" s="325"/>
    </row>
    <row r="438" spans="1:13" x14ac:dyDescent="0.35">
      <c r="A438" s="273" t="s">
        <v>399</v>
      </c>
      <c r="B438" s="242" t="str">
        <f>IF(LEN($A438)&gt;1,"Val "&amp;COUNTIF($A$2:$A438,"&gt;&lt;"),"")</f>
        <v/>
      </c>
      <c r="C438" s="104" t="s">
        <v>590</v>
      </c>
      <c r="D438" s="58"/>
      <c r="E438" s="59"/>
      <c r="F438" s="196"/>
      <c r="G438" s="327"/>
      <c r="H438" s="327"/>
      <c r="I438" s="327"/>
      <c r="J438" s="327"/>
      <c r="K438" s="327"/>
      <c r="M438" s="320"/>
    </row>
    <row r="439" spans="1:13" ht="45" customHeight="1" x14ac:dyDescent="0.35">
      <c r="A439" s="273" t="s">
        <v>399</v>
      </c>
      <c r="B439" s="242" t="str">
        <f>IF(LEN($A439)&gt;1,"Val "&amp;COUNTIF($A$2:$A439,"&gt;&lt;"),"")</f>
        <v/>
      </c>
      <c r="C439" s="61" t="s">
        <v>393</v>
      </c>
      <c r="D439" s="61" t="s">
        <v>394</v>
      </c>
      <c r="E439" s="61" t="s">
        <v>395</v>
      </c>
      <c r="F439" s="196"/>
      <c r="G439" s="328"/>
      <c r="H439" s="328"/>
      <c r="I439" s="327"/>
      <c r="J439" s="328"/>
      <c r="K439" s="327"/>
      <c r="M439" s="320"/>
    </row>
    <row r="440" spans="1:13" x14ac:dyDescent="0.35">
      <c r="A440" s="273" t="s">
        <v>399</v>
      </c>
      <c r="B440" s="242" t="str">
        <f>IF(LEN($A440)&gt;1,"Val "&amp;COUNTIF($A$2:$A440,"&gt;&lt;"),"")</f>
        <v/>
      </c>
      <c r="C440" s="60" t="e">
        <f>Org_data!$AX$3</f>
        <v>#N/A</v>
      </c>
      <c r="D440" s="60" t="e">
        <f>Org_data!$AX$4</f>
        <v>#N/A</v>
      </c>
      <c r="E440" s="60">
        <f>'E&amp;R1'!$L$27</f>
        <v>0</v>
      </c>
      <c r="F440" s="196"/>
      <c r="G440" s="329"/>
      <c r="H440" s="329"/>
      <c r="I440" s="330"/>
      <c r="J440" s="329"/>
      <c r="K440" s="330"/>
      <c r="L440" s="321"/>
      <c r="M440" s="322"/>
    </row>
    <row r="441" spans="1:13" ht="30" customHeight="1" x14ac:dyDescent="0.35">
      <c r="A441" s="273"/>
      <c r="B441" s="242"/>
      <c r="C441" s="418" t="s">
        <v>591</v>
      </c>
      <c r="D441" s="419"/>
      <c r="E441" s="420"/>
      <c r="F441" s="196"/>
      <c r="G441" s="329"/>
      <c r="H441" s="329"/>
      <c r="I441" s="330"/>
      <c r="J441" s="329"/>
      <c r="K441" s="330"/>
      <c r="L441" s="321"/>
      <c r="M441" s="322"/>
    </row>
    <row r="442" spans="1:13" ht="60" customHeight="1" x14ac:dyDescent="0.35">
      <c r="A442" s="273" t="s">
        <v>399</v>
      </c>
      <c r="B442" s="240" t="str">
        <f>IF(LEN($A442)&gt;1,"Val "&amp;COUNTIF($A$2:$A442,"&gt;&lt;"),"")</f>
        <v/>
      </c>
      <c r="C442" s="427" t="s">
        <v>397</v>
      </c>
      <c r="D442" s="428"/>
      <c r="E442" s="429"/>
      <c r="F442" s="107"/>
      <c r="G442" s="326"/>
      <c r="H442" s="326"/>
      <c r="I442" s="326"/>
      <c r="J442" s="326"/>
      <c r="K442" s="326"/>
      <c r="L442" s="323"/>
      <c r="M442" s="324"/>
    </row>
    <row r="443" spans="1:13" ht="60" customHeight="1" x14ac:dyDescent="0.35">
      <c r="A443" s="273" t="s">
        <v>592</v>
      </c>
      <c r="B443" s="241" t="str">
        <f>IF(LEN($A443)&gt;1,"Val "&amp;COUNTIF($A$2:$A443,"&gt;&lt;"),"")</f>
        <v>Val 97</v>
      </c>
      <c r="C443" s="424"/>
      <c r="D443" s="425"/>
      <c r="E443" s="426"/>
      <c r="F443" s="195" t="e">
        <f>IF(AND($H443=TRUE,$I443=TRUE),"Return to form","")</f>
        <v>#N/A</v>
      </c>
      <c r="G443" s="326" t="e">
        <f>D440&lt;&gt;0</f>
        <v>#N/A</v>
      </c>
      <c r="H443" s="326" t="e">
        <f>E440&gt;=D440</f>
        <v>#N/A</v>
      </c>
      <c r="I443" s="326" t="b">
        <f>ISTEXT(C443)</f>
        <v>0</v>
      </c>
      <c r="J443" s="326" t="e">
        <f>IF(AND(G443=TRUE,H443=TRUE),TRUE,FALSE)</f>
        <v>#N/A</v>
      </c>
      <c r="K443" s="326" t="e">
        <f>IF(AND(G443=TRUE,H443=TRUE,I443=TRUE),TRUE,FALSE)</f>
        <v>#N/A</v>
      </c>
      <c r="L443" s="323"/>
      <c r="M443" s="324"/>
    </row>
    <row r="444" spans="1:13" ht="30" customHeight="1" x14ac:dyDescent="0.35">
      <c r="A444" s="273" t="s">
        <v>399</v>
      </c>
      <c r="B444" s="242" t="str">
        <f>IF(LEN($A444)&gt;1,"Val "&amp;COUNTIF($A$2:$A444,"&gt;&lt;"),"")</f>
        <v/>
      </c>
      <c r="C444" s="427" t="s">
        <v>400</v>
      </c>
      <c r="D444" s="428"/>
      <c r="E444" s="429"/>
      <c r="F444" s="196"/>
      <c r="G444" s="326"/>
      <c r="H444" s="326"/>
      <c r="I444" s="326"/>
      <c r="J444" s="326"/>
      <c r="K444" s="326"/>
      <c r="L444" s="323"/>
      <c r="M444" s="324"/>
    </row>
    <row r="445" spans="1:13" ht="60" customHeight="1" x14ac:dyDescent="0.35">
      <c r="A445" s="273" t="s">
        <v>593</v>
      </c>
      <c r="B445" s="241" t="str">
        <f>IF(LEN($A445)&gt;1,"Val "&amp;COUNTIF($A$2:$A445,"&gt;&lt;"),"")</f>
        <v>Val 98</v>
      </c>
      <c r="C445" s="424"/>
      <c r="D445" s="425"/>
      <c r="E445" s="426"/>
      <c r="F445" s="195" t="e">
        <f>IF(AND($H445=TRUE,$I445=TRUE),"Return to form","")</f>
        <v>#N/A</v>
      </c>
      <c r="G445" s="326" t="e">
        <f>AND($E440&lt;=SUM($C440-$L445),$H443=FALSE)</f>
        <v>#N/A</v>
      </c>
      <c r="H445" s="326" t="e">
        <f>E440&lt;=SUM(C440*M445)</f>
        <v>#N/A</v>
      </c>
      <c r="I445" s="326" t="b">
        <f>ISTEXT(C445)</f>
        <v>0</v>
      </c>
      <c r="J445" s="326" t="e">
        <f>IF(AND(G445=TRUE,H445=TRUE),TRUE,FALSE)</f>
        <v>#N/A</v>
      </c>
      <c r="K445" s="326" t="e">
        <f>IF(AND(G445=TRUE,H445=TRUE,I445=TRUE),TRUE,FALSE)</f>
        <v>#N/A</v>
      </c>
      <c r="L445" s="323">
        <v>5000</v>
      </c>
      <c r="M445" s="324">
        <v>0.33333333333333298</v>
      </c>
    </row>
    <row r="446" spans="1:13" x14ac:dyDescent="0.35">
      <c r="A446" s="273" t="s">
        <v>399</v>
      </c>
      <c r="B446" s="243" t="str">
        <f>IF(LEN($A446)&gt;1,"Val "&amp;COUNTIF($A$2:$A446,"&gt;&lt;"),"")</f>
        <v/>
      </c>
      <c r="C446" s="135"/>
      <c r="D446" s="135"/>
      <c r="E446" s="135"/>
      <c r="F446" s="197"/>
      <c r="G446" s="327"/>
      <c r="H446" s="327"/>
      <c r="I446" s="327"/>
      <c r="J446" s="327"/>
      <c r="K446" s="327"/>
      <c r="M446" s="325"/>
    </row>
    <row r="447" spans="1:13" x14ac:dyDescent="0.35">
      <c r="A447" s="273" t="s">
        <v>399</v>
      </c>
      <c r="B447" s="242" t="str">
        <f>IF(LEN($A447)&gt;1,"Val "&amp;COUNTIF($A$2:$A447,"&gt;&lt;"),"")</f>
        <v/>
      </c>
      <c r="C447" s="104" t="s">
        <v>594</v>
      </c>
      <c r="D447" s="58"/>
      <c r="E447" s="59"/>
      <c r="F447" s="196"/>
      <c r="G447" s="327"/>
      <c r="H447" s="327"/>
      <c r="I447" s="327"/>
      <c r="J447" s="327"/>
      <c r="K447" s="327"/>
      <c r="M447" s="320"/>
    </row>
    <row r="448" spans="1:13" ht="45" customHeight="1" x14ac:dyDescent="0.35">
      <c r="A448" s="273" t="s">
        <v>399</v>
      </c>
      <c r="B448" s="242" t="str">
        <f>IF(LEN($A448)&gt;1,"Val "&amp;COUNTIF($A$2:$A448,"&gt;&lt;"),"")</f>
        <v/>
      </c>
      <c r="C448" s="61" t="s">
        <v>393</v>
      </c>
      <c r="D448" s="61" t="s">
        <v>394</v>
      </c>
      <c r="E448" s="61" t="s">
        <v>395</v>
      </c>
      <c r="F448" s="196"/>
      <c r="G448" s="328"/>
      <c r="H448" s="328"/>
      <c r="I448" s="327"/>
      <c r="J448" s="328"/>
      <c r="K448" s="327"/>
      <c r="M448" s="320"/>
    </row>
    <row r="449" spans="1:13" x14ac:dyDescent="0.35">
      <c r="A449" s="273" t="s">
        <v>399</v>
      </c>
      <c r="B449" s="242" t="str">
        <f>IF(LEN($A449)&gt;1,"Val "&amp;COUNTIF($A$2:$A449,"&gt;&lt;"),"")</f>
        <v/>
      </c>
      <c r="C449" s="60" t="e">
        <f>Org_data!$AY$3</f>
        <v>#N/A</v>
      </c>
      <c r="D449" s="60" t="e">
        <f>Org_data!$AY$4</f>
        <v>#N/A</v>
      </c>
      <c r="E449" s="60">
        <f>'E&amp;R1'!$V$27</f>
        <v>0</v>
      </c>
      <c r="F449" s="196"/>
      <c r="G449" s="329"/>
      <c r="H449" s="329"/>
      <c r="I449" s="330"/>
      <c r="J449" s="329"/>
      <c r="K449" s="330"/>
      <c r="L449" s="321"/>
      <c r="M449" s="322"/>
    </row>
    <row r="450" spans="1:13" ht="30" customHeight="1" x14ac:dyDescent="0.35">
      <c r="A450" s="273"/>
      <c r="B450" s="242"/>
      <c r="C450" s="418" t="s">
        <v>595</v>
      </c>
      <c r="D450" s="419"/>
      <c r="E450" s="420"/>
      <c r="F450" s="196"/>
      <c r="G450" s="329"/>
      <c r="H450" s="329"/>
      <c r="I450" s="330"/>
      <c r="J450" s="329"/>
      <c r="K450" s="330"/>
      <c r="L450" s="321"/>
      <c r="M450" s="322"/>
    </row>
    <row r="451" spans="1:13" ht="60" customHeight="1" x14ac:dyDescent="0.35">
      <c r="A451" s="273" t="s">
        <v>399</v>
      </c>
      <c r="B451" s="240" t="str">
        <f>IF(LEN($A451)&gt;1,"Val "&amp;COUNTIF($A$2:$A451,"&gt;&lt;"),"")</f>
        <v/>
      </c>
      <c r="C451" s="427" t="s">
        <v>397</v>
      </c>
      <c r="D451" s="428"/>
      <c r="E451" s="429"/>
      <c r="F451" s="107"/>
      <c r="G451" s="326"/>
      <c r="H451" s="326"/>
      <c r="I451" s="326"/>
      <c r="J451" s="326"/>
      <c r="K451" s="326"/>
      <c r="L451" s="323"/>
      <c r="M451" s="324"/>
    </row>
    <row r="452" spans="1:13" ht="60" customHeight="1" x14ac:dyDescent="0.35">
      <c r="A452" s="273" t="s">
        <v>596</v>
      </c>
      <c r="B452" s="241" t="str">
        <f>IF(LEN($A452)&gt;1,"Val "&amp;COUNTIF($A$2:$A452,"&gt;&lt;"),"")</f>
        <v>Val 99</v>
      </c>
      <c r="C452" s="424"/>
      <c r="D452" s="425"/>
      <c r="E452" s="426"/>
      <c r="F452" s="195" t="e">
        <f>IF(AND($H452=TRUE,$I452=TRUE),"Return to form","")</f>
        <v>#N/A</v>
      </c>
      <c r="G452" s="326" t="e">
        <f>D449&lt;&gt;0</f>
        <v>#N/A</v>
      </c>
      <c r="H452" s="326" t="e">
        <f>E449&gt;=D449</f>
        <v>#N/A</v>
      </c>
      <c r="I452" s="326" t="b">
        <f>ISTEXT(C452)</f>
        <v>0</v>
      </c>
      <c r="J452" s="326" t="e">
        <f>IF(AND(G452=TRUE,H452=TRUE),TRUE,FALSE)</f>
        <v>#N/A</v>
      </c>
      <c r="K452" s="326" t="e">
        <f>IF(AND(G452=TRUE,H452=TRUE,I452=TRUE),TRUE,FALSE)</f>
        <v>#N/A</v>
      </c>
      <c r="L452" s="323"/>
      <c r="M452" s="324"/>
    </row>
    <row r="453" spans="1:13" ht="30" customHeight="1" x14ac:dyDescent="0.35">
      <c r="A453" s="273" t="s">
        <v>399</v>
      </c>
      <c r="B453" s="242" t="str">
        <f>IF(LEN($A453)&gt;1,"Val "&amp;COUNTIF($A$2:$A453,"&gt;&lt;"),"")</f>
        <v/>
      </c>
      <c r="C453" s="427" t="s">
        <v>400</v>
      </c>
      <c r="D453" s="428"/>
      <c r="E453" s="429"/>
      <c r="F453" s="196"/>
      <c r="G453" s="326"/>
      <c r="H453" s="326"/>
      <c r="I453" s="326"/>
      <c r="J453" s="326"/>
      <c r="K453" s="326"/>
      <c r="L453" s="323"/>
      <c r="M453" s="324"/>
    </row>
    <row r="454" spans="1:13" ht="60" customHeight="1" x14ac:dyDescent="0.35">
      <c r="A454" s="273" t="s">
        <v>597</v>
      </c>
      <c r="B454" s="241" t="str">
        <f>IF(LEN($A454)&gt;1,"Val "&amp;COUNTIF($A$2:$A454,"&gt;&lt;"),"")</f>
        <v>Val 100</v>
      </c>
      <c r="C454" s="424"/>
      <c r="D454" s="425"/>
      <c r="E454" s="426"/>
      <c r="F454" s="195" t="e">
        <f>IF(AND($H454=TRUE,$I454=TRUE),"Return to form","")</f>
        <v>#N/A</v>
      </c>
      <c r="G454" s="326" t="e">
        <f>AND($E449&lt;=SUM($C449-$L454),$H452=FALSE)</f>
        <v>#N/A</v>
      </c>
      <c r="H454" s="326" t="e">
        <f>E449&lt;=SUM(C449*M454)</f>
        <v>#N/A</v>
      </c>
      <c r="I454" s="326" t="b">
        <f>ISTEXT(C454)</f>
        <v>0</v>
      </c>
      <c r="J454" s="326" t="e">
        <f>IF(AND(G454=TRUE,H454=TRUE),TRUE,FALSE)</f>
        <v>#N/A</v>
      </c>
      <c r="K454" s="326" t="e">
        <f>IF(AND(G454=TRUE,H454=TRUE,I454=TRUE),TRUE,FALSE)</f>
        <v>#N/A</v>
      </c>
      <c r="L454" s="323">
        <v>5000</v>
      </c>
      <c r="M454" s="324">
        <v>0.33333333333333298</v>
      </c>
    </row>
    <row r="455" spans="1:13" x14ac:dyDescent="0.35">
      <c r="A455" s="273" t="s">
        <v>399</v>
      </c>
      <c r="B455" s="243" t="str">
        <f>IF(LEN($A455)&gt;1,"Val "&amp;COUNTIF($A$2:$A455,"&gt;&lt;"),"")</f>
        <v/>
      </c>
      <c r="C455" s="135"/>
      <c r="D455" s="135"/>
      <c r="E455" s="135"/>
      <c r="F455" s="197"/>
      <c r="G455" s="327"/>
      <c r="H455" s="327"/>
      <c r="I455" s="327"/>
      <c r="J455" s="327"/>
      <c r="K455" s="327"/>
      <c r="M455" s="325"/>
    </row>
    <row r="456" spans="1:13" x14ac:dyDescent="0.35">
      <c r="A456" s="273" t="s">
        <v>399</v>
      </c>
      <c r="B456" s="242" t="str">
        <f>IF(LEN($A456)&gt;1,"Val "&amp;COUNTIF($A$2:$A456,"&gt;&lt;"),"")</f>
        <v/>
      </c>
      <c r="C456" s="104" t="s">
        <v>598</v>
      </c>
      <c r="D456" s="58"/>
      <c r="E456" s="59"/>
      <c r="F456" s="196"/>
      <c r="G456" s="327"/>
      <c r="H456" s="327"/>
      <c r="I456" s="327"/>
      <c r="J456" s="327"/>
      <c r="K456" s="327"/>
      <c r="M456" s="320"/>
    </row>
    <row r="457" spans="1:13" ht="45" customHeight="1" x14ac:dyDescent="0.35">
      <c r="A457" s="273" t="s">
        <v>399</v>
      </c>
      <c r="B457" s="242" t="str">
        <f>IF(LEN($A457)&gt;1,"Val "&amp;COUNTIF($A$2:$A457,"&gt;&lt;"),"")</f>
        <v/>
      </c>
      <c r="C457" s="61" t="s">
        <v>393</v>
      </c>
      <c r="D457" s="61" t="s">
        <v>394</v>
      </c>
      <c r="E457" s="61" t="s">
        <v>395</v>
      </c>
      <c r="F457" s="196"/>
      <c r="G457" s="328"/>
      <c r="H457" s="328"/>
      <c r="I457" s="327"/>
      <c r="J457" s="328"/>
      <c r="K457" s="327"/>
      <c r="M457" s="320"/>
    </row>
    <row r="458" spans="1:13" x14ac:dyDescent="0.35">
      <c r="A458" s="273" t="s">
        <v>399</v>
      </c>
      <c r="B458" s="242" t="str">
        <f>IF(LEN($A458)&gt;1,"Val "&amp;COUNTIF($A$2:$A458,"&gt;&lt;"),"")</f>
        <v/>
      </c>
      <c r="C458" s="60" t="e">
        <f>Org_data!$AZ$3</f>
        <v>#N/A</v>
      </c>
      <c r="D458" s="60" t="e">
        <f>Org_data!$AZ$4</f>
        <v>#N/A</v>
      </c>
      <c r="E458" s="60">
        <f>'E&amp;R1'!$AH$27</f>
        <v>0</v>
      </c>
      <c r="F458" s="196"/>
      <c r="G458" s="329"/>
      <c r="H458" s="329"/>
      <c r="I458" s="330"/>
      <c r="J458" s="329"/>
      <c r="K458" s="330"/>
      <c r="L458" s="321"/>
      <c r="M458" s="322"/>
    </row>
    <row r="459" spans="1:13" ht="30" customHeight="1" x14ac:dyDescent="0.35">
      <c r="A459" s="273"/>
      <c r="B459" s="242"/>
      <c r="C459" s="418" t="s">
        <v>599</v>
      </c>
      <c r="D459" s="419"/>
      <c r="E459" s="420"/>
      <c r="F459" s="196"/>
      <c r="G459" s="329"/>
      <c r="H459" s="329"/>
      <c r="I459" s="330"/>
      <c r="J459" s="329"/>
      <c r="K459" s="330"/>
      <c r="L459" s="321"/>
      <c r="M459" s="322"/>
    </row>
    <row r="460" spans="1:13" ht="60" customHeight="1" x14ac:dyDescent="0.35">
      <c r="A460" s="273" t="s">
        <v>399</v>
      </c>
      <c r="B460" s="240" t="str">
        <f>IF(LEN($A460)&gt;1,"Val "&amp;COUNTIF($A$2:$A460,"&gt;&lt;"),"")</f>
        <v/>
      </c>
      <c r="C460" s="427" t="s">
        <v>397</v>
      </c>
      <c r="D460" s="428"/>
      <c r="E460" s="429"/>
      <c r="F460" s="107"/>
      <c r="G460" s="326"/>
      <c r="H460" s="326"/>
      <c r="I460" s="326"/>
      <c r="J460" s="326"/>
      <c r="K460" s="326"/>
      <c r="L460" s="323"/>
      <c r="M460" s="324"/>
    </row>
    <row r="461" spans="1:13" ht="60" customHeight="1" x14ac:dyDescent="0.35">
      <c r="A461" s="273" t="s">
        <v>600</v>
      </c>
      <c r="B461" s="241" t="str">
        <f>IF(LEN($A461)&gt;1,"Val "&amp;COUNTIF($A$2:$A461,"&gt;&lt;"),"")</f>
        <v>Val 101</v>
      </c>
      <c r="C461" s="424"/>
      <c r="D461" s="425"/>
      <c r="E461" s="426"/>
      <c r="F461" s="195" t="e">
        <f>IF(AND($H461=TRUE,$I461=TRUE),"Return to form","")</f>
        <v>#N/A</v>
      </c>
      <c r="G461" s="326" t="e">
        <f>D458&lt;&gt;0</f>
        <v>#N/A</v>
      </c>
      <c r="H461" s="326" t="e">
        <f>E458&gt;=D458</f>
        <v>#N/A</v>
      </c>
      <c r="I461" s="326" t="b">
        <f>ISTEXT(C461)</f>
        <v>0</v>
      </c>
      <c r="J461" s="326" t="e">
        <f>IF(AND(G461=TRUE,H461=TRUE),TRUE,FALSE)</f>
        <v>#N/A</v>
      </c>
      <c r="K461" s="326" t="e">
        <f>IF(AND(G461=TRUE,H461=TRUE,I461=TRUE),TRUE,FALSE)</f>
        <v>#N/A</v>
      </c>
      <c r="L461" s="323"/>
      <c r="M461" s="324"/>
    </row>
    <row r="462" spans="1:13" ht="30" customHeight="1" x14ac:dyDescent="0.35">
      <c r="A462" s="273" t="s">
        <v>399</v>
      </c>
      <c r="B462" s="242" t="str">
        <f>IF(LEN($A462)&gt;1,"Val "&amp;COUNTIF($A$2:$A462,"&gt;&lt;"),"")</f>
        <v/>
      </c>
      <c r="C462" s="427" t="s">
        <v>400</v>
      </c>
      <c r="D462" s="428"/>
      <c r="E462" s="429"/>
      <c r="F462" s="196"/>
      <c r="G462" s="326"/>
      <c r="H462" s="326"/>
      <c r="I462" s="326"/>
      <c r="J462" s="326"/>
      <c r="K462" s="326"/>
      <c r="L462" s="323"/>
      <c r="M462" s="324"/>
    </row>
    <row r="463" spans="1:13" ht="60" customHeight="1" x14ac:dyDescent="0.35">
      <c r="A463" s="273" t="s">
        <v>601</v>
      </c>
      <c r="B463" s="241" t="str">
        <f>IF(LEN($A463)&gt;1,"Val "&amp;COUNTIF($A$2:$A463,"&gt;&lt;"),"")</f>
        <v>Val 102</v>
      </c>
      <c r="C463" s="424"/>
      <c r="D463" s="425"/>
      <c r="E463" s="426"/>
      <c r="F463" s="195" t="e">
        <f>IF(AND($H463=TRUE,$I463=TRUE),"Return to form","")</f>
        <v>#N/A</v>
      </c>
      <c r="G463" s="326" t="e">
        <f>AND($E458&lt;=SUM($C458-$L463),$H461=FALSE)</f>
        <v>#N/A</v>
      </c>
      <c r="H463" s="326" t="e">
        <f>E458&lt;=SUM(C458*M463)</f>
        <v>#N/A</v>
      </c>
      <c r="I463" s="326" t="b">
        <f>ISTEXT(C463)</f>
        <v>0</v>
      </c>
      <c r="J463" s="326" t="e">
        <f>IF(AND(G463=TRUE,H463=TRUE),TRUE,FALSE)</f>
        <v>#N/A</v>
      </c>
      <c r="K463" s="326" t="e">
        <f>IF(AND(G463=TRUE,H463=TRUE,I463=TRUE),TRUE,FALSE)</f>
        <v>#N/A</v>
      </c>
      <c r="L463" s="323">
        <v>5000</v>
      </c>
      <c r="M463" s="324">
        <v>0.33333333333333298</v>
      </c>
    </row>
    <row r="464" spans="1:13" x14ac:dyDescent="0.35">
      <c r="A464" s="273" t="s">
        <v>399</v>
      </c>
      <c r="B464" s="243" t="str">
        <f>IF(LEN($A464)&gt;1,"Val "&amp;COUNTIF($A$2:$A464,"&gt;&lt;"),"")</f>
        <v/>
      </c>
      <c r="C464" s="135"/>
      <c r="D464" s="135"/>
      <c r="E464" s="135"/>
      <c r="F464" s="197"/>
      <c r="G464" s="327"/>
      <c r="H464" s="327"/>
      <c r="I464" s="327"/>
      <c r="J464" s="327"/>
      <c r="K464" s="327"/>
      <c r="M464" s="325"/>
    </row>
    <row r="465" spans="1:13" x14ac:dyDescent="0.35">
      <c r="A465" s="273" t="s">
        <v>399</v>
      </c>
      <c r="B465" s="242" t="str">
        <f>IF(LEN($A465)&gt;1,"Val "&amp;COUNTIF($A$2:$A465,"&gt;&lt;"),"")</f>
        <v/>
      </c>
      <c r="C465" s="104" t="s">
        <v>602</v>
      </c>
      <c r="D465" s="58"/>
      <c r="E465" s="59"/>
      <c r="F465" s="196"/>
      <c r="G465" s="327"/>
      <c r="H465" s="327"/>
      <c r="I465" s="327"/>
      <c r="J465" s="327"/>
      <c r="K465" s="327"/>
      <c r="M465" s="320"/>
    </row>
    <row r="466" spans="1:13" ht="45" customHeight="1" x14ac:dyDescent="0.35">
      <c r="A466" s="273" t="s">
        <v>399</v>
      </c>
      <c r="B466" s="242" t="str">
        <f>IF(LEN($A466)&gt;1,"Val "&amp;COUNTIF($A$2:$A466,"&gt;&lt;"),"")</f>
        <v/>
      </c>
      <c r="C466" s="61" t="s">
        <v>393</v>
      </c>
      <c r="D466" s="61" t="s">
        <v>394</v>
      </c>
      <c r="E466" s="61" t="s">
        <v>395</v>
      </c>
      <c r="F466" s="196"/>
      <c r="G466" s="328"/>
      <c r="H466" s="328"/>
      <c r="I466" s="327"/>
      <c r="J466" s="328"/>
      <c r="K466" s="327"/>
      <c r="M466" s="320"/>
    </row>
    <row r="467" spans="1:13" x14ac:dyDescent="0.35">
      <c r="A467" s="273" t="s">
        <v>399</v>
      </c>
      <c r="B467" s="242" t="str">
        <f>IF(LEN($A467)&gt;1,"Val "&amp;COUNTIF($A$2:$A467,"&gt;&lt;"),"")</f>
        <v/>
      </c>
      <c r="C467" s="60" t="e">
        <f>Org_data!$BA$3</f>
        <v>#N/A</v>
      </c>
      <c r="D467" s="60" t="e">
        <f>Org_data!$BA$4</f>
        <v>#N/A</v>
      </c>
      <c r="E467" s="60">
        <f>'E&amp;R1'!$L$28</f>
        <v>0</v>
      </c>
      <c r="F467" s="196"/>
      <c r="G467" s="329"/>
      <c r="H467" s="329"/>
      <c r="I467" s="330"/>
      <c r="J467" s="329"/>
      <c r="K467" s="330"/>
      <c r="L467" s="321"/>
      <c r="M467" s="322"/>
    </row>
    <row r="468" spans="1:13" ht="29.25" customHeight="1" x14ac:dyDescent="0.35">
      <c r="A468" s="273"/>
      <c r="B468" s="242"/>
      <c r="C468" s="418" t="s">
        <v>603</v>
      </c>
      <c r="D468" s="419"/>
      <c r="E468" s="420"/>
      <c r="F468" s="196"/>
      <c r="G468" s="329"/>
      <c r="H468" s="329"/>
      <c r="I468" s="330"/>
      <c r="J468" s="329"/>
      <c r="K468" s="330"/>
      <c r="L468" s="321"/>
      <c r="M468" s="322"/>
    </row>
    <row r="469" spans="1:13" ht="60" customHeight="1" x14ac:dyDescent="0.35">
      <c r="A469" s="273" t="s">
        <v>399</v>
      </c>
      <c r="B469" s="240" t="str">
        <f>IF(LEN($A469)&gt;1,"Val "&amp;COUNTIF($A$2:$A469,"&gt;&lt;"),"")</f>
        <v/>
      </c>
      <c r="C469" s="427" t="s">
        <v>397</v>
      </c>
      <c r="D469" s="428"/>
      <c r="E469" s="429"/>
      <c r="F469" s="107"/>
      <c r="G469" s="326"/>
      <c r="H469" s="326"/>
      <c r="I469" s="326"/>
      <c r="J469" s="326"/>
      <c r="K469" s="326"/>
      <c r="L469" s="323"/>
      <c r="M469" s="324"/>
    </row>
    <row r="470" spans="1:13" ht="60" customHeight="1" x14ac:dyDescent="0.35">
      <c r="A470" s="273" t="s">
        <v>604</v>
      </c>
      <c r="B470" s="241" t="str">
        <f>IF(LEN($A470)&gt;1,"Val "&amp;COUNTIF($A$2:$A470,"&gt;&lt;"),"")</f>
        <v>Val 103</v>
      </c>
      <c r="C470" s="424"/>
      <c r="D470" s="425"/>
      <c r="E470" s="426"/>
      <c r="F470" s="195" t="e">
        <f>IF(AND($H470=TRUE,$I470=TRUE),"Return to form","")</f>
        <v>#N/A</v>
      </c>
      <c r="G470" s="326" t="e">
        <f>D467&lt;&gt;0</f>
        <v>#N/A</v>
      </c>
      <c r="H470" s="326" t="e">
        <f>E467&gt;=D467</f>
        <v>#N/A</v>
      </c>
      <c r="I470" s="326" t="b">
        <f>ISTEXT(C470)</f>
        <v>0</v>
      </c>
      <c r="J470" s="326" t="e">
        <f>IF(AND(G470=TRUE,H470=TRUE),TRUE,FALSE)</f>
        <v>#N/A</v>
      </c>
      <c r="K470" s="326" t="e">
        <f>IF(AND(G470=TRUE,H470=TRUE,I470=TRUE),TRUE,FALSE)</f>
        <v>#N/A</v>
      </c>
      <c r="L470" s="323"/>
      <c r="M470" s="324"/>
    </row>
    <row r="471" spans="1:13" ht="30" customHeight="1" x14ac:dyDescent="0.35">
      <c r="A471" s="273" t="s">
        <v>399</v>
      </c>
      <c r="B471" s="242" t="str">
        <f>IF(LEN($A471)&gt;1,"Val "&amp;COUNTIF($A$2:$A471,"&gt;&lt;"),"")</f>
        <v/>
      </c>
      <c r="C471" s="427" t="s">
        <v>400</v>
      </c>
      <c r="D471" s="428"/>
      <c r="E471" s="429"/>
      <c r="F471" s="196"/>
      <c r="G471" s="326"/>
      <c r="H471" s="326"/>
      <c r="I471" s="326"/>
      <c r="J471" s="326"/>
      <c r="K471" s="326"/>
      <c r="L471" s="323"/>
      <c r="M471" s="324"/>
    </row>
    <row r="472" spans="1:13" ht="60" customHeight="1" x14ac:dyDescent="0.35">
      <c r="A472" s="273" t="s">
        <v>605</v>
      </c>
      <c r="B472" s="241" t="str">
        <f>IF(LEN($A472)&gt;1,"Val "&amp;COUNTIF($A$2:$A472,"&gt;&lt;"),"")</f>
        <v>Val 104</v>
      </c>
      <c r="C472" s="424"/>
      <c r="D472" s="425"/>
      <c r="E472" s="426"/>
      <c r="F472" s="195" t="e">
        <f>IF(AND($H472=TRUE,$I472=TRUE),"Return to form","")</f>
        <v>#N/A</v>
      </c>
      <c r="G472" s="326" t="e">
        <f>AND($E467&lt;=SUM($C467-$L472),$H470=FALSE)</f>
        <v>#N/A</v>
      </c>
      <c r="H472" s="326" t="e">
        <f>E467&lt;=SUM(C467*M472)</f>
        <v>#N/A</v>
      </c>
      <c r="I472" s="326" t="b">
        <f>ISTEXT(C472)</f>
        <v>0</v>
      </c>
      <c r="J472" s="326" t="e">
        <f>IF(AND(G472=TRUE,H472=TRUE),TRUE,FALSE)</f>
        <v>#N/A</v>
      </c>
      <c r="K472" s="326" t="e">
        <f>IF(AND(G472=TRUE,H472=TRUE,I472=TRUE),TRUE,FALSE)</f>
        <v>#N/A</v>
      </c>
      <c r="L472" s="323">
        <v>5000</v>
      </c>
      <c r="M472" s="324">
        <v>0.33333333333333298</v>
      </c>
    </row>
    <row r="473" spans="1:13" x14ac:dyDescent="0.35">
      <c r="A473" s="273" t="s">
        <v>399</v>
      </c>
      <c r="B473" s="243" t="str">
        <f>IF(LEN($A473)&gt;1,"Val "&amp;COUNTIF($A$2:$A473,"&gt;&lt;"),"")</f>
        <v/>
      </c>
      <c r="C473" s="135"/>
      <c r="D473" s="135"/>
      <c r="E473" s="135"/>
      <c r="F473" s="197"/>
      <c r="G473" s="327"/>
      <c r="H473" s="327"/>
      <c r="I473" s="327"/>
      <c r="J473" s="327"/>
      <c r="K473" s="327"/>
      <c r="M473" s="325"/>
    </row>
    <row r="474" spans="1:13" x14ac:dyDescent="0.35">
      <c r="A474" s="273" t="s">
        <v>399</v>
      </c>
      <c r="B474" s="242" t="str">
        <f>IF(LEN($A474)&gt;1,"Val "&amp;COUNTIF($A$2:$A474,"&gt;&lt;"),"")</f>
        <v/>
      </c>
      <c r="C474" s="104" t="s">
        <v>606</v>
      </c>
      <c r="D474" s="58"/>
      <c r="E474" s="59"/>
      <c r="F474" s="196"/>
      <c r="G474" s="327"/>
      <c r="H474" s="327"/>
      <c r="I474" s="327"/>
      <c r="J474" s="327"/>
      <c r="K474" s="327"/>
      <c r="M474" s="320"/>
    </row>
    <row r="475" spans="1:13" ht="45" customHeight="1" x14ac:dyDescent="0.35">
      <c r="A475" s="273" t="s">
        <v>399</v>
      </c>
      <c r="B475" s="242" t="str">
        <f>IF(LEN($A475)&gt;1,"Val "&amp;COUNTIF($A$2:$A475,"&gt;&lt;"),"")</f>
        <v/>
      </c>
      <c r="C475" s="61" t="s">
        <v>393</v>
      </c>
      <c r="D475" s="61" t="s">
        <v>394</v>
      </c>
      <c r="E475" s="61" t="s">
        <v>395</v>
      </c>
      <c r="F475" s="196"/>
      <c r="G475" s="328"/>
      <c r="H475" s="328"/>
      <c r="I475" s="327"/>
      <c r="J475" s="328"/>
      <c r="K475" s="327"/>
      <c r="M475" s="320"/>
    </row>
    <row r="476" spans="1:13" x14ac:dyDescent="0.35">
      <c r="A476" s="273" t="s">
        <v>399</v>
      </c>
      <c r="B476" s="242" t="str">
        <f>IF(LEN($A476)&gt;1,"Val "&amp;COUNTIF($A$2:$A476,"&gt;&lt;"),"")</f>
        <v/>
      </c>
      <c r="C476" s="60" t="e">
        <f>Org_data!$BB$3</f>
        <v>#N/A</v>
      </c>
      <c r="D476" s="60" t="e">
        <f>Org_data!$BB$4</f>
        <v>#N/A</v>
      </c>
      <c r="E476" s="60">
        <f>'E&amp;R1'!$V$28</f>
        <v>0</v>
      </c>
      <c r="F476" s="196"/>
      <c r="G476" s="329"/>
      <c r="H476" s="329"/>
      <c r="I476" s="330"/>
      <c r="J476" s="329"/>
      <c r="K476" s="330"/>
      <c r="L476" s="321"/>
      <c r="M476" s="322"/>
    </row>
    <row r="477" spans="1:13" ht="30" customHeight="1" x14ac:dyDescent="0.35">
      <c r="A477" s="273"/>
      <c r="B477" s="242"/>
      <c r="C477" s="418" t="s">
        <v>607</v>
      </c>
      <c r="D477" s="419"/>
      <c r="E477" s="420"/>
      <c r="F477" s="196"/>
      <c r="G477" s="329"/>
      <c r="H477" s="329"/>
      <c r="I477" s="330"/>
      <c r="J477" s="329"/>
      <c r="K477" s="330"/>
      <c r="L477" s="321"/>
      <c r="M477" s="322"/>
    </row>
    <row r="478" spans="1:13" ht="60" customHeight="1" x14ac:dyDescent="0.35">
      <c r="A478" s="273" t="s">
        <v>399</v>
      </c>
      <c r="B478" s="240" t="str">
        <f>IF(LEN($A478)&gt;1,"Val "&amp;COUNTIF($A$2:$A478,"&gt;&lt;"),"")</f>
        <v/>
      </c>
      <c r="C478" s="427" t="s">
        <v>397</v>
      </c>
      <c r="D478" s="428"/>
      <c r="E478" s="429"/>
      <c r="F478" s="107"/>
      <c r="G478" s="326"/>
      <c r="H478" s="326"/>
      <c r="I478" s="326"/>
      <c r="J478" s="326"/>
      <c r="K478" s="326"/>
      <c r="L478" s="323"/>
      <c r="M478" s="324"/>
    </row>
    <row r="479" spans="1:13" ht="60" customHeight="1" x14ac:dyDescent="0.35">
      <c r="A479" s="273" t="s">
        <v>608</v>
      </c>
      <c r="B479" s="241" t="str">
        <f>IF(LEN($A479)&gt;1,"Val "&amp;COUNTIF($A$2:$A479,"&gt;&lt;"),"")</f>
        <v>Val 105</v>
      </c>
      <c r="C479" s="424"/>
      <c r="D479" s="425"/>
      <c r="E479" s="426"/>
      <c r="F479" s="195" t="e">
        <f>IF(AND($H479=TRUE,$I479=TRUE),"Return to form","")</f>
        <v>#N/A</v>
      </c>
      <c r="G479" s="326" t="e">
        <f>D476&lt;&gt;0</f>
        <v>#N/A</v>
      </c>
      <c r="H479" s="326" t="e">
        <f>E476&gt;=D476</f>
        <v>#N/A</v>
      </c>
      <c r="I479" s="326" t="b">
        <f>ISTEXT(C479)</f>
        <v>0</v>
      </c>
      <c r="J479" s="326" t="e">
        <f>IF(AND(G479=TRUE,H479=TRUE),TRUE,FALSE)</f>
        <v>#N/A</v>
      </c>
      <c r="K479" s="326" t="e">
        <f>IF(AND(G479=TRUE,H479=TRUE,I479=TRUE),TRUE,FALSE)</f>
        <v>#N/A</v>
      </c>
      <c r="L479" s="323"/>
      <c r="M479" s="324"/>
    </row>
    <row r="480" spans="1:13" ht="30" customHeight="1" x14ac:dyDescent="0.35">
      <c r="A480" s="273" t="s">
        <v>399</v>
      </c>
      <c r="B480" s="242" t="str">
        <f>IF(LEN($A480)&gt;1,"Val "&amp;COUNTIF($A$2:$A480,"&gt;&lt;"),"")</f>
        <v/>
      </c>
      <c r="C480" s="427" t="s">
        <v>400</v>
      </c>
      <c r="D480" s="428"/>
      <c r="E480" s="429"/>
      <c r="F480" s="196"/>
      <c r="G480" s="326"/>
      <c r="H480" s="326"/>
      <c r="I480" s="326"/>
      <c r="J480" s="326"/>
      <c r="K480" s="326"/>
      <c r="L480" s="323"/>
      <c r="M480" s="324"/>
    </row>
    <row r="481" spans="1:13" ht="60" customHeight="1" x14ac:dyDescent="0.35">
      <c r="A481" s="273" t="s">
        <v>609</v>
      </c>
      <c r="B481" s="241" t="str">
        <f>IF(LEN($A481)&gt;1,"Val "&amp;COUNTIF($A$2:$A481,"&gt;&lt;"),"")</f>
        <v>Val 106</v>
      </c>
      <c r="C481" s="424"/>
      <c r="D481" s="425"/>
      <c r="E481" s="426"/>
      <c r="F481" s="195" t="e">
        <f>IF(AND($H481=TRUE,$I481=TRUE),"Return to form","")</f>
        <v>#N/A</v>
      </c>
      <c r="G481" s="326" t="e">
        <f>AND($E476&lt;=SUM($C476-$L481),$H479=FALSE)</f>
        <v>#N/A</v>
      </c>
      <c r="H481" s="326" t="e">
        <f>E476&lt;=SUM(C476*M481)</f>
        <v>#N/A</v>
      </c>
      <c r="I481" s="326" t="b">
        <f>ISTEXT(C481)</f>
        <v>0</v>
      </c>
      <c r="J481" s="326" t="e">
        <f>IF(AND(G481=TRUE,H481=TRUE),TRUE,FALSE)</f>
        <v>#N/A</v>
      </c>
      <c r="K481" s="326" t="e">
        <f>IF(AND(G481=TRUE,H481=TRUE,I481=TRUE),TRUE,FALSE)</f>
        <v>#N/A</v>
      </c>
      <c r="L481" s="323">
        <v>5000</v>
      </c>
      <c r="M481" s="324">
        <v>0.33333333333333298</v>
      </c>
    </row>
    <row r="482" spans="1:13" x14ac:dyDescent="0.35">
      <c r="A482" s="273" t="s">
        <v>399</v>
      </c>
      <c r="B482" s="243" t="str">
        <f>IF(LEN($A482)&gt;1,"Val "&amp;COUNTIF($A$2:$A482,"&gt;&lt;"),"")</f>
        <v/>
      </c>
      <c r="C482" s="135"/>
      <c r="D482" s="135"/>
      <c r="E482" s="135"/>
      <c r="F482" s="197"/>
      <c r="G482" s="327"/>
      <c r="H482" s="327"/>
      <c r="I482" s="327"/>
      <c r="J482" s="327"/>
      <c r="K482" s="327"/>
      <c r="M482" s="325"/>
    </row>
    <row r="483" spans="1:13" x14ac:dyDescent="0.35">
      <c r="A483" s="273" t="s">
        <v>399</v>
      </c>
      <c r="B483" s="242" t="str">
        <f>IF(LEN($A483)&gt;1,"Val "&amp;COUNTIF($A$2:$A483,"&gt;&lt;"),"")</f>
        <v/>
      </c>
      <c r="C483" s="104" t="s">
        <v>610</v>
      </c>
      <c r="D483" s="58"/>
      <c r="E483" s="59"/>
      <c r="F483" s="196"/>
      <c r="G483" s="327"/>
      <c r="H483" s="327"/>
      <c r="I483" s="327"/>
      <c r="J483" s="327"/>
      <c r="K483" s="327"/>
      <c r="M483" s="320"/>
    </row>
    <row r="484" spans="1:13" ht="45" customHeight="1" x14ac:dyDescent="0.35">
      <c r="A484" s="273" t="s">
        <v>399</v>
      </c>
      <c r="B484" s="242" t="str">
        <f>IF(LEN($A484)&gt;1,"Val "&amp;COUNTIF($A$2:$A484,"&gt;&lt;"),"")</f>
        <v/>
      </c>
      <c r="C484" s="61" t="s">
        <v>393</v>
      </c>
      <c r="D484" s="61" t="s">
        <v>394</v>
      </c>
      <c r="E484" s="61" t="s">
        <v>395</v>
      </c>
      <c r="F484" s="196"/>
      <c r="G484" s="328"/>
      <c r="H484" s="328"/>
      <c r="I484" s="327"/>
      <c r="J484" s="328"/>
      <c r="K484" s="327"/>
      <c r="M484" s="320"/>
    </row>
    <row r="485" spans="1:13" x14ac:dyDescent="0.35">
      <c r="A485" s="273" t="s">
        <v>399</v>
      </c>
      <c r="B485" s="242" t="str">
        <f>IF(LEN($A485)&gt;1,"Val "&amp;COUNTIF($A$2:$A485,"&gt;&lt;"),"")</f>
        <v/>
      </c>
      <c r="C485" s="60" t="e">
        <f>Org_data!$BC$3</f>
        <v>#N/A</v>
      </c>
      <c r="D485" s="60" t="e">
        <f>Org_data!$BC$4</f>
        <v>#N/A</v>
      </c>
      <c r="E485" s="60">
        <f>'E&amp;R1'!$AH$28</f>
        <v>0</v>
      </c>
      <c r="F485" s="196"/>
      <c r="G485" s="329"/>
      <c r="H485" s="329"/>
      <c r="I485" s="330"/>
      <c r="J485" s="329"/>
      <c r="K485" s="330"/>
      <c r="L485" s="321"/>
      <c r="M485" s="322"/>
    </row>
    <row r="486" spans="1:13" ht="30" customHeight="1" x14ac:dyDescent="0.35">
      <c r="A486" s="273"/>
      <c r="B486" s="242"/>
      <c r="C486" s="418" t="s">
        <v>611</v>
      </c>
      <c r="D486" s="419"/>
      <c r="E486" s="420"/>
      <c r="F486" s="196"/>
      <c r="G486" s="329"/>
      <c r="H486" s="329"/>
      <c r="I486" s="330"/>
      <c r="J486" s="329"/>
      <c r="K486" s="330"/>
      <c r="L486" s="321"/>
      <c r="M486" s="322"/>
    </row>
    <row r="487" spans="1:13" ht="60" customHeight="1" x14ac:dyDescent="0.35">
      <c r="A487" s="273" t="s">
        <v>399</v>
      </c>
      <c r="B487" s="240" t="str">
        <f>IF(LEN($A487)&gt;1,"Val "&amp;COUNTIF($A$2:$A487,"&gt;&lt;"),"")</f>
        <v/>
      </c>
      <c r="C487" s="427" t="s">
        <v>397</v>
      </c>
      <c r="D487" s="428"/>
      <c r="E487" s="429"/>
      <c r="F487" s="107"/>
      <c r="G487" s="326"/>
      <c r="H487" s="326"/>
      <c r="I487" s="326"/>
      <c r="J487" s="326"/>
      <c r="K487" s="326"/>
      <c r="L487" s="323"/>
      <c r="M487" s="324"/>
    </row>
    <row r="488" spans="1:13" ht="60" customHeight="1" x14ac:dyDescent="0.35">
      <c r="A488" s="273" t="s">
        <v>612</v>
      </c>
      <c r="B488" s="241" t="str">
        <f>IF(LEN($A488)&gt;1,"Val "&amp;COUNTIF($A$2:$A488,"&gt;&lt;"),"")</f>
        <v>Val 107</v>
      </c>
      <c r="C488" s="424"/>
      <c r="D488" s="425"/>
      <c r="E488" s="426"/>
      <c r="F488" s="195" t="e">
        <f>IF(AND($H488=TRUE,$I488=TRUE),"Return to form","")</f>
        <v>#N/A</v>
      </c>
      <c r="G488" s="326" t="e">
        <f>D485&lt;&gt;0</f>
        <v>#N/A</v>
      </c>
      <c r="H488" s="326" t="e">
        <f>E485&gt;=D485</f>
        <v>#N/A</v>
      </c>
      <c r="I488" s="326" t="b">
        <f>ISTEXT(C488)</f>
        <v>0</v>
      </c>
      <c r="J488" s="326" t="e">
        <f>IF(AND(G488=TRUE,H488=TRUE),TRUE,FALSE)</f>
        <v>#N/A</v>
      </c>
      <c r="K488" s="326" t="e">
        <f>IF(AND(G488=TRUE,H488=TRUE,I488=TRUE),TRUE,FALSE)</f>
        <v>#N/A</v>
      </c>
      <c r="L488" s="323"/>
      <c r="M488" s="324"/>
    </row>
    <row r="489" spans="1:13" ht="30" customHeight="1" x14ac:dyDescent="0.35">
      <c r="A489" s="273" t="s">
        <v>399</v>
      </c>
      <c r="B489" s="242" t="str">
        <f>IF(LEN($A489)&gt;1,"Val "&amp;COUNTIF($A$2:$A489,"&gt;&lt;"),"")</f>
        <v/>
      </c>
      <c r="C489" s="427" t="s">
        <v>400</v>
      </c>
      <c r="D489" s="428"/>
      <c r="E489" s="429"/>
      <c r="F489" s="196"/>
      <c r="G489" s="326"/>
      <c r="H489" s="326"/>
      <c r="I489" s="326"/>
      <c r="J489" s="326"/>
      <c r="K489" s="326"/>
      <c r="L489" s="323"/>
      <c r="M489" s="324"/>
    </row>
    <row r="490" spans="1:13" ht="60" customHeight="1" x14ac:dyDescent="0.35">
      <c r="A490" s="273" t="s">
        <v>613</v>
      </c>
      <c r="B490" s="241" t="str">
        <f>IF(LEN($A490)&gt;1,"Val "&amp;COUNTIF($A$2:$A490,"&gt;&lt;"),"")</f>
        <v>Val 108</v>
      </c>
      <c r="C490" s="424"/>
      <c r="D490" s="425"/>
      <c r="E490" s="426"/>
      <c r="F490" s="195" t="e">
        <f>IF(AND($H490=TRUE,$I490=TRUE),"Return to form","")</f>
        <v>#N/A</v>
      </c>
      <c r="G490" s="326" t="e">
        <f>AND($E485&lt;=SUM($C485-$L490),$H488=FALSE)</f>
        <v>#N/A</v>
      </c>
      <c r="H490" s="326" t="e">
        <f>E485&lt;=SUM(C485*M490)</f>
        <v>#N/A</v>
      </c>
      <c r="I490" s="326" t="b">
        <f>ISTEXT(C490)</f>
        <v>0</v>
      </c>
      <c r="J490" s="326" t="e">
        <f>IF(AND(G490=TRUE,H490=TRUE),TRUE,FALSE)</f>
        <v>#N/A</v>
      </c>
      <c r="K490" s="326" t="e">
        <f>IF(AND(G490=TRUE,H490=TRUE,I490=TRUE),TRUE,FALSE)</f>
        <v>#N/A</v>
      </c>
      <c r="L490" s="323">
        <v>5000</v>
      </c>
      <c r="M490" s="324">
        <v>0.33333333333333298</v>
      </c>
    </row>
    <row r="491" spans="1:13" x14ac:dyDescent="0.35">
      <c r="A491" s="273" t="s">
        <v>399</v>
      </c>
      <c r="B491" s="243" t="str">
        <f>IF(LEN($A491)&gt;1,"Val "&amp;COUNTIF($A$2:$A491,"&gt;&lt;"),"")</f>
        <v/>
      </c>
      <c r="C491" s="135"/>
      <c r="D491" s="135"/>
      <c r="E491" s="135"/>
      <c r="F491" s="197"/>
      <c r="G491" s="327"/>
      <c r="H491" s="327"/>
      <c r="I491" s="327"/>
      <c r="J491" s="327"/>
      <c r="K491" s="327"/>
      <c r="M491" s="325"/>
    </row>
    <row r="492" spans="1:13" x14ac:dyDescent="0.35">
      <c r="A492" s="273" t="s">
        <v>399</v>
      </c>
      <c r="B492" s="242" t="str">
        <f>IF(LEN($A492)&gt;1,"Val "&amp;COUNTIF($A$2:$A492,"&gt;&lt;"),"")</f>
        <v/>
      </c>
      <c r="C492" s="104" t="s">
        <v>614</v>
      </c>
      <c r="D492" s="58"/>
      <c r="E492" s="59"/>
      <c r="F492" s="196"/>
      <c r="G492" s="327"/>
      <c r="H492" s="327"/>
      <c r="I492" s="327"/>
      <c r="J492" s="327"/>
      <c r="K492" s="327"/>
      <c r="M492" s="320"/>
    </row>
    <row r="493" spans="1:13" ht="45" customHeight="1" x14ac:dyDescent="0.35">
      <c r="A493" s="273" t="s">
        <v>399</v>
      </c>
      <c r="B493" s="242" t="str">
        <f>IF(LEN($A493)&gt;1,"Val "&amp;COUNTIF($A$2:$A493,"&gt;&lt;"),"")</f>
        <v/>
      </c>
      <c r="C493" s="61" t="s">
        <v>393</v>
      </c>
      <c r="D493" s="61" t="s">
        <v>394</v>
      </c>
      <c r="E493" s="61" t="s">
        <v>395</v>
      </c>
      <c r="F493" s="196"/>
      <c r="G493" s="328"/>
      <c r="H493" s="328"/>
      <c r="I493" s="327"/>
      <c r="J493" s="328"/>
      <c r="K493" s="327"/>
      <c r="M493" s="320"/>
    </row>
    <row r="494" spans="1:13" x14ac:dyDescent="0.35">
      <c r="A494" s="273" t="s">
        <v>399</v>
      </c>
      <c r="B494" s="242" t="str">
        <f>IF(LEN($A494)&gt;1,"Val "&amp;COUNTIF($A$2:$A494,"&gt;&lt;"),"")</f>
        <v/>
      </c>
      <c r="C494" s="60" t="e">
        <f>Org_data!$BD$3</f>
        <v>#N/A</v>
      </c>
      <c r="D494" s="60" t="e">
        <f>Org_data!$BD$4</f>
        <v>#N/A</v>
      </c>
      <c r="E494" s="60">
        <f>'E&amp;R1'!$L$29</f>
        <v>0</v>
      </c>
      <c r="F494" s="196"/>
      <c r="G494" s="329"/>
      <c r="H494" s="329"/>
      <c r="I494" s="330"/>
      <c r="J494" s="329"/>
      <c r="K494" s="330"/>
      <c r="L494" s="321"/>
      <c r="M494" s="322"/>
    </row>
    <row r="495" spans="1:13" ht="29.25" customHeight="1" x14ac:dyDescent="0.35">
      <c r="A495" s="273"/>
      <c r="B495" s="242"/>
      <c r="C495" s="418" t="s">
        <v>615</v>
      </c>
      <c r="D495" s="419"/>
      <c r="E495" s="420"/>
      <c r="F495" s="196"/>
      <c r="G495" s="329"/>
      <c r="H495" s="329"/>
      <c r="I495" s="330"/>
      <c r="J495" s="329"/>
      <c r="K495" s="330"/>
      <c r="L495" s="321"/>
      <c r="M495" s="322"/>
    </row>
    <row r="496" spans="1:13" ht="60" customHeight="1" x14ac:dyDescent="0.35">
      <c r="A496" s="273" t="s">
        <v>399</v>
      </c>
      <c r="B496" s="240" t="str">
        <f>IF(LEN($A496)&gt;1,"Val "&amp;COUNTIF($A$2:$A496,"&gt;&lt;"),"")</f>
        <v/>
      </c>
      <c r="C496" s="427" t="s">
        <v>397</v>
      </c>
      <c r="D496" s="428"/>
      <c r="E496" s="429"/>
      <c r="F496" s="107"/>
      <c r="G496" s="326"/>
      <c r="H496" s="326"/>
      <c r="I496" s="326"/>
      <c r="J496" s="326"/>
      <c r="K496" s="326"/>
      <c r="L496" s="323"/>
      <c r="M496" s="324"/>
    </row>
    <row r="497" spans="1:13" ht="60" customHeight="1" x14ac:dyDescent="0.35">
      <c r="A497" s="273" t="s">
        <v>616</v>
      </c>
      <c r="B497" s="241" t="str">
        <f>IF(LEN($A497)&gt;1,"Val "&amp;COUNTIF($A$2:$A497,"&gt;&lt;"),"")</f>
        <v>Val 109</v>
      </c>
      <c r="C497" s="424"/>
      <c r="D497" s="425"/>
      <c r="E497" s="426"/>
      <c r="F497" s="195" t="e">
        <f>IF(AND($H497=TRUE,$I497=TRUE),"Return to form","")</f>
        <v>#N/A</v>
      </c>
      <c r="G497" s="326" t="e">
        <f>D494&lt;&gt;0</f>
        <v>#N/A</v>
      </c>
      <c r="H497" s="326" t="e">
        <f>E494&gt;=D494</f>
        <v>#N/A</v>
      </c>
      <c r="I497" s="326" t="b">
        <f>ISTEXT(C497)</f>
        <v>0</v>
      </c>
      <c r="J497" s="326" t="e">
        <f>IF(AND(G497=TRUE,H497=TRUE),TRUE,FALSE)</f>
        <v>#N/A</v>
      </c>
      <c r="K497" s="326" t="e">
        <f>IF(AND(G497=TRUE,H497=TRUE,I497=TRUE),TRUE,FALSE)</f>
        <v>#N/A</v>
      </c>
      <c r="L497" s="323"/>
      <c r="M497" s="324"/>
    </row>
    <row r="498" spans="1:13" ht="30" customHeight="1" x14ac:dyDescent="0.35">
      <c r="A498" s="273" t="s">
        <v>399</v>
      </c>
      <c r="B498" s="242" t="str">
        <f>IF(LEN($A498)&gt;1,"Val "&amp;COUNTIF($A$2:$A498,"&gt;&lt;"),"")</f>
        <v/>
      </c>
      <c r="C498" s="427" t="s">
        <v>400</v>
      </c>
      <c r="D498" s="428"/>
      <c r="E498" s="429"/>
      <c r="F498" s="196"/>
      <c r="G498" s="326"/>
      <c r="H498" s="326"/>
      <c r="I498" s="326"/>
      <c r="J498" s="326"/>
      <c r="K498" s="326"/>
      <c r="L498" s="323"/>
      <c r="M498" s="324"/>
    </row>
    <row r="499" spans="1:13" ht="60" customHeight="1" x14ac:dyDescent="0.35">
      <c r="A499" s="273" t="s">
        <v>617</v>
      </c>
      <c r="B499" s="241" t="str">
        <f>IF(LEN($A499)&gt;1,"Val "&amp;COUNTIF($A$2:$A499,"&gt;&lt;"),"")</f>
        <v>Val 110</v>
      </c>
      <c r="C499" s="424"/>
      <c r="D499" s="425"/>
      <c r="E499" s="426"/>
      <c r="F499" s="195" t="e">
        <f>IF(AND($H499=TRUE,$I499=TRUE),"Return to form","")</f>
        <v>#N/A</v>
      </c>
      <c r="G499" s="326" t="e">
        <f>AND($E494&lt;=SUM($C494-$L499),$H497=FALSE)</f>
        <v>#N/A</v>
      </c>
      <c r="H499" s="326" t="e">
        <f>E494&lt;=SUM(C494*M499)</f>
        <v>#N/A</v>
      </c>
      <c r="I499" s="326" t="b">
        <f>ISTEXT(C499)</f>
        <v>0</v>
      </c>
      <c r="J499" s="326" t="e">
        <f>IF(AND(G499=TRUE,H499=TRUE),TRUE,FALSE)</f>
        <v>#N/A</v>
      </c>
      <c r="K499" s="326" t="e">
        <f>IF(AND(G499=TRUE,H499=TRUE,I499=TRUE),TRUE,FALSE)</f>
        <v>#N/A</v>
      </c>
      <c r="L499" s="323">
        <v>5000</v>
      </c>
      <c r="M499" s="324">
        <v>0.33333333333333298</v>
      </c>
    </row>
    <row r="500" spans="1:13" x14ac:dyDescent="0.35">
      <c r="A500" s="273" t="s">
        <v>399</v>
      </c>
      <c r="B500" s="243" t="str">
        <f>IF(LEN($A500)&gt;1,"Val "&amp;COUNTIF($A$2:$A500,"&gt;&lt;"),"")</f>
        <v/>
      </c>
      <c r="C500" s="135"/>
      <c r="D500" s="135"/>
      <c r="E500" s="135"/>
      <c r="F500" s="197"/>
      <c r="G500" s="327"/>
      <c r="H500" s="327"/>
      <c r="I500" s="327"/>
      <c r="J500" s="327"/>
      <c r="K500" s="327"/>
      <c r="M500" s="325"/>
    </row>
    <row r="501" spans="1:13" x14ac:dyDescent="0.35">
      <c r="A501" s="273" t="s">
        <v>399</v>
      </c>
      <c r="B501" s="242" t="str">
        <f>IF(LEN($A501)&gt;1,"Val "&amp;COUNTIF($A$2:$A501,"&gt;&lt;"),"")</f>
        <v/>
      </c>
      <c r="C501" s="104" t="s">
        <v>618</v>
      </c>
      <c r="D501" s="58"/>
      <c r="E501" s="59"/>
      <c r="F501" s="196"/>
      <c r="G501" s="327"/>
      <c r="H501" s="327"/>
      <c r="I501" s="327"/>
      <c r="J501" s="327"/>
      <c r="K501" s="327"/>
      <c r="M501" s="320"/>
    </row>
    <row r="502" spans="1:13" ht="45" customHeight="1" x14ac:dyDescent="0.35">
      <c r="A502" s="273" t="s">
        <v>399</v>
      </c>
      <c r="B502" s="242" t="str">
        <f>IF(LEN($A502)&gt;1,"Val "&amp;COUNTIF($A$2:$A502,"&gt;&lt;"),"")</f>
        <v/>
      </c>
      <c r="C502" s="61" t="s">
        <v>393</v>
      </c>
      <c r="D502" s="61" t="s">
        <v>394</v>
      </c>
      <c r="E502" s="61" t="s">
        <v>395</v>
      </c>
      <c r="F502" s="196"/>
      <c r="G502" s="328"/>
      <c r="H502" s="328"/>
      <c r="I502" s="327"/>
      <c r="J502" s="328"/>
      <c r="K502" s="327"/>
      <c r="M502" s="320"/>
    </row>
    <row r="503" spans="1:13" x14ac:dyDescent="0.35">
      <c r="A503" s="273" t="s">
        <v>399</v>
      </c>
      <c r="B503" s="242" t="str">
        <f>IF(LEN($A503)&gt;1,"Val "&amp;COUNTIF($A$2:$A503,"&gt;&lt;"),"")</f>
        <v/>
      </c>
      <c r="C503" s="60" t="e">
        <f>Org_data!$BE$3</f>
        <v>#N/A</v>
      </c>
      <c r="D503" s="60" t="e">
        <f>Org_data!$BE$4</f>
        <v>#N/A</v>
      </c>
      <c r="E503" s="60">
        <f>'E&amp;R1'!$V$29</f>
        <v>0</v>
      </c>
      <c r="F503" s="196"/>
      <c r="G503" s="329"/>
      <c r="H503" s="329"/>
      <c r="I503" s="330"/>
      <c r="J503" s="329"/>
      <c r="K503" s="330"/>
      <c r="L503" s="321"/>
      <c r="M503" s="322"/>
    </row>
    <row r="504" spans="1:13" ht="29.25" customHeight="1" x14ac:dyDescent="0.35">
      <c r="A504" s="273"/>
      <c r="B504" s="242"/>
      <c r="C504" s="418" t="s">
        <v>619</v>
      </c>
      <c r="D504" s="419"/>
      <c r="E504" s="420"/>
      <c r="F504" s="196"/>
      <c r="G504" s="329"/>
      <c r="H504" s="329"/>
      <c r="I504" s="330"/>
      <c r="J504" s="329"/>
      <c r="K504" s="330"/>
      <c r="L504" s="321"/>
      <c r="M504" s="322"/>
    </row>
    <row r="505" spans="1:13" ht="60" customHeight="1" x14ac:dyDescent="0.35">
      <c r="A505" s="273" t="s">
        <v>399</v>
      </c>
      <c r="B505" s="240" t="str">
        <f>IF(LEN($A505)&gt;1,"Val "&amp;COUNTIF($A$2:$A505,"&gt;&lt;"),"")</f>
        <v/>
      </c>
      <c r="C505" s="427" t="s">
        <v>397</v>
      </c>
      <c r="D505" s="428"/>
      <c r="E505" s="429"/>
      <c r="F505" s="107"/>
      <c r="G505" s="326"/>
      <c r="H505" s="326"/>
      <c r="I505" s="326"/>
      <c r="J505" s="326"/>
      <c r="K505" s="326"/>
      <c r="L505" s="323"/>
      <c r="M505" s="324"/>
    </row>
    <row r="506" spans="1:13" ht="60" customHeight="1" x14ac:dyDescent="0.35">
      <c r="A506" s="273" t="s">
        <v>620</v>
      </c>
      <c r="B506" s="241" t="str">
        <f>IF(LEN($A506)&gt;1,"Val "&amp;COUNTIF($A$2:$A506,"&gt;&lt;"),"")</f>
        <v>Val 111</v>
      </c>
      <c r="C506" s="424"/>
      <c r="D506" s="425"/>
      <c r="E506" s="426"/>
      <c r="F506" s="195" t="e">
        <f>IF(AND($H506=TRUE,$I506=TRUE),"Return to form","")</f>
        <v>#N/A</v>
      </c>
      <c r="G506" s="326" t="e">
        <f>D503&lt;&gt;0</f>
        <v>#N/A</v>
      </c>
      <c r="H506" s="326" t="e">
        <f>E503&gt;=D503</f>
        <v>#N/A</v>
      </c>
      <c r="I506" s="326" t="b">
        <f>ISTEXT(C506)</f>
        <v>0</v>
      </c>
      <c r="J506" s="326" t="e">
        <f>IF(AND(G506=TRUE,H506=TRUE),TRUE,FALSE)</f>
        <v>#N/A</v>
      </c>
      <c r="K506" s="326" t="e">
        <f>IF(AND(G506=TRUE,H506=TRUE,I506=TRUE),TRUE,FALSE)</f>
        <v>#N/A</v>
      </c>
      <c r="L506" s="323"/>
      <c r="M506" s="324"/>
    </row>
    <row r="507" spans="1:13" ht="30" customHeight="1" x14ac:dyDescent="0.35">
      <c r="A507" s="273" t="s">
        <v>399</v>
      </c>
      <c r="B507" s="242" t="str">
        <f>IF(LEN($A507)&gt;1,"Val "&amp;COUNTIF($A$2:$A507,"&gt;&lt;"),"")</f>
        <v/>
      </c>
      <c r="C507" s="427" t="s">
        <v>400</v>
      </c>
      <c r="D507" s="428"/>
      <c r="E507" s="429"/>
      <c r="F507" s="196"/>
      <c r="G507" s="326"/>
      <c r="H507" s="326"/>
      <c r="I507" s="326"/>
      <c r="J507" s="326"/>
      <c r="K507" s="326"/>
      <c r="L507" s="323"/>
      <c r="M507" s="324"/>
    </row>
    <row r="508" spans="1:13" ht="60" customHeight="1" x14ac:dyDescent="0.35">
      <c r="A508" s="273" t="s">
        <v>621</v>
      </c>
      <c r="B508" s="241" t="str">
        <f>IF(LEN($A508)&gt;1,"Val "&amp;COUNTIF($A$2:$A508,"&gt;&lt;"),"")</f>
        <v>Val 112</v>
      </c>
      <c r="C508" s="424"/>
      <c r="D508" s="425"/>
      <c r="E508" s="426"/>
      <c r="F508" s="195" t="e">
        <f>IF(AND($H508=TRUE,$I508=TRUE),"Return to form","")</f>
        <v>#N/A</v>
      </c>
      <c r="G508" s="326" t="e">
        <f>AND($E503&lt;=SUM($C503-$L508),$H506=FALSE)</f>
        <v>#N/A</v>
      </c>
      <c r="H508" s="326" t="e">
        <f>E503&lt;=SUM(C503*M508)</f>
        <v>#N/A</v>
      </c>
      <c r="I508" s="326" t="b">
        <f>ISTEXT(C508)</f>
        <v>0</v>
      </c>
      <c r="J508" s="326" t="e">
        <f>IF(AND(G508=TRUE,H508=TRUE),TRUE,FALSE)</f>
        <v>#N/A</v>
      </c>
      <c r="K508" s="326" t="e">
        <f>IF(AND(G508=TRUE,H508=TRUE,I508=TRUE),TRUE,FALSE)</f>
        <v>#N/A</v>
      </c>
      <c r="L508" s="323">
        <v>5000</v>
      </c>
      <c r="M508" s="324">
        <v>0.33333333333333298</v>
      </c>
    </row>
    <row r="509" spans="1:13" x14ac:dyDescent="0.35">
      <c r="A509" s="273" t="s">
        <v>399</v>
      </c>
      <c r="B509" s="243" t="str">
        <f>IF(LEN($A509)&gt;1,"Val "&amp;COUNTIF($A$2:$A509,"&gt;&lt;"),"")</f>
        <v/>
      </c>
      <c r="C509" s="135"/>
      <c r="D509" s="135"/>
      <c r="E509" s="135"/>
      <c r="F509" s="197"/>
      <c r="G509" s="327"/>
      <c r="H509" s="327"/>
      <c r="I509" s="327"/>
      <c r="J509" s="327"/>
      <c r="K509" s="327"/>
      <c r="M509" s="325"/>
    </row>
    <row r="510" spans="1:13" x14ac:dyDescent="0.35">
      <c r="A510" s="273" t="s">
        <v>399</v>
      </c>
      <c r="B510" s="242" t="str">
        <f>IF(LEN($A510)&gt;1,"Val "&amp;COUNTIF($A$2:$A510,"&gt;&lt;"),"")</f>
        <v/>
      </c>
      <c r="C510" s="104" t="s">
        <v>622</v>
      </c>
      <c r="D510" s="58"/>
      <c r="E510" s="59"/>
      <c r="F510" s="196"/>
      <c r="G510" s="327"/>
      <c r="H510" s="327"/>
      <c r="I510" s="327"/>
      <c r="J510" s="327"/>
      <c r="K510" s="327"/>
      <c r="M510" s="320"/>
    </row>
    <row r="511" spans="1:13" ht="45" customHeight="1" x14ac:dyDescent="0.35">
      <c r="A511" s="273" t="s">
        <v>399</v>
      </c>
      <c r="B511" s="242" t="str">
        <f>IF(LEN($A511)&gt;1,"Val "&amp;COUNTIF($A$2:$A511,"&gt;&lt;"),"")</f>
        <v/>
      </c>
      <c r="C511" s="61" t="s">
        <v>393</v>
      </c>
      <c r="D511" s="61" t="s">
        <v>394</v>
      </c>
      <c r="E511" s="61" t="s">
        <v>395</v>
      </c>
      <c r="F511" s="196"/>
      <c r="G511" s="328"/>
      <c r="H511" s="328"/>
      <c r="I511" s="327"/>
      <c r="J511" s="328"/>
      <c r="K511" s="327"/>
      <c r="M511" s="320"/>
    </row>
    <row r="512" spans="1:13" x14ac:dyDescent="0.35">
      <c r="A512" s="273" t="s">
        <v>399</v>
      </c>
      <c r="B512" s="242" t="str">
        <f>IF(LEN($A512)&gt;1,"Val "&amp;COUNTIF($A$2:$A512,"&gt;&lt;"),"")</f>
        <v/>
      </c>
      <c r="C512" s="60" t="e">
        <f>Org_data!$BF$3</f>
        <v>#N/A</v>
      </c>
      <c r="D512" s="60" t="e">
        <f>Org_data!$BF$4</f>
        <v>#N/A</v>
      </c>
      <c r="E512" s="60">
        <f>'E&amp;R1'!$AH$29</f>
        <v>0</v>
      </c>
      <c r="F512" s="196"/>
      <c r="G512" s="329"/>
      <c r="H512" s="329"/>
      <c r="I512" s="330"/>
      <c r="J512" s="329"/>
      <c r="K512" s="330"/>
      <c r="L512" s="321"/>
      <c r="M512" s="322"/>
    </row>
    <row r="513" spans="1:13" ht="28.5" customHeight="1" x14ac:dyDescent="0.35">
      <c r="A513" s="273"/>
      <c r="B513" s="242"/>
      <c r="C513" s="418" t="s">
        <v>623</v>
      </c>
      <c r="D513" s="419"/>
      <c r="E513" s="420"/>
      <c r="F513" s="196"/>
      <c r="G513" s="329"/>
      <c r="H513" s="329"/>
      <c r="I513" s="330"/>
      <c r="J513" s="329"/>
      <c r="K513" s="330"/>
      <c r="L513" s="321"/>
      <c r="M513" s="322"/>
    </row>
    <row r="514" spans="1:13" ht="60" customHeight="1" x14ac:dyDescent="0.35">
      <c r="A514" s="273" t="s">
        <v>399</v>
      </c>
      <c r="B514" s="240" t="str">
        <f>IF(LEN($A514)&gt;1,"Val "&amp;COUNTIF($A$2:$A514,"&gt;&lt;"),"")</f>
        <v/>
      </c>
      <c r="C514" s="427" t="s">
        <v>397</v>
      </c>
      <c r="D514" s="428"/>
      <c r="E514" s="429"/>
      <c r="F514" s="107"/>
      <c r="G514" s="326"/>
      <c r="H514" s="326"/>
      <c r="I514" s="326"/>
      <c r="J514" s="326"/>
      <c r="K514" s="326"/>
      <c r="L514" s="323"/>
      <c r="M514" s="324"/>
    </row>
    <row r="515" spans="1:13" ht="60" customHeight="1" x14ac:dyDescent="0.35">
      <c r="A515" s="273" t="s">
        <v>624</v>
      </c>
      <c r="B515" s="241" t="str">
        <f>IF(LEN($A515)&gt;1,"Val "&amp;COUNTIF($A$2:$A515,"&gt;&lt;"),"")</f>
        <v>Val 113</v>
      </c>
      <c r="C515" s="424"/>
      <c r="D515" s="425"/>
      <c r="E515" s="426"/>
      <c r="F515" s="195" t="e">
        <f>IF(AND($H515=TRUE,$I515=TRUE),"Return to form","")</f>
        <v>#N/A</v>
      </c>
      <c r="G515" s="326" t="e">
        <f>D512&lt;&gt;0</f>
        <v>#N/A</v>
      </c>
      <c r="H515" s="326" t="e">
        <f>E512&gt;=D512</f>
        <v>#N/A</v>
      </c>
      <c r="I515" s="326" t="b">
        <f>ISTEXT(C515)</f>
        <v>0</v>
      </c>
      <c r="J515" s="326" t="e">
        <f>IF(AND(G515=TRUE,H515=TRUE),TRUE,FALSE)</f>
        <v>#N/A</v>
      </c>
      <c r="K515" s="326" t="e">
        <f>IF(AND(G515=TRUE,H515=TRUE,I515=TRUE),TRUE,FALSE)</f>
        <v>#N/A</v>
      </c>
      <c r="L515" s="323"/>
      <c r="M515" s="324"/>
    </row>
    <row r="516" spans="1:13" ht="30" customHeight="1" x14ac:dyDescent="0.35">
      <c r="A516" s="273" t="s">
        <v>399</v>
      </c>
      <c r="B516" s="242" t="str">
        <f>IF(LEN($A516)&gt;1,"Val "&amp;COUNTIF($A$2:$A516,"&gt;&lt;"),"")</f>
        <v/>
      </c>
      <c r="C516" s="427" t="s">
        <v>400</v>
      </c>
      <c r="D516" s="428"/>
      <c r="E516" s="429"/>
      <c r="F516" s="196"/>
      <c r="G516" s="326"/>
      <c r="H516" s="326"/>
      <c r="I516" s="326"/>
      <c r="J516" s="326"/>
      <c r="K516" s="326"/>
      <c r="L516" s="323"/>
      <c r="M516" s="324"/>
    </row>
    <row r="517" spans="1:13" ht="60" customHeight="1" x14ac:dyDescent="0.35">
      <c r="A517" s="273" t="s">
        <v>625</v>
      </c>
      <c r="B517" s="241" t="str">
        <f>IF(LEN($A517)&gt;1,"Val "&amp;COUNTIF($A$2:$A517,"&gt;&lt;"),"")</f>
        <v>Val 114</v>
      </c>
      <c r="C517" s="424"/>
      <c r="D517" s="425"/>
      <c r="E517" s="426"/>
      <c r="F517" s="195" t="e">
        <f>IF(AND($H517=TRUE,$I517=TRUE),"Return to form","")</f>
        <v>#N/A</v>
      </c>
      <c r="G517" s="326" t="e">
        <f>AND($E512&lt;=SUM($C512-$L517),$H515=FALSE)</f>
        <v>#N/A</v>
      </c>
      <c r="H517" s="326" t="e">
        <f>E512&lt;=SUM(C512*M517)</f>
        <v>#N/A</v>
      </c>
      <c r="I517" s="326" t="b">
        <f>ISTEXT(C517)</f>
        <v>0</v>
      </c>
      <c r="J517" s="326" t="e">
        <f>IF(AND(G517=TRUE,H517=TRUE),TRUE,FALSE)</f>
        <v>#N/A</v>
      </c>
      <c r="K517" s="326" t="e">
        <f>IF(AND(G517=TRUE,H517=TRUE,I517=TRUE),TRUE,FALSE)</f>
        <v>#N/A</v>
      </c>
      <c r="L517" s="323">
        <v>5000</v>
      </c>
      <c r="M517" s="324">
        <v>0.33333333333333298</v>
      </c>
    </row>
    <row r="518" spans="1:13" x14ac:dyDescent="0.35">
      <c r="A518" s="273" t="s">
        <v>399</v>
      </c>
      <c r="B518" s="243" t="str">
        <f>IF(LEN($A518)&gt;1,"Val "&amp;COUNTIF($A$2:$A518,"&gt;&lt;"),"")</f>
        <v/>
      </c>
      <c r="C518" s="135"/>
      <c r="D518" s="135"/>
      <c r="E518" s="135"/>
      <c r="F518" s="197"/>
      <c r="G518" s="327"/>
      <c r="H518" s="327"/>
      <c r="I518" s="327"/>
      <c r="J518" s="327"/>
      <c r="K518" s="327"/>
      <c r="M518" s="325"/>
    </row>
    <row r="519" spans="1:13" x14ac:dyDescent="0.35">
      <c r="A519" s="273" t="s">
        <v>399</v>
      </c>
      <c r="B519" s="242" t="str">
        <f>IF(LEN($A519)&gt;1,"Val "&amp;COUNTIF($A$2:$A519,"&gt;&lt;"),"")</f>
        <v/>
      </c>
      <c r="C519" s="104" t="s">
        <v>626</v>
      </c>
      <c r="D519" s="58"/>
      <c r="E519" s="59"/>
      <c r="F519" s="196"/>
      <c r="G519" s="327"/>
      <c r="H519" s="327"/>
      <c r="I519" s="327"/>
      <c r="J519" s="327"/>
      <c r="K519" s="327"/>
      <c r="M519" s="320"/>
    </row>
    <row r="520" spans="1:13" ht="45" customHeight="1" x14ac:dyDescent="0.35">
      <c r="A520" s="273" t="s">
        <v>399</v>
      </c>
      <c r="B520" s="242" t="str">
        <f>IF(LEN($A520)&gt;1,"Val "&amp;COUNTIF($A$2:$A520,"&gt;&lt;"),"")</f>
        <v/>
      </c>
      <c r="C520" s="61" t="s">
        <v>393</v>
      </c>
      <c r="D520" s="61" t="s">
        <v>394</v>
      </c>
      <c r="E520" s="61" t="s">
        <v>395</v>
      </c>
      <c r="F520" s="196"/>
      <c r="G520" s="328"/>
      <c r="H520" s="328"/>
      <c r="I520" s="327"/>
      <c r="J520" s="328"/>
      <c r="K520" s="327"/>
      <c r="M520" s="320"/>
    </row>
    <row r="521" spans="1:13" x14ac:dyDescent="0.35">
      <c r="A521" s="273" t="s">
        <v>399</v>
      </c>
      <c r="B521" s="242" t="str">
        <f>IF(LEN($A521)&gt;1,"Val "&amp;COUNTIF($A$2:$A521,"&gt;&lt;"),"")</f>
        <v/>
      </c>
      <c r="C521" s="60" t="e">
        <f>Org_data!$BG$3</f>
        <v>#N/A</v>
      </c>
      <c r="D521" s="60" t="e">
        <f>Org_data!$BG$4</f>
        <v>#N/A</v>
      </c>
      <c r="E521" s="60">
        <f>'E&amp;R1'!$L$31</f>
        <v>0</v>
      </c>
      <c r="F521" s="196"/>
      <c r="G521" s="329"/>
      <c r="H521" s="329"/>
      <c r="I521" s="330"/>
      <c r="J521" s="329"/>
      <c r="K521" s="330"/>
      <c r="L521" s="321"/>
      <c r="M521" s="322"/>
    </row>
    <row r="522" spans="1:13" ht="29.25" customHeight="1" x14ac:dyDescent="0.35">
      <c r="A522" s="273"/>
      <c r="B522" s="242"/>
      <c r="C522" s="418" t="s">
        <v>627</v>
      </c>
      <c r="D522" s="419"/>
      <c r="E522" s="420"/>
      <c r="F522" s="196"/>
      <c r="G522" s="329"/>
      <c r="H522" s="329"/>
      <c r="I522" s="330"/>
      <c r="J522" s="329"/>
      <c r="K522" s="330"/>
      <c r="L522" s="321"/>
      <c r="M522" s="322"/>
    </row>
    <row r="523" spans="1:13" ht="60" customHeight="1" x14ac:dyDescent="0.35">
      <c r="A523" s="273" t="s">
        <v>399</v>
      </c>
      <c r="B523" s="240" t="str">
        <f>IF(LEN($A523)&gt;1,"Val "&amp;COUNTIF($A$2:$A523,"&gt;&lt;"),"")</f>
        <v/>
      </c>
      <c r="C523" s="427" t="s">
        <v>397</v>
      </c>
      <c r="D523" s="428"/>
      <c r="E523" s="429"/>
      <c r="F523" s="107"/>
      <c r="G523" s="326"/>
      <c r="H523" s="326"/>
      <c r="I523" s="326"/>
      <c r="J523" s="326"/>
      <c r="K523" s="326"/>
      <c r="L523" s="323"/>
      <c r="M523" s="324"/>
    </row>
    <row r="524" spans="1:13" ht="60" customHeight="1" x14ac:dyDescent="0.35">
      <c r="A524" s="273" t="s">
        <v>628</v>
      </c>
      <c r="B524" s="241" t="str">
        <f>IF(LEN($A524)&gt;1,"Val "&amp;COUNTIF($A$2:$A524,"&gt;&lt;"),"")</f>
        <v>Val 115</v>
      </c>
      <c r="C524" s="424"/>
      <c r="D524" s="425"/>
      <c r="E524" s="426"/>
      <c r="F524" s="195" t="e">
        <f>IF(AND($H524=TRUE,$I524=TRUE),"Return to form","")</f>
        <v>#N/A</v>
      </c>
      <c r="G524" s="326" t="e">
        <f>D521&lt;&gt;0</f>
        <v>#N/A</v>
      </c>
      <c r="H524" s="326" t="e">
        <f>E521&gt;=D521</f>
        <v>#N/A</v>
      </c>
      <c r="I524" s="326" t="b">
        <f>ISTEXT(C524)</f>
        <v>0</v>
      </c>
      <c r="J524" s="326" t="e">
        <f>IF(AND(G524=TRUE,H524=TRUE),TRUE,FALSE)</f>
        <v>#N/A</v>
      </c>
      <c r="K524" s="326" t="e">
        <f>IF(AND(G524=TRUE,H524=TRUE,I524=TRUE),TRUE,FALSE)</f>
        <v>#N/A</v>
      </c>
      <c r="L524" s="323"/>
      <c r="M524" s="324"/>
    </row>
    <row r="525" spans="1:13" ht="30" customHeight="1" x14ac:dyDescent="0.35">
      <c r="A525" s="273" t="s">
        <v>399</v>
      </c>
      <c r="B525" s="242" t="str">
        <f>IF(LEN($A525)&gt;1,"Val "&amp;COUNTIF($A$2:$A525,"&gt;&lt;"),"")</f>
        <v/>
      </c>
      <c r="C525" s="427" t="s">
        <v>400</v>
      </c>
      <c r="D525" s="428"/>
      <c r="E525" s="429"/>
      <c r="F525" s="196"/>
      <c r="G525" s="326"/>
      <c r="H525" s="326"/>
      <c r="I525" s="326"/>
      <c r="J525" s="326"/>
      <c r="K525" s="326"/>
      <c r="L525" s="323"/>
      <c r="M525" s="324"/>
    </row>
    <row r="526" spans="1:13" ht="60" customHeight="1" x14ac:dyDescent="0.35">
      <c r="A526" s="273" t="s">
        <v>629</v>
      </c>
      <c r="B526" s="241" t="str">
        <f>IF(LEN($A526)&gt;1,"Val "&amp;COUNTIF($A$2:$A526,"&gt;&lt;"),"")</f>
        <v>Val 116</v>
      </c>
      <c r="C526" s="424"/>
      <c r="D526" s="425"/>
      <c r="E526" s="426"/>
      <c r="F526" s="195" t="e">
        <f>IF(AND($H526=TRUE,$I526=TRUE),"Return to form","")</f>
        <v>#N/A</v>
      </c>
      <c r="G526" s="326" t="e">
        <f>AND($E521&lt;=SUM($C521-$L526),$H524=FALSE)</f>
        <v>#N/A</v>
      </c>
      <c r="H526" s="326" t="e">
        <f>E521&lt;=SUM(C521*M526)</f>
        <v>#N/A</v>
      </c>
      <c r="I526" s="326" t="b">
        <f>ISTEXT(C526)</f>
        <v>0</v>
      </c>
      <c r="J526" s="326" t="e">
        <f>IF(AND(G526=TRUE,H526=TRUE),TRUE,FALSE)</f>
        <v>#N/A</v>
      </c>
      <c r="K526" s="326" t="e">
        <f>IF(AND(G526=TRUE,H526=TRUE,I526=TRUE),TRUE,FALSE)</f>
        <v>#N/A</v>
      </c>
      <c r="L526" s="323">
        <v>5000</v>
      </c>
      <c r="M526" s="324">
        <v>0.33333333333333298</v>
      </c>
    </row>
    <row r="527" spans="1:13" x14ac:dyDescent="0.35">
      <c r="A527" s="273" t="s">
        <v>399</v>
      </c>
      <c r="B527" s="243" t="str">
        <f>IF(LEN($A527)&gt;1,"Val "&amp;COUNTIF($A$2:$A527,"&gt;&lt;"),"")</f>
        <v/>
      </c>
      <c r="C527" s="135"/>
      <c r="D527" s="135"/>
      <c r="E527" s="135"/>
      <c r="F527" s="197"/>
      <c r="G527" s="327"/>
      <c r="H527" s="327"/>
      <c r="I527" s="327"/>
      <c r="J527" s="327"/>
      <c r="K527" s="327"/>
      <c r="M527" s="325"/>
    </row>
    <row r="528" spans="1:13" x14ac:dyDescent="0.35">
      <c r="A528" s="273" t="s">
        <v>399</v>
      </c>
      <c r="B528" s="242" t="str">
        <f>IF(LEN($A528)&gt;1,"Val "&amp;COUNTIF($A$2:$A528,"&gt;&lt;"),"")</f>
        <v/>
      </c>
      <c r="C528" s="104" t="s">
        <v>630</v>
      </c>
      <c r="D528" s="58"/>
      <c r="E528" s="59"/>
      <c r="F528" s="196"/>
      <c r="G528" s="327"/>
      <c r="H528" s="327"/>
      <c r="I528" s="327"/>
      <c r="J528" s="327"/>
      <c r="K528" s="327"/>
      <c r="M528" s="320"/>
    </row>
    <row r="529" spans="1:13" ht="45" customHeight="1" x14ac:dyDescent="0.35">
      <c r="A529" s="273" t="s">
        <v>399</v>
      </c>
      <c r="B529" s="242" t="str">
        <f>IF(LEN($A529)&gt;1,"Val "&amp;COUNTIF($A$2:$A529,"&gt;&lt;"),"")</f>
        <v/>
      </c>
      <c r="C529" s="61" t="s">
        <v>393</v>
      </c>
      <c r="D529" s="61" t="s">
        <v>394</v>
      </c>
      <c r="E529" s="61" t="s">
        <v>395</v>
      </c>
      <c r="F529" s="196"/>
      <c r="G529" s="328"/>
      <c r="H529" s="328"/>
      <c r="I529" s="327"/>
      <c r="J529" s="328"/>
      <c r="K529" s="327"/>
      <c r="M529" s="320"/>
    </row>
    <row r="530" spans="1:13" x14ac:dyDescent="0.35">
      <c r="A530" s="273" t="s">
        <v>399</v>
      </c>
      <c r="B530" s="242" t="str">
        <f>IF(LEN($A530)&gt;1,"Val "&amp;COUNTIF($A$2:$A530,"&gt;&lt;"),"")</f>
        <v/>
      </c>
      <c r="C530" s="60" t="e">
        <f>Org_data!$BH$3</f>
        <v>#N/A</v>
      </c>
      <c r="D530" s="60" t="e">
        <f>Org_data!$BH$4</f>
        <v>#N/A</v>
      </c>
      <c r="E530" s="60">
        <f>'E&amp;R1'!$V$31</f>
        <v>0</v>
      </c>
      <c r="F530" s="196"/>
      <c r="G530" s="329"/>
      <c r="H530" s="329"/>
      <c r="I530" s="330"/>
      <c r="J530" s="329"/>
      <c r="K530" s="330"/>
      <c r="L530" s="321"/>
      <c r="M530" s="322"/>
    </row>
    <row r="531" spans="1:13" ht="29.25" customHeight="1" x14ac:dyDescent="0.35">
      <c r="A531" s="273"/>
      <c r="B531" s="242"/>
      <c r="C531" s="418" t="s">
        <v>631</v>
      </c>
      <c r="D531" s="419"/>
      <c r="E531" s="420"/>
      <c r="F531" s="196"/>
      <c r="G531" s="329"/>
      <c r="H531" s="329"/>
      <c r="I531" s="330"/>
      <c r="J531" s="329"/>
      <c r="K531" s="330"/>
      <c r="L531" s="321"/>
      <c r="M531" s="322"/>
    </row>
    <row r="532" spans="1:13" ht="60" customHeight="1" x14ac:dyDescent="0.35">
      <c r="A532" s="273" t="s">
        <v>399</v>
      </c>
      <c r="B532" s="240" t="str">
        <f>IF(LEN($A532)&gt;1,"Val "&amp;COUNTIF($A$2:$A532,"&gt;&lt;"),"")</f>
        <v/>
      </c>
      <c r="C532" s="427" t="s">
        <v>397</v>
      </c>
      <c r="D532" s="428"/>
      <c r="E532" s="429"/>
      <c r="F532" s="107"/>
      <c r="G532" s="326"/>
      <c r="H532" s="326"/>
      <c r="I532" s="326"/>
      <c r="J532" s="326"/>
      <c r="K532" s="326"/>
      <c r="L532" s="323"/>
      <c r="M532" s="324"/>
    </row>
    <row r="533" spans="1:13" ht="60" customHeight="1" x14ac:dyDescent="0.35">
      <c r="A533" s="273" t="s">
        <v>632</v>
      </c>
      <c r="B533" s="241" t="str">
        <f>IF(LEN($A533)&gt;1,"Val "&amp;COUNTIF($A$2:$A533,"&gt;&lt;"),"")</f>
        <v>Val 117</v>
      </c>
      <c r="C533" s="424"/>
      <c r="D533" s="425"/>
      <c r="E533" s="426"/>
      <c r="F533" s="195" t="e">
        <f>IF(AND($H533=TRUE,$I533=TRUE),"Return to form","")</f>
        <v>#N/A</v>
      </c>
      <c r="G533" s="326" t="e">
        <f>D530&lt;&gt;0</f>
        <v>#N/A</v>
      </c>
      <c r="H533" s="326" t="e">
        <f>E530&gt;=D530</f>
        <v>#N/A</v>
      </c>
      <c r="I533" s="326" t="b">
        <f>ISTEXT(C533)</f>
        <v>0</v>
      </c>
      <c r="J533" s="326" t="e">
        <f>IF(AND(G533=TRUE,H533=TRUE),TRUE,FALSE)</f>
        <v>#N/A</v>
      </c>
      <c r="K533" s="326" t="e">
        <f>IF(AND(G533=TRUE,H533=TRUE,I533=TRUE),TRUE,FALSE)</f>
        <v>#N/A</v>
      </c>
      <c r="L533" s="323"/>
      <c r="M533" s="324"/>
    </row>
    <row r="534" spans="1:13" ht="30" customHeight="1" x14ac:dyDescent="0.35">
      <c r="A534" s="273" t="s">
        <v>399</v>
      </c>
      <c r="B534" s="242" t="str">
        <f>IF(LEN($A534)&gt;1,"Val "&amp;COUNTIF($A$2:$A534,"&gt;&lt;"),"")</f>
        <v/>
      </c>
      <c r="C534" s="427" t="s">
        <v>400</v>
      </c>
      <c r="D534" s="428"/>
      <c r="E534" s="429"/>
      <c r="F534" s="196"/>
      <c r="G534" s="326"/>
      <c r="H534" s="326"/>
      <c r="I534" s="326"/>
      <c r="J534" s="326"/>
      <c r="K534" s="326"/>
      <c r="L534" s="323"/>
      <c r="M534" s="324"/>
    </row>
    <row r="535" spans="1:13" ht="60" customHeight="1" x14ac:dyDescent="0.35">
      <c r="A535" s="273" t="s">
        <v>633</v>
      </c>
      <c r="B535" s="241" t="str">
        <f>IF(LEN($A535)&gt;1,"Val "&amp;COUNTIF($A$2:$A535,"&gt;&lt;"),"")</f>
        <v>Val 118</v>
      </c>
      <c r="C535" s="424"/>
      <c r="D535" s="425"/>
      <c r="E535" s="426"/>
      <c r="F535" s="195" t="e">
        <f>IF(AND($H535=TRUE,$I535=TRUE),"Return to form","")</f>
        <v>#N/A</v>
      </c>
      <c r="G535" s="326" t="e">
        <f>AND($E530&lt;=SUM($C530-$L535),$H533=FALSE)</f>
        <v>#N/A</v>
      </c>
      <c r="H535" s="326" t="e">
        <f>E530&lt;=SUM(C530*M535)</f>
        <v>#N/A</v>
      </c>
      <c r="I535" s="326" t="b">
        <f>ISTEXT(C535)</f>
        <v>0</v>
      </c>
      <c r="J535" s="326" t="e">
        <f>IF(AND(G535=TRUE,H535=TRUE),TRUE,FALSE)</f>
        <v>#N/A</v>
      </c>
      <c r="K535" s="326" t="e">
        <f>IF(AND(G535=TRUE,H535=TRUE,I535=TRUE),TRUE,FALSE)</f>
        <v>#N/A</v>
      </c>
      <c r="L535" s="323">
        <v>5000</v>
      </c>
      <c r="M535" s="324">
        <v>0.33333333333333298</v>
      </c>
    </row>
    <row r="536" spans="1:13" x14ac:dyDescent="0.35">
      <c r="A536" s="273" t="s">
        <v>399</v>
      </c>
      <c r="B536" s="243" t="str">
        <f>IF(LEN($A536)&gt;1,"Val "&amp;COUNTIF($A$2:$A536,"&gt;&lt;"),"")</f>
        <v/>
      </c>
      <c r="C536" s="135"/>
      <c r="D536" s="135"/>
      <c r="E536" s="135"/>
      <c r="F536" s="197"/>
      <c r="G536" s="327"/>
      <c r="H536" s="327"/>
      <c r="I536" s="327"/>
      <c r="J536" s="327"/>
      <c r="K536" s="327"/>
      <c r="M536" s="325"/>
    </row>
    <row r="537" spans="1:13" x14ac:dyDescent="0.35">
      <c r="A537" s="273" t="s">
        <v>399</v>
      </c>
      <c r="B537" s="242" t="str">
        <f>IF(LEN($A537)&gt;1,"Val "&amp;COUNTIF($A$2:$A537,"&gt;&lt;"),"")</f>
        <v/>
      </c>
      <c r="C537" s="104" t="s">
        <v>634</v>
      </c>
      <c r="D537" s="58"/>
      <c r="E537" s="59"/>
      <c r="F537" s="196"/>
      <c r="G537" s="327"/>
      <c r="H537" s="327"/>
      <c r="I537" s="327"/>
      <c r="J537" s="327"/>
      <c r="K537" s="327"/>
      <c r="M537" s="320"/>
    </row>
    <row r="538" spans="1:13" ht="45" customHeight="1" x14ac:dyDescent="0.35">
      <c r="A538" s="273" t="s">
        <v>399</v>
      </c>
      <c r="B538" s="242" t="str">
        <f>IF(LEN($A538)&gt;1,"Val "&amp;COUNTIF($A$2:$A538,"&gt;&lt;"),"")</f>
        <v/>
      </c>
      <c r="C538" s="61" t="s">
        <v>393</v>
      </c>
      <c r="D538" s="61" t="s">
        <v>394</v>
      </c>
      <c r="E538" s="61" t="s">
        <v>395</v>
      </c>
      <c r="F538" s="196"/>
      <c r="G538" s="328"/>
      <c r="H538" s="328"/>
      <c r="I538" s="327"/>
      <c r="J538" s="328"/>
      <c r="K538" s="327"/>
      <c r="M538" s="320"/>
    </row>
    <row r="539" spans="1:13" x14ac:dyDescent="0.35">
      <c r="A539" s="273" t="s">
        <v>399</v>
      </c>
      <c r="B539" s="242" t="str">
        <f>IF(LEN($A539)&gt;1,"Val "&amp;COUNTIF($A$2:$A539,"&gt;&lt;"),"")</f>
        <v/>
      </c>
      <c r="C539" s="60" t="e">
        <f>Org_data!$BI$3</f>
        <v>#N/A</v>
      </c>
      <c r="D539" s="60" t="e">
        <f>Org_data!$BI$4</f>
        <v>#N/A</v>
      </c>
      <c r="E539" s="60">
        <f>'E&amp;R1'!$AH$31</f>
        <v>0</v>
      </c>
      <c r="F539" s="196"/>
      <c r="G539" s="329"/>
      <c r="H539" s="329"/>
      <c r="I539" s="330"/>
      <c r="J539" s="329"/>
      <c r="K539" s="330"/>
      <c r="L539" s="321"/>
      <c r="M539" s="322"/>
    </row>
    <row r="540" spans="1:13" ht="30" customHeight="1" x14ac:dyDescent="0.35">
      <c r="A540" s="273"/>
      <c r="B540" s="242"/>
      <c r="C540" s="418" t="s">
        <v>635</v>
      </c>
      <c r="D540" s="419"/>
      <c r="E540" s="420"/>
      <c r="F540" s="196"/>
      <c r="G540" s="329"/>
      <c r="H540" s="329"/>
      <c r="I540" s="330"/>
      <c r="J540" s="329"/>
      <c r="K540" s="330"/>
      <c r="L540" s="321"/>
      <c r="M540" s="322"/>
    </row>
    <row r="541" spans="1:13" ht="60" customHeight="1" x14ac:dyDescent="0.35">
      <c r="A541" s="273" t="s">
        <v>399</v>
      </c>
      <c r="B541" s="240" t="str">
        <f>IF(LEN($A541)&gt;1,"Val "&amp;COUNTIF($A$2:$A541,"&gt;&lt;"),"")</f>
        <v/>
      </c>
      <c r="C541" s="427" t="s">
        <v>397</v>
      </c>
      <c r="D541" s="428"/>
      <c r="E541" s="429"/>
      <c r="F541" s="107"/>
      <c r="G541" s="326"/>
      <c r="H541" s="326"/>
      <c r="I541" s="326"/>
      <c r="J541" s="326"/>
      <c r="K541" s="326"/>
      <c r="L541" s="323"/>
      <c r="M541" s="324"/>
    </row>
    <row r="542" spans="1:13" ht="60" customHeight="1" x14ac:dyDescent="0.35">
      <c r="A542" s="273" t="s">
        <v>636</v>
      </c>
      <c r="B542" s="241" t="str">
        <f>IF(LEN($A542)&gt;1,"Val "&amp;COUNTIF($A$2:$A542,"&gt;&lt;"),"")</f>
        <v>Val 119</v>
      </c>
      <c r="C542" s="424"/>
      <c r="D542" s="425"/>
      <c r="E542" s="426"/>
      <c r="F542" s="195" t="e">
        <f>IF(AND($H542=TRUE,$I542=TRUE),"Return to form","")</f>
        <v>#N/A</v>
      </c>
      <c r="G542" s="326" t="e">
        <f>D539&lt;&gt;0</f>
        <v>#N/A</v>
      </c>
      <c r="H542" s="326" t="e">
        <f>E539&gt;=D539</f>
        <v>#N/A</v>
      </c>
      <c r="I542" s="326" t="b">
        <f>ISTEXT(C542)</f>
        <v>0</v>
      </c>
      <c r="J542" s="326" t="e">
        <f>IF(AND(G542=TRUE,H542=TRUE),TRUE,FALSE)</f>
        <v>#N/A</v>
      </c>
      <c r="K542" s="326" t="e">
        <f>IF(AND(G542=TRUE,H542=TRUE,I542=TRUE),TRUE,FALSE)</f>
        <v>#N/A</v>
      </c>
      <c r="L542" s="323"/>
      <c r="M542" s="324"/>
    </row>
    <row r="543" spans="1:13" ht="30" customHeight="1" x14ac:dyDescent="0.35">
      <c r="A543" s="273" t="s">
        <v>399</v>
      </c>
      <c r="B543" s="242" t="str">
        <f>IF(LEN($A543)&gt;1,"Val "&amp;COUNTIF($A$2:$A543,"&gt;&lt;"),"")</f>
        <v/>
      </c>
      <c r="C543" s="427" t="s">
        <v>400</v>
      </c>
      <c r="D543" s="428"/>
      <c r="E543" s="429"/>
      <c r="F543" s="196"/>
      <c r="G543" s="326"/>
      <c r="H543" s="326"/>
      <c r="I543" s="326"/>
      <c r="J543" s="326"/>
      <c r="K543" s="326"/>
      <c r="L543" s="323"/>
      <c r="M543" s="324"/>
    </row>
    <row r="544" spans="1:13" ht="60" customHeight="1" x14ac:dyDescent="0.35">
      <c r="A544" s="273" t="s">
        <v>637</v>
      </c>
      <c r="B544" s="241" t="str">
        <f>IF(LEN($A544)&gt;1,"Val "&amp;COUNTIF($A$2:$A544,"&gt;&lt;"),"")</f>
        <v>Val 120</v>
      </c>
      <c r="C544" s="424"/>
      <c r="D544" s="425"/>
      <c r="E544" s="426"/>
      <c r="F544" s="195" t="e">
        <f>IF(AND($H544=TRUE,$I544=TRUE),"Return to form","")</f>
        <v>#N/A</v>
      </c>
      <c r="G544" s="326" t="e">
        <f>AND($E539&lt;=SUM($C539-$L544),$H542=FALSE)</f>
        <v>#N/A</v>
      </c>
      <c r="H544" s="326" t="e">
        <f>E539&lt;=SUM(C539*M544)</f>
        <v>#N/A</v>
      </c>
      <c r="I544" s="326" t="b">
        <f>ISTEXT(C544)</f>
        <v>0</v>
      </c>
      <c r="J544" s="326" t="e">
        <f>IF(AND(G544=TRUE,H544=TRUE),TRUE,FALSE)</f>
        <v>#N/A</v>
      </c>
      <c r="K544" s="326" t="e">
        <f>IF(AND(G544=TRUE,H544=TRUE,I544=TRUE),TRUE,FALSE)</f>
        <v>#N/A</v>
      </c>
      <c r="L544" s="323">
        <v>5000</v>
      </c>
      <c r="M544" s="324">
        <v>0.33333333333333298</v>
      </c>
    </row>
    <row r="545" spans="1:13" x14ac:dyDescent="0.35">
      <c r="A545" s="273" t="s">
        <v>399</v>
      </c>
      <c r="B545" s="243" t="str">
        <f>IF(LEN($A545)&gt;1,"Val "&amp;COUNTIF($A$2:$A545,"&gt;&lt;"),"")</f>
        <v/>
      </c>
      <c r="C545" s="135"/>
      <c r="D545" s="135"/>
      <c r="E545" s="135"/>
      <c r="F545" s="197"/>
      <c r="G545" s="327"/>
      <c r="H545" s="327"/>
      <c r="I545" s="327"/>
      <c r="J545" s="327"/>
      <c r="K545" s="327"/>
      <c r="M545" s="325"/>
    </row>
    <row r="546" spans="1:13" x14ac:dyDescent="0.35">
      <c r="A546" s="273" t="s">
        <v>399</v>
      </c>
      <c r="B546" s="242" t="str">
        <f>IF(LEN($A546)&gt;1,"Val "&amp;COUNTIF($A$2:$A546,"&gt;&lt;"),"")</f>
        <v/>
      </c>
      <c r="C546" s="104" t="s">
        <v>638</v>
      </c>
      <c r="D546" s="58"/>
      <c r="E546" s="59"/>
      <c r="F546" s="196"/>
      <c r="G546" s="327"/>
      <c r="H546" s="327"/>
      <c r="I546" s="327"/>
      <c r="J546" s="327"/>
      <c r="K546" s="327"/>
      <c r="M546" s="320"/>
    </row>
    <row r="547" spans="1:13" ht="45" customHeight="1" x14ac:dyDescent="0.35">
      <c r="A547" s="273" t="s">
        <v>399</v>
      </c>
      <c r="B547" s="242" t="str">
        <f>IF(LEN($A547)&gt;1,"Val "&amp;COUNTIF($A$2:$A547,"&gt;&lt;"),"")</f>
        <v/>
      </c>
      <c r="C547" s="61" t="s">
        <v>393</v>
      </c>
      <c r="D547" s="61" t="s">
        <v>394</v>
      </c>
      <c r="E547" s="61" t="s">
        <v>395</v>
      </c>
      <c r="F547" s="196"/>
      <c r="G547" s="328"/>
      <c r="H547" s="328"/>
      <c r="I547" s="327"/>
      <c r="J547" s="328"/>
      <c r="K547" s="327"/>
      <c r="M547" s="320"/>
    </row>
    <row r="548" spans="1:13" x14ac:dyDescent="0.35">
      <c r="A548" s="273" t="s">
        <v>399</v>
      </c>
      <c r="B548" s="242" t="str">
        <f>IF(LEN($A548)&gt;1,"Val "&amp;COUNTIF($A$2:$A548,"&gt;&lt;"),"")</f>
        <v/>
      </c>
      <c r="C548" s="60" t="e">
        <f>Org_data!$BJ$3</f>
        <v>#N/A</v>
      </c>
      <c r="D548" s="60" t="e">
        <f>Org_data!$BJ$4</f>
        <v>#N/A</v>
      </c>
      <c r="E548" s="60">
        <f>'E&amp;R1'!$L$32</f>
        <v>0</v>
      </c>
      <c r="F548" s="196"/>
      <c r="G548" s="329"/>
      <c r="H548" s="329"/>
      <c r="I548" s="330"/>
      <c r="J548" s="329"/>
      <c r="K548" s="330"/>
      <c r="L548" s="321"/>
      <c r="M548" s="322"/>
    </row>
    <row r="549" spans="1:13" ht="28.5" customHeight="1" x14ac:dyDescent="0.35">
      <c r="A549" s="273"/>
      <c r="B549" s="242"/>
      <c r="C549" s="418" t="s">
        <v>639</v>
      </c>
      <c r="D549" s="419"/>
      <c r="E549" s="420"/>
      <c r="F549" s="196"/>
      <c r="G549" s="329"/>
      <c r="H549" s="329"/>
      <c r="I549" s="330"/>
      <c r="J549" s="329"/>
      <c r="K549" s="330"/>
      <c r="L549" s="321"/>
      <c r="M549" s="322"/>
    </row>
    <row r="550" spans="1:13" ht="60" customHeight="1" x14ac:dyDescent="0.35">
      <c r="A550" s="273" t="s">
        <v>399</v>
      </c>
      <c r="B550" s="240" t="str">
        <f>IF(LEN($A550)&gt;1,"Val "&amp;COUNTIF($A$2:$A550,"&gt;&lt;"),"")</f>
        <v/>
      </c>
      <c r="C550" s="427" t="s">
        <v>397</v>
      </c>
      <c r="D550" s="428"/>
      <c r="E550" s="429"/>
      <c r="F550" s="107"/>
      <c r="G550" s="326"/>
      <c r="H550" s="326"/>
      <c r="I550" s="326"/>
      <c r="J550" s="326"/>
      <c r="K550" s="326"/>
      <c r="L550" s="323"/>
      <c r="M550" s="324"/>
    </row>
    <row r="551" spans="1:13" ht="60" customHeight="1" x14ac:dyDescent="0.35">
      <c r="A551" s="273" t="s">
        <v>640</v>
      </c>
      <c r="B551" s="241" t="str">
        <f>IF(LEN($A551)&gt;1,"Val "&amp;COUNTIF($A$2:$A551,"&gt;&lt;"),"")</f>
        <v>Val 121</v>
      </c>
      <c r="C551" s="424"/>
      <c r="D551" s="425"/>
      <c r="E551" s="426"/>
      <c r="F551" s="195" t="e">
        <f>IF(AND($H551=TRUE,$I551=TRUE),"Return to form","")</f>
        <v>#N/A</v>
      </c>
      <c r="G551" s="326" t="e">
        <f>D548&lt;&gt;0</f>
        <v>#N/A</v>
      </c>
      <c r="H551" s="326" t="e">
        <f>E548&gt;=D548</f>
        <v>#N/A</v>
      </c>
      <c r="I551" s="326" t="b">
        <f>ISTEXT(C551)</f>
        <v>0</v>
      </c>
      <c r="J551" s="326" t="e">
        <f>IF(AND(G551=TRUE,H551=TRUE),TRUE,FALSE)</f>
        <v>#N/A</v>
      </c>
      <c r="K551" s="326" t="e">
        <f>IF(AND(G551=TRUE,H551=TRUE,I551=TRUE),TRUE,FALSE)</f>
        <v>#N/A</v>
      </c>
      <c r="L551" s="323"/>
      <c r="M551" s="324"/>
    </row>
    <row r="552" spans="1:13" ht="30" customHeight="1" x14ac:dyDescent="0.35">
      <c r="A552" s="273" t="s">
        <v>399</v>
      </c>
      <c r="B552" s="242" t="str">
        <f>IF(LEN($A552)&gt;1,"Val "&amp;COUNTIF($A$2:$A552,"&gt;&lt;"),"")</f>
        <v/>
      </c>
      <c r="C552" s="427" t="s">
        <v>400</v>
      </c>
      <c r="D552" s="428"/>
      <c r="E552" s="429"/>
      <c r="F552" s="196"/>
      <c r="G552" s="326"/>
      <c r="H552" s="326"/>
      <c r="I552" s="326"/>
      <c r="J552" s="326"/>
      <c r="K552" s="326"/>
      <c r="L552" s="323"/>
      <c r="M552" s="324"/>
    </row>
    <row r="553" spans="1:13" ht="60" customHeight="1" x14ac:dyDescent="0.35">
      <c r="A553" s="273" t="s">
        <v>641</v>
      </c>
      <c r="B553" s="241" t="str">
        <f>IF(LEN($A553)&gt;1,"Val "&amp;COUNTIF($A$2:$A553,"&gt;&lt;"),"")</f>
        <v>Val 122</v>
      </c>
      <c r="C553" s="424"/>
      <c r="D553" s="425"/>
      <c r="E553" s="426"/>
      <c r="F553" s="195" t="e">
        <f>IF(AND($H553=TRUE,$I553=TRUE),"Return to form","")</f>
        <v>#N/A</v>
      </c>
      <c r="G553" s="326" t="e">
        <f>AND($E548&lt;=SUM($C548-$L553),$H551=FALSE)</f>
        <v>#N/A</v>
      </c>
      <c r="H553" s="326" t="e">
        <f>E548&lt;=SUM(C548*M553)</f>
        <v>#N/A</v>
      </c>
      <c r="I553" s="326" t="b">
        <f>ISTEXT(C553)</f>
        <v>0</v>
      </c>
      <c r="J553" s="326" t="e">
        <f>IF(AND(G553=TRUE,H553=TRUE),TRUE,FALSE)</f>
        <v>#N/A</v>
      </c>
      <c r="K553" s="326" t="e">
        <f>IF(AND(G553=TRUE,H553=TRUE,I553=TRUE),TRUE,FALSE)</f>
        <v>#N/A</v>
      </c>
      <c r="L553" s="323">
        <v>5000</v>
      </c>
      <c r="M553" s="324">
        <v>0.33333333333333298</v>
      </c>
    </row>
    <row r="554" spans="1:13" x14ac:dyDescent="0.35">
      <c r="A554" s="273" t="s">
        <v>399</v>
      </c>
      <c r="B554" s="243" t="str">
        <f>IF(LEN($A554)&gt;1,"Val "&amp;COUNTIF($A$2:$A554,"&gt;&lt;"),"")</f>
        <v/>
      </c>
      <c r="C554" s="135"/>
      <c r="D554" s="135"/>
      <c r="E554" s="135"/>
      <c r="F554" s="197"/>
      <c r="G554" s="327"/>
      <c r="H554" s="327"/>
      <c r="I554" s="327"/>
      <c r="J554" s="327"/>
      <c r="K554" s="327"/>
      <c r="M554" s="325"/>
    </row>
    <row r="555" spans="1:13" x14ac:dyDescent="0.35">
      <c r="A555" s="273" t="s">
        <v>399</v>
      </c>
      <c r="B555" s="242" t="str">
        <f>IF(LEN($A555)&gt;1,"Val "&amp;COUNTIF($A$2:$A555,"&gt;&lt;"),"")</f>
        <v/>
      </c>
      <c r="C555" s="104" t="s">
        <v>642</v>
      </c>
      <c r="D555" s="58"/>
      <c r="E555" s="59"/>
      <c r="F555" s="196"/>
      <c r="G555" s="327"/>
      <c r="H555" s="327"/>
      <c r="I555" s="327"/>
      <c r="J555" s="327"/>
      <c r="K555" s="327"/>
      <c r="M555" s="320"/>
    </row>
    <row r="556" spans="1:13" ht="45" customHeight="1" x14ac:dyDescent="0.35">
      <c r="A556" s="273" t="s">
        <v>399</v>
      </c>
      <c r="B556" s="242" t="str">
        <f>IF(LEN($A556)&gt;1,"Val "&amp;COUNTIF($A$2:$A556,"&gt;&lt;"),"")</f>
        <v/>
      </c>
      <c r="C556" s="61" t="s">
        <v>393</v>
      </c>
      <c r="D556" s="61" t="s">
        <v>394</v>
      </c>
      <c r="E556" s="61" t="s">
        <v>395</v>
      </c>
      <c r="F556" s="196"/>
      <c r="G556" s="328"/>
      <c r="H556" s="328"/>
      <c r="I556" s="327"/>
      <c r="J556" s="328"/>
      <c r="K556" s="327"/>
      <c r="M556" s="320"/>
    </row>
    <row r="557" spans="1:13" x14ac:dyDescent="0.35">
      <c r="A557" s="273" t="s">
        <v>399</v>
      </c>
      <c r="B557" s="242" t="str">
        <f>IF(LEN($A557)&gt;1,"Val "&amp;COUNTIF($A$2:$A557,"&gt;&lt;"),"")</f>
        <v/>
      </c>
      <c r="C557" s="60" t="e">
        <f>Org_data!$BK$3</f>
        <v>#N/A</v>
      </c>
      <c r="D557" s="60" t="e">
        <f>Org_data!$BK$4</f>
        <v>#N/A</v>
      </c>
      <c r="E557" s="60">
        <f>'E&amp;R1'!$V$32</f>
        <v>0</v>
      </c>
      <c r="F557" s="196"/>
      <c r="G557" s="329"/>
      <c r="H557" s="329"/>
      <c r="I557" s="330"/>
      <c r="J557" s="329"/>
      <c r="K557" s="330"/>
      <c r="L557" s="321"/>
      <c r="M557" s="322"/>
    </row>
    <row r="558" spans="1:13" ht="30" customHeight="1" x14ac:dyDescent="0.35">
      <c r="A558" s="273"/>
      <c r="B558" s="242"/>
      <c r="C558" s="418" t="s">
        <v>643</v>
      </c>
      <c r="D558" s="419"/>
      <c r="E558" s="420"/>
      <c r="F558" s="196"/>
      <c r="G558" s="329"/>
      <c r="H558" s="329"/>
      <c r="I558" s="330"/>
      <c r="J558" s="329"/>
      <c r="K558" s="330"/>
      <c r="L558" s="321"/>
      <c r="M558" s="322"/>
    </row>
    <row r="559" spans="1:13" ht="60" customHeight="1" x14ac:dyDescent="0.35">
      <c r="A559" s="273" t="s">
        <v>399</v>
      </c>
      <c r="B559" s="240" t="str">
        <f>IF(LEN($A559)&gt;1,"Val "&amp;COUNTIF($A$2:$A559,"&gt;&lt;"),"")</f>
        <v/>
      </c>
      <c r="C559" s="427" t="s">
        <v>397</v>
      </c>
      <c r="D559" s="428"/>
      <c r="E559" s="429"/>
      <c r="F559" s="107"/>
      <c r="G559" s="326"/>
      <c r="H559" s="326"/>
      <c r="I559" s="326"/>
      <c r="J559" s="326"/>
      <c r="K559" s="326"/>
      <c r="L559" s="323"/>
      <c r="M559" s="324"/>
    </row>
    <row r="560" spans="1:13" ht="60" customHeight="1" x14ac:dyDescent="0.35">
      <c r="A560" s="273" t="s">
        <v>644</v>
      </c>
      <c r="B560" s="241" t="str">
        <f>IF(LEN($A560)&gt;1,"Val "&amp;COUNTIF($A$2:$A560,"&gt;&lt;"),"")</f>
        <v>Val 123</v>
      </c>
      <c r="C560" s="424"/>
      <c r="D560" s="425"/>
      <c r="E560" s="426"/>
      <c r="F560" s="195" t="e">
        <f>IF(AND($H560=TRUE,$I560=TRUE),"Return to form","")</f>
        <v>#N/A</v>
      </c>
      <c r="G560" s="326" t="e">
        <f>D557&lt;&gt;0</f>
        <v>#N/A</v>
      </c>
      <c r="H560" s="326" t="e">
        <f>E557&gt;=D557</f>
        <v>#N/A</v>
      </c>
      <c r="I560" s="326" t="b">
        <f>ISTEXT(C560)</f>
        <v>0</v>
      </c>
      <c r="J560" s="326" t="e">
        <f>IF(AND(G560=TRUE,H560=TRUE),TRUE,FALSE)</f>
        <v>#N/A</v>
      </c>
      <c r="K560" s="326" t="e">
        <f>IF(AND(G560=TRUE,H560=TRUE,I560=TRUE),TRUE,FALSE)</f>
        <v>#N/A</v>
      </c>
      <c r="L560" s="323"/>
      <c r="M560" s="324"/>
    </row>
    <row r="561" spans="1:13" ht="30" customHeight="1" x14ac:dyDescent="0.35">
      <c r="A561" s="273" t="s">
        <v>399</v>
      </c>
      <c r="B561" s="242" t="str">
        <f>IF(LEN($A561)&gt;1,"Val "&amp;COUNTIF($A$2:$A561,"&gt;&lt;"),"")</f>
        <v/>
      </c>
      <c r="C561" s="427" t="s">
        <v>400</v>
      </c>
      <c r="D561" s="428"/>
      <c r="E561" s="429"/>
      <c r="F561" s="196"/>
      <c r="G561" s="326"/>
      <c r="H561" s="326"/>
      <c r="I561" s="326"/>
      <c r="J561" s="326"/>
      <c r="K561" s="326"/>
      <c r="L561" s="323"/>
      <c r="M561" s="324"/>
    </row>
    <row r="562" spans="1:13" ht="60" customHeight="1" x14ac:dyDescent="0.35">
      <c r="A562" s="273" t="s">
        <v>645</v>
      </c>
      <c r="B562" s="241" t="str">
        <f>IF(LEN($A562)&gt;1,"Val "&amp;COUNTIF($A$2:$A562,"&gt;&lt;"),"")</f>
        <v>Val 124</v>
      </c>
      <c r="C562" s="424"/>
      <c r="D562" s="425"/>
      <c r="E562" s="426"/>
      <c r="F562" s="195" t="e">
        <f>IF(AND($H562=TRUE,$I562=TRUE),"Return to form","")</f>
        <v>#N/A</v>
      </c>
      <c r="G562" s="326" t="e">
        <f>AND($E557&lt;=SUM($C557-$L562),$H560=FALSE)</f>
        <v>#N/A</v>
      </c>
      <c r="H562" s="326" t="e">
        <f>E557&lt;=SUM(C557*M562)</f>
        <v>#N/A</v>
      </c>
      <c r="I562" s="326" t="b">
        <f>ISTEXT(C562)</f>
        <v>0</v>
      </c>
      <c r="J562" s="326" t="e">
        <f>IF(AND(G562=TRUE,H562=TRUE),TRUE,FALSE)</f>
        <v>#N/A</v>
      </c>
      <c r="K562" s="326" t="e">
        <f>IF(AND(G562=TRUE,H562=TRUE,I562=TRUE),TRUE,FALSE)</f>
        <v>#N/A</v>
      </c>
      <c r="L562" s="323">
        <v>5000</v>
      </c>
      <c r="M562" s="324">
        <v>0.33333333333333298</v>
      </c>
    </row>
    <row r="563" spans="1:13" x14ac:dyDescent="0.35">
      <c r="A563" s="273" t="s">
        <v>399</v>
      </c>
      <c r="B563" s="243" t="str">
        <f>IF(LEN($A563)&gt;1,"Val "&amp;COUNTIF($A$2:$A563,"&gt;&lt;"),"")</f>
        <v/>
      </c>
      <c r="C563" s="135"/>
      <c r="D563" s="135"/>
      <c r="E563" s="135"/>
      <c r="F563" s="197"/>
      <c r="G563" s="327"/>
      <c r="H563" s="327"/>
      <c r="I563" s="327"/>
      <c r="J563" s="327"/>
      <c r="K563" s="327"/>
      <c r="M563" s="325"/>
    </row>
    <row r="564" spans="1:13" x14ac:dyDescent="0.35">
      <c r="A564" s="273" t="s">
        <v>399</v>
      </c>
      <c r="B564" s="242" t="str">
        <f>IF(LEN($A564)&gt;1,"Val "&amp;COUNTIF($A$2:$A564,"&gt;&lt;"),"")</f>
        <v/>
      </c>
      <c r="C564" s="104" t="s">
        <v>646</v>
      </c>
      <c r="D564" s="58"/>
      <c r="E564" s="59"/>
      <c r="F564" s="196"/>
      <c r="G564" s="327"/>
      <c r="H564" s="327"/>
      <c r="I564" s="327"/>
      <c r="J564" s="327"/>
      <c r="K564" s="327"/>
      <c r="M564" s="320"/>
    </row>
    <row r="565" spans="1:13" ht="45" customHeight="1" x14ac:dyDescent="0.35">
      <c r="A565" s="273" t="s">
        <v>399</v>
      </c>
      <c r="B565" s="242" t="str">
        <f>IF(LEN($A565)&gt;1,"Val "&amp;COUNTIF($A$2:$A565,"&gt;&lt;"),"")</f>
        <v/>
      </c>
      <c r="C565" s="61" t="s">
        <v>393</v>
      </c>
      <c r="D565" s="61" t="s">
        <v>394</v>
      </c>
      <c r="E565" s="61" t="s">
        <v>395</v>
      </c>
      <c r="F565" s="196"/>
      <c r="G565" s="328"/>
      <c r="H565" s="328"/>
      <c r="I565" s="327"/>
      <c r="J565" s="328"/>
      <c r="K565" s="327"/>
      <c r="M565" s="320"/>
    </row>
    <row r="566" spans="1:13" x14ac:dyDescent="0.35">
      <c r="A566" s="273" t="s">
        <v>399</v>
      </c>
      <c r="B566" s="242" t="str">
        <f>IF(LEN($A566)&gt;1,"Val "&amp;COUNTIF($A$2:$A566,"&gt;&lt;"),"")</f>
        <v/>
      </c>
      <c r="C566" s="60" t="e">
        <f>Org_data!$BL$3</f>
        <v>#N/A</v>
      </c>
      <c r="D566" s="60" t="e">
        <f>Org_data!$BL$4</f>
        <v>#N/A</v>
      </c>
      <c r="E566" s="60">
        <f>'E&amp;R1'!$AH$32</f>
        <v>0</v>
      </c>
      <c r="F566" s="196"/>
      <c r="G566" s="329"/>
      <c r="H566" s="329"/>
      <c r="I566" s="330"/>
      <c r="J566" s="329"/>
      <c r="K566" s="330"/>
      <c r="L566" s="321"/>
      <c r="M566" s="322"/>
    </row>
    <row r="567" spans="1:13" ht="29.25" customHeight="1" x14ac:dyDescent="0.35">
      <c r="A567" s="273"/>
      <c r="B567" s="242"/>
      <c r="C567" s="418" t="s">
        <v>647</v>
      </c>
      <c r="D567" s="419"/>
      <c r="E567" s="420"/>
      <c r="F567" s="196"/>
      <c r="G567" s="329"/>
      <c r="H567" s="329"/>
      <c r="I567" s="330"/>
      <c r="J567" s="329"/>
      <c r="K567" s="330"/>
      <c r="L567" s="321"/>
      <c r="M567" s="322"/>
    </row>
    <row r="568" spans="1:13" ht="60" customHeight="1" x14ac:dyDescent="0.35">
      <c r="A568" s="273" t="s">
        <v>399</v>
      </c>
      <c r="B568" s="240" t="str">
        <f>IF(LEN($A568)&gt;1,"Val "&amp;COUNTIF($A$2:$A568,"&gt;&lt;"),"")</f>
        <v/>
      </c>
      <c r="C568" s="427" t="s">
        <v>397</v>
      </c>
      <c r="D568" s="428"/>
      <c r="E568" s="429"/>
      <c r="F568" s="107"/>
      <c r="G568" s="326"/>
      <c r="H568" s="326"/>
      <c r="I568" s="326"/>
      <c r="J568" s="326"/>
      <c r="K568" s="326"/>
      <c r="L568" s="323"/>
      <c r="M568" s="324"/>
    </row>
    <row r="569" spans="1:13" ht="60" customHeight="1" x14ac:dyDescent="0.35">
      <c r="A569" s="273" t="s">
        <v>648</v>
      </c>
      <c r="B569" s="241" t="str">
        <f>IF(LEN($A569)&gt;1,"Val "&amp;COUNTIF($A$2:$A569,"&gt;&lt;"),"")</f>
        <v>Val 125</v>
      </c>
      <c r="C569" s="424"/>
      <c r="D569" s="425"/>
      <c r="E569" s="426"/>
      <c r="F569" s="195" t="e">
        <f>IF(AND($H569=TRUE,$I569=TRUE),"Return to form","")</f>
        <v>#N/A</v>
      </c>
      <c r="G569" s="326" t="e">
        <f>D566&lt;&gt;0</f>
        <v>#N/A</v>
      </c>
      <c r="H569" s="326" t="e">
        <f>E566&gt;=D566</f>
        <v>#N/A</v>
      </c>
      <c r="I569" s="326" t="b">
        <f>ISTEXT(C569)</f>
        <v>0</v>
      </c>
      <c r="J569" s="326" t="e">
        <f>IF(AND(G569=TRUE,H569=TRUE),TRUE,FALSE)</f>
        <v>#N/A</v>
      </c>
      <c r="K569" s="326" t="e">
        <f>IF(AND(G569=TRUE,H569=TRUE,I569=TRUE),TRUE,FALSE)</f>
        <v>#N/A</v>
      </c>
      <c r="L569" s="323"/>
      <c r="M569" s="324"/>
    </row>
    <row r="570" spans="1:13" ht="30" customHeight="1" x14ac:dyDescent="0.35">
      <c r="A570" s="273" t="s">
        <v>399</v>
      </c>
      <c r="B570" s="242" t="str">
        <f>IF(LEN($A570)&gt;1,"Val "&amp;COUNTIF($A$2:$A570,"&gt;&lt;"),"")</f>
        <v/>
      </c>
      <c r="C570" s="427" t="s">
        <v>400</v>
      </c>
      <c r="D570" s="428"/>
      <c r="E570" s="429"/>
      <c r="F570" s="196"/>
      <c r="G570" s="326"/>
      <c r="H570" s="326"/>
      <c r="I570" s="326"/>
      <c r="J570" s="326"/>
      <c r="K570" s="326"/>
      <c r="L570" s="323"/>
      <c r="M570" s="324"/>
    </row>
    <row r="571" spans="1:13" ht="60" customHeight="1" x14ac:dyDescent="0.35">
      <c r="A571" s="273" t="s">
        <v>649</v>
      </c>
      <c r="B571" s="241" t="str">
        <f>IF(LEN($A571)&gt;1,"Val "&amp;COUNTIF($A$2:$A571,"&gt;&lt;"),"")</f>
        <v>Val 126</v>
      </c>
      <c r="C571" s="424"/>
      <c r="D571" s="425"/>
      <c r="E571" s="426"/>
      <c r="F571" s="195" t="e">
        <f>IF(AND($H571=TRUE,$I571=TRUE),"Return to form","")</f>
        <v>#N/A</v>
      </c>
      <c r="G571" s="326" t="e">
        <f>AND($E566&lt;=SUM($C566-$L571),$H569=FALSE)</f>
        <v>#N/A</v>
      </c>
      <c r="H571" s="326" t="e">
        <f>E566&lt;=SUM(C566*M571)</f>
        <v>#N/A</v>
      </c>
      <c r="I571" s="326" t="b">
        <f>ISTEXT(C571)</f>
        <v>0</v>
      </c>
      <c r="J571" s="326" t="e">
        <f>IF(AND(G571=TRUE,H571=TRUE),TRUE,FALSE)</f>
        <v>#N/A</v>
      </c>
      <c r="K571" s="326" t="e">
        <f>IF(AND(G571=TRUE,H571=TRUE,I571=TRUE),TRUE,FALSE)</f>
        <v>#N/A</v>
      </c>
      <c r="L571" s="323">
        <v>5000</v>
      </c>
      <c r="M571" s="324">
        <v>0.33333333333333298</v>
      </c>
    </row>
    <row r="572" spans="1:13" x14ac:dyDescent="0.35">
      <c r="A572" s="273" t="s">
        <v>399</v>
      </c>
      <c r="B572" s="243" t="str">
        <f>IF(LEN($A572)&gt;1,"Val "&amp;COUNTIF($A$2:$A572,"&gt;&lt;"),"")</f>
        <v/>
      </c>
      <c r="C572" s="135"/>
      <c r="D572" s="135"/>
      <c r="E572" s="135"/>
      <c r="F572" s="197"/>
      <c r="G572" s="327"/>
      <c r="H572" s="327"/>
      <c r="I572" s="327"/>
      <c r="J572" s="327"/>
      <c r="K572" s="327"/>
      <c r="M572" s="325"/>
    </row>
    <row r="573" spans="1:13" x14ac:dyDescent="0.35">
      <c r="A573" s="273" t="s">
        <v>399</v>
      </c>
      <c r="B573" s="242" t="str">
        <f>IF(LEN($A573)&gt;1,"Val "&amp;COUNTIF($A$2:$A573,"&gt;&lt;"),"")</f>
        <v/>
      </c>
      <c r="C573" s="104" t="s">
        <v>650</v>
      </c>
      <c r="D573" s="58"/>
      <c r="E573" s="59"/>
      <c r="F573" s="196"/>
      <c r="G573" s="327"/>
      <c r="H573" s="327"/>
      <c r="I573" s="327"/>
      <c r="J573" s="327"/>
      <c r="K573" s="327"/>
      <c r="M573" s="320"/>
    </row>
    <row r="574" spans="1:13" ht="45" customHeight="1" x14ac:dyDescent="0.35">
      <c r="A574" s="273" t="s">
        <v>399</v>
      </c>
      <c r="B574" s="242" t="str">
        <f>IF(LEN($A574)&gt;1,"Val "&amp;COUNTIF($A$2:$A574,"&gt;&lt;"),"")</f>
        <v/>
      </c>
      <c r="C574" s="61" t="s">
        <v>393</v>
      </c>
      <c r="D574" s="61" t="s">
        <v>394</v>
      </c>
      <c r="E574" s="61" t="s">
        <v>395</v>
      </c>
      <c r="F574" s="196"/>
      <c r="G574" s="328"/>
      <c r="H574" s="328"/>
      <c r="I574" s="327"/>
      <c r="J574" s="328"/>
      <c r="K574" s="327"/>
      <c r="M574" s="320"/>
    </row>
    <row r="575" spans="1:13" x14ac:dyDescent="0.35">
      <c r="A575" s="273" t="s">
        <v>399</v>
      </c>
      <c r="B575" s="242" t="str">
        <f>IF(LEN($A575)&gt;1,"Val "&amp;COUNTIF($A$2:$A575,"&gt;&lt;"),"")</f>
        <v/>
      </c>
      <c r="C575" s="60" t="e">
        <f>Org_data!$BM$3</f>
        <v>#N/A</v>
      </c>
      <c r="D575" s="60" t="e">
        <f>Org_data!$BM$4</f>
        <v>#N/A</v>
      </c>
      <c r="E575" s="60">
        <f>'E&amp;R1'!$L$33</f>
        <v>0</v>
      </c>
      <c r="F575" s="196"/>
      <c r="G575" s="329"/>
      <c r="H575" s="329"/>
      <c r="I575" s="330"/>
      <c r="J575" s="329"/>
      <c r="K575" s="330"/>
      <c r="L575" s="321"/>
      <c r="M575" s="322"/>
    </row>
    <row r="576" spans="1:13" ht="29.25" customHeight="1" x14ac:dyDescent="0.35">
      <c r="A576" s="273"/>
      <c r="B576" s="242"/>
      <c r="C576" s="418" t="s">
        <v>651</v>
      </c>
      <c r="D576" s="419"/>
      <c r="E576" s="420"/>
      <c r="F576" s="196"/>
      <c r="G576" s="329"/>
      <c r="H576" s="329"/>
      <c r="I576" s="330"/>
      <c r="J576" s="329"/>
      <c r="K576" s="330"/>
      <c r="L576" s="321"/>
      <c r="M576" s="322"/>
    </row>
    <row r="577" spans="1:13" ht="60" customHeight="1" x14ac:dyDescent="0.35">
      <c r="A577" s="273" t="s">
        <v>399</v>
      </c>
      <c r="B577" s="240" t="str">
        <f>IF(LEN($A577)&gt;1,"Val "&amp;COUNTIF($A$2:$A577,"&gt;&lt;"),"")</f>
        <v/>
      </c>
      <c r="C577" s="427" t="s">
        <v>397</v>
      </c>
      <c r="D577" s="428"/>
      <c r="E577" s="429"/>
      <c r="F577" s="107"/>
      <c r="G577" s="326"/>
      <c r="H577" s="326"/>
      <c r="I577" s="326"/>
      <c r="J577" s="326"/>
      <c r="K577" s="326"/>
      <c r="L577" s="323"/>
      <c r="M577" s="324"/>
    </row>
    <row r="578" spans="1:13" ht="60" customHeight="1" x14ac:dyDescent="0.35">
      <c r="A578" s="273" t="s">
        <v>652</v>
      </c>
      <c r="B578" s="241" t="str">
        <f>IF(LEN($A578)&gt;1,"Val "&amp;COUNTIF($A$2:$A578,"&gt;&lt;"),"")</f>
        <v>Val 127</v>
      </c>
      <c r="C578" s="424"/>
      <c r="D578" s="425"/>
      <c r="E578" s="426"/>
      <c r="F578" s="195" t="e">
        <f>IF(AND($H578=TRUE,$I578=TRUE),"Return to form","")</f>
        <v>#N/A</v>
      </c>
      <c r="G578" s="326" t="e">
        <f>D575&lt;&gt;0</f>
        <v>#N/A</v>
      </c>
      <c r="H578" s="326" t="e">
        <f>E575&gt;=D575</f>
        <v>#N/A</v>
      </c>
      <c r="I578" s="326" t="b">
        <f>ISTEXT(C578)</f>
        <v>0</v>
      </c>
      <c r="J578" s="326" t="e">
        <f>IF(AND(G578=TRUE,H578=TRUE),TRUE,FALSE)</f>
        <v>#N/A</v>
      </c>
      <c r="K578" s="326" t="e">
        <f>IF(AND(G578=TRUE,H578=TRUE,I578=TRUE),TRUE,FALSE)</f>
        <v>#N/A</v>
      </c>
      <c r="L578" s="323"/>
      <c r="M578" s="324"/>
    </row>
    <row r="579" spans="1:13" ht="30" customHeight="1" x14ac:dyDescent="0.35">
      <c r="A579" s="273" t="s">
        <v>399</v>
      </c>
      <c r="B579" s="242" t="str">
        <f>IF(LEN($A579)&gt;1,"Val "&amp;COUNTIF($A$2:$A579,"&gt;&lt;"),"")</f>
        <v/>
      </c>
      <c r="C579" s="427" t="s">
        <v>400</v>
      </c>
      <c r="D579" s="428"/>
      <c r="E579" s="429"/>
      <c r="F579" s="196"/>
      <c r="G579" s="326"/>
      <c r="H579" s="326"/>
      <c r="I579" s="326"/>
      <c r="J579" s="326"/>
      <c r="K579" s="326"/>
      <c r="L579" s="323"/>
      <c r="M579" s="324"/>
    </row>
    <row r="580" spans="1:13" ht="60" customHeight="1" x14ac:dyDescent="0.35">
      <c r="A580" s="273" t="s">
        <v>653</v>
      </c>
      <c r="B580" s="241" t="str">
        <f>IF(LEN($A580)&gt;1,"Val "&amp;COUNTIF($A$2:$A580,"&gt;&lt;"),"")</f>
        <v>Val 128</v>
      </c>
      <c r="C580" s="424"/>
      <c r="D580" s="425"/>
      <c r="E580" s="426"/>
      <c r="F580" s="195" t="e">
        <f>IF(AND($H580=TRUE,$I580=TRUE),"Return to form","")</f>
        <v>#N/A</v>
      </c>
      <c r="G580" s="326" t="e">
        <f>AND($E575&lt;=SUM($C575-$L580),$H578=FALSE)</f>
        <v>#N/A</v>
      </c>
      <c r="H580" s="326" t="e">
        <f>E575&lt;=SUM(C575*M580)</f>
        <v>#N/A</v>
      </c>
      <c r="I580" s="326" t="b">
        <f>ISTEXT(C580)</f>
        <v>0</v>
      </c>
      <c r="J580" s="326" t="e">
        <f>IF(AND(G580=TRUE,H580=TRUE),TRUE,FALSE)</f>
        <v>#N/A</v>
      </c>
      <c r="K580" s="326" t="e">
        <f>IF(AND(G580=TRUE,H580=TRUE,I580=TRUE),TRUE,FALSE)</f>
        <v>#N/A</v>
      </c>
      <c r="L580" s="323">
        <v>5000</v>
      </c>
      <c r="M580" s="324">
        <v>0.33333333333333298</v>
      </c>
    </row>
    <row r="581" spans="1:13" x14ac:dyDescent="0.35">
      <c r="A581" s="273" t="s">
        <v>399</v>
      </c>
      <c r="B581" s="243" t="str">
        <f>IF(LEN($A581)&gt;1,"Val "&amp;COUNTIF($A$2:$A581,"&gt;&lt;"),"")</f>
        <v/>
      </c>
      <c r="C581" s="135"/>
      <c r="D581" s="135"/>
      <c r="E581" s="135"/>
      <c r="F581" s="197"/>
      <c r="G581" s="327"/>
      <c r="H581" s="327"/>
      <c r="I581" s="327"/>
      <c r="J581" s="327"/>
      <c r="K581" s="327"/>
      <c r="M581" s="325"/>
    </row>
    <row r="582" spans="1:13" x14ac:dyDescent="0.35">
      <c r="A582" s="273" t="s">
        <v>399</v>
      </c>
      <c r="B582" s="242" t="str">
        <f>IF(LEN($A582)&gt;1,"Val "&amp;COUNTIF($A$2:$A582,"&gt;&lt;"),"")</f>
        <v/>
      </c>
      <c r="C582" s="104" t="s">
        <v>654</v>
      </c>
      <c r="D582" s="58"/>
      <c r="E582" s="59"/>
      <c r="F582" s="196"/>
      <c r="G582" s="327"/>
      <c r="H582" s="327"/>
      <c r="I582" s="327"/>
      <c r="J582" s="327"/>
      <c r="K582" s="327"/>
      <c r="M582" s="320"/>
    </row>
    <row r="583" spans="1:13" ht="45" customHeight="1" x14ac:dyDescent="0.35">
      <c r="A583" s="273" t="s">
        <v>399</v>
      </c>
      <c r="B583" s="242" t="str">
        <f>IF(LEN($A583)&gt;1,"Val "&amp;COUNTIF($A$2:$A583,"&gt;&lt;"),"")</f>
        <v/>
      </c>
      <c r="C583" s="61" t="s">
        <v>393</v>
      </c>
      <c r="D583" s="61" t="s">
        <v>394</v>
      </c>
      <c r="E583" s="61" t="s">
        <v>395</v>
      </c>
      <c r="F583" s="196"/>
      <c r="G583" s="328"/>
      <c r="H583" s="328"/>
      <c r="I583" s="327"/>
      <c r="J583" s="328"/>
      <c r="K583" s="327"/>
      <c r="M583" s="320"/>
    </row>
    <row r="584" spans="1:13" x14ac:dyDescent="0.35">
      <c r="A584" s="273" t="s">
        <v>399</v>
      </c>
      <c r="B584" s="242" t="str">
        <f>IF(LEN($A584)&gt;1,"Val "&amp;COUNTIF($A$2:$A584,"&gt;&lt;"),"")</f>
        <v/>
      </c>
      <c r="C584" s="60" t="e">
        <f>Org_data!$BN$3</f>
        <v>#N/A</v>
      </c>
      <c r="D584" s="60" t="e">
        <f>Org_data!$BN$4</f>
        <v>#N/A</v>
      </c>
      <c r="E584" s="60">
        <f>'E&amp;R1'!$V$33</f>
        <v>0</v>
      </c>
      <c r="F584" s="196"/>
      <c r="G584" s="329"/>
      <c r="H584" s="329"/>
      <c r="I584" s="330"/>
      <c r="J584" s="329"/>
      <c r="K584" s="330"/>
      <c r="L584" s="321"/>
      <c r="M584" s="322"/>
    </row>
    <row r="585" spans="1:13" ht="30.75" customHeight="1" x14ac:dyDescent="0.35">
      <c r="A585" s="273"/>
      <c r="B585" s="242"/>
      <c r="C585" s="418" t="s">
        <v>655</v>
      </c>
      <c r="D585" s="419"/>
      <c r="E585" s="420"/>
      <c r="F585" s="196"/>
      <c r="G585" s="329"/>
      <c r="H585" s="329"/>
      <c r="I585" s="330"/>
      <c r="J585" s="329"/>
      <c r="K585" s="330"/>
      <c r="L585" s="321"/>
      <c r="M585" s="322"/>
    </row>
    <row r="586" spans="1:13" ht="60" customHeight="1" x14ac:dyDescent="0.35">
      <c r="A586" s="273" t="s">
        <v>399</v>
      </c>
      <c r="B586" s="240" t="str">
        <f>IF(LEN($A586)&gt;1,"Val "&amp;COUNTIF($A$2:$A586,"&gt;&lt;"),"")</f>
        <v/>
      </c>
      <c r="C586" s="427" t="s">
        <v>397</v>
      </c>
      <c r="D586" s="428"/>
      <c r="E586" s="429"/>
      <c r="F586" s="107"/>
      <c r="G586" s="326"/>
      <c r="H586" s="326"/>
      <c r="I586" s="326"/>
      <c r="J586" s="326"/>
      <c r="K586" s="326"/>
      <c r="L586" s="323"/>
      <c r="M586" s="324"/>
    </row>
    <row r="587" spans="1:13" ht="60" customHeight="1" x14ac:dyDescent="0.35">
      <c r="A587" s="273" t="s">
        <v>656</v>
      </c>
      <c r="B587" s="241" t="str">
        <f>IF(LEN($A587)&gt;1,"Val "&amp;COUNTIF($A$2:$A587,"&gt;&lt;"),"")</f>
        <v>Val 129</v>
      </c>
      <c r="C587" s="424"/>
      <c r="D587" s="425"/>
      <c r="E587" s="426"/>
      <c r="F587" s="195" t="e">
        <f>IF(AND($H587=TRUE,$I587=TRUE),"Return to form","")</f>
        <v>#N/A</v>
      </c>
      <c r="G587" s="326" t="e">
        <f>D584&lt;&gt;0</f>
        <v>#N/A</v>
      </c>
      <c r="H587" s="326" t="e">
        <f>E584&gt;=D584</f>
        <v>#N/A</v>
      </c>
      <c r="I587" s="326" t="b">
        <f>ISTEXT(C587)</f>
        <v>0</v>
      </c>
      <c r="J587" s="326" t="e">
        <f>IF(AND(G587=TRUE,H587=TRUE),TRUE,FALSE)</f>
        <v>#N/A</v>
      </c>
      <c r="K587" s="326" t="e">
        <f>IF(AND(G587=TRUE,H587=TRUE,I587=TRUE),TRUE,FALSE)</f>
        <v>#N/A</v>
      </c>
      <c r="L587" s="323"/>
      <c r="M587" s="324"/>
    </row>
    <row r="588" spans="1:13" ht="30" customHeight="1" x14ac:dyDescent="0.35">
      <c r="A588" s="273" t="s">
        <v>399</v>
      </c>
      <c r="B588" s="242" t="str">
        <f>IF(LEN($A588)&gt;1,"Val "&amp;COUNTIF($A$2:$A588,"&gt;&lt;"),"")</f>
        <v/>
      </c>
      <c r="C588" s="427" t="s">
        <v>400</v>
      </c>
      <c r="D588" s="428"/>
      <c r="E588" s="429"/>
      <c r="F588" s="196"/>
      <c r="G588" s="326"/>
      <c r="H588" s="326"/>
      <c r="I588" s="326"/>
      <c r="J588" s="326"/>
      <c r="K588" s="326"/>
      <c r="L588" s="323"/>
      <c r="M588" s="324"/>
    </row>
    <row r="589" spans="1:13" ht="60" customHeight="1" x14ac:dyDescent="0.35">
      <c r="A589" s="273" t="s">
        <v>657</v>
      </c>
      <c r="B589" s="241" t="str">
        <f>IF(LEN($A589)&gt;1,"Val "&amp;COUNTIF($A$2:$A589,"&gt;&lt;"),"")</f>
        <v>Val 130</v>
      </c>
      <c r="C589" s="424"/>
      <c r="D589" s="425"/>
      <c r="E589" s="426"/>
      <c r="F589" s="195" t="e">
        <f>IF(AND($H589=TRUE,$I589=TRUE),"Return to form","")</f>
        <v>#N/A</v>
      </c>
      <c r="G589" s="326" t="e">
        <f>AND($E584&lt;=SUM($C584-$L589),$H587=FALSE)</f>
        <v>#N/A</v>
      </c>
      <c r="H589" s="326" t="e">
        <f>E584&lt;=SUM(C584*M589)</f>
        <v>#N/A</v>
      </c>
      <c r="I589" s="326" t="b">
        <f>ISTEXT(C589)</f>
        <v>0</v>
      </c>
      <c r="J589" s="326" t="e">
        <f>IF(AND(G589=TRUE,H589=TRUE),TRUE,FALSE)</f>
        <v>#N/A</v>
      </c>
      <c r="K589" s="326" t="e">
        <f>IF(AND(G589=TRUE,H589=TRUE,I589=TRUE),TRUE,FALSE)</f>
        <v>#N/A</v>
      </c>
      <c r="L589" s="323">
        <v>5000</v>
      </c>
      <c r="M589" s="324">
        <v>0.33333333333333298</v>
      </c>
    </row>
    <row r="590" spans="1:13" x14ac:dyDescent="0.35">
      <c r="A590" s="273" t="s">
        <v>399</v>
      </c>
      <c r="B590" s="243" t="str">
        <f>IF(LEN($A590)&gt;1,"Val "&amp;COUNTIF($A$2:$A590,"&gt;&lt;"),"")</f>
        <v/>
      </c>
      <c r="C590" s="135"/>
      <c r="D590" s="135"/>
      <c r="E590" s="135"/>
      <c r="F590" s="197"/>
      <c r="G590" s="327"/>
      <c r="H590" s="327"/>
      <c r="I590" s="327"/>
      <c r="J590" s="327"/>
      <c r="K590" s="327"/>
      <c r="M590" s="325"/>
    </row>
    <row r="591" spans="1:13" x14ac:dyDescent="0.35">
      <c r="A591" s="273" t="s">
        <v>399</v>
      </c>
      <c r="B591" s="242" t="str">
        <f>IF(LEN($A591)&gt;1,"Val "&amp;COUNTIF($A$2:$A591,"&gt;&lt;"),"")</f>
        <v/>
      </c>
      <c r="C591" s="104" t="s">
        <v>658</v>
      </c>
      <c r="D591" s="58"/>
      <c r="E591" s="59"/>
      <c r="F591" s="196"/>
      <c r="G591" s="327"/>
      <c r="H591" s="327"/>
      <c r="I591" s="327"/>
      <c r="J591" s="327"/>
      <c r="K591" s="327"/>
      <c r="M591" s="320"/>
    </row>
    <row r="592" spans="1:13" ht="45" customHeight="1" x14ac:dyDescent="0.35">
      <c r="A592" s="273" t="s">
        <v>399</v>
      </c>
      <c r="B592" s="242" t="str">
        <f>IF(LEN($A592)&gt;1,"Val "&amp;COUNTIF($A$2:$A592,"&gt;&lt;"),"")</f>
        <v/>
      </c>
      <c r="C592" s="61" t="s">
        <v>393</v>
      </c>
      <c r="D592" s="61" t="s">
        <v>394</v>
      </c>
      <c r="E592" s="61" t="s">
        <v>395</v>
      </c>
      <c r="F592" s="196"/>
      <c r="G592" s="328"/>
      <c r="H592" s="328"/>
      <c r="I592" s="327"/>
      <c r="J592" s="328"/>
      <c r="K592" s="327"/>
      <c r="M592" s="320"/>
    </row>
    <row r="593" spans="1:13" x14ac:dyDescent="0.35">
      <c r="A593" s="273" t="s">
        <v>399</v>
      </c>
      <c r="B593" s="242" t="str">
        <f>IF(LEN($A593)&gt;1,"Val "&amp;COUNTIF($A$2:$A593,"&gt;&lt;"),"")</f>
        <v/>
      </c>
      <c r="C593" s="60" t="e">
        <f>Org_data!$BO$3</f>
        <v>#N/A</v>
      </c>
      <c r="D593" s="60" t="e">
        <f>Org_data!$BO$4</f>
        <v>#N/A</v>
      </c>
      <c r="E593" s="60">
        <f>'E&amp;R1'!$AH$33</f>
        <v>0</v>
      </c>
      <c r="F593" s="196"/>
      <c r="G593" s="329"/>
      <c r="H593" s="329"/>
      <c r="I593" s="330"/>
      <c r="J593" s="329"/>
      <c r="K593" s="330"/>
      <c r="L593" s="321"/>
      <c r="M593" s="322"/>
    </row>
    <row r="594" spans="1:13" ht="30" customHeight="1" x14ac:dyDescent="0.35">
      <c r="A594" s="273"/>
      <c r="B594" s="242"/>
      <c r="C594" s="418" t="s">
        <v>659</v>
      </c>
      <c r="D594" s="419"/>
      <c r="E594" s="420"/>
      <c r="F594" s="196"/>
      <c r="G594" s="329"/>
      <c r="H594" s="329"/>
      <c r="I594" s="330"/>
      <c r="J594" s="329"/>
      <c r="K594" s="330"/>
      <c r="L594" s="321"/>
      <c r="M594" s="322"/>
    </row>
    <row r="595" spans="1:13" ht="60" customHeight="1" x14ac:dyDescent="0.35">
      <c r="A595" s="273" t="s">
        <v>399</v>
      </c>
      <c r="B595" s="240" t="str">
        <f>IF(LEN($A595)&gt;1,"Val "&amp;COUNTIF($A$2:$A595,"&gt;&lt;"),"")</f>
        <v/>
      </c>
      <c r="C595" s="427" t="s">
        <v>397</v>
      </c>
      <c r="D595" s="428"/>
      <c r="E595" s="429"/>
      <c r="F595" s="107"/>
      <c r="G595" s="326"/>
      <c r="H595" s="326"/>
      <c r="I595" s="326"/>
      <c r="J595" s="326"/>
      <c r="K595" s="326"/>
      <c r="L595" s="323"/>
      <c r="M595" s="324"/>
    </row>
    <row r="596" spans="1:13" ht="60" customHeight="1" x14ac:dyDescent="0.35">
      <c r="A596" s="273" t="s">
        <v>660</v>
      </c>
      <c r="B596" s="241" t="str">
        <f>IF(LEN($A596)&gt;1,"Val "&amp;COUNTIF($A$2:$A596,"&gt;&lt;"),"")</f>
        <v>Val 131</v>
      </c>
      <c r="C596" s="424"/>
      <c r="D596" s="425"/>
      <c r="E596" s="426"/>
      <c r="F596" s="195" t="e">
        <f>IF(AND($H596=TRUE,$I596=TRUE),"Return to form","")</f>
        <v>#N/A</v>
      </c>
      <c r="G596" s="326" t="e">
        <f>D593&lt;&gt;0</f>
        <v>#N/A</v>
      </c>
      <c r="H596" s="326" t="e">
        <f>E593&gt;=D593</f>
        <v>#N/A</v>
      </c>
      <c r="I596" s="326" t="b">
        <f>ISTEXT(C596)</f>
        <v>0</v>
      </c>
      <c r="J596" s="326" t="e">
        <f>IF(AND(G596=TRUE,H596=TRUE),TRUE,FALSE)</f>
        <v>#N/A</v>
      </c>
      <c r="K596" s="326" t="e">
        <f>IF(AND(G596=TRUE,H596=TRUE,I596=TRUE),TRUE,FALSE)</f>
        <v>#N/A</v>
      </c>
      <c r="L596" s="323"/>
      <c r="M596" s="324"/>
    </row>
    <row r="597" spans="1:13" ht="30" customHeight="1" x14ac:dyDescent="0.35">
      <c r="A597" s="273" t="s">
        <v>399</v>
      </c>
      <c r="B597" s="242" t="str">
        <f>IF(LEN($A597)&gt;1,"Val "&amp;COUNTIF($A$2:$A597,"&gt;&lt;"),"")</f>
        <v/>
      </c>
      <c r="C597" s="427" t="s">
        <v>400</v>
      </c>
      <c r="D597" s="428"/>
      <c r="E597" s="429"/>
      <c r="F597" s="196"/>
      <c r="G597" s="326"/>
      <c r="H597" s="326"/>
      <c r="I597" s="326"/>
      <c r="J597" s="326"/>
      <c r="K597" s="326"/>
      <c r="L597" s="323"/>
      <c r="M597" s="324"/>
    </row>
    <row r="598" spans="1:13" ht="60" customHeight="1" x14ac:dyDescent="0.35">
      <c r="A598" s="273" t="s">
        <v>661</v>
      </c>
      <c r="B598" s="241" t="str">
        <f>IF(LEN($A598)&gt;1,"Val "&amp;COUNTIF($A$2:$A598,"&gt;&lt;"),"")</f>
        <v>Val 132</v>
      </c>
      <c r="C598" s="424"/>
      <c r="D598" s="425"/>
      <c r="E598" s="426"/>
      <c r="F598" s="195" t="e">
        <f>IF(AND($H598=TRUE,$I598=TRUE),"Return to form","")</f>
        <v>#N/A</v>
      </c>
      <c r="G598" s="326" t="e">
        <f>AND($E593&lt;=SUM($C593-$L598),$H596=FALSE)</f>
        <v>#N/A</v>
      </c>
      <c r="H598" s="326" t="e">
        <f>E593&lt;=SUM(C593*M598)</f>
        <v>#N/A</v>
      </c>
      <c r="I598" s="326" t="b">
        <f>ISTEXT(C598)</f>
        <v>0</v>
      </c>
      <c r="J598" s="326" t="e">
        <f>IF(AND(G598=TRUE,H598=TRUE),TRUE,FALSE)</f>
        <v>#N/A</v>
      </c>
      <c r="K598" s="326" t="e">
        <f>IF(AND(G598=TRUE,H598=TRUE,I598=TRUE),TRUE,FALSE)</f>
        <v>#N/A</v>
      </c>
      <c r="L598" s="323">
        <v>5000</v>
      </c>
      <c r="M598" s="324">
        <v>0.33333333333333298</v>
      </c>
    </row>
    <row r="599" spans="1:13" x14ac:dyDescent="0.35">
      <c r="A599" s="273" t="s">
        <v>399</v>
      </c>
      <c r="B599" s="243" t="str">
        <f>IF(LEN($A599)&gt;1,"Val "&amp;COUNTIF($A$2:$A599,"&gt;&lt;"),"")</f>
        <v/>
      </c>
      <c r="C599" s="135"/>
      <c r="D599" s="135"/>
      <c r="E599" s="135"/>
      <c r="F599" s="197"/>
      <c r="G599" s="327"/>
      <c r="H599" s="327"/>
      <c r="I599" s="327"/>
      <c r="J599" s="327"/>
      <c r="K599" s="327"/>
      <c r="M599" s="325"/>
    </row>
    <row r="600" spans="1:13" x14ac:dyDescent="0.35">
      <c r="A600" s="273" t="s">
        <v>399</v>
      </c>
      <c r="B600" s="242" t="str">
        <f>IF(LEN($A600)&gt;1,"Val "&amp;COUNTIF($A$2:$A600,"&gt;&lt;"),"")</f>
        <v/>
      </c>
      <c r="C600" s="104" t="s">
        <v>662</v>
      </c>
      <c r="D600" s="58"/>
      <c r="E600" s="59"/>
      <c r="F600" s="196"/>
      <c r="G600" s="327"/>
      <c r="H600" s="327"/>
      <c r="I600" s="327"/>
      <c r="J600" s="327"/>
      <c r="K600" s="327"/>
      <c r="M600" s="320"/>
    </row>
    <row r="601" spans="1:13" ht="45" customHeight="1" x14ac:dyDescent="0.35">
      <c r="A601" s="273" t="s">
        <v>399</v>
      </c>
      <c r="B601" s="242" t="str">
        <f>IF(LEN($A601)&gt;1,"Val "&amp;COUNTIF($A$2:$A601,"&gt;&lt;"),"")</f>
        <v/>
      </c>
      <c r="C601" s="61" t="s">
        <v>393</v>
      </c>
      <c r="D601" s="61" t="s">
        <v>394</v>
      </c>
      <c r="E601" s="61" t="s">
        <v>395</v>
      </c>
      <c r="F601" s="196"/>
      <c r="G601" s="328"/>
      <c r="H601" s="328"/>
      <c r="I601" s="327"/>
      <c r="J601" s="328"/>
      <c r="K601" s="327"/>
      <c r="M601" s="320"/>
    </row>
    <row r="602" spans="1:13" x14ac:dyDescent="0.35">
      <c r="A602" s="273" t="s">
        <v>399</v>
      </c>
      <c r="B602" s="242" t="str">
        <f>IF(LEN($A602)&gt;1,"Val "&amp;COUNTIF($A$2:$A602,"&gt;&lt;"),"")</f>
        <v/>
      </c>
      <c r="C602" s="60" t="e">
        <f>Org_data!$BP$3</f>
        <v>#N/A</v>
      </c>
      <c r="D602" s="60" t="e">
        <f>Org_data!$BP$4</f>
        <v>#N/A</v>
      </c>
      <c r="E602" s="60">
        <f>'E&amp;R1'!$L$34</f>
        <v>0</v>
      </c>
      <c r="F602" s="196"/>
      <c r="G602" s="329"/>
      <c r="H602" s="329"/>
      <c r="I602" s="330"/>
      <c r="J602" s="329"/>
      <c r="K602" s="330"/>
      <c r="L602" s="321"/>
      <c r="M602" s="322"/>
    </row>
    <row r="603" spans="1:13" ht="30" customHeight="1" x14ac:dyDescent="0.35">
      <c r="A603" s="273"/>
      <c r="B603" s="242"/>
      <c r="C603" s="418" t="s">
        <v>663</v>
      </c>
      <c r="D603" s="419"/>
      <c r="E603" s="420"/>
      <c r="F603" s="196"/>
      <c r="G603" s="329"/>
      <c r="H603" s="329"/>
      <c r="I603" s="330"/>
      <c r="J603" s="329"/>
      <c r="K603" s="330"/>
      <c r="L603" s="321"/>
      <c r="M603" s="322"/>
    </row>
    <row r="604" spans="1:13" ht="60" customHeight="1" x14ac:dyDescent="0.35">
      <c r="A604" s="273" t="s">
        <v>399</v>
      </c>
      <c r="B604" s="240" t="str">
        <f>IF(LEN($A604)&gt;1,"Val "&amp;COUNTIF($A$2:$A604,"&gt;&lt;"),"")</f>
        <v/>
      </c>
      <c r="C604" s="427" t="s">
        <v>397</v>
      </c>
      <c r="D604" s="428"/>
      <c r="E604" s="429"/>
      <c r="F604" s="107"/>
      <c r="G604" s="326"/>
      <c r="H604" s="326"/>
      <c r="I604" s="326"/>
      <c r="J604" s="326"/>
      <c r="K604" s="326"/>
      <c r="L604" s="323"/>
      <c r="M604" s="324"/>
    </row>
    <row r="605" spans="1:13" ht="60" customHeight="1" x14ac:dyDescent="0.35">
      <c r="A605" s="273" t="s">
        <v>664</v>
      </c>
      <c r="B605" s="241" t="str">
        <f>IF(LEN($A605)&gt;1,"Val "&amp;COUNTIF($A$2:$A605,"&gt;&lt;"),"")</f>
        <v>Val 133</v>
      </c>
      <c r="C605" s="424"/>
      <c r="D605" s="425"/>
      <c r="E605" s="426"/>
      <c r="F605" s="195" t="e">
        <f>IF(AND($H605=TRUE,$I605=TRUE),"Return to form","")</f>
        <v>#N/A</v>
      </c>
      <c r="G605" s="326" t="e">
        <f>D602&lt;&gt;0</f>
        <v>#N/A</v>
      </c>
      <c r="H605" s="326" t="e">
        <f>E602&gt;=D602</f>
        <v>#N/A</v>
      </c>
      <c r="I605" s="326" t="b">
        <f>ISTEXT(C605)</f>
        <v>0</v>
      </c>
      <c r="J605" s="326" t="e">
        <f>IF(AND(G605=TRUE,H605=TRUE),TRUE,FALSE)</f>
        <v>#N/A</v>
      </c>
      <c r="K605" s="326" t="e">
        <f>IF(AND(G605=TRUE,H605=TRUE,I605=TRUE),TRUE,FALSE)</f>
        <v>#N/A</v>
      </c>
      <c r="L605" s="323"/>
      <c r="M605" s="324"/>
    </row>
    <row r="606" spans="1:13" ht="30" customHeight="1" x14ac:dyDescent="0.35">
      <c r="A606" s="273" t="s">
        <v>399</v>
      </c>
      <c r="B606" s="242" t="str">
        <f>IF(LEN($A606)&gt;1,"Val "&amp;COUNTIF($A$2:$A606,"&gt;&lt;"),"")</f>
        <v/>
      </c>
      <c r="C606" s="427" t="s">
        <v>400</v>
      </c>
      <c r="D606" s="428"/>
      <c r="E606" s="429"/>
      <c r="F606" s="196"/>
      <c r="G606" s="326"/>
      <c r="H606" s="326"/>
      <c r="I606" s="326"/>
      <c r="J606" s="326"/>
      <c r="K606" s="326"/>
      <c r="L606" s="323"/>
      <c r="M606" s="324"/>
    </row>
    <row r="607" spans="1:13" ht="60" customHeight="1" x14ac:dyDescent="0.35">
      <c r="A607" s="273" t="s">
        <v>665</v>
      </c>
      <c r="B607" s="241" t="str">
        <f>IF(LEN($A607)&gt;1,"Val "&amp;COUNTIF($A$2:$A607,"&gt;&lt;"),"")</f>
        <v>Val 134</v>
      </c>
      <c r="C607" s="424"/>
      <c r="D607" s="425"/>
      <c r="E607" s="426"/>
      <c r="F607" s="195" t="e">
        <f>IF(AND($H607=TRUE,$I607=TRUE),"Return to form","")</f>
        <v>#N/A</v>
      </c>
      <c r="G607" s="326" t="e">
        <f>AND($E602&lt;=SUM($C602-$L607),$H605=FALSE)</f>
        <v>#N/A</v>
      </c>
      <c r="H607" s="326" t="e">
        <f>E602&lt;=SUM(C602*M607)</f>
        <v>#N/A</v>
      </c>
      <c r="I607" s="326" t="b">
        <f>ISTEXT(C607)</f>
        <v>0</v>
      </c>
      <c r="J607" s="326" t="e">
        <f>IF(AND(G607=TRUE,H607=TRUE),TRUE,FALSE)</f>
        <v>#N/A</v>
      </c>
      <c r="K607" s="326" t="e">
        <f>IF(AND(G607=TRUE,H607=TRUE,I607=TRUE),TRUE,FALSE)</f>
        <v>#N/A</v>
      </c>
      <c r="L607" s="323">
        <v>5000</v>
      </c>
      <c r="M607" s="324">
        <v>0.33333333333333298</v>
      </c>
    </row>
    <row r="608" spans="1:13" x14ac:dyDescent="0.35">
      <c r="A608" s="273" t="s">
        <v>399</v>
      </c>
      <c r="B608" s="243" t="str">
        <f>IF(LEN($A608)&gt;1,"Val "&amp;COUNTIF($A$2:$A608,"&gt;&lt;"),"")</f>
        <v/>
      </c>
      <c r="C608" s="135"/>
      <c r="D608" s="135"/>
      <c r="E608" s="135"/>
      <c r="F608" s="197"/>
      <c r="G608" s="327"/>
      <c r="H608" s="327"/>
      <c r="I608" s="327"/>
      <c r="J608" s="327"/>
      <c r="K608" s="327"/>
      <c r="M608" s="325"/>
    </row>
    <row r="609" spans="1:13" x14ac:dyDescent="0.35">
      <c r="A609" s="273" t="s">
        <v>399</v>
      </c>
      <c r="B609" s="242" t="str">
        <f>IF(LEN($A609)&gt;1,"Val "&amp;COUNTIF($A$2:$A609,"&gt;&lt;"),"")</f>
        <v/>
      </c>
      <c r="C609" s="104" t="s">
        <v>666</v>
      </c>
      <c r="D609" s="58"/>
      <c r="E609" s="59"/>
      <c r="F609" s="196"/>
      <c r="G609" s="327"/>
      <c r="H609" s="327"/>
      <c r="I609" s="327"/>
      <c r="J609" s="327"/>
      <c r="K609" s="327"/>
      <c r="M609" s="320"/>
    </row>
    <row r="610" spans="1:13" ht="45" customHeight="1" x14ac:dyDescent="0.35">
      <c r="A610" s="273" t="s">
        <v>399</v>
      </c>
      <c r="B610" s="242" t="str">
        <f>IF(LEN($A610)&gt;1,"Val "&amp;COUNTIF($A$2:$A610,"&gt;&lt;"),"")</f>
        <v/>
      </c>
      <c r="C610" s="61" t="s">
        <v>393</v>
      </c>
      <c r="D610" s="61" t="s">
        <v>394</v>
      </c>
      <c r="E610" s="61" t="s">
        <v>395</v>
      </c>
      <c r="F610" s="196"/>
      <c r="G610" s="328"/>
      <c r="H610" s="328"/>
      <c r="I610" s="327"/>
      <c r="J610" s="328"/>
      <c r="K610" s="327"/>
      <c r="M610" s="320"/>
    </row>
    <row r="611" spans="1:13" x14ac:dyDescent="0.35">
      <c r="A611" s="273" t="s">
        <v>399</v>
      </c>
      <c r="B611" s="242" t="str">
        <f>IF(LEN($A611)&gt;1,"Val "&amp;COUNTIF($A$2:$A611,"&gt;&lt;"),"")</f>
        <v/>
      </c>
      <c r="C611" s="60" t="e">
        <f>Org_data!$BQ$3</f>
        <v>#N/A</v>
      </c>
      <c r="D611" s="60" t="e">
        <f>Org_data!$BQ$4</f>
        <v>#N/A</v>
      </c>
      <c r="E611" s="60">
        <f>'E&amp;R1'!$V$34</f>
        <v>0</v>
      </c>
      <c r="F611" s="196"/>
      <c r="G611" s="329"/>
      <c r="H611" s="329"/>
      <c r="I611" s="330"/>
      <c r="J611" s="329"/>
      <c r="K611" s="330"/>
      <c r="L611" s="321"/>
      <c r="M611" s="322"/>
    </row>
    <row r="612" spans="1:13" ht="29.25" customHeight="1" x14ac:dyDescent="0.35">
      <c r="A612" s="273"/>
      <c r="B612" s="242"/>
      <c r="C612" s="418" t="s">
        <v>667</v>
      </c>
      <c r="D612" s="419"/>
      <c r="E612" s="420"/>
      <c r="F612" s="196"/>
      <c r="G612" s="329"/>
      <c r="H612" s="329"/>
      <c r="I612" s="330"/>
      <c r="J612" s="329"/>
      <c r="K612" s="330"/>
      <c r="L612" s="321"/>
      <c r="M612" s="322"/>
    </row>
    <row r="613" spans="1:13" ht="60" customHeight="1" x14ac:dyDescent="0.35">
      <c r="A613" s="273" t="s">
        <v>399</v>
      </c>
      <c r="B613" s="240" t="str">
        <f>IF(LEN($A613)&gt;1,"Val "&amp;COUNTIF($A$2:$A613,"&gt;&lt;"),"")</f>
        <v/>
      </c>
      <c r="C613" s="427" t="s">
        <v>397</v>
      </c>
      <c r="D613" s="428"/>
      <c r="E613" s="429"/>
      <c r="F613" s="107"/>
      <c r="G613" s="326"/>
      <c r="H613" s="326"/>
      <c r="I613" s="326"/>
      <c r="J613" s="326"/>
      <c r="K613" s="326"/>
      <c r="L613" s="323"/>
      <c r="M613" s="324"/>
    </row>
    <row r="614" spans="1:13" ht="60" customHeight="1" x14ac:dyDescent="0.35">
      <c r="A614" s="273" t="s">
        <v>668</v>
      </c>
      <c r="B614" s="241" t="str">
        <f>IF(LEN($A614)&gt;1,"Val "&amp;COUNTIF($A$2:$A614,"&gt;&lt;"),"")</f>
        <v>Val 135</v>
      </c>
      <c r="C614" s="424"/>
      <c r="D614" s="425"/>
      <c r="E614" s="426"/>
      <c r="F614" s="195" t="e">
        <f>IF(AND($H614=TRUE,$I614=TRUE),"Return to form","")</f>
        <v>#N/A</v>
      </c>
      <c r="G614" s="326" t="e">
        <f>D611&lt;&gt;0</f>
        <v>#N/A</v>
      </c>
      <c r="H614" s="326" t="e">
        <f>E611&gt;=D611</f>
        <v>#N/A</v>
      </c>
      <c r="I614" s="326" t="b">
        <f>ISTEXT(C614)</f>
        <v>0</v>
      </c>
      <c r="J614" s="326" t="e">
        <f>IF(AND(G614=TRUE,H614=TRUE),TRUE,FALSE)</f>
        <v>#N/A</v>
      </c>
      <c r="K614" s="326" t="e">
        <f>IF(AND(G614=TRUE,H614=TRUE,I614=TRUE),TRUE,FALSE)</f>
        <v>#N/A</v>
      </c>
      <c r="L614" s="323"/>
      <c r="M614" s="324"/>
    </row>
    <row r="615" spans="1:13" ht="30" customHeight="1" x14ac:dyDescent="0.35">
      <c r="A615" s="273" t="s">
        <v>399</v>
      </c>
      <c r="B615" s="242" t="str">
        <f>IF(LEN($A615)&gt;1,"Val "&amp;COUNTIF($A$2:$A615,"&gt;&lt;"),"")</f>
        <v/>
      </c>
      <c r="C615" s="427" t="s">
        <v>400</v>
      </c>
      <c r="D615" s="428"/>
      <c r="E615" s="429"/>
      <c r="F615" s="196"/>
      <c r="G615" s="326"/>
      <c r="H615" s="326"/>
      <c r="I615" s="326"/>
      <c r="J615" s="326"/>
      <c r="K615" s="326"/>
      <c r="L615" s="323"/>
      <c r="M615" s="324"/>
    </row>
    <row r="616" spans="1:13" ht="60" customHeight="1" x14ac:dyDescent="0.35">
      <c r="A616" s="273" t="s">
        <v>669</v>
      </c>
      <c r="B616" s="241" t="str">
        <f>IF(LEN($A616)&gt;1,"Val "&amp;COUNTIF($A$2:$A616,"&gt;&lt;"),"")</f>
        <v>Val 136</v>
      </c>
      <c r="C616" s="424"/>
      <c r="D616" s="425"/>
      <c r="E616" s="426"/>
      <c r="F616" s="195" t="e">
        <f>IF(AND($H616=TRUE,$I616=TRUE),"Return to form","")</f>
        <v>#N/A</v>
      </c>
      <c r="G616" s="326" t="e">
        <f>AND($E611&lt;=SUM($C611-$L616),$H614=FALSE)</f>
        <v>#N/A</v>
      </c>
      <c r="H616" s="326" t="e">
        <f>E611&lt;=SUM(C611*M616)</f>
        <v>#N/A</v>
      </c>
      <c r="I616" s="326" t="b">
        <f>ISTEXT(C616)</f>
        <v>0</v>
      </c>
      <c r="J616" s="326" t="e">
        <f>IF(AND(G616=TRUE,H616=TRUE),TRUE,FALSE)</f>
        <v>#N/A</v>
      </c>
      <c r="K616" s="326" t="e">
        <f>IF(AND(G616=TRUE,H616=TRUE,I616=TRUE),TRUE,FALSE)</f>
        <v>#N/A</v>
      </c>
      <c r="L616" s="323">
        <v>5000</v>
      </c>
      <c r="M616" s="324">
        <v>0.33333333333333298</v>
      </c>
    </row>
    <row r="617" spans="1:13" x14ac:dyDescent="0.35">
      <c r="A617" s="273" t="s">
        <v>399</v>
      </c>
      <c r="B617" s="243" t="str">
        <f>IF(LEN($A617)&gt;1,"Val "&amp;COUNTIF($A$2:$A617,"&gt;&lt;"),"")</f>
        <v/>
      </c>
      <c r="C617" s="135"/>
      <c r="D617" s="135"/>
      <c r="E617" s="135"/>
      <c r="F617" s="197"/>
      <c r="G617" s="327"/>
      <c r="H617" s="327"/>
      <c r="I617" s="327"/>
      <c r="J617" s="327"/>
      <c r="K617" s="327"/>
      <c r="M617" s="325"/>
    </row>
    <row r="618" spans="1:13" x14ac:dyDescent="0.35">
      <c r="A618" s="273" t="s">
        <v>399</v>
      </c>
      <c r="B618" s="242" t="str">
        <f>IF(LEN($A618)&gt;1,"Val "&amp;COUNTIF($A$2:$A618,"&gt;&lt;"),"")</f>
        <v/>
      </c>
      <c r="C618" s="104" t="s">
        <v>670</v>
      </c>
      <c r="D618" s="58"/>
      <c r="E618" s="59"/>
      <c r="F618" s="196"/>
      <c r="G618" s="327"/>
      <c r="H618" s="327"/>
      <c r="I618" s="327"/>
      <c r="J618" s="327"/>
      <c r="K618" s="327"/>
      <c r="M618" s="320"/>
    </row>
    <row r="619" spans="1:13" ht="45" customHeight="1" x14ac:dyDescent="0.35">
      <c r="A619" s="273" t="s">
        <v>399</v>
      </c>
      <c r="B619" s="242" t="str">
        <f>IF(LEN($A619)&gt;1,"Val "&amp;COUNTIF($A$2:$A619,"&gt;&lt;"),"")</f>
        <v/>
      </c>
      <c r="C619" s="61" t="s">
        <v>393</v>
      </c>
      <c r="D619" s="61" t="s">
        <v>394</v>
      </c>
      <c r="E619" s="61" t="s">
        <v>395</v>
      </c>
      <c r="F619" s="196"/>
      <c r="G619" s="328"/>
      <c r="H619" s="328"/>
      <c r="I619" s="327"/>
      <c r="J619" s="328"/>
      <c r="K619" s="327"/>
      <c r="M619" s="320"/>
    </row>
    <row r="620" spans="1:13" x14ac:dyDescent="0.35">
      <c r="A620" s="273" t="s">
        <v>399</v>
      </c>
      <c r="B620" s="242" t="str">
        <f>IF(LEN($A620)&gt;1,"Val "&amp;COUNTIF($A$2:$A620,"&gt;&lt;"),"")</f>
        <v/>
      </c>
      <c r="C620" s="60" t="e">
        <f>Org_data!$BR$3</f>
        <v>#N/A</v>
      </c>
      <c r="D620" s="60" t="e">
        <f>Org_data!$BR$4</f>
        <v>#N/A</v>
      </c>
      <c r="E620" s="60">
        <f>'E&amp;R1'!$AH$34</f>
        <v>0</v>
      </c>
      <c r="F620" s="196"/>
      <c r="G620" s="329"/>
      <c r="H620" s="329"/>
      <c r="I620" s="330"/>
      <c r="J620" s="329"/>
      <c r="K620" s="330"/>
      <c r="L620" s="321"/>
      <c r="M620" s="322"/>
    </row>
    <row r="621" spans="1:13" ht="29.25" customHeight="1" x14ac:dyDescent="0.35">
      <c r="A621" s="273"/>
      <c r="B621" s="242"/>
      <c r="C621" s="418" t="s">
        <v>671</v>
      </c>
      <c r="D621" s="419"/>
      <c r="E621" s="420"/>
      <c r="F621" s="196"/>
      <c r="G621" s="329"/>
      <c r="H621" s="329"/>
      <c r="I621" s="330"/>
      <c r="J621" s="329"/>
      <c r="K621" s="330"/>
      <c r="L621" s="321"/>
      <c r="M621" s="322"/>
    </row>
    <row r="622" spans="1:13" ht="60" customHeight="1" x14ac:dyDescent="0.35">
      <c r="A622" s="273" t="s">
        <v>399</v>
      </c>
      <c r="B622" s="240" t="str">
        <f>IF(LEN($A622)&gt;1,"Val "&amp;COUNTIF($A$2:$A622,"&gt;&lt;"),"")</f>
        <v/>
      </c>
      <c r="C622" s="427" t="s">
        <v>397</v>
      </c>
      <c r="D622" s="428"/>
      <c r="E622" s="429"/>
      <c r="F622" s="107"/>
      <c r="G622" s="326"/>
      <c r="H622" s="326"/>
      <c r="I622" s="326"/>
      <c r="J622" s="326"/>
      <c r="K622" s="326"/>
      <c r="L622" s="323"/>
      <c r="M622" s="324"/>
    </row>
    <row r="623" spans="1:13" ht="60" customHeight="1" x14ac:dyDescent="0.35">
      <c r="A623" s="273" t="s">
        <v>672</v>
      </c>
      <c r="B623" s="241" t="str">
        <f>IF(LEN($A623)&gt;1,"Val "&amp;COUNTIF($A$2:$A623,"&gt;&lt;"),"")</f>
        <v>Val 137</v>
      </c>
      <c r="C623" s="424"/>
      <c r="D623" s="425"/>
      <c r="E623" s="426"/>
      <c r="F623" s="195" t="e">
        <f>IF(AND($H623=TRUE,$I623=TRUE),"Return to form","")</f>
        <v>#N/A</v>
      </c>
      <c r="G623" s="326" t="e">
        <f>D620&lt;&gt;0</f>
        <v>#N/A</v>
      </c>
      <c r="H623" s="326" t="e">
        <f>E620&gt;=D620</f>
        <v>#N/A</v>
      </c>
      <c r="I623" s="326" t="b">
        <f>ISTEXT(C623)</f>
        <v>0</v>
      </c>
      <c r="J623" s="326" t="e">
        <f>IF(AND(G623=TRUE,H623=TRUE),TRUE,FALSE)</f>
        <v>#N/A</v>
      </c>
      <c r="K623" s="326" t="e">
        <f>IF(AND(G623=TRUE,H623=TRUE,I623=TRUE),TRUE,FALSE)</f>
        <v>#N/A</v>
      </c>
      <c r="L623" s="323"/>
      <c r="M623" s="324"/>
    </row>
    <row r="624" spans="1:13" ht="30" customHeight="1" x14ac:dyDescent="0.35">
      <c r="A624" s="273" t="s">
        <v>399</v>
      </c>
      <c r="B624" s="242" t="str">
        <f>IF(LEN($A624)&gt;1,"Val "&amp;COUNTIF($A$2:$A624,"&gt;&lt;"),"")</f>
        <v/>
      </c>
      <c r="C624" s="427" t="s">
        <v>400</v>
      </c>
      <c r="D624" s="428"/>
      <c r="E624" s="429"/>
      <c r="F624" s="196"/>
      <c r="G624" s="326"/>
      <c r="H624" s="326"/>
      <c r="I624" s="326"/>
      <c r="J624" s="326"/>
      <c r="K624" s="326"/>
      <c r="L624" s="323"/>
      <c r="M624" s="324"/>
    </row>
    <row r="625" spans="1:13" ht="60" customHeight="1" x14ac:dyDescent="0.35">
      <c r="A625" s="273" t="s">
        <v>673</v>
      </c>
      <c r="B625" s="241" t="str">
        <f>IF(LEN($A625)&gt;1,"Val "&amp;COUNTIF($A$2:$A625,"&gt;&lt;"),"")</f>
        <v>Val 138</v>
      </c>
      <c r="C625" s="424"/>
      <c r="D625" s="425"/>
      <c r="E625" s="426"/>
      <c r="F625" s="195" t="e">
        <f>IF(AND($H625=TRUE,$I625=TRUE),"Return to form","")</f>
        <v>#N/A</v>
      </c>
      <c r="G625" s="326" t="e">
        <f>AND($E620&lt;=SUM($C620-$L625),$H623=FALSE)</f>
        <v>#N/A</v>
      </c>
      <c r="H625" s="326" t="e">
        <f>E620&lt;=SUM(C620*M625)</f>
        <v>#N/A</v>
      </c>
      <c r="I625" s="326" t="b">
        <f>ISTEXT(C625)</f>
        <v>0</v>
      </c>
      <c r="J625" s="326" t="e">
        <f>IF(AND(G625=TRUE,H625=TRUE),TRUE,FALSE)</f>
        <v>#N/A</v>
      </c>
      <c r="K625" s="326" t="e">
        <f>IF(AND(G625=TRUE,H625=TRUE,I625=TRUE),TRUE,FALSE)</f>
        <v>#N/A</v>
      </c>
      <c r="L625" s="323">
        <v>5000</v>
      </c>
      <c r="M625" s="324">
        <v>0.33333333333333298</v>
      </c>
    </row>
    <row r="626" spans="1:13" x14ac:dyDescent="0.35">
      <c r="A626" s="273" t="s">
        <v>399</v>
      </c>
      <c r="B626" s="243" t="str">
        <f>IF(LEN($A626)&gt;1,"Val "&amp;COUNTIF($A$2:$A626,"&gt;&lt;"),"")</f>
        <v/>
      </c>
      <c r="C626" s="135"/>
      <c r="D626" s="135"/>
      <c r="E626" s="135"/>
      <c r="F626" s="197"/>
      <c r="G626" s="327"/>
      <c r="H626" s="327"/>
      <c r="I626" s="327"/>
      <c r="J626" s="327"/>
      <c r="K626" s="327"/>
      <c r="M626" s="325"/>
    </row>
    <row r="627" spans="1:13" x14ac:dyDescent="0.35">
      <c r="A627" s="273" t="s">
        <v>399</v>
      </c>
      <c r="B627" s="242" t="str">
        <f>IF(LEN($A627)&gt;1,"Val "&amp;COUNTIF($A$2:$A627,"&gt;&lt;"),"")</f>
        <v/>
      </c>
      <c r="C627" s="104" t="s">
        <v>674</v>
      </c>
      <c r="D627" s="58"/>
      <c r="E627" s="59"/>
      <c r="F627" s="196"/>
      <c r="G627" s="327"/>
      <c r="H627" s="327"/>
      <c r="I627" s="327"/>
      <c r="J627" s="327"/>
      <c r="K627" s="327"/>
      <c r="M627" s="320"/>
    </row>
    <row r="628" spans="1:13" ht="45" customHeight="1" x14ac:dyDescent="0.35">
      <c r="A628" s="273" t="s">
        <v>399</v>
      </c>
      <c r="B628" s="242" t="str">
        <f>IF(LEN($A628)&gt;1,"Val "&amp;COUNTIF($A$2:$A628,"&gt;&lt;"),"")</f>
        <v/>
      </c>
      <c r="C628" s="61" t="s">
        <v>393</v>
      </c>
      <c r="D628" s="61" t="s">
        <v>394</v>
      </c>
      <c r="E628" s="61" t="s">
        <v>395</v>
      </c>
      <c r="F628" s="196"/>
      <c r="G628" s="328"/>
      <c r="H628" s="328"/>
      <c r="I628" s="327"/>
      <c r="J628" s="328"/>
      <c r="K628" s="327"/>
      <c r="M628" s="320"/>
    </row>
    <row r="629" spans="1:13" x14ac:dyDescent="0.35">
      <c r="A629" s="273" t="s">
        <v>399</v>
      </c>
      <c r="B629" s="242" t="str">
        <f>IF(LEN($A629)&gt;1,"Val "&amp;COUNTIF($A$2:$A629,"&gt;&lt;"),"")</f>
        <v/>
      </c>
      <c r="C629" s="60" t="e">
        <f>Org_data!$BS$3</f>
        <v>#N/A</v>
      </c>
      <c r="D629" s="60" t="e">
        <f>Org_data!$BS$4</f>
        <v>#N/A</v>
      </c>
      <c r="E629" s="60">
        <f>'E&amp;R1'!$L$35</f>
        <v>0</v>
      </c>
      <c r="F629" s="196"/>
      <c r="G629" s="329"/>
      <c r="H629" s="329"/>
      <c r="I629" s="330"/>
      <c r="J629" s="329"/>
      <c r="K629" s="330"/>
      <c r="L629" s="321"/>
      <c r="M629" s="322"/>
    </row>
    <row r="630" spans="1:13" ht="29.25" customHeight="1" x14ac:dyDescent="0.35">
      <c r="A630" s="273"/>
      <c r="B630" s="242"/>
      <c r="C630" s="418" t="s">
        <v>675</v>
      </c>
      <c r="D630" s="419"/>
      <c r="E630" s="420"/>
      <c r="F630" s="196"/>
      <c r="G630" s="329"/>
      <c r="H630" s="329"/>
      <c r="I630" s="330"/>
      <c r="J630" s="329"/>
      <c r="K630" s="330"/>
      <c r="L630" s="321"/>
      <c r="M630" s="322"/>
    </row>
    <row r="631" spans="1:13" ht="60" customHeight="1" x14ac:dyDescent="0.35">
      <c r="A631" s="273" t="s">
        <v>399</v>
      </c>
      <c r="B631" s="240" t="str">
        <f>IF(LEN($A631)&gt;1,"Val "&amp;COUNTIF($A$2:$A631,"&gt;&lt;"),"")</f>
        <v/>
      </c>
      <c r="C631" s="427" t="s">
        <v>397</v>
      </c>
      <c r="D631" s="428"/>
      <c r="E631" s="429"/>
      <c r="F631" s="107"/>
      <c r="G631" s="326"/>
      <c r="H631" s="326"/>
      <c r="I631" s="326"/>
      <c r="J631" s="326"/>
      <c r="K631" s="326"/>
      <c r="L631" s="323"/>
      <c r="M631" s="324"/>
    </row>
    <row r="632" spans="1:13" ht="60" customHeight="1" x14ac:dyDescent="0.35">
      <c r="A632" s="273" t="s">
        <v>676</v>
      </c>
      <c r="B632" s="241" t="str">
        <f>IF(LEN($A632)&gt;1,"Val "&amp;COUNTIF($A$2:$A632,"&gt;&lt;"),"")</f>
        <v>Val 139</v>
      </c>
      <c r="C632" s="424"/>
      <c r="D632" s="425"/>
      <c r="E632" s="426"/>
      <c r="F632" s="195" t="e">
        <f>IF(AND($H632=TRUE,$I632=TRUE),"Return to form","")</f>
        <v>#N/A</v>
      </c>
      <c r="G632" s="326" t="e">
        <f>D629&lt;&gt;0</f>
        <v>#N/A</v>
      </c>
      <c r="H632" s="326" t="e">
        <f>E629&gt;=D629</f>
        <v>#N/A</v>
      </c>
      <c r="I632" s="326" t="b">
        <f>ISTEXT(C632)</f>
        <v>0</v>
      </c>
      <c r="J632" s="326" t="e">
        <f>IF(AND(G632=TRUE,H632=TRUE),TRUE,FALSE)</f>
        <v>#N/A</v>
      </c>
      <c r="K632" s="326" t="e">
        <f>IF(AND(G632=TRUE,H632=TRUE,I632=TRUE),TRUE,FALSE)</f>
        <v>#N/A</v>
      </c>
      <c r="L632" s="323"/>
      <c r="M632" s="324"/>
    </row>
    <row r="633" spans="1:13" ht="30" customHeight="1" x14ac:dyDescent="0.35">
      <c r="A633" s="273" t="s">
        <v>399</v>
      </c>
      <c r="B633" s="242" t="str">
        <f>IF(LEN($A633)&gt;1,"Val "&amp;COUNTIF($A$2:$A633,"&gt;&lt;"),"")</f>
        <v/>
      </c>
      <c r="C633" s="427" t="s">
        <v>400</v>
      </c>
      <c r="D633" s="428"/>
      <c r="E633" s="429"/>
      <c r="F633" s="196"/>
      <c r="G633" s="326"/>
      <c r="H633" s="326"/>
      <c r="I633" s="326"/>
      <c r="J633" s="326"/>
      <c r="K633" s="326"/>
      <c r="L633" s="323"/>
      <c r="M633" s="324"/>
    </row>
    <row r="634" spans="1:13" ht="60" customHeight="1" x14ac:dyDescent="0.35">
      <c r="A634" s="273" t="s">
        <v>677</v>
      </c>
      <c r="B634" s="241" t="str">
        <f>IF(LEN($A634)&gt;1,"Val "&amp;COUNTIF($A$2:$A634,"&gt;&lt;"),"")</f>
        <v>Val 140</v>
      </c>
      <c r="C634" s="424"/>
      <c r="D634" s="425"/>
      <c r="E634" s="426"/>
      <c r="F634" s="195" t="e">
        <f>IF(AND($H634=TRUE,$I634=TRUE),"Return to form","")</f>
        <v>#N/A</v>
      </c>
      <c r="G634" s="326" t="e">
        <f>AND($E629&lt;=SUM($C629-$L634),$H632=FALSE)</f>
        <v>#N/A</v>
      </c>
      <c r="H634" s="326" t="e">
        <f>E629&lt;=SUM(C629*M634)</f>
        <v>#N/A</v>
      </c>
      <c r="I634" s="326" t="b">
        <f>ISTEXT(C634)</f>
        <v>0</v>
      </c>
      <c r="J634" s="326" t="e">
        <f>IF(AND(G634=TRUE,H634=TRUE),TRUE,FALSE)</f>
        <v>#N/A</v>
      </c>
      <c r="K634" s="326" t="e">
        <f>IF(AND(G634=TRUE,H634=TRUE,I634=TRUE),TRUE,FALSE)</f>
        <v>#N/A</v>
      </c>
      <c r="L634" s="323">
        <v>5000</v>
      </c>
      <c r="M634" s="324">
        <v>0.33333333333333298</v>
      </c>
    </row>
    <row r="635" spans="1:13" x14ac:dyDescent="0.35">
      <c r="A635" s="273" t="s">
        <v>399</v>
      </c>
      <c r="B635" s="243" t="str">
        <f>IF(LEN($A635)&gt;1,"Val "&amp;COUNTIF($A$2:$A635,"&gt;&lt;"),"")</f>
        <v/>
      </c>
      <c r="C635" s="135"/>
      <c r="D635" s="135"/>
      <c r="E635" s="135"/>
      <c r="F635" s="197"/>
      <c r="G635" s="327"/>
      <c r="H635" s="327"/>
      <c r="I635" s="327"/>
      <c r="J635" s="327"/>
      <c r="K635" s="327"/>
      <c r="M635" s="325"/>
    </row>
    <row r="636" spans="1:13" x14ac:dyDescent="0.35">
      <c r="A636" s="273" t="s">
        <v>399</v>
      </c>
      <c r="B636" s="242" t="str">
        <f>IF(LEN($A636)&gt;1,"Val "&amp;COUNTIF($A$2:$A636,"&gt;&lt;"),"")</f>
        <v/>
      </c>
      <c r="C636" s="104" t="s">
        <v>678</v>
      </c>
      <c r="D636" s="58"/>
      <c r="E636" s="59"/>
      <c r="F636" s="196"/>
      <c r="G636" s="327"/>
      <c r="H636" s="327"/>
      <c r="I636" s="327"/>
      <c r="J636" s="327"/>
      <c r="K636" s="327"/>
      <c r="M636" s="320"/>
    </row>
    <row r="637" spans="1:13" ht="45" customHeight="1" x14ac:dyDescent="0.35">
      <c r="A637" s="273" t="s">
        <v>399</v>
      </c>
      <c r="B637" s="242" t="str">
        <f>IF(LEN($A637)&gt;1,"Val "&amp;COUNTIF($A$2:$A637,"&gt;&lt;"),"")</f>
        <v/>
      </c>
      <c r="C637" s="61" t="s">
        <v>393</v>
      </c>
      <c r="D637" s="61" t="s">
        <v>394</v>
      </c>
      <c r="E637" s="61" t="s">
        <v>395</v>
      </c>
      <c r="F637" s="196"/>
      <c r="G637" s="328"/>
      <c r="H637" s="328"/>
      <c r="I637" s="327"/>
      <c r="J637" s="328"/>
      <c r="K637" s="327"/>
      <c r="M637" s="320"/>
    </row>
    <row r="638" spans="1:13" x14ac:dyDescent="0.35">
      <c r="A638" s="273" t="s">
        <v>399</v>
      </c>
      <c r="B638" s="242" t="str">
        <f>IF(LEN($A638)&gt;1,"Val "&amp;COUNTIF($A$2:$A638,"&gt;&lt;"),"")</f>
        <v/>
      </c>
      <c r="C638" s="60" t="e">
        <f>Org_data!$BT$3</f>
        <v>#N/A</v>
      </c>
      <c r="D638" s="60" t="e">
        <f>Org_data!$BT$4</f>
        <v>#N/A</v>
      </c>
      <c r="E638" s="60">
        <f>'E&amp;R1'!$V$35</f>
        <v>0</v>
      </c>
      <c r="F638" s="196"/>
      <c r="G638" s="329"/>
      <c r="H638" s="329"/>
      <c r="I638" s="330"/>
      <c r="J638" s="329"/>
      <c r="K638" s="330"/>
      <c r="L638" s="321"/>
      <c r="M638" s="322"/>
    </row>
    <row r="639" spans="1:13" ht="28.5" customHeight="1" x14ac:dyDescent="0.35">
      <c r="A639" s="273"/>
      <c r="B639" s="242"/>
      <c r="C639" s="418" t="s">
        <v>679</v>
      </c>
      <c r="D639" s="419"/>
      <c r="E639" s="420"/>
      <c r="F639" s="196"/>
      <c r="G639" s="329"/>
      <c r="H639" s="329"/>
      <c r="I639" s="330"/>
      <c r="J639" s="329"/>
      <c r="K639" s="330"/>
      <c r="L639" s="321"/>
      <c r="M639" s="322"/>
    </row>
    <row r="640" spans="1:13" ht="60" customHeight="1" x14ac:dyDescent="0.35">
      <c r="A640" s="273" t="s">
        <v>399</v>
      </c>
      <c r="B640" s="240" t="str">
        <f>IF(LEN($A640)&gt;1,"Val "&amp;COUNTIF($A$2:$A640,"&gt;&lt;"),"")</f>
        <v/>
      </c>
      <c r="C640" s="427" t="s">
        <v>397</v>
      </c>
      <c r="D640" s="428"/>
      <c r="E640" s="429"/>
      <c r="F640" s="107"/>
      <c r="G640" s="326"/>
      <c r="H640" s="326"/>
      <c r="I640" s="326"/>
      <c r="J640" s="326"/>
      <c r="K640" s="326"/>
      <c r="L640" s="323"/>
      <c r="M640" s="324"/>
    </row>
    <row r="641" spans="1:13" ht="60" customHeight="1" x14ac:dyDescent="0.35">
      <c r="A641" s="273" t="s">
        <v>680</v>
      </c>
      <c r="B641" s="241" t="str">
        <f>IF(LEN($A641)&gt;1,"Val "&amp;COUNTIF($A$2:$A641,"&gt;&lt;"),"")</f>
        <v>Val 141</v>
      </c>
      <c r="C641" s="424"/>
      <c r="D641" s="425"/>
      <c r="E641" s="426"/>
      <c r="F641" s="195" t="e">
        <f>IF(AND($H641=TRUE,$I641=TRUE),"Return to form","")</f>
        <v>#N/A</v>
      </c>
      <c r="G641" s="326" t="e">
        <f>D638&lt;&gt;0</f>
        <v>#N/A</v>
      </c>
      <c r="H641" s="326" t="e">
        <f>E638&gt;=D638</f>
        <v>#N/A</v>
      </c>
      <c r="I641" s="326" t="b">
        <f>ISTEXT(C641)</f>
        <v>0</v>
      </c>
      <c r="J641" s="326" t="e">
        <f>IF(AND(G641=TRUE,H641=TRUE),TRUE,FALSE)</f>
        <v>#N/A</v>
      </c>
      <c r="K641" s="326" t="e">
        <f>IF(AND(G641=TRUE,H641=TRUE,I641=TRUE),TRUE,FALSE)</f>
        <v>#N/A</v>
      </c>
      <c r="L641" s="323"/>
      <c r="M641" s="324"/>
    </row>
    <row r="642" spans="1:13" ht="30" customHeight="1" x14ac:dyDescent="0.35">
      <c r="A642" s="273" t="s">
        <v>399</v>
      </c>
      <c r="B642" s="242" t="str">
        <f>IF(LEN($A642)&gt;1,"Val "&amp;COUNTIF($A$2:$A642,"&gt;&lt;"),"")</f>
        <v/>
      </c>
      <c r="C642" s="427" t="s">
        <v>400</v>
      </c>
      <c r="D642" s="428"/>
      <c r="E642" s="429"/>
      <c r="F642" s="196"/>
      <c r="G642" s="326"/>
      <c r="H642" s="326"/>
      <c r="I642" s="326"/>
      <c r="J642" s="326"/>
      <c r="K642" s="326"/>
      <c r="L642" s="323"/>
      <c r="M642" s="324"/>
    </row>
    <row r="643" spans="1:13" ht="60" customHeight="1" x14ac:dyDescent="0.35">
      <c r="A643" s="273" t="s">
        <v>681</v>
      </c>
      <c r="B643" s="241" t="str">
        <f>IF(LEN($A643)&gt;1,"Val "&amp;COUNTIF($A$2:$A643,"&gt;&lt;"),"")</f>
        <v>Val 142</v>
      </c>
      <c r="C643" s="424"/>
      <c r="D643" s="425"/>
      <c r="E643" s="426"/>
      <c r="F643" s="195" t="e">
        <f>IF(AND($H643=TRUE,$I643=TRUE),"Return to form","")</f>
        <v>#N/A</v>
      </c>
      <c r="G643" s="326" t="e">
        <f>AND($E638&lt;=SUM($C638-$L643),$H641=FALSE)</f>
        <v>#N/A</v>
      </c>
      <c r="H643" s="326" t="e">
        <f>E638&lt;=SUM(C638*M643)</f>
        <v>#N/A</v>
      </c>
      <c r="I643" s="326" t="b">
        <f>ISTEXT(C643)</f>
        <v>0</v>
      </c>
      <c r="J643" s="326" t="e">
        <f>IF(AND(G643=TRUE,H643=TRUE),TRUE,FALSE)</f>
        <v>#N/A</v>
      </c>
      <c r="K643" s="326" t="e">
        <f>IF(AND(G643=TRUE,H643=TRUE,I643=TRUE),TRUE,FALSE)</f>
        <v>#N/A</v>
      </c>
      <c r="L643" s="323">
        <v>5000</v>
      </c>
      <c r="M643" s="324">
        <v>0.33333333333333298</v>
      </c>
    </row>
    <row r="644" spans="1:13" x14ac:dyDescent="0.35">
      <c r="A644" s="273" t="s">
        <v>399</v>
      </c>
      <c r="B644" s="243" t="str">
        <f>IF(LEN($A644)&gt;1,"Val "&amp;COUNTIF($A$2:$A644,"&gt;&lt;"),"")</f>
        <v/>
      </c>
      <c r="C644" s="135"/>
      <c r="D644" s="135"/>
      <c r="E644" s="135"/>
      <c r="F644" s="197"/>
      <c r="G644" s="327"/>
      <c r="H644" s="327"/>
      <c r="I644" s="327"/>
      <c r="J644" s="327"/>
      <c r="K644" s="327"/>
      <c r="M644" s="325"/>
    </row>
    <row r="645" spans="1:13" x14ac:dyDescent="0.35">
      <c r="A645" s="273" t="s">
        <v>399</v>
      </c>
      <c r="B645" s="242" t="str">
        <f>IF(LEN($A645)&gt;1,"Val "&amp;COUNTIF($A$2:$A645,"&gt;&lt;"),"")</f>
        <v/>
      </c>
      <c r="C645" s="104" t="s">
        <v>682</v>
      </c>
      <c r="D645" s="58"/>
      <c r="E645" s="59"/>
      <c r="F645" s="196"/>
      <c r="G645" s="327"/>
      <c r="H645" s="327"/>
      <c r="I645" s="327"/>
      <c r="J645" s="327"/>
      <c r="K645" s="327"/>
      <c r="M645" s="320"/>
    </row>
    <row r="646" spans="1:13" ht="45" customHeight="1" x14ac:dyDescent="0.35">
      <c r="A646" s="273" t="s">
        <v>399</v>
      </c>
      <c r="B646" s="242" t="str">
        <f>IF(LEN($A646)&gt;1,"Val "&amp;COUNTIF($A$2:$A646,"&gt;&lt;"),"")</f>
        <v/>
      </c>
      <c r="C646" s="61" t="s">
        <v>393</v>
      </c>
      <c r="D646" s="61" t="s">
        <v>394</v>
      </c>
      <c r="E646" s="61" t="s">
        <v>395</v>
      </c>
      <c r="F646" s="196"/>
      <c r="G646" s="328"/>
      <c r="H646" s="328"/>
      <c r="I646" s="327"/>
      <c r="J646" s="328"/>
      <c r="K646" s="327"/>
      <c r="M646" s="320"/>
    </row>
    <row r="647" spans="1:13" x14ac:dyDescent="0.35">
      <c r="A647" s="273" t="s">
        <v>399</v>
      </c>
      <c r="B647" s="242" t="str">
        <f>IF(LEN($A647)&gt;1,"Val "&amp;COUNTIF($A$2:$A647,"&gt;&lt;"),"")</f>
        <v/>
      </c>
      <c r="C647" s="60" t="e">
        <f>Org_data!$BU$3</f>
        <v>#N/A</v>
      </c>
      <c r="D647" s="60" t="e">
        <f>Org_data!$BU$4</f>
        <v>#N/A</v>
      </c>
      <c r="E647" s="60">
        <f>'E&amp;R1'!$AH$35</f>
        <v>0</v>
      </c>
      <c r="F647" s="196"/>
      <c r="G647" s="329"/>
      <c r="H647" s="329"/>
      <c r="I647" s="330"/>
      <c r="J647" s="329"/>
      <c r="K647" s="330"/>
      <c r="L647" s="321"/>
      <c r="M647" s="322"/>
    </row>
    <row r="648" spans="1:13" ht="29.25" customHeight="1" x14ac:dyDescent="0.35">
      <c r="A648" s="273"/>
      <c r="B648" s="242"/>
      <c r="C648" s="418" t="s">
        <v>683</v>
      </c>
      <c r="D648" s="419"/>
      <c r="E648" s="420"/>
      <c r="F648" s="196"/>
      <c r="G648" s="329"/>
      <c r="H648" s="329"/>
      <c r="I648" s="330"/>
      <c r="J648" s="329"/>
      <c r="K648" s="330"/>
      <c r="L648" s="321"/>
      <c r="M648" s="322"/>
    </row>
    <row r="649" spans="1:13" ht="60" customHeight="1" x14ac:dyDescent="0.35">
      <c r="A649" s="273" t="s">
        <v>399</v>
      </c>
      <c r="B649" s="240" t="str">
        <f>IF(LEN($A649)&gt;1,"Val "&amp;COUNTIF($A$2:$A649,"&gt;&lt;"),"")</f>
        <v/>
      </c>
      <c r="C649" s="427" t="s">
        <v>397</v>
      </c>
      <c r="D649" s="428"/>
      <c r="E649" s="429"/>
      <c r="F649" s="107"/>
      <c r="G649" s="326"/>
      <c r="H649" s="326"/>
      <c r="I649" s="326"/>
      <c r="J649" s="326"/>
      <c r="K649" s="326"/>
      <c r="L649" s="323"/>
      <c r="M649" s="324"/>
    </row>
    <row r="650" spans="1:13" ht="60" customHeight="1" x14ac:dyDescent="0.35">
      <c r="A650" s="273" t="s">
        <v>684</v>
      </c>
      <c r="B650" s="241" t="str">
        <f>IF(LEN($A650)&gt;1,"Val "&amp;COUNTIF($A$2:$A650,"&gt;&lt;"),"")</f>
        <v>Val 143</v>
      </c>
      <c r="C650" s="424"/>
      <c r="D650" s="425"/>
      <c r="E650" s="426"/>
      <c r="F650" s="195" t="e">
        <f>IF(AND($H650=TRUE,$I650=TRUE),"Return to form","")</f>
        <v>#N/A</v>
      </c>
      <c r="G650" s="326" t="e">
        <f>D647&lt;&gt;0</f>
        <v>#N/A</v>
      </c>
      <c r="H650" s="326" t="e">
        <f>E647&gt;=D647</f>
        <v>#N/A</v>
      </c>
      <c r="I650" s="326" t="b">
        <f>ISTEXT(C650)</f>
        <v>0</v>
      </c>
      <c r="J650" s="326" t="e">
        <f>IF(AND(G650=TRUE,H650=TRUE),TRUE,FALSE)</f>
        <v>#N/A</v>
      </c>
      <c r="K650" s="326" t="e">
        <f>IF(AND(G650=TRUE,H650=TRUE,I650=TRUE),TRUE,FALSE)</f>
        <v>#N/A</v>
      </c>
      <c r="L650" s="323"/>
      <c r="M650" s="324"/>
    </row>
    <row r="651" spans="1:13" ht="30" customHeight="1" x14ac:dyDescent="0.35">
      <c r="A651" s="273" t="s">
        <v>399</v>
      </c>
      <c r="B651" s="242" t="str">
        <f>IF(LEN($A651)&gt;1,"Val "&amp;COUNTIF($A$2:$A651,"&gt;&lt;"),"")</f>
        <v/>
      </c>
      <c r="C651" s="427" t="s">
        <v>400</v>
      </c>
      <c r="D651" s="428"/>
      <c r="E651" s="429"/>
      <c r="F651" s="196"/>
      <c r="G651" s="326"/>
      <c r="H651" s="326"/>
      <c r="I651" s="326"/>
      <c r="J651" s="326"/>
      <c r="K651" s="326"/>
      <c r="L651" s="323"/>
      <c r="M651" s="324"/>
    </row>
    <row r="652" spans="1:13" ht="60" customHeight="1" x14ac:dyDescent="0.35">
      <c r="A652" s="273" t="s">
        <v>685</v>
      </c>
      <c r="B652" s="241" t="str">
        <f>IF(LEN($A652)&gt;1,"Val "&amp;COUNTIF($A$2:$A652,"&gt;&lt;"),"")</f>
        <v>Val 144</v>
      </c>
      <c r="C652" s="424"/>
      <c r="D652" s="425"/>
      <c r="E652" s="426"/>
      <c r="F652" s="195" t="e">
        <f>IF(AND($H652=TRUE,$I652=TRUE),"Return to form","")</f>
        <v>#N/A</v>
      </c>
      <c r="G652" s="326" t="e">
        <f>AND($E647&lt;=SUM($C647-$L652),$H650=FALSE)</f>
        <v>#N/A</v>
      </c>
      <c r="H652" s="326" t="e">
        <f>E647&lt;=SUM(C647*M652)</f>
        <v>#N/A</v>
      </c>
      <c r="I652" s="326" t="b">
        <f>ISTEXT(C652)</f>
        <v>0</v>
      </c>
      <c r="J652" s="326" t="e">
        <f>IF(AND(G652=TRUE,H652=TRUE),TRUE,FALSE)</f>
        <v>#N/A</v>
      </c>
      <c r="K652" s="326" t="e">
        <f>IF(AND(G652=TRUE,H652=TRUE,I652=TRUE),TRUE,FALSE)</f>
        <v>#N/A</v>
      </c>
      <c r="L652" s="323">
        <v>5000</v>
      </c>
      <c r="M652" s="324">
        <v>0.33333333333333298</v>
      </c>
    </row>
    <row r="653" spans="1:13" x14ac:dyDescent="0.35">
      <c r="A653" s="273" t="s">
        <v>399</v>
      </c>
      <c r="B653" s="243" t="str">
        <f>IF(LEN($A653)&gt;1,"Val "&amp;COUNTIF($A$2:$A653,"&gt;&lt;"),"")</f>
        <v/>
      </c>
      <c r="C653" s="135"/>
      <c r="D653" s="135"/>
      <c r="E653" s="135"/>
      <c r="F653" s="197"/>
      <c r="G653" s="327"/>
      <c r="H653" s="327"/>
      <c r="I653" s="327"/>
      <c r="J653" s="327"/>
      <c r="K653" s="327"/>
      <c r="M653" s="325"/>
    </row>
    <row r="654" spans="1:13" x14ac:dyDescent="0.35">
      <c r="A654" s="273" t="s">
        <v>399</v>
      </c>
      <c r="B654" s="242" t="str">
        <f>IF(LEN($A654)&gt;1,"Val "&amp;COUNTIF($A$2:$A654,"&gt;&lt;"),"")</f>
        <v/>
      </c>
      <c r="C654" s="104" t="s">
        <v>686</v>
      </c>
      <c r="D654" s="58"/>
      <c r="E654" s="59"/>
      <c r="F654" s="196"/>
      <c r="G654" s="327"/>
      <c r="H654" s="327"/>
      <c r="I654" s="327"/>
      <c r="J654" s="327"/>
      <c r="K654" s="327"/>
      <c r="M654" s="320"/>
    </row>
    <row r="655" spans="1:13" ht="45" customHeight="1" x14ac:dyDescent="0.35">
      <c r="A655" s="273" t="s">
        <v>399</v>
      </c>
      <c r="B655" s="242" t="str">
        <f>IF(LEN($A655)&gt;1,"Val "&amp;COUNTIF($A$2:$A655,"&gt;&lt;"),"")</f>
        <v/>
      </c>
      <c r="C655" s="61" t="s">
        <v>393</v>
      </c>
      <c r="D655" s="61" t="s">
        <v>394</v>
      </c>
      <c r="E655" s="61" t="s">
        <v>395</v>
      </c>
      <c r="F655" s="196"/>
      <c r="G655" s="328"/>
      <c r="H655" s="328"/>
      <c r="I655" s="327"/>
      <c r="J655" s="328"/>
      <c r="K655" s="327"/>
      <c r="M655" s="320"/>
    </row>
    <row r="656" spans="1:13" x14ac:dyDescent="0.35">
      <c r="A656" s="273" t="s">
        <v>399</v>
      </c>
      <c r="B656" s="242" t="str">
        <f>IF(LEN($A656)&gt;1,"Val "&amp;COUNTIF($A$2:$A656,"&gt;&lt;"),"")</f>
        <v/>
      </c>
      <c r="C656" s="60" t="e">
        <f>Org_data!$BV$3</f>
        <v>#N/A</v>
      </c>
      <c r="D656" s="60" t="e">
        <f>Org_data!$BV$4</f>
        <v>#N/A</v>
      </c>
      <c r="E656" s="60">
        <f>'E&amp;R1'!$L$36</f>
        <v>0</v>
      </c>
      <c r="F656" s="196"/>
      <c r="G656" s="329"/>
      <c r="H656" s="329"/>
      <c r="I656" s="330"/>
      <c r="J656" s="329"/>
      <c r="K656" s="330"/>
      <c r="L656" s="321"/>
      <c r="M656" s="322"/>
    </row>
    <row r="657" spans="1:13" ht="27.75" customHeight="1" x14ac:dyDescent="0.35">
      <c r="A657" s="273"/>
      <c r="B657" s="242"/>
      <c r="C657" s="418" t="s">
        <v>687</v>
      </c>
      <c r="D657" s="419"/>
      <c r="E657" s="420"/>
      <c r="F657" s="196"/>
      <c r="G657" s="329"/>
      <c r="H657" s="329"/>
      <c r="I657" s="330"/>
      <c r="J657" s="329"/>
      <c r="K657" s="330"/>
      <c r="L657" s="321"/>
      <c r="M657" s="322"/>
    </row>
    <row r="658" spans="1:13" ht="60" customHeight="1" x14ac:dyDescent="0.35">
      <c r="A658" s="273" t="s">
        <v>399</v>
      </c>
      <c r="B658" s="240" t="str">
        <f>IF(LEN($A658)&gt;1,"Val "&amp;COUNTIF($A$2:$A658,"&gt;&lt;"),"")</f>
        <v/>
      </c>
      <c r="C658" s="427" t="s">
        <v>397</v>
      </c>
      <c r="D658" s="428"/>
      <c r="E658" s="429"/>
      <c r="F658" s="107"/>
      <c r="G658" s="326"/>
      <c r="H658" s="326"/>
      <c r="I658" s="326"/>
      <c r="J658" s="326"/>
      <c r="K658" s="326"/>
      <c r="L658" s="323"/>
      <c r="M658" s="324"/>
    </row>
    <row r="659" spans="1:13" ht="60" customHeight="1" x14ac:dyDescent="0.35">
      <c r="A659" s="273" t="s">
        <v>688</v>
      </c>
      <c r="B659" s="241" t="str">
        <f>IF(LEN($A659)&gt;1,"Val "&amp;COUNTIF($A$2:$A659,"&gt;&lt;"),"")</f>
        <v>Val 145</v>
      </c>
      <c r="C659" s="424"/>
      <c r="D659" s="425"/>
      <c r="E659" s="426"/>
      <c r="F659" s="195" t="e">
        <f>IF(AND($H659=TRUE,$I659=TRUE),"Return to form","")</f>
        <v>#N/A</v>
      </c>
      <c r="G659" s="326" t="e">
        <f>D656&lt;&gt;0</f>
        <v>#N/A</v>
      </c>
      <c r="H659" s="326" t="e">
        <f>E656&gt;=D656</f>
        <v>#N/A</v>
      </c>
      <c r="I659" s="326" t="b">
        <f>ISTEXT(C659)</f>
        <v>0</v>
      </c>
      <c r="J659" s="326" t="e">
        <f>IF(AND(G659=TRUE,H659=TRUE),TRUE,FALSE)</f>
        <v>#N/A</v>
      </c>
      <c r="K659" s="326" t="e">
        <f>IF(AND(G659=TRUE,H659=TRUE,I659=TRUE),TRUE,FALSE)</f>
        <v>#N/A</v>
      </c>
      <c r="L659" s="323"/>
      <c r="M659" s="324"/>
    </row>
    <row r="660" spans="1:13" ht="30" customHeight="1" x14ac:dyDescent="0.35">
      <c r="A660" s="273" t="s">
        <v>399</v>
      </c>
      <c r="B660" s="242" t="str">
        <f>IF(LEN($A660)&gt;1,"Val "&amp;COUNTIF($A$2:$A660,"&gt;&lt;"),"")</f>
        <v/>
      </c>
      <c r="C660" s="427" t="s">
        <v>400</v>
      </c>
      <c r="D660" s="428"/>
      <c r="E660" s="429"/>
      <c r="F660" s="196"/>
      <c r="G660" s="326"/>
      <c r="H660" s="326"/>
      <c r="I660" s="326"/>
      <c r="J660" s="326"/>
      <c r="K660" s="326"/>
      <c r="L660" s="323"/>
      <c r="M660" s="324"/>
    </row>
    <row r="661" spans="1:13" ht="60" customHeight="1" x14ac:dyDescent="0.35">
      <c r="A661" s="273" t="s">
        <v>689</v>
      </c>
      <c r="B661" s="241" t="str">
        <f>IF(LEN($A661)&gt;1,"Val "&amp;COUNTIF($A$2:$A661,"&gt;&lt;"),"")</f>
        <v>Val 146</v>
      </c>
      <c r="C661" s="424"/>
      <c r="D661" s="425"/>
      <c r="E661" s="426"/>
      <c r="F661" s="195" t="e">
        <f>IF(AND($H661=TRUE,$I661=TRUE),"Return to form","")</f>
        <v>#N/A</v>
      </c>
      <c r="G661" s="326" t="e">
        <f>AND($E656&lt;=SUM($C656-$L661),$H659=FALSE)</f>
        <v>#N/A</v>
      </c>
      <c r="H661" s="326" t="e">
        <f>E656&lt;=SUM(C656*M661)</f>
        <v>#N/A</v>
      </c>
      <c r="I661" s="326" t="b">
        <f>ISTEXT(C661)</f>
        <v>0</v>
      </c>
      <c r="J661" s="326" t="e">
        <f>IF(AND(G661=TRUE,H661=TRUE),TRUE,FALSE)</f>
        <v>#N/A</v>
      </c>
      <c r="K661" s="326" t="e">
        <f>IF(AND(G661=TRUE,H661=TRUE,I661=TRUE),TRUE,FALSE)</f>
        <v>#N/A</v>
      </c>
      <c r="L661" s="323">
        <v>5000</v>
      </c>
      <c r="M661" s="324">
        <v>0.33333333333333298</v>
      </c>
    </row>
    <row r="662" spans="1:13" x14ac:dyDescent="0.35">
      <c r="A662" s="273" t="s">
        <v>399</v>
      </c>
      <c r="B662" s="243" t="str">
        <f>IF(LEN($A662)&gt;1,"Val "&amp;COUNTIF($A$2:$A662,"&gt;&lt;"),"")</f>
        <v/>
      </c>
      <c r="C662" s="135"/>
      <c r="D662" s="135"/>
      <c r="E662" s="135"/>
      <c r="F662" s="197"/>
      <c r="G662" s="327"/>
      <c r="H662" s="327"/>
      <c r="I662" s="327"/>
      <c r="J662" s="327"/>
      <c r="K662" s="327"/>
      <c r="M662" s="325"/>
    </row>
    <row r="663" spans="1:13" x14ac:dyDescent="0.35">
      <c r="A663" s="273" t="s">
        <v>399</v>
      </c>
      <c r="B663" s="242" t="str">
        <f>IF(LEN($A663)&gt;1,"Val "&amp;COUNTIF($A$2:$A663,"&gt;&lt;"),"")</f>
        <v/>
      </c>
      <c r="C663" s="104" t="s">
        <v>690</v>
      </c>
      <c r="D663" s="58"/>
      <c r="E663" s="59"/>
      <c r="F663" s="196"/>
      <c r="G663" s="327"/>
      <c r="H663" s="327"/>
      <c r="I663" s="327"/>
      <c r="J663" s="327"/>
      <c r="K663" s="327"/>
      <c r="M663" s="320"/>
    </row>
    <row r="664" spans="1:13" ht="45" customHeight="1" x14ac:dyDescent="0.35">
      <c r="A664" s="273" t="s">
        <v>399</v>
      </c>
      <c r="B664" s="242" t="str">
        <f>IF(LEN($A664)&gt;1,"Val "&amp;COUNTIF($A$2:$A664,"&gt;&lt;"),"")</f>
        <v/>
      </c>
      <c r="C664" s="61" t="s">
        <v>393</v>
      </c>
      <c r="D664" s="61" t="s">
        <v>394</v>
      </c>
      <c r="E664" s="61" t="s">
        <v>395</v>
      </c>
      <c r="F664" s="196"/>
      <c r="G664" s="328"/>
      <c r="H664" s="328"/>
      <c r="I664" s="327"/>
      <c r="J664" s="328"/>
      <c r="K664" s="327"/>
      <c r="M664" s="320"/>
    </row>
    <row r="665" spans="1:13" x14ac:dyDescent="0.35">
      <c r="A665" s="273" t="s">
        <v>399</v>
      </c>
      <c r="B665" s="242" t="str">
        <f>IF(LEN($A665)&gt;1,"Val "&amp;COUNTIF($A$2:$A665,"&gt;&lt;"),"")</f>
        <v/>
      </c>
      <c r="C665" s="60" t="e">
        <f>Org_data!$BW$3</f>
        <v>#N/A</v>
      </c>
      <c r="D665" s="60" t="e">
        <f>Org_data!$BW$4</f>
        <v>#N/A</v>
      </c>
      <c r="E665" s="60">
        <f>'E&amp;R1'!$V$36</f>
        <v>0</v>
      </c>
      <c r="F665" s="196"/>
      <c r="G665" s="329"/>
      <c r="H665" s="329"/>
      <c r="I665" s="330"/>
      <c r="J665" s="329"/>
      <c r="K665" s="330"/>
      <c r="L665" s="321"/>
      <c r="M665" s="322"/>
    </row>
    <row r="666" spans="1:13" ht="28.5" customHeight="1" x14ac:dyDescent="0.35">
      <c r="A666" s="273"/>
      <c r="B666" s="242"/>
      <c r="C666" s="418" t="s">
        <v>691</v>
      </c>
      <c r="D666" s="419"/>
      <c r="E666" s="420"/>
      <c r="F666" s="196"/>
      <c r="G666" s="329"/>
      <c r="H666" s="329"/>
      <c r="I666" s="330"/>
      <c r="J666" s="329"/>
      <c r="K666" s="330"/>
      <c r="L666" s="321"/>
      <c r="M666" s="322"/>
    </row>
    <row r="667" spans="1:13" ht="60" customHeight="1" x14ac:dyDescent="0.35">
      <c r="A667" s="273" t="s">
        <v>399</v>
      </c>
      <c r="B667" s="240" t="str">
        <f>IF(LEN($A667)&gt;1,"Val "&amp;COUNTIF($A$2:$A667,"&gt;&lt;"),"")</f>
        <v/>
      </c>
      <c r="C667" s="427" t="s">
        <v>397</v>
      </c>
      <c r="D667" s="428"/>
      <c r="E667" s="429"/>
      <c r="F667" s="107"/>
      <c r="G667" s="326"/>
      <c r="H667" s="326"/>
      <c r="I667" s="326"/>
      <c r="J667" s="326"/>
      <c r="K667" s="326"/>
      <c r="L667" s="323"/>
      <c r="M667" s="324"/>
    </row>
    <row r="668" spans="1:13" ht="60" customHeight="1" x14ac:dyDescent="0.35">
      <c r="A668" s="273" t="s">
        <v>692</v>
      </c>
      <c r="B668" s="241" t="str">
        <f>IF(LEN($A668)&gt;1,"Val "&amp;COUNTIF($A$2:$A668,"&gt;&lt;"),"")</f>
        <v>Val 147</v>
      </c>
      <c r="C668" s="424"/>
      <c r="D668" s="425"/>
      <c r="E668" s="426"/>
      <c r="F668" s="195" t="e">
        <f>IF(AND($H668=TRUE,$I668=TRUE),"Return to form","")</f>
        <v>#N/A</v>
      </c>
      <c r="G668" s="326" t="e">
        <f>D665&lt;&gt;0</f>
        <v>#N/A</v>
      </c>
      <c r="H668" s="326" t="e">
        <f>E665&gt;=D665</f>
        <v>#N/A</v>
      </c>
      <c r="I668" s="326" t="b">
        <f>ISTEXT(C668)</f>
        <v>0</v>
      </c>
      <c r="J668" s="326" t="e">
        <f>IF(AND(G668=TRUE,H668=TRUE),TRUE,FALSE)</f>
        <v>#N/A</v>
      </c>
      <c r="K668" s="326" t="e">
        <f>IF(AND(G668=TRUE,H668=TRUE,I668=TRUE),TRUE,FALSE)</f>
        <v>#N/A</v>
      </c>
      <c r="L668" s="323"/>
      <c r="M668" s="324"/>
    </row>
    <row r="669" spans="1:13" ht="30" customHeight="1" x14ac:dyDescent="0.35">
      <c r="A669" s="273" t="s">
        <v>399</v>
      </c>
      <c r="B669" s="242" t="str">
        <f>IF(LEN($A669)&gt;1,"Val "&amp;COUNTIF($A$2:$A669,"&gt;&lt;"),"")</f>
        <v/>
      </c>
      <c r="C669" s="427" t="s">
        <v>400</v>
      </c>
      <c r="D669" s="428"/>
      <c r="E669" s="429"/>
      <c r="F669" s="196"/>
      <c r="G669" s="326"/>
      <c r="H669" s="326"/>
      <c r="I669" s="326"/>
      <c r="J669" s="326"/>
      <c r="K669" s="326"/>
      <c r="L669" s="323"/>
      <c r="M669" s="324"/>
    </row>
    <row r="670" spans="1:13" ht="60" customHeight="1" x14ac:dyDescent="0.35">
      <c r="A670" s="273" t="s">
        <v>693</v>
      </c>
      <c r="B670" s="241" t="str">
        <f>IF(LEN($A670)&gt;1,"Val "&amp;COUNTIF($A$2:$A670,"&gt;&lt;"),"")</f>
        <v>Val 148</v>
      </c>
      <c r="C670" s="424"/>
      <c r="D670" s="425"/>
      <c r="E670" s="426"/>
      <c r="F670" s="195" t="e">
        <f>IF(AND($H670=TRUE,$I670=TRUE),"Return to form","")</f>
        <v>#N/A</v>
      </c>
      <c r="G670" s="326" t="e">
        <f>AND($E665&lt;=SUM($C665-$L670),$H668=FALSE)</f>
        <v>#N/A</v>
      </c>
      <c r="H670" s="326" t="e">
        <f>E665&lt;=SUM(C665*M670)</f>
        <v>#N/A</v>
      </c>
      <c r="I670" s="326" t="b">
        <f>ISTEXT(C670)</f>
        <v>0</v>
      </c>
      <c r="J670" s="326" t="e">
        <f>IF(AND(G670=TRUE,H670=TRUE),TRUE,FALSE)</f>
        <v>#N/A</v>
      </c>
      <c r="K670" s="326" t="e">
        <f>IF(AND(G670=TRUE,H670=TRUE,I670=TRUE),TRUE,FALSE)</f>
        <v>#N/A</v>
      </c>
      <c r="L670" s="323">
        <v>5000</v>
      </c>
      <c r="M670" s="324">
        <v>0.33333333333333298</v>
      </c>
    </row>
    <row r="671" spans="1:13" x14ac:dyDescent="0.35">
      <c r="A671" s="273" t="s">
        <v>399</v>
      </c>
      <c r="B671" s="243" t="str">
        <f>IF(LEN($A671)&gt;1,"Val "&amp;COUNTIF($A$2:$A671,"&gt;&lt;"),"")</f>
        <v/>
      </c>
      <c r="C671" s="135"/>
      <c r="D671" s="135"/>
      <c r="E671" s="135"/>
      <c r="F671" s="197"/>
      <c r="G671" s="327"/>
      <c r="H671" s="327"/>
      <c r="I671" s="327"/>
      <c r="J671" s="327"/>
      <c r="K671" s="327"/>
      <c r="M671" s="325"/>
    </row>
    <row r="672" spans="1:13" x14ac:dyDescent="0.35">
      <c r="A672" s="273" t="s">
        <v>399</v>
      </c>
      <c r="B672" s="242" t="str">
        <f>IF(LEN($A672)&gt;1,"Val "&amp;COUNTIF($A$2:$A672,"&gt;&lt;"),"")</f>
        <v/>
      </c>
      <c r="C672" s="104" t="s">
        <v>694</v>
      </c>
      <c r="D672" s="58"/>
      <c r="E672" s="59"/>
      <c r="F672" s="196"/>
      <c r="G672" s="327"/>
      <c r="H672" s="327"/>
      <c r="I672" s="327"/>
      <c r="J672" s="327"/>
      <c r="K672" s="327"/>
      <c r="M672" s="320"/>
    </row>
    <row r="673" spans="1:13" ht="45" customHeight="1" x14ac:dyDescent="0.35">
      <c r="A673" s="273" t="s">
        <v>399</v>
      </c>
      <c r="B673" s="242" t="str">
        <f>IF(LEN($A673)&gt;1,"Val "&amp;COUNTIF($A$2:$A673,"&gt;&lt;"),"")</f>
        <v/>
      </c>
      <c r="C673" s="61" t="s">
        <v>393</v>
      </c>
      <c r="D673" s="61" t="s">
        <v>394</v>
      </c>
      <c r="E673" s="61" t="s">
        <v>395</v>
      </c>
      <c r="F673" s="196"/>
      <c r="G673" s="328"/>
      <c r="H673" s="328"/>
      <c r="I673" s="327"/>
      <c r="J673" s="328"/>
      <c r="K673" s="327"/>
      <c r="M673" s="320"/>
    </row>
    <row r="674" spans="1:13" x14ac:dyDescent="0.35">
      <c r="A674" s="273" t="s">
        <v>399</v>
      </c>
      <c r="B674" s="242" t="str">
        <f>IF(LEN($A674)&gt;1,"Val "&amp;COUNTIF($A$2:$A674,"&gt;&lt;"),"")</f>
        <v/>
      </c>
      <c r="C674" s="60" t="e">
        <f>Org_data!$BX$3</f>
        <v>#N/A</v>
      </c>
      <c r="D674" s="60" t="e">
        <f>Org_data!$BX$4</f>
        <v>#N/A</v>
      </c>
      <c r="E674" s="60">
        <f>'E&amp;R1'!$AH$36</f>
        <v>0</v>
      </c>
      <c r="F674" s="196"/>
      <c r="G674" s="329"/>
      <c r="H674" s="329"/>
      <c r="I674" s="330"/>
      <c r="J674" s="329"/>
      <c r="K674" s="330"/>
      <c r="L674" s="321"/>
      <c r="M674" s="322"/>
    </row>
    <row r="675" spans="1:13" ht="29.25" customHeight="1" x14ac:dyDescent="0.35">
      <c r="A675" s="273"/>
      <c r="B675" s="242"/>
      <c r="C675" s="418" t="s">
        <v>695</v>
      </c>
      <c r="D675" s="419"/>
      <c r="E675" s="420"/>
      <c r="F675" s="196"/>
      <c r="G675" s="329"/>
      <c r="H675" s="329"/>
      <c r="I675" s="330"/>
      <c r="J675" s="329"/>
      <c r="K675" s="330"/>
      <c r="L675" s="321"/>
      <c r="M675" s="322"/>
    </row>
    <row r="676" spans="1:13" ht="60" customHeight="1" x14ac:dyDescent="0.35">
      <c r="A676" s="273" t="s">
        <v>399</v>
      </c>
      <c r="B676" s="240" t="str">
        <f>IF(LEN($A676)&gt;1,"Val "&amp;COUNTIF($A$2:$A676,"&gt;&lt;"),"")</f>
        <v/>
      </c>
      <c r="C676" s="427" t="s">
        <v>397</v>
      </c>
      <c r="D676" s="428"/>
      <c r="E676" s="429"/>
      <c r="F676" s="107"/>
      <c r="G676" s="326"/>
      <c r="H676" s="326"/>
      <c r="I676" s="326"/>
      <c r="J676" s="326"/>
      <c r="K676" s="326"/>
      <c r="L676" s="323"/>
      <c r="M676" s="324"/>
    </row>
    <row r="677" spans="1:13" ht="60" customHeight="1" x14ac:dyDescent="0.35">
      <c r="A677" s="273" t="s">
        <v>696</v>
      </c>
      <c r="B677" s="241" t="str">
        <f>IF(LEN($A677)&gt;1,"Val "&amp;COUNTIF($A$2:$A677,"&gt;&lt;"),"")</f>
        <v>Val 149</v>
      </c>
      <c r="C677" s="424"/>
      <c r="D677" s="425"/>
      <c r="E677" s="426"/>
      <c r="F677" s="195" t="e">
        <f>IF(AND($H677=TRUE,$I677=TRUE),"Return to form","")</f>
        <v>#N/A</v>
      </c>
      <c r="G677" s="326" t="e">
        <f>D674&lt;&gt;0</f>
        <v>#N/A</v>
      </c>
      <c r="H677" s="326" t="e">
        <f>E674&gt;=D674</f>
        <v>#N/A</v>
      </c>
      <c r="I677" s="326" t="b">
        <f>ISTEXT(C677)</f>
        <v>0</v>
      </c>
      <c r="J677" s="326" t="e">
        <f>IF(AND(G677=TRUE,H677=TRUE),TRUE,FALSE)</f>
        <v>#N/A</v>
      </c>
      <c r="K677" s="326" t="e">
        <f>IF(AND(G677=TRUE,H677=TRUE,I677=TRUE),TRUE,FALSE)</f>
        <v>#N/A</v>
      </c>
      <c r="L677" s="323"/>
      <c r="M677" s="324"/>
    </row>
    <row r="678" spans="1:13" ht="30" customHeight="1" x14ac:dyDescent="0.35">
      <c r="A678" s="273" t="s">
        <v>399</v>
      </c>
      <c r="B678" s="242" t="str">
        <f>IF(LEN($A678)&gt;1,"Val "&amp;COUNTIF($A$2:$A678,"&gt;&lt;"),"")</f>
        <v/>
      </c>
      <c r="C678" s="427" t="s">
        <v>400</v>
      </c>
      <c r="D678" s="428"/>
      <c r="E678" s="429"/>
      <c r="F678" s="196"/>
      <c r="G678" s="326"/>
      <c r="H678" s="326"/>
      <c r="I678" s="326"/>
      <c r="J678" s="326"/>
      <c r="K678" s="326"/>
      <c r="L678" s="323"/>
      <c r="M678" s="324"/>
    </row>
    <row r="679" spans="1:13" ht="60" customHeight="1" x14ac:dyDescent="0.35">
      <c r="A679" s="273" t="s">
        <v>697</v>
      </c>
      <c r="B679" s="241" t="str">
        <f>IF(LEN($A679)&gt;1,"Val "&amp;COUNTIF($A$2:$A679,"&gt;&lt;"),"")</f>
        <v>Val 150</v>
      </c>
      <c r="C679" s="424"/>
      <c r="D679" s="425"/>
      <c r="E679" s="426"/>
      <c r="F679" s="195" t="e">
        <f>IF(AND($H679=TRUE,$I679=TRUE),"Return to form","")</f>
        <v>#N/A</v>
      </c>
      <c r="G679" s="326" t="e">
        <f>AND($E674&lt;=SUM($C674-$L679),$H677=FALSE)</f>
        <v>#N/A</v>
      </c>
      <c r="H679" s="326" t="e">
        <f>E674&lt;=SUM(C674*M679)</f>
        <v>#N/A</v>
      </c>
      <c r="I679" s="326" t="b">
        <f>ISTEXT(C679)</f>
        <v>0</v>
      </c>
      <c r="J679" s="326" t="e">
        <f>IF(AND(G679=TRUE,H679=TRUE),TRUE,FALSE)</f>
        <v>#N/A</v>
      </c>
      <c r="K679" s="326" t="e">
        <f>IF(AND(G679=TRUE,H679=TRUE,I679=TRUE),TRUE,FALSE)</f>
        <v>#N/A</v>
      </c>
      <c r="L679" s="323">
        <v>5000</v>
      </c>
      <c r="M679" s="324">
        <v>0.33333333333333298</v>
      </c>
    </row>
    <row r="680" spans="1:13" x14ac:dyDescent="0.35">
      <c r="A680" s="273" t="s">
        <v>399</v>
      </c>
      <c r="B680" s="243" t="str">
        <f>IF(LEN($A680)&gt;1,"Val "&amp;COUNTIF($A$2:$A680,"&gt;&lt;"),"")</f>
        <v/>
      </c>
      <c r="C680" s="135"/>
      <c r="D680" s="135"/>
      <c r="E680" s="135"/>
      <c r="F680" s="197"/>
      <c r="G680" s="327"/>
      <c r="H680" s="327"/>
      <c r="I680" s="327"/>
      <c r="J680" s="327"/>
      <c r="K680" s="327"/>
      <c r="M680" s="325"/>
    </row>
    <row r="681" spans="1:13" ht="30" customHeight="1" x14ac:dyDescent="0.35">
      <c r="A681" s="273" t="s">
        <v>399</v>
      </c>
      <c r="B681" s="242" t="str">
        <f>IF(LEN($A681)&gt;1,"Val "&amp;COUNTIF($A$2:$A681,"&gt;&lt;"),"")</f>
        <v/>
      </c>
      <c r="C681" s="433" t="s">
        <v>698</v>
      </c>
      <c r="D681" s="434"/>
      <c r="E681" s="435"/>
      <c r="F681" s="196"/>
      <c r="G681" s="327"/>
      <c r="H681" s="327"/>
      <c r="I681" s="327"/>
      <c r="J681" s="327"/>
      <c r="K681" s="327"/>
      <c r="M681" s="320"/>
    </row>
    <row r="682" spans="1:13" ht="45" customHeight="1" x14ac:dyDescent="0.35">
      <c r="A682" s="273" t="s">
        <v>399</v>
      </c>
      <c r="B682" s="242" t="str">
        <f>IF(LEN($A682)&gt;1,"Val "&amp;COUNTIF($A$2:$A682,"&gt;&lt;"),"")</f>
        <v/>
      </c>
      <c r="C682" s="61" t="s">
        <v>393</v>
      </c>
      <c r="D682" s="61" t="s">
        <v>394</v>
      </c>
      <c r="E682" s="61" t="s">
        <v>395</v>
      </c>
      <c r="F682" s="196"/>
      <c r="G682" s="328"/>
      <c r="H682" s="328"/>
      <c r="I682" s="327"/>
      <c r="J682" s="328"/>
      <c r="K682" s="327"/>
      <c r="M682" s="320"/>
    </row>
    <row r="683" spans="1:13" x14ac:dyDescent="0.35">
      <c r="A683" s="273" t="s">
        <v>399</v>
      </c>
      <c r="B683" s="242" t="str">
        <f>IF(LEN($A683)&gt;1,"Val "&amp;COUNTIF($A$2:$A683,"&gt;&lt;"),"")</f>
        <v/>
      </c>
      <c r="C683" s="60" t="e">
        <f>Org_data!$BY$3</f>
        <v>#N/A</v>
      </c>
      <c r="D683" s="60" t="e">
        <f>Org_data!$BY$4</f>
        <v>#N/A</v>
      </c>
      <c r="E683" s="60">
        <f>'E&amp;R1'!$L$37</f>
        <v>0</v>
      </c>
      <c r="F683" s="196"/>
      <c r="G683" s="329"/>
      <c r="H683" s="329"/>
      <c r="I683" s="330"/>
      <c r="J683" s="329"/>
      <c r="K683" s="330"/>
      <c r="L683" s="321"/>
      <c r="M683" s="322"/>
    </row>
    <row r="684" spans="1:13" ht="30" customHeight="1" x14ac:dyDescent="0.35">
      <c r="A684" s="273"/>
      <c r="B684" s="242"/>
      <c r="C684" s="418" t="s">
        <v>699</v>
      </c>
      <c r="D684" s="419"/>
      <c r="E684" s="420"/>
      <c r="F684" s="196"/>
      <c r="G684" s="329"/>
      <c r="H684" s="329"/>
      <c r="I684" s="330"/>
      <c r="J684" s="329"/>
      <c r="K684" s="330"/>
      <c r="L684" s="321"/>
      <c r="M684" s="322"/>
    </row>
    <row r="685" spans="1:13" ht="60" customHeight="1" x14ac:dyDescent="0.35">
      <c r="A685" s="273" t="s">
        <v>399</v>
      </c>
      <c r="B685" s="240" t="str">
        <f>IF(LEN($A685)&gt;1,"Val "&amp;COUNTIF($A$2:$A685,"&gt;&lt;"),"")</f>
        <v/>
      </c>
      <c r="C685" s="427" t="s">
        <v>397</v>
      </c>
      <c r="D685" s="428"/>
      <c r="E685" s="429"/>
      <c r="F685" s="107"/>
      <c r="G685" s="326"/>
      <c r="H685" s="326"/>
      <c r="I685" s="326"/>
      <c r="J685" s="326"/>
      <c r="K685" s="326"/>
      <c r="L685" s="323"/>
      <c r="M685" s="324"/>
    </row>
    <row r="686" spans="1:13" ht="60" customHeight="1" x14ac:dyDescent="0.35">
      <c r="A686" s="273" t="s">
        <v>700</v>
      </c>
      <c r="B686" s="241" t="str">
        <f>IF(LEN($A686)&gt;1,"Val "&amp;COUNTIF($A$2:$A686,"&gt;&lt;"),"")</f>
        <v>Val 151</v>
      </c>
      <c r="C686" s="424"/>
      <c r="D686" s="425"/>
      <c r="E686" s="426"/>
      <c r="F686" s="195" t="e">
        <f>IF(AND($H686=TRUE,$I686=TRUE),"Return to form","")</f>
        <v>#N/A</v>
      </c>
      <c r="G686" s="326" t="e">
        <f>D683&lt;&gt;0</f>
        <v>#N/A</v>
      </c>
      <c r="H686" s="326" t="e">
        <f>E683&gt;=D683</f>
        <v>#N/A</v>
      </c>
      <c r="I686" s="326" t="b">
        <f>ISTEXT(C686)</f>
        <v>0</v>
      </c>
      <c r="J686" s="326" t="e">
        <f>IF(AND(G686=TRUE,H686=TRUE),TRUE,FALSE)</f>
        <v>#N/A</v>
      </c>
      <c r="K686" s="326" t="e">
        <f>IF(AND(G686=TRUE,H686=TRUE,I686=TRUE),TRUE,FALSE)</f>
        <v>#N/A</v>
      </c>
      <c r="L686" s="323"/>
      <c r="M686" s="324"/>
    </row>
    <row r="687" spans="1:13" ht="30" customHeight="1" x14ac:dyDescent="0.35">
      <c r="A687" s="273" t="s">
        <v>399</v>
      </c>
      <c r="B687" s="242" t="str">
        <f>IF(LEN($A687)&gt;1,"Val "&amp;COUNTIF($A$2:$A687,"&gt;&lt;"),"")</f>
        <v/>
      </c>
      <c r="C687" s="427" t="s">
        <v>400</v>
      </c>
      <c r="D687" s="428"/>
      <c r="E687" s="429"/>
      <c r="F687" s="196"/>
      <c r="G687" s="326"/>
      <c r="H687" s="326"/>
      <c r="I687" s="326"/>
      <c r="J687" s="326"/>
      <c r="K687" s="326"/>
      <c r="L687" s="323"/>
      <c r="M687" s="324"/>
    </row>
    <row r="688" spans="1:13" ht="60" customHeight="1" x14ac:dyDescent="0.35">
      <c r="A688" s="273" t="s">
        <v>701</v>
      </c>
      <c r="B688" s="241" t="str">
        <f>IF(LEN($A688)&gt;1,"Val "&amp;COUNTIF($A$2:$A688,"&gt;&lt;"),"")</f>
        <v>Val 152</v>
      </c>
      <c r="C688" s="424"/>
      <c r="D688" s="425"/>
      <c r="E688" s="426"/>
      <c r="F688" s="195" t="e">
        <f>IF(AND($H688=TRUE,$I688=TRUE),"Return to form","")</f>
        <v>#N/A</v>
      </c>
      <c r="G688" s="326" t="e">
        <f>AND($E683&lt;=SUM($C683-$L688),$H686=FALSE)</f>
        <v>#N/A</v>
      </c>
      <c r="H688" s="326" t="e">
        <f>E683&lt;=SUM(C683*M688)</f>
        <v>#N/A</v>
      </c>
      <c r="I688" s="326" t="b">
        <f>ISTEXT(C688)</f>
        <v>0</v>
      </c>
      <c r="J688" s="326" t="e">
        <f>IF(AND(G688=TRUE,H688=TRUE),TRUE,FALSE)</f>
        <v>#N/A</v>
      </c>
      <c r="K688" s="326" t="e">
        <f>IF(AND(G688=TRUE,H688=TRUE,I688=TRUE),TRUE,FALSE)</f>
        <v>#N/A</v>
      </c>
      <c r="L688" s="323">
        <v>5000</v>
      </c>
      <c r="M688" s="324">
        <v>0.33333333333333298</v>
      </c>
    </row>
    <row r="689" spans="1:13" x14ac:dyDescent="0.35">
      <c r="A689" s="273" t="s">
        <v>399</v>
      </c>
      <c r="B689" s="243" t="str">
        <f>IF(LEN($A689)&gt;1,"Val "&amp;COUNTIF($A$2:$A689,"&gt;&lt;"),"")</f>
        <v/>
      </c>
      <c r="C689" s="135"/>
      <c r="D689" s="135"/>
      <c r="E689" s="135"/>
      <c r="F689" s="197"/>
      <c r="G689" s="327"/>
      <c r="H689" s="327"/>
      <c r="I689" s="327"/>
      <c r="J689" s="327"/>
      <c r="K689" s="327"/>
      <c r="M689" s="325"/>
    </row>
    <row r="690" spans="1:13" x14ac:dyDescent="0.35">
      <c r="A690" s="273" t="s">
        <v>399</v>
      </c>
      <c r="B690" s="242" t="str">
        <f>IF(LEN($A690)&gt;1,"Val "&amp;COUNTIF($A$2:$A690,"&gt;&lt;"),"")</f>
        <v/>
      </c>
      <c r="C690" s="104" t="s">
        <v>702</v>
      </c>
      <c r="D690" s="58"/>
      <c r="E690" s="59"/>
      <c r="F690" s="196"/>
      <c r="G690" s="327"/>
      <c r="H690" s="327"/>
      <c r="I690" s="327"/>
      <c r="J690" s="327"/>
      <c r="K690" s="327"/>
      <c r="M690" s="320"/>
    </row>
    <row r="691" spans="1:13" ht="45" customHeight="1" x14ac:dyDescent="0.35">
      <c r="A691" s="273" t="s">
        <v>399</v>
      </c>
      <c r="B691" s="242" t="str">
        <f>IF(LEN($A691)&gt;1,"Val "&amp;COUNTIF($A$2:$A691,"&gt;&lt;"),"")</f>
        <v/>
      </c>
      <c r="C691" s="61" t="s">
        <v>393</v>
      </c>
      <c r="D691" s="61" t="s">
        <v>394</v>
      </c>
      <c r="E691" s="61" t="s">
        <v>395</v>
      </c>
      <c r="F691" s="196"/>
      <c r="G691" s="328"/>
      <c r="H691" s="328"/>
      <c r="I691" s="327"/>
      <c r="J691" s="328"/>
      <c r="K691" s="327"/>
      <c r="M691" s="320"/>
    </row>
    <row r="692" spans="1:13" x14ac:dyDescent="0.35">
      <c r="A692" s="273" t="s">
        <v>399</v>
      </c>
      <c r="B692" s="242" t="str">
        <f>IF(LEN($A692)&gt;1,"Val "&amp;COUNTIF($A$2:$A692,"&gt;&lt;"),"")</f>
        <v/>
      </c>
      <c r="C692" s="60" t="e">
        <f>Org_data!$BZ$3</f>
        <v>#N/A</v>
      </c>
      <c r="D692" s="60" t="e">
        <f>Org_data!$BZ$4</f>
        <v>#N/A</v>
      </c>
      <c r="E692" s="60">
        <f>'E&amp;R1'!$V$37</f>
        <v>0</v>
      </c>
      <c r="F692" s="196"/>
      <c r="G692" s="329"/>
      <c r="H692" s="329"/>
      <c r="I692" s="330"/>
      <c r="J692" s="329"/>
      <c r="K692" s="330"/>
      <c r="L692" s="321"/>
      <c r="M692" s="322"/>
    </row>
    <row r="693" spans="1:13" ht="30" customHeight="1" x14ac:dyDescent="0.35">
      <c r="A693" s="273"/>
      <c r="B693" s="242"/>
      <c r="C693" s="418" t="s">
        <v>703</v>
      </c>
      <c r="D693" s="419"/>
      <c r="E693" s="420"/>
      <c r="F693" s="196"/>
      <c r="G693" s="329"/>
      <c r="H693" s="329"/>
      <c r="I693" s="330"/>
      <c r="J693" s="329"/>
      <c r="K693" s="330"/>
      <c r="L693" s="321"/>
      <c r="M693" s="322"/>
    </row>
    <row r="694" spans="1:13" ht="60" customHeight="1" x14ac:dyDescent="0.35">
      <c r="A694" s="273" t="s">
        <v>399</v>
      </c>
      <c r="B694" s="240" t="str">
        <f>IF(LEN($A694)&gt;1,"Val "&amp;COUNTIF($A$2:$A694,"&gt;&lt;"),"")</f>
        <v/>
      </c>
      <c r="C694" s="427" t="s">
        <v>397</v>
      </c>
      <c r="D694" s="428"/>
      <c r="E694" s="429"/>
      <c r="F694" s="107"/>
      <c r="G694" s="326"/>
      <c r="H694" s="326"/>
      <c r="I694" s="326"/>
      <c r="J694" s="326"/>
      <c r="K694" s="326"/>
      <c r="L694" s="323"/>
      <c r="M694" s="324"/>
    </row>
    <row r="695" spans="1:13" ht="60" customHeight="1" x14ac:dyDescent="0.35">
      <c r="A695" s="273" t="s">
        <v>704</v>
      </c>
      <c r="B695" s="241" t="str">
        <f>IF(LEN($A695)&gt;1,"Val "&amp;COUNTIF($A$2:$A695,"&gt;&lt;"),"")</f>
        <v>Val 153</v>
      </c>
      <c r="C695" s="424"/>
      <c r="D695" s="425"/>
      <c r="E695" s="426"/>
      <c r="F695" s="195" t="e">
        <f>IF(AND($H695=TRUE,$I695=TRUE),"Return to form","")</f>
        <v>#N/A</v>
      </c>
      <c r="G695" s="326" t="e">
        <f>D692&lt;&gt;0</f>
        <v>#N/A</v>
      </c>
      <c r="H695" s="326" t="e">
        <f>E692&gt;=D692</f>
        <v>#N/A</v>
      </c>
      <c r="I695" s="326" t="b">
        <f>ISTEXT(C695)</f>
        <v>0</v>
      </c>
      <c r="J695" s="326" t="e">
        <f>IF(AND(G695=TRUE,H695=TRUE),TRUE,FALSE)</f>
        <v>#N/A</v>
      </c>
      <c r="K695" s="326" t="e">
        <f>IF(AND(G695=TRUE,H695=TRUE,I695=TRUE),TRUE,FALSE)</f>
        <v>#N/A</v>
      </c>
      <c r="L695" s="323"/>
      <c r="M695" s="324"/>
    </row>
    <row r="696" spans="1:13" ht="30" customHeight="1" x14ac:dyDescent="0.35">
      <c r="A696" s="273" t="s">
        <v>399</v>
      </c>
      <c r="B696" s="242" t="str">
        <f>IF(LEN($A696)&gt;1,"Val "&amp;COUNTIF($A$2:$A696,"&gt;&lt;"),"")</f>
        <v/>
      </c>
      <c r="C696" s="427" t="s">
        <v>400</v>
      </c>
      <c r="D696" s="428"/>
      <c r="E696" s="429"/>
      <c r="F696" s="196"/>
      <c r="G696" s="326"/>
      <c r="H696" s="326"/>
      <c r="I696" s="326"/>
      <c r="J696" s="326"/>
      <c r="K696" s="326"/>
      <c r="L696" s="323"/>
      <c r="M696" s="324"/>
    </row>
    <row r="697" spans="1:13" ht="60" customHeight="1" x14ac:dyDescent="0.35">
      <c r="A697" s="273" t="s">
        <v>705</v>
      </c>
      <c r="B697" s="241" t="str">
        <f>IF(LEN($A697)&gt;1,"Val "&amp;COUNTIF($A$2:$A697,"&gt;&lt;"),"")</f>
        <v>Val 154</v>
      </c>
      <c r="C697" s="424"/>
      <c r="D697" s="425"/>
      <c r="E697" s="426"/>
      <c r="F697" s="195" t="e">
        <f>IF(AND($H697=TRUE,$I697=TRUE),"Return to form","")</f>
        <v>#N/A</v>
      </c>
      <c r="G697" s="326" t="e">
        <f>AND($E692&lt;=SUM($C692-$L697),$H695=FALSE)</f>
        <v>#N/A</v>
      </c>
      <c r="H697" s="326" t="e">
        <f>E692&lt;=SUM(C692*M697)</f>
        <v>#N/A</v>
      </c>
      <c r="I697" s="326" t="b">
        <f>ISTEXT(C697)</f>
        <v>0</v>
      </c>
      <c r="J697" s="326" t="e">
        <f>IF(AND(G697=TRUE,H697=TRUE),TRUE,FALSE)</f>
        <v>#N/A</v>
      </c>
      <c r="K697" s="326" t="e">
        <f>IF(AND(G697=TRUE,H697=TRUE,I697=TRUE),TRUE,FALSE)</f>
        <v>#N/A</v>
      </c>
      <c r="L697" s="323">
        <v>5000</v>
      </c>
      <c r="M697" s="324">
        <v>0.33333333333333298</v>
      </c>
    </row>
    <row r="698" spans="1:13" x14ac:dyDescent="0.35">
      <c r="A698" s="273" t="s">
        <v>399</v>
      </c>
      <c r="B698" s="243" t="str">
        <f>IF(LEN($A698)&gt;1,"Val "&amp;COUNTIF($A$2:$A698,"&gt;&lt;"),"")</f>
        <v/>
      </c>
      <c r="C698" s="135"/>
      <c r="D698" s="135"/>
      <c r="E698" s="135"/>
      <c r="F698" s="197"/>
      <c r="G698" s="327"/>
      <c r="H698" s="327"/>
      <c r="I698" s="327"/>
      <c r="J698" s="327"/>
      <c r="K698" s="327"/>
      <c r="M698" s="325"/>
    </row>
    <row r="699" spans="1:13" x14ac:dyDescent="0.35">
      <c r="A699" s="273" t="s">
        <v>399</v>
      </c>
      <c r="B699" s="242" t="str">
        <f>IF(LEN($A699)&gt;1,"Val "&amp;COUNTIF($A$2:$A699,"&gt;&lt;"),"")</f>
        <v/>
      </c>
      <c r="C699" s="104" t="s">
        <v>706</v>
      </c>
      <c r="D699" s="58"/>
      <c r="E699" s="59"/>
      <c r="F699" s="196"/>
      <c r="G699" s="327"/>
      <c r="H699" s="327"/>
      <c r="I699" s="327"/>
      <c r="J699" s="327"/>
      <c r="K699" s="327"/>
      <c r="M699" s="320"/>
    </row>
    <row r="700" spans="1:13" ht="45" customHeight="1" x14ac:dyDescent="0.35">
      <c r="A700" s="273" t="s">
        <v>399</v>
      </c>
      <c r="B700" s="242" t="str">
        <f>IF(LEN($A700)&gt;1,"Val "&amp;COUNTIF($A$2:$A700,"&gt;&lt;"),"")</f>
        <v/>
      </c>
      <c r="C700" s="61" t="s">
        <v>393</v>
      </c>
      <c r="D700" s="61" t="s">
        <v>394</v>
      </c>
      <c r="E700" s="61" t="s">
        <v>395</v>
      </c>
      <c r="F700" s="196"/>
      <c r="G700" s="328"/>
      <c r="H700" s="328"/>
      <c r="I700" s="327"/>
      <c r="J700" s="328"/>
      <c r="K700" s="327"/>
      <c r="M700" s="320"/>
    </row>
    <row r="701" spans="1:13" x14ac:dyDescent="0.35">
      <c r="A701" s="273" t="s">
        <v>399</v>
      </c>
      <c r="B701" s="242" t="str">
        <f>IF(LEN($A701)&gt;1,"Val "&amp;COUNTIF($A$2:$A701,"&gt;&lt;"),"")</f>
        <v/>
      </c>
      <c r="C701" s="60" t="e">
        <f>Org_data!$CA$3</f>
        <v>#N/A</v>
      </c>
      <c r="D701" s="60" t="e">
        <f>Org_data!$CA$4</f>
        <v>#N/A</v>
      </c>
      <c r="E701" s="60">
        <f>'E&amp;R1'!$AH$37</f>
        <v>0</v>
      </c>
      <c r="F701" s="196"/>
      <c r="G701" s="329"/>
      <c r="H701" s="329"/>
      <c r="I701" s="330"/>
      <c r="J701" s="329"/>
      <c r="K701" s="330"/>
      <c r="L701" s="321"/>
      <c r="M701" s="322"/>
    </row>
    <row r="702" spans="1:13" ht="29.25" customHeight="1" x14ac:dyDescent="0.35">
      <c r="A702" s="273"/>
      <c r="B702" s="242"/>
      <c r="C702" s="418" t="s">
        <v>707</v>
      </c>
      <c r="D702" s="419"/>
      <c r="E702" s="420"/>
      <c r="F702" s="196"/>
      <c r="G702" s="329"/>
      <c r="H702" s="329"/>
      <c r="I702" s="330"/>
      <c r="J702" s="329"/>
      <c r="K702" s="330"/>
      <c r="L702" s="321"/>
      <c r="M702" s="322"/>
    </row>
    <row r="703" spans="1:13" ht="60" customHeight="1" x14ac:dyDescent="0.35">
      <c r="A703" s="273" t="s">
        <v>399</v>
      </c>
      <c r="B703" s="240" t="str">
        <f>IF(LEN($A703)&gt;1,"Val "&amp;COUNTIF($A$2:$A703,"&gt;&lt;"),"")</f>
        <v/>
      </c>
      <c r="C703" s="427" t="s">
        <v>397</v>
      </c>
      <c r="D703" s="428"/>
      <c r="E703" s="429"/>
      <c r="F703" s="107"/>
      <c r="G703" s="326"/>
      <c r="H703" s="326"/>
      <c r="I703" s="326"/>
      <c r="J703" s="326"/>
      <c r="K703" s="326"/>
      <c r="L703" s="323"/>
      <c r="M703" s="324"/>
    </row>
    <row r="704" spans="1:13" ht="60" customHeight="1" x14ac:dyDescent="0.35">
      <c r="A704" s="273" t="s">
        <v>708</v>
      </c>
      <c r="B704" s="241" t="str">
        <f>IF(LEN($A704)&gt;1,"Val "&amp;COUNTIF($A$2:$A704,"&gt;&lt;"),"")</f>
        <v>Val 155</v>
      </c>
      <c r="C704" s="424"/>
      <c r="D704" s="425"/>
      <c r="E704" s="426"/>
      <c r="F704" s="195" t="e">
        <f>IF(AND($H704=TRUE,$I704=TRUE),"Return to form","")</f>
        <v>#N/A</v>
      </c>
      <c r="G704" s="326" t="e">
        <f>D701&lt;&gt;0</f>
        <v>#N/A</v>
      </c>
      <c r="H704" s="326" t="e">
        <f>E701&gt;=D701</f>
        <v>#N/A</v>
      </c>
      <c r="I704" s="326" t="b">
        <f>ISTEXT(C704)</f>
        <v>0</v>
      </c>
      <c r="J704" s="326" t="e">
        <f>IF(AND(G704=TRUE,H704=TRUE),TRUE,FALSE)</f>
        <v>#N/A</v>
      </c>
      <c r="K704" s="326" t="e">
        <f>IF(AND(G704=TRUE,H704=TRUE,I704=TRUE),TRUE,FALSE)</f>
        <v>#N/A</v>
      </c>
      <c r="L704" s="323"/>
      <c r="M704" s="324"/>
    </row>
    <row r="705" spans="1:13" ht="30" customHeight="1" x14ac:dyDescent="0.35">
      <c r="A705" s="273" t="s">
        <v>399</v>
      </c>
      <c r="B705" s="242" t="str">
        <f>IF(LEN($A705)&gt;1,"Val "&amp;COUNTIF($A$2:$A705,"&gt;&lt;"),"")</f>
        <v/>
      </c>
      <c r="C705" s="427" t="s">
        <v>400</v>
      </c>
      <c r="D705" s="428"/>
      <c r="E705" s="429"/>
      <c r="F705" s="196"/>
      <c r="G705" s="326"/>
      <c r="H705" s="326"/>
      <c r="I705" s="326"/>
      <c r="J705" s="326"/>
      <c r="K705" s="326"/>
      <c r="L705" s="323"/>
      <c r="M705" s="324"/>
    </row>
    <row r="706" spans="1:13" ht="60" customHeight="1" x14ac:dyDescent="0.35">
      <c r="A706" s="273" t="s">
        <v>709</v>
      </c>
      <c r="B706" s="241" t="str">
        <f>IF(LEN($A706)&gt;1,"Val "&amp;COUNTIF($A$2:$A706,"&gt;&lt;"),"")</f>
        <v>Val 156</v>
      </c>
      <c r="C706" s="424"/>
      <c r="D706" s="425"/>
      <c r="E706" s="426"/>
      <c r="F706" s="195" t="e">
        <f>IF(AND($H706=TRUE,$I706=TRUE),"Return to form","")</f>
        <v>#N/A</v>
      </c>
      <c r="G706" s="326" t="e">
        <f>AND($E701&lt;=SUM($C701-$L706),$H704=FALSE)</f>
        <v>#N/A</v>
      </c>
      <c r="H706" s="326" t="e">
        <f>E701&lt;=SUM(C701*M706)</f>
        <v>#N/A</v>
      </c>
      <c r="I706" s="326" t="b">
        <f>ISTEXT(C706)</f>
        <v>0</v>
      </c>
      <c r="J706" s="326" t="e">
        <f>IF(AND(G706=TRUE,H706=TRUE),TRUE,FALSE)</f>
        <v>#N/A</v>
      </c>
      <c r="K706" s="326" t="e">
        <f>IF(AND(G706=TRUE,H706=TRUE,I706=TRUE),TRUE,FALSE)</f>
        <v>#N/A</v>
      </c>
      <c r="L706" s="323">
        <v>5000</v>
      </c>
      <c r="M706" s="324">
        <v>0.33333333333333298</v>
      </c>
    </row>
    <row r="707" spans="1:13" x14ac:dyDescent="0.35">
      <c r="A707" s="273" t="s">
        <v>399</v>
      </c>
      <c r="B707" s="243" t="str">
        <f>IF(LEN($A707)&gt;1,"Val "&amp;COUNTIF($A$2:$A707,"&gt;&lt;"),"")</f>
        <v/>
      </c>
      <c r="C707" s="135"/>
      <c r="D707" s="135"/>
      <c r="E707" s="135"/>
      <c r="F707" s="197"/>
      <c r="G707" s="327"/>
      <c r="H707" s="327"/>
      <c r="I707" s="327"/>
      <c r="J707" s="327"/>
      <c r="K707" s="327"/>
      <c r="M707" s="325"/>
    </row>
    <row r="708" spans="1:13" ht="32.25" customHeight="1" x14ac:dyDescent="0.35">
      <c r="A708" s="273" t="s">
        <v>399</v>
      </c>
      <c r="B708" s="242" t="str">
        <f>IF(LEN($A708)&gt;1,"Val "&amp;COUNTIF($A$2:$A708,"&gt;&lt;"),"")</f>
        <v/>
      </c>
      <c r="C708" s="433" t="s">
        <v>710</v>
      </c>
      <c r="D708" s="434"/>
      <c r="E708" s="435"/>
      <c r="F708" s="196"/>
      <c r="G708" s="327"/>
      <c r="H708" s="327"/>
      <c r="I708" s="327"/>
      <c r="J708" s="327"/>
      <c r="K708" s="327"/>
      <c r="M708" s="320"/>
    </row>
    <row r="709" spans="1:13" ht="45" customHeight="1" x14ac:dyDescent="0.35">
      <c r="A709" s="273" t="s">
        <v>399</v>
      </c>
      <c r="B709" s="242" t="str">
        <f>IF(LEN($A709)&gt;1,"Val "&amp;COUNTIF($A$2:$A709,"&gt;&lt;"),"")</f>
        <v/>
      </c>
      <c r="C709" s="61" t="s">
        <v>393</v>
      </c>
      <c r="D709" s="61" t="s">
        <v>394</v>
      </c>
      <c r="E709" s="61" t="s">
        <v>395</v>
      </c>
      <c r="F709" s="196"/>
      <c r="G709" s="328"/>
      <c r="H709" s="328"/>
      <c r="I709" s="327"/>
      <c r="J709" s="328"/>
      <c r="K709" s="327"/>
      <c r="M709" s="320"/>
    </row>
    <row r="710" spans="1:13" x14ac:dyDescent="0.35">
      <c r="A710" s="273" t="s">
        <v>399</v>
      </c>
      <c r="B710" s="242" t="str">
        <f>IF(LEN($A710)&gt;1,"Val "&amp;COUNTIF($A$2:$A710,"&gt;&lt;"),"")</f>
        <v/>
      </c>
      <c r="C710" s="60" t="e">
        <f>Org_data!$CB$3</f>
        <v>#N/A</v>
      </c>
      <c r="D710" s="60" t="e">
        <f>Org_data!$CB$4</f>
        <v>#N/A</v>
      </c>
      <c r="E710" s="60">
        <f>'E&amp;R1'!$L$38</f>
        <v>0</v>
      </c>
      <c r="F710" s="196"/>
      <c r="G710" s="329"/>
      <c r="H710" s="329"/>
      <c r="I710" s="330"/>
      <c r="J710" s="329"/>
      <c r="K710" s="330"/>
      <c r="L710" s="321"/>
      <c r="M710" s="322"/>
    </row>
    <row r="711" spans="1:13" ht="30" customHeight="1" x14ac:dyDescent="0.35">
      <c r="A711" s="273"/>
      <c r="B711" s="242"/>
      <c r="C711" s="418" t="s">
        <v>711</v>
      </c>
      <c r="D711" s="419"/>
      <c r="E711" s="420"/>
      <c r="F711" s="196"/>
      <c r="G711" s="329"/>
      <c r="H711" s="329"/>
      <c r="I711" s="330"/>
      <c r="J711" s="329"/>
      <c r="K711" s="330"/>
      <c r="L711" s="321"/>
      <c r="M711" s="322"/>
    </row>
    <row r="712" spans="1:13" ht="60" customHeight="1" x14ac:dyDescent="0.35">
      <c r="A712" s="273" t="s">
        <v>399</v>
      </c>
      <c r="B712" s="240" t="str">
        <f>IF(LEN($A712)&gt;1,"Val "&amp;COUNTIF($A$2:$A712,"&gt;&lt;"),"")</f>
        <v/>
      </c>
      <c r="C712" s="427" t="s">
        <v>397</v>
      </c>
      <c r="D712" s="428"/>
      <c r="E712" s="429"/>
      <c r="F712" s="107"/>
      <c r="G712" s="326"/>
      <c r="H712" s="326"/>
      <c r="I712" s="326"/>
      <c r="J712" s="326"/>
      <c r="K712" s="326"/>
      <c r="L712" s="323"/>
      <c r="M712" s="324"/>
    </row>
    <row r="713" spans="1:13" ht="60" customHeight="1" x14ac:dyDescent="0.35">
      <c r="A713" s="273" t="s">
        <v>712</v>
      </c>
      <c r="B713" s="241" t="str">
        <f>IF(LEN($A713)&gt;1,"Val "&amp;COUNTIF($A$2:$A713,"&gt;&lt;"),"")</f>
        <v>Val 157</v>
      </c>
      <c r="C713" s="424"/>
      <c r="D713" s="425"/>
      <c r="E713" s="426"/>
      <c r="F713" s="195" t="e">
        <f>IF(AND($H713=TRUE,$I713=TRUE),"Return to form","")</f>
        <v>#N/A</v>
      </c>
      <c r="G713" s="326" t="e">
        <f>D710&lt;&gt;0</f>
        <v>#N/A</v>
      </c>
      <c r="H713" s="326" t="e">
        <f>E710&gt;=D710</f>
        <v>#N/A</v>
      </c>
      <c r="I713" s="326" t="b">
        <f>ISTEXT(C713)</f>
        <v>0</v>
      </c>
      <c r="J713" s="326" t="e">
        <f>IF(AND(G713=TRUE,H713=TRUE),TRUE,FALSE)</f>
        <v>#N/A</v>
      </c>
      <c r="K713" s="326" t="e">
        <f>IF(AND(G713=TRUE,H713=TRUE,I713=TRUE),TRUE,FALSE)</f>
        <v>#N/A</v>
      </c>
      <c r="L713" s="323"/>
      <c r="M713" s="324"/>
    </row>
    <row r="714" spans="1:13" ht="30" customHeight="1" x14ac:dyDescent="0.35">
      <c r="A714" s="273" t="s">
        <v>399</v>
      </c>
      <c r="B714" s="242" t="str">
        <f>IF(LEN($A714)&gt;1,"Val "&amp;COUNTIF($A$2:$A714,"&gt;&lt;"),"")</f>
        <v/>
      </c>
      <c r="C714" s="427" t="s">
        <v>400</v>
      </c>
      <c r="D714" s="428"/>
      <c r="E714" s="429"/>
      <c r="F714" s="196"/>
      <c r="G714" s="326"/>
      <c r="H714" s="326"/>
      <c r="I714" s="326"/>
      <c r="J714" s="326"/>
      <c r="K714" s="326"/>
      <c r="L714" s="323"/>
      <c r="M714" s="324"/>
    </row>
    <row r="715" spans="1:13" ht="60" customHeight="1" x14ac:dyDescent="0.35">
      <c r="A715" s="273" t="s">
        <v>713</v>
      </c>
      <c r="B715" s="241" t="str">
        <f>IF(LEN($A715)&gt;1,"Val "&amp;COUNTIF($A$2:$A715,"&gt;&lt;"),"")</f>
        <v>Val 158</v>
      </c>
      <c r="C715" s="424"/>
      <c r="D715" s="425"/>
      <c r="E715" s="426"/>
      <c r="F715" s="195" t="e">
        <f>IF(AND($H715=TRUE,$I715=TRUE),"Return to form","")</f>
        <v>#N/A</v>
      </c>
      <c r="G715" s="326" t="e">
        <f>AND($E710&lt;=SUM($C710-$L715),$H713=FALSE)</f>
        <v>#N/A</v>
      </c>
      <c r="H715" s="326" t="e">
        <f>E710&lt;=SUM(C710*M715)</f>
        <v>#N/A</v>
      </c>
      <c r="I715" s="326" t="b">
        <f>ISTEXT(C715)</f>
        <v>0</v>
      </c>
      <c r="J715" s="326" t="e">
        <f>IF(AND(G715=TRUE,H715=TRUE),TRUE,FALSE)</f>
        <v>#N/A</v>
      </c>
      <c r="K715" s="326" t="e">
        <f>IF(AND(G715=TRUE,H715=TRUE,I715=TRUE),TRUE,FALSE)</f>
        <v>#N/A</v>
      </c>
      <c r="L715" s="323">
        <v>5000</v>
      </c>
      <c r="M715" s="324">
        <v>0.33333333333333298</v>
      </c>
    </row>
    <row r="716" spans="1:13" x14ac:dyDescent="0.35">
      <c r="A716" s="273" t="s">
        <v>399</v>
      </c>
      <c r="B716" s="243" t="str">
        <f>IF(LEN($A716)&gt;1,"Val "&amp;COUNTIF($A$2:$A716,"&gt;&lt;"),"")</f>
        <v/>
      </c>
      <c r="C716" s="135"/>
      <c r="D716" s="135"/>
      <c r="E716" s="135"/>
      <c r="F716" s="197"/>
      <c r="G716" s="327"/>
      <c r="H716" s="327"/>
      <c r="I716" s="327"/>
      <c r="J716" s="327"/>
      <c r="K716" s="327"/>
      <c r="M716" s="325"/>
    </row>
    <row r="717" spans="1:13" x14ac:dyDescent="0.35">
      <c r="A717" s="273" t="s">
        <v>399</v>
      </c>
      <c r="B717" s="242" t="str">
        <f>IF(LEN($A717)&gt;1,"Val "&amp;COUNTIF($A$2:$A717,"&gt;&lt;"),"")</f>
        <v/>
      </c>
      <c r="C717" s="104" t="s">
        <v>714</v>
      </c>
      <c r="D717" s="58"/>
      <c r="E717" s="59"/>
      <c r="F717" s="196"/>
      <c r="G717" s="327"/>
      <c r="H717" s="327"/>
      <c r="I717" s="327"/>
      <c r="J717" s="327"/>
      <c r="K717" s="327"/>
      <c r="M717" s="320"/>
    </row>
    <row r="718" spans="1:13" ht="45" customHeight="1" x14ac:dyDescent="0.35">
      <c r="A718" s="273" t="s">
        <v>399</v>
      </c>
      <c r="B718" s="242" t="str">
        <f>IF(LEN($A718)&gt;1,"Val "&amp;COUNTIF($A$2:$A718,"&gt;&lt;"),"")</f>
        <v/>
      </c>
      <c r="C718" s="61" t="s">
        <v>393</v>
      </c>
      <c r="D718" s="61" t="s">
        <v>394</v>
      </c>
      <c r="E718" s="61" t="s">
        <v>395</v>
      </c>
      <c r="F718" s="196"/>
      <c r="G718" s="328"/>
      <c r="H718" s="328"/>
      <c r="I718" s="327"/>
      <c r="J718" s="328"/>
      <c r="K718" s="327"/>
      <c r="M718" s="320"/>
    </row>
    <row r="719" spans="1:13" x14ac:dyDescent="0.35">
      <c r="A719" s="273" t="s">
        <v>399</v>
      </c>
      <c r="B719" s="242" t="str">
        <f>IF(LEN($A719)&gt;1,"Val "&amp;COUNTIF($A$2:$A719,"&gt;&lt;"),"")</f>
        <v/>
      </c>
      <c r="C719" s="60" t="e">
        <f>Org_data!$CC$3</f>
        <v>#N/A</v>
      </c>
      <c r="D719" s="60" t="e">
        <f>Org_data!$CC$4</f>
        <v>#N/A</v>
      </c>
      <c r="E719" s="60">
        <f>'E&amp;R1'!$V$38</f>
        <v>0</v>
      </c>
      <c r="F719" s="196"/>
      <c r="G719" s="329"/>
      <c r="H719" s="329"/>
      <c r="I719" s="330"/>
      <c r="J719" s="329"/>
      <c r="K719" s="330"/>
      <c r="L719" s="321"/>
      <c r="M719" s="322"/>
    </row>
    <row r="720" spans="1:13" ht="29.25" customHeight="1" x14ac:dyDescent="0.35">
      <c r="A720" s="273"/>
      <c r="B720" s="242"/>
      <c r="C720" s="418" t="s">
        <v>715</v>
      </c>
      <c r="D720" s="419"/>
      <c r="E720" s="420"/>
      <c r="F720" s="196"/>
      <c r="G720" s="329"/>
      <c r="H720" s="329"/>
      <c r="I720" s="330"/>
      <c r="J720" s="329"/>
      <c r="K720" s="330"/>
      <c r="L720" s="321"/>
      <c r="M720" s="322"/>
    </row>
    <row r="721" spans="1:13" ht="60" customHeight="1" x14ac:dyDescent="0.35">
      <c r="A721" s="273" t="s">
        <v>399</v>
      </c>
      <c r="B721" s="240" t="str">
        <f>IF(LEN($A721)&gt;1,"Val "&amp;COUNTIF($A$2:$A721,"&gt;&lt;"),"")</f>
        <v/>
      </c>
      <c r="C721" s="427" t="s">
        <v>397</v>
      </c>
      <c r="D721" s="428"/>
      <c r="E721" s="429"/>
      <c r="F721" s="107"/>
      <c r="G721" s="326"/>
      <c r="H721" s="326"/>
      <c r="I721" s="326"/>
      <c r="J721" s="326"/>
      <c r="K721" s="326"/>
      <c r="L721" s="323"/>
      <c r="M721" s="324"/>
    </row>
    <row r="722" spans="1:13" ht="60" customHeight="1" x14ac:dyDescent="0.35">
      <c r="A722" s="273" t="s">
        <v>716</v>
      </c>
      <c r="B722" s="241" t="str">
        <f>IF(LEN($A722)&gt;1,"Val "&amp;COUNTIF($A$2:$A722,"&gt;&lt;"),"")</f>
        <v>Val 159</v>
      </c>
      <c r="C722" s="424"/>
      <c r="D722" s="425"/>
      <c r="E722" s="426"/>
      <c r="F722" s="195" t="e">
        <f>IF(AND($H722=TRUE,$I722=TRUE),"Return to form","")</f>
        <v>#N/A</v>
      </c>
      <c r="G722" s="326" t="e">
        <f>D719&lt;&gt;0</f>
        <v>#N/A</v>
      </c>
      <c r="H722" s="326" t="e">
        <f>E719&gt;=D719</f>
        <v>#N/A</v>
      </c>
      <c r="I722" s="326" t="b">
        <f>ISTEXT(C722)</f>
        <v>0</v>
      </c>
      <c r="J722" s="326" t="e">
        <f>IF(AND(G722=TRUE,H722=TRUE),TRUE,FALSE)</f>
        <v>#N/A</v>
      </c>
      <c r="K722" s="326" t="e">
        <f>IF(AND(G722=TRUE,H722=TRUE,I722=TRUE),TRUE,FALSE)</f>
        <v>#N/A</v>
      </c>
      <c r="L722" s="323"/>
      <c r="M722" s="324"/>
    </row>
    <row r="723" spans="1:13" ht="30" customHeight="1" x14ac:dyDescent="0.35">
      <c r="A723" s="273" t="s">
        <v>399</v>
      </c>
      <c r="B723" s="242" t="str">
        <f>IF(LEN($A723)&gt;1,"Val "&amp;COUNTIF($A$2:$A723,"&gt;&lt;"),"")</f>
        <v/>
      </c>
      <c r="C723" s="427" t="s">
        <v>400</v>
      </c>
      <c r="D723" s="428"/>
      <c r="E723" s="429"/>
      <c r="F723" s="196"/>
      <c r="G723" s="326"/>
      <c r="H723" s="326"/>
      <c r="I723" s="326"/>
      <c r="J723" s="326"/>
      <c r="K723" s="326"/>
      <c r="L723" s="323"/>
      <c r="M723" s="324"/>
    </row>
    <row r="724" spans="1:13" ht="60" customHeight="1" x14ac:dyDescent="0.35">
      <c r="A724" s="273" t="s">
        <v>717</v>
      </c>
      <c r="B724" s="241" t="str">
        <f>IF(LEN($A724)&gt;1,"Val "&amp;COUNTIF($A$2:$A724,"&gt;&lt;"),"")</f>
        <v>Val 160</v>
      </c>
      <c r="C724" s="424"/>
      <c r="D724" s="425"/>
      <c r="E724" s="426"/>
      <c r="F724" s="195" t="e">
        <f>IF(AND($H724=TRUE,$I724=TRUE),"Return to form","")</f>
        <v>#N/A</v>
      </c>
      <c r="G724" s="326" t="e">
        <f>AND($E719&lt;=SUM($C719-$L724),$H722=FALSE)</f>
        <v>#N/A</v>
      </c>
      <c r="H724" s="326" t="e">
        <f>E719&lt;=SUM(C719*M724)</f>
        <v>#N/A</v>
      </c>
      <c r="I724" s="326" t="b">
        <f>ISTEXT(C724)</f>
        <v>0</v>
      </c>
      <c r="J724" s="326" t="e">
        <f>IF(AND(G724=TRUE,H724=TRUE),TRUE,FALSE)</f>
        <v>#N/A</v>
      </c>
      <c r="K724" s="326" t="e">
        <f>IF(AND(G724=TRUE,H724=TRUE,I724=TRUE),TRUE,FALSE)</f>
        <v>#N/A</v>
      </c>
      <c r="L724" s="323">
        <v>5000</v>
      </c>
      <c r="M724" s="324">
        <v>0.33333333333333298</v>
      </c>
    </row>
    <row r="725" spans="1:13" x14ac:dyDescent="0.35">
      <c r="A725" s="273" t="s">
        <v>399</v>
      </c>
      <c r="B725" s="243" t="str">
        <f>IF(LEN($A725)&gt;1,"Val "&amp;COUNTIF($A$2:$A725,"&gt;&lt;"),"")</f>
        <v/>
      </c>
      <c r="C725" s="135"/>
      <c r="D725" s="135"/>
      <c r="E725" s="135"/>
      <c r="F725" s="197"/>
      <c r="G725" s="327"/>
      <c r="H725" s="327"/>
      <c r="I725" s="327"/>
      <c r="J725" s="327"/>
      <c r="K725" s="327"/>
      <c r="M725" s="325"/>
    </row>
    <row r="726" spans="1:13" x14ac:dyDescent="0.35">
      <c r="A726" s="273" t="s">
        <v>399</v>
      </c>
      <c r="B726" s="242" t="str">
        <f>IF(LEN($A726)&gt;1,"Val "&amp;COUNTIF($A$2:$A726,"&gt;&lt;"),"")</f>
        <v/>
      </c>
      <c r="C726" s="104" t="s">
        <v>718</v>
      </c>
      <c r="D726" s="58"/>
      <c r="E726" s="59"/>
      <c r="F726" s="196"/>
      <c r="G726" s="327"/>
      <c r="H726" s="327"/>
      <c r="I726" s="327"/>
      <c r="J726" s="327"/>
      <c r="K726" s="327"/>
      <c r="M726" s="320"/>
    </row>
    <row r="727" spans="1:13" ht="45" customHeight="1" x14ac:dyDescent="0.35">
      <c r="A727" s="273" t="s">
        <v>399</v>
      </c>
      <c r="B727" s="242" t="str">
        <f>IF(LEN($A727)&gt;1,"Val "&amp;COUNTIF($A$2:$A727,"&gt;&lt;"),"")</f>
        <v/>
      </c>
      <c r="C727" s="61" t="s">
        <v>393</v>
      </c>
      <c r="D727" s="61" t="s">
        <v>394</v>
      </c>
      <c r="E727" s="61" t="s">
        <v>395</v>
      </c>
      <c r="F727" s="196"/>
      <c r="G727" s="328"/>
      <c r="H727" s="328"/>
      <c r="I727" s="327"/>
      <c r="J727" s="328"/>
      <c r="K727" s="327"/>
      <c r="M727" s="320"/>
    </row>
    <row r="728" spans="1:13" x14ac:dyDescent="0.35">
      <c r="A728" s="273" t="s">
        <v>399</v>
      </c>
      <c r="B728" s="242" t="str">
        <f>IF(LEN($A728)&gt;1,"Val "&amp;COUNTIF($A$2:$A728,"&gt;&lt;"),"")</f>
        <v/>
      </c>
      <c r="C728" s="60" t="e">
        <f>Org_data!$CD$3</f>
        <v>#N/A</v>
      </c>
      <c r="D728" s="60" t="e">
        <f>Org_data!$CD$4</f>
        <v>#N/A</v>
      </c>
      <c r="E728" s="60">
        <f>'E&amp;R1'!$AH$38</f>
        <v>0</v>
      </c>
      <c r="F728" s="196"/>
      <c r="G728" s="329"/>
      <c r="H728" s="329"/>
      <c r="I728" s="330"/>
      <c r="J728" s="329"/>
      <c r="K728" s="330"/>
      <c r="L728" s="321"/>
      <c r="M728" s="322"/>
    </row>
    <row r="729" spans="1:13" ht="28.5" customHeight="1" x14ac:dyDescent="0.35">
      <c r="A729" s="273"/>
      <c r="B729" s="242"/>
      <c r="C729" s="418" t="s">
        <v>719</v>
      </c>
      <c r="D729" s="419"/>
      <c r="E729" s="420"/>
      <c r="F729" s="196"/>
      <c r="G729" s="329"/>
      <c r="H729" s="329"/>
      <c r="I729" s="330"/>
      <c r="J729" s="329"/>
      <c r="K729" s="330"/>
      <c r="L729" s="321"/>
      <c r="M729" s="322"/>
    </row>
    <row r="730" spans="1:13" ht="60" customHeight="1" x14ac:dyDescent="0.35">
      <c r="A730" s="273" t="s">
        <v>399</v>
      </c>
      <c r="B730" s="240" t="str">
        <f>IF(LEN($A730)&gt;1,"Val "&amp;COUNTIF($A$2:$A730,"&gt;&lt;"),"")</f>
        <v/>
      </c>
      <c r="C730" s="427" t="s">
        <v>397</v>
      </c>
      <c r="D730" s="428"/>
      <c r="E730" s="429"/>
      <c r="F730" s="107"/>
      <c r="G730" s="326"/>
      <c r="H730" s="326"/>
      <c r="I730" s="326"/>
      <c r="J730" s="326"/>
      <c r="K730" s="326"/>
      <c r="L730" s="323"/>
      <c r="M730" s="324"/>
    </row>
    <row r="731" spans="1:13" ht="60" customHeight="1" x14ac:dyDescent="0.35">
      <c r="A731" s="273" t="s">
        <v>720</v>
      </c>
      <c r="B731" s="241" t="str">
        <f>IF(LEN($A731)&gt;1,"Val "&amp;COUNTIF($A$2:$A731,"&gt;&lt;"),"")</f>
        <v>Val 161</v>
      </c>
      <c r="C731" s="424"/>
      <c r="D731" s="425"/>
      <c r="E731" s="426"/>
      <c r="F731" s="195" t="e">
        <f>IF(AND($H731=TRUE,$I731=TRUE),"Return to form","")</f>
        <v>#N/A</v>
      </c>
      <c r="G731" s="326" t="e">
        <f>D728&lt;&gt;0</f>
        <v>#N/A</v>
      </c>
      <c r="H731" s="326" t="e">
        <f>E728&gt;=D728</f>
        <v>#N/A</v>
      </c>
      <c r="I731" s="326" t="b">
        <f>ISTEXT(C731)</f>
        <v>0</v>
      </c>
      <c r="J731" s="326" t="e">
        <f>IF(AND(G731=TRUE,H731=TRUE),TRUE,FALSE)</f>
        <v>#N/A</v>
      </c>
      <c r="K731" s="326" t="e">
        <f>IF(AND(G731=TRUE,H731=TRUE,I731=TRUE),TRUE,FALSE)</f>
        <v>#N/A</v>
      </c>
      <c r="L731" s="323"/>
      <c r="M731" s="324"/>
    </row>
    <row r="732" spans="1:13" ht="30" customHeight="1" x14ac:dyDescent="0.35">
      <c r="A732" s="273" t="s">
        <v>399</v>
      </c>
      <c r="B732" s="242" t="str">
        <f>IF(LEN($A732)&gt;1,"Val "&amp;COUNTIF($A$2:$A732,"&gt;&lt;"),"")</f>
        <v/>
      </c>
      <c r="C732" s="427" t="s">
        <v>400</v>
      </c>
      <c r="D732" s="428"/>
      <c r="E732" s="429"/>
      <c r="F732" s="196"/>
      <c r="G732" s="326"/>
      <c r="H732" s="326"/>
      <c r="I732" s="326"/>
      <c r="J732" s="326"/>
      <c r="K732" s="326"/>
      <c r="L732" s="323"/>
      <c r="M732" s="324"/>
    </row>
    <row r="733" spans="1:13" ht="60" customHeight="1" x14ac:dyDescent="0.35">
      <c r="A733" s="273" t="s">
        <v>721</v>
      </c>
      <c r="B733" s="241" t="str">
        <f>IF(LEN($A733)&gt;1,"Val "&amp;COUNTIF($A$2:$A733,"&gt;&lt;"),"")</f>
        <v>Val 162</v>
      </c>
      <c r="C733" s="424"/>
      <c r="D733" s="425"/>
      <c r="E733" s="426"/>
      <c r="F733" s="195" t="e">
        <f>IF(AND($H733=TRUE,$I733=TRUE),"Return to form","")</f>
        <v>#N/A</v>
      </c>
      <c r="G733" s="326" t="e">
        <f>AND($E728&lt;=SUM($C728-$L733),$H731=FALSE)</f>
        <v>#N/A</v>
      </c>
      <c r="H733" s="326" t="e">
        <f>E728&lt;=SUM(C728*M733)</f>
        <v>#N/A</v>
      </c>
      <c r="I733" s="326" t="b">
        <f>ISTEXT(C733)</f>
        <v>0</v>
      </c>
      <c r="J733" s="326" t="e">
        <f>IF(AND(G733=TRUE,H733=TRUE),TRUE,FALSE)</f>
        <v>#N/A</v>
      </c>
      <c r="K733" s="326" t="e">
        <f>IF(AND(G733=TRUE,H733=TRUE,I733=TRUE),TRUE,FALSE)</f>
        <v>#N/A</v>
      </c>
      <c r="L733" s="323">
        <v>5000</v>
      </c>
      <c r="M733" s="324">
        <v>0.33333333333333298</v>
      </c>
    </row>
    <row r="734" spans="1:13" x14ac:dyDescent="0.35">
      <c r="A734" s="273" t="s">
        <v>399</v>
      </c>
      <c r="B734" s="243" t="str">
        <f>IF(LEN($A734)&gt;1,"Val "&amp;COUNTIF($A$2:$A734,"&gt;&lt;"),"")</f>
        <v/>
      </c>
      <c r="C734" s="135"/>
      <c r="D734" s="135"/>
      <c r="E734" s="135"/>
      <c r="F734" s="197"/>
      <c r="G734" s="327"/>
      <c r="H734" s="327"/>
      <c r="I734" s="327"/>
      <c r="J734" s="327"/>
      <c r="K734" s="327"/>
      <c r="M734" s="325"/>
    </row>
    <row r="735" spans="1:13" x14ac:dyDescent="0.35">
      <c r="A735" s="273" t="s">
        <v>399</v>
      </c>
      <c r="B735" s="242" t="str">
        <f>IF(LEN($A735)&gt;1,"Val "&amp;COUNTIF($A$2:$A735,"&gt;&lt;"),"")</f>
        <v/>
      </c>
      <c r="C735" s="104" t="s">
        <v>722</v>
      </c>
      <c r="D735" s="58"/>
      <c r="E735" s="59"/>
      <c r="F735" s="196"/>
      <c r="G735" s="327"/>
      <c r="H735" s="327"/>
      <c r="I735" s="327"/>
      <c r="J735" s="327"/>
      <c r="K735" s="327"/>
      <c r="M735" s="320"/>
    </row>
    <row r="736" spans="1:13" ht="45" customHeight="1" x14ac:dyDescent="0.35">
      <c r="A736" s="273" t="s">
        <v>399</v>
      </c>
      <c r="B736" s="242" t="str">
        <f>IF(LEN($A736)&gt;1,"Val "&amp;COUNTIF($A$2:$A736,"&gt;&lt;"),"")</f>
        <v/>
      </c>
      <c r="C736" s="61" t="s">
        <v>393</v>
      </c>
      <c r="D736" s="61" t="s">
        <v>394</v>
      </c>
      <c r="E736" s="61" t="s">
        <v>395</v>
      </c>
      <c r="F736" s="196"/>
      <c r="G736" s="328"/>
      <c r="H736" s="328"/>
      <c r="I736" s="327"/>
      <c r="J736" s="328"/>
      <c r="K736" s="327"/>
      <c r="M736" s="320"/>
    </row>
    <row r="737" spans="1:13" x14ac:dyDescent="0.35">
      <c r="A737" s="273" t="s">
        <v>399</v>
      </c>
      <c r="B737" s="242" t="str">
        <f>IF(LEN($A737)&gt;1,"Val "&amp;COUNTIF($A$2:$A737,"&gt;&lt;"),"")</f>
        <v/>
      </c>
      <c r="C737" s="60" t="e">
        <f>Org_data!$CE$3</f>
        <v>#N/A</v>
      </c>
      <c r="D737" s="60" t="e">
        <f>Org_data!$CE$4</f>
        <v>#N/A</v>
      </c>
      <c r="E737" s="60">
        <f>'E&amp;R1'!$L$39</f>
        <v>0</v>
      </c>
      <c r="F737" s="196"/>
      <c r="G737" s="329"/>
      <c r="H737" s="329"/>
      <c r="I737" s="330"/>
      <c r="J737" s="329"/>
      <c r="K737" s="330"/>
      <c r="L737" s="321"/>
      <c r="M737" s="322"/>
    </row>
    <row r="738" spans="1:13" ht="28.5" customHeight="1" x14ac:dyDescent="0.35">
      <c r="A738" s="273"/>
      <c r="B738" s="242"/>
      <c r="C738" s="418" t="s">
        <v>723</v>
      </c>
      <c r="D738" s="419"/>
      <c r="E738" s="420"/>
      <c r="F738" s="196"/>
      <c r="G738" s="329"/>
      <c r="H738" s="329"/>
      <c r="I738" s="330"/>
      <c r="J738" s="329"/>
      <c r="K738" s="330"/>
      <c r="L738" s="321"/>
      <c r="M738" s="322"/>
    </row>
    <row r="739" spans="1:13" ht="60" customHeight="1" x14ac:dyDescent="0.35">
      <c r="A739" s="273" t="s">
        <v>399</v>
      </c>
      <c r="B739" s="240" t="str">
        <f>IF(LEN($A739)&gt;1,"Val "&amp;COUNTIF($A$2:$A739,"&gt;&lt;"),"")</f>
        <v/>
      </c>
      <c r="C739" s="427" t="s">
        <v>397</v>
      </c>
      <c r="D739" s="428"/>
      <c r="E739" s="429"/>
      <c r="F739" s="107"/>
      <c r="G739" s="326"/>
      <c r="H739" s="326"/>
      <c r="I739" s="326"/>
      <c r="J739" s="326"/>
      <c r="K739" s="326"/>
      <c r="L739" s="323"/>
      <c r="M739" s="324"/>
    </row>
    <row r="740" spans="1:13" ht="60" customHeight="1" x14ac:dyDescent="0.35">
      <c r="A740" s="273" t="s">
        <v>724</v>
      </c>
      <c r="B740" s="241" t="str">
        <f>IF(LEN($A740)&gt;1,"Val "&amp;COUNTIF($A$2:$A740,"&gt;&lt;"),"")</f>
        <v>Val 163</v>
      </c>
      <c r="C740" s="424"/>
      <c r="D740" s="425"/>
      <c r="E740" s="426"/>
      <c r="F740" s="195" t="e">
        <f>IF(AND($H740=TRUE,$I740=TRUE),"Return to form","")</f>
        <v>#N/A</v>
      </c>
      <c r="G740" s="326" t="e">
        <f>D737&lt;&gt;0</f>
        <v>#N/A</v>
      </c>
      <c r="H740" s="326" t="e">
        <f>E737&gt;=D737</f>
        <v>#N/A</v>
      </c>
      <c r="I740" s="326" t="b">
        <f>ISTEXT(C740)</f>
        <v>0</v>
      </c>
      <c r="J740" s="326" t="e">
        <f>IF(AND(G740=TRUE,H740=TRUE),TRUE,FALSE)</f>
        <v>#N/A</v>
      </c>
      <c r="K740" s="326" t="e">
        <f>IF(AND(G740=TRUE,H740=TRUE,I740=TRUE),TRUE,FALSE)</f>
        <v>#N/A</v>
      </c>
      <c r="L740" s="323"/>
      <c r="M740" s="324"/>
    </row>
    <row r="741" spans="1:13" ht="30" customHeight="1" x14ac:dyDescent="0.35">
      <c r="A741" s="273" t="s">
        <v>399</v>
      </c>
      <c r="B741" s="242" t="str">
        <f>IF(LEN($A741)&gt;1,"Val "&amp;COUNTIF($A$2:$A741,"&gt;&lt;"),"")</f>
        <v/>
      </c>
      <c r="C741" s="427" t="s">
        <v>400</v>
      </c>
      <c r="D741" s="428"/>
      <c r="E741" s="429"/>
      <c r="F741" s="196"/>
      <c r="G741" s="326"/>
      <c r="H741" s="326"/>
      <c r="I741" s="326"/>
      <c r="J741" s="326"/>
      <c r="K741" s="326"/>
      <c r="L741" s="323"/>
      <c r="M741" s="324"/>
    </row>
    <row r="742" spans="1:13" ht="60" customHeight="1" x14ac:dyDescent="0.35">
      <c r="A742" s="273" t="s">
        <v>725</v>
      </c>
      <c r="B742" s="241" t="str">
        <f>IF(LEN($A742)&gt;1,"Val "&amp;COUNTIF($A$2:$A742,"&gt;&lt;"),"")</f>
        <v>Val 164</v>
      </c>
      <c r="C742" s="424"/>
      <c r="D742" s="425"/>
      <c r="E742" s="426"/>
      <c r="F742" s="195" t="e">
        <f>IF(AND($H742=TRUE,$I742=TRUE),"Return to form","")</f>
        <v>#N/A</v>
      </c>
      <c r="G742" s="326" t="e">
        <f>AND($E737&lt;=SUM($C737-$L742),$H740=FALSE)</f>
        <v>#N/A</v>
      </c>
      <c r="H742" s="326" t="e">
        <f>E737&lt;=SUM(C737*M742)</f>
        <v>#N/A</v>
      </c>
      <c r="I742" s="326" t="b">
        <f>ISTEXT(C742)</f>
        <v>0</v>
      </c>
      <c r="J742" s="326" t="e">
        <f>IF(AND(G742=TRUE,H742=TRUE),TRUE,FALSE)</f>
        <v>#N/A</v>
      </c>
      <c r="K742" s="326" t="e">
        <f>IF(AND(G742=TRUE,H742=TRUE,I742=TRUE),TRUE,FALSE)</f>
        <v>#N/A</v>
      </c>
      <c r="L742" s="323">
        <v>5000</v>
      </c>
      <c r="M742" s="324">
        <v>0.33333333333333298</v>
      </c>
    </row>
    <row r="743" spans="1:13" x14ac:dyDescent="0.35">
      <c r="A743" s="273" t="s">
        <v>399</v>
      </c>
      <c r="B743" s="243" t="str">
        <f>IF(LEN($A743)&gt;1,"Val "&amp;COUNTIF($A$2:$A743,"&gt;&lt;"),"")</f>
        <v/>
      </c>
      <c r="C743" s="135"/>
      <c r="D743" s="135"/>
      <c r="E743" s="135"/>
      <c r="F743" s="197"/>
      <c r="G743" s="327"/>
      <c r="H743" s="327"/>
      <c r="I743" s="327"/>
      <c r="J743" s="327"/>
      <c r="K743" s="327"/>
      <c r="M743" s="325"/>
    </row>
    <row r="744" spans="1:13" x14ac:dyDescent="0.35">
      <c r="A744" s="273" t="s">
        <v>399</v>
      </c>
      <c r="B744" s="242" t="str">
        <f>IF(LEN($A744)&gt;1,"Val "&amp;COUNTIF($A$2:$A744,"&gt;&lt;"),"")</f>
        <v/>
      </c>
      <c r="C744" s="104" t="s">
        <v>726</v>
      </c>
      <c r="D744" s="58"/>
      <c r="E744" s="59"/>
      <c r="F744" s="196"/>
      <c r="G744" s="327"/>
      <c r="H744" s="327"/>
      <c r="I744" s="327"/>
      <c r="J744" s="327"/>
      <c r="K744" s="327"/>
      <c r="M744" s="320"/>
    </row>
    <row r="745" spans="1:13" ht="45" customHeight="1" x14ac:dyDescent="0.35">
      <c r="A745" s="273" t="s">
        <v>399</v>
      </c>
      <c r="B745" s="242" t="str">
        <f>IF(LEN($A745)&gt;1,"Val "&amp;COUNTIF($A$2:$A745,"&gt;&lt;"),"")</f>
        <v/>
      </c>
      <c r="C745" s="61" t="s">
        <v>393</v>
      </c>
      <c r="D745" s="61" t="s">
        <v>394</v>
      </c>
      <c r="E745" s="61" t="s">
        <v>395</v>
      </c>
      <c r="F745" s="196"/>
      <c r="G745" s="328"/>
      <c r="H745" s="328"/>
      <c r="I745" s="327"/>
      <c r="J745" s="328"/>
      <c r="K745" s="327"/>
      <c r="M745" s="320"/>
    </row>
    <row r="746" spans="1:13" x14ac:dyDescent="0.35">
      <c r="A746" s="273" t="s">
        <v>399</v>
      </c>
      <c r="B746" s="242" t="str">
        <f>IF(LEN($A746)&gt;1,"Val "&amp;COUNTIF($A$2:$A746,"&gt;&lt;"),"")</f>
        <v/>
      </c>
      <c r="C746" s="60" t="e">
        <f>Org_data!$CF$3</f>
        <v>#N/A</v>
      </c>
      <c r="D746" s="60" t="e">
        <f>Org_data!$CF$4</f>
        <v>#N/A</v>
      </c>
      <c r="E746" s="60">
        <f>'E&amp;R1'!$V$39</f>
        <v>0</v>
      </c>
      <c r="F746" s="196"/>
      <c r="G746" s="329"/>
      <c r="H746" s="329"/>
      <c r="I746" s="330"/>
      <c r="J746" s="329"/>
      <c r="K746" s="330"/>
      <c r="L746" s="321"/>
      <c r="M746" s="322"/>
    </row>
    <row r="747" spans="1:13" ht="28.5" customHeight="1" x14ac:dyDescent="0.35">
      <c r="A747" s="273"/>
      <c r="B747" s="242"/>
      <c r="C747" s="418" t="s">
        <v>727</v>
      </c>
      <c r="D747" s="419"/>
      <c r="E747" s="420"/>
      <c r="F747" s="196"/>
      <c r="G747" s="329"/>
      <c r="H747" s="329"/>
      <c r="I747" s="330"/>
      <c r="J747" s="329"/>
      <c r="K747" s="330"/>
      <c r="L747" s="321"/>
      <c r="M747" s="322"/>
    </row>
    <row r="748" spans="1:13" ht="60" customHeight="1" x14ac:dyDescent="0.35">
      <c r="A748" s="273" t="s">
        <v>399</v>
      </c>
      <c r="B748" s="240" t="str">
        <f>IF(LEN($A748)&gt;1,"Val "&amp;COUNTIF($A$2:$A748,"&gt;&lt;"),"")</f>
        <v/>
      </c>
      <c r="C748" s="427" t="s">
        <v>397</v>
      </c>
      <c r="D748" s="428"/>
      <c r="E748" s="429"/>
      <c r="F748" s="107"/>
      <c r="G748" s="326"/>
      <c r="H748" s="326"/>
      <c r="I748" s="326"/>
      <c r="J748" s="326"/>
      <c r="K748" s="326"/>
      <c r="L748" s="323"/>
      <c r="M748" s="324"/>
    </row>
    <row r="749" spans="1:13" ht="60" customHeight="1" x14ac:dyDescent="0.35">
      <c r="A749" s="273" t="s">
        <v>728</v>
      </c>
      <c r="B749" s="241" t="str">
        <f>IF(LEN($A749)&gt;1,"Val "&amp;COUNTIF($A$2:$A749,"&gt;&lt;"),"")</f>
        <v>Val 165</v>
      </c>
      <c r="C749" s="424"/>
      <c r="D749" s="425"/>
      <c r="E749" s="426"/>
      <c r="F749" s="195" t="e">
        <f>IF(AND($H749=TRUE,$I749=TRUE),"Return to form","")</f>
        <v>#N/A</v>
      </c>
      <c r="G749" s="326" t="e">
        <f>D746&lt;&gt;0</f>
        <v>#N/A</v>
      </c>
      <c r="H749" s="326" t="e">
        <f>E746&gt;=D746</f>
        <v>#N/A</v>
      </c>
      <c r="I749" s="326" t="b">
        <f>ISTEXT(C749)</f>
        <v>0</v>
      </c>
      <c r="J749" s="326" t="e">
        <f>IF(AND(G749=TRUE,H749=TRUE),TRUE,FALSE)</f>
        <v>#N/A</v>
      </c>
      <c r="K749" s="326" t="e">
        <f>IF(AND(G749=TRUE,H749=TRUE,I749=TRUE),TRUE,FALSE)</f>
        <v>#N/A</v>
      </c>
      <c r="L749" s="323"/>
      <c r="M749" s="324"/>
    </row>
    <row r="750" spans="1:13" ht="30" customHeight="1" x14ac:dyDescent="0.35">
      <c r="A750" s="273" t="s">
        <v>399</v>
      </c>
      <c r="B750" s="242" t="str">
        <f>IF(LEN($A750)&gt;1,"Val "&amp;COUNTIF($A$2:$A750,"&gt;&lt;"),"")</f>
        <v/>
      </c>
      <c r="C750" s="427" t="s">
        <v>400</v>
      </c>
      <c r="D750" s="428"/>
      <c r="E750" s="429"/>
      <c r="F750" s="196"/>
      <c r="G750" s="326"/>
      <c r="H750" s="326"/>
      <c r="I750" s="326"/>
      <c r="J750" s="326"/>
      <c r="K750" s="326"/>
      <c r="L750" s="323"/>
      <c r="M750" s="324"/>
    </row>
    <row r="751" spans="1:13" ht="60" customHeight="1" x14ac:dyDescent="0.35">
      <c r="A751" s="273" t="s">
        <v>729</v>
      </c>
      <c r="B751" s="241" t="str">
        <f>IF(LEN($A751)&gt;1,"Val "&amp;COUNTIF($A$2:$A751,"&gt;&lt;"),"")</f>
        <v>Val 166</v>
      </c>
      <c r="C751" s="424"/>
      <c r="D751" s="425"/>
      <c r="E751" s="426"/>
      <c r="F751" s="195" t="e">
        <f>IF(AND($H751=TRUE,$I751=TRUE),"Return to form","")</f>
        <v>#N/A</v>
      </c>
      <c r="G751" s="326" t="e">
        <f>AND($E746&lt;=SUM($C746-$L751),$H749=FALSE)</f>
        <v>#N/A</v>
      </c>
      <c r="H751" s="326" t="e">
        <f>E746&lt;=SUM(C746*M751)</f>
        <v>#N/A</v>
      </c>
      <c r="I751" s="326" t="b">
        <f>ISTEXT(C751)</f>
        <v>0</v>
      </c>
      <c r="J751" s="326" t="e">
        <f>IF(AND(G751=TRUE,H751=TRUE),TRUE,FALSE)</f>
        <v>#N/A</v>
      </c>
      <c r="K751" s="326" t="e">
        <f>IF(AND(G751=TRUE,H751=TRUE,I751=TRUE),TRUE,FALSE)</f>
        <v>#N/A</v>
      </c>
      <c r="L751" s="323">
        <v>5000</v>
      </c>
      <c r="M751" s="324">
        <v>0.33333333333333298</v>
      </c>
    </row>
    <row r="752" spans="1:13" x14ac:dyDescent="0.35">
      <c r="A752" s="273" t="s">
        <v>399</v>
      </c>
      <c r="B752" s="243" t="str">
        <f>IF(LEN($A752)&gt;1,"Val "&amp;COUNTIF($A$2:$A752,"&gt;&lt;"),"")</f>
        <v/>
      </c>
      <c r="C752" s="135"/>
      <c r="D752" s="135"/>
      <c r="E752" s="135"/>
      <c r="F752" s="197"/>
      <c r="G752" s="327"/>
      <c r="H752" s="327"/>
      <c r="I752" s="327"/>
      <c r="J752" s="327"/>
      <c r="K752" s="327"/>
      <c r="M752" s="325"/>
    </row>
    <row r="753" spans="1:13" x14ac:dyDescent="0.35">
      <c r="A753" s="273" t="s">
        <v>399</v>
      </c>
      <c r="B753" s="242" t="str">
        <f>IF(LEN($A753)&gt;1,"Val "&amp;COUNTIF($A$2:$A753,"&gt;&lt;"),"")</f>
        <v/>
      </c>
      <c r="C753" s="104" t="s">
        <v>730</v>
      </c>
      <c r="D753" s="58"/>
      <c r="E753" s="59"/>
      <c r="F753" s="196"/>
      <c r="G753" s="327"/>
      <c r="H753" s="327"/>
      <c r="I753" s="327"/>
      <c r="J753" s="327"/>
      <c r="K753" s="327"/>
      <c r="M753" s="320"/>
    </row>
    <row r="754" spans="1:13" ht="45" customHeight="1" x14ac:dyDescent="0.35">
      <c r="A754" s="273" t="s">
        <v>399</v>
      </c>
      <c r="B754" s="242" t="str">
        <f>IF(LEN($A754)&gt;1,"Val "&amp;COUNTIF($A$2:$A754,"&gt;&lt;"),"")</f>
        <v/>
      </c>
      <c r="C754" s="61" t="s">
        <v>393</v>
      </c>
      <c r="D754" s="61" t="s">
        <v>394</v>
      </c>
      <c r="E754" s="61" t="s">
        <v>395</v>
      </c>
      <c r="F754" s="196"/>
      <c r="G754" s="328"/>
      <c r="H754" s="328"/>
      <c r="I754" s="327"/>
      <c r="J754" s="328"/>
      <c r="K754" s="327"/>
      <c r="M754" s="320"/>
    </row>
    <row r="755" spans="1:13" x14ac:dyDescent="0.35">
      <c r="A755" s="273" t="s">
        <v>399</v>
      </c>
      <c r="B755" s="242" t="str">
        <f>IF(LEN($A755)&gt;1,"Val "&amp;COUNTIF($A$2:$A755,"&gt;&lt;"),"")</f>
        <v/>
      </c>
      <c r="C755" s="60" t="e">
        <f>Org_data!$CG$3</f>
        <v>#N/A</v>
      </c>
      <c r="D755" s="60" t="e">
        <f>Org_data!$CG$4</f>
        <v>#N/A</v>
      </c>
      <c r="E755" s="60">
        <f>'E&amp;R1'!$AH$39</f>
        <v>0</v>
      </c>
      <c r="F755" s="196"/>
      <c r="G755" s="329"/>
      <c r="H755" s="329"/>
      <c r="I755" s="330"/>
      <c r="J755" s="329"/>
      <c r="K755" s="330"/>
      <c r="L755" s="321"/>
      <c r="M755" s="322"/>
    </row>
    <row r="756" spans="1:13" ht="27.75" customHeight="1" x14ac:dyDescent="0.35">
      <c r="A756" s="273"/>
      <c r="B756" s="242"/>
      <c r="C756" s="418" t="s">
        <v>731</v>
      </c>
      <c r="D756" s="419"/>
      <c r="E756" s="420"/>
      <c r="F756" s="196"/>
      <c r="G756" s="329"/>
      <c r="H756" s="329"/>
      <c r="I756" s="330"/>
      <c r="J756" s="329"/>
      <c r="K756" s="330"/>
      <c r="L756" s="321"/>
      <c r="M756" s="322"/>
    </row>
    <row r="757" spans="1:13" ht="60" customHeight="1" x14ac:dyDescent="0.35">
      <c r="A757" s="273" t="s">
        <v>399</v>
      </c>
      <c r="B757" s="240" t="str">
        <f>IF(LEN($A757)&gt;1,"Val "&amp;COUNTIF($A$2:$A757,"&gt;&lt;"),"")</f>
        <v/>
      </c>
      <c r="C757" s="427" t="s">
        <v>397</v>
      </c>
      <c r="D757" s="428"/>
      <c r="E757" s="429"/>
      <c r="F757" s="107"/>
      <c r="G757" s="326"/>
      <c r="H757" s="326"/>
      <c r="I757" s="326"/>
      <c r="J757" s="326"/>
      <c r="K757" s="326"/>
      <c r="L757" s="323"/>
      <c r="M757" s="324"/>
    </row>
    <row r="758" spans="1:13" ht="60" customHeight="1" x14ac:dyDescent="0.35">
      <c r="A758" s="273" t="s">
        <v>732</v>
      </c>
      <c r="B758" s="241" t="str">
        <f>IF(LEN($A758)&gt;1,"Val "&amp;COUNTIF($A$2:$A758,"&gt;&lt;"),"")</f>
        <v>Val 167</v>
      </c>
      <c r="C758" s="424"/>
      <c r="D758" s="425"/>
      <c r="E758" s="426"/>
      <c r="F758" s="195" t="e">
        <f>IF(AND($H758=TRUE,$I758=TRUE),"Return to form","")</f>
        <v>#N/A</v>
      </c>
      <c r="G758" s="326" t="e">
        <f>D755&lt;&gt;0</f>
        <v>#N/A</v>
      </c>
      <c r="H758" s="326" t="e">
        <f>E755&gt;=D755</f>
        <v>#N/A</v>
      </c>
      <c r="I758" s="326" t="b">
        <f>ISTEXT(C758)</f>
        <v>0</v>
      </c>
      <c r="J758" s="326" t="e">
        <f>IF(AND(G758=TRUE,H758=TRUE),TRUE,FALSE)</f>
        <v>#N/A</v>
      </c>
      <c r="K758" s="326" t="e">
        <f>IF(AND(G758=TRUE,H758=TRUE,I758=TRUE),TRUE,FALSE)</f>
        <v>#N/A</v>
      </c>
      <c r="L758" s="323"/>
      <c r="M758" s="324"/>
    </row>
    <row r="759" spans="1:13" ht="30" customHeight="1" x14ac:dyDescent="0.35">
      <c r="A759" s="273" t="s">
        <v>399</v>
      </c>
      <c r="B759" s="242" t="str">
        <f>IF(LEN($A759)&gt;1,"Val "&amp;COUNTIF($A$2:$A759,"&gt;&lt;"),"")</f>
        <v/>
      </c>
      <c r="C759" s="427" t="s">
        <v>400</v>
      </c>
      <c r="D759" s="428"/>
      <c r="E759" s="429"/>
      <c r="F759" s="196"/>
      <c r="G759" s="326"/>
      <c r="H759" s="326"/>
      <c r="I759" s="326"/>
      <c r="J759" s="326"/>
      <c r="K759" s="326"/>
      <c r="L759" s="323"/>
      <c r="M759" s="324"/>
    </row>
    <row r="760" spans="1:13" ht="60" customHeight="1" x14ac:dyDescent="0.35">
      <c r="A760" s="273" t="s">
        <v>733</v>
      </c>
      <c r="B760" s="241" t="str">
        <f>IF(LEN($A760)&gt;1,"Val "&amp;COUNTIF($A$2:$A760,"&gt;&lt;"),"")</f>
        <v>Val 168</v>
      </c>
      <c r="C760" s="424"/>
      <c r="D760" s="425"/>
      <c r="E760" s="426"/>
      <c r="F760" s="195" t="e">
        <f>IF(AND($H760=TRUE,$I760=TRUE),"Return to form","")</f>
        <v>#N/A</v>
      </c>
      <c r="G760" s="326" t="e">
        <f>AND($E755&lt;=SUM($C755-$L760),$H758=FALSE)</f>
        <v>#N/A</v>
      </c>
      <c r="H760" s="326" t="e">
        <f>E755&lt;=SUM(C755*M760)</f>
        <v>#N/A</v>
      </c>
      <c r="I760" s="326" t="b">
        <f>ISTEXT(C760)</f>
        <v>0</v>
      </c>
      <c r="J760" s="326" t="e">
        <f>IF(AND(G760=TRUE,H760=TRUE),TRUE,FALSE)</f>
        <v>#N/A</v>
      </c>
      <c r="K760" s="326" t="e">
        <f>IF(AND(G760=TRUE,H760=TRUE,I760=TRUE),TRUE,FALSE)</f>
        <v>#N/A</v>
      </c>
      <c r="L760" s="323">
        <v>5000</v>
      </c>
      <c r="M760" s="324">
        <v>0.33333333333333298</v>
      </c>
    </row>
    <row r="761" spans="1:13" x14ac:dyDescent="0.35">
      <c r="A761" s="273" t="s">
        <v>399</v>
      </c>
      <c r="B761" s="243" t="str">
        <f>IF(LEN($A761)&gt;1,"Val "&amp;COUNTIF($A$2:$A761,"&gt;&lt;"),"")</f>
        <v/>
      </c>
      <c r="C761" s="135"/>
      <c r="D761" s="135"/>
      <c r="E761" s="135"/>
      <c r="F761" s="197"/>
      <c r="G761" s="327"/>
      <c r="H761" s="327"/>
      <c r="I761" s="327"/>
      <c r="J761" s="327"/>
      <c r="K761" s="327"/>
      <c r="M761" s="325"/>
    </row>
    <row r="762" spans="1:13" x14ac:dyDescent="0.35">
      <c r="A762" s="273" t="s">
        <v>399</v>
      </c>
      <c r="B762" s="242" t="str">
        <f>IF(LEN($A762)&gt;1,"Val "&amp;COUNTIF($A$2:$A762,"&gt;&lt;"),"")</f>
        <v/>
      </c>
      <c r="C762" s="104" t="s">
        <v>734</v>
      </c>
      <c r="D762" s="58"/>
      <c r="E762" s="59"/>
      <c r="F762" s="196"/>
      <c r="G762" s="327"/>
      <c r="H762" s="327"/>
      <c r="I762" s="327"/>
      <c r="J762" s="327"/>
      <c r="K762" s="327"/>
      <c r="M762" s="320"/>
    </row>
    <row r="763" spans="1:13" ht="45" customHeight="1" x14ac:dyDescent="0.35">
      <c r="A763" s="273" t="s">
        <v>399</v>
      </c>
      <c r="B763" s="242" t="str">
        <f>IF(LEN($A763)&gt;1,"Val "&amp;COUNTIF($A$2:$A763,"&gt;&lt;"),"")</f>
        <v/>
      </c>
      <c r="C763" s="61" t="s">
        <v>393</v>
      </c>
      <c r="D763" s="61" t="s">
        <v>394</v>
      </c>
      <c r="E763" s="61" t="s">
        <v>395</v>
      </c>
      <c r="F763" s="196"/>
      <c r="G763" s="328"/>
      <c r="H763" s="328"/>
      <c r="I763" s="327"/>
      <c r="J763" s="328"/>
      <c r="K763" s="327"/>
      <c r="M763" s="320"/>
    </row>
    <row r="764" spans="1:13" x14ac:dyDescent="0.35">
      <c r="A764" s="273" t="s">
        <v>399</v>
      </c>
      <c r="B764" s="242" t="str">
        <f>IF(LEN($A764)&gt;1,"Val "&amp;COUNTIF($A$2:$A764,"&gt;&lt;"),"")</f>
        <v/>
      </c>
      <c r="C764" s="60" t="e">
        <f>Org_data!$CH$3</f>
        <v>#N/A</v>
      </c>
      <c r="D764" s="60" t="e">
        <f>Org_data!$CH$4</f>
        <v>#N/A</v>
      </c>
      <c r="E764" s="60">
        <f>'E&amp;R1'!$L$40</f>
        <v>0</v>
      </c>
      <c r="F764" s="196"/>
      <c r="G764" s="329"/>
      <c r="H764" s="329"/>
      <c r="I764" s="330"/>
      <c r="J764" s="329"/>
      <c r="K764" s="330"/>
      <c r="L764" s="321"/>
      <c r="M764" s="322"/>
    </row>
    <row r="765" spans="1:13" ht="27.75" customHeight="1" x14ac:dyDescent="0.35">
      <c r="A765" s="273"/>
      <c r="B765" s="242"/>
      <c r="C765" s="418" t="s">
        <v>735</v>
      </c>
      <c r="D765" s="419"/>
      <c r="E765" s="420"/>
      <c r="F765" s="196"/>
      <c r="G765" s="329"/>
      <c r="H765" s="329"/>
      <c r="I765" s="330"/>
      <c r="J765" s="329"/>
      <c r="K765" s="330"/>
      <c r="L765" s="321"/>
      <c r="M765" s="322"/>
    </row>
    <row r="766" spans="1:13" ht="60" customHeight="1" x14ac:dyDescent="0.35">
      <c r="A766" s="273" t="s">
        <v>399</v>
      </c>
      <c r="B766" s="240" t="str">
        <f>IF(LEN($A766)&gt;1,"Val "&amp;COUNTIF($A$2:$A766,"&gt;&lt;"),"")</f>
        <v/>
      </c>
      <c r="C766" s="427" t="s">
        <v>397</v>
      </c>
      <c r="D766" s="428"/>
      <c r="E766" s="429"/>
      <c r="F766" s="107"/>
      <c r="G766" s="326"/>
      <c r="H766" s="326"/>
      <c r="I766" s="326"/>
      <c r="J766" s="326"/>
      <c r="K766" s="326"/>
      <c r="L766" s="323"/>
      <c r="M766" s="324"/>
    </row>
    <row r="767" spans="1:13" ht="60" customHeight="1" x14ac:dyDescent="0.35">
      <c r="A767" s="273" t="s">
        <v>736</v>
      </c>
      <c r="B767" s="241" t="str">
        <f>IF(LEN($A767)&gt;1,"Val "&amp;COUNTIF($A$2:$A767,"&gt;&lt;"),"")</f>
        <v>Val 169</v>
      </c>
      <c r="C767" s="424"/>
      <c r="D767" s="425"/>
      <c r="E767" s="426"/>
      <c r="F767" s="195" t="e">
        <f>IF(AND($H767=TRUE,$I767=TRUE),"Return to form","")</f>
        <v>#N/A</v>
      </c>
      <c r="G767" s="326" t="e">
        <f>D764&lt;&gt;0</f>
        <v>#N/A</v>
      </c>
      <c r="H767" s="326" t="e">
        <f>E764&gt;=D764</f>
        <v>#N/A</v>
      </c>
      <c r="I767" s="326" t="b">
        <f>ISTEXT(C767)</f>
        <v>0</v>
      </c>
      <c r="J767" s="326" t="e">
        <f>IF(AND(G767=TRUE,H767=TRUE),TRUE,FALSE)</f>
        <v>#N/A</v>
      </c>
      <c r="K767" s="326" t="e">
        <f>IF(AND(G767=TRUE,H767=TRUE,I767=TRUE),TRUE,FALSE)</f>
        <v>#N/A</v>
      </c>
      <c r="L767" s="323"/>
      <c r="M767" s="324"/>
    </row>
    <row r="768" spans="1:13" ht="30" customHeight="1" x14ac:dyDescent="0.35">
      <c r="A768" s="273" t="s">
        <v>399</v>
      </c>
      <c r="B768" s="242" t="str">
        <f>IF(LEN($A768)&gt;1,"Val "&amp;COUNTIF($A$2:$A768,"&gt;&lt;"),"")</f>
        <v/>
      </c>
      <c r="C768" s="427" t="s">
        <v>400</v>
      </c>
      <c r="D768" s="428"/>
      <c r="E768" s="429"/>
      <c r="F768" s="196"/>
      <c r="G768" s="326"/>
      <c r="H768" s="326"/>
      <c r="I768" s="326"/>
      <c r="J768" s="326"/>
      <c r="K768" s="326"/>
      <c r="L768" s="323"/>
      <c r="M768" s="324"/>
    </row>
    <row r="769" spans="1:13" ht="60" customHeight="1" x14ac:dyDescent="0.35">
      <c r="A769" s="273" t="s">
        <v>737</v>
      </c>
      <c r="B769" s="241" t="str">
        <f>IF(LEN($A769)&gt;1,"Val "&amp;COUNTIF($A$2:$A769,"&gt;&lt;"),"")</f>
        <v>Val 170</v>
      </c>
      <c r="C769" s="424"/>
      <c r="D769" s="425"/>
      <c r="E769" s="426"/>
      <c r="F769" s="195" t="e">
        <f>IF(AND($H769=TRUE,$I769=TRUE),"Return to form","")</f>
        <v>#N/A</v>
      </c>
      <c r="G769" s="326" t="e">
        <f>AND($E764&lt;=SUM($C764-$L769),$H767=FALSE)</f>
        <v>#N/A</v>
      </c>
      <c r="H769" s="326" t="e">
        <f>E764&lt;=SUM(C764*M769)</f>
        <v>#N/A</v>
      </c>
      <c r="I769" s="326" t="b">
        <f>ISTEXT(C769)</f>
        <v>0</v>
      </c>
      <c r="J769" s="326" t="e">
        <f>IF(AND(G769=TRUE,H769=TRUE),TRUE,FALSE)</f>
        <v>#N/A</v>
      </c>
      <c r="K769" s="326" t="e">
        <f>IF(AND(G769=TRUE,H769=TRUE,I769=TRUE),TRUE,FALSE)</f>
        <v>#N/A</v>
      </c>
      <c r="L769" s="323">
        <v>5000</v>
      </c>
      <c r="M769" s="324">
        <v>0.33333333333333298</v>
      </c>
    </row>
    <row r="770" spans="1:13" x14ac:dyDescent="0.35">
      <c r="A770" s="273" t="s">
        <v>399</v>
      </c>
      <c r="B770" s="243" t="str">
        <f>IF(LEN($A770)&gt;1,"Val "&amp;COUNTIF($A$2:$A770,"&gt;&lt;"),"")</f>
        <v/>
      </c>
      <c r="C770" s="135"/>
      <c r="D770" s="135"/>
      <c r="E770" s="135"/>
      <c r="F770" s="197"/>
      <c r="G770" s="327"/>
      <c r="H770" s="327"/>
      <c r="I770" s="327"/>
      <c r="J770" s="327"/>
      <c r="K770" s="327"/>
      <c r="M770" s="325"/>
    </row>
    <row r="771" spans="1:13" x14ac:dyDescent="0.35">
      <c r="A771" s="273" t="s">
        <v>399</v>
      </c>
      <c r="B771" s="242" t="str">
        <f>IF(LEN($A771)&gt;1,"Val "&amp;COUNTIF($A$2:$A771,"&gt;&lt;"),"")</f>
        <v/>
      </c>
      <c r="C771" s="104" t="s">
        <v>738</v>
      </c>
      <c r="D771" s="58"/>
      <c r="E771" s="59"/>
      <c r="F771" s="196"/>
      <c r="G771" s="327"/>
      <c r="H771" s="327"/>
      <c r="I771" s="327"/>
      <c r="J771" s="327"/>
      <c r="K771" s="327"/>
      <c r="M771" s="320"/>
    </row>
    <row r="772" spans="1:13" ht="45" customHeight="1" x14ac:dyDescent="0.35">
      <c r="A772" s="273" t="s">
        <v>399</v>
      </c>
      <c r="B772" s="242" t="str">
        <f>IF(LEN($A772)&gt;1,"Val "&amp;COUNTIF($A$2:$A772,"&gt;&lt;"),"")</f>
        <v/>
      </c>
      <c r="C772" s="61" t="s">
        <v>393</v>
      </c>
      <c r="D772" s="61" t="s">
        <v>394</v>
      </c>
      <c r="E772" s="61" t="s">
        <v>395</v>
      </c>
      <c r="F772" s="196"/>
      <c r="G772" s="328"/>
      <c r="H772" s="328"/>
      <c r="I772" s="327"/>
      <c r="J772" s="328"/>
      <c r="K772" s="327"/>
      <c r="M772" s="320"/>
    </row>
    <row r="773" spans="1:13" x14ac:dyDescent="0.35">
      <c r="A773" s="273" t="s">
        <v>399</v>
      </c>
      <c r="B773" s="242" t="str">
        <f>IF(LEN($A773)&gt;1,"Val "&amp;COUNTIF($A$2:$A773,"&gt;&lt;"),"")</f>
        <v/>
      </c>
      <c r="C773" s="60" t="e">
        <f>Org_data!$CI$3</f>
        <v>#N/A</v>
      </c>
      <c r="D773" s="60" t="e">
        <f>Org_data!$CI$4</f>
        <v>#N/A</v>
      </c>
      <c r="E773" s="60">
        <f>'E&amp;R1'!$V$40</f>
        <v>0</v>
      </c>
      <c r="F773" s="196"/>
      <c r="G773" s="329"/>
      <c r="H773" s="329"/>
      <c r="I773" s="330"/>
      <c r="J773" s="329"/>
      <c r="K773" s="330"/>
      <c r="L773" s="321"/>
      <c r="M773" s="322"/>
    </row>
    <row r="774" spans="1:13" ht="30" customHeight="1" x14ac:dyDescent="0.35">
      <c r="A774" s="273"/>
      <c r="B774" s="242"/>
      <c r="C774" s="418" t="s">
        <v>739</v>
      </c>
      <c r="D774" s="419"/>
      <c r="E774" s="420"/>
      <c r="F774" s="196"/>
      <c r="G774" s="329"/>
      <c r="H774" s="329"/>
      <c r="I774" s="330"/>
      <c r="J774" s="329"/>
      <c r="K774" s="330"/>
      <c r="L774" s="321"/>
      <c r="M774" s="322"/>
    </row>
    <row r="775" spans="1:13" ht="60" customHeight="1" x14ac:dyDescent="0.35">
      <c r="A775" s="273" t="s">
        <v>399</v>
      </c>
      <c r="B775" s="240" t="str">
        <f>IF(LEN($A775)&gt;1,"Val "&amp;COUNTIF($A$2:$A775,"&gt;&lt;"),"")</f>
        <v/>
      </c>
      <c r="C775" s="427" t="s">
        <v>397</v>
      </c>
      <c r="D775" s="428"/>
      <c r="E775" s="429"/>
      <c r="F775" s="107"/>
      <c r="G775" s="326"/>
      <c r="H775" s="326"/>
      <c r="I775" s="326"/>
      <c r="J775" s="326"/>
      <c r="K775" s="326"/>
      <c r="L775" s="323"/>
      <c r="M775" s="324"/>
    </row>
    <row r="776" spans="1:13" ht="60" customHeight="1" x14ac:dyDescent="0.35">
      <c r="A776" s="273" t="s">
        <v>740</v>
      </c>
      <c r="B776" s="241" t="str">
        <f>IF(LEN($A776)&gt;1,"Val "&amp;COUNTIF($A$2:$A776,"&gt;&lt;"),"")</f>
        <v>Val 171</v>
      </c>
      <c r="C776" s="424"/>
      <c r="D776" s="425"/>
      <c r="E776" s="426"/>
      <c r="F776" s="195" t="e">
        <f>IF(AND($H776=TRUE,$I776=TRUE),"Return to form","")</f>
        <v>#N/A</v>
      </c>
      <c r="G776" s="326" t="e">
        <f>D773&lt;&gt;0</f>
        <v>#N/A</v>
      </c>
      <c r="H776" s="326" t="e">
        <f>E773&gt;=D773</f>
        <v>#N/A</v>
      </c>
      <c r="I776" s="326" t="b">
        <f>ISTEXT(C776)</f>
        <v>0</v>
      </c>
      <c r="J776" s="326" t="e">
        <f>IF(AND(G776=TRUE,H776=TRUE),TRUE,FALSE)</f>
        <v>#N/A</v>
      </c>
      <c r="K776" s="326" t="e">
        <f>IF(AND(G776=TRUE,H776=TRUE,I776=TRUE),TRUE,FALSE)</f>
        <v>#N/A</v>
      </c>
      <c r="L776" s="323"/>
      <c r="M776" s="324"/>
    </row>
    <row r="777" spans="1:13" ht="30" customHeight="1" x14ac:dyDescent="0.35">
      <c r="A777" s="273" t="s">
        <v>399</v>
      </c>
      <c r="B777" s="242" t="str">
        <f>IF(LEN($A777)&gt;1,"Val "&amp;COUNTIF($A$2:$A777,"&gt;&lt;"),"")</f>
        <v/>
      </c>
      <c r="C777" s="427" t="s">
        <v>400</v>
      </c>
      <c r="D777" s="428"/>
      <c r="E777" s="429"/>
      <c r="F777" s="196"/>
      <c r="G777" s="326"/>
      <c r="H777" s="326"/>
      <c r="I777" s="326"/>
      <c r="J777" s="326"/>
      <c r="K777" s="326"/>
      <c r="L777" s="323"/>
      <c r="M777" s="324"/>
    </row>
    <row r="778" spans="1:13" ht="60" customHeight="1" x14ac:dyDescent="0.35">
      <c r="A778" s="273" t="s">
        <v>741</v>
      </c>
      <c r="B778" s="241" t="str">
        <f>IF(LEN($A778)&gt;1,"Val "&amp;COUNTIF($A$2:$A778,"&gt;&lt;"),"")</f>
        <v>Val 172</v>
      </c>
      <c r="C778" s="424"/>
      <c r="D778" s="425"/>
      <c r="E778" s="426"/>
      <c r="F778" s="195" t="e">
        <f>IF(AND($H778=TRUE,$I778=TRUE),"Return to form","")</f>
        <v>#N/A</v>
      </c>
      <c r="G778" s="326" t="e">
        <f>AND($E773&lt;=SUM($C773-$L778),$H776=FALSE)</f>
        <v>#N/A</v>
      </c>
      <c r="H778" s="326" t="e">
        <f>E773&lt;=SUM(C773*M778)</f>
        <v>#N/A</v>
      </c>
      <c r="I778" s="326" t="b">
        <f>ISTEXT(C778)</f>
        <v>0</v>
      </c>
      <c r="J778" s="326" t="e">
        <f>IF(AND(G778=TRUE,H778=TRUE),TRUE,FALSE)</f>
        <v>#N/A</v>
      </c>
      <c r="K778" s="326" t="e">
        <f>IF(AND(G778=TRUE,H778=TRUE,I778=TRUE),TRUE,FALSE)</f>
        <v>#N/A</v>
      </c>
      <c r="L778" s="323">
        <v>5000</v>
      </c>
      <c r="M778" s="324">
        <v>0.33333333333333298</v>
      </c>
    </row>
    <row r="779" spans="1:13" x14ac:dyDescent="0.35">
      <c r="A779" s="273" t="s">
        <v>399</v>
      </c>
      <c r="B779" s="243" t="str">
        <f>IF(LEN($A779)&gt;1,"Val "&amp;COUNTIF($A$2:$A779,"&gt;&lt;"),"")</f>
        <v/>
      </c>
      <c r="C779" s="135"/>
      <c r="D779" s="135"/>
      <c r="E779" s="135"/>
      <c r="F779" s="197"/>
      <c r="G779" s="327"/>
      <c r="H779" s="327"/>
      <c r="I779" s="327"/>
      <c r="J779" s="327"/>
      <c r="K779" s="327"/>
      <c r="M779" s="325"/>
    </row>
    <row r="780" spans="1:13" x14ac:dyDescent="0.35">
      <c r="A780" s="273" t="s">
        <v>399</v>
      </c>
      <c r="B780" s="242" t="str">
        <f>IF(LEN($A780)&gt;1,"Val "&amp;COUNTIF($A$2:$A780,"&gt;&lt;"),"")</f>
        <v/>
      </c>
      <c r="C780" s="104" t="s">
        <v>742</v>
      </c>
      <c r="D780" s="58"/>
      <c r="E780" s="59"/>
      <c r="F780" s="196"/>
      <c r="G780" s="327"/>
      <c r="H780" s="327"/>
      <c r="I780" s="327"/>
      <c r="J780" s="327"/>
      <c r="K780" s="327"/>
      <c r="M780" s="320"/>
    </row>
    <row r="781" spans="1:13" ht="45" customHeight="1" x14ac:dyDescent="0.35">
      <c r="A781" s="273" t="s">
        <v>399</v>
      </c>
      <c r="B781" s="242" t="str">
        <f>IF(LEN($A781)&gt;1,"Val "&amp;COUNTIF($A$2:$A781,"&gt;&lt;"),"")</f>
        <v/>
      </c>
      <c r="C781" s="61" t="s">
        <v>393</v>
      </c>
      <c r="D781" s="61" t="s">
        <v>394</v>
      </c>
      <c r="E781" s="61" t="s">
        <v>395</v>
      </c>
      <c r="F781" s="196"/>
      <c r="G781" s="328"/>
      <c r="H781" s="328"/>
      <c r="I781" s="327"/>
      <c r="J781" s="328"/>
      <c r="K781" s="327"/>
      <c r="M781" s="320"/>
    </row>
    <row r="782" spans="1:13" x14ac:dyDescent="0.35">
      <c r="A782" s="273" t="s">
        <v>399</v>
      </c>
      <c r="B782" s="242" t="str">
        <f>IF(LEN($A782)&gt;1,"Val "&amp;COUNTIF($A$2:$A782,"&gt;&lt;"),"")</f>
        <v/>
      </c>
      <c r="C782" s="60" t="e">
        <f>Org_data!$CJ$3</f>
        <v>#N/A</v>
      </c>
      <c r="D782" s="60" t="e">
        <f>Org_data!$CJ$4</f>
        <v>#N/A</v>
      </c>
      <c r="E782" s="60">
        <f>'E&amp;R1'!$AH$40</f>
        <v>0</v>
      </c>
      <c r="F782" s="196"/>
      <c r="G782" s="329"/>
      <c r="H782" s="329"/>
      <c r="I782" s="330"/>
      <c r="J782" s="329"/>
      <c r="K782" s="330"/>
      <c r="L782" s="321"/>
      <c r="M782" s="322"/>
    </row>
    <row r="783" spans="1:13" ht="30" customHeight="1" x14ac:dyDescent="0.35">
      <c r="A783" s="273"/>
      <c r="B783" s="242"/>
      <c r="C783" s="418" t="s">
        <v>743</v>
      </c>
      <c r="D783" s="419"/>
      <c r="E783" s="420"/>
      <c r="F783" s="196"/>
      <c r="G783" s="329"/>
      <c r="H783" s="329"/>
      <c r="I783" s="330"/>
      <c r="J783" s="329"/>
      <c r="K783" s="330"/>
      <c r="L783" s="321"/>
      <c r="M783" s="322"/>
    </row>
    <row r="784" spans="1:13" ht="60" customHeight="1" x14ac:dyDescent="0.35">
      <c r="A784" s="273" t="s">
        <v>399</v>
      </c>
      <c r="B784" s="240" t="str">
        <f>IF(LEN($A784)&gt;1,"Val "&amp;COUNTIF($A$2:$A784,"&gt;&lt;"),"")</f>
        <v/>
      </c>
      <c r="C784" s="427" t="s">
        <v>397</v>
      </c>
      <c r="D784" s="428"/>
      <c r="E784" s="429"/>
      <c r="F784" s="107"/>
      <c r="G784" s="326"/>
      <c r="H784" s="326"/>
      <c r="I784" s="326"/>
      <c r="J784" s="326"/>
      <c r="K784" s="326"/>
      <c r="L784" s="323"/>
      <c r="M784" s="324"/>
    </row>
    <row r="785" spans="1:13" ht="60" customHeight="1" x14ac:dyDescent="0.35">
      <c r="A785" s="273" t="s">
        <v>744</v>
      </c>
      <c r="B785" s="241" t="str">
        <f>IF(LEN($A785)&gt;1,"Val "&amp;COUNTIF($A$2:$A785,"&gt;&lt;"),"")</f>
        <v>Val 173</v>
      </c>
      <c r="C785" s="424"/>
      <c r="D785" s="425"/>
      <c r="E785" s="426"/>
      <c r="F785" s="195" t="e">
        <f>IF(AND($H785=TRUE,$I785=TRUE),"Return to form","")</f>
        <v>#N/A</v>
      </c>
      <c r="G785" s="326" t="e">
        <f>D782&lt;&gt;0</f>
        <v>#N/A</v>
      </c>
      <c r="H785" s="326" t="e">
        <f>E782&gt;=D782</f>
        <v>#N/A</v>
      </c>
      <c r="I785" s="326" t="b">
        <f>ISTEXT(C785)</f>
        <v>0</v>
      </c>
      <c r="J785" s="326" t="e">
        <f>IF(AND(G785=TRUE,H785=TRUE),TRUE,FALSE)</f>
        <v>#N/A</v>
      </c>
      <c r="K785" s="326" t="e">
        <f>IF(AND(G785=TRUE,H785=TRUE,I785=TRUE),TRUE,FALSE)</f>
        <v>#N/A</v>
      </c>
      <c r="L785" s="323"/>
      <c r="M785" s="324"/>
    </row>
    <row r="786" spans="1:13" ht="30" customHeight="1" x14ac:dyDescent="0.35">
      <c r="A786" s="273" t="s">
        <v>399</v>
      </c>
      <c r="B786" s="242" t="str">
        <f>IF(LEN($A786)&gt;1,"Val "&amp;COUNTIF($A$2:$A786,"&gt;&lt;"),"")</f>
        <v/>
      </c>
      <c r="C786" s="427" t="s">
        <v>400</v>
      </c>
      <c r="D786" s="428"/>
      <c r="E786" s="429"/>
      <c r="F786" s="196"/>
      <c r="G786" s="326"/>
      <c r="H786" s="326"/>
      <c r="I786" s="326"/>
      <c r="J786" s="326"/>
      <c r="K786" s="326"/>
      <c r="L786" s="323"/>
      <c r="M786" s="324"/>
    </row>
    <row r="787" spans="1:13" ht="60" customHeight="1" x14ac:dyDescent="0.35">
      <c r="A787" s="273" t="s">
        <v>745</v>
      </c>
      <c r="B787" s="241" t="str">
        <f>IF(LEN($A787)&gt;1,"Val "&amp;COUNTIF($A$2:$A787,"&gt;&lt;"),"")</f>
        <v>Val 174</v>
      </c>
      <c r="C787" s="424"/>
      <c r="D787" s="425"/>
      <c r="E787" s="426"/>
      <c r="F787" s="195" t="e">
        <f>IF(AND($H787=TRUE,$I787=TRUE),"Return to form","")</f>
        <v>#N/A</v>
      </c>
      <c r="G787" s="326" t="e">
        <f>AND($E782&lt;=SUM($C782-$L787),$H785=FALSE)</f>
        <v>#N/A</v>
      </c>
      <c r="H787" s="326" t="e">
        <f>E782&lt;=SUM(C782*M787)</f>
        <v>#N/A</v>
      </c>
      <c r="I787" s="326" t="b">
        <f>ISTEXT(C787)</f>
        <v>0</v>
      </c>
      <c r="J787" s="326" t="e">
        <f>IF(AND(G787=TRUE,H787=TRUE),TRUE,FALSE)</f>
        <v>#N/A</v>
      </c>
      <c r="K787" s="326" t="e">
        <f>IF(AND(G787=TRUE,H787=TRUE,I787=TRUE),TRUE,FALSE)</f>
        <v>#N/A</v>
      </c>
      <c r="L787" s="323">
        <v>5000</v>
      </c>
      <c r="M787" s="324">
        <v>0.33333333333333298</v>
      </c>
    </row>
    <row r="788" spans="1:13" x14ac:dyDescent="0.35">
      <c r="A788" s="273" t="s">
        <v>399</v>
      </c>
      <c r="B788" s="243" t="str">
        <f>IF(LEN($A788)&gt;1,"Val "&amp;COUNTIF($A$2:$A788,"&gt;&lt;"),"")</f>
        <v/>
      </c>
      <c r="C788" s="135"/>
      <c r="D788" s="135"/>
      <c r="E788" s="135"/>
      <c r="F788" s="197"/>
      <c r="G788" s="327"/>
      <c r="H788" s="327"/>
      <c r="I788" s="327"/>
      <c r="J788" s="327"/>
      <c r="K788" s="327"/>
      <c r="M788" s="325"/>
    </row>
    <row r="789" spans="1:13" x14ac:dyDescent="0.35">
      <c r="A789" s="273" t="s">
        <v>399</v>
      </c>
      <c r="B789" s="242" t="str">
        <f>IF(LEN($A789)&gt;1,"Val "&amp;COUNTIF($A$2:$A789,"&gt;&lt;"),"")</f>
        <v/>
      </c>
      <c r="C789" s="104" t="s">
        <v>746</v>
      </c>
      <c r="D789" s="58"/>
      <c r="E789" s="59"/>
      <c r="F789" s="196"/>
      <c r="G789" s="327"/>
      <c r="H789" s="327"/>
      <c r="I789" s="327"/>
      <c r="J789" s="327"/>
      <c r="K789" s="327"/>
      <c r="M789" s="320"/>
    </row>
    <row r="790" spans="1:13" ht="45" customHeight="1" x14ac:dyDescent="0.35">
      <c r="A790" s="273" t="s">
        <v>399</v>
      </c>
      <c r="B790" s="242" t="str">
        <f>IF(LEN($A790)&gt;1,"Val "&amp;COUNTIF($A$2:$A790,"&gt;&lt;"),"")</f>
        <v/>
      </c>
      <c r="C790" s="61" t="s">
        <v>393</v>
      </c>
      <c r="D790" s="61" t="s">
        <v>394</v>
      </c>
      <c r="E790" s="61" t="s">
        <v>395</v>
      </c>
      <c r="F790" s="196"/>
      <c r="G790" s="328"/>
      <c r="H790" s="328"/>
      <c r="I790" s="327"/>
      <c r="J790" s="328"/>
      <c r="K790" s="327"/>
      <c r="M790" s="320"/>
    </row>
    <row r="791" spans="1:13" x14ac:dyDescent="0.35">
      <c r="A791" s="273" t="s">
        <v>399</v>
      </c>
      <c r="B791" s="242" t="str">
        <f>IF(LEN($A791)&gt;1,"Val "&amp;COUNTIF($A$2:$A791,"&gt;&lt;"),"")</f>
        <v/>
      </c>
      <c r="C791" s="60" t="e">
        <f>Org_data!$CK$3</f>
        <v>#N/A</v>
      </c>
      <c r="D791" s="60" t="e">
        <f>Org_data!$CK$4</f>
        <v>#N/A</v>
      </c>
      <c r="E791" s="60">
        <f>'E&amp;R1'!$L$41</f>
        <v>0</v>
      </c>
      <c r="F791" s="196"/>
      <c r="G791" s="329"/>
      <c r="H791" s="329"/>
      <c r="I791" s="330"/>
      <c r="J791" s="329"/>
      <c r="K791" s="330"/>
      <c r="L791" s="321"/>
      <c r="M791" s="322"/>
    </row>
    <row r="792" spans="1:13" ht="29.25" customHeight="1" x14ac:dyDescent="0.35">
      <c r="A792" s="273"/>
      <c r="B792" s="242"/>
      <c r="C792" s="418" t="s">
        <v>747</v>
      </c>
      <c r="D792" s="419"/>
      <c r="E792" s="420"/>
      <c r="F792" s="196"/>
      <c r="G792" s="329"/>
      <c r="H792" s="329"/>
      <c r="I792" s="330"/>
      <c r="J792" s="329"/>
      <c r="K792" s="330"/>
      <c r="L792" s="321"/>
      <c r="M792" s="322"/>
    </row>
    <row r="793" spans="1:13" ht="60" customHeight="1" x14ac:dyDescent="0.35">
      <c r="A793" s="273" t="s">
        <v>399</v>
      </c>
      <c r="B793" s="240" t="str">
        <f>IF(LEN($A793)&gt;1,"Val "&amp;COUNTIF($A$2:$A793,"&gt;&lt;"),"")</f>
        <v/>
      </c>
      <c r="C793" s="427" t="s">
        <v>397</v>
      </c>
      <c r="D793" s="428"/>
      <c r="E793" s="429"/>
      <c r="F793" s="107"/>
      <c r="G793" s="326"/>
      <c r="H793" s="326"/>
      <c r="I793" s="326"/>
      <c r="J793" s="326"/>
      <c r="K793" s="326"/>
      <c r="L793" s="323"/>
      <c r="M793" s="324"/>
    </row>
    <row r="794" spans="1:13" ht="60" customHeight="1" x14ac:dyDescent="0.35">
      <c r="A794" s="273" t="s">
        <v>748</v>
      </c>
      <c r="B794" s="241" t="str">
        <f>IF(LEN($A794)&gt;1,"Val "&amp;COUNTIF($A$2:$A794,"&gt;&lt;"),"")</f>
        <v>Val 175</v>
      </c>
      <c r="C794" s="424"/>
      <c r="D794" s="425"/>
      <c r="E794" s="426"/>
      <c r="F794" s="195" t="e">
        <f>IF(AND($H794=TRUE,$I794=TRUE),"Return to form","")</f>
        <v>#N/A</v>
      </c>
      <c r="G794" s="326" t="e">
        <f>D791&lt;&gt;0</f>
        <v>#N/A</v>
      </c>
      <c r="H794" s="326" t="e">
        <f>E791&gt;=D791</f>
        <v>#N/A</v>
      </c>
      <c r="I794" s="326" t="b">
        <f>ISTEXT(C794)</f>
        <v>0</v>
      </c>
      <c r="J794" s="326" t="e">
        <f>IF(AND(G794=TRUE,H794=TRUE),TRUE,FALSE)</f>
        <v>#N/A</v>
      </c>
      <c r="K794" s="326" t="e">
        <f>IF(AND(G794=TRUE,H794=TRUE,I794=TRUE),TRUE,FALSE)</f>
        <v>#N/A</v>
      </c>
      <c r="L794" s="323"/>
      <c r="M794" s="324"/>
    </row>
    <row r="795" spans="1:13" ht="30" customHeight="1" x14ac:dyDescent="0.35">
      <c r="A795" s="273" t="s">
        <v>399</v>
      </c>
      <c r="B795" s="242" t="str">
        <f>IF(LEN($A795)&gt;1,"Val "&amp;COUNTIF($A$2:$A795,"&gt;&lt;"),"")</f>
        <v/>
      </c>
      <c r="C795" s="427" t="s">
        <v>400</v>
      </c>
      <c r="D795" s="428"/>
      <c r="E795" s="429"/>
      <c r="F795" s="196"/>
      <c r="G795" s="326"/>
      <c r="H795" s="326"/>
      <c r="I795" s="326"/>
      <c r="J795" s="326"/>
      <c r="K795" s="326"/>
      <c r="L795" s="323"/>
      <c r="M795" s="324"/>
    </row>
    <row r="796" spans="1:13" ht="60" customHeight="1" x14ac:dyDescent="0.35">
      <c r="A796" s="273" t="s">
        <v>749</v>
      </c>
      <c r="B796" s="241" t="str">
        <f>IF(LEN($A796)&gt;1,"Val "&amp;COUNTIF($A$2:$A796,"&gt;&lt;"),"")</f>
        <v>Val 176</v>
      </c>
      <c r="C796" s="424"/>
      <c r="D796" s="425"/>
      <c r="E796" s="426"/>
      <c r="F796" s="195" t="e">
        <f>IF(AND($H796=TRUE,$I796=TRUE),"Return to form","")</f>
        <v>#N/A</v>
      </c>
      <c r="G796" s="326" t="e">
        <f>AND($E791&lt;=SUM($C791-$L796),$H794=FALSE)</f>
        <v>#N/A</v>
      </c>
      <c r="H796" s="326" t="e">
        <f>E791&lt;=SUM(C791*M796)</f>
        <v>#N/A</v>
      </c>
      <c r="I796" s="326" t="b">
        <f>ISTEXT(C796)</f>
        <v>0</v>
      </c>
      <c r="J796" s="326" t="e">
        <f>IF(AND(G796=TRUE,H796=TRUE),TRUE,FALSE)</f>
        <v>#N/A</v>
      </c>
      <c r="K796" s="326" t="e">
        <f>IF(AND(G796=TRUE,H796=TRUE,I796=TRUE),TRUE,FALSE)</f>
        <v>#N/A</v>
      </c>
      <c r="L796" s="323">
        <v>5000</v>
      </c>
      <c r="M796" s="324">
        <v>0.33333333333333298</v>
      </c>
    </row>
    <row r="797" spans="1:13" x14ac:dyDescent="0.35">
      <c r="A797" s="273" t="s">
        <v>399</v>
      </c>
      <c r="B797" s="243" t="str">
        <f>IF(LEN($A797)&gt;1,"Val "&amp;COUNTIF($A$2:$A797,"&gt;&lt;"),"")</f>
        <v/>
      </c>
      <c r="C797" s="135"/>
      <c r="D797" s="135"/>
      <c r="E797" s="135"/>
      <c r="F797" s="197"/>
      <c r="G797" s="327"/>
      <c r="H797" s="327"/>
      <c r="I797" s="327"/>
      <c r="J797" s="327"/>
      <c r="K797" s="327"/>
      <c r="M797" s="325"/>
    </row>
    <row r="798" spans="1:13" x14ac:dyDescent="0.35">
      <c r="A798" s="273" t="s">
        <v>399</v>
      </c>
      <c r="B798" s="242" t="str">
        <f>IF(LEN($A798)&gt;1,"Val "&amp;COUNTIF($A$2:$A798,"&gt;&lt;"),"")</f>
        <v/>
      </c>
      <c r="C798" s="104" t="s">
        <v>750</v>
      </c>
      <c r="D798" s="58"/>
      <c r="E798" s="59"/>
      <c r="F798" s="196"/>
      <c r="G798" s="327"/>
      <c r="H798" s="327"/>
      <c r="I798" s="327"/>
      <c r="J798" s="327"/>
      <c r="K798" s="327"/>
      <c r="M798" s="320"/>
    </row>
    <row r="799" spans="1:13" ht="45" customHeight="1" x14ac:dyDescent="0.35">
      <c r="A799" s="273" t="s">
        <v>399</v>
      </c>
      <c r="B799" s="242" t="str">
        <f>IF(LEN($A799)&gt;1,"Val "&amp;COUNTIF($A$2:$A799,"&gt;&lt;"),"")</f>
        <v/>
      </c>
      <c r="C799" s="61" t="s">
        <v>393</v>
      </c>
      <c r="D799" s="61" t="s">
        <v>394</v>
      </c>
      <c r="E799" s="61" t="s">
        <v>395</v>
      </c>
      <c r="F799" s="196"/>
      <c r="G799" s="328"/>
      <c r="H799" s="328"/>
      <c r="I799" s="327"/>
      <c r="J799" s="328"/>
      <c r="K799" s="327"/>
      <c r="M799" s="320"/>
    </row>
    <row r="800" spans="1:13" x14ac:dyDescent="0.35">
      <c r="A800" s="273" t="s">
        <v>399</v>
      </c>
      <c r="B800" s="242" t="str">
        <f>IF(LEN($A800)&gt;1,"Val "&amp;COUNTIF($A$2:$A800,"&gt;&lt;"),"")</f>
        <v/>
      </c>
      <c r="C800" s="60" t="e">
        <f>Org_data!$CL$3</f>
        <v>#N/A</v>
      </c>
      <c r="D800" s="60" t="e">
        <f>Org_data!$CL$4</f>
        <v>#N/A</v>
      </c>
      <c r="E800" s="60">
        <f>'E&amp;R1'!$V$41</f>
        <v>0</v>
      </c>
      <c r="F800" s="196"/>
      <c r="G800" s="329"/>
      <c r="H800" s="329"/>
      <c r="I800" s="330"/>
      <c r="J800" s="329"/>
      <c r="K800" s="330"/>
      <c r="L800" s="321"/>
      <c r="M800" s="322"/>
    </row>
    <row r="801" spans="1:13" ht="28.5" customHeight="1" x14ac:dyDescent="0.35">
      <c r="A801" s="273"/>
      <c r="B801" s="242"/>
      <c r="C801" s="418" t="s">
        <v>751</v>
      </c>
      <c r="D801" s="419"/>
      <c r="E801" s="420"/>
      <c r="F801" s="196"/>
      <c r="G801" s="329"/>
      <c r="H801" s="329"/>
      <c r="I801" s="330"/>
      <c r="J801" s="329"/>
      <c r="K801" s="330"/>
      <c r="L801" s="321"/>
      <c r="M801" s="322"/>
    </row>
    <row r="802" spans="1:13" ht="60" customHeight="1" x14ac:dyDescent="0.35">
      <c r="A802" s="273" t="s">
        <v>399</v>
      </c>
      <c r="B802" s="240" t="str">
        <f>IF(LEN($A802)&gt;1,"Val "&amp;COUNTIF($A$2:$A802,"&gt;&lt;"),"")</f>
        <v/>
      </c>
      <c r="C802" s="427" t="s">
        <v>397</v>
      </c>
      <c r="D802" s="428"/>
      <c r="E802" s="429"/>
      <c r="F802" s="107"/>
      <c r="G802" s="326"/>
      <c r="H802" s="326"/>
      <c r="I802" s="326"/>
      <c r="J802" s="326"/>
      <c r="K802" s="326"/>
      <c r="L802" s="323"/>
      <c r="M802" s="324"/>
    </row>
    <row r="803" spans="1:13" ht="60" customHeight="1" x14ac:dyDescent="0.35">
      <c r="A803" s="273" t="s">
        <v>752</v>
      </c>
      <c r="B803" s="241" t="str">
        <f>IF(LEN($A803)&gt;1,"Val "&amp;COUNTIF($A$2:$A803,"&gt;&lt;"),"")</f>
        <v>Val 177</v>
      </c>
      <c r="C803" s="424"/>
      <c r="D803" s="425"/>
      <c r="E803" s="426"/>
      <c r="F803" s="195" t="e">
        <f>IF(AND($H803=TRUE,$I803=TRUE),"Return to form","")</f>
        <v>#N/A</v>
      </c>
      <c r="G803" s="326" t="e">
        <f>D800&lt;&gt;0</f>
        <v>#N/A</v>
      </c>
      <c r="H803" s="326" t="e">
        <f>E800&gt;=D800</f>
        <v>#N/A</v>
      </c>
      <c r="I803" s="326" t="b">
        <f>ISTEXT(C803)</f>
        <v>0</v>
      </c>
      <c r="J803" s="326" t="e">
        <f>IF(AND(G803=TRUE,H803=TRUE),TRUE,FALSE)</f>
        <v>#N/A</v>
      </c>
      <c r="K803" s="326" t="e">
        <f>IF(AND(G803=TRUE,H803=TRUE,I803=TRUE),TRUE,FALSE)</f>
        <v>#N/A</v>
      </c>
      <c r="L803" s="323"/>
      <c r="M803" s="324"/>
    </row>
    <row r="804" spans="1:13" ht="30" customHeight="1" x14ac:dyDescent="0.35">
      <c r="A804" s="273" t="s">
        <v>399</v>
      </c>
      <c r="B804" s="242" t="str">
        <f>IF(LEN($A804)&gt;1,"Val "&amp;COUNTIF($A$2:$A804,"&gt;&lt;"),"")</f>
        <v/>
      </c>
      <c r="C804" s="427" t="s">
        <v>400</v>
      </c>
      <c r="D804" s="428"/>
      <c r="E804" s="429"/>
      <c r="F804" s="196"/>
      <c r="G804" s="326"/>
      <c r="H804" s="326"/>
      <c r="I804" s="326"/>
      <c r="J804" s="326"/>
      <c r="K804" s="326"/>
      <c r="L804" s="323"/>
      <c r="M804" s="324"/>
    </row>
    <row r="805" spans="1:13" ht="60" customHeight="1" x14ac:dyDescent="0.35">
      <c r="A805" s="273" t="s">
        <v>753</v>
      </c>
      <c r="B805" s="241" t="str">
        <f>IF(LEN($A805)&gt;1,"Val "&amp;COUNTIF($A$2:$A805,"&gt;&lt;"),"")</f>
        <v>Val 178</v>
      </c>
      <c r="C805" s="424"/>
      <c r="D805" s="425"/>
      <c r="E805" s="426"/>
      <c r="F805" s="195" t="e">
        <f>IF(AND($H805=TRUE,$I805=TRUE),"Return to form","")</f>
        <v>#N/A</v>
      </c>
      <c r="G805" s="326" t="e">
        <f>AND($E800&lt;=SUM($C800-$L805),$H803=FALSE)</f>
        <v>#N/A</v>
      </c>
      <c r="H805" s="326" t="e">
        <f>E800&lt;=SUM(C800*M805)</f>
        <v>#N/A</v>
      </c>
      <c r="I805" s="326" t="b">
        <f>ISTEXT(C805)</f>
        <v>0</v>
      </c>
      <c r="J805" s="326" t="e">
        <f>IF(AND(G805=TRUE,H805=TRUE),TRUE,FALSE)</f>
        <v>#N/A</v>
      </c>
      <c r="K805" s="326" t="e">
        <f>IF(AND(G805=TRUE,H805=TRUE,I805=TRUE),TRUE,FALSE)</f>
        <v>#N/A</v>
      </c>
      <c r="L805" s="323">
        <v>5000</v>
      </c>
      <c r="M805" s="324">
        <v>0.33333333333333298</v>
      </c>
    </row>
    <row r="806" spans="1:13" x14ac:dyDescent="0.35">
      <c r="A806" s="273" t="s">
        <v>399</v>
      </c>
      <c r="B806" s="243" t="str">
        <f>IF(LEN($A806)&gt;1,"Val "&amp;COUNTIF($A$2:$A806,"&gt;&lt;"),"")</f>
        <v/>
      </c>
      <c r="C806" s="135"/>
      <c r="D806" s="135"/>
      <c r="E806" s="135"/>
      <c r="F806" s="197"/>
      <c r="G806" s="327"/>
      <c r="H806" s="327"/>
      <c r="I806" s="327"/>
      <c r="J806" s="327"/>
      <c r="K806" s="327"/>
      <c r="M806" s="325"/>
    </row>
    <row r="807" spans="1:13" x14ac:dyDescent="0.35">
      <c r="A807" s="273" t="s">
        <v>399</v>
      </c>
      <c r="B807" s="242" t="str">
        <f>IF(LEN($A807)&gt;1,"Val "&amp;COUNTIF($A$2:$A807,"&gt;&lt;"),"")</f>
        <v/>
      </c>
      <c r="C807" s="104" t="s">
        <v>754</v>
      </c>
      <c r="D807" s="58"/>
      <c r="E807" s="59"/>
      <c r="F807" s="196"/>
      <c r="G807" s="327"/>
      <c r="H807" s="327"/>
      <c r="I807" s="327"/>
      <c r="J807" s="327"/>
      <c r="K807" s="327"/>
      <c r="M807" s="320"/>
    </row>
    <row r="808" spans="1:13" ht="45" customHeight="1" x14ac:dyDescent="0.35">
      <c r="A808" s="273" t="s">
        <v>399</v>
      </c>
      <c r="B808" s="242" t="str">
        <f>IF(LEN($A808)&gt;1,"Val "&amp;COUNTIF($A$2:$A808,"&gt;&lt;"),"")</f>
        <v/>
      </c>
      <c r="C808" s="61" t="s">
        <v>393</v>
      </c>
      <c r="D808" s="61" t="s">
        <v>394</v>
      </c>
      <c r="E808" s="61" t="s">
        <v>395</v>
      </c>
      <c r="F808" s="196"/>
      <c r="G808" s="328"/>
      <c r="H808" s="328"/>
      <c r="I808" s="327"/>
      <c r="J808" s="328"/>
      <c r="K808" s="327"/>
      <c r="M808" s="320"/>
    </row>
    <row r="809" spans="1:13" x14ac:dyDescent="0.35">
      <c r="A809" s="273" t="s">
        <v>399</v>
      </c>
      <c r="B809" s="242" t="str">
        <f>IF(LEN($A809)&gt;1,"Val "&amp;COUNTIF($A$2:$A809,"&gt;&lt;"),"")</f>
        <v/>
      </c>
      <c r="C809" s="60" t="e">
        <f>Org_data!$CM$3</f>
        <v>#N/A</v>
      </c>
      <c r="D809" s="60" t="e">
        <f>Org_data!$CM$4</f>
        <v>#N/A</v>
      </c>
      <c r="E809" s="60">
        <f>'E&amp;R1'!$AH$41</f>
        <v>0</v>
      </c>
      <c r="F809" s="196"/>
      <c r="G809" s="329"/>
      <c r="H809" s="329"/>
      <c r="I809" s="330"/>
      <c r="J809" s="329"/>
      <c r="K809" s="330"/>
      <c r="L809" s="321"/>
      <c r="M809" s="322"/>
    </row>
    <row r="810" spans="1:13" ht="27.75" customHeight="1" x14ac:dyDescent="0.35">
      <c r="A810" s="273"/>
      <c r="B810" s="242"/>
      <c r="C810" s="418" t="s">
        <v>755</v>
      </c>
      <c r="D810" s="419"/>
      <c r="E810" s="420"/>
      <c r="F810" s="196"/>
      <c r="G810" s="329"/>
      <c r="H810" s="329"/>
      <c r="I810" s="330"/>
      <c r="J810" s="329"/>
      <c r="K810" s="330"/>
      <c r="L810" s="321"/>
      <c r="M810" s="322"/>
    </row>
    <row r="811" spans="1:13" ht="60" customHeight="1" x14ac:dyDescent="0.35">
      <c r="A811" s="273" t="s">
        <v>399</v>
      </c>
      <c r="B811" s="240" t="str">
        <f>IF(LEN($A811)&gt;1,"Val "&amp;COUNTIF($A$2:$A811,"&gt;&lt;"),"")</f>
        <v/>
      </c>
      <c r="C811" s="427" t="s">
        <v>397</v>
      </c>
      <c r="D811" s="428"/>
      <c r="E811" s="429"/>
      <c r="F811" s="107"/>
      <c r="G811" s="326"/>
      <c r="H811" s="326"/>
      <c r="I811" s="326"/>
      <c r="J811" s="326"/>
      <c r="K811" s="326"/>
      <c r="L811" s="323"/>
      <c r="M811" s="324"/>
    </row>
    <row r="812" spans="1:13" ht="60" customHeight="1" x14ac:dyDescent="0.35">
      <c r="A812" s="273" t="s">
        <v>756</v>
      </c>
      <c r="B812" s="241" t="str">
        <f>IF(LEN($A812)&gt;1,"Val "&amp;COUNTIF($A$2:$A812,"&gt;&lt;"),"")</f>
        <v>Val 179</v>
      </c>
      <c r="C812" s="424"/>
      <c r="D812" s="425"/>
      <c r="E812" s="426"/>
      <c r="F812" s="195" t="e">
        <f>IF(AND($H812=TRUE,$I812=TRUE),"Return to form","")</f>
        <v>#N/A</v>
      </c>
      <c r="G812" s="326" t="e">
        <f>D809&lt;&gt;0</f>
        <v>#N/A</v>
      </c>
      <c r="H812" s="326" t="e">
        <f>E809&gt;=D809</f>
        <v>#N/A</v>
      </c>
      <c r="I812" s="326" t="b">
        <f>ISTEXT(C812)</f>
        <v>0</v>
      </c>
      <c r="J812" s="326" t="e">
        <f>IF(AND(G812=TRUE,H812=TRUE),TRUE,FALSE)</f>
        <v>#N/A</v>
      </c>
      <c r="K812" s="326" t="e">
        <f>IF(AND(G812=TRUE,H812=TRUE,I812=TRUE),TRUE,FALSE)</f>
        <v>#N/A</v>
      </c>
      <c r="L812" s="323"/>
      <c r="M812" s="324"/>
    </row>
    <row r="813" spans="1:13" ht="30" customHeight="1" x14ac:dyDescent="0.35">
      <c r="A813" s="273" t="s">
        <v>399</v>
      </c>
      <c r="B813" s="242" t="str">
        <f>IF(LEN($A813)&gt;1,"Val "&amp;COUNTIF($A$2:$A813,"&gt;&lt;"),"")</f>
        <v/>
      </c>
      <c r="C813" s="427" t="s">
        <v>400</v>
      </c>
      <c r="D813" s="428"/>
      <c r="E813" s="429"/>
      <c r="F813" s="196"/>
      <c r="G813" s="326"/>
      <c r="H813" s="326"/>
      <c r="I813" s="326"/>
      <c r="J813" s="326"/>
      <c r="K813" s="326"/>
      <c r="L813" s="323"/>
      <c r="M813" s="324"/>
    </row>
    <row r="814" spans="1:13" ht="60" customHeight="1" x14ac:dyDescent="0.35">
      <c r="A814" s="273" t="s">
        <v>757</v>
      </c>
      <c r="B814" s="241" t="str">
        <f>IF(LEN($A814)&gt;1,"Val "&amp;COUNTIF($A$2:$A814,"&gt;&lt;"),"")</f>
        <v>Val 180</v>
      </c>
      <c r="C814" s="424"/>
      <c r="D814" s="425"/>
      <c r="E814" s="426"/>
      <c r="F814" s="195" t="e">
        <f>IF(AND($H814=TRUE,$I814=TRUE),"Return to form","")</f>
        <v>#N/A</v>
      </c>
      <c r="G814" s="326" t="e">
        <f>AND($E809&lt;=SUM($C809-$L814),$H812=FALSE)</f>
        <v>#N/A</v>
      </c>
      <c r="H814" s="326" t="e">
        <f>E809&lt;=SUM(C809*M814)</f>
        <v>#N/A</v>
      </c>
      <c r="I814" s="326" t="b">
        <f>ISTEXT(C814)</f>
        <v>0</v>
      </c>
      <c r="J814" s="326" t="e">
        <f>IF(AND(G814=TRUE,H814=TRUE),TRUE,FALSE)</f>
        <v>#N/A</v>
      </c>
      <c r="K814" s="326" t="e">
        <f>IF(AND(G814=TRUE,H814=TRUE,I814=TRUE),TRUE,FALSE)</f>
        <v>#N/A</v>
      </c>
      <c r="L814" s="323">
        <v>5000</v>
      </c>
      <c r="M814" s="324">
        <v>0.33333333333333298</v>
      </c>
    </row>
    <row r="815" spans="1:13" x14ac:dyDescent="0.35">
      <c r="A815" s="273" t="s">
        <v>399</v>
      </c>
      <c r="B815" s="243" t="str">
        <f>IF(LEN($A815)&gt;1,"Val "&amp;COUNTIF($A$2:$A815,"&gt;&lt;"),"")</f>
        <v/>
      </c>
      <c r="C815" s="135"/>
      <c r="D815" s="135"/>
      <c r="E815" s="135"/>
      <c r="F815" s="197"/>
      <c r="G815" s="327"/>
      <c r="H815" s="327"/>
      <c r="I815" s="327"/>
      <c r="J815" s="327"/>
      <c r="K815" s="327"/>
      <c r="M815" s="325"/>
    </row>
    <row r="816" spans="1:13" x14ac:dyDescent="0.35">
      <c r="A816" s="273" t="s">
        <v>399</v>
      </c>
      <c r="B816" s="242" t="str">
        <f>IF(LEN($A816)&gt;1,"Val "&amp;COUNTIF($A$2:$A816,"&gt;&lt;"),"")</f>
        <v/>
      </c>
      <c r="C816" s="104" t="s">
        <v>758</v>
      </c>
      <c r="D816" s="58"/>
      <c r="E816" s="59"/>
      <c r="F816" s="196"/>
      <c r="G816" s="327"/>
      <c r="H816" s="327"/>
      <c r="I816" s="327"/>
      <c r="J816" s="327"/>
      <c r="K816" s="327"/>
      <c r="M816" s="320"/>
    </row>
    <row r="817" spans="1:13" ht="45" customHeight="1" x14ac:dyDescent="0.35">
      <c r="A817" s="273" t="s">
        <v>399</v>
      </c>
      <c r="B817" s="242" t="str">
        <f>IF(LEN($A817)&gt;1,"Val "&amp;COUNTIF($A$2:$A817,"&gt;&lt;"),"")</f>
        <v/>
      </c>
      <c r="C817" s="61" t="s">
        <v>393</v>
      </c>
      <c r="D817" s="61" t="s">
        <v>394</v>
      </c>
      <c r="E817" s="61" t="s">
        <v>395</v>
      </c>
      <c r="F817" s="196"/>
      <c r="G817" s="328"/>
      <c r="H817" s="328"/>
      <c r="I817" s="327"/>
      <c r="J817" s="328"/>
      <c r="K817" s="327"/>
      <c r="M817" s="320"/>
    </row>
    <row r="818" spans="1:13" x14ac:dyDescent="0.35">
      <c r="A818" s="273" t="s">
        <v>399</v>
      </c>
      <c r="B818" s="242" t="str">
        <f>IF(LEN($A818)&gt;1,"Val "&amp;COUNTIF($A$2:$A818,"&gt;&lt;"),"")</f>
        <v/>
      </c>
      <c r="C818" s="60" t="e">
        <f>Org_data!$CN$3</f>
        <v>#N/A</v>
      </c>
      <c r="D818" s="60" t="e">
        <f>Org_data!$CN$4</f>
        <v>#N/A</v>
      </c>
      <c r="E818" s="60">
        <f>'E&amp;R1'!$L$42</f>
        <v>0</v>
      </c>
      <c r="F818" s="196"/>
      <c r="G818" s="329"/>
      <c r="H818" s="329"/>
      <c r="I818" s="330"/>
      <c r="J818" s="329"/>
      <c r="K818" s="330"/>
      <c r="L818" s="321"/>
      <c r="M818" s="322"/>
    </row>
    <row r="819" spans="1:13" ht="27" customHeight="1" x14ac:dyDescent="0.35">
      <c r="A819" s="273"/>
      <c r="B819" s="242"/>
      <c r="C819" s="418" t="s">
        <v>759</v>
      </c>
      <c r="D819" s="419"/>
      <c r="E819" s="420"/>
      <c r="F819" s="196"/>
      <c r="G819" s="329"/>
      <c r="H819" s="329"/>
      <c r="I819" s="330"/>
      <c r="J819" s="329"/>
      <c r="K819" s="330"/>
      <c r="L819" s="321"/>
      <c r="M819" s="322"/>
    </row>
    <row r="820" spans="1:13" ht="60" customHeight="1" x14ac:dyDescent="0.35">
      <c r="A820" s="273" t="s">
        <v>399</v>
      </c>
      <c r="B820" s="240" t="str">
        <f>IF(LEN($A820)&gt;1,"Val "&amp;COUNTIF($A$2:$A820,"&gt;&lt;"),"")</f>
        <v/>
      </c>
      <c r="C820" s="427" t="s">
        <v>397</v>
      </c>
      <c r="D820" s="428"/>
      <c r="E820" s="429"/>
      <c r="F820" s="107"/>
      <c r="G820" s="326"/>
      <c r="H820" s="326"/>
      <c r="I820" s="326"/>
      <c r="J820" s="326"/>
      <c r="K820" s="326"/>
      <c r="L820" s="323"/>
      <c r="M820" s="324"/>
    </row>
    <row r="821" spans="1:13" ht="60" customHeight="1" x14ac:dyDescent="0.35">
      <c r="A821" s="273" t="s">
        <v>760</v>
      </c>
      <c r="B821" s="241" t="str">
        <f>IF(LEN($A821)&gt;1,"Val "&amp;COUNTIF($A$2:$A821,"&gt;&lt;"),"")</f>
        <v>Val 181</v>
      </c>
      <c r="C821" s="424"/>
      <c r="D821" s="425"/>
      <c r="E821" s="426"/>
      <c r="F821" s="195" t="e">
        <f>IF(AND($H821=TRUE,$I821=TRUE),"Return to form","")</f>
        <v>#N/A</v>
      </c>
      <c r="G821" s="326" t="e">
        <f>D818&lt;&gt;0</f>
        <v>#N/A</v>
      </c>
      <c r="H821" s="326" t="e">
        <f>E818&gt;=D818</f>
        <v>#N/A</v>
      </c>
      <c r="I821" s="326" t="b">
        <f>ISTEXT(C821)</f>
        <v>0</v>
      </c>
      <c r="J821" s="326" t="e">
        <f>IF(AND(G821=TRUE,H821=TRUE),TRUE,FALSE)</f>
        <v>#N/A</v>
      </c>
      <c r="K821" s="326" t="e">
        <f>IF(AND(G821=TRUE,H821=TRUE,I821=TRUE),TRUE,FALSE)</f>
        <v>#N/A</v>
      </c>
      <c r="L821" s="323"/>
      <c r="M821" s="324"/>
    </row>
    <row r="822" spans="1:13" ht="30" customHeight="1" x14ac:dyDescent="0.35">
      <c r="A822" s="273" t="s">
        <v>399</v>
      </c>
      <c r="B822" s="242" t="str">
        <f>IF(LEN($A822)&gt;1,"Val "&amp;COUNTIF($A$2:$A822,"&gt;&lt;"),"")</f>
        <v/>
      </c>
      <c r="C822" s="427" t="s">
        <v>400</v>
      </c>
      <c r="D822" s="428"/>
      <c r="E822" s="429"/>
      <c r="F822" s="196"/>
      <c r="G822" s="326"/>
      <c r="H822" s="326"/>
      <c r="I822" s="326"/>
      <c r="J822" s="326"/>
      <c r="K822" s="326"/>
      <c r="L822" s="323"/>
      <c r="M822" s="324"/>
    </row>
    <row r="823" spans="1:13" ht="60" customHeight="1" x14ac:dyDescent="0.35">
      <c r="A823" s="273" t="s">
        <v>761</v>
      </c>
      <c r="B823" s="241" t="str">
        <f>IF(LEN($A823)&gt;1,"Val "&amp;COUNTIF($A$2:$A823,"&gt;&lt;"),"")</f>
        <v>Val 182</v>
      </c>
      <c r="C823" s="424"/>
      <c r="D823" s="425"/>
      <c r="E823" s="426"/>
      <c r="F823" s="195" t="e">
        <f>IF(AND($H823=TRUE,$I823=TRUE),"Return to form","")</f>
        <v>#N/A</v>
      </c>
      <c r="G823" s="326" t="e">
        <f>AND($E818&lt;=SUM($C818-$L823),$H821=FALSE)</f>
        <v>#N/A</v>
      </c>
      <c r="H823" s="326" t="e">
        <f>E818&lt;=SUM(C818*M823)</f>
        <v>#N/A</v>
      </c>
      <c r="I823" s="326" t="b">
        <f>ISTEXT(C823)</f>
        <v>0</v>
      </c>
      <c r="J823" s="326" t="e">
        <f>IF(AND(G823=TRUE,H823=TRUE),TRUE,FALSE)</f>
        <v>#N/A</v>
      </c>
      <c r="K823" s="326" t="e">
        <f>IF(AND(G823=TRUE,H823=TRUE,I823=TRUE),TRUE,FALSE)</f>
        <v>#N/A</v>
      </c>
      <c r="L823" s="323">
        <v>5000</v>
      </c>
      <c r="M823" s="324">
        <v>0.33333333333333298</v>
      </c>
    </row>
    <row r="824" spans="1:13" x14ac:dyDescent="0.35">
      <c r="A824" s="273" t="s">
        <v>399</v>
      </c>
      <c r="B824" s="243" t="str">
        <f>IF(LEN($A824)&gt;1,"Val "&amp;COUNTIF($A$2:$A824,"&gt;&lt;"),"")</f>
        <v/>
      </c>
      <c r="C824" s="135"/>
      <c r="D824" s="135"/>
      <c r="E824" s="135"/>
      <c r="F824" s="197"/>
      <c r="G824" s="327"/>
      <c r="H824" s="327"/>
      <c r="I824" s="327"/>
      <c r="J824" s="327"/>
      <c r="K824" s="327"/>
      <c r="M824" s="325"/>
    </row>
    <row r="825" spans="1:13" x14ac:dyDescent="0.35">
      <c r="A825" s="273" t="s">
        <v>399</v>
      </c>
      <c r="B825" s="242" t="str">
        <f>IF(LEN($A825)&gt;1,"Val "&amp;COUNTIF($A$2:$A825,"&gt;&lt;"),"")</f>
        <v/>
      </c>
      <c r="C825" s="104" t="s">
        <v>762</v>
      </c>
      <c r="D825" s="58"/>
      <c r="E825" s="59"/>
      <c r="F825" s="196"/>
      <c r="G825" s="327"/>
      <c r="H825" s="327"/>
      <c r="I825" s="327"/>
      <c r="J825" s="327"/>
      <c r="K825" s="327"/>
      <c r="M825" s="320"/>
    </row>
    <row r="826" spans="1:13" ht="45" customHeight="1" x14ac:dyDescent="0.35">
      <c r="A826" s="273" t="s">
        <v>399</v>
      </c>
      <c r="B826" s="242" t="str">
        <f>IF(LEN($A826)&gt;1,"Val "&amp;COUNTIF($A$2:$A826,"&gt;&lt;"),"")</f>
        <v/>
      </c>
      <c r="C826" s="61" t="s">
        <v>393</v>
      </c>
      <c r="D826" s="61" t="s">
        <v>394</v>
      </c>
      <c r="E826" s="61" t="s">
        <v>395</v>
      </c>
      <c r="F826" s="196"/>
      <c r="G826" s="328"/>
      <c r="H826" s="328"/>
      <c r="I826" s="327"/>
      <c r="J826" s="328"/>
      <c r="K826" s="327"/>
      <c r="M826" s="320"/>
    </row>
    <row r="827" spans="1:13" x14ac:dyDescent="0.35">
      <c r="A827" s="273" t="s">
        <v>399</v>
      </c>
      <c r="B827" s="242" t="str">
        <f>IF(LEN($A827)&gt;1,"Val "&amp;COUNTIF($A$2:$A827,"&gt;&lt;"),"")</f>
        <v/>
      </c>
      <c r="C827" s="60" t="e">
        <f>Org_data!$CO$3</f>
        <v>#N/A</v>
      </c>
      <c r="D827" s="60" t="e">
        <f>Org_data!$CO$4</f>
        <v>#N/A</v>
      </c>
      <c r="E827" s="60">
        <f>'E&amp;R1'!$V$42</f>
        <v>0</v>
      </c>
      <c r="F827" s="196"/>
      <c r="G827" s="329"/>
      <c r="H827" s="329"/>
      <c r="I827" s="330"/>
      <c r="J827" s="329"/>
      <c r="K827" s="330"/>
      <c r="L827" s="321"/>
      <c r="M827" s="322"/>
    </row>
    <row r="828" spans="1:13" ht="27" customHeight="1" x14ac:dyDescent="0.35">
      <c r="A828" s="273"/>
      <c r="B828" s="242"/>
      <c r="C828" s="418" t="s">
        <v>763</v>
      </c>
      <c r="D828" s="419"/>
      <c r="E828" s="420"/>
      <c r="F828" s="196"/>
      <c r="G828" s="329"/>
      <c r="H828" s="329"/>
      <c r="I828" s="330"/>
      <c r="J828" s="329"/>
      <c r="K828" s="330"/>
      <c r="L828" s="321"/>
      <c r="M828" s="322"/>
    </row>
    <row r="829" spans="1:13" ht="60" customHeight="1" x14ac:dyDescent="0.35">
      <c r="A829" s="273" t="s">
        <v>399</v>
      </c>
      <c r="B829" s="240" t="str">
        <f>IF(LEN($A829)&gt;1,"Val "&amp;COUNTIF($A$2:$A829,"&gt;&lt;"),"")</f>
        <v/>
      </c>
      <c r="C829" s="427" t="s">
        <v>397</v>
      </c>
      <c r="D829" s="428"/>
      <c r="E829" s="429"/>
      <c r="F829" s="107"/>
      <c r="G829" s="326"/>
      <c r="H829" s="326"/>
      <c r="I829" s="326"/>
      <c r="J829" s="326"/>
      <c r="K829" s="326"/>
      <c r="L829" s="323"/>
      <c r="M829" s="324"/>
    </row>
    <row r="830" spans="1:13" ht="60" customHeight="1" x14ac:dyDescent="0.35">
      <c r="A830" s="273" t="s">
        <v>764</v>
      </c>
      <c r="B830" s="241" t="str">
        <f>IF(LEN($A830)&gt;1,"Val "&amp;COUNTIF($A$2:$A830,"&gt;&lt;"),"")</f>
        <v>Val 183</v>
      </c>
      <c r="C830" s="424"/>
      <c r="D830" s="425"/>
      <c r="E830" s="426"/>
      <c r="F830" s="195" t="e">
        <f>IF(AND($H830=TRUE,$I830=TRUE),"Return to form","")</f>
        <v>#N/A</v>
      </c>
      <c r="G830" s="326" t="e">
        <f>D827&lt;&gt;0</f>
        <v>#N/A</v>
      </c>
      <c r="H830" s="326" t="e">
        <f>E827&gt;=D827</f>
        <v>#N/A</v>
      </c>
      <c r="I830" s="326" t="b">
        <f>ISTEXT(C830)</f>
        <v>0</v>
      </c>
      <c r="J830" s="326" t="e">
        <f>IF(AND(G830=TRUE,H830=TRUE),TRUE,FALSE)</f>
        <v>#N/A</v>
      </c>
      <c r="K830" s="326" t="e">
        <f>IF(AND(G830=TRUE,H830=TRUE,I830=TRUE),TRUE,FALSE)</f>
        <v>#N/A</v>
      </c>
      <c r="L830" s="323"/>
      <c r="M830" s="324"/>
    </row>
    <row r="831" spans="1:13" ht="30" customHeight="1" x14ac:dyDescent="0.35">
      <c r="A831" s="273" t="s">
        <v>399</v>
      </c>
      <c r="B831" s="242" t="str">
        <f>IF(LEN($A831)&gt;1,"Val "&amp;COUNTIF($A$2:$A831,"&gt;&lt;"),"")</f>
        <v/>
      </c>
      <c r="C831" s="427" t="s">
        <v>400</v>
      </c>
      <c r="D831" s="428"/>
      <c r="E831" s="429"/>
      <c r="F831" s="196"/>
      <c r="G831" s="326"/>
      <c r="H831" s="326"/>
      <c r="I831" s="326"/>
      <c r="J831" s="326"/>
      <c r="K831" s="326"/>
      <c r="L831" s="323"/>
      <c r="M831" s="324"/>
    </row>
    <row r="832" spans="1:13" ht="60" customHeight="1" x14ac:dyDescent="0.35">
      <c r="A832" s="273" t="s">
        <v>765</v>
      </c>
      <c r="B832" s="241" t="str">
        <f>IF(LEN($A832)&gt;1,"Val "&amp;COUNTIF($A$2:$A832,"&gt;&lt;"),"")</f>
        <v>Val 184</v>
      </c>
      <c r="C832" s="424"/>
      <c r="D832" s="425"/>
      <c r="E832" s="426"/>
      <c r="F832" s="195" t="e">
        <f>IF(AND($H832=TRUE,$I832=TRUE),"Return to form","")</f>
        <v>#N/A</v>
      </c>
      <c r="G832" s="326" t="e">
        <f>AND($E827&lt;=SUM($C827-$L832),$H830=FALSE)</f>
        <v>#N/A</v>
      </c>
      <c r="H832" s="326" t="e">
        <f>E827&lt;=SUM(C827*M832)</f>
        <v>#N/A</v>
      </c>
      <c r="I832" s="326" t="b">
        <f>ISTEXT(C832)</f>
        <v>0</v>
      </c>
      <c r="J832" s="326" t="e">
        <f>IF(AND(G832=TRUE,H832=TRUE),TRUE,FALSE)</f>
        <v>#N/A</v>
      </c>
      <c r="K832" s="326" t="e">
        <f>IF(AND(G832=TRUE,H832=TRUE,I832=TRUE),TRUE,FALSE)</f>
        <v>#N/A</v>
      </c>
      <c r="L832" s="323">
        <v>5000</v>
      </c>
      <c r="M832" s="324">
        <v>0.33333333333333298</v>
      </c>
    </row>
    <row r="833" spans="1:13" x14ac:dyDescent="0.35">
      <c r="A833" s="273" t="s">
        <v>399</v>
      </c>
      <c r="B833" s="243" t="str">
        <f>IF(LEN($A833)&gt;1,"Val "&amp;COUNTIF($A$2:$A833,"&gt;&lt;"),"")</f>
        <v/>
      </c>
      <c r="C833" s="135"/>
      <c r="D833" s="135"/>
      <c r="E833" s="135"/>
      <c r="F833" s="197"/>
      <c r="G833" s="327"/>
      <c r="H833" s="327"/>
      <c r="I833" s="327"/>
      <c r="J833" s="327"/>
      <c r="K833" s="327"/>
      <c r="M833" s="325"/>
    </row>
    <row r="834" spans="1:13" x14ac:dyDescent="0.35">
      <c r="A834" s="273" t="s">
        <v>399</v>
      </c>
      <c r="B834" s="242" t="str">
        <f>IF(LEN($A834)&gt;1,"Val "&amp;COUNTIF($A$2:$A834,"&gt;&lt;"),"")</f>
        <v/>
      </c>
      <c r="C834" s="104" t="s">
        <v>766</v>
      </c>
      <c r="D834" s="58"/>
      <c r="E834" s="59"/>
      <c r="F834" s="196"/>
      <c r="G834" s="327"/>
      <c r="H834" s="327"/>
      <c r="I834" s="327"/>
      <c r="J834" s="327"/>
      <c r="K834" s="327"/>
      <c r="M834" s="320"/>
    </row>
    <row r="835" spans="1:13" ht="45" customHeight="1" x14ac:dyDescent="0.35">
      <c r="A835" s="273" t="s">
        <v>399</v>
      </c>
      <c r="B835" s="242" t="str">
        <f>IF(LEN($A835)&gt;1,"Val "&amp;COUNTIF($A$2:$A835,"&gt;&lt;"),"")</f>
        <v/>
      </c>
      <c r="C835" s="61" t="s">
        <v>393</v>
      </c>
      <c r="D835" s="61" t="s">
        <v>394</v>
      </c>
      <c r="E835" s="61" t="s">
        <v>395</v>
      </c>
      <c r="F835" s="196"/>
      <c r="G835" s="328"/>
      <c r="H835" s="328"/>
      <c r="I835" s="327"/>
      <c r="J835" s="328"/>
      <c r="K835" s="327"/>
      <c r="M835" s="320"/>
    </row>
    <row r="836" spans="1:13" x14ac:dyDescent="0.35">
      <c r="A836" s="273" t="s">
        <v>399</v>
      </c>
      <c r="B836" s="242" t="str">
        <f>IF(LEN($A836)&gt;1,"Val "&amp;COUNTIF($A$2:$A836,"&gt;&lt;"),"")</f>
        <v/>
      </c>
      <c r="C836" s="60" t="e">
        <f>Org_data!$CP$3</f>
        <v>#N/A</v>
      </c>
      <c r="D836" s="60" t="e">
        <f>Org_data!$CP$4</f>
        <v>#N/A</v>
      </c>
      <c r="E836" s="60">
        <f>'E&amp;R1'!$AH$42</f>
        <v>0</v>
      </c>
      <c r="F836" s="196"/>
      <c r="G836" s="329"/>
      <c r="H836" s="329"/>
      <c r="I836" s="330"/>
      <c r="J836" s="329"/>
      <c r="K836" s="330"/>
      <c r="L836" s="321"/>
      <c r="M836" s="322"/>
    </row>
    <row r="837" spans="1:13" ht="26.25" customHeight="1" x14ac:dyDescent="0.35">
      <c r="A837" s="273"/>
      <c r="B837" s="242"/>
      <c r="C837" s="418" t="s">
        <v>767</v>
      </c>
      <c r="D837" s="419"/>
      <c r="E837" s="420"/>
      <c r="F837" s="196"/>
      <c r="G837" s="329"/>
      <c r="H837" s="329"/>
      <c r="I837" s="330"/>
      <c r="J837" s="329"/>
      <c r="K837" s="330"/>
      <c r="L837" s="321"/>
      <c r="M837" s="322"/>
    </row>
    <row r="838" spans="1:13" ht="60" customHeight="1" x14ac:dyDescent="0.35">
      <c r="A838" s="273" t="s">
        <v>399</v>
      </c>
      <c r="B838" s="240" t="str">
        <f>IF(LEN($A838)&gt;1,"Val "&amp;COUNTIF($A$2:$A838,"&gt;&lt;"),"")</f>
        <v/>
      </c>
      <c r="C838" s="427" t="s">
        <v>397</v>
      </c>
      <c r="D838" s="428"/>
      <c r="E838" s="429"/>
      <c r="F838" s="107"/>
      <c r="G838" s="326"/>
      <c r="H838" s="326"/>
      <c r="I838" s="326"/>
      <c r="J838" s="326"/>
      <c r="K838" s="326"/>
      <c r="L838" s="323"/>
      <c r="M838" s="324"/>
    </row>
    <row r="839" spans="1:13" ht="60" customHeight="1" x14ac:dyDescent="0.35">
      <c r="A839" s="273" t="s">
        <v>768</v>
      </c>
      <c r="B839" s="241" t="str">
        <f>IF(LEN($A839)&gt;1,"Val "&amp;COUNTIF($A$2:$A839,"&gt;&lt;"),"")</f>
        <v>Val 185</v>
      </c>
      <c r="C839" s="424"/>
      <c r="D839" s="425"/>
      <c r="E839" s="426"/>
      <c r="F839" s="195" t="e">
        <f>IF(AND($H839=TRUE,$I839=TRUE),"Return to form","")</f>
        <v>#N/A</v>
      </c>
      <c r="G839" s="326" t="e">
        <f>D836&lt;&gt;0</f>
        <v>#N/A</v>
      </c>
      <c r="H839" s="326" t="e">
        <f>E836&gt;=D836</f>
        <v>#N/A</v>
      </c>
      <c r="I839" s="326" t="b">
        <f>ISTEXT(C839)</f>
        <v>0</v>
      </c>
      <c r="J839" s="326" t="e">
        <f>IF(AND(G839=TRUE,H839=TRUE),TRUE,FALSE)</f>
        <v>#N/A</v>
      </c>
      <c r="K839" s="326" t="e">
        <f>IF(AND(G839=TRUE,H839=TRUE,I839=TRUE),TRUE,FALSE)</f>
        <v>#N/A</v>
      </c>
      <c r="L839" s="323"/>
      <c r="M839" s="324"/>
    </row>
    <row r="840" spans="1:13" ht="30" customHeight="1" x14ac:dyDescent="0.35">
      <c r="A840" s="273" t="s">
        <v>399</v>
      </c>
      <c r="B840" s="242" t="str">
        <f>IF(LEN($A840)&gt;1,"Val "&amp;COUNTIF($A$2:$A840,"&gt;&lt;"),"")</f>
        <v/>
      </c>
      <c r="C840" s="427" t="s">
        <v>400</v>
      </c>
      <c r="D840" s="428"/>
      <c r="E840" s="429"/>
      <c r="F840" s="196"/>
      <c r="G840" s="326"/>
      <c r="H840" s="326"/>
      <c r="I840" s="326"/>
      <c r="J840" s="326"/>
      <c r="K840" s="326"/>
      <c r="L840" s="323"/>
      <c r="M840" s="324"/>
    </row>
    <row r="841" spans="1:13" ht="60" customHeight="1" x14ac:dyDescent="0.35">
      <c r="A841" s="273" t="s">
        <v>769</v>
      </c>
      <c r="B841" s="241" t="str">
        <f>IF(LEN($A841)&gt;1,"Val "&amp;COUNTIF($A$2:$A841,"&gt;&lt;"),"")</f>
        <v>Val 186</v>
      </c>
      <c r="C841" s="424"/>
      <c r="D841" s="425"/>
      <c r="E841" s="426"/>
      <c r="F841" s="195" t="e">
        <f>IF(AND($H841=TRUE,$I841=TRUE),"Return to form","")</f>
        <v>#N/A</v>
      </c>
      <c r="G841" s="326" t="e">
        <f>AND($E836&lt;=SUM($C836-$L841),$H839=FALSE)</f>
        <v>#N/A</v>
      </c>
      <c r="H841" s="326" t="e">
        <f>E836&lt;=SUM(C836*M841)</f>
        <v>#N/A</v>
      </c>
      <c r="I841" s="326" t="b">
        <f>ISTEXT(C841)</f>
        <v>0</v>
      </c>
      <c r="J841" s="326" t="e">
        <f>IF(AND(G841=TRUE,H841=TRUE),TRUE,FALSE)</f>
        <v>#N/A</v>
      </c>
      <c r="K841" s="326" t="e">
        <f>IF(AND(G841=TRUE,H841=TRUE,I841=TRUE),TRUE,FALSE)</f>
        <v>#N/A</v>
      </c>
      <c r="L841" s="323">
        <v>5000</v>
      </c>
      <c r="M841" s="324">
        <v>0.33333333333333298</v>
      </c>
    </row>
    <row r="842" spans="1:13" x14ac:dyDescent="0.35">
      <c r="A842" s="273" t="s">
        <v>399</v>
      </c>
      <c r="B842" s="243" t="str">
        <f>IF(LEN($A842)&gt;1,"Val "&amp;COUNTIF($A$2:$A842,"&gt;&lt;"),"")</f>
        <v/>
      </c>
      <c r="C842" s="135"/>
      <c r="D842" s="135"/>
      <c r="E842" s="135"/>
      <c r="F842" s="197"/>
      <c r="G842" s="327"/>
      <c r="H842" s="327"/>
      <c r="I842" s="327"/>
      <c r="J842" s="327"/>
      <c r="K842" s="327"/>
      <c r="M842" s="325"/>
    </row>
    <row r="843" spans="1:13" x14ac:dyDescent="0.35">
      <c r="A843" s="273" t="s">
        <v>399</v>
      </c>
      <c r="B843" s="242" t="str">
        <f>IF(LEN($A843)&gt;1,"Val "&amp;COUNTIF($A$2:$A843,"&gt;&lt;"),"")</f>
        <v/>
      </c>
      <c r="C843" s="104" t="s">
        <v>770</v>
      </c>
      <c r="D843" s="58"/>
      <c r="E843" s="59"/>
      <c r="F843" s="196"/>
      <c r="G843" s="327"/>
      <c r="H843" s="327"/>
      <c r="I843" s="327"/>
      <c r="J843" s="327"/>
      <c r="K843" s="327"/>
      <c r="M843" s="320"/>
    </row>
    <row r="844" spans="1:13" ht="45" customHeight="1" x14ac:dyDescent="0.35">
      <c r="A844" s="273" t="s">
        <v>399</v>
      </c>
      <c r="B844" s="242" t="str">
        <f>IF(LEN($A844)&gt;1,"Val "&amp;COUNTIF($A$2:$A844,"&gt;&lt;"),"")</f>
        <v/>
      </c>
      <c r="C844" s="61" t="s">
        <v>393</v>
      </c>
      <c r="D844" s="61" t="s">
        <v>394</v>
      </c>
      <c r="E844" s="61" t="s">
        <v>395</v>
      </c>
      <c r="F844" s="196"/>
      <c r="G844" s="328"/>
      <c r="H844" s="328"/>
      <c r="I844" s="327"/>
      <c r="J844" s="328"/>
      <c r="K844" s="327"/>
      <c r="M844" s="320"/>
    </row>
    <row r="845" spans="1:13" x14ac:dyDescent="0.35">
      <c r="A845" s="273" t="s">
        <v>399</v>
      </c>
      <c r="B845" s="242" t="str">
        <f>IF(LEN($A845)&gt;1,"Val "&amp;COUNTIF($A$2:$A845,"&gt;&lt;"),"")</f>
        <v/>
      </c>
      <c r="C845" s="60" t="e">
        <f>Org_data!$CQ$3</f>
        <v>#N/A</v>
      </c>
      <c r="D845" s="60" t="e">
        <f>Org_data!$CQ$4</f>
        <v>#N/A</v>
      </c>
      <c r="E845" s="60">
        <f>'E&amp;R1'!$L$43</f>
        <v>0</v>
      </c>
      <c r="F845" s="196"/>
      <c r="G845" s="329"/>
      <c r="H845" s="329"/>
      <c r="I845" s="330"/>
      <c r="J845" s="329"/>
      <c r="K845" s="330"/>
      <c r="L845" s="321"/>
      <c r="M845" s="322"/>
    </row>
    <row r="846" spans="1:13" ht="27" customHeight="1" x14ac:dyDescent="0.35">
      <c r="A846" s="273"/>
      <c r="B846" s="242"/>
      <c r="C846" s="418" t="s">
        <v>771</v>
      </c>
      <c r="D846" s="419"/>
      <c r="E846" s="420"/>
      <c r="F846" s="196"/>
      <c r="G846" s="329"/>
      <c r="H846" s="329"/>
      <c r="I846" s="330"/>
      <c r="J846" s="329"/>
      <c r="K846" s="330"/>
      <c r="L846" s="321"/>
      <c r="M846" s="322"/>
    </row>
    <row r="847" spans="1:13" ht="60" customHeight="1" x14ac:dyDescent="0.35">
      <c r="A847" s="273" t="s">
        <v>399</v>
      </c>
      <c r="B847" s="240" t="str">
        <f>IF(LEN($A847)&gt;1,"Val "&amp;COUNTIF($A$2:$A847,"&gt;&lt;"),"")</f>
        <v/>
      </c>
      <c r="C847" s="427" t="s">
        <v>397</v>
      </c>
      <c r="D847" s="428"/>
      <c r="E847" s="429"/>
      <c r="F847" s="107"/>
      <c r="G847" s="326"/>
      <c r="H847" s="326"/>
      <c r="I847" s="326"/>
      <c r="J847" s="326"/>
      <c r="K847" s="326"/>
      <c r="L847" s="323"/>
      <c r="M847" s="324"/>
    </row>
    <row r="848" spans="1:13" ht="60" customHeight="1" x14ac:dyDescent="0.35">
      <c r="A848" s="273" t="s">
        <v>772</v>
      </c>
      <c r="B848" s="241" t="str">
        <f>IF(LEN($A848)&gt;1,"Val "&amp;COUNTIF($A$2:$A848,"&gt;&lt;"),"")</f>
        <v>Val 187</v>
      </c>
      <c r="C848" s="424"/>
      <c r="D848" s="425"/>
      <c r="E848" s="426"/>
      <c r="F848" s="195" t="e">
        <f>IF(AND($H848=TRUE,$I848=TRUE),"Return to form","")</f>
        <v>#N/A</v>
      </c>
      <c r="G848" s="326" t="e">
        <f>D845&lt;&gt;0</f>
        <v>#N/A</v>
      </c>
      <c r="H848" s="326" t="e">
        <f>E845&gt;=D845</f>
        <v>#N/A</v>
      </c>
      <c r="I848" s="326" t="b">
        <f>ISTEXT(C848)</f>
        <v>0</v>
      </c>
      <c r="J848" s="326" t="e">
        <f>IF(AND(G848=TRUE,H848=TRUE),TRUE,FALSE)</f>
        <v>#N/A</v>
      </c>
      <c r="K848" s="326" t="e">
        <f>IF(AND(G848=TRUE,H848=TRUE,I848=TRUE),TRUE,FALSE)</f>
        <v>#N/A</v>
      </c>
      <c r="L848" s="323"/>
      <c r="M848" s="324"/>
    </row>
    <row r="849" spans="1:13" ht="30" customHeight="1" x14ac:dyDescent="0.35">
      <c r="A849" s="273" t="s">
        <v>399</v>
      </c>
      <c r="B849" s="242" t="str">
        <f>IF(LEN($A849)&gt;1,"Val "&amp;COUNTIF($A$2:$A849,"&gt;&lt;"),"")</f>
        <v/>
      </c>
      <c r="C849" s="427" t="s">
        <v>400</v>
      </c>
      <c r="D849" s="428"/>
      <c r="E849" s="429"/>
      <c r="F849" s="196"/>
      <c r="G849" s="326"/>
      <c r="H849" s="326"/>
      <c r="I849" s="326"/>
      <c r="J849" s="326"/>
      <c r="K849" s="326"/>
      <c r="L849" s="323"/>
      <c r="M849" s="324"/>
    </row>
    <row r="850" spans="1:13" ht="60" customHeight="1" x14ac:dyDescent="0.35">
      <c r="A850" s="273" t="s">
        <v>773</v>
      </c>
      <c r="B850" s="241" t="str">
        <f>IF(LEN($A850)&gt;1,"Val "&amp;COUNTIF($A$2:$A850,"&gt;&lt;"),"")</f>
        <v>Val 188</v>
      </c>
      <c r="C850" s="424"/>
      <c r="D850" s="425"/>
      <c r="E850" s="426"/>
      <c r="F850" s="195" t="e">
        <f>IF(AND($H850=TRUE,$I850=TRUE),"Return to form","")</f>
        <v>#N/A</v>
      </c>
      <c r="G850" s="326" t="e">
        <f>AND($E845&lt;=SUM($C845-$L850),$H848=FALSE)</f>
        <v>#N/A</v>
      </c>
      <c r="H850" s="326" t="e">
        <f>E845&lt;=SUM(C845*M850)</f>
        <v>#N/A</v>
      </c>
      <c r="I850" s="326" t="b">
        <f>ISTEXT(C850)</f>
        <v>0</v>
      </c>
      <c r="J850" s="326" t="e">
        <f>IF(AND(G850=TRUE,H850=TRUE),TRUE,FALSE)</f>
        <v>#N/A</v>
      </c>
      <c r="K850" s="326" t="e">
        <f>IF(AND(G850=TRUE,H850=TRUE,I850=TRUE),TRUE,FALSE)</f>
        <v>#N/A</v>
      </c>
      <c r="L850" s="323">
        <v>5000</v>
      </c>
      <c r="M850" s="324">
        <v>0.33333333333333298</v>
      </c>
    </row>
    <row r="851" spans="1:13" x14ac:dyDescent="0.35">
      <c r="A851" s="273" t="s">
        <v>399</v>
      </c>
      <c r="B851" s="243" t="str">
        <f>IF(LEN($A851)&gt;1,"Val "&amp;COUNTIF($A$2:$A851,"&gt;&lt;"),"")</f>
        <v/>
      </c>
      <c r="C851" s="135"/>
      <c r="D851" s="135"/>
      <c r="E851" s="135"/>
      <c r="F851" s="197"/>
      <c r="G851" s="327"/>
      <c r="H851" s="327"/>
      <c r="I851" s="327"/>
      <c r="J851" s="327"/>
      <c r="K851" s="327"/>
      <c r="M851" s="325"/>
    </row>
    <row r="852" spans="1:13" x14ac:dyDescent="0.35">
      <c r="A852" s="273" t="s">
        <v>399</v>
      </c>
      <c r="B852" s="242" t="str">
        <f>IF(LEN($A852)&gt;1,"Val "&amp;COUNTIF($A$2:$A852,"&gt;&lt;"),"")</f>
        <v/>
      </c>
      <c r="C852" s="104" t="s">
        <v>774</v>
      </c>
      <c r="D852" s="58"/>
      <c r="E852" s="59"/>
      <c r="F852" s="196"/>
      <c r="G852" s="327"/>
      <c r="H852" s="327"/>
      <c r="I852" s="327"/>
      <c r="J852" s="327"/>
      <c r="K852" s="327"/>
      <c r="M852" s="320"/>
    </row>
    <row r="853" spans="1:13" ht="45" customHeight="1" x14ac:dyDescent="0.35">
      <c r="A853" s="273" t="s">
        <v>399</v>
      </c>
      <c r="B853" s="242" t="str">
        <f>IF(LEN($A853)&gt;1,"Val "&amp;COUNTIF($A$2:$A853,"&gt;&lt;"),"")</f>
        <v/>
      </c>
      <c r="C853" s="61" t="s">
        <v>393</v>
      </c>
      <c r="D853" s="61" t="s">
        <v>394</v>
      </c>
      <c r="E853" s="61" t="s">
        <v>395</v>
      </c>
      <c r="F853" s="196"/>
      <c r="G853" s="328"/>
      <c r="H853" s="328"/>
      <c r="I853" s="327"/>
      <c r="J853" s="328"/>
      <c r="K853" s="327"/>
      <c r="M853" s="320"/>
    </row>
    <row r="854" spans="1:13" x14ac:dyDescent="0.35">
      <c r="A854" s="273" t="s">
        <v>399</v>
      </c>
      <c r="B854" s="242" t="str">
        <f>IF(LEN($A854)&gt;1,"Val "&amp;COUNTIF($A$2:$A854,"&gt;&lt;"),"")</f>
        <v/>
      </c>
      <c r="C854" s="60" t="e">
        <f>Org_data!$CR$3</f>
        <v>#N/A</v>
      </c>
      <c r="D854" s="60" t="e">
        <f>Org_data!$CR$4</f>
        <v>#N/A</v>
      </c>
      <c r="E854" s="60">
        <f>'E&amp;R1'!$V$43</f>
        <v>0</v>
      </c>
      <c r="F854" s="196"/>
      <c r="G854" s="329"/>
      <c r="H854" s="329"/>
      <c r="I854" s="330"/>
      <c r="J854" s="329"/>
      <c r="K854" s="330"/>
      <c r="L854" s="321"/>
      <c r="M854" s="322"/>
    </row>
    <row r="855" spans="1:13" ht="27" customHeight="1" x14ac:dyDescent="0.35">
      <c r="A855" s="273"/>
      <c r="B855" s="242"/>
      <c r="C855" s="418" t="s">
        <v>775</v>
      </c>
      <c r="D855" s="419"/>
      <c r="E855" s="420"/>
      <c r="F855" s="196"/>
      <c r="G855" s="329"/>
      <c r="H855" s="329"/>
      <c r="I855" s="330"/>
      <c r="J855" s="329"/>
      <c r="K855" s="330"/>
      <c r="L855" s="321"/>
      <c r="M855" s="322"/>
    </row>
    <row r="856" spans="1:13" ht="60" customHeight="1" x14ac:dyDescent="0.35">
      <c r="A856" s="273" t="s">
        <v>399</v>
      </c>
      <c r="B856" s="240" t="str">
        <f>IF(LEN($A856)&gt;1,"Val "&amp;COUNTIF($A$2:$A856,"&gt;&lt;"),"")</f>
        <v/>
      </c>
      <c r="C856" s="427" t="s">
        <v>397</v>
      </c>
      <c r="D856" s="428"/>
      <c r="E856" s="429"/>
      <c r="F856" s="107"/>
      <c r="G856" s="326"/>
      <c r="H856" s="326"/>
      <c r="I856" s="326"/>
      <c r="J856" s="326"/>
      <c r="K856" s="326"/>
      <c r="L856" s="323"/>
      <c r="M856" s="324"/>
    </row>
    <row r="857" spans="1:13" ht="60" customHeight="1" x14ac:dyDescent="0.35">
      <c r="A857" s="273" t="s">
        <v>776</v>
      </c>
      <c r="B857" s="241" t="str">
        <f>IF(LEN($A857)&gt;1,"Val "&amp;COUNTIF($A$2:$A857,"&gt;&lt;"),"")</f>
        <v>Val 189</v>
      </c>
      <c r="C857" s="424"/>
      <c r="D857" s="425"/>
      <c r="E857" s="426"/>
      <c r="F857" s="195" t="e">
        <f>IF(AND($H857=TRUE,$I857=TRUE),"Return to form","")</f>
        <v>#N/A</v>
      </c>
      <c r="G857" s="326" t="e">
        <f>D854&lt;&gt;0</f>
        <v>#N/A</v>
      </c>
      <c r="H857" s="326" t="e">
        <f>E854&gt;=D854</f>
        <v>#N/A</v>
      </c>
      <c r="I857" s="326" t="b">
        <f>ISTEXT(C857)</f>
        <v>0</v>
      </c>
      <c r="J857" s="326" t="e">
        <f>IF(AND(G857=TRUE,H857=TRUE),TRUE,FALSE)</f>
        <v>#N/A</v>
      </c>
      <c r="K857" s="326" t="e">
        <f>IF(AND(G857=TRUE,H857=TRUE,I857=TRUE),TRUE,FALSE)</f>
        <v>#N/A</v>
      </c>
      <c r="L857" s="323"/>
      <c r="M857" s="324"/>
    </row>
    <row r="858" spans="1:13" ht="30" customHeight="1" x14ac:dyDescent="0.35">
      <c r="A858" s="273" t="s">
        <v>399</v>
      </c>
      <c r="B858" s="242" t="str">
        <f>IF(LEN($A858)&gt;1,"Val "&amp;COUNTIF($A$2:$A858,"&gt;&lt;"),"")</f>
        <v/>
      </c>
      <c r="C858" s="427" t="s">
        <v>400</v>
      </c>
      <c r="D858" s="428"/>
      <c r="E858" s="429"/>
      <c r="F858" s="196"/>
      <c r="G858" s="326"/>
      <c r="H858" s="326"/>
      <c r="I858" s="326"/>
      <c r="J858" s="326"/>
      <c r="K858" s="326"/>
      <c r="L858" s="323"/>
      <c r="M858" s="324"/>
    </row>
    <row r="859" spans="1:13" ht="60" customHeight="1" x14ac:dyDescent="0.35">
      <c r="A859" s="273" t="s">
        <v>777</v>
      </c>
      <c r="B859" s="241" t="str">
        <f>IF(LEN($A859)&gt;1,"Val "&amp;COUNTIF($A$2:$A859,"&gt;&lt;"),"")</f>
        <v>Val 190</v>
      </c>
      <c r="C859" s="424"/>
      <c r="D859" s="425"/>
      <c r="E859" s="426"/>
      <c r="F859" s="195" t="e">
        <f>IF(AND($H859=TRUE,$I859=TRUE),"Return to form","")</f>
        <v>#N/A</v>
      </c>
      <c r="G859" s="326" t="e">
        <f>AND($E854&lt;=SUM($C854-$L859),$H857=FALSE)</f>
        <v>#N/A</v>
      </c>
      <c r="H859" s="326" t="e">
        <f>E854&lt;=SUM(C854*M859)</f>
        <v>#N/A</v>
      </c>
      <c r="I859" s="326" t="b">
        <f>ISTEXT(C859)</f>
        <v>0</v>
      </c>
      <c r="J859" s="326" t="e">
        <f>IF(AND(G859=TRUE,H859=TRUE),TRUE,FALSE)</f>
        <v>#N/A</v>
      </c>
      <c r="K859" s="326" t="e">
        <f>IF(AND(G859=TRUE,H859=TRUE,I859=TRUE),TRUE,FALSE)</f>
        <v>#N/A</v>
      </c>
      <c r="L859" s="323">
        <v>5000</v>
      </c>
      <c r="M859" s="324">
        <v>0.33333333333333298</v>
      </c>
    </row>
    <row r="860" spans="1:13" x14ac:dyDescent="0.35">
      <c r="A860" s="273" t="s">
        <v>399</v>
      </c>
      <c r="B860" s="243" t="str">
        <f>IF(LEN($A860)&gt;1,"Val "&amp;COUNTIF($A$2:$A860,"&gt;&lt;"),"")</f>
        <v/>
      </c>
      <c r="C860" s="135"/>
      <c r="D860" s="135"/>
      <c r="E860" s="135"/>
      <c r="F860" s="197"/>
      <c r="G860" s="327"/>
      <c r="H860" s="327"/>
      <c r="I860" s="327"/>
      <c r="J860" s="327"/>
      <c r="K860" s="327"/>
      <c r="M860" s="325"/>
    </row>
    <row r="861" spans="1:13" x14ac:dyDescent="0.35">
      <c r="A861" s="273" t="s">
        <v>399</v>
      </c>
      <c r="B861" s="242" t="str">
        <f>IF(LEN($A861)&gt;1,"Val "&amp;COUNTIF($A$2:$A861,"&gt;&lt;"),"")</f>
        <v/>
      </c>
      <c r="C861" s="104" t="s">
        <v>778</v>
      </c>
      <c r="D861" s="58"/>
      <c r="E861" s="59"/>
      <c r="F861" s="196"/>
      <c r="G861" s="327"/>
      <c r="H861" s="327"/>
      <c r="I861" s="327"/>
      <c r="J861" s="327"/>
      <c r="K861" s="327"/>
      <c r="M861" s="320"/>
    </row>
    <row r="862" spans="1:13" ht="45" customHeight="1" x14ac:dyDescent="0.35">
      <c r="A862" s="273" t="s">
        <v>399</v>
      </c>
      <c r="B862" s="242" t="str">
        <f>IF(LEN($A862)&gt;1,"Val "&amp;COUNTIF($A$2:$A862,"&gt;&lt;"),"")</f>
        <v/>
      </c>
      <c r="C862" s="61" t="s">
        <v>393</v>
      </c>
      <c r="D862" s="61" t="s">
        <v>394</v>
      </c>
      <c r="E862" s="61" t="s">
        <v>395</v>
      </c>
      <c r="F862" s="196"/>
      <c r="G862" s="328"/>
      <c r="H862" s="328"/>
      <c r="I862" s="327"/>
      <c r="J862" s="328"/>
      <c r="K862" s="327"/>
      <c r="M862" s="320"/>
    </row>
    <row r="863" spans="1:13" x14ac:dyDescent="0.35">
      <c r="A863" s="273" t="s">
        <v>399</v>
      </c>
      <c r="B863" s="242" t="str">
        <f>IF(LEN($A863)&gt;1,"Val "&amp;COUNTIF($A$2:$A863,"&gt;&lt;"),"")</f>
        <v/>
      </c>
      <c r="C863" s="60" t="e">
        <f>Org_data!$CS$3</f>
        <v>#N/A</v>
      </c>
      <c r="D863" s="60" t="e">
        <f>Org_data!$CS$4</f>
        <v>#N/A</v>
      </c>
      <c r="E863" s="60">
        <f>'E&amp;R1'!$AH$43</f>
        <v>0</v>
      </c>
      <c r="F863" s="196"/>
      <c r="G863" s="329"/>
      <c r="H863" s="329"/>
      <c r="I863" s="330"/>
      <c r="J863" s="329"/>
      <c r="K863" s="330"/>
      <c r="L863" s="321"/>
      <c r="M863" s="322"/>
    </row>
    <row r="864" spans="1:13" ht="29.25" customHeight="1" x14ac:dyDescent="0.35">
      <c r="A864" s="273"/>
      <c r="B864" s="242"/>
      <c r="C864" s="418" t="s">
        <v>779</v>
      </c>
      <c r="D864" s="419"/>
      <c r="E864" s="420"/>
      <c r="F864" s="196"/>
      <c r="G864" s="329"/>
      <c r="H864" s="329"/>
      <c r="I864" s="330"/>
      <c r="J864" s="329"/>
      <c r="K864" s="330"/>
      <c r="L864" s="321"/>
      <c r="M864" s="322"/>
    </row>
    <row r="865" spans="1:13" ht="60" customHeight="1" x14ac:dyDescent="0.35">
      <c r="A865" s="273" t="s">
        <v>399</v>
      </c>
      <c r="B865" s="240" t="str">
        <f>IF(LEN($A865)&gt;1,"Val "&amp;COUNTIF($A$2:$A865,"&gt;&lt;"),"")</f>
        <v/>
      </c>
      <c r="C865" s="427" t="s">
        <v>397</v>
      </c>
      <c r="D865" s="428"/>
      <c r="E865" s="429"/>
      <c r="F865" s="107"/>
      <c r="G865" s="326"/>
      <c r="H865" s="326"/>
      <c r="I865" s="326"/>
      <c r="J865" s="326"/>
      <c r="K865" s="326"/>
      <c r="L865" s="323"/>
      <c r="M865" s="324"/>
    </row>
    <row r="866" spans="1:13" ht="60" customHeight="1" x14ac:dyDescent="0.35">
      <c r="A866" s="273" t="s">
        <v>780</v>
      </c>
      <c r="B866" s="241" t="str">
        <f>IF(LEN($A866)&gt;1,"Val "&amp;COUNTIF($A$2:$A866,"&gt;&lt;"),"")</f>
        <v>Val 191</v>
      </c>
      <c r="C866" s="424"/>
      <c r="D866" s="425"/>
      <c r="E866" s="426"/>
      <c r="F866" s="195" t="e">
        <f>IF(AND($H866=TRUE,$I866=TRUE),"Return to form","")</f>
        <v>#N/A</v>
      </c>
      <c r="G866" s="326" t="e">
        <f>D863&lt;&gt;0</f>
        <v>#N/A</v>
      </c>
      <c r="H866" s="326" t="e">
        <f>E863&gt;=D863</f>
        <v>#N/A</v>
      </c>
      <c r="I866" s="326" t="b">
        <f>ISTEXT(C866)</f>
        <v>0</v>
      </c>
      <c r="J866" s="326" t="e">
        <f>IF(AND(G866=TRUE,H866=TRUE),TRUE,FALSE)</f>
        <v>#N/A</v>
      </c>
      <c r="K866" s="326" t="e">
        <f>IF(AND(G866=TRUE,H866=TRUE,I866=TRUE),TRUE,FALSE)</f>
        <v>#N/A</v>
      </c>
      <c r="L866" s="323"/>
      <c r="M866" s="324"/>
    </row>
    <row r="867" spans="1:13" ht="30" customHeight="1" x14ac:dyDescent="0.35">
      <c r="A867" s="273" t="s">
        <v>399</v>
      </c>
      <c r="B867" s="242" t="str">
        <f>IF(LEN($A867)&gt;1,"Val "&amp;COUNTIF($A$2:$A867,"&gt;&lt;"),"")</f>
        <v/>
      </c>
      <c r="C867" s="427" t="s">
        <v>400</v>
      </c>
      <c r="D867" s="428"/>
      <c r="E867" s="429"/>
      <c r="F867" s="196"/>
      <c r="G867" s="326"/>
      <c r="H867" s="326"/>
      <c r="I867" s="326"/>
      <c r="J867" s="326"/>
      <c r="K867" s="326"/>
      <c r="L867" s="323"/>
      <c r="M867" s="324"/>
    </row>
    <row r="868" spans="1:13" ht="60" customHeight="1" x14ac:dyDescent="0.35">
      <c r="A868" s="273" t="s">
        <v>781</v>
      </c>
      <c r="B868" s="241" t="str">
        <f>IF(LEN($A868)&gt;1,"Val "&amp;COUNTIF($A$2:$A868,"&gt;&lt;"),"")</f>
        <v>Val 192</v>
      </c>
      <c r="C868" s="424"/>
      <c r="D868" s="425"/>
      <c r="E868" s="426"/>
      <c r="F868" s="195" t="e">
        <f>IF(AND($H868=TRUE,$I868=TRUE),"Return to form","")</f>
        <v>#N/A</v>
      </c>
      <c r="G868" s="326" t="e">
        <f>AND($E863&lt;=SUM($C863-$L868),$H866=FALSE)</f>
        <v>#N/A</v>
      </c>
      <c r="H868" s="326" t="e">
        <f>E863&lt;=SUM(C863*M868)</f>
        <v>#N/A</v>
      </c>
      <c r="I868" s="326" t="b">
        <f>ISTEXT(C868)</f>
        <v>0</v>
      </c>
      <c r="J868" s="326" t="e">
        <f>IF(AND(G868=TRUE,H868=TRUE),TRUE,FALSE)</f>
        <v>#N/A</v>
      </c>
      <c r="K868" s="326" t="e">
        <f>IF(AND(G868=TRUE,H868=TRUE,I868=TRUE),TRUE,FALSE)</f>
        <v>#N/A</v>
      </c>
      <c r="L868" s="323">
        <v>5000</v>
      </c>
      <c r="M868" s="324">
        <v>0.33333333333333298</v>
      </c>
    </row>
    <row r="869" spans="1:13" x14ac:dyDescent="0.35">
      <c r="A869" s="273" t="s">
        <v>399</v>
      </c>
      <c r="B869" s="243" t="str">
        <f>IF(LEN($A869)&gt;1,"Val "&amp;COUNTIF($A$2:$A869,"&gt;&lt;"),"")</f>
        <v/>
      </c>
      <c r="C869" s="135"/>
      <c r="D869" s="135"/>
      <c r="E869" s="135"/>
      <c r="F869" s="197"/>
      <c r="G869" s="327"/>
      <c r="H869" s="327"/>
      <c r="I869" s="327"/>
      <c r="J869" s="327"/>
      <c r="K869" s="327"/>
      <c r="M869" s="325"/>
    </row>
    <row r="870" spans="1:13" x14ac:dyDescent="0.35">
      <c r="A870" s="273" t="s">
        <v>399</v>
      </c>
      <c r="B870" s="242" t="str">
        <f>IF(LEN($A870)&gt;1,"Val "&amp;COUNTIF($A$2:$A870,"&gt;&lt;"),"")</f>
        <v/>
      </c>
      <c r="C870" s="104" t="s">
        <v>782</v>
      </c>
      <c r="D870" s="58"/>
      <c r="E870" s="59"/>
      <c r="F870" s="196"/>
      <c r="G870" s="327"/>
      <c r="H870" s="327"/>
      <c r="I870" s="327"/>
      <c r="J870" s="327"/>
      <c r="K870" s="327"/>
      <c r="M870" s="320"/>
    </row>
    <row r="871" spans="1:13" ht="45" customHeight="1" x14ac:dyDescent="0.35">
      <c r="A871" s="273" t="s">
        <v>399</v>
      </c>
      <c r="B871" s="242" t="str">
        <f>IF(LEN($A871)&gt;1,"Val "&amp;COUNTIF($A$2:$A871,"&gt;&lt;"),"")</f>
        <v/>
      </c>
      <c r="C871" s="61" t="s">
        <v>393</v>
      </c>
      <c r="D871" s="61" t="s">
        <v>394</v>
      </c>
      <c r="E871" s="61" t="s">
        <v>395</v>
      </c>
      <c r="F871" s="196"/>
      <c r="G871" s="328"/>
      <c r="H871" s="328"/>
      <c r="I871" s="327"/>
      <c r="J871" s="328"/>
      <c r="K871" s="327"/>
      <c r="M871" s="320"/>
    </row>
    <row r="872" spans="1:13" x14ac:dyDescent="0.35">
      <c r="A872" s="273" t="s">
        <v>399</v>
      </c>
      <c r="B872" s="242" t="str">
        <f>IF(LEN($A872)&gt;1,"Val "&amp;COUNTIF($A$2:$A872,"&gt;&lt;"),"")</f>
        <v/>
      </c>
      <c r="C872" s="60" t="e">
        <f>Org_data!$CT$3</f>
        <v>#N/A</v>
      </c>
      <c r="D872" s="60" t="e">
        <f>Org_data!$CT$4</f>
        <v>#N/A</v>
      </c>
      <c r="E872" s="60">
        <f>'E&amp;R1'!$L$44</f>
        <v>0</v>
      </c>
      <c r="F872" s="196"/>
      <c r="G872" s="329"/>
      <c r="H872" s="329"/>
      <c r="I872" s="330"/>
      <c r="J872" s="329"/>
      <c r="K872" s="330"/>
      <c r="L872" s="321"/>
      <c r="M872" s="322"/>
    </row>
    <row r="873" spans="1:13" ht="27.75" customHeight="1" x14ac:dyDescent="0.35">
      <c r="A873" s="273"/>
      <c r="B873" s="242"/>
      <c r="C873" s="418" t="s">
        <v>783</v>
      </c>
      <c r="D873" s="419"/>
      <c r="E873" s="420"/>
      <c r="F873" s="196"/>
      <c r="G873" s="329"/>
      <c r="H873" s="329"/>
      <c r="I873" s="330"/>
      <c r="J873" s="329"/>
      <c r="K873" s="330"/>
      <c r="L873" s="321"/>
      <c r="M873" s="322"/>
    </row>
    <row r="874" spans="1:13" ht="60" customHeight="1" x14ac:dyDescent="0.35">
      <c r="A874" s="273" t="s">
        <v>399</v>
      </c>
      <c r="B874" s="240" t="str">
        <f>IF(LEN($A874)&gt;1,"Val "&amp;COUNTIF($A$2:$A874,"&gt;&lt;"),"")</f>
        <v/>
      </c>
      <c r="C874" s="427" t="s">
        <v>397</v>
      </c>
      <c r="D874" s="428"/>
      <c r="E874" s="429"/>
      <c r="F874" s="107"/>
      <c r="G874" s="326"/>
      <c r="H874" s="326"/>
      <c r="I874" s="326"/>
      <c r="J874" s="326"/>
      <c r="K874" s="326"/>
      <c r="L874" s="323"/>
      <c r="M874" s="324"/>
    </row>
    <row r="875" spans="1:13" ht="60" customHeight="1" x14ac:dyDescent="0.35">
      <c r="A875" s="273" t="s">
        <v>784</v>
      </c>
      <c r="B875" s="241" t="str">
        <f>IF(LEN($A875)&gt;1,"Val "&amp;COUNTIF($A$2:$A875,"&gt;&lt;"),"")</f>
        <v>Val 193</v>
      </c>
      <c r="C875" s="424"/>
      <c r="D875" s="425"/>
      <c r="E875" s="426"/>
      <c r="F875" s="195" t="e">
        <f>IF(AND($H875=TRUE,$I875=TRUE),"Return to form","")</f>
        <v>#N/A</v>
      </c>
      <c r="G875" s="326" t="e">
        <f>D872&lt;&gt;0</f>
        <v>#N/A</v>
      </c>
      <c r="H875" s="326" t="e">
        <f>E872&gt;=D872</f>
        <v>#N/A</v>
      </c>
      <c r="I875" s="326" t="b">
        <f>ISTEXT(C875)</f>
        <v>0</v>
      </c>
      <c r="J875" s="326" t="e">
        <f>IF(AND(G875=TRUE,H875=TRUE),TRUE,FALSE)</f>
        <v>#N/A</v>
      </c>
      <c r="K875" s="326" t="e">
        <f>IF(AND(G875=TRUE,H875=TRUE,I875=TRUE),TRUE,FALSE)</f>
        <v>#N/A</v>
      </c>
      <c r="L875" s="323"/>
      <c r="M875" s="324"/>
    </row>
    <row r="876" spans="1:13" ht="30" customHeight="1" x14ac:dyDescent="0.35">
      <c r="A876" s="273" t="s">
        <v>399</v>
      </c>
      <c r="B876" s="242" t="str">
        <f>IF(LEN($A876)&gt;1,"Val "&amp;COUNTIF($A$2:$A876,"&gt;&lt;"),"")</f>
        <v/>
      </c>
      <c r="C876" s="427" t="s">
        <v>400</v>
      </c>
      <c r="D876" s="428"/>
      <c r="E876" s="429"/>
      <c r="F876" s="196"/>
      <c r="G876" s="326"/>
      <c r="H876" s="326"/>
      <c r="I876" s="326"/>
      <c r="J876" s="326"/>
      <c r="K876" s="326"/>
      <c r="L876" s="323"/>
      <c r="M876" s="324"/>
    </row>
    <row r="877" spans="1:13" ht="60" customHeight="1" x14ac:dyDescent="0.35">
      <c r="A877" s="273" t="s">
        <v>785</v>
      </c>
      <c r="B877" s="241" t="str">
        <f>IF(LEN($A877)&gt;1,"Val "&amp;COUNTIF($A$2:$A877,"&gt;&lt;"),"")</f>
        <v>Val 194</v>
      </c>
      <c r="C877" s="424"/>
      <c r="D877" s="425"/>
      <c r="E877" s="426"/>
      <c r="F877" s="195" t="e">
        <f>IF(AND($H877=TRUE,$I877=TRUE),"Return to form","")</f>
        <v>#N/A</v>
      </c>
      <c r="G877" s="326" t="e">
        <f>AND($E872&lt;=SUM($C872-$L877),$H875=FALSE)</f>
        <v>#N/A</v>
      </c>
      <c r="H877" s="326" t="e">
        <f>E872&lt;=SUM(C872*M877)</f>
        <v>#N/A</v>
      </c>
      <c r="I877" s="326" t="b">
        <f>ISTEXT(C877)</f>
        <v>0</v>
      </c>
      <c r="J877" s="326" t="e">
        <f>IF(AND(G877=TRUE,H877=TRUE),TRUE,FALSE)</f>
        <v>#N/A</v>
      </c>
      <c r="K877" s="326" t="e">
        <f>IF(AND(G877=TRUE,H877=TRUE,I877=TRUE),TRUE,FALSE)</f>
        <v>#N/A</v>
      </c>
      <c r="L877" s="323">
        <v>5000</v>
      </c>
      <c r="M877" s="324">
        <v>0.33333333333333298</v>
      </c>
    </row>
    <row r="878" spans="1:13" x14ac:dyDescent="0.35">
      <c r="A878" s="273" t="s">
        <v>399</v>
      </c>
      <c r="B878" s="243" t="str">
        <f>IF(LEN($A878)&gt;1,"Val "&amp;COUNTIF($A$2:$A878,"&gt;&lt;"),"")</f>
        <v/>
      </c>
      <c r="C878" s="135"/>
      <c r="D878" s="135"/>
      <c r="E878" s="135"/>
      <c r="F878" s="197"/>
      <c r="G878" s="327"/>
      <c r="H878" s="327"/>
      <c r="I878" s="327"/>
      <c r="J878" s="327"/>
      <c r="K878" s="327"/>
      <c r="M878" s="325"/>
    </row>
    <row r="879" spans="1:13" x14ac:dyDescent="0.35">
      <c r="A879" s="273" t="s">
        <v>399</v>
      </c>
      <c r="B879" s="242" t="str">
        <f>IF(LEN($A879)&gt;1,"Val "&amp;COUNTIF($A$2:$A879,"&gt;&lt;"),"")</f>
        <v/>
      </c>
      <c r="C879" s="104" t="s">
        <v>786</v>
      </c>
      <c r="D879" s="58"/>
      <c r="E879" s="59"/>
      <c r="F879" s="196"/>
      <c r="G879" s="327"/>
      <c r="H879" s="327"/>
      <c r="I879" s="327"/>
      <c r="J879" s="327"/>
      <c r="K879" s="327"/>
      <c r="M879" s="320"/>
    </row>
    <row r="880" spans="1:13" ht="45" customHeight="1" x14ac:dyDescent="0.35">
      <c r="A880" s="273" t="s">
        <v>399</v>
      </c>
      <c r="B880" s="242" t="str">
        <f>IF(LEN($A880)&gt;1,"Val "&amp;COUNTIF($A$2:$A880,"&gt;&lt;"),"")</f>
        <v/>
      </c>
      <c r="C880" s="61" t="s">
        <v>393</v>
      </c>
      <c r="D880" s="61" t="s">
        <v>394</v>
      </c>
      <c r="E880" s="61" t="s">
        <v>395</v>
      </c>
      <c r="F880" s="196"/>
      <c r="G880" s="328"/>
      <c r="H880" s="328"/>
      <c r="I880" s="327"/>
      <c r="J880" s="328"/>
      <c r="K880" s="327"/>
      <c r="M880" s="320"/>
    </row>
    <row r="881" spans="1:13" x14ac:dyDescent="0.35">
      <c r="A881" s="273" t="s">
        <v>399</v>
      </c>
      <c r="B881" s="242" t="str">
        <f>IF(LEN($A881)&gt;1,"Val "&amp;COUNTIF($A$2:$A881,"&gt;&lt;"),"")</f>
        <v/>
      </c>
      <c r="C881" s="60" t="e">
        <f>Org_data!$CU$3</f>
        <v>#N/A</v>
      </c>
      <c r="D881" s="60" t="e">
        <f>Org_data!$CU$4</f>
        <v>#N/A</v>
      </c>
      <c r="E881" s="60">
        <f>'E&amp;R1'!$V$44</f>
        <v>0</v>
      </c>
      <c r="F881" s="196"/>
      <c r="G881" s="329"/>
      <c r="H881" s="329"/>
      <c r="I881" s="330"/>
      <c r="J881" s="329"/>
      <c r="K881" s="330"/>
      <c r="L881" s="321"/>
      <c r="M881" s="322"/>
    </row>
    <row r="882" spans="1:13" ht="27.75" customHeight="1" x14ac:dyDescent="0.35">
      <c r="A882" s="273"/>
      <c r="B882" s="242"/>
      <c r="C882" s="418" t="s">
        <v>787</v>
      </c>
      <c r="D882" s="419"/>
      <c r="E882" s="420"/>
      <c r="F882" s="196"/>
      <c r="G882" s="329"/>
      <c r="H882" s="329"/>
      <c r="I882" s="330"/>
      <c r="J882" s="329"/>
      <c r="K882" s="330"/>
      <c r="L882" s="321"/>
      <c r="M882" s="322"/>
    </row>
    <row r="883" spans="1:13" ht="60" customHeight="1" x14ac:dyDescent="0.35">
      <c r="A883" s="273" t="s">
        <v>399</v>
      </c>
      <c r="B883" s="240" t="str">
        <f>IF(LEN($A883)&gt;1,"Val "&amp;COUNTIF($A$2:$A883,"&gt;&lt;"),"")</f>
        <v/>
      </c>
      <c r="C883" s="427" t="s">
        <v>397</v>
      </c>
      <c r="D883" s="428"/>
      <c r="E883" s="429"/>
      <c r="F883" s="107"/>
      <c r="G883" s="326"/>
      <c r="H883" s="326"/>
      <c r="I883" s="326"/>
      <c r="J883" s="326"/>
      <c r="K883" s="326"/>
      <c r="L883" s="323"/>
      <c r="M883" s="324"/>
    </row>
    <row r="884" spans="1:13" ht="60" customHeight="1" x14ac:dyDescent="0.35">
      <c r="A884" s="273" t="s">
        <v>788</v>
      </c>
      <c r="B884" s="241" t="str">
        <f>IF(LEN($A884)&gt;1,"Val "&amp;COUNTIF($A$2:$A884,"&gt;&lt;"),"")</f>
        <v>Val 195</v>
      </c>
      <c r="C884" s="424"/>
      <c r="D884" s="425"/>
      <c r="E884" s="426"/>
      <c r="F884" s="195" t="e">
        <f>IF(AND($H884=TRUE,$I884=TRUE),"Return to form","")</f>
        <v>#N/A</v>
      </c>
      <c r="G884" s="326" t="e">
        <f>D881&lt;&gt;0</f>
        <v>#N/A</v>
      </c>
      <c r="H884" s="326" t="e">
        <f>E881&gt;=D881</f>
        <v>#N/A</v>
      </c>
      <c r="I884" s="326" t="b">
        <f>ISTEXT(C884)</f>
        <v>0</v>
      </c>
      <c r="J884" s="326" t="e">
        <f>IF(AND(G884=TRUE,H884=TRUE),TRUE,FALSE)</f>
        <v>#N/A</v>
      </c>
      <c r="K884" s="326" t="e">
        <f>IF(AND(G884=TRUE,H884=TRUE,I884=TRUE),TRUE,FALSE)</f>
        <v>#N/A</v>
      </c>
      <c r="L884" s="323"/>
      <c r="M884" s="324"/>
    </row>
    <row r="885" spans="1:13" ht="30" customHeight="1" x14ac:dyDescent="0.35">
      <c r="A885" s="273" t="s">
        <v>399</v>
      </c>
      <c r="B885" s="242" t="str">
        <f>IF(LEN($A885)&gt;1,"Val "&amp;COUNTIF($A$2:$A885,"&gt;&lt;"),"")</f>
        <v/>
      </c>
      <c r="C885" s="427" t="s">
        <v>400</v>
      </c>
      <c r="D885" s="428"/>
      <c r="E885" s="429"/>
      <c r="F885" s="196"/>
      <c r="G885" s="326"/>
      <c r="H885" s="326"/>
      <c r="I885" s="326"/>
      <c r="J885" s="326"/>
      <c r="K885" s="326"/>
      <c r="L885" s="323"/>
      <c r="M885" s="324"/>
    </row>
    <row r="886" spans="1:13" ht="60" customHeight="1" x14ac:dyDescent="0.35">
      <c r="A886" s="273" t="s">
        <v>789</v>
      </c>
      <c r="B886" s="241" t="str">
        <f>IF(LEN($A886)&gt;1,"Val "&amp;COUNTIF($A$2:$A886,"&gt;&lt;"),"")</f>
        <v>Val 196</v>
      </c>
      <c r="C886" s="424"/>
      <c r="D886" s="425"/>
      <c r="E886" s="426"/>
      <c r="F886" s="195" t="e">
        <f>IF(AND($H886=TRUE,$I886=TRUE),"Return to form","")</f>
        <v>#N/A</v>
      </c>
      <c r="G886" s="326" t="e">
        <f>AND($E881&lt;=SUM($C881-$L886),$H884=FALSE)</f>
        <v>#N/A</v>
      </c>
      <c r="H886" s="326" t="e">
        <f>E881&lt;=SUM(C881*M886)</f>
        <v>#N/A</v>
      </c>
      <c r="I886" s="326" t="b">
        <f>ISTEXT(C886)</f>
        <v>0</v>
      </c>
      <c r="J886" s="326" t="e">
        <f>IF(AND(G886=TRUE,H886=TRUE),TRUE,FALSE)</f>
        <v>#N/A</v>
      </c>
      <c r="K886" s="326" t="e">
        <f>IF(AND(G886=TRUE,H886=TRUE,I886=TRUE),TRUE,FALSE)</f>
        <v>#N/A</v>
      </c>
      <c r="L886" s="323">
        <v>5000</v>
      </c>
      <c r="M886" s="324">
        <v>0.33333333333333298</v>
      </c>
    </row>
    <row r="887" spans="1:13" x14ac:dyDescent="0.35">
      <c r="A887" s="273" t="s">
        <v>399</v>
      </c>
      <c r="B887" s="243" t="str">
        <f>IF(LEN($A887)&gt;1,"Val "&amp;COUNTIF($A$2:$A887,"&gt;&lt;"),"")</f>
        <v/>
      </c>
      <c r="C887" s="135"/>
      <c r="D887" s="135"/>
      <c r="E887" s="135"/>
      <c r="F887" s="197"/>
      <c r="G887" s="327"/>
      <c r="H887" s="327"/>
      <c r="I887" s="327"/>
      <c r="J887" s="327"/>
      <c r="K887" s="327"/>
      <c r="M887" s="325"/>
    </row>
    <row r="888" spans="1:13" x14ac:dyDescent="0.35">
      <c r="A888" s="273" t="s">
        <v>399</v>
      </c>
      <c r="B888" s="242" t="str">
        <f>IF(LEN($A888)&gt;1,"Val "&amp;COUNTIF($A$2:$A888,"&gt;&lt;"),"")</f>
        <v/>
      </c>
      <c r="C888" s="104" t="s">
        <v>790</v>
      </c>
      <c r="D888" s="58"/>
      <c r="E888" s="59"/>
      <c r="F888" s="196"/>
      <c r="G888" s="327"/>
      <c r="H888" s="327"/>
      <c r="I888" s="327"/>
      <c r="J888" s="327"/>
      <c r="K888" s="327"/>
      <c r="M888" s="320"/>
    </row>
    <row r="889" spans="1:13" ht="45" customHeight="1" x14ac:dyDescent="0.35">
      <c r="A889" s="273" t="s">
        <v>399</v>
      </c>
      <c r="B889" s="242" t="str">
        <f>IF(LEN($A889)&gt;1,"Val "&amp;COUNTIF($A$2:$A889,"&gt;&lt;"),"")</f>
        <v/>
      </c>
      <c r="C889" s="61" t="s">
        <v>393</v>
      </c>
      <c r="D889" s="61" t="s">
        <v>394</v>
      </c>
      <c r="E889" s="61" t="s">
        <v>395</v>
      </c>
      <c r="F889" s="196"/>
      <c r="G889" s="328"/>
      <c r="H889" s="328"/>
      <c r="I889" s="327"/>
      <c r="J889" s="328"/>
      <c r="K889" s="327"/>
      <c r="M889" s="320"/>
    </row>
    <row r="890" spans="1:13" x14ac:dyDescent="0.35">
      <c r="A890" s="273" t="s">
        <v>399</v>
      </c>
      <c r="B890" s="242" t="str">
        <f>IF(LEN($A890)&gt;1,"Val "&amp;COUNTIF($A$2:$A890,"&gt;&lt;"),"")</f>
        <v/>
      </c>
      <c r="C890" s="60" t="e">
        <f>Org_data!$CV$3</f>
        <v>#N/A</v>
      </c>
      <c r="D890" s="60" t="e">
        <f>Org_data!$CV$4</f>
        <v>#N/A</v>
      </c>
      <c r="E890" s="60">
        <f>'E&amp;R1'!$AH$44</f>
        <v>0</v>
      </c>
      <c r="F890" s="196"/>
      <c r="G890" s="329"/>
      <c r="H890" s="329"/>
      <c r="I890" s="330"/>
      <c r="J890" s="329"/>
      <c r="K890" s="330"/>
      <c r="L890" s="321"/>
      <c r="M890" s="322"/>
    </row>
    <row r="891" spans="1:13" ht="27" customHeight="1" x14ac:dyDescent="0.35">
      <c r="A891" s="273"/>
      <c r="B891" s="242"/>
      <c r="C891" s="418" t="s">
        <v>791</v>
      </c>
      <c r="D891" s="419"/>
      <c r="E891" s="420"/>
      <c r="F891" s="196"/>
      <c r="G891" s="329"/>
      <c r="H891" s="329"/>
      <c r="I891" s="330"/>
      <c r="J891" s="329"/>
      <c r="K891" s="330"/>
      <c r="L891" s="321"/>
      <c r="M891" s="322"/>
    </row>
    <row r="892" spans="1:13" ht="60" customHeight="1" x14ac:dyDescent="0.35">
      <c r="A892" s="273" t="s">
        <v>399</v>
      </c>
      <c r="B892" s="240" t="str">
        <f>IF(LEN($A892)&gt;1,"Val "&amp;COUNTIF($A$2:$A892,"&gt;&lt;"),"")</f>
        <v/>
      </c>
      <c r="C892" s="427" t="s">
        <v>397</v>
      </c>
      <c r="D892" s="428"/>
      <c r="E892" s="429"/>
      <c r="F892" s="107"/>
      <c r="G892" s="326"/>
      <c r="H892" s="326"/>
      <c r="I892" s="326"/>
      <c r="J892" s="326"/>
      <c r="K892" s="326"/>
      <c r="L892" s="323"/>
      <c r="M892" s="324"/>
    </row>
    <row r="893" spans="1:13" ht="60" customHeight="1" x14ac:dyDescent="0.35">
      <c r="A893" s="273" t="s">
        <v>792</v>
      </c>
      <c r="B893" s="241" t="str">
        <f>IF(LEN($A893)&gt;1,"Val "&amp;COUNTIF($A$2:$A893,"&gt;&lt;"),"")</f>
        <v>Val 197</v>
      </c>
      <c r="C893" s="424"/>
      <c r="D893" s="425"/>
      <c r="E893" s="426"/>
      <c r="F893" s="195" t="e">
        <f>IF(AND($H893=TRUE,$I893=TRUE),"Return to form","")</f>
        <v>#N/A</v>
      </c>
      <c r="G893" s="326" t="e">
        <f>D890&lt;&gt;0</f>
        <v>#N/A</v>
      </c>
      <c r="H893" s="326" t="e">
        <f>E890&gt;=D890</f>
        <v>#N/A</v>
      </c>
      <c r="I893" s="326" t="b">
        <f>ISTEXT(C893)</f>
        <v>0</v>
      </c>
      <c r="J893" s="326" t="e">
        <f>IF(AND(G893=TRUE,H893=TRUE),TRUE,FALSE)</f>
        <v>#N/A</v>
      </c>
      <c r="K893" s="326" t="e">
        <f>IF(AND(G893=TRUE,H893=TRUE,I893=TRUE),TRUE,FALSE)</f>
        <v>#N/A</v>
      </c>
      <c r="L893" s="323"/>
      <c r="M893" s="324"/>
    </row>
    <row r="894" spans="1:13" ht="30" customHeight="1" x14ac:dyDescent="0.35">
      <c r="A894" s="273" t="s">
        <v>399</v>
      </c>
      <c r="B894" s="242" t="str">
        <f>IF(LEN($A894)&gt;1,"Val "&amp;COUNTIF($A$2:$A894,"&gt;&lt;"),"")</f>
        <v/>
      </c>
      <c r="C894" s="427" t="s">
        <v>400</v>
      </c>
      <c r="D894" s="428"/>
      <c r="E894" s="429"/>
      <c r="F894" s="196"/>
      <c r="G894" s="326"/>
      <c r="H894" s="326"/>
      <c r="I894" s="326"/>
      <c r="J894" s="326"/>
      <c r="K894" s="326"/>
      <c r="L894" s="323"/>
      <c r="M894" s="324"/>
    </row>
    <row r="895" spans="1:13" ht="60" customHeight="1" x14ac:dyDescent="0.35">
      <c r="A895" s="273" t="s">
        <v>793</v>
      </c>
      <c r="B895" s="241" t="str">
        <f>IF(LEN($A895)&gt;1,"Val "&amp;COUNTIF($A$2:$A895,"&gt;&lt;"),"")</f>
        <v>Val 198</v>
      </c>
      <c r="C895" s="424"/>
      <c r="D895" s="425"/>
      <c r="E895" s="426"/>
      <c r="F895" s="195" t="e">
        <f>IF(AND($H895=TRUE,$I895=TRUE),"Return to form","")</f>
        <v>#N/A</v>
      </c>
      <c r="G895" s="326" t="e">
        <f>AND($E890&lt;=SUM($C890-$L895),$H893=FALSE)</f>
        <v>#N/A</v>
      </c>
      <c r="H895" s="326" t="e">
        <f>E890&lt;=SUM(C890*M895)</f>
        <v>#N/A</v>
      </c>
      <c r="I895" s="326" t="b">
        <f>ISTEXT(C895)</f>
        <v>0</v>
      </c>
      <c r="J895" s="326" t="e">
        <f>IF(AND(G895=TRUE,H895=TRUE),TRUE,FALSE)</f>
        <v>#N/A</v>
      </c>
      <c r="K895" s="326" t="e">
        <f>IF(AND(G895=TRUE,H895=TRUE,I895=TRUE),TRUE,FALSE)</f>
        <v>#N/A</v>
      </c>
      <c r="L895" s="323">
        <v>5000</v>
      </c>
      <c r="M895" s="324">
        <v>0.33333333333333298</v>
      </c>
    </row>
    <row r="896" spans="1:13" x14ac:dyDescent="0.35">
      <c r="A896" s="273" t="s">
        <v>399</v>
      </c>
      <c r="B896" s="243" t="str">
        <f>IF(LEN($A896)&gt;1,"Val "&amp;COUNTIF($A$2:$A896,"&gt;&lt;"),"")</f>
        <v/>
      </c>
      <c r="C896" s="135"/>
      <c r="D896" s="135"/>
      <c r="E896" s="135"/>
      <c r="F896" s="197"/>
      <c r="G896" s="327"/>
      <c r="H896" s="327"/>
      <c r="I896" s="327"/>
      <c r="J896" s="327"/>
      <c r="K896" s="327"/>
      <c r="M896" s="325"/>
    </row>
    <row r="897" spans="1:13" ht="32.25" customHeight="1" x14ac:dyDescent="0.35">
      <c r="A897" s="273" t="s">
        <v>399</v>
      </c>
      <c r="B897" s="242" t="str">
        <f>IF(LEN($A897)&gt;1,"Val "&amp;COUNTIF($A$2:$A897,"&gt;&lt;"),"")</f>
        <v/>
      </c>
      <c r="C897" s="433" t="s">
        <v>794</v>
      </c>
      <c r="D897" s="434"/>
      <c r="E897" s="435"/>
      <c r="F897" s="196"/>
      <c r="G897" s="327"/>
      <c r="H897" s="327"/>
      <c r="I897" s="327"/>
      <c r="J897" s="327"/>
      <c r="K897" s="327"/>
      <c r="M897" s="320"/>
    </row>
    <row r="898" spans="1:13" ht="45" customHeight="1" x14ac:dyDescent="0.35">
      <c r="A898" s="273" t="s">
        <v>399</v>
      </c>
      <c r="B898" s="242" t="str">
        <f>IF(LEN($A898)&gt;1,"Val "&amp;COUNTIF($A$2:$A898,"&gt;&lt;"),"")</f>
        <v/>
      </c>
      <c r="C898" s="61" t="s">
        <v>393</v>
      </c>
      <c r="D898" s="61" t="s">
        <v>394</v>
      </c>
      <c r="E898" s="61" t="s">
        <v>395</v>
      </c>
      <c r="F898" s="196"/>
      <c r="G898" s="328"/>
      <c r="H898" s="328"/>
      <c r="I898" s="327"/>
      <c r="J898" s="328"/>
      <c r="K898" s="327"/>
      <c r="M898" s="320"/>
    </row>
    <row r="899" spans="1:13" x14ac:dyDescent="0.35">
      <c r="A899" s="273" t="s">
        <v>399</v>
      </c>
      <c r="B899" s="242" t="str">
        <f>IF(LEN($A899)&gt;1,"Val "&amp;COUNTIF($A$2:$A899,"&gt;&lt;"),"")</f>
        <v/>
      </c>
      <c r="C899" s="60" t="e">
        <f>Org_data!$CW$3</f>
        <v>#N/A</v>
      </c>
      <c r="D899" s="60" t="e">
        <f>Org_data!$CW$4</f>
        <v>#N/A</v>
      </c>
      <c r="E899" s="60">
        <f>'E&amp;R1'!$L$46</f>
        <v>0</v>
      </c>
      <c r="F899" s="196"/>
      <c r="G899" s="329"/>
      <c r="H899" s="329"/>
      <c r="I899" s="330"/>
      <c r="J899" s="329"/>
      <c r="K899" s="330"/>
      <c r="L899" s="321"/>
      <c r="M899" s="322"/>
    </row>
    <row r="900" spans="1:13" ht="27" customHeight="1" x14ac:dyDescent="0.35">
      <c r="A900" s="273"/>
      <c r="B900" s="242"/>
      <c r="C900" s="418" t="s">
        <v>795</v>
      </c>
      <c r="D900" s="419"/>
      <c r="E900" s="420"/>
      <c r="F900" s="196"/>
      <c r="G900" s="329"/>
      <c r="H900" s="329"/>
      <c r="I900" s="330"/>
      <c r="J900" s="329"/>
      <c r="K900" s="330"/>
      <c r="L900" s="321"/>
      <c r="M900" s="322"/>
    </row>
    <row r="901" spans="1:13" ht="60" customHeight="1" x14ac:dyDescent="0.35">
      <c r="A901" s="273" t="s">
        <v>399</v>
      </c>
      <c r="B901" s="240" t="str">
        <f>IF(LEN($A901)&gt;1,"Val "&amp;COUNTIF($A$2:$A901,"&gt;&lt;"),"")</f>
        <v/>
      </c>
      <c r="C901" s="427" t="s">
        <v>397</v>
      </c>
      <c r="D901" s="428"/>
      <c r="E901" s="429"/>
      <c r="F901" s="107"/>
      <c r="G901" s="326"/>
      <c r="H901" s="326"/>
      <c r="I901" s="326"/>
      <c r="J901" s="326"/>
      <c r="K901" s="326"/>
      <c r="L901" s="323"/>
      <c r="M901" s="324"/>
    </row>
    <row r="902" spans="1:13" ht="60" customHeight="1" x14ac:dyDescent="0.35">
      <c r="A902" s="273" t="s">
        <v>796</v>
      </c>
      <c r="B902" s="241" t="str">
        <f>IF(LEN($A902)&gt;1,"Val "&amp;COUNTIF($A$2:$A902,"&gt;&lt;"),"")</f>
        <v>Val 199</v>
      </c>
      <c r="C902" s="424"/>
      <c r="D902" s="425"/>
      <c r="E902" s="426"/>
      <c r="F902" s="195" t="e">
        <f>IF(AND($H902=TRUE,$I902=TRUE),"Return to form","")</f>
        <v>#N/A</v>
      </c>
      <c r="G902" s="326" t="e">
        <f>D899&lt;&gt;0</f>
        <v>#N/A</v>
      </c>
      <c r="H902" s="326" t="e">
        <f>E899&gt;=D899</f>
        <v>#N/A</v>
      </c>
      <c r="I902" s="326" t="b">
        <f>ISTEXT(C902)</f>
        <v>0</v>
      </c>
      <c r="J902" s="326" t="e">
        <f>IF(AND(G902=TRUE,H902=TRUE),TRUE,FALSE)</f>
        <v>#N/A</v>
      </c>
      <c r="K902" s="326" t="e">
        <f>IF(AND(G902=TRUE,H902=TRUE,I902=TRUE),TRUE,FALSE)</f>
        <v>#N/A</v>
      </c>
      <c r="L902" s="323"/>
      <c r="M902" s="324"/>
    </row>
    <row r="903" spans="1:13" ht="30" customHeight="1" x14ac:dyDescent="0.35">
      <c r="A903" s="273" t="s">
        <v>399</v>
      </c>
      <c r="B903" s="242" t="str">
        <f>IF(LEN($A903)&gt;1,"Val "&amp;COUNTIF($A$2:$A903,"&gt;&lt;"),"")</f>
        <v/>
      </c>
      <c r="C903" s="427" t="s">
        <v>400</v>
      </c>
      <c r="D903" s="428"/>
      <c r="E903" s="429"/>
      <c r="F903" s="196"/>
      <c r="G903" s="326"/>
      <c r="H903" s="326"/>
      <c r="I903" s="326"/>
      <c r="J903" s="326"/>
      <c r="K903" s="326"/>
      <c r="L903" s="323"/>
      <c r="M903" s="324"/>
    </row>
    <row r="904" spans="1:13" ht="60" customHeight="1" x14ac:dyDescent="0.35">
      <c r="A904" s="273" t="s">
        <v>797</v>
      </c>
      <c r="B904" s="241" t="str">
        <f>IF(LEN($A904)&gt;1,"Val "&amp;COUNTIF($A$2:$A904,"&gt;&lt;"),"")</f>
        <v>Val 200</v>
      </c>
      <c r="C904" s="424"/>
      <c r="D904" s="425"/>
      <c r="E904" s="426"/>
      <c r="F904" s="195" t="e">
        <f>IF(AND($H904=TRUE,$I904=TRUE),"Return to form","")</f>
        <v>#N/A</v>
      </c>
      <c r="G904" s="326" t="e">
        <f>AND($E899&lt;=SUM($C899-$L904),$H902=FALSE)</f>
        <v>#N/A</v>
      </c>
      <c r="H904" s="326" t="e">
        <f>E899&lt;=SUM(C899*M904)</f>
        <v>#N/A</v>
      </c>
      <c r="I904" s="326" t="b">
        <f>ISTEXT(C904)</f>
        <v>0</v>
      </c>
      <c r="J904" s="326" t="e">
        <f>IF(AND(G904=TRUE,H904=TRUE),TRUE,FALSE)</f>
        <v>#N/A</v>
      </c>
      <c r="K904" s="326" t="e">
        <f>IF(AND(G904=TRUE,H904=TRUE,I904=TRUE),TRUE,FALSE)</f>
        <v>#N/A</v>
      </c>
      <c r="L904" s="323">
        <v>5000</v>
      </c>
      <c r="M904" s="324">
        <v>0.33333333333333298</v>
      </c>
    </row>
    <row r="905" spans="1:13" x14ac:dyDescent="0.35">
      <c r="A905" s="273" t="s">
        <v>399</v>
      </c>
      <c r="B905" s="243" t="str">
        <f>IF(LEN($A905)&gt;1,"Val "&amp;COUNTIF($A$2:$A905,"&gt;&lt;"),"")</f>
        <v/>
      </c>
      <c r="C905" s="135"/>
      <c r="D905" s="135"/>
      <c r="E905" s="135"/>
      <c r="F905" s="197"/>
      <c r="G905" s="327"/>
      <c r="H905" s="327"/>
      <c r="I905" s="327"/>
      <c r="J905" s="327"/>
      <c r="K905" s="327"/>
      <c r="M905" s="325"/>
    </row>
    <row r="906" spans="1:13" x14ac:dyDescent="0.35">
      <c r="A906" s="273" t="s">
        <v>399</v>
      </c>
      <c r="B906" s="242" t="str">
        <f>IF(LEN($A906)&gt;1,"Val "&amp;COUNTIF($A$2:$A906,"&gt;&lt;"),"")</f>
        <v/>
      </c>
      <c r="C906" s="104" t="s">
        <v>798</v>
      </c>
      <c r="D906" s="58"/>
      <c r="E906" s="59"/>
      <c r="F906" s="196"/>
      <c r="G906" s="327"/>
      <c r="H906" s="327"/>
      <c r="I906" s="327"/>
      <c r="J906" s="327"/>
      <c r="K906" s="327"/>
      <c r="M906" s="320"/>
    </row>
    <row r="907" spans="1:13" ht="45" customHeight="1" x14ac:dyDescent="0.35">
      <c r="A907" s="273" t="s">
        <v>399</v>
      </c>
      <c r="B907" s="242" t="str">
        <f>IF(LEN($A907)&gt;1,"Val "&amp;COUNTIF($A$2:$A907,"&gt;&lt;"),"")</f>
        <v/>
      </c>
      <c r="C907" s="61" t="s">
        <v>393</v>
      </c>
      <c r="D907" s="61" t="s">
        <v>394</v>
      </c>
      <c r="E907" s="61" t="s">
        <v>395</v>
      </c>
      <c r="F907" s="196"/>
      <c r="G907" s="328"/>
      <c r="H907" s="328"/>
      <c r="I907" s="327"/>
      <c r="J907" s="328"/>
      <c r="K907" s="327"/>
      <c r="M907" s="320"/>
    </row>
    <row r="908" spans="1:13" x14ac:dyDescent="0.35">
      <c r="A908" s="273" t="s">
        <v>399</v>
      </c>
      <c r="B908" s="242" t="str">
        <f>IF(LEN($A908)&gt;1,"Val "&amp;COUNTIF($A$2:$A908,"&gt;&lt;"),"")</f>
        <v/>
      </c>
      <c r="C908" s="60" t="e">
        <f>Org_data!$CX$3</f>
        <v>#N/A</v>
      </c>
      <c r="D908" s="60" t="e">
        <f>Org_data!$CX$4</f>
        <v>#N/A</v>
      </c>
      <c r="E908" s="60">
        <f>'E&amp;R1'!$V$46</f>
        <v>0</v>
      </c>
      <c r="F908" s="196"/>
      <c r="G908" s="329"/>
      <c r="H908" s="329"/>
      <c r="I908" s="330"/>
      <c r="J908" s="329"/>
      <c r="K908" s="330"/>
      <c r="L908" s="321"/>
      <c r="M908" s="322"/>
    </row>
    <row r="909" spans="1:13" ht="28.5" customHeight="1" x14ac:dyDescent="0.35">
      <c r="A909" s="273"/>
      <c r="B909" s="242"/>
      <c r="C909" s="418" t="s">
        <v>799</v>
      </c>
      <c r="D909" s="419"/>
      <c r="E909" s="420"/>
      <c r="F909" s="196"/>
      <c r="G909" s="329"/>
      <c r="H909" s="329"/>
      <c r="I909" s="330"/>
      <c r="J909" s="329"/>
      <c r="K909" s="330"/>
      <c r="L909" s="321"/>
      <c r="M909" s="322"/>
    </row>
    <row r="910" spans="1:13" ht="60" customHeight="1" x14ac:dyDescent="0.35">
      <c r="A910" s="273" t="s">
        <v>399</v>
      </c>
      <c r="B910" s="240" t="str">
        <f>IF(LEN($A910)&gt;1,"Val "&amp;COUNTIF($A$2:$A910,"&gt;&lt;"),"")</f>
        <v/>
      </c>
      <c r="C910" s="427" t="s">
        <v>397</v>
      </c>
      <c r="D910" s="428"/>
      <c r="E910" s="429"/>
      <c r="F910" s="107"/>
      <c r="G910" s="326"/>
      <c r="H910" s="326"/>
      <c r="I910" s="326"/>
      <c r="J910" s="326"/>
      <c r="K910" s="326"/>
      <c r="L910" s="323"/>
      <c r="M910" s="324"/>
    </row>
    <row r="911" spans="1:13" ht="60" customHeight="1" x14ac:dyDescent="0.35">
      <c r="A911" s="273" t="s">
        <v>800</v>
      </c>
      <c r="B911" s="241" t="str">
        <f>IF(LEN($A911)&gt;1,"Val "&amp;COUNTIF($A$2:$A911,"&gt;&lt;"),"")</f>
        <v>Val 201</v>
      </c>
      <c r="C911" s="424"/>
      <c r="D911" s="425"/>
      <c r="E911" s="426"/>
      <c r="F911" s="195" t="e">
        <f>IF(AND($H911=TRUE,$I911=TRUE),"Return to form","")</f>
        <v>#N/A</v>
      </c>
      <c r="G911" s="326" t="e">
        <f>D908&lt;&gt;0</f>
        <v>#N/A</v>
      </c>
      <c r="H911" s="326" t="e">
        <f>E908&gt;=D908</f>
        <v>#N/A</v>
      </c>
      <c r="I911" s="326" t="b">
        <f>ISTEXT(C911)</f>
        <v>0</v>
      </c>
      <c r="J911" s="326" t="e">
        <f>IF(AND(G911=TRUE,H911=TRUE),TRUE,FALSE)</f>
        <v>#N/A</v>
      </c>
      <c r="K911" s="326" t="e">
        <f>IF(AND(G911=TRUE,H911=TRUE,I911=TRUE),TRUE,FALSE)</f>
        <v>#N/A</v>
      </c>
      <c r="L911" s="323"/>
      <c r="M911" s="324"/>
    </row>
    <row r="912" spans="1:13" ht="30" customHeight="1" x14ac:dyDescent="0.35">
      <c r="A912" s="273" t="s">
        <v>399</v>
      </c>
      <c r="B912" s="242" t="str">
        <f>IF(LEN($A912)&gt;1,"Val "&amp;COUNTIF($A$2:$A912,"&gt;&lt;"),"")</f>
        <v/>
      </c>
      <c r="C912" s="427" t="s">
        <v>400</v>
      </c>
      <c r="D912" s="428"/>
      <c r="E912" s="429"/>
      <c r="F912" s="196"/>
      <c r="G912" s="326"/>
      <c r="H912" s="326"/>
      <c r="I912" s="326"/>
      <c r="J912" s="326"/>
      <c r="K912" s="326"/>
      <c r="L912" s="323"/>
      <c r="M912" s="324"/>
    </row>
    <row r="913" spans="1:13" ht="60" customHeight="1" x14ac:dyDescent="0.35">
      <c r="A913" s="273" t="s">
        <v>801</v>
      </c>
      <c r="B913" s="241" t="str">
        <f>IF(LEN($A913)&gt;1,"Val "&amp;COUNTIF($A$2:$A913,"&gt;&lt;"),"")</f>
        <v>Val 202</v>
      </c>
      <c r="C913" s="424"/>
      <c r="D913" s="425"/>
      <c r="E913" s="426"/>
      <c r="F913" s="195" t="e">
        <f>IF(AND($H913=TRUE,$I913=TRUE),"Return to form","")</f>
        <v>#N/A</v>
      </c>
      <c r="G913" s="326" t="e">
        <f>AND($E908&lt;=SUM($C908-$L913),$H911=FALSE)</f>
        <v>#N/A</v>
      </c>
      <c r="H913" s="326" t="e">
        <f>E908&lt;=SUM(C908*M913)</f>
        <v>#N/A</v>
      </c>
      <c r="I913" s="326" t="b">
        <f>ISTEXT(C913)</f>
        <v>0</v>
      </c>
      <c r="J913" s="326" t="e">
        <f>IF(AND(G913=TRUE,H913=TRUE),TRUE,FALSE)</f>
        <v>#N/A</v>
      </c>
      <c r="K913" s="326" t="e">
        <f>IF(AND(G913=TRUE,H913=TRUE,I913=TRUE),TRUE,FALSE)</f>
        <v>#N/A</v>
      </c>
      <c r="L913" s="323">
        <v>5000</v>
      </c>
      <c r="M913" s="324">
        <v>0.33333333333333298</v>
      </c>
    </row>
    <row r="914" spans="1:13" x14ac:dyDescent="0.35">
      <c r="A914" s="273" t="s">
        <v>399</v>
      </c>
      <c r="B914" s="243" t="str">
        <f>IF(LEN($A914)&gt;1,"Val "&amp;COUNTIF($A$2:$A914,"&gt;&lt;"),"")</f>
        <v/>
      </c>
      <c r="C914" s="135"/>
      <c r="D914" s="135"/>
      <c r="E914" s="135"/>
      <c r="F914" s="197"/>
      <c r="G914" s="327"/>
      <c r="H914" s="327"/>
      <c r="I914" s="327"/>
      <c r="J914" s="327"/>
      <c r="K914" s="327"/>
      <c r="M914" s="325"/>
    </row>
    <row r="915" spans="1:13" x14ac:dyDescent="0.35">
      <c r="A915" s="273" t="s">
        <v>399</v>
      </c>
      <c r="B915" s="242" t="str">
        <f>IF(LEN($A915)&gt;1,"Val "&amp;COUNTIF($A$2:$A915,"&gt;&lt;"),"")</f>
        <v/>
      </c>
      <c r="C915" s="104" t="s">
        <v>802</v>
      </c>
      <c r="D915" s="58"/>
      <c r="E915" s="59"/>
      <c r="F915" s="196"/>
      <c r="G915" s="327"/>
      <c r="H915" s="327"/>
      <c r="I915" s="327"/>
      <c r="J915" s="327"/>
      <c r="K915" s="327"/>
      <c r="M915" s="320"/>
    </row>
    <row r="916" spans="1:13" ht="45" customHeight="1" x14ac:dyDescent="0.35">
      <c r="A916" s="273" t="s">
        <v>399</v>
      </c>
      <c r="B916" s="242" t="str">
        <f>IF(LEN($A916)&gt;1,"Val "&amp;COUNTIF($A$2:$A916,"&gt;&lt;"),"")</f>
        <v/>
      </c>
      <c r="C916" s="61" t="s">
        <v>393</v>
      </c>
      <c r="D916" s="61" t="s">
        <v>394</v>
      </c>
      <c r="E916" s="61" t="s">
        <v>395</v>
      </c>
      <c r="F916" s="196"/>
      <c r="G916" s="328"/>
      <c r="H916" s="328"/>
      <c r="I916" s="327"/>
      <c r="J916" s="328"/>
      <c r="K916" s="327"/>
      <c r="M916" s="320"/>
    </row>
    <row r="917" spans="1:13" x14ac:dyDescent="0.35">
      <c r="A917" s="273" t="s">
        <v>399</v>
      </c>
      <c r="B917" s="242" t="str">
        <f>IF(LEN($A917)&gt;1,"Val "&amp;COUNTIF($A$2:$A917,"&gt;&lt;"),"")</f>
        <v/>
      </c>
      <c r="C917" s="60" t="e">
        <f>Org_data!$CY$3</f>
        <v>#N/A</v>
      </c>
      <c r="D917" s="60" t="e">
        <f>Org_data!$CY$4</f>
        <v>#N/A</v>
      </c>
      <c r="E917" s="60">
        <f>'E&amp;R1'!$AH$46</f>
        <v>0</v>
      </c>
      <c r="F917" s="196"/>
      <c r="G917" s="329"/>
      <c r="H917" s="329"/>
      <c r="I917" s="330"/>
      <c r="J917" s="329"/>
      <c r="K917" s="330"/>
      <c r="L917" s="321"/>
      <c r="M917" s="322"/>
    </row>
    <row r="918" spans="1:13" ht="27.75" customHeight="1" x14ac:dyDescent="0.35">
      <c r="A918" s="273"/>
      <c r="B918" s="242"/>
      <c r="C918" s="418" t="s">
        <v>803</v>
      </c>
      <c r="D918" s="419"/>
      <c r="E918" s="420"/>
      <c r="F918" s="196"/>
      <c r="G918" s="329"/>
      <c r="H918" s="329"/>
      <c r="I918" s="330"/>
      <c r="J918" s="329"/>
      <c r="K918" s="330"/>
      <c r="L918" s="321"/>
      <c r="M918" s="322"/>
    </row>
    <row r="919" spans="1:13" ht="60" customHeight="1" x14ac:dyDescent="0.35">
      <c r="A919" s="273" t="s">
        <v>399</v>
      </c>
      <c r="B919" s="240" t="str">
        <f>IF(LEN($A919)&gt;1,"Val "&amp;COUNTIF($A$2:$A919,"&gt;&lt;"),"")</f>
        <v/>
      </c>
      <c r="C919" s="427" t="s">
        <v>397</v>
      </c>
      <c r="D919" s="428"/>
      <c r="E919" s="429"/>
      <c r="F919" s="107"/>
      <c r="G919" s="326"/>
      <c r="H919" s="326"/>
      <c r="I919" s="326"/>
      <c r="J919" s="326"/>
      <c r="K919" s="326"/>
      <c r="L919" s="323"/>
      <c r="M919" s="324"/>
    </row>
    <row r="920" spans="1:13" ht="60" customHeight="1" x14ac:dyDescent="0.35">
      <c r="A920" s="273" t="s">
        <v>804</v>
      </c>
      <c r="B920" s="241" t="str">
        <f>IF(LEN($A920)&gt;1,"Val "&amp;COUNTIF($A$2:$A920,"&gt;&lt;"),"")</f>
        <v>Val 203</v>
      </c>
      <c r="C920" s="424"/>
      <c r="D920" s="425"/>
      <c r="E920" s="426"/>
      <c r="F920" s="195" t="e">
        <f>IF(AND($H920=TRUE,$I920=TRUE),"Return to form","")</f>
        <v>#N/A</v>
      </c>
      <c r="G920" s="326" t="e">
        <f>D917&lt;&gt;0</f>
        <v>#N/A</v>
      </c>
      <c r="H920" s="326" t="e">
        <f>E917&gt;=D917</f>
        <v>#N/A</v>
      </c>
      <c r="I920" s="326" t="b">
        <f>ISTEXT(C920)</f>
        <v>0</v>
      </c>
      <c r="J920" s="326" t="e">
        <f>IF(AND(G920=TRUE,H920=TRUE),TRUE,FALSE)</f>
        <v>#N/A</v>
      </c>
      <c r="K920" s="326" t="e">
        <f>IF(AND(G920=TRUE,H920=TRUE,I920=TRUE),TRUE,FALSE)</f>
        <v>#N/A</v>
      </c>
      <c r="L920" s="323"/>
      <c r="M920" s="324"/>
    </row>
    <row r="921" spans="1:13" ht="30" customHeight="1" x14ac:dyDescent="0.35">
      <c r="A921" s="273" t="s">
        <v>399</v>
      </c>
      <c r="B921" s="242" t="str">
        <f>IF(LEN($A921)&gt;1,"Val "&amp;COUNTIF($A$2:$A921,"&gt;&lt;"),"")</f>
        <v/>
      </c>
      <c r="C921" s="427" t="s">
        <v>400</v>
      </c>
      <c r="D921" s="428"/>
      <c r="E921" s="429"/>
      <c r="F921" s="196"/>
      <c r="G921" s="326"/>
      <c r="H921" s="326"/>
      <c r="I921" s="326"/>
      <c r="J921" s="326"/>
      <c r="K921" s="326"/>
      <c r="L921" s="323"/>
      <c r="M921" s="324"/>
    </row>
    <row r="922" spans="1:13" ht="60" customHeight="1" x14ac:dyDescent="0.35">
      <c r="A922" s="273" t="s">
        <v>805</v>
      </c>
      <c r="B922" s="241" t="str">
        <f>IF(LEN($A922)&gt;1,"Val "&amp;COUNTIF($A$2:$A922,"&gt;&lt;"),"")</f>
        <v>Val 204</v>
      </c>
      <c r="C922" s="424"/>
      <c r="D922" s="425"/>
      <c r="E922" s="426"/>
      <c r="F922" s="195" t="e">
        <f>IF(AND($H922=TRUE,$I922=TRUE),"Return to form","")</f>
        <v>#N/A</v>
      </c>
      <c r="G922" s="326" t="e">
        <f>AND($E917&lt;=SUM($C917-$L922),$H920=FALSE)</f>
        <v>#N/A</v>
      </c>
      <c r="H922" s="326" t="e">
        <f>E917&lt;=SUM(C917*M922)</f>
        <v>#N/A</v>
      </c>
      <c r="I922" s="326" t="b">
        <f>ISTEXT(C922)</f>
        <v>0</v>
      </c>
      <c r="J922" s="326" t="e">
        <f>IF(AND(G922=TRUE,H922=TRUE),TRUE,FALSE)</f>
        <v>#N/A</v>
      </c>
      <c r="K922" s="326" t="e">
        <f>IF(AND(G922=TRUE,H922=TRUE,I922=TRUE),TRUE,FALSE)</f>
        <v>#N/A</v>
      </c>
      <c r="L922" s="323">
        <v>5000</v>
      </c>
      <c r="M922" s="324">
        <v>0.33333333333333298</v>
      </c>
    </row>
    <row r="923" spans="1:13" x14ac:dyDescent="0.35">
      <c r="A923" s="273" t="s">
        <v>399</v>
      </c>
      <c r="B923" s="243" t="str">
        <f>IF(LEN($A923)&gt;1,"Val "&amp;COUNTIF($A$2:$A923,"&gt;&lt;"),"")</f>
        <v/>
      </c>
      <c r="C923" s="135"/>
      <c r="D923" s="135"/>
      <c r="E923" s="135"/>
      <c r="F923" s="197"/>
      <c r="G923" s="327"/>
      <c r="H923" s="327"/>
      <c r="I923" s="327"/>
      <c r="J923" s="327"/>
      <c r="K923" s="327"/>
      <c r="M923" s="325"/>
    </row>
    <row r="924" spans="1:13" x14ac:dyDescent="0.35">
      <c r="A924" s="273" t="s">
        <v>399</v>
      </c>
      <c r="B924" s="242" t="str">
        <f>IF(LEN($A924)&gt;1,"Val "&amp;COUNTIF($A$2:$A924,"&gt;&lt;"),"")</f>
        <v/>
      </c>
      <c r="C924" s="104" t="s">
        <v>806</v>
      </c>
      <c r="D924" s="58"/>
      <c r="E924" s="59"/>
      <c r="F924" s="196"/>
      <c r="G924" s="327"/>
      <c r="H924" s="327"/>
      <c r="I924" s="327"/>
      <c r="J924" s="327"/>
      <c r="K924" s="327"/>
      <c r="M924" s="320"/>
    </row>
    <row r="925" spans="1:13" ht="45" customHeight="1" x14ac:dyDescent="0.35">
      <c r="A925" s="273" t="s">
        <v>399</v>
      </c>
      <c r="B925" s="242" t="str">
        <f>IF(LEN($A925)&gt;1,"Val "&amp;COUNTIF($A$2:$A925,"&gt;&lt;"),"")</f>
        <v/>
      </c>
      <c r="C925" s="61" t="s">
        <v>393</v>
      </c>
      <c r="D925" s="61" t="s">
        <v>394</v>
      </c>
      <c r="E925" s="61" t="s">
        <v>395</v>
      </c>
      <c r="F925" s="196"/>
      <c r="G925" s="328"/>
      <c r="H925" s="328"/>
      <c r="I925" s="327"/>
      <c r="J925" s="328"/>
      <c r="K925" s="327"/>
      <c r="M925" s="320"/>
    </row>
    <row r="926" spans="1:13" x14ac:dyDescent="0.35">
      <c r="A926" s="273" t="s">
        <v>399</v>
      </c>
      <c r="B926" s="242" t="str">
        <f>IF(LEN($A926)&gt;1,"Val "&amp;COUNTIF($A$2:$A926,"&gt;&lt;"),"")</f>
        <v/>
      </c>
      <c r="C926" s="60" t="e">
        <f>Org_data!$CZ$3</f>
        <v>#N/A</v>
      </c>
      <c r="D926" s="60" t="e">
        <f>Org_data!$CZ$4</f>
        <v>#N/A</v>
      </c>
      <c r="E926" s="60">
        <f>'E&amp;R1'!$L$47</f>
        <v>0</v>
      </c>
      <c r="F926" s="196"/>
      <c r="G926" s="329"/>
      <c r="H926" s="329"/>
      <c r="I926" s="330"/>
      <c r="J926" s="329"/>
      <c r="K926" s="330"/>
      <c r="L926" s="321"/>
      <c r="M926" s="322"/>
    </row>
    <row r="927" spans="1:13" ht="27.75" customHeight="1" x14ac:dyDescent="0.35">
      <c r="A927" s="273"/>
      <c r="B927" s="242"/>
      <c r="C927" s="418" t="s">
        <v>807</v>
      </c>
      <c r="D927" s="419"/>
      <c r="E927" s="420"/>
      <c r="F927" s="196"/>
      <c r="G927" s="329"/>
      <c r="H927" s="329"/>
      <c r="I927" s="330"/>
      <c r="J927" s="329"/>
      <c r="K927" s="330"/>
      <c r="L927" s="321"/>
      <c r="M927" s="322"/>
    </row>
    <row r="928" spans="1:13" ht="60" customHeight="1" x14ac:dyDescent="0.35">
      <c r="A928" s="273" t="s">
        <v>399</v>
      </c>
      <c r="B928" s="240" t="str">
        <f>IF(LEN($A928)&gt;1,"Val "&amp;COUNTIF($A$2:$A928,"&gt;&lt;"),"")</f>
        <v/>
      </c>
      <c r="C928" s="427" t="s">
        <v>397</v>
      </c>
      <c r="D928" s="428"/>
      <c r="E928" s="429"/>
      <c r="F928" s="107"/>
      <c r="G928" s="326"/>
      <c r="H928" s="326"/>
      <c r="I928" s="326"/>
      <c r="J928" s="326"/>
      <c r="K928" s="326"/>
      <c r="L928" s="323"/>
      <c r="M928" s="324"/>
    </row>
    <row r="929" spans="1:13" ht="60" customHeight="1" x14ac:dyDescent="0.35">
      <c r="A929" s="273" t="s">
        <v>808</v>
      </c>
      <c r="B929" s="241" t="str">
        <f>IF(LEN($A929)&gt;1,"Val "&amp;COUNTIF($A$2:$A929,"&gt;&lt;"),"")</f>
        <v>Val 205</v>
      </c>
      <c r="C929" s="424"/>
      <c r="D929" s="425"/>
      <c r="E929" s="426"/>
      <c r="F929" s="195" t="e">
        <f>IF(AND($H929=TRUE,$I929=TRUE),"Return to form","")</f>
        <v>#N/A</v>
      </c>
      <c r="G929" s="326" t="e">
        <f>D926&lt;&gt;0</f>
        <v>#N/A</v>
      </c>
      <c r="H929" s="326" t="e">
        <f>E926&gt;=D926</f>
        <v>#N/A</v>
      </c>
      <c r="I929" s="326" t="b">
        <f>ISTEXT(C929)</f>
        <v>0</v>
      </c>
      <c r="J929" s="326" t="e">
        <f>IF(AND(G929=TRUE,H929=TRUE),TRUE,FALSE)</f>
        <v>#N/A</v>
      </c>
      <c r="K929" s="326" t="e">
        <f>IF(AND(G929=TRUE,H929=TRUE,I929=TRUE),TRUE,FALSE)</f>
        <v>#N/A</v>
      </c>
      <c r="L929" s="323"/>
      <c r="M929" s="324"/>
    </row>
    <row r="930" spans="1:13" ht="30" customHeight="1" x14ac:dyDescent="0.35">
      <c r="A930" s="273" t="s">
        <v>399</v>
      </c>
      <c r="B930" s="242" t="str">
        <f>IF(LEN($A930)&gt;1,"Val "&amp;COUNTIF($A$2:$A930,"&gt;&lt;"),"")</f>
        <v/>
      </c>
      <c r="C930" s="427" t="s">
        <v>400</v>
      </c>
      <c r="D930" s="428"/>
      <c r="E930" s="429"/>
      <c r="F930" s="196"/>
      <c r="G930" s="326"/>
      <c r="H930" s="326"/>
      <c r="I930" s="326"/>
      <c r="J930" s="326"/>
      <c r="K930" s="326"/>
      <c r="L930" s="323"/>
      <c r="M930" s="324"/>
    </row>
    <row r="931" spans="1:13" ht="60" customHeight="1" x14ac:dyDescent="0.35">
      <c r="A931" s="273" t="s">
        <v>809</v>
      </c>
      <c r="B931" s="241" t="str">
        <f>IF(LEN($A931)&gt;1,"Val "&amp;COUNTIF($A$2:$A931,"&gt;&lt;"),"")</f>
        <v>Val 206</v>
      </c>
      <c r="C931" s="424"/>
      <c r="D931" s="425"/>
      <c r="E931" s="426"/>
      <c r="F931" s="195" t="e">
        <f>IF(AND($H931=TRUE,$I931=TRUE),"Return to form","")</f>
        <v>#N/A</v>
      </c>
      <c r="G931" s="326" t="e">
        <f>AND($E926&lt;=SUM($C926-$L931),$H929=FALSE)</f>
        <v>#N/A</v>
      </c>
      <c r="H931" s="326" t="e">
        <f>E926&lt;=SUM(C926*M931)</f>
        <v>#N/A</v>
      </c>
      <c r="I931" s="326" t="b">
        <f>ISTEXT(C931)</f>
        <v>0</v>
      </c>
      <c r="J931" s="326" t="e">
        <f>IF(AND(G931=TRUE,H931=TRUE),TRUE,FALSE)</f>
        <v>#N/A</v>
      </c>
      <c r="K931" s="326" t="e">
        <f>IF(AND(G931=TRUE,H931=TRUE,I931=TRUE),TRUE,FALSE)</f>
        <v>#N/A</v>
      </c>
      <c r="L931" s="323">
        <v>5000</v>
      </c>
      <c r="M931" s="324">
        <v>0.33333333333333298</v>
      </c>
    </row>
    <row r="932" spans="1:13" x14ac:dyDescent="0.35">
      <c r="A932" s="273"/>
      <c r="B932" s="243"/>
      <c r="C932" s="135"/>
      <c r="D932" s="135"/>
      <c r="E932" s="135"/>
      <c r="F932" s="197"/>
      <c r="G932" s="327"/>
      <c r="H932" s="327"/>
      <c r="I932" s="327"/>
      <c r="J932" s="327"/>
      <c r="K932" s="327"/>
      <c r="M932" s="325"/>
    </row>
    <row r="933" spans="1:13" x14ac:dyDescent="0.35">
      <c r="A933" s="273" t="s">
        <v>399</v>
      </c>
      <c r="B933" s="242" t="str">
        <f>IF(LEN($A933)&gt;1,"Val "&amp;COUNTIF($A$2:$A933,"&gt;&lt;"),"")</f>
        <v/>
      </c>
      <c r="C933" s="104" t="s">
        <v>810</v>
      </c>
      <c r="D933" s="58"/>
      <c r="E933" s="59"/>
      <c r="F933" s="196"/>
      <c r="G933" s="327"/>
      <c r="H933" s="327"/>
      <c r="I933" s="327"/>
      <c r="J933" s="327"/>
      <c r="K933" s="327"/>
      <c r="M933" s="320"/>
    </row>
    <row r="934" spans="1:13" ht="45" customHeight="1" x14ac:dyDescent="0.35">
      <c r="A934" s="273" t="s">
        <v>399</v>
      </c>
      <c r="B934" s="242" t="str">
        <f>IF(LEN($A934)&gt;1,"Val "&amp;COUNTIF($A$2:$A934,"&gt;&lt;"),"")</f>
        <v/>
      </c>
      <c r="C934" s="61" t="s">
        <v>393</v>
      </c>
      <c r="D934" s="61" t="s">
        <v>394</v>
      </c>
      <c r="E934" s="61" t="s">
        <v>395</v>
      </c>
      <c r="F934" s="196"/>
      <c r="G934" s="328"/>
      <c r="H934" s="328"/>
      <c r="I934" s="327"/>
      <c r="J934" s="328"/>
      <c r="K934" s="327"/>
      <c r="M934" s="320"/>
    </row>
    <row r="935" spans="1:13" x14ac:dyDescent="0.35">
      <c r="A935" s="273" t="s">
        <v>399</v>
      </c>
      <c r="B935" s="242" t="str">
        <f>IF(LEN($A935)&gt;1,"Val "&amp;COUNTIF($A$2:$A935,"&gt;&lt;"),"")</f>
        <v/>
      </c>
      <c r="C935" s="60" t="e">
        <f>Org_data!$DA$3</f>
        <v>#N/A</v>
      </c>
      <c r="D935" s="60" t="e">
        <f>Org_data!$DA$4</f>
        <v>#N/A</v>
      </c>
      <c r="E935" s="60">
        <f>'E&amp;R1'!$V$47</f>
        <v>0</v>
      </c>
      <c r="F935" s="196"/>
      <c r="G935" s="329"/>
      <c r="H935" s="329"/>
      <c r="I935" s="330"/>
      <c r="J935" s="329"/>
      <c r="K935" s="330"/>
      <c r="L935" s="321"/>
      <c r="M935" s="322"/>
    </row>
    <row r="936" spans="1:13" ht="27.75" customHeight="1" x14ac:dyDescent="0.35">
      <c r="A936" s="273"/>
      <c r="B936" s="242"/>
      <c r="C936" s="418" t="s">
        <v>811</v>
      </c>
      <c r="D936" s="419"/>
      <c r="E936" s="420"/>
      <c r="F936" s="196"/>
      <c r="G936" s="329"/>
      <c r="H936" s="329"/>
      <c r="I936" s="330"/>
      <c r="J936" s="329"/>
      <c r="K936" s="330"/>
      <c r="L936" s="321"/>
      <c r="M936" s="322"/>
    </row>
    <row r="937" spans="1:13" ht="60" customHeight="1" x14ac:dyDescent="0.35">
      <c r="A937" s="273" t="s">
        <v>399</v>
      </c>
      <c r="B937" s="240" t="str">
        <f>IF(LEN($A937)&gt;1,"Val "&amp;COUNTIF($A$2:$A937,"&gt;&lt;"),"")</f>
        <v/>
      </c>
      <c r="C937" s="427" t="s">
        <v>397</v>
      </c>
      <c r="D937" s="428"/>
      <c r="E937" s="429"/>
      <c r="F937" s="107"/>
      <c r="G937" s="326"/>
      <c r="H937" s="326"/>
      <c r="I937" s="326"/>
      <c r="J937" s="326"/>
      <c r="K937" s="326"/>
      <c r="L937" s="323"/>
      <c r="M937" s="324"/>
    </row>
    <row r="938" spans="1:13" ht="60" customHeight="1" x14ac:dyDescent="0.35">
      <c r="A938" s="273" t="s">
        <v>812</v>
      </c>
      <c r="B938" s="241" t="str">
        <f>IF(LEN($A938)&gt;1,"Val "&amp;COUNTIF($A$2:$A938,"&gt;&lt;"),"")</f>
        <v>Val 207</v>
      </c>
      <c r="C938" s="424"/>
      <c r="D938" s="425"/>
      <c r="E938" s="426"/>
      <c r="F938" s="195" t="e">
        <f>IF(AND($H938=TRUE,$I938=TRUE),"Return to form","")</f>
        <v>#N/A</v>
      </c>
      <c r="G938" s="326" t="e">
        <f>D935&lt;&gt;0</f>
        <v>#N/A</v>
      </c>
      <c r="H938" s="326" t="e">
        <f>E935&gt;=D935</f>
        <v>#N/A</v>
      </c>
      <c r="I938" s="326" t="b">
        <f>ISTEXT(C938)</f>
        <v>0</v>
      </c>
      <c r="J938" s="326" t="e">
        <f>IF(AND(G938=TRUE,H938=TRUE),TRUE,FALSE)</f>
        <v>#N/A</v>
      </c>
      <c r="K938" s="326" t="e">
        <f>IF(AND(G938=TRUE,H938=TRUE,I938=TRUE),TRUE,FALSE)</f>
        <v>#N/A</v>
      </c>
      <c r="L938" s="323"/>
      <c r="M938" s="324"/>
    </row>
    <row r="939" spans="1:13" ht="30" customHeight="1" x14ac:dyDescent="0.35">
      <c r="A939" s="273" t="s">
        <v>399</v>
      </c>
      <c r="B939" s="242" t="str">
        <f>IF(LEN($A939)&gt;1,"Val "&amp;COUNTIF($A$2:$A939,"&gt;&lt;"),"")</f>
        <v/>
      </c>
      <c r="C939" s="427" t="s">
        <v>400</v>
      </c>
      <c r="D939" s="428"/>
      <c r="E939" s="429"/>
      <c r="F939" s="196"/>
      <c r="G939" s="326"/>
      <c r="H939" s="326"/>
      <c r="I939" s="326"/>
      <c r="J939" s="326"/>
      <c r="K939" s="326"/>
      <c r="L939" s="323"/>
      <c r="M939" s="324"/>
    </row>
    <row r="940" spans="1:13" ht="60" customHeight="1" x14ac:dyDescent="0.35">
      <c r="A940" s="273" t="s">
        <v>813</v>
      </c>
      <c r="B940" s="241" t="str">
        <f>IF(LEN($A940)&gt;1,"Val "&amp;COUNTIF($A$2:$A940,"&gt;&lt;"),"")</f>
        <v>Val 208</v>
      </c>
      <c r="C940" s="424"/>
      <c r="D940" s="425"/>
      <c r="E940" s="426"/>
      <c r="F940" s="195" t="e">
        <f>IF(AND($H940=TRUE,$I940=TRUE),"Return to form","")</f>
        <v>#N/A</v>
      </c>
      <c r="G940" s="326" t="e">
        <f>AND($E935&lt;=SUM($C935-$L940),$H938=FALSE)</f>
        <v>#N/A</v>
      </c>
      <c r="H940" s="326" t="e">
        <f>E935&lt;=SUM(C935*M940)</f>
        <v>#N/A</v>
      </c>
      <c r="I940" s="326" t="b">
        <f>ISTEXT(C940)</f>
        <v>0</v>
      </c>
      <c r="J940" s="326" t="e">
        <f>IF(AND(G940=TRUE,H940=TRUE),TRUE,FALSE)</f>
        <v>#N/A</v>
      </c>
      <c r="K940" s="326" t="e">
        <f>IF(AND(G940=TRUE,H940=TRUE,I940=TRUE),TRUE,FALSE)</f>
        <v>#N/A</v>
      </c>
      <c r="L940" s="323">
        <v>5000</v>
      </c>
      <c r="M940" s="324">
        <v>0.33333333333333298</v>
      </c>
    </row>
    <row r="941" spans="1:13" x14ac:dyDescent="0.35">
      <c r="A941" s="273"/>
      <c r="B941" s="243"/>
      <c r="C941" s="135"/>
      <c r="D941" s="135"/>
      <c r="E941" s="135"/>
      <c r="F941" s="197"/>
      <c r="G941" s="327"/>
      <c r="H941" s="327"/>
      <c r="I941" s="327"/>
      <c r="J941" s="327"/>
      <c r="K941" s="327"/>
      <c r="M941" s="325"/>
    </row>
    <row r="942" spans="1:13" x14ac:dyDescent="0.35">
      <c r="A942" s="273" t="s">
        <v>399</v>
      </c>
      <c r="B942" s="242" t="str">
        <f>IF(LEN($A942)&gt;1,"Val "&amp;COUNTIF($A$2:$A942,"&gt;&lt;"),"")</f>
        <v/>
      </c>
      <c r="C942" s="104" t="s">
        <v>814</v>
      </c>
      <c r="D942" s="58"/>
      <c r="E942" s="59"/>
      <c r="F942" s="196"/>
      <c r="G942" s="327"/>
      <c r="H942" s="327"/>
      <c r="I942" s="327"/>
      <c r="J942" s="327"/>
      <c r="K942" s="327"/>
      <c r="M942" s="320"/>
    </row>
    <row r="943" spans="1:13" ht="45" customHeight="1" x14ac:dyDescent="0.35">
      <c r="A943" s="273" t="s">
        <v>399</v>
      </c>
      <c r="B943" s="242" t="str">
        <f>IF(LEN($A943)&gt;1,"Val "&amp;COUNTIF($A$2:$A943,"&gt;&lt;"),"")</f>
        <v/>
      </c>
      <c r="C943" s="61" t="s">
        <v>393</v>
      </c>
      <c r="D943" s="61" t="s">
        <v>394</v>
      </c>
      <c r="E943" s="61" t="s">
        <v>395</v>
      </c>
      <c r="F943" s="196"/>
      <c r="G943" s="328"/>
      <c r="H943" s="328"/>
      <c r="I943" s="327"/>
      <c r="J943" s="328"/>
      <c r="K943" s="327"/>
      <c r="M943" s="320"/>
    </row>
    <row r="944" spans="1:13" x14ac:dyDescent="0.35">
      <c r="A944" s="273" t="s">
        <v>399</v>
      </c>
      <c r="B944" s="242" t="str">
        <f>IF(LEN($A944)&gt;1,"Val "&amp;COUNTIF($A$2:$A944,"&gt;&lt;"),"")</f>
        <v/>
      </c>
      <c r="C944" s="60" t="e">
        <f>Org_data!$DB$3</f>
        <v>#N/A</v>
      </c>
      <c r="D944" s="60" t="e">
        <f>Org_data!$DB$4</f>
        <v>#N/A</v>
      </c>
      <c r="E944" s="60">
        <f>'E&amp;R1'!$AH$47</f>
        <v>0</v>
      </c>
      <c r="F944" s="196"/>
      <c r="G944" s="329"/>
      <c r="H944" s="329"/>
      <c r="I944" s="330"/>
      <c r="J944" s="329"/>
      <c r="K944" s="330"/>
      <c r="L944" s="321"/>
      <c r="M944" s="322"/>
    </row>
    <row r="945" spans="1:13" ht="28.5" customHeight="1" x14ac:dyDescent="0.35">
      <c r="A945" s="273"/>
      <c r="B945" s="242"/>
      <c r="C945" s="418" t="s">
        <v>815</v>
      </c>
      <c r="D945" s="419"/>
      <c r="E945" s="420"/>
      <c r="F945" s="196"/>
      <c r="G945" s="329"/>
      <c r="H945" s="329"/>
      <c r="I945" s="330"/>
      <c r="J945" s="329"/>
      <c r="K945" s="330"/>
      <c r="L945" s="321"/>
      <c r="M945" s="322"/>
    </row>
    <row r="946" spans="1:13" ht="60" customHeight="1" x14ac:dyDescent="0.35">
      <c r="A946" s="273" t="s">
        <v>399</v>
      </c>
      <c r="B946" s="240" t="str">
        <f>IF(LEN($A946)&gt;1,"Val "&amp;COUNTIF($A$2:$A946,"&gt;&lt;"),"")</f>
        <v/>
      </c>
      <c r="C946" s="427" t="s">
        <v>397</v>
      </c>
      <c r="D946" s="428"/>
      <c r="E946" s="429"/>
      <c r="F946" s="107"/>
      <c r="G946" s="326"/>
      <c r="H946" s="326"/>
      <c r="I946" s="326"/>
      <c r="J946" s="326"/>
      <c r="K946" s="326"/>
      <c r="L946" s="323"/>
      <c r="M946" s="324"/>
    </row>
    <row r="947" spans="1:13" ht="60" customHeight="1" x14ac:dyDescent="0.35">
      <c r="A947" s="273" t="s">
        <v>816</v>
      </c>
      <c r="B947" s="241" t="str">
        <f>IF(LEN($A947)&gt;1,"Val "&amp;COUNTIF($A$2:$A947,"&gt;&lt;"),"")</f>
        <v>Val 209</v>
      </c>
      <c r="C947" s="424"/>
      <c r="D947" s="425"/>
      <c r="E947" s="426"/>
      <c r="F947" s="195" t="e">
        <f>IF(AND($H947=TRUE,$I947=TRUE),"Return to form","")</f>
        <v>#N/A</v>
      </c>
      <c r="G947" s="326" t="e">
        <f>D944&lt;&gt;0</f>
        <v>#N/A</v>
      </c>
      <c r="H947" s="326" t="e">
        <f>E944&gt;=D944</f>
        <v>#N/A</v>
      </c>
      <c r="I947" s="326" t="b">
        <f>ISTEXT(C947)</f>
        <v>0</v>
      </c>
      <c r="J947" s="326" t="e">
        <f>IF(AND(G947=TRUE,H947=TRUE),TRUE,FALSE)</f>
        <v>#N/A</v>
      </c>
      <c r="K947" s="326" t="e">
        <f>IF(AND(G947=TRUE,H947=TRUE,I947=TRUE),TRUE,FALSE)</f>
        <v>#N/A</v>
      </c>
      <c r="L947" s="323"/>
      <c r="M947" s="324"/>
    </row>
    <row r="948" spans="1:13" ht="30" customHeight="1" x14ac:dyDescent="0.35">
      <c r="A948" s="273" t="s">
        <v>399</v>
      </c>
      <c r="B948" s="242" t="str">
        <f>IF(LEN($A948)&gt;1,"Val "&amp;COUNTIF($A$2:$A948,"&gt;&lt;"),"")</f>
        <v/>
      </c>
      <c r="C948" s="427" t="s">
        <v>400</v>
      </c>
      <c r="D948" s="428"/>
      <c r="E948" s="429"/>
      <c r="F948" s="196"/>
      <c r="G948" s="326"/>
      <c r="H948" s="326"/>
      <c r="I948" s="326"/>
      <c r="J948" s="326"/>
      <c r="K948" s="326"/>
      <c r="L948" s="323"/>
      <c r="M948" s="324"/>
    </row>
    <row r="949" spans="1:13" ht="60" customHeight="1" x14ac:dyDescent="0.35">
      <c r="A949" s="273" t="s">
        <v>817</v>
      </c>
      <c r="B949" s="241" t="str">
        <f>IF(LEN($A949)&gt;1,"Val "&amp;COUNTIF($A$2:$A949,"&gt;&lt;"),"")</f>
        <v>Val 210</v>
      </c>
      <c r="C949" s="424"/>
      <c r="D949" s="425"/>
      <c r="E949" s="426"/>
      <c r="F949" s="195" t="e">
        <f>IF(AND($H949=TRUE,$I949=TRUE),"Return to form","")</f>
        <v>#N/A</v>
      </c>
      <c r="G949" s="326" t="e">
        <f>AND($E944&lt;=SUM($C944-$L949),$H947=FALSE)</f>
        <v>#N/A</v>
      </c>
      <c r="H949" s="326" t="e">
        <f>E944&lt;=SUM(C944*M949)</f>
        <v>#N/A</v>
      </c>
      <c r="I949" s="326" t="b">
        <f>ISTEXT(C949)</f>
        <v>0</v>
      </c>
      <c r="J949" s="326" t="e">
        <f>IF(AND(G949=TRUE,H949=TRUE),TRUE,FALSE)</f>
        <v>#N/A</v>
      </c>
      <c r="K949" s="326" t="e">
        <f>IF(AND(G949=TRUE,H949=TRUE,I949=TRUE),TRUE,FALSE)</f>
        <v>#N/A</v>
      </c>
      <c r="L949" s="323">
        <v>5000</v>
      </c>
      <c r="M949" s="324">
        <v>0.33333333333333298</v>
      </c>
    </row>
    <row r="950" spans="1:13" x14ac:dyDescent="0.35">
      <c r="A950" s="273"/>
      <c r="B950" s="243"/>
      <c r="C950" s="135"/>
      <c r="D950" s="135"/>
      <c r="E950" s="135"/>
      <c r="F950" s="197"/>
      <c r="G950" s="327"/>
      <c r="H950" s="327"/>
      <c r="I950" s="327"/>
      <c r="J950" s="327"/>
      <c r="K950" s="327"/>
      <c r="M950" s="325"/>
    </row>
    <row r="951" spans="1:13" x14ac:dyDescent="0.35">
      <c r="A951" s="273" t="s">
        <v>399</v>
      </c>
      <c r="B951" s="242" t="str">
        <f>IF(LEN($A951)&gt;1,"Val "&amp;COUNTIF($A$2:$A951,"&gt;&lt;"),"")</f>
        <v/>
      </c>
      <c r="C951" s="104" t="s">
        <v>818</v>
      </c>
      <c r="D951" s="58"/>
      <c r="E951" s="59"/>
      <c r="F951" s="196"/>
      <c r="G951" s="327"/>
      <c r="H951" s="327"/>
      <c r="I951" s="327"/>
      <c r="J951" s="327"/>
      <c r="K951" s="327"/>
      <c r="M951" s="320"/>
    </row>
    <row r="952" spans="1:13" ht="45" customHeight="1" x14ac:dyDescent="0.35">
      <c r="A952" s="273" t="s">
        <v>399</v>
      </c>
      <c r="B952" s="242" t="str">
        <f>IF(LEN($A952)&gt;1,"Val "&amp;COUNTIF($A$2:$A952,"&gt;&lt;"),"")</f>
        <v/>
      </c>
      <c r="C952" s="61" t="s">
        <v>393</v>
      </c>
      <c r="D952" s="61" t="s">
        <v>394</v>
      </c>
      <c r="E952" s="61" t="s">
        <v>395</v>
      </c>
      <c r="F952" s="196"/>
      <c r="G952" s="328"/>
      <c r="H952" s="328"/>
      <c r="I952" s="327"/>
      <c r="J952" s="328"/>
      <c r="K952" s="327"/>
      <c r="M952" s="320"/>
    </row>
    <row r="953" spans="1:13" x14ac:dyDescent="0.35">
      <c r="A953" s="273" t="s">
        <v>399</v>
      </c>
      <c r="B953" s="242" t="str">
        <f>IF(LEN($A953)&gt;1,"Val "&amp;COUNTIF($A$2:$A953,"&gt;&lt;"),"")</f>
        <v/>
      </c>
      <c r="C953" s="60" t="e">
        <f>Org_data!$DC$3</f>
        <v>#N/A</v>
      </c>
      <c r="D953" s="60" t="e">
        <f>Org_data!$DC$4</f>
        <v>#N/A</v>
      </c>
      <c r="E953" s="60">
        <f>'E&amp;R1'!$L$48</f>
        <v>0</v>
      </c>
      <c r="F953" s="196"/>
      <c r="G953" s="329"/>
      <c r="H953" s="329"/>
      <c r="I953" s="330"/>
      <c r="J953" s="329"/>
      <c r="K953" s="330"/>
      <c r="L953" s="321"/>
      <c r="M953" s="322"/>
    </row>
    <row r="954" spans="1:13" ht="26.25" customHeight="1" x14ac:dyDescent="0.35">
      <c r="A954" s="273"/>
      <c r="B954" s="242"/>
      <c r="C954" s="418" t="s">
        <v>819</v>
      </c>
      <c r="D954" s="419"/>
      <c r="E954" s="420"/>
      <c r="F954" s="196"/>
      <c r="G954" s="329"/>
      <c r="H954" s="329"/>
      <c r="I954" s="330"/>
      <c r="J954" s="329"/>
      <c r="K954" s="330"/>
      <c r="L954" s="321"/>
      <c r="M954" s="322"/>
    </row>
    <row r="955" spans="1:13" ht="60" customHeight="1" x14ac:dyDescent="0.35">
      <c r="A955" s="273" t="s">
        <v>399</v>
      </c>
      <c r="B955" s="240" t="str">
        <f>IF(LEN($A955)&gt;1,"Val "&amp;COUNTIF($A$2:$A955,"&gt;&lt;"),"")</f>
        <v/>
      </c>
      <c r="C955" s="427" t="s">
        <v>397</v>
      </c>
      <c r="D955" s="428"/>
      <c r="E955" s="429"/>
      <c r="F955" s="107"/>
      <c r="G955" s="326"/>
      <c r="H955" s="326"/>
      <c r="I955" s="326"/>
      <c r="J955" s="326"/>
      <c r="K955" s="326"/>
      <c r="L955" s="323"/>
      <c r="M955" s="324"/>
    </row>
    <row r="956" spans="1:13" ht="60" customHeight="1" x14ac:dyDescent="0.35">
      <c r="A956" s="273" t="s">
        <v>820</v>
      </c>
      <c r="B956" s="241" t="str">
        <f>IF(LEN($A956)&gt;1,"Val "&amp;COUNTIF($A$2:$A956,"&gt;&lt;"),"")</f>
        <v>Val 211</v>
      </c>
      <c r="C956" s="424"/>
      <c r="D956" s="425"/>
      <c r="E956" s="426"/>
      <c r="F956" s="195" t="e">
        <f>IF(AND($H956=TRUE,$I956=TRUE),"Return to form","")</f>
        <v>#N/A</v>
      </c>
      <c r="G956" s="326" t="e">
        <f>D953&lt;&gt;0</f>
        <v>#N/A</v>
      </c>
      <c r="H956" s="326" t="e">
        <f>E953&gt;=D953</f>
        <v>#N/A</v>
      </c>
      <c r="I956" s="326" t="b">
        <f>ISTEXT(C956)</f>
        <v>0</v>
      </c>
      <c r="J956" s="326" t="e">
        <f>IF(AND(G956=TRUE,H956=TRUE),TRUE,FALSE)</f>
        <v>#N/A</v>
      </c>
      <c r="K956" s="326" t="e">
        <f>IF(AND(G956=TRUE,H956=TRUE,I956=TRUE),TRUE,FALSE)</f>
        <v>#N/A</v>
      </c>
      <c r="L956" s="323"/>
      <c r="M956" s="324"/>
    </row>
    <row r="957" spans="1:13" ht="30" customHeight="1" x14ac:dyDescent="0.35">
      <c r="A957" s="273" t="s">
        <v>399</v>
      </c>
      <c r="B957" s="242" t="str">
        <f>IF(LEN($A957)&gt;1,"Val "&amp;COUNTIF($A$2:$A957,"&gt;&lt;"),"")</f>
        <v/>
      </c>
      <c r="C957" s="427" t="s">
        <v>400</v>
      </c>
      <c r="D957" s="428"/>
      <c r="E957" s="429"/>
      <c r="F957" s="196"/>
      <c r="G957" s="326"/>
      <c r="H957" s="326"/>
      <c r="I957" s="326"/>
      <c r="J957" s="326"/>
      <c r="K957" s="326"/>
      <c r="L957" s="323"/>
      <c r="M957" s="324"/>
    </row>
    <row r="958" spans="1:13" ht="60" customHeight="1" x14ac:dyDescent="0.35">
      <c r="A958" s="273" t="s">
        <v>821</v>
      </c>
      <c r="B958" s="241" t="str">
        <f>IF(LEN($A958)&gt;1,"Val "&amp;COUNTIF($A$2:$A958,"&gt;&lt;"),"")</f>
        <v>Val 212</v>
      </c>
      <c r="C958" s="424"/>
      <c r="D958" s="425"/>
      <c r="E958" s="426"/>
      <c r="F958" s="195" t="e">
        <f>IF(AND($H958=TRUE,$I958=TRUE),"Return to form","")</f>
        <v>#N/A</v>
      </c>
      <c r="G958" s="326" t="e">
        <f>AND($E953&lt;=SUM($C953-$L958),$H956=FALSE)</f>
        <v>#N/A</v>
      </c>
      <c r="H958" s="326" t="e">
        <f>E953&lt;=SUM(C953*M958)</f>
        <v>#N/A</v>
      </c>
      <c r="I958" s="326" t="b">
        <f>ISTEXT(C958)</f>
        <v>0</v>
      </c>
      <c r="J958" s="326" t="e">
        <f>IF(AND(G958=TRUE,H958=TRUE),TRUE,FALSE)</f>
        <v>#N/A</v>
      </c>
      <c r="K958" s="326" t="e">
        <f>IF(AND(G958=TRUE,H958=TRUE,I958=TRUE),TRUE,FALSE)</f>
        <v>#N/A</v>
      </c>
      <c r="L958" s="323">
        <v>5000</v>
      </c>
      <c r="M958" s="324">
        <v>0.33333333333333298</v>
      </c>
    </row>
    <row r="959" spans="1:13" x14ac:dyDescent="0.35">
      <c r="A959" s="273" t="s">
        <v>399</v>
      </c>
      <c r="B959" s="243" t="str">
        <f>IF(LEN($A959)&gt;1,"Val "&amp;COUNTIF($A$2:$A959,"&gt;&lt;"),"")</f>
        <v/>
      </c>
      <c r="C959" s="135"/>
      <c r="D959" s="135"/>
      <c r="E959" s="135"/>
      <c r="F959" s="197"/>
      <c r="G959" s="327"/>
      <c r="H959" s="327"/>
      <c r="I959" s="327"/>
      <c r="J959" s="327"/>
      <c r="K959" s="327"/>
      <c r="M959" s="325"/>
    </row>
    <row r="960" spans="1:13" x14ac:dyDescent="0.35">
      <c r="A960" s="273" t="s">
        <v>399</v>
      </c>
      <c r="B960" s="242" t="str">
        <f>IF(LEN($A960)&gt;1,"Val "&amp;COUNTIF($A$2:$A960,"&gt;&lt;"),"")</f>
        <v/>
      </c>
      <c r="C960" s="104" t="s">
        <v>822</v>
      </c>
      <c r="D960" s="58"/>
      <c r="E960" s="59"/>
      <c r="F960" s="196"/>
      <c r="G960" s="327"/>
      <c r="H960" s="327"/>
      <c r="I960" s="327"/>
      <c r="J960" s="327"/>
      <c r="K960" s="327"/>
      <c r="M960" s="320"/>
    </row>
    <row r="961" spans="1:13" ht="45" customHeight="1" x14ac:dyDescent="0.35">
      <c r="A961" s="273" t="s">
        <v>399</v>
      </c>
      <c r="B961" s="242" t="str">
        <f>IF(LEN($A961)&gt;1,"Val "&amp;COUNTIF($A$2:$A961,"&gt;&lt;"),"")</f>
        <v/>
      </c>
      <c r="C961" s="61" t="s">
        <v>393</v>
      </c>
      <c r="D961" s="61" t="s">
        <v>394</v>
      </c>
      <c r="E961" s="61" t="s">
        <v>395</v>
      </c>
      <c r="F961" s="196"/>
      <c r="G961" s="328"/>
      <c r="H961" s="328"/>
      <c r="I961" s="327"/>
      <c r="J961" s="328"/>
      <c r="K961" s="327"/>
      <c r="M961" s="320"/>
    </row>
    <row r="962" spans="1:13" x14ac:dyDescent="0.35">
      <c r="A962" s="273" t="s">
        <v>399</v>
      </c>
      <c r="B962" s="242" t="str">
        <f>IF(LEN($A962)&gt;1,"Val "&amp;COUNTIF($A$2:$A962,"&gt;&lt;"),"")</f>
        <v/>
      </c>
      <c r="C962" s="60" t="e">
        <f>Org_data!$DD$3</f>
        <v>#N/A</v>
      </c>
      <c r="D962" s="60" t="e">
        <f>Org_data!$DD$4</f>
        <v>#N/A</v>
      </c>
      <c r="E962" s="60">
        <f>'E&amp;R1'!$V$48</f>
        <v>0</v>
      </c>
      <c r="F962" s="196"/>
      <c r="G962" s="329"/>
      <c r="H962" s="329"/>
      <c r="I962" s="330"/>
      <c r="J962" s="329"/>
      <c r="K962" s="330"/>
      <c r="L962" s="321"/>
      <c r="M962" s="322"/>
    </row>
    <row r="963" spans="1:13" ht="27" customHeight="1" x14ac:dyDescent="0.35">
      <c r="A963" s="273"/>
      <c r="B963" s="242"/>
      <c r="C963" s="418" t="s">
        <v>823</v>
      </c>
      <c r="D963" s="419"/>
      <c r="E963" s="420"/>
      <c r="F963" s="196"/>
      <c r="G963" s="329"/>
      <c r="H963" s="329"/>
      <c r="I963" s="330"/>
      <c r="J963" s="329"/>
      <c r="K963" s="330"/>
      <c r="L963" s="321"/>
      <c r="M963" s="322"/>
    </row>
    <row r="964" spans="1:13" ht="60" customHeight="1" x14ac:dyDescent="0.35">
      <c r="A964" s="273" t="s">
        <v>399</v>
      </c>
      <c r="B964" s="240" t="str">
        <f>IF(LEN($A964)&gt;1,"Val "&amp;COUNTIF($A$2:$A964,"&gt;&lt;"),"")</f>
        <v/>
      </c>
      <c r="C964" s="427" t="s">
        <v>397</v>
      </c>
      <c r="D964" s="428"/>
      <c r="E964" s="429"/>
      <c r="F964" s="107"/>
      <c r="G964" s="326"/>
      <c r="H964" s="326"/>
      <c r="I964" s="326"/>
      <c r="J964" s="326"/>
      <c r="K964" s="326"/>
      <c r="L964" s="323"/>
      <c r="M964" s="324"/>
    </row>
    <row r="965" spans="1:13" ht="60" customHeight="1" x14ac:dyDescent="0.35">
      <c r="A965" s="273" t="s">
        <v>824</v>
      </c>
      <c r="B965" s="241" t="str">
        <f>IF(LEN($A965)&gt;1,"Val "&amp;COUNTIF($A$2:$A965,"&gt;&lt;"),"")</f>
        <v>Val 213</v>
      </c>
      <c r="C965" s="424"/>
      <c r="D965" s="425"/>
      <c r="E965" s="426"/>
      <c r="F965" s="195" t="e">
        <f>IF(AND($H965=TRUE,$I965=TRUE),"Return to form","")</f>
        <v>#N/A</v>
      </c>
      <c r="G965" s="326" t="e">
        <f>D962&lt;&gt;0</f>
        <v>#N/A</v>
      </c>
      <c r="H965" s="326" t="e">
        <f>E962&gt;=D962</f>
        <v>#N/A</v>
      </c>
      <c r="I965" s="326" t="b">
        <f>ISTEXT(C965)</f>
        <v>0</v>
      </c>
      <c r="J965" s="326" t="e">
        <f>IF(AND(G965=TRUE,H965=TRUE),TRUE,FALSE)</f>
        <v>#N/A</v>
      </c>
      <c r="K965" s="326" t="e">
        <f>IF(AND(G965=TRUE,H965=TRUE,I965=TRUE),TRUE,FALSE)</f>
        <v>#N/A</v>
      </c>
      <c r="L965" s="323"/>
      <c r="M965" s="324"/>
    </row>
    <row r="966" spans="1:13" ht="30" customHeight="1" x14ac:dyDescent="0.35">
      <c r="A966" s="273" t="s">
        <v>399</v>
      </c>
      <c r="B966" s="242" t="str">
        <f>IF(LEN($A966)&gt;1,"Val "&amp;COUNTIF($A$2:$A966,"&gt;&lt;"),"")</f>
        <v/>
      </c>
      <c r="C966" s="427" t="s">
        <v>400</v>
      </c>
      <c r="D966" s="428"/>
      <c r="E966" s="429"/>
      <c r="F966" s="196"/>
      <c r="G966" s="326"/>
      <c r="H966" s="326"/>
      <c r="I966" s="326"/>
      <c r="J966" s="326"/>
      <c r="K966" s="326"/>
      <c r="L966" s="323"/>
      <c r="M966" s="324"/>
    </row>
    <row r="967" spans="1:13" ht="60" customHeight="1" x14ac:dyDescent="0.35">
      <c r="A967" s="273" t="s">
        <v>825</v>
      </c>
      <c r="B967" s="241" t="str">
        <f>IF(LEN($A967)&gt;1,"Val "&amp;COUNTIF($A$2:$A967,"&gt;&lt;"),"")</f>
        <v>Val 214</v>
      </c>
      <c r="C967" s="424"/>
      <c r="D967" s="425"/>
      <c r="E967" s="426"/>
      <c r="F967" s="195" t="e">
        <f>IF(AND($H967=TRUE,$I967=TRUE),"Return to form","")</f>
        <v>#N/A</v>
      </c>
      <c r="G967" s="326" t="e">
        <f>AND($E962&lt;=SUM($C962-$L967),$H965=FALSE)</f>
        <v>#N/A</v>
      </c>
      <c r="H967" s="326" t="e">
        <f>E962&lt;=SUM(C962*M967)</f>
        <v>#N/A</v>
      </c>
      <c r="I967" s="326" t="b">
        <f>ISTEXT(C967)</f>
        <v>0</v>
      </c>
      <c r="J967" s="326" t="e">
        <f>IF(AND(G967=TRUE,H967=TRUE),TRUE,FALSE)</f>
        <v>#N/A</v>
      </c>
      <c r="K967" s="326" t="e">
        <f>IF(AND(G967=TRUE,H967=TRUE,I967=TRUE),TRUE,FALSE)</f>
        <v>#N/A</v>
      </c>
      <c r="L967" s="323">
        <v>5000</v>
      </c>
      <c r="M967" s="324">
        <v>0.33333333333333298</v>
      </c>
    </row>
    <row r="968" spans="1:13" x14ac:dyDescent="0.35">
      <c r="A968" s="273" t="s">
        <v>399</v>
      </c>
      <c r="B968" s="243" t="str">
        <f>IF(LEN($A968)&gt;1,"Val "&amp;COUNTIF($A$2:$A968,"&gt;&lt;"),"")</f>
        <v/>
      </c>
      <c r="C968" s="135"/>
      <c r="D968" s="135"/>
      <c r="E968" s="135"/>
      <c r="F968" s="197"/>
      <c r="G968" s="327"/>
      <c r="H968" s="327"/>
      <c r="I968" s="327"/>
      <c r="J968" s="327"/>
      <c r="K968" s="327"/>
      <c r="M968" s="325"/>
    </row>
    <row r="969" spans="1:13" x14ac:dyDescent="0.35">
      <c r="A969" s="273" t="s">
        <v>399</v>
      </c>
      <c r="B969" s="242" t="str">
        <f>IF(LEN($A969)&gt;1,"Val "&amp;COUNTIF($A$2:$A969,"&gt;&lt;"),"")</f>
        <v/>
      </c>
      <c r="C969" s="104" t="s">
        <v>826</v>
      </c>
      <c r="D969" s="58"/>
      <c r="E969" s="59"/>
      <c r="F969" s="196"/>
      <c r="G969" s="327"/>
      <c r="H969" s="327"/>
      <c r="I969" s="327"/>
      <c r="J969" s="327"/>
      <c r="K969" s="327"/>
      <c r="M969" s="320"/>
    </row>
    <row r="970" spans="1:13" ht="45" customHeight="1" x14ac:dyDescent="0.35">
      <c r="A970" s="273" t="s">
        <v>399</v>
      </c>
      <c r="B970" s="242" t="str">
        <f>IF(LEN($A970)&gt;1,"Val "&amp;COUNTIF($A$2:$A970,"&gt;&lt;"),"")</f>
        <v/>
      </c>
      <c r="C970" s="61" t="s">
        <v>393</v>
      </c>
      <c r="D970" s="61" t="s">
        <v>394</v>
      </c>
      <c r="E970" s="61" t="s">
        <v>395</v>
      </c>
      <c r="F970" s="196"/>
      <c r="G970" s="328"/>
      <c r="H970" s="328"/>
      <c r="I970" s="327"/>
      <c r="J970" s="328"/>
      <c r="K970" s="327"/>
      <c r="M970" s="320"/>
    </row>
    <row r="971" spans="1:13" x14ac:dyDescent="0.35">
      <c r="A971" s="273" t="s">
        <v>399</v>
      </c>
      <c r="B971" s="242" t="str">
        <f>IF(LEN($A971)&gt;1,"Val "&amp;COUNTIF($A$2:$A971,"&gt;&lt;"),"")</f>
        <v/>
      </c>
      <c r="C971" s="60" t="e">
        <f>Org_data!$DE$3</f>
        <v>#N/A</v>
      </c>
      <c r="D971" s="60" t="e">
        <f>Org_data!$DE$4</f>
        <v>#N/A</v>
      </c>
      <c r="E971" s="60">
        <f>'E&amp;R1'!$AH$48</f>
        <v>0</v>
      </c>
      <c r="F971" s="196"/>
      <c r="G971" s="329"/>
      <c r="H971" s="329"/>
      <c r="I971" s="330"/>
      <c r="J971" s="329"/>
      <c r="K971" s="330"/>
      <c r="L971" s="321"/>
      <c r="M971" s="322"/>
    </row>
    <row r="972" spans="1:13" ht="28.5" customHeight="1" x14ac:dyDescent="0.35">
      <c r="A972" s="273"/>
      <c r="B972" s="242"/>
      <c r="C972" s="418" t="s">
        <v>827</v>
      </c>
      <c r="D972" s="419"/>
      <c r="E972" s="420"/>
      <c r="F972" s="196"/>
      <c r="G972" s="329"/>
      <c r="H972" s="329"/>
      <c r="I972" s="330"/>
      <c r="J972" s="329"/>
      <c r="K972" s="330"/>
      <c r="L972" s="321"/>
      <c r="M972" s="322"/>
    </row>
    <row r="973" spans="1:13" ht="60" customHeight="1" x14ac:dyDescent="0.35">
      <c r="A973" s="273" t="s">
        <v>399</v>
      </c>
      <c r="B973" s="240" t="str">
        <f>IF(LEN($A973)&gt;1,"Val "&amp;COUNTIF($A$2:$A973,"&gt;&lt;"),"")</f>
        <v/>
      </c>
      <c r="C973" s="427" t="s">
        <v>397</v>
      </c>
      <c r="D973" s="428"/>
      <c r="E973" s="429"/>
      <c r="F973" s="107"/>
      <c r="G973" s="326"/>
      <c r="H973" s="326"/>
      <c r="I973" s="326"/>
      <c r="J973" s="326"/>
      <c r="K973" s="326"/>
      <c r="L973" s="323"/>
      <c r="M973" s="324"/>
    </row>
    <row r="974" spans="1:13" ht="60" customHeight="1" x14ac:dyDescent="0.35">
      <c r="A974" s="273" t="s">
        <v>828</v>
      </c>
      <c r="B974" s="241" t="str">
        <f>IF(LEN($A974)&gt;1,"Val "&amp;COUNTIF($A$2:$A974,"&gt;&lt;"),"")</f>
        <v>Val 215</v>
      </c>
      <c r="C974" s="424"/>
      <c r="D974" s="425"/>
      <c r="E974" s="426"/>
      <c r="F974" s="195" t="e">
        <f>IF(AND($H974=TRUE,$I974=TRUE),"Return to form","")</f>
        <v>#N/A</v>
      </c>
      <c r="G974" s="326" t="e">
        <f>D971&lt;&gt;0</f>
        <v>#N/A</v>
      </c>
      <c r="H974" s="326" t="e">
        <f>E971&gt;=D971</f>
        <v>#N/A</v>
      </c>
      <c r="I974" s="326" t="b">
        <f>ISTEXT(C974)</f>
        <v>0</v>
      </c>
      <c r="J974" s="326" t="e">
        <f>IF(AND(G974=TRUE,H974=TRUE),TRUE,FALSE)</f>
        <v>#N/A</v>
      </c>
      <c r="K974" s="326" t="e">
        <f>IF(AND(G974=TRUE,H974=TRUE,I974=TRUE),TRUE,FALSE)</f>
        <v>#N/A</v>
      </c>
      <c r="L974" s="323"/>
      <c r="M974" s="324"/>
    </row>
    <row r="975" spans="1:13" ht="30" customHeight="1" x14ac:dyDescent="0.35">
      <c r="A975" s="273" t="s">
        <v>399</v>
      </c>
      <c r="B975" s="242" t="str">
        <f>IF(LEN($A975)&gt;1,"Val "&amp;COUNTIF($A$2:$A975,"&gt;&lt;"),"")</f>
        <v/>
      </c>
      <c r="C975" s="427" t="s">
        <v>400</v>
      </c>
      <c r="D975" s="428"/>
      <c r="E975" s="429"/>
      <c r="F975" s="196"/>
      <c r="G975" s="326"/>
      <c r="H975" s="326"/>
      <c r="I975" s="326"/>
      <c r="J975" s="326"/>
      <c r="K975" s="326"/>
      <c r="L975" s="323"/>
      <c r="M975" s="324"/>
    </row>
    <row r="976" spans="1:13" ht="60" customHeight="1" x14ac:dyDescent="0.35">
      <c r="A976" s="273" t="s">
        <v>829</v>
      </c>
      <c r="B976" s="241" t="str">
        <f>IF(LEN($A976)&gt;1,"Val "&amp;COUNTIF($A$2:$A976,"&gt;&lt;"),"")</f>
        <v>Val 216</v>
      </c>
      <c r="C976" s="424"/>
      <c r="D976" s="425"/>
      <c r="E976" s="426"/>
      <c r="F976" s="195" t="e">
        <f>IF(AND($H976=TRUE,$I976=TRUE),"Return to form","")</f>
        <v>#N/A</v>
      </c>
      <c r="G976" s="326" t="e">
        <f>AND($E971&lt;=SUM($C971-$L976),$H974=FALSE)</f>
        <v>#N/A</v>
      </c>
      <c r="H976" s="326" t="e">
        <f>E971&lt;=SUM(C971*M976)</f>
        <v>#N/A</v>
      </c>
      <c r="I976" s="326" t="b">
        <f>ISTEXT(C976)</f>
        <v>0</v>
      </c>
      <c r="J976" s="326" t="e">
        <f>IF(AND(G976=TRUE,H976=TRUE),TRUE,FALSE)</f>
        <v>#N/A</v>
      </c>
      <c r="K976" s="326" t="e">
        <f>IF(AND(G976=TRUE,H976=TRUE,I976=TRUE),TRUE,FALSE)</f>
        <v>#N/A</v>
      </c>
      <c r="L976" s="323">
        <v>5000</v>
      </c>
      <c r="M976" s="324">
        <v>0.33333333333333298</v>
      </c>
    </row>
    <row r="977" spans="1:13" x14ac:dyDescent="0.35">
      <c r="A977" s="273" t="s">
        <v>399</v>
      </c>
      <c r="B977" s="243" t="str">
        <f>IF(LEN($A977)&gt;1,"Val "&amp;COUNTIF($A$2:$A977,"&gt;&lt;"),"")</f>
        <v/>
      </c>
      <c r="C977" s="135"/>
      <c r="D977" s="135"/>
      <c r="E977" s="135"/>
      <c r="F977" s="197"/>
      <c r="G977" s="327"/>
      <c r="H977" s="327"/>
      <c r="I977" s="327"/>
      <c r="J977" s="327"/>
      <c r="K977" s="327"/>
      <c r="M977" s="325"/>
    </row>
    <row r="978" spans="1:13" x14ac:dyDescent="0.35">
      <c r="A978" s="273" t="s">
        <v>399</v>
      </c>
      <c r="B978" s="242" t="str">
        <f>IF(LEN($A978)&gt;1,"Val "&amp;COUNTIF($A$2:$A978,"&gt;&lt;"),"")</f>
        <v/>
      </c>
      <c r="C978" s="104" t="s">
        <v>830</v>
      </c>
      <c r="D978" s="58"/>
      <c r="E978" s="59"/>
      <c r="F978" s="196"/>
      <c r="G978" s="327"/>
      <c r="H978" s="327"/>
      <c r="I978" s="327"/>
      <c r="J978" s="327"/>
      <c r="K978" s="327"/>
      <c r="M978" s="320"/>
    </row>
    <row r="979" spans="1:13" ht="45" customHeight="1" x14ac:dyDescent="0.35">
      <c r="A979" s="273" t="s">
        <v>399</v>
      </c>
      <c r="B979" s="242" t="str">
        <f>IF(LEN($A979)&gt;1,"Val "&amp;COUNTIF($A$2:$A979,"&gt;&lt;"),"")</f>
        <v/>
      </c>
      <c r="C979" s="61" t="s">
        <v>393</v>
      </c>
      <c r="D979" s="61" t="s">
        <v>394</v>
      </c>
      <c r="E979" s="61" t="s">
        <v>395</v>
      </c>
      <c r="F979" s="196"/>
      <c r="G979" s="328"/>
      <c r="H979" s="328"/>
      <c r="I979" s="327"/>
      <c r="J979" s="328"/>
      <c r="K979" s="327"/>
      <c r="M979" s="320"/>
    </row>
    <row r="980" spans="1:13" x14ac:dyDescent="0.35">
      <c r="A980" s="273" t="s">
        <v>399</v>
      </c>
      <c r="B980" s="242" t="str">
        <f>IF(LEN($A980)&gt;1,"Val "&amp;COUNTIF($A$2:$A980,"&gt;&lt;"),"")</f>
        <v/>
      </c>
      <c r="C980" s="60" t="e">
        <f>Org_data!$DF$3</f>
        <v>#N/A</v>
      </c>
      <c r="D980" s="60" t="e">
        <f>Org_data!$DF$4</f>
        <v>#N/A</v>
      </c>
      <c r="E980" s="60">
        <f>'E&amp;R1'!$L$49</f>
        <v>0</v>
      </c>
      <c r="F980" s="196"/>
      <c r="G980" s="329"/>
      <c r="H980" s="329"/>
      <c r="I980" s="330"/>
      <c r="J980" s="329"/>
      <c r="K980" s="330"/>
      <c r="L980" s="321"/>
      <c r="M980" s="322"/>
    </row>
    <row r="981" spans="1:13" ht="28.5" customHeight="1" x14ac:dyDescent="0.35">
      <c r="A981" s="273"/>
      <c r="B981" s="242"/>
      <c r="C981" s="418" t="s">
        <v>831</v>
      </c>
      <c r="D981" s="419"/>
      <c r="E981" s="420"/>
      <c r="F981" s="196"/>
      <c r="G981" s="329"/>
      <c r="H981" s="329"/>
      <c r="I981" s="330"/>
      <c r="J981" s="329"/>
      <c r="K981" s="330"/>
      <c r="L981" s="321"/>
      <c r="M981" s="322"/>
    </row>
    <row r="982" spans="1:13" ht="60" customHeight="1" x14ac:dyDescent="0.35">
      <c r="A982" s="273" t="s">
        <v>399</v>
      </c>
      <c r="B982" s="240" t="str">
        <f>IF(LEN($A982)&gt;1,"Val "&amp;COUNTIF($A$2:$A982,"&gt;&lt;"),"")</f>
        <v/>
      </c>
      <c r="C982" s="427" t="s">
        <v>397</v>
      </c>
      <c r="D982" s="428"/>
      <c r="E982" s="429"/>
      <c r="F982" s="107"/>
      <c r="G982" s="326"/>
      <c r="H982" s="326"/>
      <c r="I982" s="326"/>
      <c r="J982" s="326"/>
      <c r="K982" s="326"/>
      <c r="L982" s="323"/>
      <c r="M982" s="324"/>
    </row>
    <row r="983" spans="1:13" ht="60" customHeight="1" x14ac:dyDescent="0.35">
      <c r="A983" s="273" t="s">
        <v>832</v>
      </c>
      <c r="B983" s="241" t="str">
        <f>IF(LEN($A983)&gt;1,"Val "&amp;COUNTIF($A$2:$A983,"&gt;&lt;"),"")</f>
        <v>Val 217</v>
      </c>
      <c r="C983" s="424"/>
      <c r="D983" s="425"/>
      <c r="E983" s="426"/>
      <c r="F983" s="195" t="e">
        <f>IF(AND($H983=TRUE,$I983=TRUE),"Return to form","")</f>
        <v>#N/A</v>
      </c>
      <c r="G983" s="326" t="e">
        <f>D980&lt;&gt;0</f>
        <v>#N/A</v>
      </c>
      <c r="H983" s="326" t="e">
        <f>E980&gt;=D980</f>
        <v>#N/A</v>
      </c>
      <c r="I983" s="326" t="b">
        <f>ISTEXT(C983)</f>
        <v>0</v>
      </c>
      <c r="J983" s="326" t="e">
        <f>IF(AND(G983=TRUE,H983=TRUE),TRUE,FALSE)</f>
        <v>#N/A</v>
      </c>
      <c r="K983" s="326" t="e">
        <f>IF(AND(G983=TRUE,H983=TRUE,I983=TRUE),TRUE,FALSE)</f>
        <v>#N/A</v>
      </c>
      <c r="L983" s="323"/>
      <c r="M983" s="324"/>
    </row>
    <row r="984" spans="1:13" ht="30" customHeight="1" x14ac:dyDescent="0.35">
      <c r="A984" s="273" t="s">
        <v>399</v>
      </c>
      <c r="B984" s="242" t="str">
        <f>IF(LEN($A984)&gt;1,"Val "&amp;COUNTIF($A$2:$A984,"&gt;&lt;"),"")</f>
        <v/>
      </c>
      <c r="C984" s="427" t="s">
        <v>400</v>
      </c>
      <c r="D984" s="428"/>
      <c r="E984" s="429"/>
      <c r="F984" s="196"/>
      <c r="G984" s="326"/>
      <c r="H984" s="326"/>
      <c r="I984" s="326"/>
      <c r="J984" s="326"/>
      <c r="K984" s="326"/>
      <c r="L984" s="323"/>
      <c r="M984" s="324"/>
    </row>
    <row r="985" spans="1:13" ht="60" customHeight="1" x14ac:dyDescent="0.35">
      <c r="A985" s="273" t="s">
        <v>833</v>
      </c>
      <c r="B985" s="241" t="str">
        <f>IF(LEN($A985)&gt;1,"Val "&amp;COUNTIF($A$2:$A985,"&gt;&lt;"),"")</f>
        <v>Val 218</v>
      </c>
      <c r="C985" s="424"/>
      <c r="D985" s="425"/>
      <c r="E985" s="426"/>
      <c r="F985" s="195" t="e">
        <f>IF(AND($H985=TRUE,$I985=TRUE),"Return to form","")</f>
        <v>#N/A</v>
      </c>
      <c r="G985" s="326" t="e">
        <f>AND($E980&lt;=SUM($C980-$L985),$H983=FALSE)</f>
        <v>#N/A</v>
      </c>
      <c r="H985" s="326" t="e">
        <f>E980&lt;=SUM(C980*M985)</f>
        <v>#N/A</v>
      </c>
      <c r="I985" s="326" t="b">
        <f>ISTEXT(C985)</f>
        <v>0</v>
      </c>
      <c r="J985" s="326" t="e">
        <f>IF(AND(G985=TRUE,H985=TRUE),TRUE,FALSE)</f>
        <v>#N/A</v>
      </c>
      <c r="K985" s="326" t="e">
        <f>IF(AND(G985=TRUE,H985=TRUE,I985=TRUE),TRUE,FALSE)</f>
        <v>#N/A</v>
      </c>
      <c r="L985" s="323">
        <v>5000</v>
      </c>
      <c r="M985" s="324">
        <v>0.33333333333333298</v>
      </c>
    </row>
    <row r="986" spans="1:13" x14ac:dyDescent="0.35">
      <c r="A986" s="273" t="s">
        <v>399</v>
      </c>
      <c r="B986" s="243" t="str">
        <f>IF(LEN($A986)&gt;1,"Val "&amp;COUNTIF($A$2:$A986,"&gt;&lt;"),"")</f>
        <v/>
      </c>
      <c r="C986" s="135"/>
      <c r="D986" s="135"/>
      <c r="E986" s="135"/>
      <c r="F986" s="197"/>
      <c r="G986" s="327"/>
      <c r="H986" s="327"/>
      <c r="I986" s="327"/>
      <c r="J986" s="327"/>
      <c r="K986" s="327"/>
      <c r="M986" s="325"/>
    </row>
    <row r="987" spans="1:13" x14ac:dyDescent="0.35">
      <c r="A987" s="273" t="s">
        <v>399</v>
      </c>
      <c r="B987" s="242" t="str">
        <f>IF(LEN($A987)&gt;1,"Val "&amp;COUNTIF($A$2:$A987,"&gt;&lt;"),"")</f>
        <v/>
      </c>
      <c r="C987" s="104" t="s">
        <v>834</v>
      </c>
      <c r="D987" s="58"/>
      <c r="E987" s="59"/>
      <c r="F987" s="196"/>
      <c r="G987" s="327"/>
      <c r="H987" s="327"/>
      <c r="I987" s="327"/>
      <c r="J987" s="327"/>
      <c r="K987" s="327"/>
      <c r="M987" s="320"/>
    </row>
    <row r="988" spans="1:13" ht="45" customHeight="1" x14ac:dyDescent="0.35">
      <c r="A988" s="273" t="s">
        <v>399</v>
      </c>
      <c r="B988" s="242" t="str">
        <f>IF(LEN($A988)&gt;1,"Val "&amp;COUNTIF($A$2:$A988,"&gt;&lt;"),"")</f>
        <v/>
      </c>
      <c r="C988" s="61" t="s">
        <v>393</v>
      </c>
      <c r="D988" s="61" t="s">
        <v>394</v>
      </c>
      <c r="E988" s="61" t="s">
        <v>395</v>
      </c>
      <c r="F988" s="196"/>
      <c r="G988" s="328"/>
      <c r="H988" s="328"/>
      <c r="I988" s="327"/>
      <c r="J988" s="328"/>
      <c r="K988" s="327"/>
      <c r="M988" s="320"/>
    </row>
    <row r="989" spans="1:13" x14ac:dyDescent="0.35">
      <c r="A989" s="273" t="s">
        <v>399</v>
      </c>
      <c r="B989" s="242" t="str">
        <f>IF(LEN($A989)&gt;1,"Val "&amp;COUNTIF($A$2:$A989,"&gt;&lt;"),"")</f>
        <v/>
      </c>
      <c r="C989" s="60" t="e">
        <f>Org_data!$DG$3</f>
        <v>#N/A</v>
      </c>
      <c r="D989" s="60" t="e">
        <f>Org_data!$DG$4</f>
        <v>#N/A</v>
      </c>
      <c r="E989" s="60">
        <f>'E&amp;R1'!$V$49</f>
        <v>0</v>
      </c>
      <c r="F989" s="196"/>
      <c r="G989" s="329"/>
      <c r="H989" s="329"/>
      <c r="I989" s="330"/>
      <c r="J989" s="329"/>
      <c r="K989" s="330"/>
      <c r="L989" s="321"/>
      <c r="M989" s="322"/>
    </row>
    <row r="990" spans="1:13" ht="27" customHeight="1" x14ac:dyDescent="0.35">
      <c r="A990" s="273"/>
      <c r="B990" s="242"/>
      <c r="C990" s="418" t="s">
        <v>835</v>
      </c>
      <c r="D990" s="419"/>
      <c r="E990" s="420"/>
      <c r="F990" s="196"/>
      <c r="G990" s="329"/>
      <c r="H990" s="329"/>
      <c r="I990" s="330"/>
      <c r="J990" s="329"/>
      <c r="K990" s="330"/>
      <c r="L990" s="321"/>
      <c r="M990" s="322"/>
    </row>
    <row r="991" spans="1:13" ht="60" customHeight="1" x14ac:dyDescent="0.35">
      <c r="A991" s="273" t="s">
        <v>399</v>
      </c>
      <c r="B991" s="240" t="str">
        <f>IF(LEN($A991)&gt;1,"Val "&amp;COUNTIF($A$2:$A991,"&gt;&lt;"),"")</f>
        <v/>
      </c>
      <c r="C991" s="427" t="s">
        <v>397</v>
      </c>
      <c r="D991" s="428"/>
      <c r="E991" s="429"/>
      <c r="F991" s="107"/>
      <c r="G991" s="326"/>
      <c r="H991" s="326"/>
      <c r="I991" s="326"/>
      <c r="J991" s="326"/>
      <c r="K991" s="326"/>
      <c r="L991" s="323"/>
      <c r="M991" s="324"/>
    </row>
    <row r="992" spans="1:13" ht="60" customHeight="1" x14ac:dyDescent="0.35">
      <c r="A992" s="273" t="s">
        <v>836</v>
      </c>
      <c r="B992" s="241" t="str">
        <f>IF(LEN($A992)&gt;1,"Val "&amp;COUNTIF($A$2:$A992,"&gt;&lt;"),"")</f>
        <v>Val 219</v>
      </c>
      <c r="C992" s="424"/>
      <c r="D992" s="425"/>
      <c r="E992" s="426"/>
      <c r="F992" s="195" t="e">
        <f>IF(AND($H992=TRUE,$I992=TRUE),"Return to form","")</f>
        <v>#N/A</v>
      </c>
      <c r="G992" s="326" t="e">
        <f>D989&lt;&gt;0</f>
        <v>#N/A</v>
      </c>
      <c r="H992" s="326" t="e">
        <f>E989&gt;=D989</f>
        <v>#N/A</v>
      </c>
      <c r="I992" s="326" t="b">
        <f>ISTEXT(C992)</f>
        <v>0</v>
      </c>
      <c r="J992" s="326" t="e">
        <f>IF(AND(G992=TRUE,H992=TRUE),TRUE,FALSE)</f>
        <v>#N/A</v>
      </c>
      <c r="K992" s="326" t="e">
        <f>IF(AND(G992=TRUE,H992=TRUE,I992=TRUE),TRUE,FALSE)</f>
        <v>#N/A</v>
      </c>
      <c r="L992" s="323"/>
      <c r="M992" s="324"/>
    </row>
    <row r="993" spans="1:13" ht="30" customHeight="1" x14ac:dyDescent="0.35">
      <c r="A993" s="273" t="s">
        <v>399</v>
      </c>
      <c r="B993" s="242" t="str">
        <f>IF(LEN($A993)&gt;1,"Val "&amp;COUNTIF($A$2:$A993,"&gt;&lt;"),"")</f>
        <v/>
      </c>
      <c r="C993" s="427" t="s">
        <v>400</v>
      </c>
      <c r="D993" s="428"/>
      <c r="E993" s="429"/>
      <c r="F993" s="196"/>
      <c r="G993" s="326"/>
      <c r="H993" s="326"/>
      <c r="I993" s="326"/>
      <c r="J993" s="326"/>
      <c r="K993" s="326"/>
      <c r="L993" s="323"/>
      <c r="M993" s="324"/>
    </row>
    <row r="994" spans="1:13" ht="60" customHeight="1" x14ac:dyDescent="0.35">
      <c r="A994" s="273" t="s">
        <v>837</v>
      </c>
      <c r="B994" s="241" t="str">
        <f>IF(LEN($A994)&gt;1,"Val "&amp;COUNTIF($A$2:$A994,"&gt;&lt;"),"")</f>
        <v>Val 220</v>
      </c>
      <c r="C994" s="424"/>
      <c r="D994" s="425"/>
      <c r="E994" s="426"/>
      <c r="F994" s="195" t="e">
        <f>IF(AND($H994=TRUE,$I994=TRUE),"Return to form","")</f>
        <v>#N/A</v>
      </c>
      <c r="G994" s="326" t="e">
        <f>AND($E989&lt;=SUM($C989-$L994),$H992=FALSE)</f>
        <v>#N/A</v>
      </c>
      <c r="H994" s="326" t="e">
        <f>E989&lt;=SUM(C989*M994)</f>
        <v>#N/A</v>
      </c>
      <c r="I994" s="326" t="b">
        <f>ISTEXT(C994)</f>
        <v>0</v>
      </c>
      <c r="J994" s="326" t="e">
        <f>IF(AND(G994=TRUE,H994=TRUE),TRUE,FALSE)</f>
        <v>#N/A</v>
      </c>
      <c r="K994" s="326" t="e">
        <f>IF(AND(G994=TRUE,H994=TRUE,I994=TRUE),TRUE,FALSE)</f>
        <v>#N/A</v>
      </c>
      <c r="L994" s="323">
        <v>5000</v>
      </c>
      <c r="M994" s="324">
        <v>0.33333333333333298</v>
      </c>
    </row>
    <row r="995" spans="1:13" x14ac:dyDescent="0.35">
      <c r="A995" s="273" t="s">
        <v>399</v>
      </c>
      <c r="B995" s="243" t="str">
        <f>IF(LEN($A995)&gt;1,"Val "&amp;COUNTIF($A$2:$A995,"&gt;&lt;"),"")</f>
        <v/>
      </c>
      <c r="C995" s="135"/>
      <c r="D995" s="135"/>
      <c r="E995" s="135"/>
      <c r="F995" s="197"/>
      <c r="G995" s="327"/>
      <c r="H995" s="327"/>
      <c r="I995" s="327"/>
      <c r="J995" s="327"/>
      <c r="K995" s="327"/>
      <c r="M995" s="325"/>
    </row>
    <row r="996" spans="1:13" x14ac:dyDescent="0.35">
      <c r="A996" s="273" t="s">
        <v>399</v>
      </c>
      <c r="B996" s="242" t="str">
        <f>IF(LEN($A996)&gt;1,"Val "&amp;COUNTIF($A$2:$A996,"&gt;&lt;"),"")</f>
        <v/>
      </c>
      <c r="C996" s="104" t="s">
        <v>838</v>
      </c>
      <c r="D996" s="58"/>
      <c r="E996" s="59"/>
      <c r="F996" s="196"/>
      <c r="G996" s="327"/>
      <c r="H996" s="327"/>
      <c r="I996" s="327"/>
      <c r="J996" s="327"/>
      <c r="K996" s="327"/>
      <c r="M996" s="320"/>
    </row>
    <row r="997" spans="1:13" ht="45" customHeight="1" x14ac:dyDescent="0.35">
      <c r="A997" s="273" t="s">
        <v>399</v>
      </c>
      <c r="B997" s="242" t="str">
        <f>IF(LEN($A997)&gt;1,"Val "&amp;COUNTIF($A$2:$A997,"&gt;&lt;"),"")</f>
        <v/>
      </c>
      <c r="C997" s="61" t="s">
        <v>393</v>
      </c>
      <c r="D997" s="61" t="s">
        <v>394</v>
      </c>
      <c r="E997" s="61" t="s">
        <v>395</v>
      </c>
      <c r="F997" s="196"/>
      <c r="G997" s="328"/>
      <c r="H997" s="328"/>
      <c r="I997" s="327"/>
      <c r="J997" s="328"/>
      <c r="K997" s="327"/>
      <c r="M997" s="320"/>
    </row>
    <row r="998" spans="1:13" x14ac:dyDescent="0.35">
      <c r="A998" s="273" t="s">
        <v>399</v>
      </c>
      <c r="B998" s="242" t="str">
        <f>IF(LEN($A998)&gt;1,"Val "&amp;COUNTIF($A$2:$A998,"&gt;&lt;"),"")</f>
        <v/>
      </c>
      <c r="C998" s="60" t="e">
        <f>Org_data!$DH$3</f>
        <v>#N/A</v>
      </c>
      <c r="D998" s="60" t="e">
        <f>Org_data!$DH$4</f>
        <v>#N/A</v>
      </c>
      <c r="E998" s="60">
        <f>'E&amp;R1'!$AH$49</f>
        <v>0</v>
      </c>
      <c r="F998" s="196"/>
      <c r="G998" s="329"/>
      <c r="H998" s="329"/>
      <c r="I998" s="330"/>
      <c r="J998" s="329"/>
      <c r="K998" s="330"/>
      <c r="L998" s="321"/>
      <c r="M998" s="322"/>
    </row>
    <row r="999" spans="1:13" ht="26.25" customHeight="1" x14ac:dyDescent="0.35">
      <c r="A999" s="273"/>
      <c r="B999" s="242"/>
      <c r="C999" s="418" t="s">
        <v>839</v>
      </c>
      <c r="D999" s="419"/>
      <c r="E999" s="420"/>
      <c r="F999" s="196"/>
      <c r="G999" s="329"/>
      <c r="H999" s="329"/>
      <c r="I999" s="330"/>
      <c r="J999" s="329"/>
      <c r="K999" s="330"/>
      <c r="L999" s="321"/>
      <c r="M999" s="322"/>
    </row>
    <row r="1000" spans="1:13" ht="60" customHeight="1" x14ac:dyDescent="0.35">
      <c r="A1000" s="273" t="s">
        <v>399</v>
      </c>
      <c r="B1000" s="240" t="str">
        <f>IF(LEN($A1000)&gt;1,"Val "&amp;COUNTIF($A$2:$A1000,"&gt;&lt;"),"")</f>
        <v/>
      </c>
      <c r="C1000" s="427" t="s">
        <v>397</v>
      </c>
      <c r="D1000" s="428"/>
      <c r="E1000" s="429"/>
      <c r="F1000" s="107"/>
      <c r="G1000" s="326"/>
      <c r="H1000" s="326"/>
      <c r="I1000" s="326"/>
      <c r="J1000" s="326"/>
      <c r="K1000" s="326"/>
      <c r="L1000" s="323"/>
      <c r="M1000" s="324"/>
    </row>
    <row r="1001" spans="1:13" ht="60" customHeight="1" x14ac:dyDescent="0.35">
      <c r="A1001" s="273" t="s">
        <v>840</v>
      </c>
      <c r="B1001" s="241" t="str">
        <f>IF(LEN($A1001)&gt;1,"Val "&amp;COUNTIF($A$2:$A1001,"&gt;&lt;"),"")</f>
        <v>Val 221</v>
      </c>
      <c r="C1001" s="424"/>
      <c r="D1001" s="425"/>
      <c r="E1001" s="426"/>
      <c r="F1001" s="195" t="e">
        <f>IF(AND($H1001=TRUE,$I1001=TRUE),"Return to form","")</f>
        <v>#N/A</v>
      </c>
      <c r="G1001" s="326" t="e">
        <f>D998&lt;&gt;0</f>
        <v>#N/A</v>
      </c>
      <c r="H1001" s="326" t="e">
        <f>E998&gt;=D998</f>
        <v>#N/A</v>
      </c>
      <c r="I1001" s="326" t="b">
        <f>ISTEXT(C1001)</f>
        <v>0</v>
      </c>
      <c r="J1001" s="326" t="e">
        <f>IF(AND(G1001=TRUE,H1001=TRUE),TRUE,FALSE)</f>
        <v>#N/A</v>
      </c>
      <c r="K1001" s="326" t="e">
        <f>IF(AND(G1001=TRUE,H1001=TRUE,I1001=TRUE),TRUE,FALSE)</f>
        <v>#N/A</v>
      </c>
      <c r="L1001" s="323"/>
      <c r="M1001" s="324"/>
    </row>
    <row r="1002" spans="1:13" ht="30" customHeight="1" x14ac:dyDescent="0.35">
      <c r="A1002" s="273" t="s">
        <v>399</v>
      </c>
      <c r="B1002" s="242" t="str">
        <f>IF(LEN($A1002)&gt;1,"Val "&amp;COUNTIF($A$2:$A1002,"&gt;&lt;"),"")</f>
        <v/>
      </c>
      <c r="C1002" s="427" t="s">
        <v>400</v>
      </c>
      <c r="D1002" s="428"/>
      <c r="E1002" s="429"/>
      <c r="F1002" s="196"/>
      <c r="G1002" s="326"/>
      <c r="H1002" s="326"/>
      <c r="I1002" s="326"/>
      <c r="J1002" s="326"/>
      <c r="K1002" s="326"/>
      <c r="L1002" s="323"/>
      <c r="M1002" s="324"/>
    </row>
    <row r="1003" spans="1:13" ht="60" customHeight="1" x14ac:dyDescent="0.35">
      <c r="A1003" s="273" t="s">
        <v>841</v>
      </c>
      <c r="B1003" s="241" t="str">
        <f>IF(LEN($A1003)&gt;1,"Val "&amp;COUNTIF($A$2:$A1003,"&gt;&lt;"),"")</f>
        <v>Val 222</v>
      </c>
      <c r="C1003" s="424"/>
      <c r="D1003" s="425"/>
      <c r="E1003" s="426"/>
      <c r="F1003" s="195" t="e">
        <f>IF(AND($H1003=TRUE,$I1003=TRUE),"Return to form","")</f>
        <v>#N/A</v>
      </c>
      <c r="G1003" s="326" t="e">
        <f>AND($E998&lt;=SUM($C998-$L1003),$H1001=FALSE)</f>
        <v>#N/A</v>
      </c>
      <c r="H1003" s="326" t="e">
        <f>E998&lt;=SUM(C998*M1003)</f>
        <v>#N/A</v>
      </c>
      <c r="I1003" s="326" t="b">
        <f>ISTEXT(C1003)</f>
        <v>0</v>
      </c>
      <c r="J1003" s="326" t="e">
        <f>IF(AND(G1003=TRUE,H1003=TRUE),TRUE,FALSE)</f>
        <v>#N/A</v>
      </c>
      <c r="K1003" s="326" t="e">
        <f>IF(AND(G1003=TRUE,H1003=TRUE,I1003=TRUE),TRUE,FALSE)</f>
        <v>#N/A</v>
      </c>
      <c r="L1003" s="323">
        <v>5000</v>
      </c>
      <c r="M1003" s="324">
        <v>0.33333333333333298</v>
      </c>
    </row>
    <row r="1004" spans="1:13" x14ac:dyDescent="0.35">
      <c r="A1004" s="273" t="s">
        <v>399</v>
      </c>
      <c r="B1004" s="243" t="str">
        <f>IF(LEN($A1004)&gt;1,"Val "&amp;COUNTIF($A$2:$A1004,"&gt;&lt;"),"")</f>
        <v/>
      </c>
      <c r="C1004" s="135"/>
      <c r="D1004" s="135"/>
      <c r="E1004" s="135"/>
      <c r="F1004" s="197"/>
      <c r="G1004" s="327"/>
      <c r="H1004" s="327"/>
      <c r="I1004" s="327"/>
      <c r="J1004" s="327"/>
      <c r="K1004" s="327"/>
      <c r="M1004" s="325"/>
    </row>
    <row r="1005" spans="1:13" x14ac:dyDescent="0.35">
      <c r="A1005" s="273" t="s">
        <v>399</v>
      </c>
      <c r="B1005" s="242" t="str">
        <f>IF(LEN($A1005)&gt;1,"Val "&amp;COUNTIF($A$2:$A1005,"&gt;&lt;"),"")</f>
        <v/>
      </c>
      <c r="C1005" s="104" t="s">
        <v>842</v>
      </c>
      <c r="D1005" s="58"/>
      <c r="E1005" s="59"/>
      <c r="F1005" s="196"/>
      <c r="G1005" s="327"/>
      <c r="H1005" s="327"/>
      <c r="I1005" s="327"/>
      <c r="J1005" s="327"/>
      <c r="K1005" s="327"/>
      <c r="M1005" s="320"/>
    </row>
    <row r="1006" spans="1:13" ht="45" customHeight="1" x14ac:dyDescent="0.35">
      <c r="A1006" s="273" t="s">
        <v>399</v>
      </c>
      <c r="B1006" s="242" t="str">
        <f>IF(LEN($A1006)&gt;1,"Val "&amp;COUNTIF($A$2:$A1006,"&gt;&lt;"),"")</f>
        <v/>
      </c>
      <c r="C1006" s="61" t="s">
        <v>393</v>
      </c>
      <c r="D1006" s="61" t="s">
        <v>394</v>
      </c>
      <c r="E1006" s="61" t="s">
        <v>395</v>
      </c>
      <c r="F1006" s="196"/>
      <c r="G1006" s="328"/>
      <c r="H1006" s="328"/>
      <c r="I1006" s="327"/>
      <c r="J1006" s="328"/>
      <c r="K1006" s="327"/>
      <c r="M1006" s="320"/>
    </row>
    <row r="1007" spans="1:13" x14ac:dyDescent="0.35">
      <c r="A1007" s="273" t="s">
        <v>399</v>
      </c>
      <c r="B1007" s="242" t="str">
        <f>IF(LEN($A1007)&gt;1,"Val "&amp;COUNTIF($A$2:$A1007,"&gt;&lt;"),"")</f>
        <v/>
      </c>
      <c r="C1007" s="60" t="e">
        <f>Org_data!$DI$3</f>
        <v>#N/A</v>
      </c>
      <c r="D1007" s="60" t="e">
        <f>Org_data!$DI$4</f>
        <v>#N/A</v>
      </c>
      <c r="E1007" s="60">
        <f>'E&amp;R1'!$L$50</f>
        <v>0</v>
      </c>
      <c r="F1007" s="196"/>
      <c r="G1007" s="329"/>
      <c r="H1007" s="329"/>
      <c r="I1007" s="330"/>
      <c r="J1007" s="329"/>
      <c r="K1007" s="330"/>
      <c r="L1007" s="321"/>
      <c r="M1007" s="322"/>
    </row>
    <row r="1008" spans="1:13" ht="27" customHeight="1" x14ac:dyDescent="0.35">
      <c r="A1008" s="273"/>
      <c r="B1008" s="242"/>
      <c r="C1008" s="418" t="s">
        <v>843</v>
      </c>
      <c r="D1008" s="419"/>
      <c r="E1008" s="420"/>
      <c r="F1008" s="196"/>
      <c r="G1008" s="329"/>
      <c r="H1008" s="329"/>
      <c r="I1008" s="330"/>
      <c r="J1008" s="329"/>
      <c r="K1008" s="330"/>
      <c r="L1008" s="321"/>
      <c r="M1008" s="322"/>
    </row>
    <row r="1009" spans="1:13" ht="60" customHeight="1" x14ac:dyDescent="0.35">
      <c r="A1009" s="273" t="s">
        <v>399</v>
      </c>
      <c r="B1009" s="240" t="str">
        <f>IF(LEN($A1009)&gt;1,"Val "&amp;COUNTIF($A$2:$A1009,"&gt;&lt;"),"")</f>
        <v/>
      </c>
      <c r="C1009" s="427" t="s">
        <v>397</v>
      </c>
      <c r="D1009" s="428"/>
      <c r="E1009" s="429"/>
      <c r="F1009" s="107"/>
      <c r="G1009" s="326"/>
      <c r="H1009" s="326"/>
      <c r="I1009" s="326"/>
      <c r="J1009" s="326"/>
      <c r="K1009" s="326"/>
      <c r="L1009" s="323"/>
      <c r="M1009" s="324"/>
    </row>
    <row r="1010" spans="1:13" ht="60" customHeight="1" x14ac:dyDescent="0.35">
      <c r="A1010" s="273" t="s">
        <v>844</v>
      </c>
      <c r="B1010" s="241" t="str">
        <f>IF(LEN($A1010)&gt;1,"Val "&amp;COUNTIF($A$2:$A1010,"&gt;&lt;"),"")</f>
        <v>Val 223</v>
      </c>
      <c r="C1010" s="424"/>
      <c r="D1010" s="425"/>
      <c r="E1010" s="426"/>
      <c r="F1010" s="195" t="e">
        <f>IF(AND($H1010=TRUE,$I1010=TRUE),"Return to form","")</f>
        <v>#N/A</v>
      </c>
      <c r="G1010" s="326" t="e">
        <f>D1007&lt;&gt;0</f>
        <v>#N/A</v>
      </c>
      <c r="H1010" s="326" t="e">
        <f>E1007&gt;=D1007</f>
        <v>#N/A</v>
      </c>
      <c r="I1010" s="326" t="b">
        <f>ISTEXT(C1010)</f>
        <v>0</v>
      </c>
      <c r="J1010" s="326" t="e">
        <f>IF(AND(G1010=TRUE,H1010=TRUE),TRUE,FALSE)</f>
        <v>#N/A</v>
      </c>
      <c r="K1010" s="326" t="e">
        <f>IF(AND(G1010=TRUE,H1010=TRUE,I1010=TRUE),TRUE,FALSE)</f>
        <v>#N/A</v>
      </c>
      <c r="L1010" s="323"/>
      <c r="M1010" s="324"/>
    </row>
    <row r="1011" spans="1:13" ht="30" customHeight="1" x14ac:dyDescent="0.35">
      <c r="A1011" s="273" t="s">
        <v>399</v>
      </c>
      <c r="B1011" s="242" t="str">
        <f>IF(LEN($A1011)&gt;1,"Val "&amp;COUNTIF($A$2:$A1011,"&gt;&lt;"),"")</f>
        <v/>
      </c>
      <c r="C1011" s="427" t="s">
        <v>400</v>
      </c>
      <c r="D1011" s="428"/>
      <c r="E1011" s="429"/>
      <c r="F1011" s="196"/>
      <c r="G1011" s="326"/>
      <c r="H1011" s="326"/>
      <c r="I1011" s="326"/>
      <c r="J1011" s="326"/>
      <c r="K1011" s="326"/>
      <c r="L1011" s="323"/>
      <c r="M1011" s="324"/>
    </row>
    <row r="1012" spans="1:13" ht="60" customHeight="1" x14ac:dyDescent="0.35">
      <c r="A1012" s="273" t="s">
        <v>845</v>
      </c>
      <c r="B1012" s="241" t="str">
        <f>IF(LEN($A1012)&gt;1,"Val "&amp;COUNTIF($A$2:$A1012,"&gt;&lt;"),"")</f>
        <v>Val 224</v>
      </c>
      <c r="C1012" s="424"/>
      <c r="D1012" s="425"/>
      <c r="E1012" s="426"/>
      <c r="F1012" s="195" t="e">
        <f>IF(AND($H1012=TRUE,$I1012=TRUE),"Return to form","")</f>
        <v>#N/A</v>
      </c>
      <c r="G1012" s="326" t="e">
        <f>AND($E1007&lt;=SUM($C1007-$L1012),$H1010=FALSE)</f>
        <v>#N/A</v>
      </c>
      <c r="H1012" s="326" t="e">
        <f>E1007&lt;=SUM(C1007*M1012)</f>
        <v>#N/A</v>
      </c>
      <c r="I1012" s="326" t="b">
        <f>ISTEXT(C1012)</f>
        <v>0</v>
      </c>
      <c r="J1012" s="326" t="e">
        <f>IF(AND(G1012=TRUE,H1012=TRUE),TRUE,FALSE)</f>
        <v>#N/A</v>
      </c>
      <c r="K1012" s="326" t="e">
        <f>IF(AND(G1012=TRUE,H1012=TRUE,I1012=TRUE),TRUE,FALSE)</f>
        <v>#N/A</v>
      </c>
      <c r="L1012" s="323">
        <v>5000</v>
      </c>
      <c r="M1012" s="324">
        <v>0.33333333333333298</v>
      </c>
    </row>
    <row r="1013" spans="1:13" x14ac:dyDescent="0.35">
      <c r="A1013" s="273" t="s">
        <v>399</v>
      </c>
      <c r="B1013" s="243" t="str">
        <f>IF(LEN($A1013)&gt;1,"Val "&amp;COUNTIF($A$2:$A1013,"&gt;&lt;"),"")</f>
        <v/>
      </c>
      <c r="C1013" s="135"/>
      <c r="D1013" s="135"/>
      <c r="E1013" s="135"/>
      <c r="F1013" s="197"/>
      <c r="G1013" s="327"/>
      <c r="H1013" s="327"/>
      <c r="I1013" s="327"/>
      <c r="J1013" s="327"/>
      <c r="K1013" s="327"/>
      <c r="M1013" s="325"/>
    </row>
    <row r="1014" spans="1:13" x14ac:dyDescent="0.35">
      <c r="A1014" s="273" t="s">
        <v>399</v>
      </c>
      <c r="B1014" s="242" t="str">
        <f>IF(LEN($A1014)&gt;1,"Val "&amp;COUNTIF($A$2:$A1014,"&gt;&lt;"),"")</f>
        <v/>
      </c>
      <c r="C1014" s="104" t="s">
        <v>846</v>
      </c>
      <c r="D1014" s="58"/>
      <c r="E1014" s="59"/>
      <c r="F1014" s="196"/>
      <c r="G1014" s="327"/>
      <c r="H1014" s="327"/>
      <c r="I1014" s="327"/>
      <c r="J1014" s="327"/>
      <c r="K1014" s="327"/>
      <c r="M1014" s="320"/>
    </row>
    <row r="1015" spans="1:13" ht="45" customHeight="1" x14ac:dyDescent="0.35">
      <c r="A1015" s="273" t="s">
        <v>399</v>
      </c>
      <c r="B1015" s="242" t="str">
        <f>IF(LEN($A1015)&gt;1,"Val "&amp;COUNTIF($A$2:$A1015,"&gt;&lt;"),"")</f>
        <v/>
      </c>
      <c r="C1015" s="61" t="s">
        <v>393</v>
      </c>
      <c r="D1015" s="61" t="s">
        <v>394</v>
      </c>
      <c r="E1015" s="61" t="s">
        <v>395</v>
      </c>
      <c r="F1015" s="196"/>
      <c r="G1015" s="328"/>
      <c r="H1015" s="328"/>
      <c r="I1015" s="327"/>
      <c r="J1015" s="328"/>
      <c r="K1015" s="327"/>
      <c r="M1015" s="320"/>
    </row>
    <row r="1016" spans="1:13" x14ac:dyDescent="0.35">
      <c r="A1016" s="273" t="s">
        <v>399</v>
      </c>
      <c r="B1016" s="242" t="str">
        <f>IF(LEN($A1016)&gt;1,"Val "&amp;COUNTIF($A$2:$A1016,"&gt;&lt;"),"")</f>
        <v/>
      </c>
      <c r="C1016" s="60" t="e">
        <f>Org_data!$DJ$3</f>
        <v>#N/A</v>
      </c>
      <c r="D1016" s="60" t="e">
        <f>Org_data!$DJ$4</f>
        <v>#N/A</v>
      </c>
      <c r="E1016" s="60">
        <f>'E&amp;R1'!$V$50</f>
        <v>0</v>
      </c>
      <c r="F1016" s="196"/>
      <c r="G1016" s="329"/>
      <c r="H1016" s="329"/>
      <c r="I1016" s="330"/>
      <c r="J1016" s="329"/>
      <c r="K1016" s="330"/>
      <c r="L1016" s="321"/>
      <c r="M1016" s="322"/>
    </row>
    <row r="1017" spans="1:13" ht="27.75" customHeight="1" x14ac:dyDescent="0.35">
      <c r="A1017" s="273"/>
      <c r="B1017" s="242"/>
      <c r="C1017" s="418" t="s">
        <v>847</v>
      </c>
      <c r="D1017" s="419"/>
      <c r="E1017" s="420"/>
      <c r="F1017" s="196"/>
      <c r="G1017" s="329"/>
      <c r="H1017" s="329"/>
      <c r="I1017" s="330"/>
      <c r="J1017" s="329"/>
      <c r="K1017" s="330"/>
      <c r="L1017" s="321"/>
      <c r="M1017" s="322"/>
    </row>
    <row r="1018" spans="1:13" ht="60" customHeight="1" x14ac:dyDescent="0.35">
      <c r="A1018" s="273" t="s">
        <v>399</v>
      </c>
      <c r="B1018" s="240" t="str">
        <f>IF(LEN($A1018)&gt;1,"Val "&amp;COUNTIF($A$2:$A1018,"&gt;&lt;"),"")</f>
        <v/>
      </c>
      <c r="C1018" s="427" t="s">
        <v>397</v>
      </c>
      <c r="D1018" s="428"/>
      <c r="E1018" s="429"/>
      <c r="F1018" s="107"/>
      <c r="G1018" s="326"/>
      <c r="H1018" s="326"/>
      <c r="I1018" s="326"/>
      <c r="J1018" s="326"/>
      <c r="K1018" s="326"/>
      <c r="L1018" s="323"/>
      <c r="M1018" s="324"/>
    </row>
    <row r="1019" spans="1:13" ht="60" customHeight="1" x14ac:dyDescent="0.35">
      <c r="A1019" s="273" t="s">
        <v>848</v>
      </c>
      <c r="B1019" s="241" t="str">
        <f>IF(LEN($A1019)&gt;1,"Val "&amp;COUNTIF($A$2:$A1019,"&gt;&lt;"),"")</f>
        <v>Val 225</v>
      </c>
      <c r="C1019" s="424"/>
      <c r="D1019" s="425"/>
      <c r="E1019" s="426"/>
      <c r="F1019" s="195" t="e">
        <f>IF(AND($H1019=TRUE,$I1019=TRUE),"Return to form","")</f>
        <v>#N/A</v>
      </c>
      <c r="G1019" s="326" t="e">
        <f>D1016&lt;&gt;0</f>
        <v>#N/A</v>
      </c>
      <c r="H1019" s="326" t="e">
        <f>E1016&gt;=D1016</f>
        <v>#N/A</v>
      </c>
      <c r="I1019" s="326" t="b">
        <f>ISTEXT(C1019)</f>
        <v>0</v>
      </c>
      <c r="J1019" s="326" t="e">
        <f>IF(AND(G1019=TRUE,H1019=TRUE),TRUE,FALSE)</f>
        <v>#N/A</v>
      </c>
      <c r="K1019" s="326" t="e">
        <f>IF(AND(G1019=TRUE,H1019=TRUE,I1019=TRUE),TRUE,FALSE)</f>
        <v>#N/A</v>
      </c>
      <c r="L1019" s="323"/>
      <c r="M1019" s="324"/>
    </row>
    <row r="1020" spans="1:13" ht="30" customHeight="1" x14ac:dyDescent="0.35">
      <c r="A1020" s="273" t="s">
        <v>399</v>
      </c>
      <c r="B1020" s="242" t="str">
        <f>IF(LEN($A1020)&gt;1,"Val "&amp;COUNTIF($A$2:$A1020,"&gt;&lt;"),"")</f>
        <v/>
      </c>
      <c r="C1020" s="427" t="s">
        <v>400</v>
      </c>
      <c r="D1020" s="428"/>
      <c r="E1020" s="429"/>
      <c r="F1020" s="196"/>
      <c r="G1020" s="326"/>
      <c r="H1020" s="326"/>
      <c r="I1020" s="326"/>
      <c r="J1020" s="326"/>
      <c r="K1020" s="326"/>
      <c r="L1020" s="323"/>
      <c r="M1020" s="324"/>
    </row>
    <row r="1021" spans="1:13" ht="60" customHeight="1" x14ac:dyDescent="0.35">
      <c r="A1021" s="273" t="s">
        <v>849</v>
      </c>
      <c r="B1021" s="241" t="str">
        <f>IF(LEN($A1021)&gt;1,"Val "&amp;COUNTIF($A$2:$A1021,"&gt;&lt;"),"")</f>
        <v>Val 226</v>
      </c>
      <c r="C1021" s="424"/>
      <c r="D1021" s="425"/>
      <c r="E1021" s="426"/>
      <c r="F1021" s="195" t="e">
        <f>IF(AND($H1021=TRUE,$I1021=TRUE),"Return to form","")</f>
        <v>#N/A</v>
      </c>
      <c r="G1021" s="326" t="e">
        <f>AND($E1016&lt;=SUM($C1016-$L1021),$H1019=FALSE)</f>
        <v>#N/A</v>
      </c>
      <c r="H1021" s="326" t="e">
        <f>E1016&lt;=SUM(C1016*M1021)</f>
        <v>#N/A</v>
      </c>
      <c r="I1021" s="326" t="b">
        <f>ISTEXT(C1021)</f>
        <v>0</v>
      </c>
      <c r="J1021" s="326" t="e">
        <f>IF(AND(G1021=TRUE,H1021=TRUE),TRUE,FALSE)</f>
        <v>#N/A</v>
      </c>
      <c r="K1021" s="326" t="e">
        <f>IF(AND(G1021=TRUE,H1021=TRUE,I1021=TRUE),TRUE,FALSE)</f>
        <v>#N/A</v>
      </c>
      <c r="L1021" s="323">
        <v>5000</v>
      </c>
      <c r="M1021" s="324">
        <v>0.33333333333333298</v>
      </c>
    </row>
    <row r="1022" spans="1:13" x14ac:dyDescent="0.35">
      <c r="A1022" s="273" t="s">
        <v>399</v>
      </c>
      <c r="B1022" s="243" t="str">
        <f>IF(LEN($A1022)&gt;1,"Val "&amp;COUNTIF($A$2:$A1022,"&gt;&lt;"),"")</f>
        <v/>
      </c>
      <c r="C1022" s="135"/>
      <c r="D1022" s="135"/>
      <c r="E1022" s="135"/>
      <c r="F1022" s="197"/>
      <c r="G1022" s="327"/>
      <c r="H1022" s="327"/>
      <c r="I1022" s="327"/>
      <c r="J1022" s="327"/>
      <c r="K1022" s="327"/>
      <c r="M1022" s="325"/>
    </row>
    <row r="1023" spans="1:13" x14ac:dyDescent="0.35">
      <c r="A1023" s="273" t="s">
        <v>399</v>
      </c>
      <c r="B1023" s="242" t="str">
        <f>IF(LEN($A1023)&gt;1,"Val "&amp;COUNTIF($A$2:$A1023,"&gt;&lt;"),"")</f>
        <v/>
      </c>
      <c r="C1023" s="104" t="s">
        <v>850</v>
      </c>
      <c r="D1023" s="58"/>
      <c r="E1023" s="59"/>
      <c r="F1023" s="196"/>
      <c r="G1023" s="327"/>
      <c r="H1023" s="327"/>
      <c r="I1023" s="327"/>
      <c r="J1023" s="327"/>
      <c r="K1023" s="327"/>
      <c r="M1023" s="320"/>
    </row>
    <row r="1024" spans="1:13" ht="45" customHeight="1" x14ac:dyDescent="0.35">
      <c r="A1024" s="273" t="s">
        <v>399</v>
      </c>
      <c r="B1024" s="242" t="str">
        <f>IF(LEN($A1024)&gt;1,"Val "&amp;COUNTIF($A$2:$A1024,"&gt;&lt;"),"")</f>
        <v/>
      </c>
      <c r="C1024" s="61" t="s">
        <v>393</v>
      </c>
      <c r="D1024" s="61" t="s">
        <v>394</v>
      </c>
      <c r="E1024" s="61" t="s">
        <v>395</v>
      </c>
      <c r="F1024" s="196"/>
      <c r="G1024" s="328"/>
      <c r="H1024" s="328"/>
      <c r="I1024" s="327"/>
      <c r="J1024" s="328"/>
      <c r="K1024" s="327"/>
      <c r="M1024" s="320"/>
    </row>
    <row r="1025" spans="1:13" x14ac:dyDescent="0.35">
      <c r="A1025" s="273" t="s">
        <v>399</v>
      </c>
      <c r="B1025" s="242" t="str">
        <f>IF(LEN($A1025)&gt;1,"Val "&amp;COUNTIF($A$2:$A1025,"&gt;&lt;"),"")</f>
        <v/>
      </c>
      <c r="C1025" s="60" t="e">
        <f>Org_data!$DK$3</f>
        <v>#N/A</v>
      </c>
      <c r="D1025" s="60" t="e">
        <f>Org_data!$DK$4</f>
        <v>#N/A</v>
      </c>
      <c r="E1025" s="60">
        <f>'E&amp;R1'!$AH$50</f>
        <v>0</v>
      </c>
      <c r="F1025" s="196"/>
      <c r="G1025" s="329"/>
      <c r="H1025" s="329"/>
      <c r="I1025" s="330"/>
      <c r="J1025" s="329"/>
      <c r="K1025" s="330"/>
      <c r="L1025" s="321"/>
      <c r="M1025" s="322"/>
    </row>
    <row r="1026" spans="1:13" ht="27.75" customHeight="1" x14ac:dyDescent="0.35">
      <c r="A1026" s="273"/>
      <c r="B1026" s="242"/>
      <c r="C1026" s="418" t="s">
        <v>851</v>
      </c>
      <c r="D1026" s="419"/>
      <c r="E1026" s="420"/>
      <c r="F1026" s="196"/>
      <c r="G1026" s="329"/>
      <c r="H1026" s="329"/>
      <c r="I1026" s="330"/>
      <c r="J1026" s="329"/>
      <c r="K1026" s="330"/>
      <c r="L1026" s="321"/>
      <c r="M1026" s="322"/>
    </row>
    <row r="1027" spans="1:13" ht="60" customHeight="1" x14ac:dyDescent="0.35">
      <c r="A1027" s="273" t="s">
        <v>399</v>
      </c>
      <c r="B1027" s="240" t="str">
        <f>IF(LEN($A1027)&gt;1,"Val "&amp;COUNTIF($A$2:$A1027,"&gt;&lt;"),"")</f>
        <v/>
      </c>
      <c r="C1027" s="427" t="s">
        <v>397</v>
      </c>
      <c r="D1027" s="428"/>
      <c r="E1027" s="429"/>
      <c r="F1027" s="107"/>
      <c r="G1027" s="326"/>
      <c r="H1027" s="326"/>
      <c r="I1027" s="326"/>
      <c r="J1027" s="326"/>
      <c r="K1027" s="326"/>
      <c r="L1027" s="323"/>
      <c r="M1027" s="324"/>
    </row>
    <row r="1028" spans="1:13" ht="60" customHeight="1" x14ac:dyDescent="0.35">
      <c r="A1028" s="273" t="s">
        <v>852</v>
      </c>
      <c r="B1028" s="241" t="str">
        <f>IF(LEN($A1028)&gt;1,"Val "&amp;COUNTIF($A$2:$A1028,"&gt;&lt;"),"")</f>
        <v>Val 227</v>
      </c>
      <c r="C1028" s="424"/>
      <c r="D1028" s="425"/>
      <c r="E1028" s="426"/>
      <c r="F1028" s="195" t="e">
        <f>IF(AND($H1028=TRUE,$I1028=TRUE),"Return to form","")</f>
        <v>#N/A</v>
      </c>
      <c r="G1028" s="326" t="e">
        <f>D1025&lt;&gt;0</f>
        <v>#N/A</v>
      </c>
      <c r="H1028" s="326" t="e">
        <f>E1025&gt;=D1025</f>
        <v>#N/A</v>
      </c>
      <c r="I1028" s="326" t="b">
        <f>ISTEXT(C1028)</f>
        <v>0</v>
      </c>
      <c r="J1028" s="326" t="e">
        <f>IF(AND(G1028=TRUE,H1028=TRUE),TRUE,FALSE)</f>
        <v>#N/A</v>
      </c>
      <c r="K1028" s="326" t="e">
        <f>IF(AND(G1028=TRUE,H1028=TRUE,I1028=TRUE),TRUE,FALSE)</f>
        <v>#N/A</v>
      </c>
      <c r="L1028" s="323"/>
      <c r="M1028" s="324"/>
    </row>
    <row r="1029" spans="1:13" ht="30" customHeight="1" x14ac:dyDescent="0.35">
      <c r="A1029" s="273" t="s">
        <v>399</v>
      </c>
      <c r="B1029" s="242" t="str">
        <f>IF(LEN($A1029)&gt;1,"Val "&amp;COUNTIF($A$2:$A1029,"&gt;&lt;"),"")</f>
        <v/>
      </c>
      <c r="C1029" s="427" t="s">
        <v>400</v>
      </c>
      <c r="D1029" s="428"/>
      <c r="E1029" s="429"/>
      <c r="F1029" s="196"/>
      <c r="G1029" s="326"/>
      <c r="H1029" s="326"/>
      <c r="I1029" s="326"/>
      <c r="J1029" s="326"/>
      <c r="K1029" s="326"/>
      <c r="L1029" s="323"/>
      <c r="M1029" s="324"/>
    </row>
    <row r="1030" spans="1:13" ht="60" customHeight="1" x14ac:dyDescent="0.35">
      <c r="A1030" s="273" t="s">
        <v>853</v>
      </c>
      <c r="B1030" s="241" t="str">
        <f>IF(LEN($A1030)&gt;1,"Val "&amp;COUNTIF($A$2:$A1030,"&gt;&lt;"),"")</f>
        <v>Val 228</v>
      </c>
      <c r="C1030" s="424"/>
      <c r="D1030" s="425"/>
      <c r="E1030" s="426"/>
      <c r="F1030" s="195" t="e">
        <f>IF(AND($H1030=TRUE,$I1030=TRUE),"Return to form","")</f>
        <v>#N/A</v>
      </c>
      <c r="G1030" s="326" t="e">
        <f>AND($E1025&lt;=SUM($C1025-$L1030),$H1028=FALSE)</f>
        <v>#N/A</v>
      </c>
      <c r="H1030" s="326" t="e">
        <f>E1025&lt;=SUM(C1025*M1030)</f>
        <v>#N/A</v>
      </c>
      <c r="I1030" s="326" t="b">
        <f>ISTEXT(C1030)</f>
        <v>0</v>
      </c>
      <c r="J1030" s="326" t="e">
        <f>IF(AND(G1030=TRUE,H1030=TRUE),TRUE,FALSE)</f>
        <v>#N/A</v>
      </c>
      <c r="K1030" s="326" t="e">
        <f>IF(AND(G1030=TRUE,H1030=TRUE,I1030=TRUE),TRUE,FALSE)</f>
        <v>#N/A</v>
      </c>
      <c r="L1030" s="323">
        <v>5000</v>
      </c>
      <c r="M1030" s="324">
        <v>0.33333333333333298</v>
      </c>
    </row>
    <row r="1031" spans="1:13" x14ac:dyDescent="0.35">
      <c r="A1031" s="273" t="s">
        <v>399</v>
      </c>
      <c r="B1031" s="243" t="str">
        <f>IF(LEN($A1031)&gt;1,"Val "&amp;COUNTIF($A$2:$A1031,"&gt;&lt;"),"")</f>
        <v/>
      </c>
      <c r="C1031" s="135"/>
      <c r="D1031" s="135"/>
      <c r="E1031" s="135"/>
      <c r="F1031" s="197"/>
      <c r="G1031" s="327"/>
      <c r="H1031" s="327"/>
      <c r="I1031" s="327"/>
      <c r="J1031" s="327"/>
      <c r="K1031" s="327"/>
      <c r="M1031" s="325"/>
    </row>
    <row r="1032" spans="1:13" x14ac:dyDescent="0.35">
      <c r="A1032" s="273" t="s">
        <v>399</v>
      </c>
      <c r="B1032" s="242" t="str">
        <f>IF(LEN($A1032)&gt;1,"Val "&amp;COUNTIF($A$2:$A1032,"&gt;&lt;"),"")</f>
        <v/>
      </c>
      <c r="C1032" s="104" t="s">
        <v>854</v>
      </c>
      <c r="D1032" s="58"/>
      <c r="E1032" s="59"/>
      <c r="F1032" s="196"/>
      <c r="G1032" s="327"/>
      <c r="H1032" s="327"/>
      <c r="I1032" s="327"/>
      <c r="J1032" s="327"/>
      <c r="K1032" s="327"/>
      <c r="M1032" s="320"/>
    </row>
    <row r="1033" spans="1:13" ht="45" customHeight="1" x14ac:dyDescent="0.35">
      <c r="A1033" s="273" t="s">
        <v>399</v>
      </c>
      <c r="B1033" s="242" t="str">
        <f>IF(LEN($A1033)&gt;1,"Val "&amp;COUNTIF($A$2:$A1033,"&gt;&lt;"),"")</f>
        <v/>
      </c>
      <c r="C1033" s="61" t="s">
        <v>393</v>
      </c>
      <c r="D1033" s="61" t="s">
        <v>394</v>
      </c>
      <c r="E1033" s="61" t="s">
        <v>395</v>
      </c>
      <c r="F1033" s="196"/>
      <c r="G1033" s="328"/>
      <c r="H1033" s="328"/>
      <c r="I1033" s="327"/>
      <c r="J1033" s="328"/>
      <c r="K1033" s="327"/>
      <c r="M1033" s="320"/>
    </row>
    <row r="1034" spans="1:13" x14ac:dyDescent="0.35">
      <c r="A1034" s="273" t="s">
        <v>399</v>
      </c>
      <c r="B1034" s="242" t="str">
        <f>IF(LEN($A1034)&gt;1,"Val "&amp;COUNTIF($A$2:$A1034,"&gt;&lt;"),"")</f>
        <v/>
      </c>
      <c r="C1034" s="60" t="e">
        <f>Org_data!$DL$3</f>
        <v>#N/A</v>
      </c>
      <c r="D1034" s="60" t="e">
        <f>Org_data!$DL$4</f>
        <v>#N/A</v>
      </c>
      <c r="E1034" s="60">
        <f>'E&amp;R1'!$L$58</f>
        <v>0</v>
      </c>
      <c r="F1034" s="196"/>
      <c r="G1034" s="329"/>
      <c r="H1034" s="329"/>
      <c r="I1034" s="330"/>
      <c r="J1034" s="329"/>
      <c r="K1034" s="330"/>
      <c r="L1034" s="321"/>
      <c r="M1034" s="322"/>
    </row>
    <row r="1035" spans="1:13" ht="27.75" customHeight="1" x14ac:dyDescent="0.35">
      <c r="A1035" s="273"/>
      <c r="B1035" s="242"/>
      <c r="C1035" s="418" t="s">
        <v>855</v>
      </c>
      <c r="D1035" s="419"/>
      <c r="E1035" s="420"/>
      <c r="F1035" s="196"/>
      <c r="G1035" s="329"/>
      <c r="H1035" s="329"/>
      <c r="I1035" s="330"/>
      <c r="J1035" s="329"/>
      <c r="K1035" s="330"/>
      <c r="L1035" s="321"/>
      <c r="M1035" s="322"/>
    </row>
    <row r="1036" spans="1:13" ht="60" customHeight="1" x14ac:dyDescent="0.35">
      <c r="A1036" s="273" t="s">
        <v>399</v>
      </c>
      <c r="B1036" s="240" t="str">
        <f>IF(LEN($A1036)&gt;1,"Val "&amp;COUNTIF($A$2:$A1036,"&gt;&lt;"),"")</f>
        <v/>
      </c>
      <c r="C1036" s="427" t="s">
        <v>397</v>
      </c>
      <c r="D1036" s="428"/>
      <c r="E1036" s="429"/>
      <c r="F1036" s="107"/>
      <c r="G1036" s="326"/>
      <c r="H1036" s="326"/>
      <c r="I1036" s="326"/>
      <c r="J1036" s="326"/>
      <c r="K1036" s="326"/>
      <c r="L1036" s="323"/>
      <c r="M1036" s="324"/>
    </row>
    <row r="1037" spans="1:13" ht="60" customHeight="1" x14ac:dyDescent="0.35">
      <c r="A1037" s="273" t="s">
        <v>856</v>
      </c>
      <c r="B1037" s="241" t="str">
        <f>IF(LEN($A1037)&gt;1,"Val "&amp;COUNTIF($A$2:$A1037,"&gt;&lt;"),"")</f>
        <v>Val 229</v>
      </c>
      <c r="C1037" s="424"/>
      <c r="D1037" s="425"/>
      <c r="E1037" s="426"/>
      <c r="F1037" s="195" t="e">
        <f>IF(AND($H1037=TRUE,$I1037=TRUE),"Return to form","")</f>
        <v>#N/A</v>
      </c>
      <c r="G1037" s="326" t="e">
        <f>D1034&lt;&gt;0</f>
        <v>#N/A</v>
      </c>
      <c r="H1037" s="326" t="e">
        <f>E1034&gt;=D1034</f>
        <v>#N/A</v>
      </c>
      <c r="I1037" s="326" t="b">
        <f>ISTEXT(C1037)</f>
        <v>0</v>
      </c>
      <c r="J1037" s="326" t="e">
        <f>IF(AND(G1037=TRUE,H1037=TRUE),TRUE,FALSE)</f>
        <v>#N/A</v>
      </c>
      <c r="K1037" s="326" t="e">
        <f>IF(AND(G1037=TRUE,H1037=TRUE,I1037=TRUE),TRUE,FALSE)</f>
        <v>#N/A</v>
      </c>
      <c r="L1037" s="323"/>
      <c r="M1037" s="324"/>
    </row>
    <row r="1038" spans="1:13" ht="30" customHeight="1" x14ac:dyDescent="0.35">
      <c r="A1038" s="273" t="s">
        <v>399</v>
      </c>
      <c r="B1038" s="242" t="str">
        <f>IF(LEN($A1038)&gt;1,"Val "&amp;COUNTIF($A$2:$A1038,"&gt;&lt;"),"")</f>
        <v/>
      </c>
      <c r="C1038" s="427" t="s">
        <v>400</v>
      </c>
      <c r="D1038" s="428"/>
      <c r="E1038" s="429"/>
      <c r="F1038" s="196"/>
      <c r="G1038" s="326"/>
      <c r="H1038" s="326"/>
      <c r="I1038" s="326"/>
      <c r="J1038" s="326"/>
      <c r="K1038" s="326"/>
      <c r="L1038" s="323"/>
      <c r="M1038" s="324"/>
    </row>
    <row r="1039" spans="1:13" ht="60" customHeight="1" x14ac:dyDescent="0.35">
      <c r="A1039" s="273" t="s">
        <v>857</v>
      </c>
      <c r="B1039" s="241" t="str">
        <f>IF(LEN($A1039)&gt;1,"Val "&amp;COUNTIF($A$2:$A1039,"&gt;&lt;"),"")</f>
        <v>Val 230</v>
      </c>
      <c r="C1039" s="424"/>
      <c r="D1039" s="425"/>
      <c r="E1039" s="426"/>
      <c r="F1039" s="195" t="e">
        <f>IF(AND($H1039=TRUE,$I1039=TRUE),"Return to form","")</f>
        <v>#N/A</v>
      </c>
      <c r="G1039" s="326" t="e">
        <f>AND($E1034&lt;=SUM($C1034-$L1039),$H1037=FALSE)</f>
        <v>#N/A</v>
      </c>
      <c r="H1039" s="326" t="e">
        <f>E1034&lt;=SUM(C1034*M1039)</f>
        <v>#N/A</v>
      </c>
      <c r="I1039" s="326" t="b">
        <f>ISTEXT(C1039)</f>
        <v>0</v>
      </c>
      <c r="J1039" s="326" t="e">
        <f>IF(AND(G1039=TRUE,H1039=TRUE),TRUE,FALSE)</f>
        <v>#N/A</v>
      </c>
      <c r="K1039" s="326" t="e">
        <f>IF(AND(G1039=TRUE,H1039=TRUE,I1039=TRUE),TRUE,FALSE)</f>
        <v>#N/A</v>
      </c>
      <c r="L1039" s="323">
        <v>5000</v>
      </c>
      <c r="M1039" s="324">
        <v>0.33333333333333298</v>
      </c>
    </row>
    <row r="1040" spans="1:13" x14ac:dyDescent="0.35">
      <c r="A1040" s="273" t="s">
        <v>399</v>
      </c>
      <c r="B1040" s="243" t="str">
        <f>IF(LEN($A1040)&gt;1,"Val "&amp;COUNTIF($A$2:$A1040,"&gt;&lt;"),"")</f>
        <v/>
      </c>
      <c r="C1040" s="135"/>
      <c r="D1040" s="135"/>
      <c r="E1040" s="135"/>
      <c r="F1040" s="197"/>
      <c r="G1040" s="327"/>
      <c r="H1040" s="327"/>
      <c r="I1040" s="327"/>
      <c r="J1040" s="327"/>
      <c r="K1040" s="327"/>
      <c r="M1040" s="325"/>
    </row>
    <row r="1041" spans="1:13" x14ac:dyDescent="0.35">
      <c r="A1041" s="273" t="s">
        <v>399</v>
      </c>
      <c r="B1041" s="242" t="str">
        <f>IF(LEN($A1041)&gt;1,"Val "&amp;COUNTIF($A$2:$A1041,"&gt;&lt;"),"")</f>
        <v/>
      </c>
      <c r="C1041" s="104" t="s">
        <v>858</v>
      </c>
      <c r="D1041" s="58"/>
      <c r="E1041" s="59"/>
      <c r="F1041" s="196"/>
      <c r="G1041" s="327"/>
      <c r="H1041" s="327"/>
      <c r="I1041" s="327"/>
      <c r="J1041" s="327"/>
      <c r="K1041" s="327"/>
      <c r="M1041" s="320"/>
    </row>
    <row r="1042" spans="1:13" ht="45" customHeight="1" x14ac:dyDescent="0.35">
      <c r="A1042" s="273" t="s">
        <v>399</v>
      </c>
      <c r="B1042" s="242" t="str">
        <f>IF(LEN($A1042)&gt;1,"Val "&amp;COUNTIF($A$2:$A1042,"&gt;&lt;"),"")</f>
        <v/>
      </c>
      <c r="C1042" s="61" t="s">
        <v>393</v>
      </c>
      <c r="D1042" s="61" t="s">
        <v>394</v>
      </c>
      <c r="E1042" s="61" t="s">
        <v>395</v>
      </c>
      <c r="F1042" s="196"/>
      <c r="G1042" s="328"/>
      <c r="H1042" s="328"/>
      <c r="I1042" s="327"/>
      <c r="J1042" s="328"/>
      <c r="K1042" s="327"/>
      <c r="M1042" s="320"/>
    </row>
    <row r="1043" spans="1:13" x14ac:dyDescent="0.35">
      <c r="A1043" s="273" t="s">
        <v>399</v>
      </c>
      <c r="B1043" s="242" t="str">
        <f>IF(LEN($A1043)&gt;1,"Val "&amp;COUNTIF($A$2:$A1043,"&gt;&lt;"),"")</f>
        <v/>
      </c>
      <c r="C1043" s="60" t="e">
        <f>Org_data!$DM$3</f>
        <v>#N/A</v>
      </c>
      <c r="D1043" s="60" t="e">
        <f>Org_data!$DM$4</f>
        <v>#N/A</v>
      </c>
      <c r="E1043" s="60">
        <f>'E&amp;R1'!$V$58</f>
        <v>0</v>
      </c>
      <c r="F1043" s="196"/>
      <c r="G1043" s="329"/>
      <c r="H1043" s="329"/>
      <c r="I1043" s="330"/>
      <c r="J1043" s="329"/>
      <c r="K1043" s="330"/>
      <c r="L1043" s="321"/>
      <c r="M1043" s="322"/>
    </row>
    <row r="1044" spans="1:13" ht="28.5" customHeight="1" x14ac:dyDescent="0.35">
      <c r="A1044" s="273"/>
      <c r="B1044" s="242"/>
      <c r="C1044" s="418" t="s">
        <v>859</v>
      </c>
      <c r="D1044" s="419"/>
      <c r="E1044" s="420"/>
      <c r="F1044" s="196"/>
      <c r="G1044" s="329"/>
      <c r="H1044" s="329"/>
      <c r="I1044" s="330"/>
      <c r="J1044" s="329"/>
      <c r="K1044" s="330"/>
      <c r="L1044" s="321"/>
      <c r="M1044" s="322"/>
    </row>
    <row r="1045" spans="1:13" ht="60" customHeight="1" x14ac:dyDescent="0.35">
      <c r="A1045" s="273" t="s">
        <v>399</v>
      </c>
      <c r="B1045" s="240" t="str">
        <f>IF(LEN($A1045)&gt;1,"Val "&amp;COUNTIF($A$2:$A1045,"&gt;&lt;"),"")</f>
        <v/>
      </c>
      <c r="C1045" s="427" t="s">
        <v>397</v>
      </c>
      <c r="D1045" s="428"/>
      <c r="E1045" s="429"/>
      <c r="F1045" s="107"/>
      <c r="G1045" s="326"/>
      <c r="H1045" s="326"/>
      <c r="I1045" s="326"/>
      <c r="J1045" s="326"/>
      <c r="K1045" s="326"/>
      <c r="L1045" s="323"/>
      <c r="M1045" s="324"/>
    </row>
    <row r="1046" spans="1:13" ht="60" customHeight="1" x14ac:dyDescent="0.35">
      <c r="A1046" s="273" t="s">
        <v>860</v>
      </c>
      <c r="B1046" s="241" t="str">
        <f>IF(LEN($A1046)&gt;1,"Val "&amp;COUNTIF($A$2:$A1046,"&gt;&lt;"),"")</f>
        <v>Val 231</v>
      </c>
      <c r="C1046" s="424"/>
      <c r="D1046" s="425"/>
      <c r="E1046" s="426"/>
      <c r="F1046" s="195" t="e">
        <f>IF(AND($H1046=TRUE,$I1046=TRUE),"Return to form","")</f>
        <v>#N/A</v>
      </c>
      <c r="G1046" s="326" t="e">
        <f>D1043&lt;&gt;0</f>
        <v>#N/A</v>
      </c>
      <c r="H1046" s="326" t="e">
        <f>E1043&gt;=D1043</f>
        <v>#N/A</v>
      </c>
      <c r="I1046" s="326" t="b">
        <f>ISTEXT(C1046)</f>
        <v>0</v>
      </c>
      <c r="J1046" s="326" t="e">
        <f>IF(AND(G1046=TRUE,H1046=TRUE),TRUE,FALSE)</f>
        <v>#N/A</v>
      </c>
      <c r="K1046" s="326" t="e">
        <f>IF(AND(G1046=TRUE,H1046=TRUE,I1046=TRUE),TRUE,FALSE)</f>
        <v>#N/A</v>
      </c>
      <c r="L1046" s="323"/>
      <c r="M1046" s="324"/>
    </row>
    <row r="1047" spans="1:13" ht="30" customHeight="1" x14ac:dyDescent="0.35">
      <c r="A1047" s="273" t="s">
        <v>399</v>
      </c>
      <c r="B1047" s="242" t="str">
        <f>IF(LEN($A1047)&gt;1,"Val "&amp;COUNTIF($A$2:$A1047,"&gt;&lt;"),"")</f>
        <v/>
      </c>
      <c r="C1047" s="427" t="s">
        <v>400</v>
      </c>
      <c r="D1047" s="428"/>
      <c r="E1047" s="429"/>
      <c r="F1047" s="196"/>
      <c r="G1047" s="326"/>
      <c r="H1047" s="326"/>
      <c r="I1047" s="326"/>
      <c r="J1047" s="326"/>
      <c r="K1047" s="326"/>
      <c r="L1047" s="323"/>
      <c r="M1047" s="324"/>
    </row>
    <row r="1048" spans="1:13" ht="60" customHeight="1" x14ac:dyDescent="0.35">
      <c r="A1048" s="273" t="s">
        <v>861</v>
      </c>
      <c r="B1048" s="241" t="str">
        <f>IF(LEN($A1048)&gt;1,"Val "&amp;COUNTIF($A$2:$A1048,"&gt;&lt;"),"")</f>
        <v>Val 232</v>
      </c>
      <c r="C1048" s="424"/>
      <c r="D1048" s="425"/>
      <c r="E1048" s="426"/>
      <c r="F1048" s="195" t="e">
        <f>IF(AND($H1048=TRUE,$I1048=TRUE),"Return to form","")</f>
        <v>#N/A</v>
      </c>
      <c r="G1048" s="326" t="e">
        <f>AND($E1043&lt;=SUM($C1043-$L1048),$H1046=FALSE)</f>
        <v>#N/A</v>
      </c>
      <c r="H1048" s="326" t="e">
        <f>E1043&lt;=SUM(C1043*M1048)</f>
        <v>#N/A</v>
      </c>
      <c r="I1048" s="326" t="b">
        <f>ISTEXT(C1048)</f>
        <v>0</v>
      </c>
      <c r="J1048" s="326" t="e">
        <f>IF(AND(G1048=TRUE,H1048=TRUE),TRUE,FALSE)</f>
        <v>#N/A</v>
      </c>
      <c r="K1048" s="326" t="e">
        <f>IF(AND(G1048=TRUE,H1048=TRUE,I1048=TRUE),TRUE,FALSE)</f>
        <v>#N/A</v>
      </c>
      <c r="L1048" s="323">
        <v>5000</v>
      </c>
      <c r="M1048" s="324">
        <v>0.33333333333333298</v>
      </c>
    </row>
    <row r="1049" spans="1:13" x14ac:dyDescent="0.35">
      <c r="A1049" s="273" t="s">
        <v>399</v>
      </c>
      <c r="B1049" s="243" t="str">
        <f>IF(LEN($A1049)&gt;1,"Val "&amp;COUNTIF($A$2:$A1049,"&gt;&lt;"),"")</f>
        <v/>
      </c>
      <c r="C1049" s="135"/>
      <c r="D1049" s="135"/>
      <c r="E1049" s="135"/>
      <c r="F1049" s="197"/>
      <c r="G1049" s="327"/>
      <c r="H1049" s="327"/>
      <c r="I1049" s="327"/>
      <c r="J1049" s="327"/>
      <c r="K1049" s="327"/>
      <c r="M1049" s="325"/>
    </row>
    <row r="1050" spans="1:13" x14ac:dyDescent="0.35">
      <c r="A1050" s="273" t="s">
        <v>399</v>
      </c>
      <c r="B1050" s="242" t="str">
        <f>IF(LEN($A1050)&gt;1,"Val "&amp;COUNTIF($A$2:$A1050,"&gt;&lt;"),"")</f>
        <v/>
      </c>
      <c r="C1050" s="104" t="s">
        <v>862</v>
      </c>
      <c r="D1050" s="58"/>
      <c r="E1050" s="59"/>
      <c r="F1050" s="196"/>
      <c r="G1050" s="327"/>
      <c r="H1050" s="327"/>
      <c r="I1050" s="327"/>
      <c r="J1050" s="327"/>
      <c r="K1050" s="327"/>
      <c r="M1050" s="320"/>
    </row>
    <row r="1051" spans="1:13" ht="45" customHeight="1" x14ac:dyDescent="0.35">
      <c r="A1051" s="273" t="s">
        <v>399</v>
      </c>
      <c r="B1051" s="242" t="str">
        <f>IF(LEN($A1051)&gt;1,"Val "&amp;COUNTIF($A$2:$A1051,"&gt;&lt;"),"")</f>
        <v/>
      </c>
      <c r="C1051" s="61" t="s">
        <v>393</v>
      </c>
      <c r="D1051" s="61" t="s">
        <v>394</v>
      </c>
      <c r="E1051" s="61" t="s">
        <v>395</v>
      </c>
      <c r="F1051" s="196"/>
      <c r="G1051" s="328"/>
      <c r="H1051" s="328"/>
      <c r="I1051" s="327"/>
      <c r="J1051" s="328"/>
      <c r="K1051" s="327"/>
      <c r="M1051" s="320"/>
    </row>
    <row r="1052" spans="1:13" x14ac:dyDescent="0.35">
      <c r="A1052" s="273" t="s">
        <v>399</v>
      </c>
      <c r="B1052" s="242" t="str">
        <f>IF(LEN($A1052)&gt;1,"Val "&amp;COUNTIF($A$2:$A1052,"&gt;&lt;"),"")</f>
        <v/>
      </c>
      <c r="C1052" s="60" t="e">
        <f>Org_data!$DN$3</f>
        <v>#N/A</v>
      </c>
      <c r="D1052" s="60" t="e">
        <f>Org_data!$DN$4</f>
        <v>#N/A</v>
      </c>
      <c r="E1052" s="60">
        <f>'E&amp;R1'!$AH$58</f>
        <v>0</v>
      </c>
      <c r="F1052" s="196"/>
      <c r="G1052" s="329"/>
      <c r="H1052" s="329"/>
      <c r="I1052" s="330"/>
      <c r="J1052" s="329"/>
      <c r="K1052" s="330"/>
      <c r="L1052" s="321"/>
      <c r="M1052" s="322"/>
    </row>
    <row r="1053" spans="1:13" ht="26.25" customHeight="1" x14ac:dyDescent="0.35">
      <c r="A1053" s="273"/>
      <c r="B1053" s="242"/>
      <c r="C1053" s="418" t="s">
        <v>863</v>
      </c>
      <c r="D1053" s="419"/>
      <c r="E1053" s="420"/>
      <c r="F1053" s="196"/>
      <c r="G1053" s="329"/>
      <c r="H1053" s="329"/>
      <c r="I1053" s="330"/>
      <c r="J1053" s="329"/>
      <c r="K1053" s="330"/>
      <c r="L1053" s="321"/>
      <c r="M1053" s="322"/>
    </row>
    <row r="1054" spans="1:13" ht="60" customHeight="1" x14ac:dyDescent="0.35">
      <c r="A1054" s="273" t="s">
        <v>399</v>
      </c>
      <c r="B1054" s="240" t="str">
        <f>IF(LEN($A1054)&gt;1,"Val "&amp;COUNTIF($A$2:$A1054,"&gt;&lt;"),"")</f>
        <v/>
      </c>
      <c r="C1054" s="427" t="s">
        <v>397</v>
      </c>
      <c r="D1054" s="428"/>
      <c r="E1054" s="429"/>
      <c r="F1054" s="107"/>
      <c r="G1054" s="326"/>
      <c r="H1054" s="326"/>
      <c r="I1054" s="326"/>
      <c r="J1054" s="326"/>
      <c r="K1054" s="326"/>
      <c r="L1054" s="323"/>
      <c r="M1054" s="324"/>
    </row>
    <row r="1055" spans="1:13" ht="60" customHeight="1" x14ac:dyDescent="0.35">
      <c r="A1055" s="273" t="s">
        <v>864</v>
      </c>
      <c r="B1055" s="241" t="str">
        <f>IF(LEN($A1055)&gt;1,"Val "&amp;COUNTIF($A$2:$A1055,"&gt;&lt;"),"")</f>
        <v>Val 233</v>
      </c>
      <c r="C1055" s="424"/>
      <c r="D1055" s="425"/>
      <c r="E1055" s="426"/>
      <c r="F1055" s="195" t="e">
        <f>IF(AND($H1055=TRUE,$I1055=TRUE),"Return to form","")</f>
        <v>#N/A</v>
      </c>
      <c r="G1055" s="326" t="e">
        <f>D1052&lt;&gt;0</f>
        <v>#N/A</v>
      </c>
      <c r="H1055" s="326" t="e">
        <f>E1052&gt;=D1052</f>
        <v>#N/A</v>
      </c>
      <c r="I1055" s="326" t="b">
        <f>ISTEXT(C1055)</f>
        <v>0</v>
      </c>
      <c r="J1055" s="326" t="e">
        <f>IF(AND(G1055=TRUE,H1055=TRUE),TRUE,FALSE)</f>
        <v>#N/A</v>
      </c>
      <c r="K1055" s="326" t="e">
        <f>IF(AND(G1055=TRUE,H1055=TRUE,I1055=TRUE),TRUE,FALSE)</f>
        <v>#N/A</v>
      </c>
      <c r="L1055" s="323"/>
      <c r="M1055" s="324"/>
    </row>
    <row r="1056" spans="1:13" ht="30" customHeight="1" x14ac:dyDescent="0.35">
      <c r="A1056" s="273" t="s">
        <v>399</v>
      </c>
      <c r="B1056" s="242" t="str">
        <f>IF(LEN($A1056)&gt;1,"Val "&amp;COUNTIF($A$2:$A1056,"&gt;&lt;"),"")</f>
        <v/>
      </c>
      <c r="C1056" s="427" t="s">
        <v>400</v>
      </c>
      <c r="D1056" s="428"/>
      <c r="E1056" s="429"/>
      <c r="F1056" s="196"/>
      <c r="G1056" s="326"/>
      <c r="H1056" s="326"/>
      <c r="I1056" s="326"/>
      <c r="J1056" s="326"/>
      <c r="K1056" s="326"/>
      <c r="L1056" s="323"/>
      <c r="M1056" s="324"/>
    </row>
    <row r="1057" spans="1:13" ht="60" customHeight="1" x14ac:dyDescent="0.35">
      <c r="A1057" s="273" t="s">
        <v>865</v>
      </c>
      <c r="B1057" s="241" t="str">
        <f>IF(LEN($A1057)&gt;1,"Val "&amp;COUNTIF($A$2:$A1057,"&gt;&lt;"),"")</f>
        <v>Val 234</v>
      </c>
      <c r="C1057" s="424"/>
      <c r="D1057" s="425"/>
      <c r="E1057" s="426"/>
      <c r="F1057" s="195" t="e">
        <f>IF(AND($H1057=TRUE,$I1057=TRUE),"Return to form","")</f>
        <v>#N/A</v>
      </c>
      <c r="G1057" s="326" t="e">
        <f>AND($E1052&lt;=SUM($C1052-$L1057),$H1055=FALSE)</f>
        <v>#N/A</v>
      </c>
      <c r="H1057" s="326" t="e">
        <f>E1052&lt;=SUM(C1052*M1057)</f>
        <v>#N/A</v>
      </c>
      <c r="I1057" s="326" t="b">
        <f>ISTEXT(C1057)</f>
        <v>0</v>
      </c>
      <c r="J1057" s="326" t="e">
        <f>IF(AND(G1057=TRUE,H1057=TRUE),TRUE,FALSE)</f>
        <v>#N/A</v>
      </c>
      <c r="K1057" s="326" t="e">
        <f>IF(AND(G1057=TRUE,H1057=TRUE,I1057=TRUE),TRUE,FALSE)</f>
        <v>#N/A</v>
      </c>
      <c r="L1057" s="323">
        <v>5000</v>
      </c>
      <c r="M1057" s="324">
        <v>0.33333333333333298</v>
      </c>
    </row>
    <row r="1058" spans="1:13" x14ac:dyDescent="0.35">
      <c r="A1058" s="273" t="s">
        <v>399</v>
      </c>
      <c r="B1058" s="243" t="str">
        <f>IF(LEN($A1058)&gt;1,"Val "&amp;COUNTIF($A$2:$A1058,"&gt;&lt;"),"")</f>
        <v/>
      </c>
      <c r="C1058" s="135"/>
      <c r="D1058" s="135"/>
      <c r="E1058" s="135"/>
      <c r="F1058" s="197"/>
      <c r="G1058" s="327"/>
      <c r="H1058" s="327"/>
      <c r="I1058" s="327"/>
      <c r="J1058" s="327"/>
      <c r="K1058" s="327"/>
      <c r="M1058" s="325"/>
    </row>
    <row r="1059" spans="1:13" x14ac:dyDescent="0.35">
      <c r="A1059" s="273" t="s">
        <v>399</v>
      </c>
      <c r="B1059" s="242" t="str">
        <f>IF(LEN($A1059)&gt;1,"Val "&amp;COUNTIF($A$2:$A1059,"&gt;&lt;"),"")</f>
        <v/>
      </c>
      <c r="C1059" s="104" t="s">
        <v>866</v>
      </c>
      <c r="D1059" s="58"/>
      <c r="E1059" s="59"/>
      <c r="F1059" s="196"/>
      <c r="G1059" s="327"/>
      <c r="H1059" s="327"/>
      <c r="I1059" s="327"/>
      <c r="J1059" s="327"/>
      <c r="K1059" s="327"/>
      <c r="M1059" s="320"/>
    </row>
    <row r="1060" spans="1:13" ht="45" customHeight="1" x14ac:dyDescent="0.35">
      <c r="A1060" s="273" t="s">
        <v>399</v>
      </c>
      <c r="B1060" s="242" t="str">
        <f>IF(LEN($A1060)&gt;1,"Val "&amp;COUNTIF($A$2:$A1060,"&gt;&lt;"),"")</f>
        <v/>
      </c>
      <c r="C1060" s="61" t="s">
        <v>393</v>
      </c>
      <c r="D1060" s="61" t="s">
        <v>394</v>
      </c>
      <c r="E1060" s="61" t="s">
        <v>395</v>
      </c>
      <c r="F1060" s="196"/>
      <c r="G1060" s="328"/>
      <c r="H1060" s="328"/>
      <c r="I1060" s="327"/>
      <c r="J1060" s="328"/>
      <c r="K1060" s="327"/>
      <c r="M1060" s="320"/>
    </row>
    <row r="1061" spans="1:13" x14ac:dyDescent="0.35">
      <c r="A1061" s="273" t="s">
        <v>399</v>
      </c>
      <c r="B1061" s="242" t="str">
        <f>IF(LEN($A1061)&gt;1,"Val "&amp;COUNTIF($A$2:$A1061,"&gt;&lt;"),"")</f>
        <v/>
      </c>
      <c r="C1061" s="60" t="e">
        <f>Org_data!$DO$3</f>
        <v>#N/A</v>
      </c>
      <c r="D1061" s="60" t="e">
        <f>Org_data!$DO$4</f>
        <v>#N/A</v>
      </c>
      <c r="E1061" s="60">
        <f>'E&amp;R1'!$L$59</f>
        <v>0</v>
      </c>
      <c r="F1061" s="196"/>
      <c r="G1061" s="329"/>
      <c r="H1061" s="329"/>
      <c r="I1061" s="330"/>
      <c r="J1061" s="329"/>
      <c r="K1061" s="330"/>
      <c r="L1061" s="321"/>
      <c r="M1061" s="322"/>
    </row>
    <row r="1062" spans="1:13" ht="27" customHeight="1" x14ac:dyDescent="0.35">
      <c r="A1062" s="273"/>
      <c r="B1062" s="242"/>
      <c r="C1062" s="418" t="s">
        <v>867</v>
      </c>
      <c r="D1062" s="419"/>
      <c r="E1062" s="420"/>
      <c r="F1062" s="196"/>
      <c r="G1062" s="329"/>
      <c r="H1062" s="329"/>
      <c r="I1062" s="330"/>
      <c r="J1062" s="329"/>
      <c r="K1062" s="330"/>
      <c r="L1062" s="321"/>
      <c r="M1062" s="322"/>
    </row>
    <row r="1063" spans="1:13" ht="60" customHeight="1" x14ac:dyDescent="0.35">
      <c r="A1063" s="273" t="s">
        <v>399</v>
      </c>
      <c r="B1063" s="240" t="str">
        <f>IF(LEN($A1063)&gt;1,"Val "&amp;COUNTIF($A$2:$A1063,"&gt;&lt;"),"")</f>
        <v/>
      </c>
      <c r="C1063" s="427" t="s">
        <v>397</v>
      </c>
      <c r="D1063" s="428"/>
      <c r="E1063" s="429"/>
      <c r="F1063" s="107"/>
      <c r="G1063" s="326"/>
      <c r="H1063" s="326"/>
      <c r="I1063" s="326"/>
      <c r="J1063" s="326"/>
      <c r="K1063" s="326"/>
      <c r="L1063" s="323"/>
      <c r="M1063" s="324"/>
    </row>
    <row r="1064" spans="1:13" ht="60" customHeight="1" x14ac:dyDescent="0.35">
      <c r="A1064" s="273" t="s">
        <v>868</v>
      </c>
      <c r="B1064" s="241" t="str">
        <f>IF(LEN($A1064)&gt;1,"Val "&amp;COUNTIF($A$2:$A1064,"&gt;&lt;"),"")</f>
        <v>Val 235</v>
      </c>
      <c r="C1064" s="424"/>
      <c r="D1064" s="425"/>
      <c r="E1064" s="426"/>
      <c r="F1064" s="195" t="e">
        <f>IF(AND($H1064=TRUE,$I1064=TRUE),"Return to form","")</f>
        <v>#N/A</v>
      </c>
      <c r="G1064" s="326" t="e">
        <f>D1061&lt;&gt;0</f>
        <v>#N/A</v>
      </c>
      <c r="H1064" s="326" t="e">
        <f>E1061&gt;=D1061</f>
        <v>#N/A</v>
      </c>
      <c r="I1064" s="326" t="b">
        <f>ISTEXT(C1064)</f>
        <v>0</v>
      </c>
      <c r="J1064" s="326" t="e">
        <f>IF(AND(G1064=TRUE,H1064=TRUE),TRUE,FALSE)</f>
        <v>#N/A</v>
      </c>
      <c r="K1064" s="326" t="e">
        <f>IF(AND(G1064=TRUE,H1064=TRUE,I1064=TRUE),TRUE,FALSE)</f>
        <v>#N/A</v>
      </c>
      <c r="L1064" s="323"/>
      <c r="M1064" s="324"/>
    </row>
    <row r="1065" spans="1:13" ht="30" customHeight="1" x14ac:dyDescent="0.35">
      <c r="A1065" s="273" t="s">
        <v>399</v>
      </c>
      <c r="B1065" s="242" t="str">
        <f>IF(LEN($A1065)&gt;1,"Val "&amp;COUNTIF($A$2:$A1065,"&gt;&lt;"),"")</f>
        <v/>
      </c>
      <c r="C1065" s="427" t="s">
        <v>400</v>
      </c>
      <c r="D1065" s="428"/>
      <c r="E1065" s="429"/>
      <c r="F1065" s="196"/>
      <c r="G1065" s="326"/>
      <c r="H1065" s="326"/>
      <c r="I1065" s="326"/>
      <c r="J1065" s="326"/>
      <c r="K1065" s="326"/>
      <c r="L1065" s="323"/>
      <c r="M1065" s="324"/>
    </row>
    <row r="1066" spans="1:13" ht="60" customHeight="1" x14ac:dyDescent="0.35">
      <c r="A1066" s="273" t="s">
        <v>869</v>
      </c>
      <c r="B1066" s="241" t="str">
        <f>IF(LEN($A1066)&gt;1,"Val "&amp;COUNTIF($A$2:$A1066,"&gt;&lt;"),"")</f>
        <v>Val 236</v>
      </c>
      <c r="C1066" s="424"/>
      <c r="D1066" s="425"/>
      <c r="E1066" s="426"/>
      <c r="F1066" s="195" t="e">
        <f>IF(AND($H1066=TRUE,$I1066=TRUE),"Return to form","")</f>
        <v>#N/A</v>
      </c>
      <c r="G1066" s="326" t="e">
        <f>AND($E1061&lt;=SUM($C1061-$L1066),$H1064=FALSE)</f>
        <v>#N/A</v>
      </c>
      <c r="H1066" s="326" t="e">
        <f>E1061&lt;=SUM(C1061*M1066)</f>
        <v>#N/A</v>
      </c>
      <c r="I1066" s="326" t="b">
        <f>ISTEXT(C1066)</f>
        <v>0</v>
      </c>
      <c r="J1066" s="326" t="e">
        <f>IF(AND(G1066=TRUE,H1066=TRUE),TRUE,FALSE)</f>
        <v>#N/A</v>
      </c>
      <c r="K1066" s="326" t="e">
        <f>IF(AND(G1066=TRUE,H1066=TRUE,I1066=TRUE),TRUE,FALSE)</f>
        <v>#N/A</v>
      </c>
      <c r="L1066" s="323">
        <v>5000</v>
      </c>
      <c r="M1066" s="324">
        <v>0.33333333333333298</v>
      </c>
    </row>
    <row r="1067" spans="1:13" x14ac:dyDescent="0.35">
      <c r="A1067" s="273" t="s">
        <v>399</v>
      </c>
      <c r="B1067" s="243" t="str">
        <f>IF(LEN($A1067)&gt;1,"Val "&amp;COUNTIF($A$2:$A1067,"&gt;&lt;"),"")</f>
        <v/>
      </c>
      <c r="C1067" s="135"/>
      <c r="D1067" s="135"/>
      <c r="E1067" s="135"/>
      <c r="F1067" s="197"/>
      <c r="G1067" s="327"/>
      <c r="H1067" s="327"/>
      <c r="I1067" s="327"/>
      <c r="J1067" s="327"/>
      <c r="K1067" s="327"/>
      <c r="M1067" s="325"/>
    </row>
    <row r="1068" spans="1:13" x14ac:dyDescent="0.35">
      <c r="A1068" s="273" t="s">
        <v>399</v>
      </c>
      <c r="B1068" s="242" t="str">
        <f>IF(LEN($A1068)&gt;1,"Val "&amp;COUNTIF($A$2:$A1068,"&gt;&lt;"),"")</f>
        <v/>
      </c>
      <c r="C1068" s="104" t="s">
        <v>870</v>
      </c>
      <c r="D1068" s="58"/>
      <c r="E1068" s="59"/>
      <c r="F1068" s="196"/>
      <c r="G1068" s="327"/>
      <c r="H1068" s="327"/>
      <c r="I1068" s="327"/>
      <c r="J1068" s="327"/>
      <c r="K1068" s="327"/>
      <c r="M1068" s="320"/>
    </row>
    <row r="1069" spans="1:13" ht="45" customHeight="1" x14ac:dyDescent="0.35">
      <c r="A1069" s="273" t="s">
        <v>399</v>
      </c>
      <c r="B1069" s="242" t="str">
        <f>IF(LEN($A1069)&gt;1,"Val "&amp;COUNTIF($A$2:$A1069,"&gt;&lt;"),"")</f>
        <v/>
      </c>
      <c r="C1069" s="61" t="s">
        <v>393</v>
      </c>
      <c r="D1069" s="61" t="s">
        <v>394</v>
      </c>
      <c r="E1069" s="61" t="s">
        <v>395</v>
      </c>
      <c r="F1069" s="196"/>
      <c r="G1069" s="328"/>
      <c r="H1069" s="328"/>
      <c r="I1069" s="327"/>
      <c r="J1069" s="328"/>
      <c r="K1069" s="327"/>
      <c r="M1069" s="320"/>
    </row>
    <row r="1070" spans="1:13" x14ac:dyDescent="0.35">
      <c r="A1070" s="273" t="s">
        <v>399</v>
      </c>
      <c r="B1070" s="242" t="str">
        <f>IF(LEN($A1070)&gt;1,"Val "&amp;COUNTIF($A$2:$A1070,"&gt;&lt;"),"")</f>
        <v/>
      </c>
      <c r="C1070" s="60" t="e">
        <f>Org_data!$DP$3</f>
        <v>#N/A</v>
      </c>
      <c r="D1070" s="60" t="e">
        <f>Org_data!$DP$4</f>
        <v>#N/A</v>
      </c>
      <c r="E1070" s="60">
        <f>'E&amp;R1'!$V$59</f>
        <v>0</v>
      </c>
      <c r="F1070" s="196"/>
      <c r="G1070" s="329"/>
      <c r="H1070" s="329"/>
      <c r="I1070" s="330"/>
      <c r="J1070" s="329"/>
      <c r="K1070" s="330"/>
      <c r="L1070" s="321"/>
      <c r="M1070" s="322"/>
    </row>
    <row r="1071" spans="1:13" ht="27" customHeight="1" x14ac:dyDescent="0.35">
      <c r="A1071" s="273"/>
      <c r="B1071" s="242"/>
      <c r="C1071" s="418" t="s">
        <v>871</v>
      </c>
      <c r="D1071" s="419"/>
      <c r="E1071" s="420"/>
      <c r="F1071" s="196"/>
      <c r="G1071" s="329"/>
      <c r="H1071" s="329"/>
      <c r="I1071" s="330"/>
      <c r="J1071" s="329"/>
      <c r="K1071" s="330"/>
      <c r="L1071" s="321"/>
      <c r="M1071" s="322"/>
    </row>
    <row r="1072" spans="1:13" ht="60" customHeight="1" x14ac:dyDescent="0.35">
      <c r="A1072" s="273" t="s">
        <v>399</v>
      </c>
      <c r="B1072" s="240" t="str">
        <f>IF(LEN($A1072)&gt;1,"Val "&amp;COUNTIF($A$2:$A1072,"&gt;&lt;"),"")</f>
        <v/>
      </c>
      <c r="C1072" s="427" t="s">
        <v>397</v>
      </c>
      <c r="D1072" s="428"/>
      <c r="E1072" s="429"/>
      <c r="F1072" s="107"/>
      <c r="G1072" s="326"/>
      <c r="H1072" s="326"/>
      <c r="I1072" s="326"/>
      <c r="J1072" s="326"/>
      <c r="K1072" s="326"/>
      <c r="L1072" s="323"/>
      <c r="M1072" s="324"/>
    </row>
    <row r="1073" spans="1:13" ht="60" customHeight="1" x14ac:dyDescent="0.35">
      <c r="A1073" s="273" t="s">
        <v>872</v>
      </c>
      <c r="B1073" s="241" t="str">
        <f>IF(LEN($A1073)&gt;1,"Val "&amp;COUNTIF($A$2:$A1073,"&gt;&lt;"),"")</f>
        <v>Val 237</v>
      </c>
      <c r="C1073" s="424"/>
      <c r="D1073" s="425"/>
      <c r="E1073" s="426"/>
      <c r="F1073" s="195" t="e">
        <f>IF(AND($H1073=TRUE,$I1073=TRUE),"Return to form","")</f>
        <v>#N/A</v>
      </c>
      <c r="G1073" s="326" t="e">
        <f>D1070&lt;&gt;0</f>
        <v>#N/A</v>
      </c>
      <c r="H1073" s="326" t="e">
        <f>E1070&gt;=D1070</f>
        <v>#N/A</v>
      </c>
      <c r="I1073" s="326" t="b">
        <f>ISTEXT(C1073)</f>
        <v>0</v>
      </c>
      <c r="J1073" s="326" t="e">
        <f>IF(AND(G1073=TRUE,H1073=TRUE),TRUE,FALSE)</f>
        <v>#N/A</v>
      </c>
      <c r="K1073" s="326" t="e">
        <f>IF(AND(G1073=TRUE,H1073=TRUE,I1073=TRUE),TRUE,FALSE)</f>
        <v>#N/A</v>
      </c>
      <c r="L1073" s="323"/>
      <c r="M1073" s="324"/>
    </row>
    <row r="1074" spans="1:13" ht="30" customHeight="1" x14ac:dyDescent="0.35">
      <c r="A1074" s="273" t="s">
        <v>399</v>
      </c>
      <c r="B1074" s="242" t="str">
        <f>IF(LEN($A1074)&gt;1,"Val "&amp;COUNTIF($A$2:$A1074,"&gt;&lt;"),"")</f>
        <v/>
      </c>
      <c r="C1074" s="427" t="s">
        <v>400</v>
      </c>
      <c r="D1074" s="428"/>
      <c r="E1074" s="429"/>
      <c r="F1074" s="196"/>
      <c r="G1074" s="326"/>
      <c r="H1074" s="326"/>
      <c r="I1074" s="326"/>
      <c r="J1074" s="326"/>
      <c r="K1074" s="326"/>
      <c r="L1074" s="323"/>
      <c r="M1074" s="324"/>
    </row>
    <row r="1075" spans="1:13" ht="60" customHeight="1" x14ac:dyDescent="0.35">
      <c r="A1075" s="273" t="s">
        <v>873</v>
      </c>
      <c r="B1075" s="241" t="str">
        <f>IF(LEN($A1075)&gt;1,"Val "&amp;COUNTIF($A$2:$A1075,"&gt;&lt;"),"")</f>
        <v>Val 238</v>
      </c>
      <c r="C1075" s="424"/>
      <c r="D1075" s="425"/>
      <c r="E1075" s="426"/>
      <c r="F1075" s="195" t="e">
        <f>IF(AND($H1075=TRUE,$I1075=TRUE),"Return to form","")</f>
        <v>#N/A</v>
      </c>
      <c r="G1075" s="326" t="e">
        <f>AND($E1070&lt;=SUM($C1070-$L1075),$H1073=FALSE)</f>
        <v>#N/A</v>
      </c>
      <c r="H1075" s="326" t="e">
        <f>E1070&lt;=SUM(C1070*M1075)</f>
        <v>#N/A</v>
      </c>
      <c r="I1075" s="326" t="b">
        <f>ISTEXT(C1075)</f>
        <v>0</v>
      </c>
      <c r="J1075" s="326" t="e">
        <f>IF(AND(G1075=TRUE,H1075=TRUE),TRUE,FALSE)</f>
        <v>#N/A</v>
      </c>
      <c r="K1075" s="326" t="e">
        <f>IF(AND(G1075=TRUE,H1075=TRUE,I1075=TRUE),TRUE,FALSE)</f>
        <v>#N/A</v>
      </c>
      <c r="L1075" s="323">
        <v>5000</v>
      </c>
      <c r="M1075" s="324">
        <v>0.33333333333333298</v>
      </c>
    </row>
    <row r="1076" spans="1:13" x14ac:dyDescent="0.35">
      <c r="A1076" s="273" t="s">
        <v>399</v>
      </c>
      <c r="B1076" s="243" t="str">
        <f>IF(LEN($A1076)&gt;1,"Val "&amp;COUNTIF($A$2:$A1076,"&gt;&lt;"),"")</f>
        <v/>
      </c>
      <c r="C1076" s="135"/>
      <c r="D1076" s="135"/>
      <c r="E1076" s="135"/>
      <c r="F1076" s="197"/>
      <c r="G1076" s="327"/>
      <c r="H1076" s="327"/>
      <c r="I1076" s="327"/>
      <c r="J1076" s="327"/>
      <c r="K1076" s="327"/>
      <c r="M1076" s="325"/>
    </row>
    <row r="1077" spans="1:13" x14ac:dyDescent="0.35">
      <c r="A1077" s="273" t="s">
        <v>399</v>
      </c>
      <c r="B1077" s="242" t="str">
        <f>IF(LEN($A1077)&gt;1,"Val "&amp;COUNTIF($A$2:$A1077,"&gt;&lt;"),"")</f>
        <v/>
      </c>
      <c r="C1077" s="104" t="s">
        <v>874</v>
      </c>
      <c r="D1077" s="58"/>
      <c r="E1077" s="59"/>
      <c r="F1077" s="196"/>
      <c r="G1077" s="327"/>
      <c r="H1077" s="327"/>
      <c r="I1077" s="327"/>
      <c r="J1077" s="327"/>
      <c r="K1077" s="327"/>
      <c r="M1077" s="320"/>
    </row>
    <row r="1078" spans="1:13" ht="45" customHeight="1" x14ac:dyDescent="0.35">
      <c r="A1078" s="273" t="s">
        <v>399</v>
      </c>
      <c r="B1078" s="242" t="str">
        <f>IF(LEN($A1078)&gt;1,"Val "&amp;COUNTIF($A$2:$A1078,"&gt;&lt;"),"")</f>
        <v/>
      </c>
      <c r="C1078" s="61" t="s">
        <v>393</v>
      </c>
      <c r="D1078" s="61" t="s">
        <v>394</v>
      </c>
      <c r="E1078" s="61" t="s">
        <v>395</v>
      </c>
      <c r="F1078" s="196"/>
      <c r="G1078" s="328"/>
      <c r="H1078" s="328"/>
      <c r="I1078" s="327"/>
      <c r="J1078" s="328"/>
      <c r="K1078" s="327"/>
      <c r="M1078" s="320"/>
    </row>
    <row r="1079" spans="1:13" x14ac:dyDescent="0.35">
      <c r="A1079" s="273" t="s">
        <v>399</v>
      </c>
      <c r="B1079" s="242" t="str">
        <f>IF(LEN($A1079)&gt;1,"Val "&amp;COUNTIF($A$2:$A1079,"&gt;&lt;"),"")</f>
        <v/>
      </c>
      <c r="C1079" s="60" t="e">
        <f>Org_data!$DQ$3</f>
        <v>#N/A</v>
      </c>
      <c r="D1079" s="60" t="e">
        <f>Org_data!$DQ$4</f>
        <v>#N/A</v>
      </c>
      <c r="E1079" s="60">
        <f>'E&amp;R1'!$AH$59</f>
        <v>0</v>
      </c>
      <c r="F1079" s="196"/>
      <c r="G1079" s="329"/>
      <c r="H1079" s="329"/>
      <c r="I1079" s="330"/>
      <c r="J1079" s="329"/>
      <c r="K1079" s="330"/>
      <c r="L1079" s="321"/>
      <c r="M1079" s="322"/>
    </row>
    <row r="1080" spans="1:13" ht="27" customHeight="1" x14ac:dyDescent="0.35">
      <c r="A1080" s="273"/>
      <c r="B1080" s="242"/>
      <c r="C1080" s="418" t="s">
        <v>875</v>
      </c>
      <c r="D1080" s="419"/>
      <c r="E1080" s="420"/>
      <c r="F1080" s="196"/>
      <c r="G1080" s="329"/>
      <c r="H1080" s="329"/>
      <c r="I1080" s="330"/>
      <c r="J1080" s="329"/>
      <c r="K1080" s="330"/>
      <c r="L1080" s="321"/>
      <c r="M1080" s="322"/>
    </row>
    <row r="1081" spans="1:13" ht="60" customHeight="1" x14ac:dyDescent="0.35">
      <c r="A1081" s="273" t="s">
        <v>399</v>
      </c>
      <c r="B1081" s="240" t="str">
        <f>IF(LEN($A1081)&gt;1,"Val "&amp;COUNTIF($A$2:$A1081,"&gt;&lt;"),"")</f>
        <v/>
      </c>
      <c r="C1081" s="427" t="s">
        <v>397</v>
      </c>
      <c r="D1081" s="428"/>
      <c r="E1081" s="429"/>
      <c r="F1081" s="107"/>
      <c r="G1081" s="326"/>
      <c r="H1081" s="326"/>
      <c r="I1081" s="326"/>
      <c r="J1081" s="326"/>
      <c r="K1081" s="326"/>
      <c r="L1081" s="323"/>
      <c r="M1081" s="324"/>
    </row>
    <row r="1082" spans="1:13" ht="60" customHeight="1" x14ac:dyDescent="0.35">
      <c r="A1082" s="273" t="s">
        <v>876</v>
      </c>
      <c r="B1082" s="241" t="str">
        <f>IF(LEN($A1082)&gt;1,"Val "&amp;COUNTIF($A$2:$A1082,"&gt;&lt;"),"")</f>
        <v>Val 239</v>
      </c>
      <c r="C1082" s="424"/>
      <c r="D1082" s="425"/>
      <c r="E1082" s="426"/>
      <c r="F1082" s="195" t="e">
        <f>IF(AND($H1082=TRUE,$I1082=TRUE),"Return to form","")</f>
        <v>#N/A</v>
      </c>
      <c r="G1082" s="326" t="e">
        <f>D1079&lt;&gt;0</f>
        <v>#N/A</v>
      </c>
      <c r="H1082" s="326" t="e">
        <f>E1079&gt;=D1079</f>
        <v>#N/A</v>
      </c>
      <c r="I1082" s="326" t="b">
        <f>ISTEXT(C1082)</f>
        <v>0</v>
      </c>
      <c r="J1082" s="326" t="e">
        <f>IF(AND(G1082=TRUE,H1082=TRUE),TRUE,FALSE)</f>
        <v>#N/A</v>
      </c>
      <c r="K1082" s="326" t="e">
        <f>IF(AND(G1082=TRUE,H1082=TRUE,I1082=TRUE),TRUE,FALSE)</f>
        <v>#N/A</v>
      </c>
      <c r="L1082" s="323"/>
      <c r="M1082" s="324"/>
    </row>
    <row r="1083" spans="1:13" ht="30" customHeight="1" x14ac:dyDescent="0.35">
      <c r="A1083" s="273" t="s">
        <v>399</v>
      </c>
      <c r="B1083" s="242" t="str">
        <f>IF(LEN($A1083)&gt;1,"Val "&amp;COUNTIF($A$2:$A1083,"&gt;&lt;"),"")</f>
        <v/>
      </c>
      <c r="C1083" s="427" t="s">
        <v>400</v>
      </c>
      <c r="D1083" s="428"/>
      <c r="E1083" s="429"/>
      <c r="F1083" s="196"/>
      <c r="G1083" s="326"/>
      <c r="H1083" s="326"/>
      <c r="I1083" s="326"/>
      <c r="J1083" s="326"/>
      <c r="K1083" s="326"/>
      <c r="L1083" s="323"/>
      <c r="M1083" s="324"/>
    </row>
    <row r="1084" spans="1:13" ht="60" customHeight="1" x14ac:dyDescent="0.35">
      <c r="A1084" s="273" t="s">
        <v>877</v>
      </c>
      <c r="B1084" s="241" t="str">
        <f>IF(LEN($A1084)&gt;1,"Val "&amp;COUNTIF($A$2:$A1084,"&gt;&lt;"),"")</f>
        <v>Val 240</v>
      </c>
      <c r="C1084" s="424"/>
      <c r="D1084" s="425"/>
      <c r="E1084" s="426"/>
      <c r="F1084" s="195" t="e">
        <f>IF(AND($H1084=TRUE,$I1084=TRUE),"Return to form","")</f>
        <v>#N/A</v>
      </c>
      <c r="G1084" s="326" t="e">
        <f>AND($E1079&lt;=SUM($C1079-$L1084),$H1082=FALSE)</f>
        <v>#N/A</v>
      </c>
      <c r="H1084" s="326" t="e">
        <f>E1079&lt;=SUM(C1079*M1084)</f>
        <v>#N/A</v>
      </c>
      <c r="I1084" s="326" t="b">
        <f>ISTEXT(C1084)</f>
        <v>0</v>
      </c>
      <c r="J1084" s="326" t="e">
        <f>IF(AND(G1084=TRUE,H1084=TRUE),TRUE,FALSE)</f>
        <v>#N/A</v>
      </c>
      <c r="K1084" s="326" t="e">
        <f>IF(AND(G1084=TRUE,H1084=TRUE,I1084=TRUE),TRUE,FALSE)</f>
        <v>#N/A</v>
      </c>
      <c r="L1084" s="323">
        <v>5000</v>
      </c>
      <c r="M1084" s="324">
        <v>0.33333333333333298</v>
      </c>
    </row>
    <row r="1085" spans="1:13" x14ac:dyDescent="0.35">
      <c r="A1085" s="273" t="s">
        <v>399</v>
      </c>
      <c r="B1085" s="244"/>
      <c r="C1085" s="135"/>
      <c r="D1085" s="135"/>
      <c r="E1085" s="135"/>
      <c r="F1085" s="194"/>
      <c r="G1085" s="161"/>
      <c r="H1085" s="161"/>
      <c r="I1085" s="161"/>
      <c r="J1085" s="161"/>
      <c r="K1085" s="161"/>
      <c r="M1085" s="325"/>
    </row>
  </sheetData>
  <sheetProtection sheet="1" objects="1" scenarios="1"/>
  <autoFilter ref="A1:M1085" xr:uid="{00000000-0009-0000-0000-000007000000}"/>
  <mergeCells count="607">
    <mergeCell ref="C1053:E1053"/>
    <mergeCell ref="C1062:E1062"/>
    <mergeCell ref="C1071:E1071"/>
    <mergeCell ref="C1080:E1080"/>
    <mergeCell ref="C918:E918"/>
    <mergeCell ref="C927:E927"/>
    <mergeCell ref="C936:E936"/>
    <mergeCell ref="C945:E945"/>
    <mergeCell ref="C954:E954"/>
    <mergeCell ref="C963:E963"/>
    <mergeCell ref="C972:E972"/>
    <mergeCell ref="C981:E981"/>
    <mergeCell ref="C990:E990"/>
    <mergeCell ref="C922:E922"/>
    <mergeCell ref="C921:E921"/>
    <mergeCell ref="C920:E920"/>
    <mergeCell ref="C919:E919"/>
    <mergeCell ref="C976:E976"/>
    <mergeCell ref="C975:E975"/>
    <mergeCell ref="C974:E974"/>
    <mergeCell ref="C973:E973"/>
    <mergeCell ref="C967:E967"/>
    <mergeCell ref="C993:E993"/>
    <mergeCell ref="C992:E992"/>
    <mergeCell ref="C630:E630"/>
    <mergeCell ref="C639:E639"/>
    <mergeCell ref="C648:E648"/>
    <mergeCell ref="C657:E657"/>
    <mergeCell ref="C666:E666"/>
    <mergeCell ref="C675:E675"/>
    <mergeCell ref="C684:E684"/>
    <mergeCell ref="C693:E693"/>
    <mergeCell ref="C702:E702"/>
    <mergeCell ref="C642:E642"/>
    <mergeCell ref="C641:E641"/>
    <mergeCell ref="C640:E640"/>
    <mergeCell ref="C634:E634"/>
    <mergeCell ref="C633:E633"/>
    <mergeCell ref="C632:E632"/>
    <mergeCell ref="C631:E631"/>
    <mergeCell ref="C652:E652"/>
    <mergeCell ref="C651:E651"/>
    <mergeCell ref="C650:E650"/>
    <mergeCell ref="C649:E649"/>
    <mergeCell ref="C643:E643"/>
    <mergeCell ref="C669:E669"/>
    <mergeCell ref="C668:E668"/>
    <mergeCell ref="C667:E667"/>
    <mergeCell ref="C549:E549"/>
    <mergeCell ref="C558:E558"/>
    <mergeCell ref="C567:E567"/>
    <mergeCell ref="C576:E576"/>
    <mergeCell ref="C585:E585"/>
    <mergeCell ref="C594:E594"/>
    <mergeCell ref="C603:E603"/>
    <mergeCell ref="C612:E612"/>
    <mergeCell ref="C621:E621"/>
    <mergeCell ref="C561:E561"/>
    <mergeCell ref="C560:E560"/>
    <mergeCell ref="C559:E559"/>
    <mergeCell ref="C553:E553"/>
    <mergeCell ref="C552:E552"/>
    <mergeCell ref="C551:E551"/>
    <mergeCell ref="C550:E550"/>
    <mergeCell ref="C571:E571"/>
    <mergeCell ref="C570:E570"/>
    <mergeCell ref="C569:E569"/>
    <mergeCell ref="C568:E568"/>
    <mergeCell ref="C562:E562"/>
    <mergeCell ref="C588:E588"/>
    <mergeCell ref="C587:E587"/>
    <mergeCell ref="C586:E586"/>
    <mergeCell ref="C468:E468"/>
    <mergeCell ref="C477:E477"/>
    <mergeCell ref="C486:E486"/>
    <mergeCell ref="C495:E495"/>
    <mergeCell ref="C504:E504"/>
    <mergeCell ref="C513:E513"/>
    <mergeCell ref="C378:E378"/>
    <mergeCell ref="C387:E387"/>
    <mergeCell ref="C396:E396"/>
    <mergeCell ref="C405:E405"/>
    <mergeCell ref="C414:E414"/>
    <mergeCell ref="C423:E423"/>
    <mergeCell ref="C432:E432"/>
    <mergeCell ref="C441:E441"/>
    <mergeCell ref="C450:E450"/>
    <mergeCell ref="C390:E390"/>
    <mergeCell ref="C389:E389"/>
    <mergeCell ref="C388:E388"/>
    <mergeCell ref="C382:E382"/>
    <mergeCell ref="C381:E381"/>
    <mergeCell ref="C380:E380"/>
    <mergeCell ref="C379:E379"/>
    <mergeCell ref="C400:E400"/>
    <mergeCell ref="C399:E399"/>
    <mergeCell ref="C270:E270"/>
    <mergeCell ref="C279:E279"/>
    <mergeCell ref="C288:E288"/>
    <mergeCell ref="C297:E297"/>
    <mergeCell ref="C306:E306"/>
    <mergeCell ref="C315:E315"/>
    <mergeCell ref="C324:E324"/>
    <mergeCell ref="C333:E333"/>
    <mergeCell ref="C342:E342"/>
    <mergeCell ref="C280:E280"/>
    <mergeCell ref="C274:E274"/>
    <mergeCell ref="C273:E273"/>
    <mergeCell ref="C272:E272"/>
    <mergeCell ref="C271:E271"/>
    <mergeCell ref="C292:E292"/>
    <mergeCell ref="C291:E291"/>
    <mergeCell ref="C290:E290"/>
    <mergeCell ref="C289:E289"/>
    <mergeCell ref="C283:E283"/>
    <mergeCell ref="C282:E282"/>
    <mergeCell ref="C281:E281"/>
    <mergeCell ref="C294:E294"/>
    <mergeCell ref="C301:E301"/>
    <mergeCell ref="C300:E300"/>
    <mergeCell ref="C189:E189"/>
    <mergeCell ref="C198:E198"/>
    <mergeCell ref="C207:E207"/>
    <mergeCell ref="C216:E216"/>
    <mergeCell ref="C225:E225"/>
    <mergeCell ref="C234:E234"/>
    <mergeCell ref="C243:E243"/>
    <mergeCell ref="C252:E252"/>
    <mergeCell ref="C261:E261"/>
    <mergeCell ref="C199:E199"/>
    <mergeCell ref="C193:E193"/>
    <mergeCell ref="C192:E192"/>
    <mergeCell ref="C191:E191"/>
    <mergeCell ref="C190:E190"/>
    <mergeCell ref="C211:E211"/>
    <mergeCell ref="C210:E210"/>
    <mergeCell ref="C209:E209"/>
    <mergeCell ref="C208:E208"/>
    <mergeCell ref="C202:E202"/>
    <mergeCell ref="C201:E201"/>
    <mergeCell ref="C200:E200"/>
    <mergeCell ref="C226:E226"/>
    <mergeCell ref="C220:E220"/>
    <mergeCell ref="C219:E219"/>
    <mergeCell ref="C108:E108"/>
    <mergeCell ref="C117:E117"/>
    <mergeCell ref="C126:E126"/>
    <mergeCell ref="C135:E135"/>
    <mergeCell ref="C144:E144"/>
    <mergeCell ref="C153:E153"/>
    <mergeCell ref="C162:E162"/>
    <mergeCell ref="C171:E171"/>
    <mergeCell ref="C180:E180"/>
    <mergeCell ref="C118:E118"/>
    <mergeCell ref="C112:E112"/>
    <mergeCell ref="C111:E111"/>
    <mergeCell ref="C110:E110"/>
    <mergeCell ref="C109:E109"/>
    <mergeCell ref="C130:E130"/>
    <mergeCell ref="C129:E129"/>
    <mergeCell ref="C128:E128"/>
    <mergeCell ref="C127:E127"/>
    <mergeCell ref="C121:E121"/>
    <mergeCell ref="C120:E120"/>
    <mergeCell ref="C119:E119"/>
    <mergeCell ref="C145:E145"/>
    <mergeCell ref="C139:E139"/>
    <mergeCell ref="C138:E138"/>
    <mergeCell ref="C18:E18"/>
    <mergeCell ref="C27:E27"/>
    <mergeCell ref="C36:E36"/>
    <mergeCell ref="C45:E45"/>
    <mergeCell ref="C54:E54"/>
    <mergeCell ref="C63:E63"/>
    <mergeCell ref="C72:E72"/>
    <mergeCell ref="C81:E81"/>
    <mergeCell ref="C90:E90"/>
    <mergeCell ref="C39:E39"/>
    <mergeCell ref="C38:E38"/>
    <mergeCell ref="C64:E64"/>
    <mergeCell ref="C58:E58"/>
    <mergeCell ref="C57:E57"/>
    <mergeCell ref="C56:E56"/>
    <mergeCell ref="C55:E55"/>
    <mergeCell ref="C76:E76"/>
    <mergeCell ref="C75:E75"/>
    <mergeCell ref="C74:E74"/>
    <mergeCell ref="C73:E73"/>
    <mergeCell ref="C67:E67"/>
    <mergeCell ref="C66:E66"/>
    <mergeCell ref="C65:E65"/>
    <mergeCell ref="C2:E2"/>
    <mergeCell ref="C276:E276"/>
    <mergeCell ref="C285:E285"/>
    <mergeCell ref="C681:E681"/>
    <mergeCell ref="C708:E708"/>
    <mergeCell ref="C897:E897"/>
    <mergeCell ref="C22:E22"/>
    <mergeCell ref="C21:E21"/>
    <mergeCell ref="C20:E20"/>
    <mergeCell ref="C19:E19"/>
    <mergeCell ref="C10:E10"/>
    <mergeCell ref="C11:E11"/>
    <mergeCell ref="C13:E13"/>
    <mergeCell ref="C12:E12"/>
    <mergeCell ref="C37:E37"/>
    <mergeCell ref="C31:E31"/>
    <mergeCell ref="C30:E30"/>
    <mergeCell ref="C29:E29"/>
    <mergeCell ref="C28:E28"/>
    <mergeCell ref="C49:E49"/>
    <mergeCell ref="C48:E48"/>
    <mergeCell ref="C47:E47"/>
    <mergeCell ref="C46:E46"/>
    <mergeCell ref="C40:E40"/>
    <mergeCell ref="C91:E91"/>
    <mergeCell ref="C85:E85"/>
    <mergeCell ref="C84:E84"/>
    <mergeCell ref="C83:E83"/>
    <mergeCell ref="C82:E82"/>
    <mergeCell ref="C103:E103"/>
    <mergeCell ref="C102:E102"/>
    <mergeCell ref="C101:E101"/>
    <mergeCell ref="C100:E100"/>
    <mergeCell ref="C94:E94"/>
    <mergeCell ref="C93:E93"/>
    <mergeCell ref="C92:E92"/>
    <mergeCell ref="C99:E99"/>
    <mergeCell ref="C137:E137"/>
    <mergeCell ref="C136:E136"/>
    <mergeCell ref="C157:E157"/>
    <mergeCell ref="C156:E156"/>
    <mergeCell ref="C155:E155"/>
    <mergeCell ref="C154:E154"/>
    <mergeCell ref="C148:E148"/>
    <mergeCell ref="C147:E147"/>
    <mergeCell ref="C146:E146"/>
    <mergeCell ref="C172:E172"/>
    <mergeCell ref="C166:E166"/>
    <mergeCell ref="C165:E165"/>
    <mergeCell ref="C164:E164"/>
    <mergeCell ref="C163:E163"/>
    <mergeCell ref="C184:E184"/>
    <mergeCell ref="C183:E183"/>
    <mergeCell ref="C182:E182"/>
    <mergeCell ref="C181:E181"/>
    <mergeCell ref="C175:E175"/>
    <mergeCell ref="C174:E174"/>
    <mergeCell ref="C173:E173"/>
    <mergeCell ref="C218:E218"/>
    <mergeCell ref="C217:E217"/>
    <mergeCell ref="C238:E238"/>
    <mergeCell ref="C237:E237"/>
    <mergeCell ref="C236:E236"/>
    <mergeCell ref="C235:E235"/>
    <mergeCell ref="C229:E229"/>
    <mergeCell ref="C228:E228"/>
    <mergeCell ref="C227:E227"/>
    <mergeCell ref="C253:E253"/>
    <mergeCell ref="C247:E247"/>
    <mergeCell ref="C246:E246"/>
    <mergeCell ref="C245:E245"/>
    <mergeCell ref="C244:E244"/>
    <mergeCell ref="C265:E265"/>
    <mergeCell ref="C264:E264"/>
    <mergeCell ref="C263:E263"/>
    <mergeCell ref="C262:E262"/>
    <mergeCell ref="C256:E256"/>
    <mergeCell ref="C255:E255"/>
    <mergeCell ref="C254:E254"/>
    <mergeCell ref="C299:E299"/>
    <mergeCell ref="C298:E298"/>
    <mergeCell ref="C318:E318"/>
    <mergeCell ref="C317:E317"/>
    <mergeCell ref="C316:E316"/>
    <mergeCell ref="C310:E310"/>
    <mergeCell ref="C309:E309"/>
    <mergeCell ref="C308:E308"/>
    <mergeCell ref="C307:E307"/>
    <mergeCell ref="C328:E328"/>
    <mergeCell ref="C327:E327"/>
    <mergeCell ref="C326:E326"/>
    <mergeCell ref="C325:E325"/>
    <mergeCell ref="C319:E319"/>
    <mergeCell ref="C345:E345"/>
    <mergeCell ref="C344:E344"/>
    <mergeCell ref="C343:E343"/>
    <mergeCell ref="C337:E337"/>
    <mergeCell ref="C336:E336"/>
    <mergeCell ref="C335:E335"/>
    <mergeCell ref="C334:E334"/>
    <mergeCell ref="C355:E355"/>
    <mergeCell ref="C354:E354"/>
    <mergeCell ref="C353:E353"/>
    <mergeCell ref="C352:E352"/>
    <mergeCell ref="C346:E346"/>
    <mergeCell ref="C373:E373"/>
    <mergeCell ref="C372:E372"/>
    <mergeCell ref="C371:E371"/>
    <mergeCell ref="C370:E370"/>
    <mergeCell ref="C361:E361"/>
    <mergeCell ref="C362:E362"/>
    <mergeCell ref="C363:E363"/>
    <mergeCell ref="C364:E364"/>
    <mergeCell ref="C351:E351"/>
    <mergeCell ref="C360:E360"/>
    <mergeCell ref="C369:E369"/>
    <mergeCell ref="C398:E398"/>
    <mergeCell ref="C397:E397"/>
    <mergeCell ref="C391:E391"/>
    <mergeCell ref="C418:E418"/>
    <mergeCell ref="C417:E417"/>
    <mergeCell ref="C416:E416"/>
    <mergeCell ref="C415:E415"/>
    <mergeCell ref="C406:E406"/>
    <mergeCell ref="C408:E408"/>
    <mergeCell ref="C407:E407"/>
    <mergeCell ref="C409:E409"/>
    <mergeCell ref="C433:E433"/>
    <mergeCell ref="C427:E427"/>
    <mergeCell ref="C426:E426"/>
    <mergeCell ref="C425:E425"/>
    <mergeCell ref="C424:E424"/>
    <mergeCell ref="C442:E442"/>
    <mergeCell ref="C443:E443"/>
    <mergeCell ref="C444:E444"/>
    <mergeCell ref="C445:E445"/>
    <mergeCell ref="C434:E434"/>
    <mergeCell ref="C436:E436"/>
    <mergeCell ref="C435:E435"/>
    <mergeCell ref="C463:E463"/>
    <mergeCell ref="C462:E462"/>
    <mergeCell ref="C461:E461"/>
    <mergeCell ref="C460:E460"/>
    <mergeCell ref="C452:E452"/>
    <mergeCell ref="C451:E451"/>
    <mergeCell ref="C454:E454"/>
    <mergeCell ref="C453:E453"/>
    <mergeCell ref="C459:E459"/>
    <mergeCell ref="C480:E480"/>
    <mergeCell ref="C479:E479"/>
    <mergeCell ref="C478:E478"/>
    <mergeCell ref="C472:E472"/>
    <mergeCell ref="C471:E471"/>
    <mergeCell ref="C470:E470"/>
    <mergeCell ref="C469:E469"/>
    <mergeCell ref="C490:E490"/>
    <mergeCell ref="C489:E489"/>
    <mergeCell ref="C488:E488"/>
    <mergeCell ref="C487:E487"/>
    <mergeCell ref="C481:E481"/>
    <mergeCell ref="C507:E507"/>
    <mergeCell ref="C506:E506"/>
    <mergeCell ref="C505:E505"/>
    <mergeCell ref="C499:E499"/>
    <mergeCell ref="C498:E498"/>
    <mergeCell ref="C497:E497"/>
    <mergeCell ref="C496:E496"/>
    <mergeCell ref="C517:E517"/>
    <mergeCell ref="C516:E516"/>
    <mergeCell ref="C515:E515"/>
    <mergeCell ref="C514:E514"/>
    <mergeCell ref="C508:E508"/>
    <mergeCell ref="C534:E534"/>
    <mergeCell ref="C533:E533"/>
    <mergeCell ref="C532:E532"/>
    <mergeCell ref="C526:E526"/>
    <mergeCell ref="C525:E525"/>
    <mergeCell ref="C524:E524"/>
    <mergeCell ref="C523:E523"/>
    <mergeCell ref="C544:E544"/>
    <mergeCell ref="C543:E543"/>
    <mergeCell ref="C542:E542"/>
    <mergeCell ref="C541:E541"/>
    <mergeCell ref="C535:E535"/>
    <mergeCell ref="C531:E531"/>
    <mergeCell ref="C540:E540"/>
    <mergeCell ref="C580:E580"/>
    <mergeCell ref="C579:E579"/>
    <mergeCell ref="C578:E578"/>
    <mergeCell ref="C577:E577"/>
    <mergeCell ref="C598:E598"/>
    <mergeCell ref="C597:E597"/>
    <mergeCell ref="C596:E596"/>
    <mergeCell ref="C595:E595"/>
    <mergeCell ref="C589:E589"/>
    <mergeCell ref="C615:E615"/>
    <mergeCell ref="C614:E614"/>
    <mergeCell ref="C613:E613"/>
    <mergeCell ref="C607:E607"/>
    <mergeCell ref="C606:E606"/>
    <mergeCell ref="C605:E605"/>
    <mergeCell ref="C604:E604"/>
    <mergeCell ref="C625:E625"/>
    <mergeCell ref="C624:E624"/>
    <mergeCell ref="C623:E623"/>
    <mergeCell ref="C622:E622"/>
    <mergeCell ref="C616:E616"/>
    <mergeCell ref="C661:E661"/>
    <mergeCell ref="C660:E660"/>
    <mergeCell ref="C659:E659"/>
    <mergeCell ref="C658:E658"/>
    <mergeCell ref="C676:E676"/>
    <mergeCell ref="C677:E677"/>
    <mergeCell ref="C678:E678"/>
    <mergeCell ref="C679:E679"/>
    <mergeCell ref="C670:E670"/>
    <mergeCell ref="C696:E696"/>
    <mergeCell ref="C695:E695"/>
    <mergeCell ref="C694:E694"/>
    <mergeCell ref="C688:E688"/>
    <mergeCell ref="C687:E687"/>
    <mergeCell ref="C686:E686"/>
    <mergeCell ref="C685:E685"/>
    <mergeCell ref="C706:E706"/>
    <mergeCell ref="C705:E705"/>
    <mergeCell ref="C704:E704"/>
    <mergeCell ref="C703:E703"/>
    <mergeCell ref="C697:E697"/>
    <mergeCell ref="C723:E723"/>
    <mergeCell ref="C722:E722"/>
    <mergeCell ref="C721:E721"/>
    <mergeCell ref="C715:E715"/>
    <mergeCell ref="C714:E714"/>
    <mergeCell ref="C713:E713"/>
    <mergeCell ref="C712:E712"/>
    <mergeCell ref="C711:E711"/>
    <mergeCell ref="C720:E720"/>
    <mergeCell ref="C733:E733"/>
    <mergeCell ref="C732:E732"/>
    <mergeCell ref="C731:E731"/>
    <mergeCell ref="C730:E730"/>
    <mergeCell ref="C724:E724"/>
    <mergeCell ref="C750:E750"/>
    <mergeCell ref="C749:E749"/>
    <mergeCell ref="C748:E748"/>
    <mergeCell ref="C742:E742"/>
    <mergeCell ref="C741:E741"/>
    <mergeCell ref="C740:E740"/>
    <mergeCell ref="C739:E739"/>
    <mergeCell ref="C729:E729"/>
    <mergeCell ref="C738:E738"/>
    <mergeCell ref="C747:E747"/>
    <mergeCell ref="C760:E760"/>
    <mergeCell ref="C759:E759"/>
    <mergeCell ref="C758:E758"/>
    <mergeCell ref="C757:E757"/>
    <mergeCell ref="C751:E751"/>
    <mergeCell ref="C777:E777"/>
    <mergeCell ref="C776:E776"/>
    <mergeCell ref="C775:E775"/>
    <mergeCell ref="C769:E769"/>
    <mergeCell ref="C768:E768"/>
    <mergeCell ref="C767:E767"/>
    <mergeCell ref="C766:E766"/>
    <mergeCell ref="C756:E756"/>
    <mergeCell ref="C765:E765"/>
    <mergeCell ref="C774:E774"/>
    <mergeCell ref="C787:E787"/>
    <mergeCell ref="C786:E786"/>
    <mergeCell ref="C785:E785"/>
    <mergeCell ref="C784:E784"/>
    <mergeCell ref="C778:E778"/>
    <mergeCell ref="C804:E804"/>
    <mergeCell ref="C803:E803"/>
    <mergeCell ref="C802:E802"/>
    <mergeCell ref="C796:E796"/>
    <mergeCell ref="C795:E795"/>
    <mergeCell ref="C794:E794"/>
    <mergeCell ref="C793:E793"/>
    <mergeCell ref="C783:E783"/>
    <mergeCell ref="C792:E792"/>
    <mergeCell ref="C801:E801"/>
    <mergeCell ref="C814:E814"/>
    <mergeCell ref="C813:E813"/>
    <mergeCell ref="C812:E812"/>
    <mergeCell ref="C811:E811"/>
    <mergeCell ref="C805:E805"/>
    <mergeCell ref="C831:E831"/>
    <mergeCell ref="C830:E830"/>
    <mergeCell ref="C829:E829"/>
    <mergeCell ref="C823:E823"/>
    <mergeCell ref="C822:E822"/>
    <mergeCell ref="C821:E821"/>
    <mergeCell ref="C820:E820"/>
    <mergeCell ref="C810:E810"/>
    <mergeCell ref="C819:E819"/>
    <mergeCell ref="C828:E828"/>
    <mergeCell ref="C841:E841"/>
    <mergeCell ref="C840:E840"/>
    <mergeCell ref="C839:E839"/>
    <mergeCell ref="C838:E838"/>
    <mergeCell ref="C832:E832"/>
    <mergeCell ref="C858:E858"/>
    <mergeCell ref="C857:E857"/>
    <mergeCell ref="C856:E856"/>
    <mergeCell ref="C850:E850"/>
    <mergeCell ref="C849:E849"/>
    <mergeCell ref="C848:E848"/>
    <mergeCell ref="C847:E847"/>
    <mergeCell ref="C837:E837"/>
    <mergeCell ref="C846:E846"/>
    <mergeCell ref="C855:E855"/>
    <mergeCell ref="C868:E868"/>
    <mergeCell ref="C867:E867"/>
    <mergeCell ref="C866:E866"/>
    <mergeCell ref="C865:E865"/>
    <mergeCell ref="C859:E859"/>
    <mergeCell ref="C885:E885"/>
    <mergeCell ref="C884:E884"/>
    <mergeCell ref="C883:E883"/>
    <mergeCell ref="C877:E877"/>
    <mergeCell ref="C874:E874"/>
    <mergeCell ref="C875:E875"/>
    <mergeCell ref="C876:E876"/>
    <mergeCell ref="C864:E864"/>
    <mergeCell ref="C873:E873"/>
    <mergeCell ref="C882:E882"/>
    <mergeCell ref="C895:E895"/>
    <mergeCell ref="C894:E894"/>
    <mergeCell ref="C893:E893"/>
    <mergeCell ref="C892:E892"/>
    <mergeCell ref="C886:E886"/>
    <mergeCell ref="C912:E912"/>
    <mergeCell ref="C911:E911"/>
    <mergeCell ref="C910:E910"/>
    <mergeCell ref="C904:E904"/>
    <mergeCell ref="C903:E903"/>
    <mergeCell ref="C902:E902"/>
    <mergeCell ref="C901:E901"/>
    <mergeCell ref="C891:E891"/>
    <mergeCell ref="C900:E900"/>
    <mergeCell ref="C909:E909"/>
    <mergeCell ref="C913:E913"/>
    <mergeCell ref="C966:E966"/>
    <mergeCell ref="C965:E965"/>
    <mergeCell ref="C964:E964"/>
    <mergeCell ref="C958:E958"/>
    <mergeCell ref="C957:E957"/>
    <mergeCell ref="C956:E956"/>
    <mergeCell ref="C955:E955"/>
    <mergeCell ref="C946:E946"/>
    <mergeCell ref="C947:E947"/>
    <mergeCell ref="C948:E948"/>
    <mergeCell ref="C949:E949"/>
    <mergeCell ref="C928:E928"/>
    <mergeCell ref="C929:E929"/>
    <mergeCell ref="C930:E930"/>
    <mergeCell ref="C931:E931"/>
    <mergeCell ref="C937:E937"/>
    <mergeCell ref="C938:E938"/>
    <mergeCell ref="C939:E939"/>
    <mergeCell ref="C940:E940"/>
    <mergeCell ref="C991:E991"/>
    <mergeCell ref="C985:E985"/>
    <mergeCell ref="C984:E984"/>
    <mergeCell ref="C983:E983"/>
    <mergeCell ref="C982:E982"/>
    <mergeCell ref="C1001:E1001"/>
    <mergeCell ref="C1000:E1000"/>
    <mergeCell ref="C994:E994"/>
    <mergeCell ref="C1020:E1020"/>
    <mergeCell ref="C1019:E1019"/>
    <mergeCell ref="C1018:E1018"/>
    <mergeCell ref="C1012:E1012"/>
    <mergeCell ref="C1011:E1011"/>
    <mergeCell ref="C1010:E1010"/>
    <mergeCell ref="C1009:E1009"/>
    <mergeCell ref="C999:E999"/>
    <mergeCell ref="C1008:E1008"/>
    <mergeCell ref="C1017:E1017"/>
    <mergeCell ref="C1047:E1047"/>
    <mergeCell ref="C1046:E1046"/>
    <mergeCell ref="C1045:E1045"/>
    <mergeCell ref="C1039:E1039"/>
    <mergeCell ref="C1038:E1038"/>
    <mergeCell ref="C1037:E1037"/>
    <mergeCell ref="C1036:E1036"/>
    <mergeCell ref="C1003:E1003"/>
    <mergeCell ref="C1002:E1002"/>
    <mergeCell ref="C1026:E1026"/>
    <mergeCell ref="C1035:E1035"/>
    <mergeCell ref="C1044:E1044"/>
    <mergeCell ref="C522:E522"/>
    <mergeCell ref="C9:E9"/>
    <mergeCell ref="C1084:E1084"/>
    <mergeCell ref="C1083:E1083"/>
    <mergeCell ref="C1082:E1082"/>
    <mergeCell ref="C1081:E1081"/>
    <mergeCell ref="C1075:E1075"/>
    <mergeCell ref="C1057:E1057"/>
    <mergeCell ref="C1056:E1056"/>
    <mergeCell ref="C1055:E1055"/>
    <mergeCell ref="C1054:E1054"/>
    <mergeCell ref="C1048:E1048"/>
    <mergeCell ref="C1074:E1074"/>
    <mergeCell ref="C1073:E1073"/>
    <mergeCell ref="C1072:E1072"/>
    <mergeCell ref="C1066:E1066"/>
    <mergeCell ref="C1065:E1065"/>
    <mergeCell ref="C1064:E1064"/>
    <mergeCell ref="C1063:E1063"/>
    <mergeCell ref="C1030:E1030"/>
    <mergeCell ref="C1029:E1029"/>
    <mergeCell ref="C1028:E1028"/>
    <mergeCell ref="C1027:E1027"/>
    <mergeCell ref="C1021:E1021"/>
  </mergeCells>
  <conditionalFormatting sqref="C11">
    <cfRule type="expression" dxfId="501" priority="416">
      <formula>$J11=TRUE</formula>
    </cfRule>
    <cfRule type="expression" dxfId="500" priority="415">
      <formula>$K11=TRUE</formula>
    </cfRule>
  </conditionalFormatting>
  <conditionalFormatting sqref="C13">
    <cfRule type="expression" dxfId="499" priority="1">
      <formula>$K13=TRUE</formula>
    </cfRule>
    <cfRule type="expression" dxfId="498" priority="2">
      <formula>$J13=TRUE</formula>
    </cfRule>
  </conditionalFormatting>
  <conditionalFormatting sqref="C20">
    <cfRule type="expression" dxfId="497" priority="410">
      <formula>$K20=TRUE</formula>
    </cfRule>
    <cfRule type="expression" dxfId="496" priority="411">
      <formula>$J20=TRUE</formula>
    </cfRule>
  </conditionalFormatting>
  <conditionalFormatting sqref="C22">
    <cfRule type="expression" dxfId="495" priority="409">
      <formula>$J22=TRUE</formula>
    </cfRule>
    <cfRule type="expression" dxfId="494" priority="408">
      <formula>$K22=TRUE</formula>
    </cfRule>
  </conditionalFormatting>
  <conditionalFormatting sqref="C29">
    <cfRule type="expression" dxfId="493" priority="407">
      <formula>$J29=TRUE</formula>
    </cfRule>
    <cfRule type="expression" dxfId="492" priority="406">
      <formula>$K29=TRUE</formula>
    </cfRule>
  </conditionalFormatting>
  <conditionalFormatting sqref="C31">
    <cfRule type="expression" dxfId="491" priority="405">
      <formula>$J31=TRUE</formula>
    </cfRule>
    <cfRule type="expression" dxfId="490" priority="404">
      <formula>$K31=TRUE</formula>
    </cfRule>
  </conditionalFormatting>
  <conditionalFormatting sqref="C38">
    <cfRule type="expression" dxfId="489" priority="403">
      <formula>$J38=TRUE</formula>
    </cfRule>
    <cfRule type="expression" dxfId="488" priority="402">
      <formula>$K38=TRUE</formula>
    </cfRule>
  </conditionalFormatting>
  <conditionalFormatting sqref="C40">
    <cfRule type="expression" dxfId="487" priority="401">
      <formula>$J40=TRUE</formula>
    </cfRule>
    <cfRule type="expression" dxfId="486" priority="400">
      <formula>$K40=TRUE</formula>
    </cfRule>
  </conditionalFormatting>
  <conditionalFormatting sqref="C47">
    <cfRule type="expression" dxfId="485" priority="399">
      <formula>$J47=TRUE</formula>
    </cfRule>
    <cfRule type="expression" dxfId="484" priority="398">
      <formula>$K47=TRUE</formula>
    </cfRule>
  </conditionalFormatting>
  <conditionalFormatting sqref="C49">
    <cfRule type="expression" dxfId="483" priority="396">
      <formula>$K49=TRUE</formula>
    </cfRule>
    <cfRule type="expression" dxfId="482" priority="397">
      <formula>$J49=TRUE</formula>
    </cfRule>
  </conditionalFormatting>
  <conditionalFormatting sqref="C56">
    <cfRule type="expression" dxfId="481" priority="395">
      <formula>$J56=TRUE</formula>
    </cfRule>
    <cfRule type="expression" dxfId="480" priority="394">
      <formula>$K56=TRUE</formula>
    </cfRule>
  </conditionalFormatting>
  <conditionalFormatting sqref="C58">
    <cfRule type="expression" dxfId="479" priority="393">
      <formula>$J58=TRUE</formula>
    </cfRule>
    <cfRule type="expression" dxfId="478" priority="392">
      <formula>$K58=TRUE</formula>
    </cfRule>
  </conditionalFormatting>
  <conditionalFormatting sqref="C65">
    <cfRule type="expression" dxfId="477" priority="391">
      <formula>$J65=TRUE</formula>
    </cfRule>
    <cfRule type="expression" dxfId="476" priority="390">
      <formula>$K65=TRUE</formula>
    </cfRule>
  </conditionalFormatting>
  <conditionalFormatting sqref="C67">
    <cfRule type="expression" dxfId="475" priority="389">
      <formula>$J67=TRUE</formula>
    </cfRule>
    <cfRule type="expression" dxfId="474" priority="388">
      <formula>$K67=TRUE</formula>
    </cfRule>
  </conditionalFormatting>
  <conditionalFormatting sqref="C74">
    <cfRule type="expression" dxfId="473" priority="386">
      <formula>$K74=TRUE</formula>
    </cfRule>
    <cfRule type="expression" dxfId="472" priority="387">
      <formula>$J74=TRUE</formula>
    </cfRule>
  </conditionalFormatting>
  <conditionalFormatting sqref="C76">
    <cfRule type="expression" dxfId="471" priority="385">
      <formula>$J76=TRUE</formula>
    </cfRule>
    <cfRule type="expression" dxfId="470" priority="384">
      <formula>$K76=TRUE</formula>
    </cfRule>
  </conditionalFormatting>
  <conditionalFormatting sqref="C83">
    <cfRule type="expression" dxfId="469" priority="383">
      <formula>$J83=TRUE</formula>
    </cfRule>
    <cfRule type="expression" dxfId="468" priority="382">
      <formula>$K83=TRUE</formula>
    </cfRule>
  </conditionalFormatting>
  <conditionalFormatting sqref="C85">
    <cfRule type="expression" dxfId="467" priority="381">
      <formula>$J85=TRUE</formula>
    </cfRule>
    <cfRule type="expression" dxfId="466" priority="380">
      <formula>$K85=TRUE</formula>
    </cfRule>
  </conditionalFormatting>
  <conditionalFormatting sqref="C92">
    <cfRule type="expression" dxfId="465" priority="379">
      <formula>$J92=TRUE</formula>
    </cfRule>
    <cfRule type="expression" dxfId="464" priority="378">
      <formula>$K92=TRUE</formula>
    </cfRule>
  </conditionalFormatting>
  <conditionalFormatting sqref="C94">
    <cfRule type="expression" dxfId="463" priority="376">
      <formula>$K94=TRUE</formula>
    </cfRule>
    <cfRule type="expression" dxfId="462" priority="377">
      <formula>$J94=TRUE</formula>
    </cfRule>
  </conditionalFormatting>
  <conditionalFormatting sqref="C101">
    <cfRule type="expression" dxfId="461" priority="374">
      <formula>$K101=TRUE</formula>
    </cfRule>
    <cfRule type="expression" dxfId="460" priority="375">
      <formula>$J101=TRUE</formula>
    </cfRule>
  </conditionalFormatting>
  <conditionalFormatting sqref="C103">
    <cfRule type="expression" dxfId="459" priority="373">
      <formula>$J103=TRUE</formula>
    </cfRule>
    <cfRule type="expression" dxfId="458" priority="372">
      <formula>$K103=TRUE</formula>
    </cfRule>
  </conditionalFormatting>
  <conditionalFormatting sqref="C110">
    <cfRule type="expression" dxfId="457" priority="370">
      <formula>$K110=TRUE</formula>
    </cfRule>
    <cfRule type="expression" dxfId="456" priority="371">
      <formula>$J110=TRUE</formula>
    </cfRule>
  </conditionalFormatting>
  <conditionalFormatting sqref="C112">
    <cfRule type="expression" dxfId="455" priority="368">
      <formula>$K112=TRUE</formula>
    </cfRule>
    <cfRule type="expression" dxfId="454" priority="369">
      <formula>$J112=TRUE</formula>
    </cfRule>
  </conditionalFormatting>
  <conditionalFormatting sqref="C119">
    <cfRule type="expression" dxfId="453" priority="366">
      <formula>$K119=TRUE</formula>
    </cfRule>
    <cfRule type="expression" dxfId="452" priority="367">
      <formula>$J119=TRUE</formula>
    </cfRule>
  </conditionalFormatting>
  <conditionalFormatting sqref="C121">
    <cfRule type="expression" dxfId="451" priority="365">
      <formula>$J121=TRUE</formula>
    </cfRule>
    <cfRule type="expression" dxfId="450" priority="364">
      <formula>$K121=TRUE</formula>
    </cfRule>
  </conditionalFormatting>
  <conditionalFormatting sqref="C128">
    <cfRule type="expression" dxfId="449" priority="363">
      <formula>$J128=TRUE</formula>
    </cfRule>
    <cfRule type="expression" dxfId="448" priority="362">
      <formula>$K128=TRUE</formula>
    </cfRule>
  </conditionalFormatting>
  <conditionalFormatting sqref="C130">
    <cfRule type="expression" dxfId="447" priority="360">
      <formula>$K130=TRUE</formula>
    </cfRule>
    <cfRule type="expression" dxfId="446" priority="361">
      <formula>$J130=TRUE</formula>
    </cfRule>
  </conditionalFormatting>
  <conditionalFormatting sqref="C137">
    <cfRule type="expression" dxfId="445" priority="358">
      <formula>$K137=TRUE</formula>
    </cfRule>
    <cfRule type="expression" dxfId="444" priority="359">
      <formula>$J137=TRUE</formula>
    </cfRule>
  </conditionalFormatting>
  <conditionalFormatting sqref="C139">
    <cfRule type="expression" dxfId="443" priority="357">
      <formula>$J139=TRUE</formula>
    </cfRule>
    <cfRule type="expression" dxfId="442" priority="356">
      <formula>$K139=TRUE</formula>
    </cfRule>
  </conditionalFormatting>
  <conditionalFormatting sqref="C146">
    <cfRule type="expression" dxfId="441" priority="355">
      <formula>$J146=TRUE</formula>
    </cfRule>
    <cfRule type="expression" dxfId="440" priority="354">
      <formula>$K146=TRUE</formula>
    </cfRule>
  </conditionalFormatting>
  <conditionalFormatting sqref="C148">
    <cfRule type="expression" dxfId="439" priority="353">
      <formula>$J148=TRUE</formula>
    </cfRule>
    <cfRule type="expression" dxfId="438" priority="352">
      <formula>$K148=TRUE</formula>
    </cfRule>
  </conditionalFormatting>
  <conditionalFormatting sqref="C155">
    <cfRule type="expression" dxfId="437" priority="350">
      <formula>$K155=TRUE</formula>
    </cfRule>
    <cfRule type="expression" dxfId="436" priority="351">
      <formula>$J155=TRUE</formula>
    </cfRule>
  </conditionalFormatting>
  <conditionalFormatting sqref="C157">
    <cfRule type="expression" dxfId="435" priority="349">
      <formula>$J157=TRUE</formula>
    </cfRule>
    <cfRule type="expression" dxfId="434" priority="348">
      <formula>$K157=TRUE</formula>
    </cfRule>
  </conditionalFormatting>
  <conditionalFormatting sqref="C164">
    <cfRule type="expression" dxfId="433" priority="347">
      <formula>$J164=TRUE</formula>
    </cfRule>
    <cfRule type="expression" dxfId="432" priority="346">
      <formula>$K164=TRUE</formula>
    </cfRule>
  </conditionalFormatting>
  <conditionalFormatting sqref="C166">
    <cfRule type="expression" dxfId="431" priority="344">
      <formula>$K166=TRUE</formula>
    </cfRule>
    <cfRule type="expression" dxfId="430" priority="345">
      <formula>$J166=TRUE</formula>
    </cfRule>
  </conditionalFormatting>
  <conditionalFormatting sqref="C173">
    <cfRule type="expression" dxfId="429" priority="343">
      <formula>$J173=TRUE</formula>
    </cfRule>
    <cfRule type="expression" dxfId="428" priority="342">
      <formula>$K173=TRUE</formula>
    </cfRule>
  </conditionalFormatting>
  <conditionalFormatting sqref="C175">
    <cfRule type="expression" dxfId="427" priority="340">
      <formula>$K175=TRUE</formula>
    </cfRule>
    <cfRule type="expression" dxfId="426" priority="341">
      <formula>$J175=TRUE</formula>
    </cfRule>
  </conditionalFormatting>
  <conditionalFormatting sqref="C182">
    <cfRule type="expression" dxfId="425" priority="338">
      <formula>$K182=TRUE</formula>
    </cfRule>
    <cfRule type="expression" dxfId="424" priority="339">
      <formula>$J182=TRUE</formula>
    </cfRule>
  </conditionalFormatting>
  <conditionalFormatting sqref="C184">
    <cfRule type="expression" dxfId="423" priority="337">
      <formula>$J184=TRUE</formula>
    </cfRule>
    <cfRule type="expression" dxfId="422" priority="336">
      <formula>$K184=TRUE</formula>
    </cfRule>
  </conditionalFormatting>
  <conditionalFormatting sqref="C191">
    <cfRule type="expression" dxfId="421" priority="335">
      <formula>$J191=TRUE</formula>
    </cfRule>
    <cfRule type="expression" dxfId="420" priority="334">
      <formula>$K191=TRUE</formula>
    </cfRule>
  </conditionalFormatting>
  <conditionalFormatting sqref="C193">
    <cfRule type="expression" dxfId="419" priority="332">
      <formula>$K193=TRUE</formula>
    </cfRule>
    <cfRule type="expression" dxfId="418" priority="333">
      <formula>$J193=TRUE</formula>
    </cfRule>
  </conditionalFormatting>
  <conditionalFormatting sqref="C200">
    <cfRule type="expression" dxfId="417" priority="331">
      <formula>$J200=TRUE</formula>
    </cfRule>
    <cfRule type="expression" dxfId="416" priority="330">
      <formula>$K200=TRUE</formula>
    </cfRule>
  </conditionalFormatting>
  <conditionalFormatting sqref="C202">
    <cfRule type="expression" dxfId="415" priority="328">
      <formula>$K202=TRUE</formula>
    </cfRule>
    <cfRule type="expression" dxfId="414" priority="329">
      <formula>$J202=TRUE</formula>
    </cfRule>
  </conditionalFormatting>
  <conditionalFormatting sqref="C209">
    <cfRule type="expression" dxfId="413" priority="326">
      <formula>$K209=TRUE</formula>
    </cfRule>
    <cfRule type="expression" dxfId="412" priority="327">
      <formula>$J209=TRUE</formula>
    </cfRule>
  </conditionalFormatting>
  <conditionalFormatting sqref="C211">
    <cfRule type="expression" dxfId="411" priority="325">
      <formula>$J211=TRUE</formula>
    </cfRule>
    <cfRule type="expression" dxfId="410" priority="324">
      <formula>$K211=TRUE</formula>
    </cfRule>
  </conditionalFormatting>
  <conditionalFormatting sqref="C218">
    <cfRule type="expression" dxfId="409" priority="323">
      <formula>$J218=TRUE</formula>
    </cfRule>
    <cfRule type="expression" dxfId="408" priority="322">
      <formula>$K218=TRUE</formula>
    </cfRule>
  </conditionalFormatting>
  <conditionalFormatting sqref="C220">
    <cfRule type="expression" dxfId="407" priority="321">
      <formula>$J220=TRUE</formula>
    </cfRule>
    <cfRule type="expression" dxfId="406" priority="320">
      <formula>$K220=TRUE</formula>
    </cfRule>
  </conditionalFormatting>
  <conditionalFormatting sqref="C227">
    <cfRule type="expression" dxfId="405" priority="319">
      <formula>$J227=TRUE</formula>
    </cfRule>
    <cfRule type="expression" dxfId="404" priority="318">
      <formula>$K227=TRUE</formula>
    </cfRule>
  </conditionalFormatting>
  <conditionalFormatting sqref="C229">
    <cfRule type="expression" dxfId="403" priority="317">
      <formula>$J229=TRUE</formula>
    </cfRule>
    <cfRule type="expression" dxfId="402" priority="316">
      <formula>$K229=TRUE</formula>
    </cfRule>
  </conditionalFormatting>
  <conditionalFormatting sqref="C236">
    <cfRule type="expression" dxfId="401" priority="315">
      <formula>$J236=TRUE</formula>
    </cfRule>
    <cfRule type="expression" dxfId="400" priority="314">
      <formula>$K236=TRUE</formula>
    </cfRule>
  </conditionalFormatting>
  <conditionalFormatting sqref="C238">
    <cfRule type="expression" dxfId="399" priority="313">
      <formula>$J238=TRUE</formula>
    </cfRule>
    <cfRule type="expression" dxfId="398" priority="312">
      <formula>$K238=TRUE</formula>
    </cfRule>
  </conditionalFormatting>
  <conditionalFormatting sqref="C245">
    <cfRule type="expression" dxfId="397" priority="311">
      <formula>$J245=TRUE</formula>
    </cfRule>
    <cfRule type="expression" dxfId="396" priority="310">
      <formula>$K245=TRUE</formula>
    </cfRule>
  </conditionalFormatting>
  <conditionalFormatting sqref="C247">
    <cfRule type="expression" dxfId="395" priority="309">
      <formula>$J247=TRUE</formula>
    </cfRule>
    <cfRule type="expression" dxfId="394" priority="308">
      <formula>$K247=TRUE</formula>
    </cfRule>
  </conditionalFormatting>
  <conditionalFormatting sqref="C254">
    <cfRule type="expression" dxfId="393" priority="307">
      <formula>$J254=TRUE</formula>
    </cfRule>
    <cfRule type="expression" dxfId="392" priority="306">
      <formula>$K254=TRUE</formula>
    </cfRule>
  </conditionalFormatting>
  <conditionalFormatting sqref="C256">
    <cfRule type="expression" dxfId="391" priority="305">
      <formula>$J256=TRUE</formula>
    </cfRule>
    <cfRule type="expression" dxfId="390" priority="304">
      <formula>$K256=TRUE</formula>
    </cfRule>
  </conditionalFormatting>
  <conditionalFormatting sqref="C263">
    <cfRule type="expression" dxfId="389" priority="303">
      <formula>$J263=TRUE</formula>
    </cfRule>
    <cfRule type="expression" dxfId="388" priority="302">
      <formula>$K263=TRUE</formula>
    </cfRule>
  </conditionalFormatting>
  <conditionalFormatting sqref="C265">
    <cfRule type="expression" dxfId="387" priority="300">
      <formula>$K265=TRUE</formula>
    </cfRule>
    <cfRule type="expression" dxfId="386" priority="301">
      <formula>$J265=TRUE</formula>
    </cfRule>
  </conditionalFormatting>
  <conditionalFormatting sqref="C272">
    <cfRule type="expression" dxfId="385" priority="299">
      <formula>$J272=TRUE</formula>
    </cfRule>
    <cfRule type="expression" dxfId="384" priority="298">
      <formula>$K272=TRUE</formula>
    </cfRule>
  </conditionalFormatting>
  <conditionalFormatting sqref="C274">
    <cfRule type="expression" dxfId="383" priority="297">
      <formula>$J274=TRUE</formula>
    </cfRule>
    <cfRule type="expression" dxfId="382" priority="296">
      <formula>$K274=TRUE</formula>
    </cfRule>
  </conditionalFormatting>
  <conditionalFormatting sqref="C281">
    <cfRule type="expression" dxfId="381" priority="295">
      <formula>$J281=TRUE</formula>
    </cfRule>
    <cfRule type="expression" dxfId="380" priority="294">
      <formula>$K281=TRUE</formula>
    </cfRule>
  </conditionalFormatting>
  <conditionalFormatting sqref="C283">
    <cfRule type="expression" dxfId="379" priority="293">
      <formula>$J283=TRUE</formula>
    </cfRule>
    <cfRule type="expression" dxfId="378" priority="292">
      <formula>$K283=TRUE</formula>
    </cfRule>
  </conditionalFormatting>
  <conditionalFormatting sqref="C290">
    <cfRule type="expression" dxfId="377" priority="291">
      <formula>$J290=TRUE</formula>
    </cfRule>
    <cfRule type="expression" dxfId="376" priority="290">
      <formula>$K290=TRUE</formula>
    </cfRule>
  </conditionalFormatting>
  <conditionalFormatting sqref="C292">
    <cfRule type="expression" dxfId="375" priority="289">
      <formula>$J292=TRUE</formula>
    </cfRule>
    <cfRule type="expression" dxfId="374" priority="288">
      <formula>$K292=TRUE</formula>
    </cfRule>
  </conditionalFormatting>
  <conditionalFormatting sqref="C299">
    <cfRule type="expression" dxfId="373" priority="287">
      <formula>$J299=TRUE</formula>
    </cfRule>
    <cfRule type="expression" dxfId="372" priority="286">
      <formula>$K299=TRUE</formula>
    </cfRule>
  </conditionalFormatting>
  <conditionalFormatting sqref="C301">
    <cfRule type="expression" dxfId="371" priority="285">
      <formula>$J301=TRUE</formula>
    </cfRule>
    <cfRule type="expression" dxfId="370" priority="284">
      <formula>$K301=TRUE</formula>
    </cfRule>
  </conditionalFormatting>
  <conditionalFormatting sqref="C308">
    <cfRule type="expression" dxfId="369" priority="283">
      <formula>$J308=TRUE</formula>
    </cfRule>
    <cfRule type="expression" dxfId="368" priority="282">
      <formula>$K308=TRUE</formula>
    </cfRule>
  </conditionalFormatting>
  <conditionalFormatting sqref="C310">
    <cfRule type="expression" dxfId="367" priority="281">
      <formula>$J310=TRUE</formula>
    </cfRule>
    <cfRule type="expression" dxfId="366" priority="280">
      <formula>$K310=TRUE</formula>
    </cfRule>
  </conditionalFormatting>
  <conditionalFormatting sqref="C317">
    <cfRule type="expression" dxfId="365" priority="279">
      <formula>$J317=TRUE</formula>
    </cfRule>
    <cfRule type="expression" dxfId="364" priority="278">
      <formula>$K317=TRUE</formula>
    </cfRule>
  </conditionalFormatting>
  <conditionalFormatting sqref="C319">
    <cfRule type="expression" dxfId="363" priority="276">
      <formula>$K319=TRUE</formula>
    </cfRule>
    <cfRule type="expression" dxfId="362" priority="277">
      <formula>$J319=TRUE</formula>
    </cfRule>
  </conditionalFormatting>
  <conditionalFormatting sqref="C326">
    <cfRule type="expression" dxfId="361" priority="274">
      <formula>$K326=TRUE</formula>
    </cfRule>
    <cfRule type="expression" dxfId="360" priority="275">
      <formula>$J326=TRUE</formula>
    </cfRule>
  </conditionalFormatting>
  <conditionalFormatting sqref="C328">
    <cfRule type="expression" dxfId="359" priority="273">
      <formula>$J328=TRUE</formula>
    </cfRule>
    <cfRule type="expression" dxfId="358" priority="272">
      <formula>$K328=TRUE</formula>
    </cfRule>
  </conditionalFormatting>
  <conditionalFormatting sqref="C335">
    <cfRule type="expression" dxfId="357" priority="271">
      <formula>$J335=TRUE</formula>
    </cfRule>
    <cfRule type="expression" dxfId="356" priority="270">
      <formula>$K335=TRUE</formula>
    </cfRule>
  </conditionalFormatting>
  <conditionalFormatting sqref="C337">
    <cfRule type="expression" dxfId="355" priority="268">
      <formula>$K337=TRUE</formula>
    </cfRule>
    <cfRule type="expression" dxfId="354" priority="269">
      <formula>$J337=TRUE</formula>
    </cfRule>
  </conditionalFormatting>
  <conditionalFormatting sqref="C344">
    <cfRule type="expression" dxfId="353" priority="267">
      <formula>$J344=TRUE</formula>
    </cfRule>
    <cfRule type="expression" dxfId="352" priority="266">
      <formula>$K344=TRUE</formula>
    </cfRule>
  </conditionalFormatting>
  <conditionalFormatting sqref="C346">
    <cfRule type="expression" dxfId="351" priority="265">
      <formula>$J346=TRUE</formula>
    </cfRule>
    <cfRule type="expression" dxfId="350" priority="264">
      <formula>$K346=TRUE</formula>
    </cfRule>
  </conditionalFormatting>
  <conditionalFormatting sqref="C353">
    <cfRule type="expression" dxfId="349" priority="262">
      <formula>$K353=TRUE</formula>
    </cfRule>
    <cfRule type="expression" dxfId="348" priority="263">
      <formula>$J353=TRUE</formula>
    </cfRule>
  </conditionalFormatting>
  <conditionalFormatting sqref="C355">
    <cfRule type="expression" dxfId="347" priority="261">
      <formula>$J355=TRUE</formula>
    </cfRule>
    <cfRule type="expression" dxfId="346" priority="260">
      <formula>$K355=TRUE</formula>
    </cfRule>
  </conditionalFormatting>
  <conditionalFormatting sqref="C362">
    <cfRule type="expression" dxfId="345" priority="259">
      <formula>$J362=TRUE</formula>
    </cfRule>
    <cfRule type="expression" dxfId="344" priority="258">
      <formula>$K362=TRUE</formula>
    </cfRule>
  </conditionalFormatting>
  <conditionalFormatting sqref="C364">
    <cfRule type="expression" dxfId="343" priority="257">
      <formula>$J364=TRUE</formula>
    </cfRule>
    <cfRule type="expression" dxfId="342" priority="256">
      <formula>$K364=TRUE</formula>
    </cfRule>
  </conditionalFormatting>
  <conditionalFormatting sqref="C371">
    <cfRule type="expression" dxfId="341" priority="255">
      <formula>$J371=TRUE</formula>
    </cfRule>
    <cfRule type="expression" dxfId="340" priority="254">
      <formula>$K371=TRUE</formula>
    </cfRule>
  </conditionalFormatting>
  <conditionalFormatting sqref="C373">
    <cfRule type="expression" dxfId="339" priority="253">
      <formula>$J373=TRUE</formula>
    </cfRule>
    <cfRule type="expression" dxfId="338" priority="252">
      <formula>$K373=TRUE</formula>
    </cfRule>
  </conditionalFormatting>
  <conditionalFormatting sqref="C380">
    <cfRule type="expression" dxfId="337" priority="250">
      <formula>$K380=TRUE</formula>
    </cfRule>
    <cfRule type="expression" dxfId="336" priority="251">
      <formula>$J380=TRUE</formula>
    </cfRule>
  </conditionalFormatting>
  <conditionalFormatting sqref="C382">
    <cfRule type="expression" dxfId="335" priority="248">
      <formula>$K382=TRUE</formula>
    </cfRule>
    <cfRule type="expression" dxfId="334" priority="249">
      <formula>$J382=TRUE</formula>
    </cfRule>
  </conditionalFormatting>
  <conditionalFormatting sqref="C389">
    <cfRule type="expression" dxfId="333" priority="247">
      <formula>$J389=TRUE</formula>
    </cfRule>
    <cfRule type="expression" dxfId="332" priority="246">
      <formula>$K389=TRUE</formula>
    </cfRule>
  </conditionalFormatting>
  <conditionalFormatting sqref="C391">
    <cfRule type="expression" dxfId="331" priority="245">
      <formula>$J391=TRUE</formula>
    </cfRule>
    <cfRule type="expression" dxfId="330" priority="244">
      <formula>$K391=TRUE</formula>
    </cfRule>
  </conditionalFormatting>
  <conditionalFormatting sqref="C398">
    <cfRule type="expression" dxfId="329" priority="243">
      <formula>$J398=TRUE</formula>
    </cfRule>
    <cfRule type="expression" dxfId="328" priority="242">
      <formula>$K398=TRUE</formula>
    </cfRule>
  </conditionalFormatting>
  <conditionalFormatting sqref="C400">
    <cfRule type="expression" dxfId="327" priority="240">
      <formula>$K400=TRUE</formula>
    </cfRule>
    <cfRule type="expression" dxfId="326" priority="241">
      <formula>$J400=TRUE</formula>
    </cfRule>
  </conditionalFormatting>
  <conditionalFormatting sqref="C407">
    <cfRule type="expression" dxfId="325" priority="239">
      <formula>$J407=TRUE</formula>
    </cfRule>
    <cfRule type="expression" dxfId="324" priority="238">
      <formula>$K407=TRUE</formula>
    </cfRule>
  </conditionalFormatting>
  <conditionalFormatting sqref="C409">
    <cfRule type="expression" dxfId="323" priority="237">
      <formula>$J409=TRUE</formula>
    </cfRule>
    <cfRule type="expression" dxfId="322" priority="236">
      <formula>$K409=TRUE</formula>
    </cfRule>
  </conditionalFormatting>
  <conditionalFormatting sqref="C416">
    <cfRule type="expression" dxfId="321" priority="235">
      <formula>$J416=TRUE</formula>
    </cfRule>
    <cfRule type="expression" dxfId="320" priority="234">
      <formula>$K416=TRUE</formula>
    </cfRule>
  </conditionalFormatting>
  <conditionalFormatting sqref="C418">
    <cfRule type="expression" dxfId="319" priority="233">
      <formula>$J418=TRUE</formula>
    </cfRule>
    <cfRule type="expression" dxfId="318" priority="232">
      <formula>$K418=TRUE</formula>
    </cfRule>
  </conditionalFormatting>
  <conditionalFormatting sqref="C425">
    <cfRule type="expression" dxfId="317" priority="231">
      <formula>$J425=TRUE</formula>
    </cfRule>
    <cfRule type="expression" dxfId="316" priority="230">
      <formula>$K425=TRUE</formula>
    </cfRule>
  </conditionalFormatting>
  <conditionalFormatting sqref="C427">
    <cfRule type="expression" dxfId="315" priority="229">
      <formula>$J427=TRUE</formula>
    </cfRule>
    <cfRule type="expression" dxfId="314" priority="228">
      <formula>$K427=TRUE</formula>
    </cfRule>
  </conditionalFormatting>
  <conditionalFormatting sqref="C434">
    <cfRule type="expression" dxfId="313" priority="227">
      <formula>$J434=TRUE</formula>
    </cfRule>
    <cfRule type="expression" dxfId="312" priority="226">
      <formula>$K434=TRUE</formula>
    </cfRule>
  </conditionalFormatting>
  <conditionalFormatting sqref="C436">
    <cfRule type="expression" dxfId="311" priority="224">
      <formula>$K436=TRUE</formula>
    </cfRule>
    <cfRule type="expression" dxfId="310" priority="225">
      <formula>$J436=TRUE</formula>
    </cfRule>
  </conditionalFormatting>
  <conditionalFormatting sqref="C443">
    <cfRule type="expression" dxfId="309" priority="223">
      <formula>$J443=TRUE</formula>
    </cfRule>
    <cfRule type="expression" dxfId="308" priority="222">
      <formula>$K443=TRUE</formula>
    </cfRule>
  </conditionalFormatting>
  <conditionalFormatting sqref="C445">
    <cfRule type="expression" dxfId="307" priority="220">
      <formula>$K445=TRUE</formula>
    </cfRule>
    <cfRule type="expression" dxfId="306" priority="221">
      <formula>$J445=TRUE</formula>
    </cfRule>
  </conditionalFormatting>
  <conditionalFormatting sqref="C452">
    <cfRule type="expression" dxfId="305" priority="218">
      <formula>$K452=TRUE</formula>
    </cfRule>
    <cfRule type="expression" dxfId="304" priority="219">
      <formula>$J452=TRUE</formula>
    </cfRule>
  </conditionalFormatting>
  <conditionalFormatting sqref="C454">
    <cfRule type="expression" dxfId="303" priority="216">
      <formula>$K454=TRUE</formula>
    </cfRule>
    <cfRule type="expression" dxfId="302" priority="217">
      <formula>$J454=TRUE</formula>
    </cfRule>
  </conditionalFormatting>
  <conditionalFormatting sqref="C461">
    <cfRule type="expression" dxfId="301" priority="214">
      <formula>$K461=TRUE</formula>
    </cfRule>
    <cfRule type="expression" dxfId="300" priority="215">
      <formula>$J461=TRUE</formula>
    </cfRule>
  </conditionalFormatting>
  <conditionalFormatting sqref="C463">
    <cfRule type="expression" dxfId="299" priority="212">
      <formula>$K463=TRUE</formula>
    </cfRule>
    <cfRule type="expression" dxfId="298" priority="213">
      <formula>$J463=TRUE</formula>
    </cfRule>
  </conditionalFormatting>
  <conditionalFormatting sqref="C470">
    <cfRule type="expression" dxfId="297" priority="210">
      <formula>$K470=TRUE</formula>
    </cfRule>
    <cfRule type="expression" dxfId="296" priority="211">
      <formula>$J470=TRUE</formula>
    </cfRule>
  </conditionalFormatting>
  <conditionalFormatting sqref="C472">
    <cfRule type="expression" dxfId="295" priority="209">
      <formula>$J472=TRUE</formula>
    </cfRule>
    <cfRule type="expression" dxfId="294" priority="208">
      <formula>$K472=TRUE</formula>
    </cfRule>
  </conditionalFormatting>
  <conditionalFormatting sqref="C479">
    <cfRule type="expression" dxfId="293" priority="207">
      <formula>$J479=TRUE</formula>
    </cfRule>
    <cfRule type="expression" dxfId="292" priority="206">
      <formula>$K479=TRUE</formula>
    </cfRule>
  </conditionalFormatting>
  <conditionalFormatting sqref="C481">
    <cfRule type="expression" dxfId="291" priority="204">
      <formula>$K481=TRUE</formula>
    </cfRule>
    <cfRule type="expression" dxfId="290" priority="205">
      <formula>$J481=TRUE</formula>
    </cfRule>
  </conditionalFormatting>
  <conditionalFormatting sqref="C488">
    <cfRule type="expression" dxfId="289" priority="203">
      <formula>$J488=TRUE</formula>
    </cfRule>
    <cfRule type="expression" dxfId="288" priority="202">
      <formula>$K488=TRUE</formula>
    </cfRule>
  </conditionalFormatting>
  <conditionalFormatting sqref="C490">
    <cfRule type="expression" dxfId="287" priority="200">
      <formula>$K490=TRUE</formula>
    </cfRule>
    <cfRule type="expression" dxfId="286" priority="201">
      <formula>$J490=TRUE</formula>
    </cfRule>
  </conditionalFormatting>
  <conditionalFormatting sqref="C497">
    <cfRule type="expression" dxfId="285" priority="198">
      <formula>$K497=TRUE</formula>
    </cfRule>
    <cfRule type="expression" dxfId="284" priority="199">
      <formula>$J497=TRUE</formula>
    </cfRule>
  </conditionalFormatting>
  <conditionalFormatting sqref="C499">
    <cfRule type="expression" dxfId="283" priority="196">
      <formula>$K499=TRUE</formula>
    </cfRule>
    <cfRule type="expression" dxfId="282" priority="197">
      <formula>$J499=TRUE</formula>
    </cfRule>
  </conditionalFormatting>
  <conditionalFormatting sqref="C506">
    <cfRule type="expression" dxfId="281" priority="195">
      <formula>$J506=TRUE</formula>
    </cfRule>
    <cfRule type="expression" dxfId="280" priority="194">
      <formula>$K506=TRUE</formula>
    </cfRule>
  </conditionalFormatting>
  <conditionalFormatting sqref="C508">
    <cfRule type="expression" dxfId="279" priority="192">
      <formula>$K508=TRUE</formula>
    </cfRule>
    <cfRule type="expression" dxfId="278" priority="193">
      <formula>$J508=TRUE</formula>
    </cfRule>
  </conditionalFormatting>
  <conditionalFormatting sqref="C515">
    <cfRule type="expression" dxfId="277" priority="191">
      <formula>$J515=TRUE</formula>
    </cfRule>
    <cfRule type="expression" dxfId="276" priority="190">
      <formula>$K515=TRUE</formula>
    </cfRule>
  </conditionalFormatting>
  <conditionalFormatting sqref="C517">
    <cfRule type="expression" dxfId="275" priority="189">
      <formula>$J517=TRUE</formula>
    </cfRule>
    <cfRule type="expression" dxfId="274" priority="188">
      <formula>$K517=TRUE</formula>
    </cfRule>
  </conditionalFormatting>
  <conditionalFormatting sqref="C524">
    <cfRule type="expression" dxfId="273" priority="187">
      <formula>$J524=TRUE</formula>
    </cfRule>
    <cfRule type="expression" dxfId="272" priority="186">
      <formula>$K524=TRUE</formula>
    </cfRule>
  </conditionalFormatting>
  <conditionalFormatting sqref="C526">
    <cfRule type="expression" dxfId="271" priority="185">
      <formula>$J526=TRUE</formula>
    </cfRule>
    <cfRule type="expression" dxfId="270" priority="184">
      <formula>$K526=TRUE</formula>
    </cfRule>
  </conditionalFormatting>
  <conditionalFormatting sqref="C533">
    <cfRule type="expression" dxfId="269" priority="183">
      <formula>$J533=TRUE</formula>
    </cfRule>
    <cfRule type="expression" dxfId="268" priority="182">
      <formula>$K533=TRUE</formula>
    </cfRule>
  </conditionalFormatting>
  <conditionalFormatting sqref="C535">
    <cfRule type="expression" dxfId="267" priority="181">
      <formula>$J535=TRUE</formula>
    </cfRule>
    <cfRule type="expression" dxfId="266" priority="180">
      <formula>$K535=TRUE</formula>
    </cfRule>
  </conditionalFormatting>
  <conditionalFormatting sqref="C542">
    <cfRule type="expression" dxfId="265" priority="179">
      <formula>$J542=TRUE</formula>
    </cfRule>
    <cfRule type="expression" dxfId="264" priority="178">
      <formula>$K542=TRUE</formula>
    </cfRule>
  </conditionalFormatting>
  <conditionalFormatting sqref="C544">
    <cfRule type="expression" dxfId="263" priority="177">
      <formula>$J544=TRUE</formula>
    </cfRule>
    <cfRule type="expression" dxfId="262" priority="176">
      <formula>$K544=TRUE</formula>
    </cfRule>
  </conditionalFormatting>
  <conditionalFormatting sqref="C551">
    <cfRule type="expression" dxfId="261" priority="174">
      <formula>$K551=TRUE</formula>
    </cfRule>
    <cfRule type="expression" dxfId="260" priority="175">
      <formula>$J551=TRUE</formula>
    </cfRule>
  </conditionalFormatting>
  <conditionalFormatting sqref="C553">
    <cfRule type="expression" dxfId="259" priority="172">
      <formula>$K553=TRUE</formula>
    </cfRule>
    <cfRule type="expression" dxfId="258" priority="173">
      <formula>$J553=TRUE</formula>
    </cfRule>
  </conditionalFormatting>
  <conditionalFormatting sqref="C560">
    <cfRule type="expression" dxfId="257" priority="171">
      <formula>$J560=TRUE</formula>
    </cfRule>
    <cfRule type="expression" dxfId="256" priority="170">
      <formula>$K560=TRUE</formula>
    </cfRule>
  </conditionalFormatting>
  <conditionalFormatting sqref="C562">
    <cfRule type="expression" dxfId="255" priority="169">
      <formula>$J562=TRUE</formula>
    </cfRule>
    <cfRule type="expression" dxfId="254" priority="168">
      <formula>$K562=TRUE</formula>
    </cfRule>
  </conditionalFormatting>
  <conditionalFormatting sqref="C569">
    <cfRule type="expression" dxfId="253" priority="167">
      <formula>$J569=TRUE</formula>
    </cfRule>
    <cfRule type="expression" dxfId="252" priority="166">
      <formula>$K569=TRUE</formula>
    </cfRule>
  </conditionalFormatting>
  <conditionalFormatting sqref="C571">
    <cfRule type="expression" dxfId="251" priority="165">
      <formula>$J571=TRUE</formula>
    </cfRule>
    <cfRule type="expression" dxfId="250" priority="164">
      <formula>$K571=TRUE</formula>
    </cfRule>
  </conditionalFormatting>
  <conditionalFormatting sqref="C578">
    <cfRule type="expression" dxfId="249" priority="163">
      <formula>$J578=TRUE</formula>
    </cfRule>
    <cfRule type="expression" dxfId="248" priority="162">
      <formula>$K578=TRUE</formula>
    </cfRule>
  </conditionalFormatting>
  <conditionalFormatting sqref="C580">
    <cfRule type="expression" dxfId="247" priority="160">
      <formula>$K580=TRUE</formula>
    </cfRule>
    <cfRule type="expression" dxfId="246" priority="161">
      <formula>$J580=TRUE</formula>
    </cfRule>
  </conditionalFormatting>
  <conditionalFormatting sqref="C587">
    <cfRule type="expression" dxfId="245" priority="158">
      <formula>$K587=TRUE</formula>
    </cfRule>
    <cfRule type="expression" dxfId="244" priority="159">
      <formula>$J587=TRUE</formula>
    </cfRule>
  </conditionalFormatting>
  <conditionalFormatting sqref="C589">
    <cfRule type="expression" dxfId="243" priority="156">
      <formula>$K589=TRUE</formula>
    </cfRule>
    <cfRule type="expression" dxfId="242" priority="157">
      <formula>$J589=TRUE</formula>
    </cfRule>
  </conditionalFormatting>
  <conditionalFormatting sqref="C596">
    <cfRule type="expression" dxfId="241" priority="154">
      <formula>$K596=TRUE</formula>
    </cfRule>
    <cfRule type="expression" dxfId="240" priority="155">
      <formula>$J596=TRUE</formula>
    </cfRule>
  </conditionalFormatting>
  <conditionalFormatting sqref="C598">
    <cfRule type="expression" dxfId="239" priority="153">
      <formula>$J598=TRUE</formula>
    </cfRule>
    <cfRule type="expression" dxfId="238" priority="152">
      <formula>$K598=TRUE</formula>
    </cfRule>
  </conditionalFormatting>
  <conditionalFormatting sqref="C605">
    <cfRule type="expression" dxfId="237" priority="151">
      <formula>$J605=TRUE</formula>
    </cfRule>
    <cfRule type="expression" dxfId="236" priority="150">
      <formula>$K605=TRUE</formula>
    </cfRule>
  </conditionalFormatting>
  <conditionalFormatting sqref="C607">
    <cfRule type="expression" dxfId="235" priority="148">
      <formula>$K607=TRUE</formula>
    </cfRule>
    <cfRule type="expression" dxfId="234" priority="149">
      <formula>$J607=TRUE</formula>
    </cfRule>
  </conditionalFormatting>
  <conditionalFormatting sqref="C614">
    <cfRule type="expression" dxfId="233" priority="146">
      <formula>$K614=TRUE</formula>
    </cfRule>
    <cfRule type="expression" dxfId="232" priority="147">
      <formula>$J614=TRUE</formula>
    </cfRule>
  </conditionalFormatting>
  <conditionalFormatting sqref="C616">
    <cfRule type="expression" dxfId="231" priority="144">
      <formula>$K616=TRUE</formula>
    </cfRule>
    <cfRule type="expression" dxfId="230" priority="145">
      <formula>$J616=TRUE</formula>
    </cfRule>
  </conditionalFormatting>
  <conditionalFormatting sqref="C623">
    <cfRule type="expression" dxfId="229" priority="142">
      <formula>$K623=TRUE</formula>
    </cfRule>
    <cfRule type="expression" dxfId="228" priority="143">
      <formula>$J623=TRUE</formula>
    </cfRule>
  </conditionalFormatting>
  <conditionalFormatting sqref="C625">
    <cfRule type="expression" dxfId="227" priority="141">
      <formula>$J625=TRUE</formula>
    </cfRule>
    <cfRule type="expression" dxfId="226" priority="140">
      <formula>$K625=TRUE</formula>
    </cfRule>
  </conditionalFormatting>
  <conditionalFormatting sqref="C632">
    <cfRule type="expression" dxfId="225" priority="139">
      <formula>$J632=TRUE</formula>
    </cfRule>
    <cfRule type="expression" dxfId="224" priority="138">
      <formula>$K632=TRUE</formula>
    </cfRule>
  </conditionalFormatting>
  <conditionalFormatting sqref="C634">
    <cfRule type="expression" dxfId="223" priority="137">
      <formula>$J634=TRUE</formula>
    </cfRule>
    <cfRule type="expression" dxfId="222" priority="136">
      <formula>$K634=TRUE</formula>
    </cfRule>
  </conditionalFormatting>
  <conditionalFormatting sqref="C641">
    <cfRule type="expression" dxfId="221" priority="134">
      <formula>$K641=TRUE</formula>
    </cfRule>
    <cfRule type="expression" dxfId="220" priority="135">
      <formula>$J641=TRUE</formula>
    </cfRule>
  </conditionalFormatting>
  <conditionalFormatting sqref="C643">
    <cfRule type="expression" dxfId="219" priority="133">
      <formula>$J643=TRUE</formula>
    </cfRule>
    <cfRule type="expression" dxfId="218" priority="132">
      <formula>$K643=TRUE</formula>
    </cfRule>
  </conditionalFormatting>
  <conditionalFormatting sqref="C650">
    <cfRule type="expression" dxfId="217" priority="131">
      <formula>$J650=TRUE</formula>
    </cfRule>
    <cfRule type="expression" dxfId="216" priority="130">
      <formula>$K650=TRUE</formula>
    </cfRule>
  </conditionalFormatting>
  <conditionalFormatting sqref="C652">
    <cfRule type="expression" dxfId="215" priority="128">
      <formula>$K652=TRUE</formula>
    </cfRule>
    <cfRule type="expression" dxfId="214" priority="129">
      <formula>$J652=TRUE</formula>
    </cfRule>
  </conditionalFormatting>
  <conditionalFormatting sqref="C659">
    <cfRule type="expression" dxfId="213" priority="126">
      <formula>$K659=TRUE</formula>
    </cfRule>
    <cfRule type="expression" dxfId="212" priority="127">
      <formula>$J659=TRUE</formula>
    </cfRule>
  </conditionalFormatting>
  <conditionalFormatting sqref="C661">
    <cfRule type="expression" dxfId="211" priority="124">
      <formula>$K661=TRUE</formula>
    </cfRule>
    <cfRule type="expression" dxfId="210" priority="125">
      <formula>$J661=TRUE</formula>
    </cfRule>
  </conditionalFormatting>
  <conditionalFormatting sqref="C668">
    <cfRule type="expression" dxfId="209" priority="123">
      <formula>$J668=TRUE</formula>
    </cfRule>
    <cfRule type="expression" dxfId="208" priority="122">
      <formula>$K668=TRUE</formula>
    </cfRule>
  </conditionalFormatting>
  <conditionalFormatting sqref="C670">
    <cfRule type="expression" dxfId="207" priority="121">
      <formula>$J670=TRUE</formula>
    </cfRule>
    <cfRule type="expression" dxfId="206" priority="120">
      <formula>$K670=TRUE</formula>
    </cfRule>
  </conditionalFormatting>
  <conditionalFormatting sqref="C677">
    <cfRule type="expression" dxfId="205" priority="118">
      <formula>$K677=TRUE</formula>
    </cfRule>
    <cfRule type="expression" dxfId="204" priority="119">
      <formula>$J677=TRUE</formula>
    </cfRule>
  </conditionalFormatting>
  <conditionalFormatting sqref="C679">
    <cfRule type="expression" dxfId="203" priority="116">
      <formula>$K679=TRUE</formula>
    </cfRule>
    <cfRule type="expression" dxfId="202" priority="117">
      <formula>$J679=TRUE</formula>
    </cfRule>
  </conditionalFormatting>
  <conditionalFormatting sqref="C686">
    <cfRule type="expression" dxfId="201" priority="115">
      <formula>$J686=TRUE</formula>
    </cfRule>
    <cfRule type="expression" dxfId="200" priority="114">
      <formula>$K686=TRUE</formula>
    </cfRule>
  </conditionalFormatting>
  <conditionalFormatting sqref="C688">
    <cfRule type="expression" dxfId="199" priority="112">
      <formula>$K688=TRUE</formula>
    </cfRule>
    <cfRule type="expression" dxfId="198" priority="113">
      <formula>$J688=TRUE</formula>
    </cfRule>
  </conditionalFormatting>
  <conditionalFormatting sqref="C695">
    <cfRule type="expression" dxfId="197" priority="110">
      <formula>$K695=TRUE</formula>
    </cfRule>
    <cfRule type="expression" dxfId="196" priority="111">
      <formula>$J695=TRUE</formula>
    </cfRule>
  </conditionalFormatting>
  <conditionalFormatting sqref="C697">
    <cfRule type="expression" dxfId="195" priority="109">
      <formula>$J697=TRUE</formula>
    </cfRule>
    <cfRule type="expression" dxfId="194" priority="108">
      <formula>$K697=TRUE</formula>
    </cfRule>
  </conditionalFormatting>
  <conditionalFormatting sqref="C704">
    <cfRule type="expression" dxfId="193" priority="107">
      <formula>$J704=TRUE</formula>
    </cfRule>
    <cfRule type="expression" dxfId="192" priority="106">
      <formula>$K704=TRUE</formula>
    </cfRule>
  </conditionalFormatting>
  <conditionalFormatting sqref="C706">
    <cfRule type="expression" dxfId="191" priority="105">
      <formula>$J706=TRUE</formula>
    </cfRule>
    <cfRule type="expression" dxfId="190" priority="104">
      <formula>$K706=TRUE</formula>
    </cfRule>
  </conditionalFormatting>
  <conditionalFormatting sqref="C713">
    <cfRule type="expression" dxfId="189" priority="102">
      <formula>$K713=TRUE</formula>
    </cfRule>
    <cfRule type="expression" dxfId="188" priority="103">
      <formula>$J713=TRUE</formula>
    </cfRule>
  </conditionalFormatting>
  <conditionalFormatting sqref="C715">
    <cfRule type="expression" dxfId="187" priority="100">
      <formula>$K715=TRUE</formula>
    </cfRule>
    <cfRule type="expression" dxfId="186" priority="101">
      <formula>$J715=TRUE</formula>
    </cfRule>
  </conditionalFormatting>
  <conditionalFormatting sqref="C722">
    <cfRule type="expression" dxfId="185" priority="98">
      <formula>$K722=TRUE</formula>
    </cfRule>
    <cfRule type="expression" dxfId="184" priority="99">
      <formula>$J722=TRUE</formula>
    </cfRule>
  </conditionalFormatting>
  <conditionalFormatting sqref="C724">
    <cfRule type="expression" dxfId="183" priority="97">
      <formula>$J724=TRUE</formula>
    </cfRule>
    <cfRule type="expression" dxfId="182" priority="96">
      <formula>$K724=TRUE</formula>
    </cfRule>
  </conditionalFormatting>
  <conditionalFormatting sqref="C731">
    <cfRule type="expression" dxfId="181" priority="95">
      <formula>$J731=TRUE</formula>
    </cfRule>
    <cfRule type="expression" dxfId="180" priority="94">
      <formula>$K731=TRUE</formula>
    </cfRule>
  </conditionalFormatting>
  <conditionalFormatting sqref="C733">
    <cfRule type="expression" dxfId="179" priority="92">
      <formula>$K733=TRUE</formula>
    </cfRule>
    <cfRule type="expression" dxfId="178" priority="93">
      <formula>$J733=TRUE</formula>
    </cfRule>
  </conditionalFormatting>
  <conditionalFormatting sqref="C740">
    <cfRule type="expression" dxfId="177" priority="90">
      <formula>$K740=TRUE</formula>
    </cfRule>
    <cfRule type="expression" dxfId="176" priority="91">
      <formula>$J740=TRUE</formula>
    </cfRule>
  </conditionalFormatting>
  <conditionalFormatting sqref="C742">
    <cfRule type="expression" dxfId="175" priority="88">
      <formula>$K742=TRUE</formula>
    </cfRule>
    <cfRule type="expression" dxfId="174" priority="89">
      <formula>$J742=TRUE</formula>
    </cfRule>
  </conditionalFormatting>
  <conditionalFormatting sqref="C749">
    <cfRule type="expression" dxfId="173" priority="86">
      <formula>$K749=TRUE</formula>
    </cfRule>
    <cfRule type="expression" dxfId="172" priority="87">
      <formula>$J749=TRUE</formula>
    </cfRule>
  </conditionalFormatting>
  <conditionalFormatting sqref="C751">
    <cfRule type="expression" dxfId="171" priority="84">
      <formula>$K751=TRUE</formula>
    </cfRule>
    <cfRule type="expression" dxfId="170" priority="85">
      <formula>$J751=TRUE</formula>
    </cfRule>
  </conditionalFormatting>
  <conditionalFormatting sqref="C758">
    <cfRule type="expression" dxfId="169" priority="82">
      <formula>$K758=TRUE</formula>
    </cfRule>
    <cfRule type="expression" dxfId="168" priority="83">
      <formula>$J758=TRUE</formula>
    </cfRule>
  </conditionalFormatting>
  <conditionalFormatting sqref="C760">
    <cfRule type="expression" dxfId="167" priority="81">
      <formula>$J760=TRUE</formula>
    </cfRule>
    <cfRule type="expression" dxfId="166" priority="80">
      <formula>$K760=TRUE</formula>
    </cfRule>
  </conditionalFormatting>
  <conditionalFormatting sqref="C767">
    <cfRule type="expression" dxfId="165" priority="79">
      <formula>$J767=TRUE</formula>
    </cfRule>
    <cfRule type="expression" dxfId="164" priority="78">
      <formula>$K767=TRUE</formula>
    </cfRule>
  </conditionalFormatting>
  <conditionalFormatting sqref="C769">
    <cfRule type="expression" dxfId="163" priority="77">
      <formula>$J769=TRUE</formula>
    </cfRule>
    <cfRule type="expression" dxfId="162" priority="76">
      <formula>$K769=TRUE</formula>
    </cfRule>
  </conditionalFormatting>
  <conditionalFormatting sqref="C776">
    <cfRule type="expression" dxfId="161" priority="74">
      <formula>$K776=TRUE</formula>
    </cfRule>
    <cfRule type="expression" dxfId="160" priority="75">
      <formula>$J776=TRUE</formula>
    </cfRule>
  </conditionalFormatting>
  <conditionalFormatting sqref="C778">
    <cfRule type="expression" dxfId="159" priority="72">
      <formula>$K778=TRUE</formula>
    </cfRule>
    <cfRule type="expression" dxfId="158" priority="73">
      <formula>$J778=TRUE</formula>
    </cfRule>
  </conditionalFormatting>
  <conditionalFormatting sqref="C785">
    <cfRule type="expression" dxfId="157" priority="70">
      <formula>$K785=TRUE</formula>
    </cfRule>
    <cfRule type="expression" dxfId="156" priority="71">
      <formula>$J785=TRUE</formula>
    </cfRule>
  </conditionalFormatting>
  <conditionalFormatting sqref="C787">
    <cfRule type="expression" dxfId="155" priority="68">
      <formula>$K787=TRUE</formula>
    </cfRule>
    <cfRule type="expression" dxfId="154" priority="69">
      <formula>$J787=TRUE</formula>
    </cfRule>
  </conditionalFormatting>
  <conditionalFormatting sqref="C794">
    <cfRule type="expression" dxfId="153" priority="67">
      <formula>$J794=TRUE</formula>
    </cfRule>
    <cfRule type="expression" dxfId="152" priority="66">
      <formula>$K794=TRUE</formula>
    </cfRule>
  </conditionalFormatting>
  <conditionalFormatting sqref="C796">
    <cfRule type="expression" dxfId="151" priority="64">
      <formula>$K796=TRUE</formula>
    </cfRule>
    <cfRule type="expression" dxfId="150" priority="65">
      <formula>$J796=TRUE</formula>
    </cfRule>
  </conditionalFormatting>
  <conditionalFormatting sqref="C803">
    <cfRule type="expression" dxfId="149" priority="62">
      <formula>$K803=TRUE</formula>
    </cfRule>
    <cfRule type="expression" dxfId="148" priority="63">
      <formula>$J803=TRUE</formula>
    </cfRule>
  </conditionalFormatting>
  <conditionalFormatting sqref="C805">
    <cfRule type="expression" dxfId="147" priority="60">
      <formula>$K805=TRUE</formula>
    </cfRule>
    <cfRule type="expression" dxfId="146" priority="61">
      <formula>$J805=TRUE</formula>
    </cfRule>
  </conditionalFormatting>
  <conditionalFormatting sqref="C812">
    <cfRule type="expression" dxfId="145" priority="58">
      <formula>$K812=TRUE</formula>
    </cfRule>
    <cfRule type="expression" dxfId="144" priority="59">
      <formula>$J812=TRUE</formula>
    </cfRule>
  </conditionalFormatting>
  <conditionalFormatting sqref="C814">
    <cfRule type="expression" dxfId="143" priority="56">
      <formula>$K814=TRUE</formula>
    </cfRule>
    <cfRule type="expression" dxfId="142" priority="57">
      <formula>$J814=TRUE</formula>
    </cfRule>
  </conditionalFormatting>
  <conditionalFormatting sqref="C821">
    <cfRule type="expression" dxfId="141" priority="54">
      <formula>$K821=TRUE</formula>
    </cfRule>
    <cfRule type="expression" dxfId="140" priority="55">
      <formula>$J821=TRUE</formula>
    </cfRule>
  </conditionalFormatting>
  <conditionalFormatting sqref="C823">
    <cfRule type="expression" dxfId="139" priority="53">
      <formula>$J823=TRUE</formula>
    </cfRule>
    <cfRule type="expression" dxfId="138" priority="52">
      <formula>$K823=TRUE</formula>
    </cfRule>
  </conditionalFormatting>
  <conditionalFormatting sqref="C830">
    <cfRule type="expression" dxfId="137" priority="50">
      <formula>$K830=TRUE</formula>
    </cfRule>
    <cfRule type="expression" dxfId="136" priority="51">
      <formula>$J830=TRUE</formula>
    </cfRule>
  </conditionalFormatting>
  <conditionalFormatting sqref="C832">
    <cfRule type="expression" dxfId="135" priority="48">
      <formula>$K832=TRUE</formula>
    </cfRule>
    <cfRule type="expression" dxfId="134" priority="49">
      <formula>$J832=TRUE</formula>
    </cfRule>
  </conditionalFormatting>
  <conditionalFormatting sqref="C839">
    <cfRule type="expression" dxfId="133" priority="46">
      <formula>$K839=TRUE</formula>
    </cfRule>
    <cfRule type="expression" dxfId="132" priority="47">
      <formula>$J839=TRUE</formula>
    </cfRule>
  </conditionalFormatting>
  <conditionalFormatting sqref="C841">
    <cfRule type="expression" dxfId="131" priority="44">
      <formula>$K841=TRUE</formula>
    </cfRule>
    <cfRule type="expression" dxfId="130" priority="45">
      <formula>$J841=TRUE</formula>
    </cfRule>
  </conditionalFormatting>
  <conditionalFormatting sqref="C848">
    <cfRule type="expression" dxfId="129" priority="42">
      <formula>$K848=TRUE</formula>
    </cfRule>
    <cfRule type="expression" dxfId="128" priority="43">
      <formula>$J848=TRUE</formula>
    </cfRule>
  </conditionalFormatting>
  <conditionalFormatting sqref="C850">
    <cfRule type="expression" dxfId="127" priority="40">
      <formula>$K850=TRUE</formula>
    </cfRule>
    <cfRule type="expression" dxfId="126" priority="41">
      <formula>$J850=TRUE</formula>
    </cfRule>
  </conditionalFormatting>
  <conditionalFormatting sqref="C857">
    <cfRule type="expression" dxfId="125" priority="39">
      <formula>$J857=TRUE</formula>
    </cfRule>
    <cfRule type="expression" dxfId="124" priority="38">
      <formula>$K857=TRUE</formula>
    </cfRule>
  </conditionalFormatting>
  <conditionalFormatting sqref="C859">
    <cfRule type="expression" dxfId="123" priority="37">
      <formula>$J859=TRUE</formula>
    </cfRule>
    <cfRule type="expression" dxfId="122" priority="36">
      <formula>$K859=TRUE</formula>
    </cfRule>
  </conditionalFormatting>
  <conditionalFormatting sqref="C866">
    <cfRule type="expression" dxfId="121" priority="35">
      <formula>$J866=TRUE</formula>
    </cfRule>
    <cfRule type="expression" dxfId="120" priority="34">
      <formula>$K866=TRUE</formula>
    </cfRule>
  </conditionalFormatting>
  <conditionalFormatting sqref="C868">
    <cfRule type="expression" dxfId="119" priority="33">
      <formula>$J868=TRUE</formula>
    </cfRule>
    <cfRule type="expression" dxfId="118" priority="32">
      <formula>$K868=TRUE</formula>
    </cfRule>
  </conditionalFormatting>
  <conditionalFormatting sqref="C875">
    <cfRule type="expression" dxfId="117" priority="31">
      <formula>$J875=TRUE</formula>
    </cfRule>
    <cfRule type="expression" dxfId="116" priority="30">
      <formula>$K875=TRUE</formula>
    </cfRule>
  </conditionalFormatting>
  <conditionalFormatting sqref="C877">
    <cfRule type="expression" dxfId="115" priority="29">
      <formula>$J877=TRUE</formula>
    </cfRule>
    <cfRule type="expression" dxfId="114" priority="28">
      <formula>$K877=TRUE</formula>
    </cfRule>
  </conditionalFormatting>
  <conditionalFormatting sqref="C884">
    <cfRule type="expression" dxfId="113" priority="27">
      <formula>$J884=TRUE</formula>
    </cfRule>
    <cfRule type="expression" dxfId="112" priority="26">
      <formula>$K884=TRUE</formula>
    </cfRule>
  </conditionalFormatting>
  <conditionalFormatting sqref="C886">
    <cfRule type="expression" dxfId="111" priority="24">
      <formula>$K886=TRUE</formula>
    </cfRule>
    <cfRule type="expression" dxfId="110" priority="25">
      <formula>$J886=TRUE</formula>
    </cfRule>
  </conditionalFormatting>
  <conditionalFormatting sqref="C893">
    <cfRule type="expression" dxfId="109" priority="22">
      <formula>$K893=TRUE</formula>
    </cfRule>
    <cfRule type="expression" dxfId="108" priority="23">
      <formula>$J893=TRUE</formula>
    </cfRule>
  </conditionalFormatting>
  <conditionalFormatting sqref="C895">
    <cfRule type="expression" dxfId="107" priority="21">
      <formula>$J895=TRUE</formula>
    </cfRule>
    <cfRule type="expression" dxfId="106" priority="20">
      <formula>$K895=TRUE</formula>
    </cfRule>
  </conditionalFormatting>
  <conditionalFormatting sqref="C902">
    <cfRule type="expression" dxfId="105" priority="18">
      <formula>$K902=TRUE</formula>
    </cfRule>
    <cfRule type="expression" dxfId="104" priority="19">
      <formula>$J902=TRUE</formula>
    </cfRule>
  </conditionalFormatting>
  <conditionalFormatting sqref="C904">
    <cfRule type="expression" dxfId="103" priority="16">
      <formula>$K904=TRUE</formula>
    </cfRule>
    <cfRule type="expression" dxfId="102" priority="17">
      <formula>$J904=TRUE</formula>
    </cfRule>
  </conditionalFormatting>
  <conditionalFormatting sqref="C911">
    <cfRule type="expression" dxfId="101" priority="14">
      <formula>$K911=TRUE</formula>
    </cfRule>
    <cfRule type="expression" dxfId="100" priority="15">
      <formula>$J911=TRUE</formula>
    </cfRule>
  </conditionalFormatting>
  <conditionalFormatting sqref="C913">
    <cfRule type="expression" dxfId="99" priority="12">
      <formula>$K913=TRUE</formula>
    </cfRule>
    <cfRule type="expression" dxfId="98" priority="13">
      <formula>$J913=TRUE</formula>
    </cfRule>
  </conditionalFormatting>
  <conditionalFormatting sqref="C920">
    <cfRule type="expression" dxfId="97" priority="10">
      <formula>$K920=TRUE</formula>
    </cfRule>
    <cfRule type="expression" dxfId="96" priority="11">
      <formula>$J920=TRUE</formula>
    </cfRule>
  </conditionalFormatting>
  <conditionalFormatting sqref="C922">
    <cfRule type="expression" dxfId="95" priority="8">
      <formula>$K922=TRUE</formula>
    </cfRule>
    <cfRule type="expression" dxfId="94" priority="9">
      <formula>$J922=TRUE</formula>
    </cfRule>
  </conditionalFormatting>
  <conditionalFormatting sqref="C929">
    <cfRule type="expression" dxfId="93" priority="6">
      <formula>$K929=TRUE</formula>
    </cfRule>
    <cfRule type="expression" dxfId="92" priority="7">
      <formula>$J929=TRUE</formula>
    </cfRule>
  </conditionalFormatting>
  <conditionalFormatting sqref="C931">
    <cfRule type="expression" dxfId="91" priority="5">
      <formula>$J931=TRUE</formula>
    </cfRule>
    <cfRule type="expression" dxfId="90" priority="4">
      <formula>$K931=TRUE</formula>
    </cfRule>
  </conditionalFormatting>
  <conditionalFormatting sqref="C938">
    <cfRule type="expression" dxfId="89" priority="447">
      <formula>$J938=TRUE</formula>
    </cfRule>
    <cfRule type="expression" dxfId="88" priority="446">
      <formula>$K938=TRUE</formula>
    </cfRule>
  </conditionalFormatting>
  <conditionalFormatting sqref="C940">
    <cfRule type="expression" dxfId="87" priority="444">
      <formula>$K940=TRUE</formula>
    </cfRule>
    <cfRule type="expression" dxfId="86" priority="445">
      <formula>$J940=TRUE</formula>
    </cfRule>
  </conditionalFormatting>
  <conditionalFormatting sqref="C947">
    <cfRule type="expression" dxfId="85" priority="455">
      <formula>$J947=TRUE</formula>
    </cfRule>
    <cfRule type="expression" dxfId="84" priority="454">
      <formula>$K947=TRUE</formula>
    </cfRule>
  </conditionalFormatting>
  <conditionalFormatting sqref="C949">
    <cfRule type="expression" dxfId="83" priority="452">
      <formula>$K949=TRUE</formula>
    </cfRule>
    <cfRule type="expression" dxfId="82" priority="453">
      <formula>$J949=TRUE</formula>
    </cfRule>
  </conditionalFormatting>
  <conditionalFormatting sqref="C956">
    <cfRule type="expression" dxfId="81" priority="545">
      <formula>$J956=TRUE</formula>
    </cfRule>
    <cfRule type="expression" dxfId="80" priority="544">
      <formula>$K956=TRUE</formula>
    </cfRule>
  </conditionalFormatting>
  <conditionalFormatting sqref="C958">
    <cfRule type="expression" dxfId="79" priority="542">
      <formula>$K958=TRUE</formula>
    </cfRule>
    <cfRule type="expression" dxfId="78" priority="543">
      <formula>$J958=TRUE</formula>
    </cfRule>
  </conditionalFormatting>
  <conditionalFormatting sqref="C965">
    <cfRule type="expression" dxfId="77" priority="538">
      <formula>$K965=TRUE</formula>
    </cfRule>
    <cfRule type="expression" dxfId="76" priority="539">
      <formula>$J965=TRUE</formula>
    </cfRule>
  </conditionalFormatting>
  <conditionalFormatting sqref="C967">
    <cfRule type="expression" dxfId="75" priority="537">
      <formula>$J967=TRUE</formula>
    </cfRule>
    <cfRule type="expression" dxfId="74" priority="536">
      <formula>$K967=TRUE</formula>
    </cfRule>
  </conditionalFormatting>
  <conditionalFormatting sqref="C974">
    <cfRule type="expression" dxfId="73" priority="532">
      <formula>$K974=TRUE</formula>
    </cfRule>
    <cfRule type="expression" dxfId="72" priority="533">
      <formula>$J974=TRUE</formula>
    </cfRule>
  </conditionalFormatting>
  <conditionalFormatting sqref="C976">
    <cfRule type="expression" dxfId="71" priority="531">
      <formula>$J976=TRUE</formula>
    </cfRule>
    <cfRule type="expression" dxfId="70" priority="530">
      <formula>$K976=TRUE</formula>
    </cfRule>
  </conditionalFormatting>
  <conditionalFormatting sqref="C983">
    <cfRule type="expression" dxfId="69" priority="526">
      <formula>$K983=TRUE</formula>
    </cfRule>
    <cfRule type="expression" dxfId="68" priority="527">
      <formula>$J983=TRUE</formula>
    </cfRule>
  </conditionalFormatting>
  <conditionalFormatting sqref="C985">
    <cfRule type="expression" dxfId="67" priority="524">
      <formula>$K985=TRUE</formula>
    </cfRule>
    <cfRule type="expression" dxfId="66" priority="525">
      <formula>$J985=TRUE</formula>
    </cfRule>
  </conditionalFormatting>
  <conditionalFormatting sqref="C992">
    <cfRule type="expression" dxfId="65" priority="520">
      <formula>$K992=TRUE</formula>
    </cfRule>
    <cfRule type="expression" dxfId="64" priority="521">
      <formula>$J992=TRUE</formula>
    </cfRule>
  </conditionalFormatting>
  <conditionalFormatting sqref="C994">
    <cfRule type="expression" dxfId="63" priority="518">
      <formula>$K994=TRUE</formula>
    </cfRule>
    <cfRule type="expression" dxfId="62" priority="519">
      <formula>$J994=TRUE</formula>
    </cfRule>
  </conditionalFormatting>
  <conditionalFormatting sqref="C1001">
    <cfRule type="expression" dxfId="61" priority="515">
      <formula>$J1001=TRUE</formula>
    </cfRule>
    <cfRule type="expression" dxfId="60" priority="514">
      <formula>$K1001=TRUE</formula>
    </cfRule>
  </conditionalFormatting>
  <conditionalFormatting sqref="C1003">
    <cfRule type="expression" dxfId="59" priority="513">
      <formula>$J1003=TRUE</formula>
    </cfRule>
    <cfRule type="expression" dxfId="58" priority="512">
      <formula>$K1003=TRUE</formula>
    </cfRule>
  </conditionalFormatting>
  <conditionalFormatting sqref="C1010">
    <cfRule type="expression" dxfId="57" priority="509">
      <formula>$J1010=TRUE</formula>
    </cfRule>
    <cfRule type="expression" dxfId="56" priority="508">
      <formula>$K1010=TRUE</formula>
    </cfRule>
  </conditionalFormatting>
  <conditionalFormatting sqref="C1012">
    <cfRule type="expression" dxfId="55" priority="507">
      <formula>$J1012=TRUE</formula>
    </cfRule>
    <cfRule type="expression" dxfId="54" priority="506">
      <formula>$K1012=TRUE</formula>
    </cfRule>
  </conditionalFormatting>
  <conditionalFormatting sqref="C1019">
    <cfRule type="expression" dxfId="53" priority="502">
      <formula>$K1019=TRUE</formula>
    </cfRule>
    <cfRule type="expression" dxfId="52" priority="503">
      <formula>$J1019=TRUE</formula>
    </cfRule>
  </conditionalFormatting>
  <conditionalFormatting sqref="C1021">
    <cfRule type="expression" dxfId="51" priority="500">
      <formula>$K1021=TRUE</formula>
    </cfRule>
    <cfRule type="expression" dxfId="50" priority="501">
      <formula>$J1021=TRUE</formula>
    </cfRule>
  </conditionalFormatting>
  <conditionalFormatting sqref="C1028">
    <cfRule type="expression" dxfId="49" priority="497">
      <formula>$J1028=TRUE</formula>
    </cfRule>
    <cfRule type="expression" dxfId="48" priority="496">
      <formula>$K1028=TRUE</formula>
    </cfRule>
  </conditionalFormatting>
  <conditionalFormatting sqref="C1030">
    <cfRule type="expression" dxfId="47" priority="494">
      <formula>$K1030=TRUE</formula>
    </cfRule>
    <cfRule type="expression" dxfId="46" priority="495">
      <formula>$J1030=TRUE</formula>
    </cfRule>
  </conditionalFormatting>
  <conditionalFormatting sqref="C1037">
    <cfRule type="expression" dxfId="45" priority="427">
      <formula>$J1037=TRUE</formula>
    </cfRule>
    <cfRule type="expression" dxfId="44" priority="426">
      <formula>$K1037=TRUE</formula>
    </cfRule>
  </conditionalFormatting>
  <conditionalFormatting sqref="C1039">
    <cfRule type="expression" dxfId="43" priority="488">
      <formula>$K1039=TRUE</formula>
    </cfRule>
    <cfRule type="expression" dxfId="42" priority="489">
      <formula>$J1039=TRUE</formula>
    </cfRule>
  </conditionalFormatting>
  <conditionalFormatting sqref="C1046">
    <cfRule type="expression" dxfId="41" priority="425">
      <formula>$J1046=TRUE</formula>
    </cfRule>
    <cfRule type="expression" dxfId="40" priority="424">
      <formula>$K1046=TRUE</formula>
    </cfRule>
  </conditionalFormatting>
  <conditionalFormatting sqref="C1048">
    <cfRule type="expression" dxfId="39" priority="482">
      <formula>$K1048=TRUE</formula>
    </cfRule>
    <cfRule type="expression" dxfId="38" priority="483">
      <formula>$J1048=TRUE</formula>
    </cfRule>
  </conditionalFormatting>
  <conditionalFormatting sqref="C1055">
    <cfRule type="expression" dxfId="37" priority="479">
      <formula>$J1055=TRUE</formula>
    </cfRule>
    <cfRule type="expression" dxfId="36" priority="478">
      <formula>$K1055=TRUE</formula>
    </cfRule>
  </conditionalFormatting>
  <conditionalFormatting sqref="C1057">
    <cfRule type="expression" dxfId="35" priority="477">
      <formula>$J1057=TRUE</formula>
    </cfRule>
    <cfRule type="expression" dxfId="34" priority="476">
      <formula>$K1057=TRUE</formula>
    </cfRule>
  </conditionalFormatting>
  <conditionalFormatting sqref="C1064">
    <cfRule type="expression" dxfId="33" priority="473">
      <formula>$J1064=TRUE</formula>
    </cfRule>
    <cfRule type="expression" dxfId="32" priority="472">
      <formula>$K1064=TRUE</formula>
    </cfRule>
  </conditionalFormatting>
  <conditionalFormatting sqref="C1066">
    <cfRule type="expression" dxfId="31" priority="470">
      <formula>$K1066=TRUE</formula>
    </cfRule>
    <cfRule type="expression" dxfId="30" priority="471">
      <formula>$J1066=TRUE</formula>
    </cfRule>
  </conditionalFormatting>
  <conditionalFormatting sqref="C1073">
    <cfRule type="expression" dxfId="29" priority="467">
      <formula>$J1073=TRUE</formula>
    </cfRule>
    <cfRule type="expression" dxfId="28" priority="466">
      <formula>$K1073=TRUE</formula>
    </cfRule>
  </conditionalFormatting>
  <conditionalFormatting sqref="C1075">
    <cfRule type="expression" dxfId="27" priority="464">
      <formula>$K1075=TRUE</formula>
    </cfRule>
    <cfRule type="expression" dxfId="26" priority="465">
      <formula>$J1075=TRUE</formula>
    </cfRule>
  </conditionalFormatting>
  <conditionalFormatting sqref="C1082">
    <cfRule type="expression" dxfId="25" priority="461">
      <formula>$J1082=TRUE</formula>
    </cfRule>
    <cfRule type="expression" dxfId="24" priority="460">
      <formula>$K1082=TRUE</formula>
    </cfRule>
  </conditionalFormatting>
  <conditionalFormatting sqref="C1084">
    <cfRule type="expression" dxfId="23" priority="458">
      <formula>$K1084=TRUE</formula>
    </cfRule>
    <cfRule type="expression" dxfId="22" priority="459">
      <formula>$J1084=TRUE</formula>
    </cfRule>
  </conditionalFormatting>
  <conditionalFormatting sqref="F13 F22 F31 F40 F49 F58 F67 F76 F85 F94 F103 F112 F121 F130 F139 F148 F157 F166 F175 F184 F193 F202 F211 F220 F229 F238 F247 F256 F265 F274 F283 F292 F301 F310 F319 F328 F337 F346 F355 F364 F373 F382 F391 F400 F409 F418 F427 F436 F445 F454 F463 F472 F481 F490 F499 F508 F517 F526 F535 F544 F553 F562 F571 F580 F589 F598 F607 F616 F625 F634 F643 F652 F661 F670 F679 F688 F697 F706 F715 F724 F733 F742 F751 F760 F769 F778 F787 F796 F805 F814 F823 F832 F841 F850 F859 F868 F877 F886 F895 F904 F913 F922 F931 F940 F949 F958 F967 F976 F985 F994 F1003 F1012 F1021 F1030 F1039 F1048 F1057 F1066 F1075 F1084">
    <cfRule type="expression" dxfId="21" priority="3">
      <formula>ISERROR($F$13)</formula>
    </cfRule>
  </conditionalFormatting>
  <hyperlinks>
    <hyperlink ref="F11" location="'E&amp;R1'!H10" display="'E&amp;R1'!H10" xr:uid="{00000000-0004-0000-0700-000000000000}"/>
    <hyperlink ref="F13" location="'E&amp;R1'!H10" display="'E&amp;R1'!H10" xr:uid="{00000000-0004-0000-0700-000001000000}"/>
    <hyperlink ref="F20" location="'E&amp;R1'!H10" display="'E&amp;R1'!H10" xr:uid="{00000000-0004-0000-0700-000002000000}"/>
    <hyperlink ref="F22" location="'E&amp;R1'!H10" display="'E&amp;R1'!H10" xr:uid="{00000000-0004-0000-0700-000003000000}"/>
    <hyperlink ref="F29" location="'E&amp;R1'!H10" display="'E&amp;R1'!H10" xr:uid="{00000000-0004-0000-0700-000004000000}"/>
    <hyperlink ref="F31" location="'E&amp;R1'!H10" display="'E&amp;R1'!H10" xr:uid="{00000000-0004-0000-0700-000005000000}"/>
    <hyperlink ref="F38" location="'E&amp;R1'!H10" display="'E&amp;R1'!H10" xr:uid="{00000000-0004-0000-0700-000006000000}"/>
    <hyperlink ref="F40" location="'E&amp;R1'!H10" display="'E&amp;R1'!H10" xr:uid="{00000000-0004-0000-0700-000007000000}"/>
    <hyperlink ref="F47" location="'E&amp;R1'!H10" display="'E&amp;R1'!H10" xr:uid="{00000000-0004-0000-0700-000008000000}"/>
    <hyperlink ref="F49" location="'E&amp;R1'!H10" display="'E&amp;R1'!H10" xr:uid="{00000000-0004-0000-0700-000009000000}"/>
    <hyperlink ref="F56" location="'E&amp;R1'!H10" display="'E&amp;R1'!H10" xr:uid="{00000000-0004-0000-0700-00000A000000}"/>
    <hyperlink ref="F58" location="'E&amp;R1'!H10" display="'E&amp;R1'!H10" xr:uid="{00000000-0004-0000-0700-00000B000000}"/>
    <hyperlink ref="F65" location="'E&amp;R1'!H10" display="'E&amp;R1'!H10" xr:uid="{00000000-0004-0000-0700-00000C000000}"/>
    <hyperlink ref="F67" location="'E&amp;R1'!H10" display="'E&amp;R1'!H10" xr:uid="{00000000-0004-0000-0700-00000D000000}"/>
    <hyperlink ref="F74" location="'E&amp;R1'!H10" display="'E&amp;R1'!H10" xr:uid="{00000000-0004-0000-0700-00000E000000}"/>
    <hyperlink ref="F76" location="'E&amp;R1'!H10" display="'E&amp;R1'!H10" xr:uid="{00000000-0004-0000-0700-00000F000000}"/>
    <hyperlink ref="F83" location="'E&amp;R1'!H10" display="'E&amp;R1'!H10" xr:uid="{00000000-0004-0000-0700-000010000000}"/>
    <hyperlink ref="F85" location="'E&amp;R1'!H10" display="'E&amp;R1'!H10" xr:uid="{00000000-0004-0000-0700-000011000000}"/>
    <hyperlink ref="F92" location="'E&amp;R1'!H10" display="'E&amp;R1'!H10" xr:uid="{00000000-0004-0000-0700-000012000000}"/>
    <hyperlink ref="F94" location="'E&amp;R1'!H10" display="'E&amp;R1'!H10" xr:uid="{00000000-0004-0000-0700-000013000000}"/>
    <hyperlink ref="F101" location="'E&amp;R1'!H10" display="'E&amp;R1'!H10" xr:uid="{00000000-0004-0000-0700-000014000000}"/>
    <hyperlink ref="F103" location="'E&amp;R1'!H10" display="'E&amp;R1'!H10" xr:uid="{00000000-0004-0000-0700-000015000000}"/>
    <hyperlink ref="F110" location="'E&amp;R1'!H10" display="'E&amp;R1'!H10" xr:uid="{00000000-0004-0000-0700-000016000000}"/>
    <hyperlink ref="F112" location="'E&amp;R1'!H10" display="'E&amp;R1'!H10" xr:uid="{00000000-0004-0000-0700-000017000000}"/>
    <hyperlink ref="F119" location="'E&amp;R1'!H10" display="'E&amp;R1'!H10" xr:uid="{00000000-0004-0000-0700-000018000000}"/>
    <hyperlink ref="F121" location="'E&amp;R1'!H10" display="'E&amp;R1'!H10" xr:uid="{00000000-0004-0000-0700-000019000000}"/>
    <hyperlink ref="F128" location="'E&amp;R1'!H10" display="'E&amp;R1'!H10" xr:uid="{00000000-0004-0000-0700-00001A000000}"/>
    <hyperlink ref="F130" location="'E&amp;R1'!H10" display="'E&amp;R1'!H10" xr:uid="{00000000-0004-0000-0700-00001B000000}"/>
    <hyperlink ref="F137" location="'E&amp;R1'!H10" display="'E&amp;R1'!H10" xr:uid="{00000000-0004-0000-0700-00001C000000}"/>
    <hyperlink ref="F139" location="'E&amp;R1'!H10" display="'E&amp;R1'!H10" xr:uid="{00000000-0004-0000-0700-00001D000000}"/>
    <hyperlink ref="F146" location="'E&amp;R1'!H10" display="'E&amp;R1'!H10" xr:uid="{00000000-0004-0000-0700-00001E000000}"/>
    <hyperlink ref="F148" location="'E&amp;R1'!H10" display="'E&amp;R1'!H10" xr:uid="{00000000-0004-0000-0700-00001F000000}"/>
    <hyperlink ref="F155" location="'E&amp;R1'!H10" display="'E&amp;R1'!H10" xr:uid="{00000000-0004-0000-0700-000020000000}"/>
    <hyperlink ref="F157" location="'E&amp;R1'!H10" display="'E&amp;R1'!H10" xr:uid="{00000000-0004-0000-0700-000021000000}"/>
    <hyperlink ref="F164" location="'E&amp;R1'!H10" display="'E&amp;R1'!H10" xr:uid="{00000000-0004-0000-0700-000022000000}"/>
    <hyperlink ref="F166" location="'E&amp;R1'!H10" display="'E&amp;R1'!H10" xr:uid="{00000000-0004-0000-0700-000023000000}"/>
    <hyperlink ref="F173" location="'E&amp;R1'!H10" display="'E&amp;R1'!H10" xr:uid="{00000000-0004-0000-0700-000024000000}"/>
    <hyperlink ref="F175" location="'E&amp;R1'!H10" display="'E&amp;R1'!H10" xr:uid="{00000000-0004-0000-0700-000025000000}"/>
    <hyperlink ref="F182" location="'E&amp;R1'!H10" display="'E&amp;R1'!H10" xr:uid="{00000000-0004-0000-0700-000026000000}"/>
    <hyperlink ref="F184" location="'E&amp;R1'!H10" display="'E&amp;R1'!H10" xr:uid="{00000000-0004-0000-0700-000027000000}"/>
    <hyperlink ref="F191" location="'E&amp;R1'!H10" display="'E&amp;R1'!H10" xr:uid="{00000000-0004-0000-0700-000028000000}"/>
    <hyperlink ref="F193" location="'E&amp;R1'!H10" display="'E&amp;R1'!H10" xr:uid="{00000000-0004-0000-0700-000029000000}"/>
    <hyperlink ref="F200" location="'E&amp;R1'!H10" display="'E&amp;R1'!H10" xr:uid="{00000000-0004-0000-0700-00002A000000}"/>
    <hyperlink ref="F202" location="'E&amp;R1'!H10" display="'E&amp;R1'!H10" xr:uid="{00000000-0004-0000-0700-00002B000000}"/>
    <hyperlink ref="F209" location="'E&amp;R1'!H10" display="'E&amp;R1'!H10" xr:uid="{00000000-0004-0000-0700-00002C000000}"/>
    <hyperlink ref="F211" location="'E&amp;R1'!H10" display="'E&amp;R1'!H10" xr:uid="{00000000-0004-0000-0700-00002D000000}"/>
    <hyperlink ref="F218" location="'E&amp;R1'!H10" display="'E&amp;R1'!H10" xr:uid="{00000000-0004-0000-0700-00002E000000}"/>
    <hyperlink ref="F220" location="'E&amp;R1'!H10" display="'E&amp;R1'!H10" xr:uid="{00000000-0004-0000-0700-00002F000000}"/>
    <hyperlink ref="F227" location="'E&amp;R1'!H10" display="'E&amp;R1'!H10" xr:uid="{00000000-0004-0000-0700-000030000000}"/>
    <hyperlink ref="F229" location="'E&amp;R1'!H10" display="'E&amp;R1'!H10" xr:uid="{00000000-0004-0000-0700-000031000000}"/>
    <hyperlink ref="F236" location="'E&amp;R1'!H10" display="'E&amp;R1'!H10" xr:uid="{00000000-0004-0000-0700-000032000000}"/>
    <hyperlink ref="F238" location="'E&amp;R1'!H10" display="'E&amp;R1'!H10" xr:uid="{00000000-0004-0000-0700-000033000000}"/>
    <hyperlink ref="F245" location="'E&amp;R1'!H10" display="'E&amp;R1'!H10" xr:uid="{00000000-0004-0000-0700-000034000000}"/>
    <hyperlink ref="F247" location="'E&amp;R1'!H10" display="'E&amp;R1'!H10" xr:uid="{00000000-0004-0000-0700-000035000000}"/>
    <hyperlink ref="F254" location="'E&amp;R1'!H10" display="'E&amp;R1'!H10" xr:uid="{00000000-0004-0000-0700-000036000000}"/>
    <hyperlink ref="F256" location="'E&amp;R1'!H10" display="'E&amp;R1'!H10" xr:uid="{00000000-0004-0000-0700-000037000000}"/>
    <hyperlink ref="F263" location="'E&amp;R1'!H10" display="'E&amp;R1'!H10" xr:uid="{00000000-0004-0000-0700-000038000000}"/>
    <hyperlink ref="F265" location="'E&amp;R1'!H10" display="'E&amp;R1'!H10" xr:uid="{00000000-0004-0000-0700-000039000000}"/>
    <hyperlink ref="F272" location="'E&amp;R1'!H10" display="'E&amp;R1'!H10" xr:uid="{00000000-0004-0000-0700-00003A000000}"/>
    <hyperlink ref="F274" location="'E&amp;R1'!H10" display="'E&amp;R1'!H10" xr:uid="{00000000-0004-0000-0700-00003B000000}"/>
    <hyperlink ref="F281" location="'E&amp;R1'!H10" display="'E&amp;R1'!H10" xr:uid="{00000000-0004-0000-0700-00003C000000}"/>
    <hyperlink ref="F283" location="'E&amp;R1'!H10" display="'E&amp;R1'!H10" xr:uid="{00000000-0004-0000-0700-00003D000000}"/>
    <hyperlink ref="F290" location="'E&amp;R1'!H10" display="'E&amp;R1'!H10" xr:uid="{00000000-0004-0000-0700-00003E000000}"/>
    <hyperlink ref="F292" location="'E&amp;R1'!H10" display="'E&amp;R1'!H10" xr:uid="{00000000-0004-0000-0700-00003F000000}"/>
    <hyperlink ref="F299" location="'E&amp;R1'!H10" display="'E&amp;R1'!H10" xr:uid="{00000000-0004-0000-0700-000040000000}"/>
    <hyperlink ref="F301" location="'E&amp;R1'!H10" display="'E&amp;R1'!H10" xr:uid="{00000000-0004-0000-0700-000041000000}"/>
    <hyperlink ref="F308" location="'E&amp;R1'!H10" display="'E&amp;R1'!H10" xr:uid="{00000000-0004-0000-0700-000042000000}"/>
    <hyperlink ref="F310" location="'E&amp;R1'!H10" display="'E&amp;R1'!H10" xr:uid="{00000000-0004-0000-0700-000043000000}"/>
    <hyperlink ref="F317" location="'E&amp;R1'!H10" display="'E&amp;R1'!H10" xr:uid="{00000000-0004-0000-0700-000044000000}"/>
    <hyperlink ref="F319" location="'E&amp;R1'!H10" display="'E&amp;R1'!H10" xr:uid="{00000000-0004-0000-0700-000045000000}"/>
    <hyperlink ref="F326" location="'E&amp;R1'!H10" display="'E&amp;R1'!H10" xr:uid="{00000000-0004-0000-0700-000046000000}"/>
    <hyperlink ref="F328" location="'E&amp;R1'!H10" display="'E&amp;R1'!H10" xr:uid="{00000000-0004-0000-0700-000047000000}"/>
    <hyperlink ref="F335" location="'E&amp;R1'!H10" display="'E&amp;R1'!H10" xr:uid="{00000000-0004-0000-0700-000048000000}"/>
    <hyperlink ref="F337" location="'E&amp;R1'!H10" display="'E&amp;R1'!H10" xr:uid="{00000000-0004-0000-0700-000049000000}"/>
    <hyperlink ref="F344" location="'E&amp;R1'!H10" display="'E&amp;R1'!H10" xr:uid="{00000000-0004-0000-0700-00004A000000}"/>
    <hyperlink ref="F346" location="'E&amp;R1'!H10" display="'E&amp;R1'!H10" xr:uid="{00000000-0004-0000-0700-00004B000000}"/>
    <hyperlink ref="F353" location="'E&amp;R1'!H10" display="'E&amp;R1'!H10" xr:uid="{00000000-0004-0000-0700-00004C000000}"/>
    <hyperlink ref="F355" location="'E&amp;R1'!H10" display="'E&amp;R1'!H10" xr:uid="{00000000-0004-0000-0700-00004D000000}"/>
    <hyperlink ref="F362" location="'E&amp;R1'!H10" display="'E&amp;R1'!H10" xr:uid="{00000000-0004-0000-0700-00004E000000}"/>
    <hyperlink ref="F371" location="'E&amp;R1'!H10" display="'E&amp;R1'!H10" xr:uid="{00000000-0004-0000-0700-000050000000}"/>
    <hyperlink ref="F373" location="'E&amp;R1'!H10" display="'E&amp;R1'!H10" xr:uid="{00000000-0004-0000-0700-000051000000}"/>
    <hyperlink ref="F380" location="'E&amp;R1'!H10" display="'E&amp;R1'!H10" xr:uid="{00000000-0004-0000-0700-000052000000}"/>
    <hyperlink ref="F382" location="'E&amp;R1'!H10" display="'E&amp;R1'!H10" xr:uid="{00000000-0004-0000-0700-000053000000}"/>
    <hyperlink ref="F389" location="'E&amp;R1'!H10" display="'E&amp;R1'!H10" xr:uid="{00000000-0004-0000-0700-000054000000}"/>
    <hyperlink ref="F391" location="'E&amp;R1'!H10" display="'E&amp;R1'!H10" xr:uid="{00000000-0004-0000-0700-000055000000}"/>
    <hyperlink ref="F398" location="'E&amp;R1'!H10" display="'E&amp;R1'!H10" xr:uid="{00000000-0004-0000-0700-000056000000}"/>
    <hyperlink ref="F400" location="'E&amp;R1'!H10" display="'E&amp;R1'!H10" xr:uid="{00000000-0004-0000-0700-000057000000}"/>
    <hyperlink ref="F407" location="'E&amp;R1'!H10" display="'E&amp;R1'!H10" xr:uid="{00000000-0004-0000-0700-000058000000}"/>
    <hyperlink ref="F409" location="'E&amp;R1'!H10" display="'E&amp;R1'!H10" xr:uid="{00000000-0004-0000-0700-000059000000}"/>
    <hyperlink ref="F416" location="'E&amp;R1'!H10" display="'E&amp;R1'!H10" xr:uid="{00000000-0004-0000-0700-00005A000000}"/>
    <hyperlink ref="F418" location="'E&amp;R1'!H10" display="'E&amp;R1'!H10" xr:uid="{00000000-0004-0000-0700-00005B000000}"/>
    <hyperlink ref="F425" location="'E&amp;R1'!H10" display="'E&amp;R1'!H10" xr:uid="{00000000-0004-0000-0700-00005C000000}"/>
    <hyperlink ref="F427" location="'E&amp;R1'!H10" display="'E&amp;R1'!H10" xr:uid="{00000000-0004-0000-0700-00005D000000}"/>
    <hyperlink ref="F434" location="'E&amp;R1'!H10" display="'E&amp;R1'!H10" xr:uid="{00000000-0004-0000-0700-00005E000000}"/>
    <hyperlink ref="F436" location="'E&amp;R1'!H10" display="'E&amp;R1'!H10" xr:uid="{00000000-0004-0000-0700-00005F000000}"/>
    <hyperlink ref="F443" location="'E&amp;R1'!H10" display="'E&amp;R1'!H10" xr:uid="{00000000-0004-0000-0700-000060000000}"/>
    <hyperlink ref="F445" location="'E&amp;R1'!H10" display="'E&amp;R1'!H10" xr:uid="{00000000-0004-0000-0700-000061000000}"/>
    <hyperlink ref="F452" location="'E&amp;R1'!H10" display="'E&amp;R1'!H10" xr:uid="{00000000-0004-0000-0700-000062000000}"/>
    <hyperlink ref="F454" location="'E&amp;R1'!H10" display="'E&amp;R1'!H10" xr:uid="{00000000-0004-0000-0700-000063000000}"/>
    <hyperlink ref="F461" location="'E&amp;R1'!H10" display="'E&amp;R1'!H10" xr:uid="{00000000-0004-0000-0700-000064000000}"/>
    <hyperlink ref="F463" location="'E&amp;R1'!H10" display="'E&amp;R1'!H10" xr:uid="{00000000-0004-0000-0700-000065000000}"/>
    <hyperlink ref="F470" location="'E&amp;R1'!H10" display="'E&amp;R1'!H10" xr:uid="{00000000-0004-0000-0700-000066000000}"/>
    <hyperlink ref="F472" location="'E&amp;R1'!H10" display="'E&amp;R1'!H10" xr:uid="{00000000-0004-0000-0700-000067000000}"/>
    <hyperlink ref="F479" location="'E&amp;R1'!H10" display="'E&amp;R1'!H10" xr:uid="{00000000-0004-0000-0700-000068000000}"/>
    <hyperlink ref="F481" location="'E&amp;R1'!H10" display="'E&amp;R1'!H10" xr:uid="{00000000-0004-0000-0700-000069000000}"/>
    <hyperlink ref="F488" location="'E&amp;R1'!H10" display="'E&amp;R1'!H10" xr:uid="{00000000-0004-0000-0700-00006A000000}"/>
    <hyperlink ref="F490" location="'E&amp;R1'!H10" display="'E&amp;R1'!H10" xr:uid="{00000000-0004-0000-0700-00006B000000}"/>
    <hyperlink ref="F497" location="'E&amp;R1'!H10" display="'E&amp;R1'!H10" xr:uid="{00000000-0004-0000-0700-00006C000000}"/>
    <hyperlink ref="F499" location="'E&amp;R1'!H10" display="'E&amp;R1'!H10" xr:uid="{00000000-0004-0000-0700-00006D000000}"/>
    <hyperlink ref="F506" location="'E&amp;R1'!H10" display="'E&amp;R1'!H10" xr:uid="{00000000-0004-0000-0700-00006E000000}"/>
    <hyperlink ref="F508" location="'E&amp;R1'!H10" display="'E&amp;R1'!H10" xr:uid="{00000000-0004-0000-0700-00006F000000}"/>
    <hyperlink ref="F515" location="'E&amp;R1'!H10" display="'E&amp;R1'!H10" xr:uid="{00000000-0004-0000-0700-000070000000}"/>
    <hyperlink ref="F517" location="'E&amp;R1'!H10" display="'E&amp;R1'!H10" xr:uid="{00000000-0004-0000-0700-000071000000}"/>
    <hyperlink ref="F524" location="'E&amp;R1'!H10" display="'E&amp;R1'!H10" xr:uid="{00000000-0004-0000-0700-000072000000}"/>
    <hyperlink ref="F526" location="'E&amp;R1'!H10" display="'E&amp;R1'!H10" xr:uid="{00000000-0004-0000-0700-000073000000}"/>
    <hyperlink ref="F533" location="'E&amp;R1'!H10" display="'E&amp;R1'!H10" xr:uid="{00000000-0004-0000-0700-000074000000}"/>
    <hyperlink ref="F535" location="'E&amp;R1'!H10" display="'E&amp;R1'!H10" xr:uid="{00000000-0004-0000-0700-000075000000}"/>
    <hyperlink ref="F542" location="'E&amp;R1'!H10" display="'E&amp;R1'!H10" xr:uid="{00000000-0004-0000-0700-000076000000}"/>
    <hyperlink ref="F544" location="'E&amp;R1'!H10" display="'E&amp;R1'!H10" xr:uid="{00000000-0004-0000-0700-000077000000}"/>
    <hyperlink ref="F551" location="'E&amp;R1'!H10" display="'E&amp;R1'!H10" xr:uid="{00000000-0004-0000-0700-000078000000}"/>
    <hyperlink ref="F553" location="'E&amp;R1'!H10" display="'E&amp;R1'!H10" xr:uid="{00000000-0004-0000-0700-000079000000}"/>
    <hyperlink ref="F560" location="'E&amp;R1'!H10" display="'E&amp;R1'!H10" xr:uid="{00000000-0004-0000-0700-00007A000000}"/>
    <hyperlink ref="F562" location="'E&amp;R1'!H10" display="'E&amp;R1'!H10" xr:uid="{00000000-0004-0000-0700-00007B000000}"/>
    <hyperlink ref="F569" location="'E&amp;R1'!H10" display="'E&amp;R1'!H10" xr:uid="{00000000-0004-0000-0700-00007C000000}"/>
    <hyperlink ref="F571" location="'E&amp;R1'!H10" display="'E&amp;R1'!H10" xr:uid="{00000000-0004-0000-0700-00007D000000}"/>
    <hyperlink ref="F578" location="'E&amp;R1'!H10" display="'E&amp;R1'!H10" xr:uid="{00000000-0004-0000-0700-00007E000000}"/>
    <hyperlink ref="F580" location="'E&amp;R1'!H10" display="'E&amp;R1'!H10" xr:uid="{00000000-0004-0000-0700-00007F000000}"/>
    <hyperlink ref="F587" location="'E&amp;R1'!H10" display="'E&amp;R1'!H10" xr:uid="{00000000-0004-0000-0700-000080000000}"/>
    <hyperlink ref="F589" location="'E&amp;R1'!H10" display="'E&amp;R1'!H10" xr:uid="{00000000-0004-0000-0700-000081000000}"/>
    <hyperlink ref="F596" location="'E&amp;R1'!H10" display="'E&amp;R1'!H10" xr:uid="{00000000-0004-0000-0700-000082000000}"/>
    <hyperlink ref="F598" location="'E&amp;R1'!H10" display="'E&amp;R1'!H10" xr:uid="{00000000-0004-0000-0700-000083000000}"/>
    <hyperlink ref="F605" location="'E&amp;R1'!H10" display="'E&amp;R1'!H10" xr:uid="{00000000-0004-0000-0700-000084000000}"/>
    <hyperlink ref="F607" location="'E&amp;R1'!H10" display="'E&amp;R1'!H10" xr:uid="{00000000-0004-0000-0700-000085000000}"/>
    <hyperlink ref="F614" location="'E&amp;R1'!H10" display="'E&amp;R1'!H10" xr:uid="{00000000-0004-0000-0700-000086000000}"/>
    <hyperlink ref="F616" location="'E&amp;R1'!H10" display="'E&amp;R1'!H10" xr:uid="{00000000-0004-0000-0700-000087000000}"/>
    <hyperlink ref="F623" location="'E&amp;R1'!H10" display="'E&amp;R1'!H10" xr:uid="{00000000-0004-0000-0700-000088000000}"/>
    <hyperlink ref="F625" location="'E&amp;R1'!H10" display="'E&amp;R1'!H10" xr:uid="{00000000-0004-0000-0700-000089000000}"/>
    <hyperlink ref="F632" location="'E&amp;R1'!H10" display="'E&amp;R1'!H10" xr:uid="{00000000-0004-0000-0700-00008A000000}"/>
    <hyperlink ref="F634" location="'E&amp;R1'!H10" display="'E&amp;R1'!H10" xr:uid="{00000000-0004-0000-0700-00008B000000}"/>
    <hyperlink ref="F641" location="'E&amp;R1'!H10" display="'E&amp;R1'!H10" xr:uid="{00000000-0004-0000-0700-00008C000000}"/>
    <hyperlink ref="F643" location="'E&amp;R1'!H10" display="'E&amp;R1'!H10" xr:uid="{00000000-0004-0000-0700-00008D000000}"/>
    <hyperlink ref="F650" location="'E&amp;R1'!H10" display="'E&amp;R1'!H10" xr:uid="{00000000-0004-0000-0700-00008E000000}"/>
    <hyperlink ref="F652" location="'E&amp;R1'!H10" display="'E&amp;R1'!H10" xr:uid="{00000000-0004-0000-0700-00008F000000}"/>
    <hyperlink ref="F659" location="'E&amp;R1'!H10" display="'E&amp;R1'!H10" xr:uid="{00000000-0004-0000-0700-000090000000}"/>
    <hyperlink ref="F661" location="'E&amp;R1'!H10" display="'E&amp;R1'!H10" xr:uid="{00000000-0004-0000-0700-000091000000}"/>
    <hyperlink ref="F668" location="'E&amp;R1'!H10" display="'E&amp;R1'!H10" xr:uid="{00000000-0004-0000-0700-000092000000}"/>
    <hyperlink ref="F670" location="'E&amp;R1'!H10" display="'E&amp;R1'!H10" xr:uid="{00000000-0004-0000-0700-000093000000}"/>
    <hyperlink ref="F677" location="'E&amp;R1'!H10" display="'E&amp;R1'!H10" xr:uid="{00000000-0004-0000-0700-000094000000}"/>
    <hyperlink ref="F679" location="'E&amp;R1'!H10" display="'E&amp;R1'!H10" xr:uid="{00000000-0004-0000-0700-000095000000}"/>
    <hyperlink ref="F686" location="'E&amp;R1'!H10" display="'E&amp;R1'!H10" xr:uid="{00000000-0004-0000-0700-000096000000}"/>
    <hyperlink ref="F688" location="'E&amp;R1'!H10" display="'E&amp;R1'!H10" xr:uid="{00000000-0004-0000-0700-000097000000}"/>
    <hyperlink ref="F695" location="'E&amp;R1'!H10" display="'E&amp;R1'!H10" xr:uid="{00000000-0004-0000-0700-000098000000}"/>
    <hyperlink ref="F697" location="'E&amp;R1'!H10" display="'E&amp;R1'!H10" xr:uid="{00000000-0004-0000-0700-000099000000}"/>
    <hyperlink ref="F704" location="'E&amp;R1'!H10" display="'E&amp;R1'!H10" xr:uid="{00000000-0004-0000-0700-00009A000000}"/>
    <hyperlink ref="F706" location="'E&amp;R1'!H10" display="'E&amp;R1'!H10" xr:uid="{00000000-0004-0000-0700-00009B000000}"/>
    <hyperlink ref="F713" location="'E&amp;R1'!H10" display="'E&amp;R1'!H10" xr:uid="{00000000-0004-0000-0700-00009C000000}"/>
    <hyperlink ref="F715" location="'E&amp;R1'!H10" display="'E&amp;R1'!H10" xr:uid="{00000000-0004-0000-0700-00009D000000}"/>
    <hyperlink ref="F722" location="'E&amp;R1'!H10" display="'E&amp;R1'!H10" xr:uid="{00000000-0004-0000-0700-00009E000000}"/>
    <hyperlink ref="F724" location="'E&amp;R1'!H10" display="'E&amp;R1'!H10" xr:uid="{00000000-0004-0000-0700-00009F000000}"/>
    <hyperlink ref="F731" location="'E&amp;R1'!H10" display="'E&amp;R1'!H10" xr:uid="{00000000-0004-0000-0700-0000A0000000}"/>
    <hyperlink ref="F733" location="'E&amp;R1'!H10" display="'E&amp;R1'!H10" xr:uid="{00000000-0004-0000-0700-0000A1000000}"/>
    <hyperlink ref="F740" location="'E&amp;R1'!H10" display="'E&amp;R1'!H10" xr:uid="{00000000-0004-0000-0700-0000A2000000}"/>
    <hyperlink ref="F742" location="'E&amp;R1'!H10" display="'E&amp;R1'!H10" xr:uid="{00000000-0004-0000-0700-0000A3000000}"/>
    <hyperlink ref="F749" location="'E&amp;R1'!H10" display="'E&amp;R1'!H10" xr:uid="{00000000-0004-0000-0700-0000A4000000}"/>
    <hyperlink ref="F751" location="'E&amp;R1'!H10" display="'E&amp;R1'!H10" xr:uid="{00000000-0004-0000-0700-0000A5000000}"/>
    <hyperlink ref="F758" location="'E&amp;R1'!H10" display="'E&amp;R1'!H10" xr:uid="{00000000-0004-0000-0700-0000A6000000}"/>
    <hyperlink ref="F760" location="'E&amp;R1'!H10" display="'E&amp;R1'!H10" xr:uid="{00000000-0004-0000-0700-0000A7000000}"/>
    <hyperlink ref="F767" location="'E&amp;R1'!H10" display="'E&amp;R1'!H10" xr:uid="{00000000-0004-0000-0700-0000A8000000}"/>
    <hyperlink ref="F769" location="'E&amp;R1'!H10" display="'E&amp;R1'!H10" xr:uid="{00000000-0004-0000-0700-0000A9000000}"/>
    <hyperlink ref="F776" location="'E&amp;R1'!H10" display="'E&amp;R1'!H10" xr:uid="{00000000-0004-0000-0700-0000AA000000}"/>
    <hyperlink ref="F778" location="'E&amp;R1'!H10" display="'E&amp;R1'!H10" xr:uid="{00000000-0004-0000-0700-0000AB000000}"/>
    <hyperlink ref="F785" location="'E&amp;R1'!H10" display="'E&amp;R1'!H10" xr:uid="{00000000-0004-0000-0700-0000AC000000}"/>
    <hyperlink ref="F787" location="'E&amp;R1'!H10" display="'E&amp;R1'!H10" xr:uid="{00000000-0004-0000-0700-0000AD000000}"/>
    <hyperlink ref="F794" location="'E&amp;R1'!H10" display="'E&amp;R1'!H10" xr:uid="{00000000-0004-0000-0700-0000AE000000}"/>
    <hyperlink ref="F796" location="'E&amp;R1'!H10" display="'E&amp;R1'!H10" xr:uid="{00000000-0004-0000-0700-0000AF000000}"/>
    <hyperlink ref="F803" location="'E&amp;R1'!H10" display="'E&amp;R1'!H10" xr:uid="{00000000-0004-0000-0700-0000B0000000}"/>
    <hyperlink ref="F805" location="'E&amp;R1'!H10" display="'E&amp;R1'!H10" xr:uid="{00000000-0004-0000-0700-0000B1000000}"/>
    <hyperlink ref="F812" location="'E&amp;R1'!H10" display="'E&amp;R1'!H10" xr:uid="{00000000-0004-0000-0700-0000B2000000}"/>
    <hyperlink ref="F814" location="'E&amp;R1'!H10" display="'E&amp;R1'!H10" xr:uid="{00000000-0004-0000-0700-0000B3000000}"/>
    <hyperlink ref="F821" location="'E&amp;R1'!H10" display="'E&amp;R1'!H10" xr:uid="{00000000-0004-0000-0700-0000B4000000}"/>
    <hyperlink ref="F823" location="'E&amp;R1'!H10" display="'E&amp;R1'!H10" xr:uid="{00000000-0004-0000-0700-0000B5000000}"/>
    <hyperlink ref="F830" location="'E&amp;R1'!H10" display="'E&amp;R1'!H10" xr:uid="{00000000-0004-0000-0700-0000B6000000}"/>
    <hyperlink ref="F832" location="'E&amp;R1'!H10" display="'E&amp;R1'!H10" xr:uid="{00000000-0004-0000-0700-0000B7000000}"/>
    <hyperlink ref="F839" location="'E&amp;R1'!H10" display="'E&amp;R1'!H10" xr:uid="{00000000-0004-0000-0700-0000B8000000}"/>
    <hyperlink ref="F841" location="'E&amp;R1'!H10" display="'E&amp;R1'!H10" xr:uid="{00000000-0004-0000-0700-0000B9000000}"/>
    <hyperlink ref="F848" location="'E&amp;R1'!H10" display="'E&amp;R1'!H10" xr:uid="{00000000-0004-0000-0700-0000BA000000}"/>
    <hyperlink ref="F850" location="'E&amp;R1'!H10" display="'E&amp;R1'!H10" xr:uid="{00000000-0004-0000-0700-0000BB000000}"/>
    <hyperlink ref="F857" location="'E&amp;R1'!H10" display="'E&amp;R1'!H10" xr:uid="{00000000-0004-0000-0700-0000BC000000}"/>
    <hyperlink ref="F859" location="'E&amp;R1'!H10" display="'E&amp;R1'!H10" xr:uid="{00000000-0004-0000-0700-0000BD000000}"/>
    <hyperlink ref="F866" location="'E&amp;R1'!H10" display="'E&amp;R1'!H10" xr:uid="{00000000-0004-0000-0700-0000BE000000}"/>
    <hyperlink ref="F868" location="'E&amp;R1'!H10" display="'E&amp;R1'!H10" xr:uid="{00000000-0004-0000-0700-0000BF000000}"/>
    <hyperlink ref="F875" location="'E&amp;R1'!H10" display="'E&amp;R1'!H10" xr:uid="{00000000-0004-0000-0700-0000C0000000}"/>
    <hyperlink ref="F877" location="'E&amp;R1'!H10" display="'E&amp;R1'!H10" xr:uid="{00000000-0004-0000-0700-0000C1000000}"/>
    <hyperlink ref="F884" location="'E&amp;R1'!H10" display="'E&amp;R1'!H10" xr:uid="{00000000-0004-0000-0700-0000C2000000}"/>
    <hyperlink ref="F886" location="'E&amp;R1'!H10" display="'E&amp;R1'!H10" xr:uid="{00000000-0004-0000-0700-0000C3000000}"/>
    <hyperlink ref="F893" location="'E&amp;R1'!H10" display="'E&amp;R1'!H10" xr:uid="{00000000-0004-0000-0700-0000C4000000}"/>
    <hyperlink ref="F895" location="'E&amp;R1'!H10" display="'E&amp;R1'!H10" xr:uid="{00000000-0004-0000-0700-0000C5000000}"/>
    <hyperlink ref="F902" location="'E&amp;R1'!H10" display="'E&amp;R1'!H10" xr:uid="{00000000-0004-0000-0700-0000C6000000}"/>
    <hyperlink ref="F904" location="'E&amp;R1'!H10" display="'E&amp;R1'!H10" xr:uid="{00000000-0004-0000-0700-0000C7000000}"/>
    <hyperlink ref="F911" location="'E&amp;R1'!H10" display="'E&amp;R1'!H10" xr:uid="{00000000-0004-0000-0700-0000C8000000}"/>
    <hyperlink ref="F913" location="'E&amp;R1'!H10" display="'E&amp;R1'!H10" xr:uid="{00000000-0004-0000-0700-0000C9000000}"/>
    <hyperlink ref="F920" location="'E&amp;R1'!H10" display="'E&amp;R1'!H10" xr:uid="{00000000-0004-0000-0700-0000CA000000}"/>
    <hyperlink ref="F922" location="'E&amp;R1'!H10" display="'E&amp;R1'!H10" xr:uid="{00000000-0004-0000-0700-0000CB000000}"/>
    <hyperlink ref="F956" location="'E&amp;R1'!H10" display="'E&amp;R1'!H10" xr:uid="{00000000-0004-0000-0700-0000CC000000}"/>
    <hyperlink ref="F958" location="'E&amp;R1'!H10" display="'E&amp;R1'!H10" xr:uid="{00000000-0004-0000-0700-0000CD000000}"/>
    <hyperlink ref="F965" location="'E&amp;R1'!H10" display="'E&amp;R1'!H10" xr:uid="{00000000-0004-0000-0700-0000CE000000}"/>
    <hyperlink ref="F967" location="'E&amp;R1'!H10" display="'E&amp;R1'!H10" xr:uid="{00000000-0004-0000-0700-0000CF000000}"/>
    <hyperlink ref="F974" location="'E&amp;R1'!H10" display="'E&amp;R1'!H10" xr:uid="{00000000-0004-0000-0700-0000D0000000}"/>
    <hyperlink ref="F976" location="'E&amp;R1'!H10" display="'E&amp;R1'!H10" xr:uid="{00000000-0004-0000-0700-0000D1000000}"/>
    <hyperlink ref="F983" location="'E&amp;R1'!H10" display="'E&amp;R1'!H10" xr:uid="{00000000-0004-0000-0700-0000D2000000}"/>
    <hyperlink ref="F985" location="'E&amp;R1'!H10" display="'E&amp;R1'!H10" xr:uid="{00000000-0004-0000-0700-0000D3000000}"/>
    <hyperlink ref="F992" location="'E&amp;R1'!H10" display="'E&amp;R1'!H10" xr:uid="{00000000-0004-0000-0700-0000D4000000}"/>
    <hyperlink ref="F994" location="'E&amp;R1'!H10" display="'E&amp;R1'!H10" xr:uid="{00000000-0004-0000-0700-0000D5000000}"/>
    <hyperlink ref="F1001" location="'E&amp;R1'!H10" display="'E&amp;R1'!H10" xr:uid="{00000000-0004-0000-0700-0000D6000000}"/>
    <hyperlink ref="F1003" location="'E&amp;R1'!H10" display="'E&amp;R1'!H10" xr:uid="{00000000-0004-0000-0700-0000D7000000}"/>
    <hyperlink ref="F1010" location="'E&amp;R1'!H10" display="'E&amp;R1'!H10" xr:uid="{00000000-0004-0000-0700-0000D8000000}"/>
    <hyperlink ref="F1012" location="'E&amp;R1'!H10" display="'E&amp;R1'!H10" xr:uid="{00000000-0004-0000-0700-0000D9000000}"/>
    <hyperlink ref="F1019" location="'E&amp;R1'!H10" display="'E&amp;R1'!H10" xr:uid="{00000000-0004-0000-0700-0000DA000000}"/>
    <hyperlink ref="F1021" location="'E&amp;R1'!H10" display="'E&amp;R1'!H10" xr:uid="{00000000-0004-0000-0700-0000DB000000}"/>
    <hyperlink ref="F1028" location="'E&amp;R1'!H10" display="'E&amp;R1'!H10" xr:uid="{00000000-0004-0000-0700-0000DC000000}"/>
    <hyperlink ref="F1030" location="'E&amp;R1'!H10" display="'E&amp;R1'!H10" xr:uid="{00000000-0004-0000-0700-0000DD000000}"/>
    <hyperlink ref="F1037" location="'E&amp;R1'!H10" display="'E&amp;R1'!H10" xr:uid="{00000000-0004-0000-0700-0000DE000000}"/>
    <hyperlink ref="F1039" location="'E&amp;R1'!H10" display="'E&amp;R1'!H10" xr:uid="{00000000-0004-0000-0700-0000DF000000}"/>
    <hyperlink ref="F1046" location="'E&amp;R1'!H10" display="'E&amp;R1'!H10" xr:uid="{00000000-0004-0000-0700-0000E0000000}"/>
    <hyperlink ref="F1048" location="'E&amp;R1'!H10" display="'E&amp;R1'!H10" xr:uid="{00000000-0004-0000-0700-0000E1000000}"/>
    <hyperlink ref="F1055" location="'E&amp;R1'!H10" display="'E&amp;R1'!H10" xr:uid="{00000000-0004-0000-0700-0000E2000000}"/>
    <hyperlink ref="F1057" location="'E&amp;R1'!H10" display="'E&amp;R1'!H10" xr:uid="{00000000-0004-0000-0700-0000E3000000}"/>
    <hyperlink ref="F1064" location="'E&amp;R1'!H10" display="'E&amp;R1'!H10" xr:uid="{00000000-0004-0000-0700-0000E4000000}"/>
    <hyperlink ref="F1066" location="'E&amp;R1'!H10" display="'E&amp;R1'!H10" xr:uid="{00000000-0004-0000-0700-0000E5000000}"/>
    <hyperlink ref="F1073" location="'E&amp;R1'!H10" display="'E&amp;R1'!H10" xr:uid="{00000000-0004-0000-0700-0000E6000000}"/>
    <hyperlink ref="F1075" location="'E&amp;R1'!H10" display="'E&amp;R1'!H10" xr:uid="{00000000-0004-0000-0700-0000E7000000}"/>
    <hyperlink ref="F1082" location="'E&amp;R1'!H10" display="'E&amp;R1'!H10" xr:uid="{00000000-0004-0000-0700-0000E8000000}"/>
    <hyperlink ref="F1084" location="'E&amp;R1'!H10" display="'E&amp;R1'!H10" xr:uid="{00000000-0004-0000-0700-0000E9000000}"/>
    <hyperlink ref="F364" location="'E&amp;R1'!H10" display="'E&amp;R1'!H10" xr:uid="{00000000-0004-0000-0700-00004F000000}"/>
    <hyperlink ref="F947" location="'E&amp;R1'!H10" display="'E&amp;R1'!H10" xr:uid="{213BF259-DE3F-4F54-BC0D-8F2E91542323}"/>
    <hyperlink ref="F949" location="'E&amp;R1'!H10" display="'E&amp;R1'!H10" xr:uid="{6B2990F7-68E9-4A90-A2F9-08EC232BC6F8}"/>
    <hyperlink ref="F929" location="'E&amp;R1'!H10" display="'E&amp;R1'!H10" xr:uid="{12E57321-D988-4354-B413-CDC8B8597E58}"/>
    <hyperlink ref="F931" location="'E&amp;R1'!H10" display="'E&amp;R1'!H10" xr:uid="{F7645A1E-F840-40C0-9951-022FD14FFC86}"/>
    <hyperlink ref="F938" location="'E&amp;R1'!H10" display="'E&amp;R1'!H10" xr:uid="{DE1EAC18-6585-4138-8647-D3B38F5FBF77}"/>
    <hyperlink ref="F940" location="'E&amp;R1'!H10" display="'E&amp;R1'!H10" xr:uid="{3D8ED15C-4CA0-4B8F-90D9-89EEDA1DAC5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39997558519241921"/>
    <pageSetUpPr fitToPage="1"/>
  </sheetPr>
  <dimension ref="A1:I49"/>
  <sheetViews>
    <sheetView showGridLines="0" zoomScaleNormal="100" workbookViewId="0">
      <pane xSplit="3" ySplit="6" topLeftCell="D7" activePane="bottomRight" state="frozen"/>
      <selection pane="topRight"/>
      <selection pane="bottomLeft"/>
      <selection pane="bottomRight" activeCell="B2" sqref="B2"/>
    </sheetView>
  </sheetViews>
  <sheetFormatPr defaultColWidth="11.84375" defaultRowHeight="15" customHeight="1" x14ac:dyDescent="0.35"/>
  <cols>
    <col min="1" max="1" width="12.84375" style="267" hidden="1" customWidth="1"/>
    <col min="2" max="2" width="18.3046875" style="25" customWidth="1"/>
    <col min="3" max="3" width="45.69140625" style="136" customWidth="1"/>
    <col min="4" max="4" width="15.69140625" style="25" customWidth="1"/>
    <col min="5" max="5" width="15.84375" style="160" customWidth="1"/>
    <col min="6" max="6" width="35.53515625" style="106" customWidth="1"/>
    <col min="7" max="7" width="33.53515625" hidden="1" customWidth="1"/>
    <col min="8" max="9" width="8.84375" hidden="1" customWidth="1"/>
    <col min="10" max="253" width="8.84375" customWidth="1"/>
  </cols>
  <sheetData>
    <row r="1" spans="1:9" s="267" customFormat="1" ht="15.5" hidden="1" x14ac:dyDescent="0.35">
      <c r="B1" s="267" t="s">
        <v>83</v>
      </c>
      <c r="C1" s="270"/>
      <c r="D1" s="267" t="s">
        <v>878</v>
      </c>
      <c r="G1" s="267" t="s">
        <v>176</v>
      </c>
      <c r="H1" s="267" t="s">
        <v>177</v>
      </c>
      <c r="I1" s="267" t="s">
        <v>179</v>
      </c>
    </row>
    <row r="2" spans="1:9" ht="25" x14ac:dyDescent="0.35">
      <c r="B2" s="34" t="s">
        <v>46</v>
      </c>
      <c r="C2" s="24"/>
      <c r="D2" s="296" t="s">
        <v>111</v>
      </c>
      <c r="E2" s="32"/>
      <c r="F2" s="105"/>
    </row>
    <row r="3" spans="1:9" ht="20" x14ac:dyDescent="0.35">
      <c r="B3" s="7" t="s">
        <v>47</v>
      </c>
      <c r="C3" s="247"/>
      <c r="D3" s="190"/>
      <c r="E3" s="191"/>
      <c r="F3" s="105"/>
    </row>
    <row r="4" spans="1:9" ht="30" customHeight="1" x14ac:dyDescent="0.35">
      <c r="A4" s="273" t="s">
        <v>115</v>
      </c>
      <c r="B4" s="23"/>
      <c r="C4" s="256" t="s">
        <v>116</v>
      </c>
      <c r="D4" s="38" t="s">
        <v>117</v>
      </c>
      <c r="E4" s="105"/>
      <c r="F4" s="35"/>
    </row>
    <row r="5" spans="1:9" ht="30" customHeight="1" x14ac:dyDescent="0.35">
      <c r="A5" s="273"/>
      <c r="B5" s="39"/>
      <c r="C5" s="256" t="s">
        <v>144</v>
      </c>
      <c r="D5" s="38" t="s">
        <v>145</v>
      </c>
      <c r="E5" s="105"/>
      <c r="F5" s="35"/>
    </row>
    <row r="6" spans="1:9" ht="77.5" x14ac:dyDescent="0.35">
      <c r="A6" s="273"/>
      <c r="B6" s="366" t="s">
        <v>148</v>
      </c>
      <c r="C6" s="204" t="s">
        <v>879</v>
      </c>
      <c r="D6" s="101" t="s">
        <v>880</v>
      </c>
      <c r="E6" s="367" t="s">
        <v>881</v>
      </c>
      <c r="F6" s="368" t="s">
        <v>882</v>
      </c>
    </row>
    <row r="7" spans="1:9" ht="30" customHeight="1" x14ac:dyDescent="0.35">
      <c r="A7" s="273" t="s">
        <v>883</v>
      </c>
      <c r="B7" s="19" t="s">
        <v>181</v>
      </c>
      <c r="C7" s="249" t="s">
        <v>884</v>
      </c>
      <c r="D7" s="122"/>
      <c r="E7" s="192"/>
      <c r="F7" s="185"/>
    </row>
    <row r="8" spans="1:9" ht="30" customHeight="1" x14ac:dyDescent="0.35">
      <c r="A8" s="273" t="s">
        <v>885</v>
      </c>
      <c r="B8" s="19" t="s">
        <v>184</v>
      </c>
      <c r="C8" s="249" t="s">
        <v>886</v>
      </c>
      <c r="D8" s="122"/>
      <c r="E8" s="192"/>
      <c r="F8" s="185"/>
    </row>
    <row r="9" spans="1:9" ht="30" customHeight="1" x14ac:dyDescent="0.35">
      <c r="A9" s="273" t="s">
        <v>887</v>
      </c>
      <c r="B9" s="19" t="s">
        <v>187</v>
      </c>
      <c r="C9" s="249" t="s">
        <v>888</v>
      </c>
      <c r="D9" s="122"/>
      <c r="E9" s="192"/>
      <c r="F9" s="185"/>
    </row>
    <row r="10" spans="1:9" ht="30" customHeight="1" x14ac:dyDescent="0.35">
      <c r="A10" s="273" t="s">
        <v>889</v>
      </c>
      <c r="B10" s="19" t="s">
        <v>190</v>
      </c>
      <c r="C10" s="249" t="s">
        <v>890</v>
      </c>
      <c r="D10" s="122"/>
      <c r="E10" s="192"/>
      <c r="F10" s="185"/>
    </row>
    <row r="11" spans="1:9" ht="30" customHeight="1" x14ac:dyDescent="0.35">
      <c r="A11" s="273" t="s">
        <v>891</v>
      </c>
      <c r="B11" s="19" t="s">
        <v>193</v>
      </c>
      <c r="C11" s="249" t="s">
        <v>892</v>
      </c>
      <c r="D11" s="122"/>
      <c r="E11" s="192"/>
      <c r="F11" s="185"/>
    </row>
    <row r="12" spans="1:9" ht="30" customHeight="1" x14ac:dyDescent="0.35">
      <c r="A12" s="273" t="s">
        <v>893</v>
      </c>
      <c r="B12" s="19" t="s">
        <v>196</v>
      </c>
      <c r="C12" s="249" t="s">
        <v>894</v>
      </c>
      <c r="D12" s="122"/>
      <c r="E12" s="192"/>
      <c r="F12" s="346" t="str">
        <f>IF(AND(Cover!$C$17&lt;&gt;"London Borough",ISNUMBER($D12)),"Error: Not a London Borough. Please check and remove if necessary.","")</f>
        <v/>
      </c>
    </row>
    <row r="13" spans="1:9" ht="30" customHeight="1" x14ac:dyDescent="0.35">
      <c r="A13" s="273" t="s">
        <v>895</v>
      </c>
      <c r="B13" s="19" t="s">
        <v>199</v>
      </c>
      <c r="C13" s="249" t="s">
        <v>896</v>
      </c>
      <c r="D13" s="122"/>
      <c r="E13" s="192"/>
      <c r="F13" s="186"/>
    </row>
    <row r="14" spans="1:9" ht="30" customHeight="1" x14ac:dyDescent="0.35">
      <c r="A14" s="273" t="s">
        <v>897</v>
      </c>
      <c r="B14" s="19" t="s">
        <v>202</v>
      </c>
      <c r="C14" s="249" t="s">
        <v>898</v>
      </c>
      <c r="D14" s="122"/>
      <c r="E14" s="192"/>
      <c r="F14" s="186"/>
    </row>
    <row r="15" spans="1:9" ht="30" customHeight="1" x14ac:dyDescent="0.35">
      <c r="A15" s="273" t="s">
        <v>899</v>
      </c>
      <c r="B15" s="90" t="s">
        <v>205</v>
      </c>
      <c r="C15" s="250" t="s">
        <v>900</v>
      </c>
      <c r="D15" s="127">
        <f>SUM(D$7:D$14)</f>
        <v>0</v>
      </c>
      <c r="E15" s="392"/>
      <c r="F15" s="185"/>
    </row>
    <row r="16" spans="1:9" ht="30" customHeight="1" x14ac:dyDescent="0.35">
      <c r="A16" s="273" t="s">
        <v>901</v>
      </c>
      <c r="B16" s="19" t="s">
        <v>208</v>
      </c>
      <c r="C16" s="249" t="s">
        <v>902</v>
      </c>
      <c r="D16" s="122"/>
      <c r="E16" s="392"/>
      <c r="F16" s="186"/>
    </row>
    <row r="17" spans="1:9" ht="30" customHeight="1" x14ac:dyDescent="0.35">
      <c r="A17" s="273" t="s">
        <v>903</v>
      </c>
      <c r="B17" s="19" t="s">
        <v>211</v>
      </c>
      <c r="C17" s="249" t="s">
        <v>904</v>
      </c>
      <c r="D17" s="122"/>
      <c r="E17" s="393"/>
      <c r="F17" s="186"/>
    </row>
    <row r="18" spans="1:9" ht="30" customHeight="1" x14ac:dyDescent="0.35">
      <c r="A18" s="273" t="s">
        <v>905</v>
      </c>
      <c r="B18" s="19" t="s">
        <v>214</v>
      </c>
      <c r="C18" s="249" t="s">
        <v>906</v>
      </c>
      <c r="D18" s="122"/>
      <c r="E18" s="393"/>
      <c r="F18" s="186"/>
    </row>
    <row r="19" spans="1:9" ht="30" customHeight="1" x14ac:dyDescent="0.35">
      <c r="A19" s="273" t="s">
        <v>907</v>
      </c>
      <c r="B19" s="19" t="s">
        <v>217</v>
      </c>
      <c r="C19" s="249" t="s">
        <v>908</v>
      </c>
      <c r="D19" s="122"/>
      <c r="E19" s="393"/>
      <c r="F19" s="186"/>
    </row>
    <row r="20" spans="1:9" ht="30" customHeight="1" x14ac:dyDescent="0.35">
      <c r="A20" s="273" t="s">
        <v>909</v>
      </c>
      <c r="B20" s="90" t="s">
        <v>220</v>
      </c>
      <c r="C20" s="250" t="s">
        <v>910</v>
      </c>
      <c r="D20" s="127">
        <f>SUM(D$17:D$19)</f>
        <v>0</v>
      </c>
      <c r="E20" s="392"/>
      <c r="F20" s="186"/>
    </row>
    <row r="21" spans="1:9" ht="30" customHeight="1" x14ac:dyDescent="0.35">
      <c r="A21" s="273" t="s">
        <v>911</v>
      </c>
      <c r="B21" s="19" t="s">
        <v>223</v>
      </c>
      <c r="C21" s="249" t="s">
        <v>912</v>
      </c>
      <c r="D21" s="122"/>
      <c r="E21" s="192"/>
      <c r="F21" s="346" t="str">
        <f>IF(AND(Cover!$C$17&lt;&gt;"London Borough",ISNUMBER($D21)),"Error: Not a London Borough. Please check and remove if necessary.","")</f>
        <v/>
      </c>
    </row>
    <row r="22" spans="1:9" ht="30" customHeight="1" x14ac:dyDescent="0.35">
      <c r="A22" s="273" t="s">
        <v>913</v>
      </c>
      <c r="B22" s="19" t="s">
        <v>226</v>
      </c>
      <c r="C22" s="249" t="s">
        <v>914</v>
      </c>
      <c r="D22" s="122"/>
      <c r="E22" s="393"/>
      <c r="F22" s="186"/>
    </row>
    <row r="23" spans="1:9" ht="30" customHeight="1" x14ac:dyDescent="0.35">
      <c r="A23" s="273" t="s">
        <v>915</v>
      </c>
      <c r="B23" s="19" t="s">
        <v>229</v>
      </c>
      <c r="C23" s="249" t="s">
        <v>916</v>
      </c>
      <c r="D23" s="122"/>
      <c r="E23" s="393"/>
      <c r="F23" s="186"/>
    </row>
    <row r="24" spans="1:9" ht="30" customHeight="1" x14ac:dyDescent="0.35">
      <c r="A24" s="273" t="s">
        <v>917</v>
      </c>
      <c r="B24" s="19" t="s">
        <v>232</v>
      </c>
      <c r="C24" s="249" t="s">
        <v>918</v>
      </c>
      <c r="D24" s="122"/>
      <c r="E24" s="393"/>
      <c r="F24" s="185"/>
    </row>
    <row r="25" spans="1:9" ht="30" customHeight="1" x14ac:dyDescent="0.35">
      <c r="A25" s="273" t="s">
        <v>919</v>
      </c>
      <c r="B25" s="90" t="s">
        <v>235</v>
      </c>
      <c r="C25" s="250" t="s">
        <v>920</v>
      </c>
      <c r="D25" s="127">
        <f>SUM(D$21:D$24)</f>
        <v>0</v>
      </c>
      <c r="E25" s="392"/>
      <c r="F25" s="185"/>
    </row>
    <row r="26" spans="1:9" ht="30" customHeight="1" x14ac:dyDescent="0.35">
      <c r="A26" s="273" t="s">
        <v>921</v>
      </c>
      <c r="B26" s="92" t="s">
        <v>238</v>
      </c>
      <c r="C26" s="251" t="s">
        <v>922</v>
      </c>
      <c r="D26" s="93">
        <f>SUM(D$15,D$16,D$20,D$25)</f>
        <v>0</v>
      </c>
      <c r="E26" s="393"/>
      <c r="F26" s="340" t="str">
        <f>IF(ROUND($D$26,0)&lt;&gt;ROUND('E&amp;R1'!$AB$61,0),"Error: financing must equal expenditure (E&amp;R1 R55, C26)","")</f>
        <v/>
      </c>
    </row>
    <row r="27" spans="1:9" ht="30" customHeight="1" x14ac:dyDescent="0.35">
      <c r="A27" s="273" t="s">
        <v>923</v>
      </c>
      <c r="B27" s="19" t="s">
        <v>241</v>
      </c>
      <c r="C27" s="249" t="s">
        <v>924</v>
      </c>
      <c r="D27" s="122"/>
      <c r="E27" s="339" t="e">
        <f>IF(AND($G27=TRUE,$H27=FALSE),"Warning","")</f>
        <v>#N/A</v>
      </c>
      <c r="F27" s="185"/>
      <c r="G27" s="317" t="e">
        <f>'FIN Validations'!K9</f>
        <v>#N/A</v>
      </c>
      <c r="H27" s="317" t="e">
        <f>'FIN Validations'!L9</f>
        <v>#N/A</v>
      </c>
      <c r="I27" s="267">
        <v>9</v>
      </c>
    </row>
    <row r="28" spans="1:9" ht="30" customHeight="1" x14ac:dyDescent="0.35">
      <c r="A28" s="273" t="s">
        <v>925</v>
      </c>
      <c r="B28" s="90" t="s">
        <v>244</v>
      </c>
      <c r="C28" s="250" t="s">
        <v>926</v>
      </c>
      <c r="D28" s="127">
        <f>SUM(D$25,D$27)</f>
        <v>0</v>
      </c>
      <c r="E28" s="192"/>
      <c r="F28" s="185"/>
    </row>
    <row r="29" spans="1:9" ht="30" customHeight="1" x14ac:dyDescent="0.35">
      <c r="A29" s="273" t="s">
        <v>927</v>
      </c>
      <c r="B29" s="92" t="s">
        <v>247</v>
      </c>
      <c r="C29" s="251" t="s">
        <v>928</v>
      </c>
      <c r="D29" s="93">
        <f>SUM(D$26:D$27)</f>
        <v>0</v>
      </c>
      <c r="E29" s="192"/>
      <c r="F29" s="185"/>
    </row>
    <row r="30" spans="1:9" ht="30" customHeight="1" x14ac:dyDescent="0.35">
      <c r="B30" s="36"/>
      <c r="C30" s="252"/>
      <c r="D30" s="36"/>
      <c r="E30" s="128"/>
      <c r="F30" s="105"/>
    </row>
    <row r="31" spans="1:9" ht="15" customHeight="1" x14ac:dyDescent="0.35">
      <c r="B31" s="163"/>
      <c r="C31" s="394"/>
      <c r="D31" s="163"/>
      <c r="E31" s="395"/>
    </row>
    <row r="32" spans="1:9" ht="15" customHeight="1" x14ac:dyDescent="0.35">
      <c r="B32" s="163"/>
      <c r="C32" s="394"/>
      <c r="D32" s="163"/>
      <c r="E32" s="395"/>
    </row>
    <row r="33" spans="2:5" ht="15" customHeight="1" x14ac:dyDescent="0.35">
      <c r="B33" s="163"/>
      <c r="C33" s="394"/>
      <c r="D33" s="163"/>
      <c r="E33" s="395"/>
    </row>
    <row r="34" spans="2:5" ht="15" customHeight="1" x14ac:dyDescent="0.35">
      <c r="B34" s="163"/>
      <c r="C34" s="394"/>
      <c r="D34" s="163"/>
      <c r="E34" s="395"/>
    </row>
    <row r="35" spans="2:5" ht="15" customHeight="1" x14ac:dyDescent="0.35">
      <c r="B35" s="163"/>
      <c r="C35" s="394"/>
      <c r="D35" s="163"/>
      <c r="E35" s="395"/>
    </row>
    <row r="36" spans="2:5" ht="15" customHeight="1" x14ac:dyDescent="0.35">
      <c r="B36" s="163"/>
      <c r="C36" s="394"/>
      <c r="D36" s="163"/>
      <c r="E36" s="395"/>
    </row>
    <row r="37" spans="2:5" ht="15" customHeight="1" x14ac:dyDescent="0.35">
      <c r="B37" s="163"/>
      <c r="C37" s="394"/>
      <c r="D37" s="163"/>
      <c r="E37" s="395"/>
    </row>
    <row r="38" spans="2:5" ht="15" customHeight="1" x14ac:dyDescent="0.35">
      <c r="B38" s="163"/>
      <c r="C38" s="394"/>
      <c r="D38" s="163"/>
      <c r="E38" s="395"/>
    </row>
    <row r="39" spans="2:5" ht="15" customHeight="1" x14ac:dyDescent="0.35">
      <c r="B39" s="163"/>
      <c r="C39" s="394"/>
      <c r="D39" s="163"/>
      <c r="E39" s="395"/>
    </row>
    <row r="40" spans="2:5" ht="15" customHeight="1" x14ac:dyDescent="0.35">
      <c r="B40" s="163"/>
      <c r="C40" s="394"/>
      <c r="D40" s="163"/>
      <c r="E40" s="395"/>
    </row>
    <row r="41" spans="2:5" ht="15" customHeight="1" x14ac:dyDescent="0.35">
      <c r="B41" s="163"/>
      <c r="C41" s="394"/>
      <c r="D41" s="163"/>
      <c r="E41" s="395"/>
    </row>
    <row r="42" spans="2:5" ht="15" customHeight="1" x14ac:dyDescent="0.35">
      <c r="B42" s="163"/>
      <c r="C42" s="394"/>
      <c r="D42" s="163"/>
      <c r="E42" s="395"/>
    </row>
    <row r="43" spans="2:5" ht="15" customHeight="1" x14ac:dyDescent="0.35">
      <c r="B43" s="163"/>
      <c r="C43" s="394"/>
      <c r="D43" s="163"/>
      <c r="E43" s="395"/>
    </row>
    <row r="44" spans="2:5" ht="15" customHeight="1" x14ac:dyDescent="0.35">
      <c r="B44" s="163"/>
      <c r="C44" s="394"/>
      <c r="D44" s="163"/>
      <c r="E44" s="395"/>
    </row>
    <row r="45" spans="2:5" ht="15" customHeight="1" x14ac:dyDescent="0.35">
      <c r="B45" s="163"/>
      <c r="C45" s="394"/>
      <c r="D45" s="163"/>
      <c r="E45" s="395"/>
    </row>
    <row r="46" spans="2:5" ht="15" customHeight="1" x14ac:dyDescent="0.35">
      <c r="B46" s="163"/>
      <c r="C46" s="394"/>
      <c r="D46" s="163"/>
      <c r="E46" s="395"/>
    </row>
    <row r="47" spans="2:5" ht="15" customHeight="1" x14ac:dyDescent="0.35">
      <c r="B47" s="163"/>
      <c r="C47" s="394"/>
      <c r="D47" s="163"/>
      <c r="E47" s="395"/>
    </row>
    <row r="48" spans="2:5" ht="15" customHeight="1" x14ac:dyDescent="0.35">
      <c r="B48" s="163"/>
      <c r="C48" s="394"/>
      <c r="D48" s="163"/>
      <c r="E48" s="395"/>
    </row>
    <row r="49" spans="2:5" ht="15" customHeight="1" x14ac:dyDescent="0.35">
      <c r="B49" s="163"/>
      <c r="C49" s="394"/>
      <c r="D49" s="163"/>
      <c r="E49" s="395"/>
    </row>
  </sheetData>
  <sheetProtection sheet="1" objects="1" scenarios="1"/>
  <conditionalFormatting sqref="E7:E29">
    <cfRule type="expression" dxfId="20" priority="5">
      <formula>E7="warning"</formula>
    </cfRule>
  </conditionalFormatting>
  <hyperlinks>
    <hyperlink ref="E27" location="'FIN Validations'!C9" display="'FIN Validations'!C9" xr:uid="{00000000-0004-0000-0800-000000000000}"/>
    <hyperlink ref="D2" location="Key!A1" display="Key!A1" xr:uid="{0C19EF07-3802-4415-8A0D-731C04EAB8FE}"/>
  </hyperlinks>
  <pageMargins left="0.75" right="0.75" top="1" bottom="1" header="0.5" footer="0.5"/>
  <pageSetup paperSize="9" scale="55" orientation="portrait" r:id="rId1"/>
  <headerFooter alignWithMargins="0">
    <oddHeader>&amp;C&amp;"Calibri"&amp;10&amp;K000000 OFFICIAL&amp;1#_x000D_</oddHeader>
    <oddFooter>&amp;C_x000D_&amp;1#&amp;"Calibri"&amp;10&amp;K000000 OFFICIAL</oddFooter>
  </headerFooter>
  <customProperties>
    <customPr name="EpmWorksheetKeyString_GU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7" id="{00000000-000E-0000-0700-000006000000}">
            <xm:f>AND(Cover!$C$17&lt;&gt;"London Borough",ISNUMBER($D12))</xm:f>
            <x14:dxf>
              <font>
                <b/>
                <i val="0"/>
                <strike val="0"/>
                <color theme="0"/>
              </font>
              <fill>
                <patternFill>
                  <bgColor rgb="FFE2000A"/>
                </patternFill>
              </fill>
            </x14:dxf>
          </x14:cfRule>
          <xm:sqref>F12 F21</xm:sqref>
        </x14:conditionalFormatting>
        <x14:conditionalFormatting xmlns:xm="http://schemas.microsoft.com/office/excel/2006/main">
          <x14:cfRule type="expression" priority="8" id="{DC43116D-C150-4121-BBFC-2D73AF4E4617}">
            <xm:f>$D$26&lt;&gt;'E&amp;R1'!$AB$61</xm:f>
            <x14:dxf>
              <font>
                <b/>
                <i val="0"/>
                <strike val="0"/>
                <color theme="0"/>
              </font>
              <fill>
                <patternFill>
                  <bgColor rgb="FFE2000A"/>
                </patternFill>
              </fill>
            </x14:dxf>
          </x14:cfRule>
          <xm:sqref>F26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625E"/>
  </sheetPr>
  <dimension ref="A1:O10"/>
  <sheetViews>
    <sheetView showGridLines="0" topLeftCell="B2" workbookViewId="0">
      <selection activeCell="B2" sqref="B2"/>
    </sheetView>
  </sheetViews>
  <sheetFormatPr defaultColWidth="8.84375" defaultRowHeight="15.5" x14ac:dyDescent="0.35"/>
  <cols>
    <col min="1" max="1" width="22.07421875" style="267" hidden="1" customWidth="1"/>
    <col min="2" max="2" width="8.69140625" bestFit="1" customWidth="1"/>
    <col min="3" max="6" width="17.3046875" customWidth="1"/>
    <col min="7" max="7" width="13.3046875" customWidth="1"/>
    <col min="8" max="8" width="9.07421875" hidden="1" customWidth="1"/>
    <col min="9" max="9" width="8.84375" hidden="1" customWidth="1"/>
    <col min="10" max="10" width="8.69140625" hidden="1" customWidth="1"/>
    <col min="11" max="12" width="8.84375" hidden="1" customWidth="1"/>
    <col min="13" max="13" width="9.07421875" hidden="1" customWidth="1"/>
    <col min="14" max="14" width="8.84375" customWidth="1"/>
    <col min="15" max="15" width="7.69140625" bestFit="1" customWidth="1"/>
  </cols>
  <sheetData>
    <row r="1" spans="1:15" s="270" customFormat="1" ht="46.5" hidden="1" x14ac:dyDescent="0.35">
      <c r="A1" s="268" t="s">
        <v>929</v>
      </c>
      <c r="B1" s="342"/>
      <c r="C1" s="341" t="s">
        <v>382</v>
      </c>
      <c r="D1" s="341"/>
      <c r="E1" s="341"/>
      <c r="F1" s="341"/>
      <c r="G1" s="343" t="s">
        <v>383</v>
      </c>
      <c r="H1" s="341" t="s">
        <v>384</v>
      </c>
      <c r="I1" s="341" t="s">
        <v>385</v>
      </c>
      <c r="J1" s="341" t="s">
        <v>386</v>
      </c>
      <c r="K1" s="341" t="s">
        <v>176</v>
      </c>
      <c r="L1" s="341" t="s">
        <v>177</v>
      </c>
      <c r="M1" s="341" t="s">
        <v>387</v>
      </c>
      <c r="N1" s="344" t="s">
        <v>388</v>
      </c>
      <c r="O1" s="341" t="s">
        <v>930</v>
      </c>
    </row>
    <row r="2" spans="1:15" s="161" customFormat="1" ht="90" customHeight="1" x14ac:dyDescent="0.35">
      <c r="A2" s="275"/>
      <c r="B2" s="239"/>
      <c r="C2" s="437" t="s">
        <v>931</v>
      </c>
      <c r="D2" s="438"/>
      <c r="E2" s="438"/>
      <c r="F2" s="439"/>
      <c r="G2" s="193"/>
      <c r="N2" s="172"/>
    </row>
    <row r="3" spans="1:15" s="161" customFormat="1" ht="31" x14ac:dyDescent="0.35">
      <c r="A3" s="275"/>
      <c r="B3" s="239"/>
      <c r="C3" s="358" t="s">
        <v>390</v>
      </c>
      <c r="D3" s="359">
        <f>SUM(COUNTIF(K:K,"TRUE"))</f>
        <v>0</v>
      </c>
      <c r="E3" s="360" t="s">
        <v>391</v>
      </c>
      <c r="F3" s="357">
        <f>COUNTIF(L:L,"TRUE")</f>
        <v>0</v>
      </c>
      <c r="G3" s="193"/>
      <c r="N3" s="172"/>
    </row>
    <row r="4" spans="1:15" s="161" customFormat="1" x14ac:dyDescent="0.35">
      <c r="A4" s="275"/>
      <c r="B4" s="239"/>
      <c r="C4" s="173"/>
      <c r="D4" s="173"/>
      <c r="E4" s="173"/>
      <c r="F4" s="173"/>
      <c r="G4" s="193"/>
      <c r="N4" s="172"/>
    </row>
    <row r="5" spans="1:15" s="161" customFormat="1" x14ac:dyDescent="0.35">
      <c r="A5" s="267"/>
      <c r="B5" s="243" t="str">
        <f>IF(LEN($A5)&gt;1,"Val "&amp;COUNTIF($A$2:$A5,"&gt;&lt;")+'E&amp;R Validations'!$B$1084,"")</f>
        <v/>
      </c>
      <c r="C5" s="433" t="s">
        <v>932</v>
      </c>
      <c r="D5" s="434"/>
      <c r="E5" s="434"/>
      <c r="F5" s="435"/>
      <c r="G5" s="195"/>
      <c r="N5" s="174"/>
    </row>
    <row r="6" spans="1:15" s="161" customFormat="1" ht="45" customHeight="1" x14ac:dyDescent="0.35">
      <c r="A6" s="267"/>
      <c r="B6" s="242" t="str">
        <f>IF(LEN($A6)&gt;1,"Val "&amp;COUNTIF($A$2:$A6,"&gt;&lt;")+'E&amp;R Validations'!$B$1084,"")</f>
        <v/>
      </c>
      <c r="C6" s="178"/>
      <c r="D6" s="61" t="s">
        <v>933</v>
      </c>
      <c r="E6" s="178"/>
      <c r="F6" s="176" t="s">
        <v>395</v>
      </c>
      <c r="G6" s="196"/>
      <c r="H6" s="177"/>
      <c r="I6" s="177"/>
      <c r="K6" s="177"/>
      <c r="N6" s="174"/>
    </row>
    <row r="7" spans="1:15" s="161" customFormat="1" x14ac:dyDescent="0.35">
      <c r="A7" s="267"/>
      <c r="B7" s="242" t="str">
        <f>IF(LEN($A7)&gt;1,"Val "&amp;COUNTIF($A$2:$A7,"&gt;&lt;")+'E&amp;R Validations'!$B$1084,"")</f>
        <v/>
      </c>
      <c r="C7" s="178"/>
      <c r="D7" s="179" t="e">
        <f>Org_data!$DV$4</f>
        <v>#N/A</v>
      </c>
      <c r="E7" s="178"/>
      <c r="F7" s="179">
        <f>'FIN1'!$D$27</f>
        <v>0</v>
      </c>
      <c r="G7" s="195"/>
      <c r="H7" s="180"/>
      <c r="I7" s="180"/>
      <c r="J7" s="181"/>
      <c r="K7" s="180"/>
      <c r="L7" s="181"/>
      <c r="M7" s="181"/>
      <c r="N7" s="182"/>
    </row>
    <row r="8" spans="1:15" ht="30" customHeight="1" x14ac:dyDescent="0.35">
      <c r="A8" s="275"/>
      <c r="B8" s="242" t="str">
        <f>IF(LEN($A8)&gt;1,"Val "&amp;COUNTIF($A$2:$A8,"&gt;&lt;")+'E&amp;R Validations'!$B$1084,"")</f>
        <v/>
      </c>
      <c r="C8" s="427" t="s">
        <v>934</v>
      </c>
      <c r="D8" s="428"/>
      <c r="E8" s="428"/>
      <c r="F8" s="429"/>
      <c r="G8" s="196"/>
      <c r="H8" s="169"/>
      <c r="I8" s="169"/>
      <c r="J8" s="169"/>
      <c r="K8" s="169"/>
      <c r="L8" s="169"/>
      <c r="M8" s="169"/>
      <c r="N8" s="170"/>
    </row>
    <row r="9" spans="1:15" ht="60" customHeight="1" x14ac:dyDescent="0.35">
      <c r="A9" s="276" t="s">
        <v>935</v>
      </c>
      <c r="B9" s="240" t="str">
        <f>IF(LEN($A9)&gt;1,"Val "&amp;COUNTIF($A$2:$A9,"&gt;&lt;")+INT(RIGHT('E&amp;R Validations'!$B$1084,3)),"")</f>
        <v>Val 241</v>
      </c>
      <c r="C9" s="424"/>
      <c r="D9" s="425"/>
      <c r="E9" s="425"/>
      <c r="F9" s="426"/>
      <c r="G9" s="195" t="e">
        <f>IF(AND($I9=TRUE,$J9=TRUE),"Return to form","")</f>
        <v>#N/A</v>
      </c>
      <c r="H9" s="326" t="e">
        <f>D7&lt;&gt;0</f>
        <v>#N/A</v>
      </c>
      <c r="I9" s="326" t="e">
        <f>F7&gt;=D7</f>
        <v>#N/A</v>
      </c>
      <c r="J9" s="326" t="b">
        <f>ISTEXT(C9)</f>
        <v>0</v>
      </c>
      <c r="K9" s="326" t="e">
        <f>IF(AND(H9=TRUE,I9=TRUE,J9=FALSE),TRUE,FALSE)</f>
        <v>#N/A</v>
      </c>
      <c r="L9" s="326" t="e">
        <f>IF(AND(H9=TRUE,I9=TRUE,J9=TRUE),TRUE,FALSE)</f>
        <v>#N/A</v>
      </c>
      <c r="M9" s="169"/>
      <c r="N9" s="170"/>
    </row>
    <row r="10" spans="1:15" s="161" customFormat="1" x14ac:dyDescent="0.35">
      <c r="A10" s="267"/>
      <c r="B10" s="241" t="str">
        <f>IF(LEN($A10)&gt;1,"Val "&amp;COUNTIF($A$2:$A10,"&gt;&lt;")+'E&amp;R Validations'!$B$1084,"")</f>
        <v/>
      </c>
      <c r="C10" s="135"/>
      <c r="D10" s="135"/>
      <c r="E10" s="135"/>
      <c r="F10" s="135"/>
      <c r="G10" s="197"/>
      <c r="N10" s="172"/>
    </row>
  </sheetData>
  <sheetProtection sheet="1" objects="1" scenarios="1"/>
  <mergeCells count="4">
    <mergeCell ref="C2:F2"/>
    <mergeCell ref="C9:F9"/>
    <mergeCell ref="C8:F8"/>
    <mergeCell ref="C5:F5"/>
  </mergeCells>
  <conditionalFormatting sqref="C9">
    <cfRule type="expression" dxfId="17" priority="2">
      <formula>$L9=TRUE</formula>
    </cfRule>
    <cfRule type="expression" dxfId="16" priority="3">
      <formula>$K9=TRUE</formula>
    </cfRule>
  </conditionalFormatting>
  <hyperlinks>
    <hyperlink ref="G9" location="'FIN1'!F11" display="'FIN1'!F11" xr:uid="{00000000-0004-0000-0900-000000000000}"/>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39997558519241921"/>
    <pageSetUpPr fitToPage="1"/>
  </sheetPr>
  <dimension ref="A1:H13"/>
  <sheetViews>
    <sheetView showGridLines="0" zoomScaleNormal="100" workbookViewId="0">
      <pane xSplit="3" ySplit="7" topLeftCell="D8" activePane="bottomRight" state="frozen"/>
      <selection pane="topRight"/>
      <selection pane="bottomLeft"/>
      <selection pane="bottomRight" activeCell="B2" sqref="B2"/>
    </sheetView>
  </sheetViews>
  <sheetFormatPr defaultColWidth="8.84375" defaultRowHeight="0" customHeight="1" zeroHeight="1" x14ac:dyDescent="0.35"/>
  <cols>
    <col min="1" max="1" width="14" style="267" hidden="1" customWidth="1"/>
    <col min="2" max="2" width="13.3046875" style="25" customWidth="1"/>
    <col min="3" max="3" width="45.69140625" style="136" customWidth="1"/>
    <col min="4" max="4" width="15.69140625" style="25" customWidth="1"/>
    <col min="5" max="5" width="15.84375" style="25" customWidth="1"/>
    <col min="6" max="6" width="29.3046875" hidden="1" customWidth="1"/>
    <col min="7" max="8" width="8.84375" hidden="1" customWidth="1"/>
    <col min="9" max="9" width="0" hidden="1" customWidth="1"/>
  </cols>
  <sheetData>
    <row r="1" spans="1:8" s="267" customFormat="1" ht="15.5" hidden="1" x14ac:dyDescent="0.35">
      <c r="B1" s="267" t="s">
        <v>83</v>
      </c>
      <c r="C1" s="270"/>
      <c r="D1" s="267" t="s">
        <v>878</v>
      </c>
      <c r="F1" s="267" t="s">
        <v>176</v>
      </c>
      <c r="G1" s="267" t="s">
        <v>177</v>
      </c>
      <c r="H1" s="267" t="s">
        <v>179</v>
      </c>
    </row>
    <row r="2" spans="1:8" ht="25" x14ac:dyDescent="0.35">
      <c r="B2" s="40" t="s">
        <v>51</v>
      </c>
      <c r="C2" s="248"/>
      <c r="D2" s="296" t="s">
        <v>111</v>
      </c>
      <c r="E2" s="229"/>
    </row>
    <row r="3" spans="1:8" ht="20" x14ac:dyDescent="0.35">
      <c r="B3" s="7" t="s">
        <v>52</v>
      </c>
      <c r="C3" s="248"/>
      <c r="D3" s="224"/>
      <c r="E3" s="229"/>
    </row>
    <row r="4" spans="1:8" ht="15.5" x14ac:dyDescent="0.35">
      <c r="A4" s="273" t="s">
        <v>115</v>
      </c>
      <c r="B4" s="231"/>
      <c r="C4" s="228" t="s">
        <v>116</v>
      </c>
      <c r="D4" s="232" t="s">
        <v>117</v>
      </c>
      <c r="E4" s="408"/>
    </row>
    <row r="5" spans="1:8" ht="15.5" x14ac:dyDescent="0.35">
      <c r="A5" s="273"/>
      <c r="B5" s="233"/>
      <c r="C5" s="228" t="s">
        <v>144</v>
      </c>
      <c r="D5" s="232" t="s">
        <v>145</v>
      </c>
      <c r="E5" s="220"/>
    </row>
    <row r="6" spans="1:8" ht="31" x14ac:dyDescent="0.35">
      <c r="A6" s="273"/>
      <c r="B6" s="137" t="s">
        <v>148</v>
      </c>
      <c r="C6" s="31" t="s">
        <v>879</v>
      </c>
      <c r="D6" s="219" t="s">
        <v>880</v>
      </c>
      <c r="E6" s="221" t="s">
        <v>936</v>
      </c>
    </row>
    <row r="7" spans="1:8" ht="45" customHeight="1" x14ac:dyDescent="0.35">
      <c r="A7" s="273"/>
      <c r="B7" s="89" t="s">
        <v>181</v>
      </c>
      <c r="C7" s="253" t="str">
        <f>"Capital Financing Requirement as at 31 March "&amp;INT(LEFT(import_fy,4))</f>
        <v>Capital Financing Requirement as at 31 March 2025</v>
      </c>
      <c r="D7" s="71" t="e">
        <f>Org_data!$DW$3</f>
        <v>#N/A</v>
      </c>
      <c r="E7" s="333"/>
    </row>
    <row r="8" spans="1:8" ht="45" customHeight="1" x14ac:dyDescent="0.35">
      <c r="A8" s="273" t="s">
        <v>937</v>
      </c>
      <c r="B8" s="55" t="s">
        <v>184</v>
      </c>
      <c r="C8" s="31" t="str">
        <f>"Capital Financing Requirement as at 1 April "&amp;INT(LEFT(import_fy,4))</f>
        <v>Capital Financing Requirement as at 1 April 2025</v>
      </c>
      <c r="D8" s="234"/>
      <c r="E8" s="333" t="e">
        <f>IF(AND($F8=TRUE,$G8=FALSE),"Warning","")</f>
        <v>#N/A</v>
      </c>
      <c r="F8" s="318" t="e">
        <f>'PRU Validations'!K10</f>
        <v>#N/A</v>
      </c>
      <c r="G8" s="318" t="e">
        <f>'PRU Validations'!L10</f>
        <v>#N/A</v>
      </c>
      <c r="H8" s="273">
        <v>9</v>
      </c>
    </row>
    <row r="9" spans="1:8" ht="45" customHeight="1" x14ac:dyDescent="0.35">
      <c r="A9" s="273" t="s">
        <v>938</v>
      </c>
      <c r="B9" s="88" t="s">
        <v>187</v>
      </c>
      <c r="C9" s="253" t="s">
        <v>939</v>
      </c>
      <c r="D9" s="311">
        <f>'FIN1'!D$28</f>
        <v>0</v>
      </c>
      <c r="E9" s="333"/>
    </row>
    <row r="10" spans="1:8" ht="45" customHeight="1" x14ac:dyDescent="0.35">
      <c r="A10" s="273" t="s">
        <v>940</v>
      </c>
      <c r="B10" s="55" t="s">
        <v>190</v>
      </c>
      <c r="C10" s="259" t="s">
        <v>941</v>
      </c>
      <c r="D10" s="234"/>
      <c r="E10" s="333"/>
    </row>
    <row r="11" spans="1:8" ht="45" customHeight="1" x14ac:dyDescent="0.35">
      <c r="A11" s="273" t="s">
        <v>942</v>
      </c>
      <c r="B11" s="138" t="s">
        <v>193</v>
      </c>
      <c r="C11" s="254" t="s">
        <v>943</v>
      </c>
      <c r="D11" s="85">
        <f>D$9-D$10</f>
        <v>0</v>
      </c>
      <c r="E11" s="333"/>
    </row>
    <row r="12" spans="1:8" ht="45" customHeight="1" x14ac:dyDescent="0.35">
      <c r="A12" s="273" t="s">
        <v>944</v>
      </c>
      <c r="B12" s="86" t="s">
        <v>196</v>
      </c>
      <c r="C12" s="255" t="str">
        <f>"Capital Financing Requirement as at 31 March "&amp;INT(LEFT(import_fy,4))+1</f>
        <v>Capital Financing Requirement as at 31 March 2026</v>
      </c>
      <c r="D12" s="87">
        <f>D$8+D$11</f>
        <v>0</v>
      </c>
      <c r="E12" s="333"/>
    </row>
    <row r="13" spans="1:8" ht="15.5" x14ac:dyDescent="0.35">
      <c r="B13" s="224"/>
      <c r="C13" s="248"/>
      <c r="D13" s="229"/>
      <c r="E13" s="230"/>
    </row>
  </sheetData>
  <sheetProtection sheet="1" objects="1" scenarios="1"/>
  <conditionalFormatting sqref="E7:E12">
    <cfRule type="expression" dxfId="15" priority="13">
      <formula>E7="warning"</formula>
    </cfRule>
  </conditionalFormatting>
  <conditionalFormatting sqref="E8">
    <cfRule type="expression" dxfId="14" priority="1">
      <formula>ISERROR(E8)</formula>
    </cfRule>
  </conditionalFormatting>
  <hyperlinks>
    <hyperlink ref="E8" location="'PRU Validations'!D9" display="'PRU Validations'!D9" xr:uid="{00000000-0004-0000-0A00-000001000000}"/>
    <hyperlink ref="D2" location="Key!A1" display="Key!A1" xr:uid="{A95CEDD3-6FA9-4FDD-AF4E-D415374ADEC7}"/>
    <hyperlink ref="D9" location="'FIN1'!D28" display="'FIN1'!D28" xr:uid="{A94DFF33-59AA-4CFA-838B-B82EC5F5E2B9}"/>
  </hyperlinks>
  <pageMargins left="0.75" right="0.75" top="1" bottom="1" header="0.5" footer="0.5"/>
  <pageSetup paperSize="9" scale="79" orientation="portrait" r:id="rId1"/>
  <headerFooter alignWithMargins="0">
    <oddHeader>&amp;C&amp;"Calibri"&amp;10&amp;K000000 OFFICIAL&amp;1#_x000D_</oddHeader>
    <oddFooter>&amp;C_x000D_&amp;1#&amp;"Calibri"&amp;10&amp;K000000 OFFICIAL</oddFooter>
  </headerFooter>
  <customProperties>
    <customPr name="EpmWorksheetKeyString_GUID" r:id="rId2"/>
  </customPropertie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sheetPr>
  <dimension ref="A1:L21"/>
  <sheetViews>
    <sheetView showGridLines="0" workbookViewId="0">
      <pane xSplit="4" ySplit="6" topLeftCell="E7" activePane="bottomRight" state="frozen"/>
      <selection pane="topRight"/>
      <selection pane="bottomLeft"/>
      <selection pane="bottomRight" activeCell="B2" sqref="B2"/>
    </sheetView>
  </sheetViews>
  <sheetFormatPr defaultColWidth="19.84375" defaultRowHeight="15" customHeight="1" x14ac:dyDescent="0.35"/>
  <cols>
    <col min="1" max="1" width="15.07421875" style="267" hidden="1" customWidth="1"/>
    <col min="2" max="2" width="17" style="25" customWidth="1"/>
    <col min="3" max="3" width="45.69140625" style="25" customWidth="1"/>
    <col min="4" max="7" width="15.69140625" style="25" customWidth="1"/>
    <col min="8" max="8" width="15.84375" style="25" customWidth="1"/>
    <col min="9" max="9" width="15.84375" hidden="1" customWidth="1"/>
    <col min="10" max="12" width="8.84375" hidden="1" customWidth="1"/>
    <col min="13" max="13" width="19.69140625" customWidth="1"/>
  </cols>
  <sheetData>
    <row r="1" spans="1:11" s="267" customFormat="1" ht="15.5" hidden="1" x14ac:dyDescent="0.35">
      <c r="B1" s="267" t="s">
        <v>83</v>
      </c>
      <c r="E1" s="267" t="s">
        <v>945</v>
      </c>
      <c r="F1" s="267" t="s">
        <v>946</v>
      </c>
      <c r="G1" s="267" t="s">
        <v>947</v>
      </c>
      <c r="I1" s="267" t="s">
        <v>176</v>
      </c>
      <c r="J1" s="267" t="s">
        <v>177</v>
      </c>
      <c r="K1" s="267" t="s">
        <v>179</v>
      </c>
    </row>
    <row r="2" spans="1:11" ht="25" x14ac:dyDescent="0.35">
      <c r="B2" s="40" t="s">
        <v>54</v>
      </c>
      <c r="C2" s="224"/>
      <c r="D2" s="315" t="s">
        <v>111</v>
      </c>
      <c r="E2" s="33"/>
      <c r="F2" s="41"/>
      <c r="G2" s="41"/>
      <c r="H2" s="41"/>
    </row>
    <row r="3" spans="1:11" ht="20" x14ac:dyDescent="0.35">
      <c r="B3" s="7" t="s">
        <v>55</v>
      </c>
      <c r="C3" s="224"/>
      <c r="D3" s="23"/>
      <c r="E3" s="33"/>
      <c r="F3" s="41"/>
      <c r="G3" s="41"/>
      <c r="H3" s="41"/>
    </row>
    <row r="4" spans="1:11" ht="15.5" x14ac:dyDescent="0.35">
      <c r="A4" s="267" t="s">
        <v>115</v>
      </c>
      <c r="B4" s="345"/>
      <c r="C4" s="37" t="s">
        <v>116</v>
      </c>
      <c r="D4" s="76" t="s">
        <v>117</v>
      </c>
      <c r="E4" s="42" t="s">
        <v>118</v>
      </c>
      <c r="F4" s="42" t="s">
        <v>119</v>
      </c>
      <c r="G4" s="81" t="s">
        <v>120</v>
      </c>
      <c r="H4" s="23"/>
    </row>
    <row r="5" spans="1:11" ht="15.5" x14ac:dyDescent="0.35">
      <c r="B5" s="235"/>
      <c r="C5" s="75" t="s">
        <v>144</v>
      </c>
      <c r="D5" s="82" t="s">
        <v>145</v>
      </c>
      <c r="E5" s="312" t="s">
        <v>145</v>
      </c>
      <c r="F5" s="312" t="s">
        <v>145</v>
      </c>
      <c r="G5" s="313" t="s">
        <v>145</v>
      </c>
      <c r="H5" s="24"/>
    </row>
    <row r="6" spans="1:11" ht="84" customHeight="1" x14ac:dyDescent="0.35">
      <c r="B6" s="203" t="s">
        <v>148</v>
      </c>
      <c r="C6" s="204" t="s">
        <v>879</v>
      </c>
      <c r="D6" s="205" t="str">
        <f>"As at  
31 March "&amp;INT(LEFT(import_fy,4))</f>
        <v>As at  
31 March 2025</v>
      </c>
      <c r="E6" s="206" t="str">
        <f>"As at 
1 April "&amp;INT(LEFT(import_fy,4))</f>
        <v>As at 
1 April 2025</v>
      </c>
      <c r="F6" s="206" t="str">
        <f>"As at 
31 March "&amp;INT(LEFT(import_fy,4))+1</f>
        <v>As at 
31 March 2026</v>
      </c>
      <c r="G6" s="207" t="s">
        <v>948</v>
      </c>
      <c r="H6" s="409" t="s">
        <v>949</v>
      </c>
    </row>
    <row r="7" spans="1:11" ht="20.25" customHeight="1" x14ac:dyDescent="0.35">
      <c r="A7" s="267" t="s">
        <v>950</v>
      </c>
      <c r="B7" s="55" t="s">
        <v>181</v>
      </c>
      <c r="C7" s="28" t="s">
        <v>951</v>
      </c>
      <c r="D7" s="77" t="e">
        <f>Org_data!$DY$3</f>
        <v>#N/A</v>
      </c>
      <c r="E7" s="123"/>
      <c r="F7" s="123"/>
      <c r="G7" s="79">
        <f>$F7-$E7</f>
        <v>0</v>
      </c>
      <c r="H7" s="333" t="e">
        <f>IF(AND($I7=TRUE,$J7=FALSE),"Warning","")</f>
        <v>#N/A</v>
      </c>
      <c r="I7" s="317" t="e">
        <f>'PRU Validations'!K17</f>
        <v>#N/A</v>
      </c>
      <c r="J7" s="317" t="e">
        <f>'PRU Validations'!L17</f>
        <v>#N/A</v>
      </c>
      <c r="K7" s="267">
        <v>15</v>
      </c>
    </row>
    <row r="8" spans="1:11" ht="20.25" customHeight="1" x14ac:dyDescent="0.35">
      <c r="A8" s="267" t="s">
        <v>952</v>
      </c>
      <c r="B8" s="55" t="s">
        <v>184</v>
      </c>
      <c r="C8" s="28" t="s">
        <v>953</v>
      </c>
      <c r="D8" s="77" t="e">
        <f>Org_data!$EA$3</f>
        <v>#N/A</v>
      </c>
      <c r="E8" s="123"/>
      <c r="F8" s="123"/>
      <c r="G8" s="79">
        <f>$F8-$E8</f>
        <v>0</v>
      </c>
      <c r="H8" s="333" t="e">
        <f>IF(AND($I8=TRUE,$J8=FALSE),"Warning","")</f>
        <v>#N/A</v>
      </c>
      <c r="I8" s="317" t="e">
        <f>'PRU Validations'!K24</f>
        <v>#N/A</v>
      </c>
      <c r="J8" s="317" t="e">
        <f>'PRU Validations'!L24</f>
        <v>#N/A</v>
      </c>
      <c r="K8" s="267">
        <v>21</v>
      </c>
    </row>
    <row r="9" spans="1:11" ht="20.25" customHeight="1" x14ac:dyDescent="0.35">
      <c r="A9" s="267" t="s">
        <v>954</v>
      </c>
      <c r="B9" s="84" t="s">
        <v>187</v>
      </c>
      <c r="C9" s="78" t="s">
        <v>955</v>
      </c>
      <c r="D9" s="80" t="e">
        <f>SUM(D$7:D$8)</f>
        <v>#N/A</v>
      </c>
      <c r="E9" s="79">
        <f t="shared" ref="E9:F9" si="0">SUM(E$7:E$8)</f>
        <v>0</v>
      </c>
      <c r="F9" s="79">
        <f t="shared" si="0"/>
        <v>0</v>
      </c>
      <c r="G9" s="79">
        <f>$F9-$E9</f>
        <v>0</v>
      </c>
      <c r="H9" s="333"/>
      <c r="I9" s="317"/>
      <c r="J9" s="317"/>
      <c r="K9" s="267"/>
    </row>
    <row r="10" spans="1:11" ht="20.25" customHeight="1" x14ac:dyDescent="0.35">
      <c r="A10" s="267" t="s">
        <v>956</v>
      </c>
      <c r="B10" s="55" t="s">
        <v>190</v>
      </c>
      <c r="C10" s="28" t="s">
        <v>957</v>
      </c>
      <c r="D10" s="77" t="e">
        <f>Org_data!$EC$3</f>
        <v>#N/A</v>
      </c>
      <c r="E10" s="123"/>
      <c r="F10" s="123"/>
      <c r="G10" s="79">
        <f>$F10-$E10</f>
        <v>0</v>
      </c>
      <c r="H10" s="333" t="e">
        <f>IF(AND($I10=TRUE,$J10=FALSE),"Warning","")</f>
        <v>#N/A</v>
      </c>
      <c r="I10" s="317" t="e">
        <f>'PRU Validations'!K31</f>
        <v>#N/A</v>
      </c>
      <c r="J10" s="317" t="e">
        <f>'PRU Validations'!L31</f>
        <v>#N/A</v>
      </c>
      <c r="K10" s="267">
        <v>27</v>
      </c>
    </row>
    <row r="11" spans="1:11" ht="20.25" customHeight="1" x14ac:dyDescent="0.35">
      <c r="A11" s="267" t="s">
        <v>958</v>
      </c>
      <c r="B11" s="84" t="s">
        <v>193</v>
      </c>
      <c r="C11" s="78" t="s">
        <v>959</v>
      </c>
      <c r="D11" s="80" t="str">
        <f>IFERROR(SUM(D$9-D$10),"NULL")</f>
        <v>NULL</v>
      </c>
      <c r="E11" s="79">
        <f t="shared" ref="E11:F11" si="1">SUM(E$9-E$10)</f>
        <v>0</v>
      </c>
      <c r="F11" s="79">
        <f t="shared" si="1"/>
        <v>0</v>
      </c>
      <c r="G11" s="79">
        <f>$F11-$E11</f>
        <v>0</v>
      </c>
      <c r="H11" s="333"/>
    </row>
    <row r="12" spans="1:11" ht="82.5" customHeight="1" x14ac:dyDescent="0.35">
      <c r="B12" s="224"/>
      <c r="C12" s="23"/>
      <c r="D12" s="223" t="s">
        <v>960</v>
      </c>
      <c r="E12" s="396" t="str">
        <f>IF(E$9&gt;E$18,"Error: gross debt must not be greater than authorised limit","")</f>
        <v/>
      </c>
      <c r="F12" s="396" t="str">
        <f>IF(F$9&gt;F$18,"Error: gross debt must not be greater than authorised limit","")</f>
        <v/>
      </c>
      <c r="G12" s="43"/>
      <c r="H12" s="314"/>
    </row>
    <row r="13" spans="1:11" ht="32.25" customHeight="1" x14ac:dyDescent="0.4">
      <c r="B13" s="412" t="s">
        <v>56</v>
      </c>
      <c r="C13" s="224"/>
      <c r="D13" s="23"/>
      <c r="E13" s="33"/>
      <c r="F13" s="41"/>
      <c r="G13" s="41"/>
      <c r="H13" s="41"/>
    </row>
    <row r="14" spans="1:11" ht="15.5" x14ac:dyDescent="0.35">
      <c r="A14" s="267" t="s">
        <v>115</v>
      </c>
      <c r="B14" s="231"/>
      <c r="C14" s="38" t="s">
        <v>116</v>
      </c>
      <c r="D14" s="76" t="s">
        <v>117</v>
      </c>
      <c r="E14" s="42" t="s">
        <v>118</v>
      </c>
      <c r="F14" s="42" t="s">
        <v>119</v>
      </c>
      <c r="G14" s="81" t="s">
        <v>120</v>
      </c>
      <c r="H14" s="314"/>
    </row>
    <row r="15" spans="1:11" ht="15.5" x14ac:dyDescent="0.35">
      <c r="B15" s="233"/>
      <c r="C15" s="75" t="s">
        <v>144</v>
      </c>
      <c r="D15" s="82" t="s">
        <v>145</v>
      </c>
      <c r="E15" s="312" t="s">
        <v>145</v>
      </c>
      <c r="F15" s="312" t="s">
        <v>145</v>
      </c>
      <c r="G15" s="313" t="s">
        <v>145</v>
      </c>
      <c r="H15" s="314"/>
    </row>
    <row r="16" spans="1:11" ht="45" customHeight="1" x14ac:dyDescent="0.35">
      <c r="B16" s="203" t="s">
        <v>148</v>
      </c>
      <c r="C16" s="100" t="s">
        <v>879</v>
      </c>
      <c r="D16" s="205" t="str">
        <f>"As at  
31 March "&amp;INT(LEFT(import_fy,4))</f>
        <v>As at  
31 March 2025</v>
      </c>
      <c r="E16" s="206" t="str">
        <f>"As at 
1 April "&amp;INT(LEFT(import_fy,4))</f>
        <v>As at 
1 April 2025</v>
      </c>
      <c r="F16" s="206" t="str">
        <f>"As at 
31 March "&amp;INT(LEFT(import_fy,4))+1</f>
        <v>As at 
31 March 2026</v>
      </c>
      <c r="G16" s="208" t="s">
        <v>948</v>
      </c>
      <c r="H16" s="314"/>
    </row>
    <row r="17" spans="1:8" ht="20.25" customHeight="1" x14ac:dyDescent="0.35">
      <c r="A17" s="267" t="s">
        <v>961</v>
      </c>
      <c r="B17" s="55" t="s">
        <v>181</v>
      </c>
      <c r="C17" s="28" t="s">
        <v>962</v>
      </c>
      <c r="D17" s="82" t="e">
        <f>Org_data!$EG$3</f>
        <v>#N/A</v>
      </c>
      <c r="E17" s="123"/>
      <c r="F17" s="123"/>
      <c r="G17" s="79">
        <f t="shared" ref="G17:G18" si="2">$F17-$E17</f>
        <v>0</v>
      </c>
      <c r="H17" s="314"/>
    </row>
    <row r="18" spans="1:8" ht="20.25" customHeight="1" x14ac:dyDescent="0.35">
      <c r="A18" s="267" t="s">
        <v>963</v>
      </c>
      <c r="B18" s="55" t="s">
        <v>184</v>
      </c>
      <c r="C18" s="28" t="s">
        <v>964</v>
      </c>
      <c r="D18" s="82" t="e">
        <f>Org_data!$EI$3</f>
        <v>#N/A</v>
      </c>
      <c r="E18" s="123"/>
      <c r="F18" s="123"/>
      <c r="G18" s="79">
        <f t="shared" si="2"/>
        <v>0</v>
      </c>
      <c r="H18" s="314"/>
    </row>
    <row r="19" spans="1:8" ht="70.5" customHeight="1" x14ac:dyDescent="0.35">
      <c r="B19" s="224"/>
      <c r="C19" s="83"/>
      <c r="D19" s="223" t="s">
        <v>960</v>
      </c>
      <c r="E19" s="396" t="str">
        <f>IF(E$17&gt;E$18,"Error: operational boundary must not be greater than authorised limit","")</f>
        <v/>
      </c>
      <c r="F19" s="396" t="str">
        <f>IF(F$17&gt;F$18,"Error: operational boundary must not be greater than authorised limit","")</f>
        <v/>
      </c>
      <c r="G19" s="41"/>
      <c r="H19" s="23"/>
    </row>
    <row r="20" spans="1:8" ht="15" customHeight="1" x14ac:dyDescent="0.35">
      <c r="B20" s="163"/>
      <c r="C20" s="163"/>
      <c r="D20" s="163"/>
      <c r="E20" s="163"/>
      <c r="F20" s="163"/>
      <c r="G20" s="163"/>
      <c r="H20" s="163"/>
    </row>
    <row r="21" spans="1:8" ht="15" customHeight="1" x14ac:dyDescent="0.35">
      <c r="B21" s="163"/>
      <c r="C21" s="163"/>
      <c r="D21" s="163"/>
      <c r="E21" s="163"/>
      <c r="F21" s="163"/>
      <c r="G21" s="163"/>
      <c r="H21" s="163"/>
    </row>
  </sheetData>
  <sheetProtection sheet="1" objects="1" scenarios="1"/>
  <conditionalFormatting sqref="E12:F12">
    <cfRule type="expression" dxfId="13" priority="3072">
      <formula>E$9&gt;E$18</formula>
    </cfRule>
  </conditionalFormatting>
  <conditionalFormatting sqref="E19:F19">
    <cfRule type="expression" dxfId="12" priority="7">
      <formula>E$17&gt;E$18</formula>
    </cfRule>
  </conditionalFormatting>
  <conditionalFormatting sqref="H7:H11">
    <cfRule type="expression" dxfId="11" priority="1">
      <formula>ISERROR(H7)</formula>
    </cfRule>
    <cfRule type="expression" dxfId="10" priority="2">
      <formula>H7="warning"</formula>
    </cfRule>
  </conditionalFormatting>
  <hyperlinks>
    <hyperlink ref="H7" location="'PRU Validations'!C16" display="=IF(AND($I7=TRUE,$J7=FALSE),&quot;Warning&quot;,&quot;&quot;)" xr:uid="{00000000-0004-0000-0B00-000000000000}"/>
    <hyperlink ref="H10" location="'PRU Validations'!C30" display="=IF(AND($I10=TRUE,$J10=FALSE),&quot;Warning&quot;,&quot;&quot;)" xr:uid="{00000000-0004-0000-0B00-000001000000}"/>
    <hyperlink ref="H8" location="'PRU Validations'!C23" display="=IF(AND($I8=TRUE,$J8=FALSE),&quot;Warning&quot;,&quot;&quot;)" xr:uid="{00000000-0004-0000-0B00-000002000000}"/>
    <hyperlink ref="D2" location="Key!A1" display="Key!A1" xr:uid="{E385B45A-BDAA-49B6-9F8E-3B8157C3D831}"/>
  </hyperlinks>
  <pageMargins left="0.7" right="0.7" top="0.75" bottom="0.75" header="0.3" footer="0.3"/>
  <pageSetup paperSize="9" scale="40" orientation="portrait" r:id="rId1"/>
  <headerFooter>
    <oddHeader>&amp;C&amp;"Calibri"&amp;10&amp;K000000 OFFICIAL&amp;1#_x000D_</oddHeader>
    <oddFooter>&amp;C_x000D_&amp;1#&amp;"Calibri"&amp;10&amp;K000000 OFFICIAL</oddFooter>
  </headerFooter>
  <customProperties>
    <customPr name="EpmWorksheetKeyString_GU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00625E"/>
  </sheetPr>
  <dimension ref="A1:O32"/>
  <sheetViews>
    <sheetView showGridLines="0" topLeftCell="B2" zoomScaleNormal="100" workbookViewId="0">
      <selection activeCell="B2" sqref="B2"/>
    </sheetView>
  </sheetViews>
  <sheetFormatPr defaultColWidth="8.84375" defaultRowHeight="15.5" x14ac:dyDescent="0.35"/>
  <cols>
    <col min="1" max="1" width="27" style="267" hidden="1" customWidth="1"/>
    <col min="2" max="2" width="8.69140625" bestFit="1" customWidth="1"/>
    <col min="3" max="6" width="17.3046875" customWidth="1"/>
    <col min="7" max="7" width="13.3046875" customWidth="1"/>
    <col min="8" max="12" width="8.84375" hidden="1" customWidth="1"/>
    <col min="13" max="13" width="3.53515625" hidden="1" customWidth="1"/>
    <col min="14" max="15" width="8.84375" customWidth="1"/>
  </cols>
  <sheetData>
    <row r="1" spans="1:15" s="270" customFormat="1" ht="124" hidden="1" x14ac:dyDescent="0.35">
      <c r="A1" s="274"/>
      <c r="B1" s="269"/>
      <c r="C1" s="270" t="s">
        <v>382</v>
      </c>
      <c r="G1" s="271" t="s">
        <v>383</v>
      </c>
      <c r="H1" s="270" t="s">
        <v>384</v>
      </c>
      <c r="I1" s="270" t="s">
        <v>385</v>
      </c>
      <c r="J1" s="270" t="s">
        <v>386</v>
      </c>
      <c r="K1" s="270" t="s">
        <v>176</v>
      </c>
      <c r="L1" s="270" t="s">
        <v>177</v>
      </c>
      <c r="M1" s="270" t="s">
        <v>387</v>
      </c>
      <c r="N1" s="272" t="s">
        <v>388</v>
      </c>
      <c r="O1" s="270" t="s">
        <v>930</v>
      </c>
    </row>
    <row r="2" spans="1:15" s="161" customFormat="1" ht="90" customHeight="1" x14ac:dyDescent="0.35">
      <c r="A2" s="275"/>
      <c r="B2" s="239"/>
      <c r="C2" s="437" t="s">
        <v>965</v>
      </c>
      <c r="D2" s="446"/>
      <c r="E2" s="446"/>
      <c r="F2" s="447"/>
      <c r="G2" s="193"/>
      <c r="N2" s="172"/>
    </row>
    <row r="3" spans="1:15" s="161" customFormat="1" ht="31" x14ac:dyDescent="0.35">
      <c r="A3" s="275"/>
      <c r="B3" s="239"/>
      <c r="C3" s="358" t="s">
        <v>390</v>
      </c>
      <c r="D3" s="359">
        <f>SUM(COUNTIF(K:K,"TRUE")-F3)</f>
        <v>0</v>
      </c>
      <c r="E3" s="360" t="s">
        <v>391</v>
      </c>
      <c r="F3" s="357">
        <f>COUNTIF(L:L,"TRUE")</f>
        <v>0</v>
      </c>
      <c r="G3" s="193"/>
      <c r="N3" s="172"/>
    </row>
    <row r="4" spans="1:15" s="161" customFormat="1" x14ac:dyDescent="0.35">
      <c r="A4" s="275"/>
      <c r="B4" s="239"/>
      <c r="C4" s="173"/>
      <c r="D4" s="173"/>
      <c r="E4" s="173"/>
      <c r="F4" s="173"/>
      <c r="G4" s="193"/>
      <c r="N4" s="172"/>
    </row>
    <row r="5" spans="1:15" x14ac:dyDescent="0.35">
      <c r="A5" s="276"/>
      <c r="B5" s="239"/>
      <c r="C5" s="443" t="str">
        <f>"Capital Financing Requirement as at 1 April "&amp;INT(LEFT(import_fy,4))&amp;" - Amount"</f>
        <v>Capital Financing Requirement as at 1 April 2025 - Amount</v>
      </c>
      <c r="D5" s="444"/>
      <c r="E5" s="444"/>
      <c r="F5" s="445"/>
      <c r="G5" s="107"/>
      <c r="H5" s="161"/>
      <c r="I5" s="161"/>
      <c r="J5" s="161"/>
      <c r="K5" s="161"/>
      <c r="L5" s="161"/>
      <c r="M5" s="161"/>
      <c r="N5" s="174"/>
      <c r="O5" s="165"/>
    </row>
    <row r="6" spans="1:15" ht="45" customHeight="1" x14ac:dyDescent="0.35">
      <c r="A6" s="275"/>
      <c r="B6" s="240"/>
      <c r="C6" s="61" t="s">
        <v>966</v>
      </c>
      <c r="D6" s="183" t="s">
        <v>967</v>
      </c>
      <c r="E6" s="183" t="s">
        <v>968</v>
      </c>
      <c r="F6" s="61" t="s">
        <v>969</v>
      </c>
      <c r="G6" s="107"/>
      <c r="H6" s="177"/>
      <c r="I6" s="177"/>
      <c r="J6" s="161"/>
      <c r="K6" s="177"/>
      <c r="L6" s="161"/>
      <c r="M6" s="161"/>
      <c r="N6" s="174"/>
      <c r="O6" s="165"/>
    </row>
    <row r="7" spans="1:15" ht="21.75" customHeight="1" x14ac:dyDescent="0.35">
      <c r="A7" s="275"/>
      <c r="B7" s="240"/>
      <c r="C7" s="179" t="e">
        <f>Org_data!$DW$3</f>
        <v>#N/A</v>
      </c>
      <c r="D7" s="184" t="e">
        <f>Org_data!$DW$4</f>
        <v>#N/A</v>
      </c>
      <c r="E7" s="184"/>
      <c r="F7" s="179">
        <f>'PRU1'!$D$8</f>
        <v>0</v>
      </c>
      <c r="G7" s="107"/>
      <c r="H7" s="180"/>
      <c r="I7" s="180"/>
      <c r="J7" s="181"/>
      <c r="K7" s="180"/>
      <c r="L7" s="181"/>
      <c r="M7" s="181"/>
      <c r="N7" s="182"/>
      <c r="O7" s="165"/>
    </row>
    <row r="8" spans="1:15" s="381" customFormat="1" ht="31.5" customHeight="1" x14ac:dyDescent="0.35">
      <c r="A8" s="274"/>
      <c r="B8" s="377"/>
      <c r="C8" s="440" t="s">
        <v>970</v>
      </c>
      <c r="D8" s="441"/>
      <c r="E8" s="441"/>
      <c r="F8" s="442"/>
      <c r="G8" s="378"/>
      <c r="H8" s="167"/>
      <c r="I8" s="167"/>
      <c r="J8" s="168"/>
      <c r="K8" s="167"/>
      <c r="L8" s="168"/>
      <c r="M8" s="168"/>
      <c r="N8" s="379"/>
      <c r="O8" s="380"/>
    </row>
    <row r="9" spans="1:15" ht="45" customHeight="1" x14ac:dyDescent="0.35">
      <c r="A9" s="275"/>
      <c r="B9" s="240"/>
      <c r="C9" s="427" t="s">
        <v>971</v>
      </c>
      <c r="D9" s="428"/>
      <c r="E9" s="428"/>
      <c r="F9" s="429"/>
      <c r="G9" s="107"/>
      <c r="H9" s="169"/>
      <c r="I9" s="169"/>
      <c r="J9" s="169"/>
      <c r="K9" s="169"/>
      <c r="L9" s="169"/>
      <c r="M9" s="169"/>
      <c r="N9" s="170"/>
      <c r="O9" s="165"/>
    </row>
    <row r="10" spans="1:15" ht="60" customHeight="1" x14ac:dyDescent="0.35">
      <c r="A10" s="275" t="s">
        <v>972</v>
      </c>
      <c r="B10" s="240" t="str">
        <f>IF(LEN($A10)&gt;1,"Val "&amp;COUNTIF($A$2:$A10,"&gt;&lt;")+INT(RIGHT('FIN Validations'!$B$9,3)),"")</f>
        <v>Val 242</v>
      </c>
      <c r="C10" s="448"/>
      <c r="D10" s="449"/>
      <c r="E10" s="449"/>
      <c r="F10" s="450"/>
      <c r="G10" s="195" t="e">
        <f>IF(AND($I10=TRUE,$J10=TRUE),"Return to form","")</f>
        <v>#N/A</v>
      </c>
      <c r="H10" s="327" t="b">
        <f>AND(ISNUMBER(F7),ISNUMBER(C7))</f>
        <v>0</v>
      </c>
      <c r="I10" s="351" t="e">
        <f>ROUND(F7,0)&lt;&gt;ROUND(C7,0)</f>
        <v>#N/A</v>
      </c>
      <c r="J10" s="327" t="b">
        <f>ISTEXT(C10)</f>
        <v>0</v>
      </c>
      <c r="K10" s="327" t="e">
        <f>IF(AND(H10=TRUE,I10=TRUE),TRUE,FALSE)</f>
        <v>#N/A</v>
      </c>
      <c r="L10" s="327" t="e">
        <f>IF(AND(H10=TRUE,I10=TRUE,J10=TRUE),TRUE,FALSE)</f>
        <v>#N/A</v>
      </c>
      <c r="M10" s="161"/>
      <c r="N10" s="170"/>
      <c r="O10" s="171"/>
    </row>
    <row r="11" spans="1:15" x14ac:dyDescent="0.35">
      <c r="A11" s="275"/>
      <c r="B11" s="240" t="str">
        <f>IF(LEN($A11)&gt;1,"Val "&amp;COUNTIF($A$2:$A11,"&gt;&lt;")+INT(RIGHT('FIN Validations'!$B$9,3)),"")</f>
        <v/>
      </c>
      <c r="C11" s="135"/>
      <c r="D11" s="135"/>
      <c r="E11" s="135"/>
      <c r="F11" s="135"/>
      <c r="G11" s="196"/>
      <c r="H11" s="327"/>
      <c r="I11" s="327"/>
      <c r="J11" s="327"/>
      <c r="K11" s="327"/>
      <c r="L11" s="327"/>
      <c r="M11" s="161"/>
      <c r="N11" s="172"/>
      <c r="O11" s="161"/>
    </row>
    <row r="12" spans="1:15" s="161" customFormat="1" x14ac:dyDescent="0.35">
      <c r="A12" s="275"/>
      <c r="B12" s="240" t="str">
        <f>IF(LEN($A12)&gt;1,"Val "&amp;COUNTIF($A$2:$A12,"&gt;&lt;")+INT(RIGHT('FIN Validations'!$B$9,3)),"")</f>
        <v/>
      </c>
      <c r="C12" s="443" t="str">
        <f>"Gross borrowing - As at 1 April "&amp;INT(LEFT(import_fy,4))</f>
        <v>Gross borrowing - As at 1 April 2025</v>
      </c>
      <c r="D12" s="444"/>
      <c r="E12" s="444"/>
      <c r="F12" s="445"/>
      <c r="G12" s="195"/>
      <c r="H12" s="327"/>
      <c r="I12" s="327"/>
      <c r="J12" s="327"/>
      <c r="K12" s="327"/>
      <c r="L12" s="327"/>
      <c r="N12" s="174"/>
    </row>
    <row r="13" spans="1:15" s="161" customFormat="1" ht="46.5" x14ac:dyDescent="0.35">
      <c r="A13" s="275"/>
      <c r="B13" s="240" t="str">
        <f>IF(LEN($A13)&gt;1,"Val "&amp;COUNTIF($A$2:$A13,"&gt;&lt;")+INT(RIGHT('FIN Validations'!$B$9,3)),"")</f>
        <v/>
      </c>
      <c r="C13" s="61" t="s">
        <v>966</v>
      </c>
      <c r="D13" s="236" t="s">
        <v>973</v>
      </c>
      <c r="E13" s="236" t="s">
        <v>974</v>
      </c>
      <c r="F13" s="61" t="s">
        <v>969</v>
      </c>
      <c r="G13" s="196"/>
      <c r="H13" s="351"/>
      <c r="I13" s="351"/>
      <c r="J13" s="327"/>
      <c r="K13" s="351"/>
      <c r="L13" s="327"/>
      <c r="N13" s="174"/>
    </row>
    <row r="14" spans="1:15" s="161" customFormat="1" x14ac:dyDescent="0.35">
      <c r="A14" s="275"/>
      <c r="B14" s="240" t="str">
        <f>IF(LEN($A14)&gt;1,"Val "&amp;COUNTIF($A$2:$A14,"&gt;&lt;")+INT(RIGHT('FIN Validations'!$B$9,3)),"")</f>
        <v/>
      </c>
      <c r="C14" s="179" t="e">
        <f>Org_data!$DY$3</f>
        <v>#N/A</v>
      </c>
      <c r="D14" s="178" t="e">
        <f>Org_data!$DY$4</f>
        <v>#N/A</v>
      </c>
      <c r="E14" s="178"/>
      <c r="F14" s="179">
        <f>'PRU2'!$E$7</f>
        <v>0</v>
      </c>
      <c r="G14" s="195"/>
      <c r="H14" s="352"/>
      <c r="I14" s="352"/>
      <c r="J14" s="353"/>
      <c r="K14" s="352"/>
      <c r="L14" s="353"/>
      <c r="M14" s="181"/>
      <c r="N14" s="182"/>
    </row>
    <row r="15" spans="1:15" s="161" customFormat="1" ht="33" customHeight="1" x14ac:dyDescent="0.35">
      <c r="A15" s="276"/>
      <c r="B15" s="383"/>
      <c r="C15" s="440" t="s">
        <v>975</v>
      </c>
      <c r="D15" s="441"/>
      <c r="E15" s="441"/>
      <c r="F15" s="442"/>
      <c r="G15" s="384"/>
      <c r="H15" s="385"/>
      <c r="I15" s="385"/>
      <c r="J15" s="327"/>
      <c r="K15" s="385"/>
      <c r="L15" s="327"/>
      <c r="N15" s="174"/>
    </row>
    <row r="16" spans="1:15" ht="45" customHeight="1" x14ac:dyDescent="0.35">
      <c r="A16" s="275"/>
      <c r="B16" s="240" t="str">
        <f>IF(LEN($A16)&gt;1,"Val "&amp;COUNTIF($A$2:$A16,"&gt;&lt;")+INT(RIGHT('FIN Validations'!$B$9,3)),"")</f>
        <v/>
      </c>
      <c r="C16" s="427" t="s">
        <v>971</v>
      </c>
      <c r="D16" s="428"/>
      <c r="E16" s="428"/>
      <c r="F16" s="429"/>
      <c r="G16" s="107"/>
      <c r="H16" s="326"/>
      <c r="I16" s="326"/>
      <c r="J16" s="326"/>
      <c r="K16" s="326"/>
      <c r="L16" s="326"/>
      <c r="M16" s="169"/>
      <c r="N16" s="170"/>
      <c r="O16" s="165"/>
    </row>
    <row r="17" spans="1:15" ht="60" customHeight="1" x14ac:dyDescent="0.35">
      <c r="A17" s="275" t="s">
        <v>976</v>
      </c>
      <c r="B17" s="240" t="str">
        <f>IF(LEN($A17)&gt;1,"Val "&amp;COUNTIF($A$2:$A17,"&gt;&lt;")+INT(RIGHT('FIN Validations'!$B$9,3)),"")</f>
        <v>Val 243</v>
      </c>
      <c r="C17" s="448"/>
      <c r="D17" s="449"/>
      <c r="E17" s="449"/>
      <c r="F17" s="450"/>
      <c r="G17" s="195" t="e">
        <f>IF(AND($I17=TRUE,$J17=TRUE),"Return to form","")</f>
        <v>#N/A</v>
      </c>
      <c r="H17" s="327" t="b">
        <f>AND(ISNUMBER(F14),ISNUMBER(C14))</f>
        <v>0</v>
      </c>
      <c r="I17" s="351" t="e">
        <f>ROUND(F14,0)&lt;&gt;ROUND(C14,0)</f>
        <v>#N/A</v>
      </c>
      <c r="J17" s="327" t="b">
        <f>ISTEXT(C17)</f>
        <v>0</v>
      </c>
      <c r="K17" s="327" t="e">
        <f>IF(AND(H17=TRUE,I17=TRUE),TRUE,FALSE)</f>
        <v>#N/A</v>
      </c>
      <c r="L17" s="327" t="e">
        <f>IF(AND(H17=TRUE,I17=TRUE,J17=TRUE),TRUE,FALSE)</f>
        <v>#N/A</v>
      </c>
      <c r="M17" s="161"/>
      <c r="N17" s="170"/>
      <c r="O17" s="171"/>
    </row>
    <row r="18" spans="1:15" s="161" customFormat="1" x14ac:dyDescent="0.35">
      <c r="A18" s="275"/>
      <c r="B18" s="240" t="str">
        <f>IF(LEN($A18)&gt;1,"Val "&amp;COUNTIF($A$2:$A18,"&gt;&lt;")+INT(RIGHT('FIN Validations'!$B$9,3)),"")</f>
        <v/>
      </c>
      <c r="C18" s="135"/>
      <c r="D18" s="135"/>
      <c r="E18" s="135"/>
      <c r="F18" s="135"/>
      <c r="G18" s="197"/>
      <c r="H18" s="327"/>
      <c r="I18" s="327"/>
      <c r="J18" s="327"/>
      <c r="K18" s="327"/>
      <c r="L18" s="327"/>
      <c r="N18" s="172"/>
    </row>
    <row r="19" spans="1:15" s="161" customFormat="1" x14ac:dyDescent="0.35">
      <c r="A19" s="275"/>
      <c r="B19" s="240" t="str">
        <f>IF(LEN($A19)&gt;1,"Val "&amp;COUNTIF($A$2:$A19,"&gt;&lt;")+INT(RIGHT('FIN Validations'!$B$9,3)),"")</f>
        <v/>
      </c>
      <c r="C19" s="443" t="str">
        <f>"Other long-term liabilities - As at 1 April "&amp;INT(LEFT(import_fy,4))</f>
        <v>Other long-term liabilities - As at 1 April 2025</v>
      </c>
      <c r="D19" s="444"/>
      <c r="E19" s="444"/>
      <c r="F19" s="445"/>
      <c r="G19" s="195"/>
      <c r="H19" s="327"/>
      <c r="I19" s="327"/>
      <c r="J19" s="327"/>
      <c r="K19" s="327"/>
      <c r="L19" s="327"/>
      <c r="N19" s="174"/>
    </row>
    <row r="20" spans="1:15" s="161" customFormat="1" ht="45" customHeight="1" x14ac:dyDescent="0.35">
      <c r="A20" s="275"/>
      <c r="B20" s="240" t="str">
        <f>IF(LEN($A20)&gt;1,"Val "&amp;COUNTIF($A$2:$A20,"&gt;&lt;")+INT(RIGHT('FIN Validations'!$B$9,3)),"")</f>
        <v/>
      </c>
      <c r="C20" s="61" t="s">
        <v>966</v>
      </c>
      <c r="D20" s="175" t="s">
        <v>967</v>
      </c>
      <c r="E20" s="175" t="s">
        <v>968</v>
      </c>
      <c r="F20" s="61" t="s">
        <v>969</v>
      </c>
      <c r="G20" s="196"/>
      <c r="H20" s="351"/>
      <c r="I20" s="351"/>
      <c r="J20" s="327"/>
      <c r="K20" s="351"/>
      <c r="L20" s="327"/>
      <c r="N20" s="174"/>
    </row>
    <row r="21" spans="1:15" s="161" customFormat="1" x14ac:dyDescent="0.35">
      <c r="A21" s="275"/>
      <c r="B21" s="240" t="str">
        <f>IF(LEN($A21)&gt;1,"Val "&amp;COUNTIF($A$2:$A21,"&gt;&lt;")+INT(RIGHT('FIN Validations'!$B$9,3)),"")</f>
        <v/>
      </c>
      <c r="C21" s="179" t="e">
        <f>Org_data!$EA$3</f>
        <v>#N/A</v>
      </c>
      <c r="D21" s="178" t="e">
        <f>Org_data!$EA$4</f>
        <v>#N/A</v>
      </c>
      <c r="E21" s="178"/>
      <c r="F21" s="179">
        <f>'PRU2'!$E$8</f>
        <v>0</v>
      </c>
      <c r="G21" s="195"/>
      <c r="H21" s="352"/>
      <c r="I21" s="352"/>
      <c r="J21" s="353"/>
      <c r="K21" s="352"/>
      <c r="L21" s="353"/>
      <c r="M21" s="181"/>
      <c r="N21" s="182"/>
    </row>
    <row r="22" spans="1:15" s="161" customFormat="1" ht="33" customHeight="1" x14ac:dyDescent="0.35">
      <c r="A22" s="275"/>
      <c r="B22" s="240"/>
      <c r="C22" s="440" t="s">
        <v>977</v>
      </c>
      <c r="D22" s="441"/>
      <c r="E22" s="441"/>
      <c r="F22" s="442"/>
      <c r="G22" s="195"/>
      <c r="H22" s="352"/>
      <c r="I22" s="352"/>
      <c r="J22" s="353"/>
      <c r="K22" s="352"/>
      <c r="L22" s="353"/>
      <c r="M22" s="181"/>
      <c r="N22" s="182"/>
    </row>
    <row r="23" spans="1:15" ht="45" customHeight="1" x14ac:dyDescent="0.35">
      <c r="A23" s="275"/>
      <c r="B23" s="240" t="str">
        <f>IF(LEN($A23)&gt;1,"Val "&amp;COUNTIF($A$2:$A23,"&gt;&lt;")+INT(RIGHT('FIN Validations'!$B$9,3)),"")</f>
        <v/>
      </c>
      <c r="C23" s="427" t="s">
        <v>971</v>
      </c>
      <c r="D23" s="428"/>
      <c r="E23" s="428"/>
      <c r="F23" s="429"/>
      <c r="G23" s="107"/>
      <c r="H23" s="326"/>
      <c r="I23" s="326"/>
      <c r="J23" s="326"/>
      <c r="K23" s="326"/>
      <c r="L23" s="326"/>
      <c r="M23" s="169"/>
      <c r="N23" s="170"/>
      <c r="O23" s="165"/>
    </row>
    <row r="24" spans="1:15" ht="60" customHeight="1" x14ac:dyDescent="0.35">
      <c r="A24" s="275" t="s">
        <v>978</v>
      </c>
      <c r="B24" s="240" t="str">
        <f>IF(LEN($A24)&gt;1,"Val "&amp;COUNTIF($A$2:$A24,"&gt;&lt;")+INT(RIGHT('FIN Validations'!$B$9,3)),"")</f>
        <v>Val 244</v>
      </c>
      <c r="C24" s="448"/>
      <c r="D24" s="449"/>
      <c r="E24" s="449"/>
      <c r="F24" s="450"/>
      <c r="G24" s="195" t="e">
        <f>IF(AND($I24=TRUE,$J24=TRUE),"Return to form","")</f>
        <v>#N/A</v>
      </c>
      <c r="H24" s="327" t="b">
        <f>AND(ISNUMBER(F21),ISNUMBER(C21))</f>
        <v>0</v>
      </c>
      <c r="I24" s="351" t="e">
        <f>ROUND(F21,0)&lt;&gt;ROUND(C21,0)</f>
        <v>#N/A</v>
      </c>
      <c r="J24" s="327" t="b">
        <f>ISTEXT(C24)</f>
        <v>0</v>
      </c>
      <c r="K24" s="327" t="e">
        <f>IF(AND(H24=TRUE,I24=TRUE),TRUE,FALSE)</f>
        <v>#N/A</v>
      </c>
      <c r="L24" s="327" t="e">
        <f>IF(AND(H24=TRUE,I24=TRUE,J24=TRUE),TRUE,FALSE)</f>
        <v>#N/A</v>
      </c>
      <c r="M24" s="161"/>
      <c r="N24" s="170"/>
      <c r="O24" s="171"/>
    </row>
    <row r="25" spans="1:15" s="161" customFormat="1" x14ac:dyDescent="0.35">
      <c r="A25" s="275"/>
      <c r="B25" s="240" t="str">
        <f>IF(LEN($A25)&gt;1,"Val "&amp;COUNTIF($A$2:$A25,"&gt;&lt;")+INT(RIGHT('FIN Validations'!$B$9,3)),"")</f>
        <v/>
      </c>
      <c r="C25" s="135"/>
      <c r="D25" s="135"/>
      <c r="E25" s="135"/>
      <c r="F25" s="135"/>
      <c r="G25" s="196"/>
      <c r="H25" s="327"/>
      <c r="I25" s="327"/>
      <c r="J25" s="327"/>
      <c r="K25" s="327"/>
      <c r="L25" s="327"/>
      <c r="N25" s="172"/>
    </row>
    <row r="26" spans="1:15" s="161" customFormat="1" x14ac:dyDescent="0.35">
      <c r="A26" s="275"/>
      <c r="B26" s="240" t="str">
        <f>IF(LEN($A26)&gt;1,"Val "&amp;COUNTIF($A$2:$A26,"&gt;&lt;")+INT(RIGHT('FIN Validations'!$B$9,3)),"")</f>
        <v/>
      </c>
      <c r="C26" s="443" t="str">
        <f>"Investments - As at 1 April "&amp;INT(LEFT(import_fy,4))</f>
        <v>Investments - As at 1 April 2025</v>
      </c>
      <c r="D26" s="444"/>
      <c r="E26" s="444"/>
      <c r="F26" s="445"/>
      <c r="G26" s="195"/>
      <c r="H26" s="327"/>
      <c r="I26" s="327"/>
      <c r="J26" s="327"/>
      <c r="K26" s="327"/>
      <c r="L26" s="327"/>
      <c r="N26" s="174"/>
    </row>
    <row r="27" spans="1:15" s="161" customFormat="1" ht="45" customHeight="1" x14ac:dyDescent="0.35">
      <c r="A27" s="275"/>
      <c r="B27" s="240" t="str">
        <f>IF(LEN($A27)&gt;1,"Val "&amp;COUNTIF($A$2:$A27,"&gt;&lt;")+INT(RIGHT('FIN Validations'!$B$9,3)),"")</f>
        <v/>
      </c>
      <c r="C27" s="61" t="s">
        <v>966</v>
      </c>
      <c r="D27" s="175" t="s">
        <v>967</v>
      </c>
      <c r="E27" s="175" t="s">
        <v>968</v>
      </c>
      <c r="F27" s="61" t="s">
        <v>969</v>
      </c>
      <c r="G27" s="197"/>
      <c r="H27" s="351"/>
      <c r="I27" s="351"/>
      <c r="J27" s="327"/>
      <c r="K27" s="351"/>
      <c r="L27" s="327"/>
      <c r="N27" s="174"/>
    </row>
    <row r="28" spans="1:15" s="161" customFormat="1" x14ac:dyDescent="0.35">
      <c r="A28" s="275"/>
      <c r="B28" s="240" t="str">
        <f>IF(LEN($A28)&gt;1,"Val "&amp;COUNTIF($A$2:$A28,"&gt;&lt;")+INT(RIGHT('FIN Validations'!$B$9,3)),"")</f>
        <v/>
      </c>
      <c r="C28" s="179" t="e">
        <f>Org_data!$EC$3</f>
        <v>#N/A</v>
      </c>
      <c r="D28" s="178" t="e">
        <f>Org_data!$EC$4</f>
        <v>#N/A</v>
      </c>
      <c r="E28" s="178"/>
      <c r="F28" s="179">
        <f>'PRU2'!$E$10</f>
        <v>0</v>
      </c>
      <c r="G28" s="196"/>
      <c r="H28" s="352"/>
      <c r="I28" s="352"/>
      <c r="J28" s="353"/>
      <c r="K28" s="352"/>
      <c r="L28" s="353"/>
      <c r="M28" s="181"/>
      <c r="N28" s="182"/>
    </row>
    <row r="29" spans="1:15" s="152" customFormat="1" ht="31.5" customHeight="1" x14ac:dyDescent="0.35">
      <c r="A29" s="274"/>
      <c r="B29" s="377"/>
      <c r="C29" s="440" t="s">
        <v>979</v>
      </c>
      <c r="D29" s="441"/>
      <c r="E29" s="441"/>
      <c r="F29" s="442"/>
      <c r="G29" s="382"/>
      <c r="H29" s="329"/>
      <c r="I29" s="329"/>
      <c r="J29" s="330"/>
      <c r="K29" s="329"/>
      <c r="L29" s="330"/>
      <c r="M29" s="168"/>
      <c r="N29" s="379"/>
    </row>
    <row r="30" spans="1:15" ht="45" customHeight="1" x14ac:dyDescent="0.35">
      <c r="A30" s="275"/>
      <c r="B30" s="240" t="str">
        <f>IF(LEN($A30)&gt;1,"Val "&amp;COUNTIF($A$2:$A30,"&gt;&lt;")+INT(RIGHT('FIN Validations'!$B$9,3)),"")</f>
        <v/>
      </c>
      <c r="C30" s="427" t="s">
        <v>971</v>
      </c>
      <c r="D30" s="428"/>
      <c r="E30" s="428"/>
      <c r="F30" s="429"/>
      <c r="G30" s="107"/>
      <c r="H30" s="326"/>
      <c r="I30" s="326"/>
      <c r="J30" s="326"/>
      <c r="K30" s="326"/>
      <c r="L30" s="326"/>
      <c r="M30" s="169"/>
      <c r="N30" s="170"/>
      <c r="O30" s="165"/>
    </row>
    <row r="31" spans="1:15" ht="60" customHeight="1" x14ac:dyDescent="0.35">
      <c r="A31" s="275" t="s">
        <v>980</v>
      </c>
      <c r="B31" s="240" t="str">
        <f>IF(LEN($A31)&gt;1,"Val "&amp;COUNTIF($A$2:$A31,"&gt;&lt;")+INT(RIGHT('FIN Validations'!$B$9,3)),"")</f>
        <v>Val 245</v>
      </c>
      <c r="C31" s="448"/>
      <c r="D31" s="449"/>
      <c r="E31" s="449"/>
      <c r="F31" s="450"/>
      <c r="G31" s="195" t="e">
        <f>IF(AND($I31=TRUE,$J31=TRUE),"Return to form","")</f>
        <v>#N/A</v>
      </c>
      <c r="H31" s="327" t="b">
        <f>AND(ISNUMBER(F28),ISNUMBER(C28))</f>
        <v>0</v>
      </c>
      <c r="I31" s="351" t="e">
        <f>ROUND(F28,0)&lt;&gt;ROUND(C28,0)</f>
        <v>#N/A</v>
      </c>
      <c r="J31" s="327" t="b">
        <f>ISTEXT(C31)</f>
        <v>0</v>
      </c>
      <c r="K31" s="327" t="e">
        <f>IF(AND(H31=TRUE,I31=TRUE),TRUE,FALSE)</f>
        <v>#N/A</v>
      </c>
      <c r="L31" s="327" t="e">
        <f>IF(AND(H31=TRUE,I31=TRUE,J31=TRUE),TRUE,FALSE)</f>
        <v>#N/A</v>
      </c>
      <c r="M31" s="161"/>
      <c r="N31" s="170"/>
      <c r="O31" s="171"/>
    </row>
    <row r="32" spans="1:15" s="161" customFormat="1" x14ac:dyDescent="0.35">
      <c r="A32" s="275"/>
      <c r="B32" s="240" t="str">
        <f>IF(LEN($A32)&gt;1,"Val "&amp;COUNTIF($A$2:$A32,"&gt;&lt;")+INT(RIGHT('FIN Validations'!$B$9,3)),"")</f>
        <v/>
      </c>
      <c r="C32" s="135"/>
      <c r="D32" s="135"/>
      <c r="E32" s="135"/>
      <c r="F32" s="135"/>
      <c r="G32" s="196"/>
      <c r="N32" s="172"/>
    </row>
  </sheetData>
  <sheetProtection sheet="1" objects="1" scenarios="1"/>
  <autoFilter ref="A1:P32" xr:uid="{00000000-0009-0000-0000-00000C000000}"/>
  <mergeCells count="17">
    <mergeCell ref="C26:F26"/>
    <mergeCell ref="C30:F30"/>
    <mergeCell ref="C31:F31"/>
    <mergeCell ref="C17:F17"/>
    <mergeCell ref="C16:F16"/>
    <mergeCell ref="C19:F19"/>
    <mergeCell ref="C23:F23"/>
    <mergeCell ref="C24:F24"/>
    <mergeCell ref="C29:F29"/>
    <mergeCell ref="C22:F22"/>
    <mergeCell ref="C15:F15"/>
    <mergeCell ref="C5:F5"/>
    <mergeCell ref="C2:F2"/>
    <mergeCell ref="C10:F10"/>
    <mergeCell ref="C9:F9"/>
    <mergeCell ref="C12:F12"/>
    <mergeCell ref="C8:F8"/>
  </mergeCells>
  <conditionalFormatting sqref="C10">
    <cfRule type="expression" dxfId="9" priority="8">
      <formula>$L10=TRUE</formula>
    </cfRule>
    <cfRule type="expression" dxfId="8" priority="9">
      <formula>$K10=TRUE</formula>
    </cfRule>
  </conditionalFormatting>
  <conditionalFormatting sqref="C17">
    <cfRule type="expression" dxfId="7" priority="6">
      <formula>$L17=TRUE</formula>
    </cfRule>
    <cfRule type="expression" dxfId="6" priority="7">
      <formula>$K17=TRUE</formula>
    </cfRule>
  </conditionalFormatting>
  <conditionalFormatting sqref="C24">
    <cfRule type="expression" dxfId="5" priority="4">
      <formula>$L24=TRUE</formula>
    </cfRule>
    <cfRule type="expression" dxfId="4" priority="5">
      <formula>$K24=TRUE</formula>
    </cfRule>
  </conditionalFormatting>
  <conditionalFormatting sqref="C31">
    <cfRule type="expression" dxfId="3" priority="2">
      <formula>$L31=TRUE</formula>
    </cfRule>
    <cfRule type="expression" dxfId="2" priority="3">
      <formula>$K31=TRUE</formula>
    </cfRule>
  </conditionalFormatting>
  <conditionalFormatting sqref="G10 G17 G24 G31">
    <cfRule type="expression" dxfId="1" priority="1">
      <formula>ISERROR(G10)</formula>
    </cfRule>
  </conditionalFormatting>
  <hyperlinks>
    <hyperlink ref="G10" location="'PRU1'!F13" display="'PRU1'!F13" xr:uid="{00000000-0004-0000-0C00-000000000000}"/>
    <hyperlink ref="G17" location="'PRU2'!G10" display="'PRU2'!G10" xr:uid="{00000000-0004-0000-0C00-000001000000}"/>
    <hyperlink ref="G24" location="'PRU2'!G10" display="'PRU2'!G10" xr:uid="{00000000-0004-0000-0C00-000002000000}"/>
    <hyperlink ref="G31" location="'PRU2'!G10" display="'PRU2'!G10" xr:uid="{00000000-0004-0000-0C00-000003000000}"/>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theme="8" tint="0.39997558519241921"/>
  </sheetPr>
  <dimension ref="A1:E10"/>
  <sheetViews>
    <sheetView showGridLines="0" topLeftCell="B2" workbookViewId="0">
      <pane xSplit="3" ySplit="6" topLeftCell="H8" activePane="bottomRight" state="frozen"/>
      <selection pane="topRight" activeCell="E2" sqref="E2"/>
      <selection pane="bottomLeft" activeCell="B8" sqref="B8"/>
      <selection pane="bottomRight" activeCell="B2" sqref="B2"/>
    </sheetView>
  </sheetViews>
  <sheetFormatPr defaultColWidth="8.84375" defaultRowHeight="15.5" x14ac:dyDescent="0.35"/>
  <cols>
    <col min="1" max="1" width="8.84375" style="267" hidden="1" customWidth="1"/>
    <col min="2" max="2" width="10.84375" customWidth="1"/>
    <col min="3" max="3" width="8.84375" customWidth="1"/>
    <col min="4" max="4" width="47.84375" bestFit="1" customWidth="1"/>
    <col min="5" max="5" width="15.84375" customWidth="1"/>
  </cols>
  <sheetData>
    <row r="1" spans="1:5" s="267" customFormat="1" hidden="1" x14ac:dyDescent="0.35">
      <c r="A1" s="268"/>
      <c r="B1" s="270"/>
      <c r="C1" s="270" t="s">
        <v>83</v>
      </c>
      <c r="D1" s="270"/>
      <c r="E1" s="270" t="s">
        <v>878</v>
      </c>
    </row>
    <row r="2" spans="1:5" ht="25" x14ac:dyDescent="0.35">
      <c r="A2" s="347"/>
      <c r="B2" s="125"/>
      <c r="C2" s="125" t="s">
        <v>60</v>
      </c>
      <c r="D2" s="348"/>
      <c r="E2" s="296" t="s">
        <v>111</v>
      </c>
    </row>
    <row r="3" spans="1:5" hidden="1" x14ac:dyDescent="0.35">
      <c r="A3" s="350"/>
      <c r="B3" s="349"/>
      <c r="C3" s="349" t="s">
        <v>981</v>
      </c>
      <c r="D3" s="217"/>
      <c r="E3" s="218"/>
    </row>
    <row r="4" spans="1:5" hidden="1" x14ac:dyDescent="0.35">
      <c r="A4" s="347"/>
      <c r="B4" s="126"/>
      <c r="C4" s="126"/>
      <c r="D4" s="130" t="s">
        <v>982</v>
      </c>
      <c r="E4" s="266" t="s">
        <v>983</v>
      </c>
    </row>
    <row r="5" spans="1:5" x14ac:dyDescent="0.35">
      <c r="A5" s="347" t="s">
        <v>115</v>
      </c>
      <c r="B5" s="126"/>
      <c r="C5" s="126"/>
      <c r="D5" s="130" t="s">
        <v>116</v>
      </c>
      <c r="E5" s="131" t="s">
        <v>117</v>
      </c>
    </row>
    <row r="6" spans="1:5" x14ac:dyDescent="0.35">
      <c r="A6" s="347"/>
      <c r="B6" s="126"/>
      <c r="C6" s="126"/>
      <c r="D6" s="130" t="s">
        <v>144</v>
      </c>
      <c r="E6" s="131" t="s">
        <v>145</v>
      </c>
    </row>
    <row r="7" spans="1:5" ht="31" x14ac:dyDescent="0.35">
      <c r="A7" s="347"/>
      <c r="B7" s="364" t="s">
        <v>984</v>
      </c>
      <c r="C7" s="129" t="s">
        <v>148</v>
      </c>
      <c r="D7" s="133" t="s">
        <v>149</v>
      </c>
      <c r="E7" s="134" t="s">
        <v>880</v>
      </c>
    </row>
    <row r="8" spans="1:5" ht="30" customHeight="1" x14ac:dyDescent="0.35">
      <c r="A8" s="347" t="s">
        <v>985</v>
      </c>
      <c r="B8" s="365" t="s">
        <v>986</v>
      </c>
      <c r="C8" s="118" t="s">
        <v>181</v>
      </c>
      <c r="D8" s="265" t="s">
        <v>987</v>
      </c>
      <c r="E8" s="123"/>
    </row>
    <row r="9" spans="1:5" x14ac:dyDescent="0.35">
      <c r="B9" s="135"/>
      <c r="C9" s="135"/>
      <c r="D9" s="135"/>
      <c r="E9" s="396"/>
    </row>
    <row r="10" spans="1:5" x14ac:dyDescent="0.35">
      <c r="A10"/>
    </row>
  </sheetData>
  <sheetProtection sheet="1" objects="1" scenarios="1"/>
  <conditionalFormatting sqref="E9">
    <cfRule type="expression" dxfId="0" priority="1">
      <formula>#REF!&lt;0</formula>
    </cfRule>
  </conditionalFormatting>
  <hyperlinks>
    <hyperlink ref="E2" location="Key!A1" display="Key!A1" xr:uid="{CEAA7865-5657-4734-9819-205E95583DCA}"/>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00"/>
  </sheetPr>
  <dimension ref="A1:H416"/>
  <sheetViews>
    <sheetView showGridLines="0" topLeftCell="A279" workbookViewId="0">
      <selection activeCell="C294" sqref="C294"/>
    </sheetView>
  </sheetViews>
  <sheetFormatPr defaultRowHeight="15.5" x14ac:dyDescent="0.35"/>
  <cols>
    <col min="1" max="1" width="69.84375" bestFit="1" customWidth="1"/>
    <col min="2" max="2" width="11.07421875" bestFit="1" customWidth="1"/>
    <col min="3" max="3" width="11.3046875" bestFit="1" customWidth="1"/>
    <col min="4" max="4" width="22.53515625" bestFit="1" customWidth="1"/>
    <col min="9" max="9" width="62.53515625" bestFit="1" customWidth="1"/>
    <col min="11" max="11" width="62.53515625" bestFit="1" customWidth="1"/>
  </cols>
  <sheetData>
    <row r="1" spans="1:8" x14ac:dyDescent="0.35">
      <c r="A1" s="267" t="s">
        <v>988</v>
      </c>
      <c r="B1" s="267" t="s">
        <v>989</v>
      </c>
      <c r="C1" s="267" t="s">
        <v>990</v>
      </c>
      <c r="D1" s="267" t="s">
        <v>991</v>
      </c>
      <c r="E1" s="267"/>
      <c r="F1" s="277" t="s">
        <v>14</v>
      </c>
      <c r="G1" s="267"/>
      <c r="H1" s="277" t="s">
        <v>14</v>
      </c>
    </row>
    <row r="2" spans="1:8" x14ac:dyDescent="0.35">
      <c r="A2" s="277" t="s">
        <v>14</v>
      </c>
      <c r="B2" s="277" t="s">
        <v>14</v>
      </c>
      <c r="C2" s="277" t="s">
        <v>14</v>
      </c>
      <c r="D2" s="277" t="s">
        <v>14</v>
      </c>
      <c r="E2" s="267"/>
      <c r="F2" s="278" t="s">
        <v>34</v>
      </c>
      <c r="G2" s="267"/>
      <c r="H2" s="278" t="s">
        <v>992</v>
      </c>
    </row>
    <row r="3" spans="1:8" x14ac:dyDescent="0.35">
      <c r="A3" s="277" t="s">
        <v>993</v>
      </c>
      <c r="B3" s="277" t="s">
        <v>994</v>
      </c>
      <c r="C3" s="277" t="s">
        <v>995</v>
      </c>
      <c r="D3" s="277" t="s">
        <v>996</v>
      </c>
      <c r="E3" s="267"/>
      <c r="F3" s="277" t="s">
        <v>37</v>
      </c>
      <c r="G3" s="267"/>
      <c r="H3" s="277" t="s">
        <v>997</v>
      </c>
    </row>
    <row r="4" spans="1:8" x14ac:dyDescent="0.35">
      <c r="A4" s="277" t="s">
        <v>998</v>
      </c>
      <c r="B4" s="277" t="s">
        <v>999</v>
      </c>
      <c r="C4" s="277" t="s">
        <v>1000</v>
      </c>
      <c r="D4" s="277" t="s">
        <v>996</v>
      </c>
      <c r="E4" s="267"/>
      <c r="F4" s="277" t="s">
        <v>45</v>
      </c>
      <c r="G4" s="267"/>
      <c r="H4" s="267"/>
    </row>
    <row r="5" spans="1:8" x14ac:dyDescent="0.35">
      <c r="A5" s="277" t="s">
        <v>1001</v>
      </c>
      <c r="B5" s="277" t="s">
        <v>1002</v>
      </c>
      <c r="C5" s="277" t="s">
        <v>1003</v>
      </c>
      <c r="D5" s="277" t="s">
        <v>996</v>
      </c>
      <c r="E5" s="267"/>
      <c r="F5" s="277" t="s">
        <v>50</v>
      </c>
      <c r="G5" s="267"/>
      <c r="H5" s="267"/>
    </row>
    <row r="6" spans="1:8" x14ac:dyDescent="0.35">
      <c r="A6" s="277" t="s">
        <v>1004</v>
      </c>
      <c r="B6" s="277" t="s">
        <v>1005</v>
      </c>
      <c r="C6" s="277" t="s">
        <v>1006</v>
      </c>
      <c r="D6" s="277" t="s">
        <v>996</v>
      </c>
      <c r="E6" s="267"/>
      <c r="F6" s="277" t="s">
        <v>53</v>
      </c>
      <c r="G6" s="267"/>
      <c r="H6" s="267"/>
    </row>
    <row r="7" spans="1:8" x14ac:dyDescent="0.35">
      <c r="A7" s="277" t="s">
        <v>1007</v>
      </c>
      <c r="B7" s="277" t="s">
        <v>1008</v>
      </c>
      <c r="C7" s="277" t="s">
        <v>1009</v>
      </c>
      <c r="D7" s="277" t="s">
        <v>996</v>
      </c>
      <c r="E7" s="267"/>
      <c r="F7" s="277" t="s">
        <v>59</v>
      </c>
      <c r="G7" s="267"/>
      <c r="H7" s="267"/>
    </row>
    <row r="8" spans="1:8" x14ac:dyDescent="0.35">
      <c r="A8" s="277" t="s">
        <v>1010</v>
      </c>
      <c r="B8" s="277" t="s">
        <v>1011</v>
      </c>
      <c r="C8" s="277" t="s">
        <v>1012</v>
      </c>
      <c r="D8" s="277" t="s">
        <v>1013</v>
      </c>
      <c r="E8" s="267"/>
      <c r="G8" s="267"/>
      <c r="H8" s="267"/>
    </row>
    <row r="9" spans="1:8" x14ac:dyDescent="0.35">
      <c r="A9" s="277" t="s">
        <v>1014</v>
      </c>
      <c r="B9" s="277" t="s">
        <v>1015</v>
      </c>
      <c r="C9" s="277" t="s">
        <v>1016</v>
      </c>
      <c r="D9" s="277" t="s">
        <v>1013</v>
      </c>
      <c r="E9" s="267"/>
      <c r="F9" s="277"/>
      <c r="H9" s="267"/>
    </row>
    <row r="10" spans="1:8" x14ac:dyDescent="0.35">
      <c r="A10" s="277" t="s">
        <v>1017</v>
      </c>
      <c r="B10" s="277" t="s">
        <v>1018</v>
      </c>
      <c r="C10" s="277" t="s">
        <v>1019</v>
      </c>
      <c r="D10" s="277" t="s">
        <v>996</v>
      </c>
      <c r="E10" s="267"/>
      <c r="F10" s="277"/>
      <c r="G10" s="267"/>
      <c r="H10" s="267"/>
    </row>
    <row r="11" spans="1:8" x14ac:dyDescent="0.35">
      <c r="A11" s="277" t="s">
        <v>1020</v>
      </c>
      <c r="B11" s="277" t="s">
        <v>1021</v>
      </c>
      <c r="C11" s="277" t="s">
        <v>1022</v>
      </c>
      <c r="D11" s="277" t="s">
        <v>1023</v>
      </c>
      <c r="E11" s="267"/>
      <c r="F11" s="277"/>
      <c r="G11" s="267"/>
      <c r="H11" s="267"/>
    </row>
    <row r="12" spans="1:8" x14ac:dyDescent="0.35">
      <c r="A12" s="277" t="s">
        <v>1024</v>
      </c>
      <c r="B12" s="277" t="s">
        <v>1025</v>
      </c>
      <c r="C12" s="277" t="s">
        <v>1026</v>
      </c>
      <c r="D12" s="277" t="s">
        <v>1023</v>
      </c>
      <c r="E12" s="267"/>
      <c r="F12" s="277"/>
      <c r="G12" s="267"/>
      <c r="H12" s="267"/>
    </row>
    <row r="13" spans="1:8" x14ac:dyDescent="0.35">
      <c r="A13" s="277" t="s">
        <v>8</v>
      </c>
      <c r="B13" s="277" t="s">
        <v>1027</v>
      </c>
      <c r="C13" s="277" t="s">
        <v>1028</v>
      </c>
      <c r="D13" s="277" t="s">
        <v>1029</v>
      </c>
      <c r="E13" s="267"/>
      <c r="F13" s="277"/>
      <c r="G13" s="267"/>
      <c r="H13" s="267"/>
    </row>
    <row r="14" spans="1:8" x14ac:dyDescent="0.35">
      <c r="A14" s="277" t="s">
        <v>1030</v>
      </c>
      <c r="B14" s="277" t="s">
        <v>1031</v>
      </c>
      <c r="C14" s="277" t="s">
        <v>1032</v>
      </c>
      <c r="D14" s="277" t="s">
        <v>996</v>
      </c>
      <c r="E14" s="267"/>
      <c r="F14" s="277"/>
      <c r="G14" s="267"/>
      <c r="H14" s="267"/>
    </row>
    <row r="15" spans="1:8" x14ac:dyDescent="0.35">
      <c r="A15" s="277" t="s">
        <v>1033</v>
      </c>
      <c r="B15" s="277" t="s">
        <v>1034</v>
      </c>
      <c r="C15" s="277" t="s">
        <v>1035</v>
      </c>
      <c r="D15" s="277" t="s">
        <v>996</v>
      </c>
      <c r="E15" s="267"/>
      <c r="F15" s="277"/>
      <c r="G15" s="267"/>
      <c r="H15" s="267"/>
    </row>
    <row r="16" spans="1:8" x14ac:dyDescent="0.35">
      <c r="A16" s="277" t="s">
        <v>1036</v>
      </c>
      <c r="B16" s="277" t="s">
        <v>1037</v>
      </c>
      <c r="C16" s="277" t="s">
        <v>1038</v>
      </c>
      <c r="D16" s="277" t="s">
        <v>996</v>
      </c>
      <c r="E16" s="267"/>
      <c r="F16" s="277"/>
      <c r="G16" s="267"/>
      <c r="H16" s="267"/>
    </row>
    <row r="17" spans="1:8" x14ac:dyDescent="0.35">
      <c r="A17" s="277" t="s">
        <v>1039</v>
      </c>
      <c r="B17" s="277" t="s">
        <v>1040</v>
      </c>
      <c r="C17" s="277" t="s">
        <v>1041</v>
      </c>
      <c r="D17" s="277" t="s">
        <v>1042</v>
      </c>
      <c r="E17" s="267"/>
      <c r="F17" s="277"/>
      <c r="G17" s="267"/>
      <c r="H17" s="267"/>
    </row>
    <row r="18" spans="1:8" x14ac:dyDescent="0.35">
      <c r="A18" s="277" t="s">
        <v>1043</v>
      </c>
      <c r="B18" s="277" t="s">
        <v>1044</v>
      </c>
      <c r="C18" s="277" t="s">
        <v>1045</v>
      </c>
      <c r="D18" s="277" t="s">
        <v>1042</v>
      </c>
      <c r="E18" s="267"/>
      <c r="F18" s="277"/>
      <c r="G18" s="267"/>
      <c r="H18" s="267"/>
    </row>
    <row r="19" spans="1:8" x14ac:dyDescent="0.35">
      <c r="A19" s="277" t="s">
        <v>1046</v>
      </c>
      <c r="B19" s="277" t="s">
        <v>1047</v>
      </c>
      <c r="C19" s="277" t="s">
        <v>1048</v>
      </c>
      <c r="D19" s="277" t="s">
        <v>1013</v>
      </c>
      <c r="E19" s="267"/>
      <c r="F19" s="277"/>
      <c r="G19" s="267"/>
      <c r="H19" s="267"/>
    </row>
    <row r="20" spans="1:8" x14ac:dyDescent="0.35">
      <c r="A20" s="277" t="s">
        <v>1049</v>
      </c>
      <c r="B20" s="277" t="s">
        <v>1050</v>
      </c>
      <c r="C20" s="277" t="s">
        <v>1051</v>
      </c>
      <c r="D20" s="277" t="s">
        <v>1013</v>
      </c>
      <c r="E20" s="267"/>
      <c r="F20" s="277"/>
      <c r="G20" s="267"/>
      <c r="H20" s="267"/>
    </row>
    <row r="21" spans="1:8" x14ac:dyDescent="0.35">
      <c r="A21" s="277" t="s">
        <v>1052</v>
      </c>
      <c r="B21" s="277" t="s">
        <v>1053</v>
      </c>
      <c r="C21" s="277" t="s">
        <v>1054</v>
      </c>
      <c r="D21" s="277" t="s">
        <v>1013</v>
      </c>
      <c r="E21" s="267"/>
      <c r="F21" s="277"/>
      <c r="G21" s="267"/>
      <c r="H21" s="267"/>
    </row>
    <row r="22" spans="1:8" x14ac:dyDescent="0.35">
      <c r="A22" s="277" t="s">
        <v>1055</v>
      </c>
      <c r="B22" s="277" t="s">
        <v>1056</v>
      </c>
      <c r="C22" s="277" t="s">
        <v>1057</v>
      </c>
      <c r="D22" s="277" t="s">
        <v>1023</v>
      </c>
      <c r="E22" s="267"/>
      <c r="F22" s="277"/>
      <c r="G22" s="267"/>
      <c r="H22" s="267"/>
    </row>
    <row r="23" spans="1:8" x14ac:dyDescent="0.35">
      <c r="A23" s="277" t="s">
        <v>1058</v>
      </c>
      <c r="B23" s="277" t="s">
        <v>1059</v>
      </c>
      <c r="C23" s="277" t="s">
        <v>1060</v>
      </c>
      <c r="D23" s="277" t="s">
        <v>1029</v>
      </c>
      <c r="E23" s="267"/>
      <c r="F23" s="277"/>
      <c r="G23" s="267"/>
      <c r="H23" s="267"/>
    </row>
    <row r="24" spans="1:8" x14ac:dyDescent="0.35">
      <c r="A24" s="277" t="s">
        <v>1061</v>
      </c>
      <c r="B24" s="277" t="s">
        <v>1062</v>
      </c>
      <c r="C24" s="277" t="s">
        <v>1063</v>
      </c>
      <c r="D24" s="277" t="s">
        <v>996</v>
      </c>
      <c r="E24" s="267"/>
      <c r="F24" s="277"/>
      <c r="G24" s="267"/>
      <c r="H24" s="267"/>
    </row>
    <row r="25" spans="1:8" x14ac:dyDescent="0.35">
      <c r="A25" s="277" t="s">
        <v>1064</v>
      </c>
      <c r="B25" s="277" t="s">
        <v>1065</v>
      </c>
      <c r="C25" s="277" t="s">
        <v>1066</v>
      </c>
      <c r="D25" s="277" t="s">
        <v>1042</v>
      </c>
      <c r="E25" s="267"/>
      <c r="F25" s="277"/>
      <c r="G25" s="267"/>
      <c r="H25" s="267"/>
    </row>
    <row r="26" spans="1:8" x14ac:dyDescent="0.35">
      <c r="A26" s="277" t="s">
        <v>1067</v>
      </c>
      <c r="B26" s="277" t="s">
        <v>1068</v>
      </c>
      <c r="C26" s="277" t="s">
        <v>1069</v>
      </c>
      <c r="D26" s="277" t="s">
        <v>1042</v>
      </c>
      <c r="E26" s="267"/>
      <c r="F26" s="277"/>
      <c r="G26" s="267"/>
      <c r="H26" s="267"/>
    </row>
    <row r="27" spans="1:8" x14ac:dyDescent="0.35">
      <c r="A27" s="277" t="s">
        <v>1070</v>
      </c>
      <c r="B27" s="277" t="s">
        <v>1071</v>
      </c>
      <c r="C27" s="277" t="s">
        <v>1072</v>
      </c>
      <c r="D27" s="277" t="s">
        <v>996</v>
      </c>
      <c r="E27" s="267"/>
      <c r="F27" s="277"/>
      <c r="G27" s="267"/>
      <c r="H27" s="267"/>
    </row>
    <row r="28" spans="1:8" x14ac:dyDescent="0.35">
      <c r="A28" s="277" t="s">
        <v>1073</v>
      </c>
      <c r="B28" s="277" t="s">
        <v>1074</v>
      </c>
      <c r="C28" s="277" t="s">
        <v>1075</v>
      </c>
      <c r="D28" s="277" t="s">
        <v>1029</v>
      </c>
      <c r="E28" s="267"/>
      <c r="F28" s="277"/>
      <c r="G28" s="267"/>
      <c r="H28" s="267"/>
    </row>
    <row r="29" spans="1:8" x14ac:dyDescent="0.35">
      <c r="A29" s="277" t="s">
        <v>1076</v>
      </c>
      <c r="B29" s="277" t="s">
        <v>1077</v>
      </c>
      <c r="C29" s="277" t="s">
        <v>1078</v>
      </c>
      <c r="D29" s="277" t="s">
        <v>996</v>
      </c>
      <c r="E29" s="267"/>
      <c r="F29" s="277"/>
      <c r="G29" s="267"/>
      <c r="H29" s="267"/>
    </row>
    <row r="30" spans="1:8" x14ac:dyDescent="0.35">
      <c r="A30" s="277" t="s">
        <v>1079</v>
      </c>
      <c r="B30" s="277" t="s">
        <v>1080</v>
      </c>
      <c r="C30" s="277" t="s">
        <v>1081</v>
      </c>
      <c r="D30" s="277" t="s">
        <v>1042</v>
      </c>
      <c r="E30" s="267"/>
      <c r="F30" s="277"/>
      <c r="G30" s="267"/>
      <c r="H30" s="267"/>
    </row>
    <row r="31" spans="1:8" x14ac:dyDescent="0.35">
      <c r="A31" s="277" t="s">
        <v>1082</v>
      </c>
      <c r="B31" s="277" t="s">
        <v>1083</v>
      </c>
      <c r="C31" s="277" t="s">
        <v>1084</v>
      </c>
      <c r="D31" s="277" t="s">
        <v>1042</v>
      </c>
      <c r="E31" s="267"/>
      <c r="F31" s="277"/>
      <c r="G31" s="267"/>
      <c r="H31" s="267"/>
    </row>
    <row r="32" spans="1:8" x14ac:dyDescent="0.35">
      <c r="A32" s="277" t="s">
        <v>1085</v>
      </c>
      <c r="B32" s="277" t="s">
        <v>1086</v>
      </c>
      <c r="C32" s="277" t="s">
        <v>1087</v>
      </c>
      <c r="D32" s="277" t="s">
        <v>1029</v>
      </c>
      <c r="E32" s="267"/>
      <c r="F32" s="277"/>
      <c r="G32" s="267"/>
      <c r="H32" s="267"/>
    </row>
    <row r="33" spans="1:8" x14ac:dyDescent="0.35">
      <c r="A33" s="277" t="s">
        <v>1088</v>
      </c>
      <c r="B33" s="277" t="s">
        <v>1089</v>
      </c>
      <c r="C33" s="277" t="s">
        <v>1090</v>
      </c>
      <c r="D33" s="277" t="s">
        <v>996</v>
      </c>
      <c r="E33" s="267"/>
      <c r="F33" s="277"/>
      <c r="G33" s="267"/>
      <c r="H33" s="267"/>
    </row>
    <row r="34" spans="1:8" x14ac:dyDescent="0.35">
      <c r="A34" s="277" t="s">
        <v>1091</v>
      </c>
      <c r="B34" s="277" t="s">
        <v>1092</v>
      </c>
      <c r="C34" s="277" t="s">
        <v>1093</v>
      </c>
      <c r="D34" s="277" t="s">
        <v>996</v>
      </c>
      <c r="E34" s="267"/>
      <c r="F34" s="277"/>
      <c r="G34" s="267"/>
      <c r="H34" s="267"/>
    </row>
    <row r="35" spans="1:8" x14ac:dyDescent="0.35">
      <c r="A35" s="277" t="s">
        <v>1094</v>
      </c>
      <c r="B35" s="277" t="s">
        <v>1095</v>
      </c>
      <c r="C35" s="277" t="s">
        <v>1096</v>
      </c>
      <c r="D35" s="277" t="s">
        <v>1023</v>
      </c>
      <c r="E35" s="267"/>
      <c r="F35" s="277"/>
      <c r="G35" s="267"/>
      <c r="H35" s="267"/>
    </row>
    <row r="36" spans="1:8" x14ac:dyDescent="0.35">
      <c r="A36" s="277" t="s">
        <v>1097</v>
      </c>
      <c r="B36" s="277" t="s">
        <v>1098</v>
      </c>
      <c r="C36" s="277" t="s">
        <v>1099</v>
      </c>
      <c r="D36" s="277" t="s">
        <v>996</v>
      </c>
      <c r="E36" s="267"/>
      <c r="F36" s="277"/>
      <c r="G36" s="267"/>
      <c r="H36" s="267"/>
    </row>
    <row r="37" spans="1:8" x14ac:dyDescent="0.35">
      <c r="A37" s="277" t="s">
        <v>1100</v>
      </c>
      <c r="B37" s="277" t="s">
        <v>1101</v>
      </c>
      <c r="C37" s="277" t="s">
        <v>1102</v>
      </c>
      <c r="D37" s="277" t="s">
        <v>1042</v>
      </c>
      <c r="E37" s="267"/>
      <c r="F37" s="277"/>
      <c r="G37" s="267"/>
      <c r="H37" s="267"/>
    </row>
    <row r="38" spans="1:8" x14ac:dyDescent="0.35">
      <c r="A38" s="277" t="s">
        <v>1103</v>
      </c>
      <c r="B38" s="277" t="s">
        <v>1104</v>
      </c>
      <c r="C38" s="277" t="s">
        <v>1105</v>
      </c>
      <c r="D38" s="277" t="s">
        <v>1042</v>
      </c>
      <c r="E38" s="267"/>
      <c r="F38" s="277"/>
      <c r="G38" s="267"/>
      <c r="H38" s="267"/>
    </row>
    <row r="39" spans="1:8" x14ac:dyDescent="0.35">
      <c r="A39" s="277" t="s">
        <v>1106</v>
      </c>
      <c r="B39" s="277" t="s">
        <v>1107</v>
      </c>
      <c r="C39" s="277" t="s">
        <v>1108</v>
      </c>
      <c r="D39" s="277" t="s">
        <v>996</v>
      </c>
      <c r="E39" s="267"/>
      <c r="F39" s="277"/>
      <c r="G39" s="267"/>
      <c r="H39" s="267"/>
    </row>
    <row r="40" spans="1:8" x14ac:dyDescent="0.35">
      <c r="A40" s="277" t="s">
        <v>1109</v>
      </c>
      <c r="B40" s="277" t="s">
        <v>1110</v>
      </c>
      <c r="C40" s="277" t="s">
        <v>1111</v>
      </c>
      <c r="D40" s="277" t="s">
        <v>1023</v>
      </c>
      <c r="E40" s="267"/>
      <c r="F40" s="277"/>
      <c r="G40" s="267"/>
      <c r="H40" s="267"/>
    </row>
    <row r="41" spans="1:8" x14ac:dyDescent="0.35">
      <c r="A41" s="277" t="s">
        <v>1112</v>
      </c>
      <c r="B41" s="277" t="s">
        <v>1113</v>
      </c>
      <c r="C41" s="277" t="s">
        <v>1114</v>
      </c>
      <c r="D41" s="277" t="s">
        <v>996</v>
      </c>
      <c r="E41" s="267"/>
      <c r="F41" s="277"/>
      <c r="G41" s="267"/>
      <c r="H41" s="267"/>
    </row>
    <row r="42" spans="1:8" x14ac:dyDescent="0.35">
      <c r="A42" s="277" t="s">
        <v>1115</v>
      </c>
      <c r="B42" s="277" t="s">
        <v>1116</v>
      </c>
      <c r="C42" s="277" t="s">
        <v>1117</v>
      </c>
      <c r="D42" s="277" t="s">
        <v>996</v>
      </c>
      <c r="E42" s="267"/>
      <c r="F42" s="277"/>
      <c r="G42" s="267"/>
      <c r="H42" s="267"/>
    </row>
    <row r="43" spans="1:8" x14ac:dyDescent="0.35">
      <c r="A43" s="277" t="s">
        <v>1118</v>
      </c>
      <c r="B43" s="277" t="s">
        <v>1119</v>
      </c>
      <c r="C43" s="277" t="s">
        <v>1120</v>
      </c>
      <c r="D43" s="277" t="s">
        <v>996</v>
      </c>
      <c r="E43" s="267"/>
      <c r="F43" s="277"/>
      <c r="G43" s="267"/>
      <c r="H43" s="267"/>
    </row>
    <row r="44" spans="1:8" x14ac:dyDescent="0.35">
      <c r="A44" s="277" t="s">
        <v>1121</v>
      </c>
      <c r="B44" s="277" t="s">
        <v>1122</v>
      </c>
      <c r="C44" s="277" t="s">
        <v>1123</v>
      </c>
      <c r="D44" s="277" t="s">
        <v>1013</v>
      </c>
      <c r="E44" s="267"/>
      <c r="F44" s="277"/>
      <c r="G44" s="267"/>
      <c r="H44" s="267"/>
    </row>
    <row r="45" spans="1:8" x14ac:dyDescent="0.35">
      <c r="A45" s="277" t="s">
        <v>1124</v>
      </c>
      <c r="B45" s="277" t="s">
        <v>1125</v>
      </c>
      <c r="C45" s="277" t="s">
        <v>1126</v>
      </c>
      <c r="D45" s="277" t="s">
        <v>1042</v>
      </c>
      <c r="E45" s="267"/>
      <c r="F45" s="277"/>
      <c r="G45" s="267"/>
      <c r="H45" s="267"/>
    </row>
    <row r="46" spans="1:8" x14ac:dyDescent="0.35">
      <c r="A46" s="277" t="s">
        <v>1127</v>
      </c>
      <c r="B46" s="277" t="s">
        <v>1128</v>
      </c>
      <c r="C46" s="277" t="s">
        <v>1129</v>
      </c>
      <c r="D46" s="277" t="s">
        <v>996</v>
      </c>
      <c r="E46" s="267"/>
      <c r="F46" s="277"/>
      <c r="G46" s="267"/>
      <c r="H46" s="267"/>
    </row>
    <row r="47" spans="1:8" x14ac:dyDescent="0.35">
      <c r="A47" s="277" t="s">
        <v>1130</v>
      </c>
      <c r="B47" s="277" t="s">
        <v>1131</v>
      </c>
      <c r="C47" s="277" t="s">
        <v>1132</v>
      </c>
      <c r="D47" s="277" t="s">
        <v>1029</v>
      </c>
      <c r="E47" s="267"/>
      <c r="F47" s="277"/>
      <c r="G47" s="267"/>
      <c r="H47" s="267"/>
    </row>
    <row r="48" spans="1:8" x14ac:dyDescent="0.35">
      <c r="A48" s="277" t="s">
        <v>1133</v>
      </c>
      <c r="B48" s="277" t="s">
        <v>1134</v>
      </c>
      <c r="C48" s="277" t="s">
        <v>1135</v>
      </c>
      <c r="D48" s="277" t="s">
        <v>1029</v>
      </c>
      <c r="E48" s="267"/>
      <c r="F48" s="277"/>
      <c r="G48" s="267"/>
      <c r="H48" s="267"/>
    </row>
    <row r="49" spans="1:8" x14ac:dyDescent="0.35">
      <c r="A49" s="277" t="s">
        <v>1136</v>
      </c>
      <c r="B49" s="277" t="s">
        <v>1137</v>
      </c>
      <c r="C49" s="277" t="s">
        <v>1138</v>
      </c>
      <c r="D49" s="277" t="s">
        <v>996</v>
      </c>
      <c r="E49" s="267"/>
      <c r="F49" s="277"/>
      <c r="G49" s="267"/>
      <c r="H49" s="267"/>
    </row>
    <row r="50" spans="1:8" x14ac:dyDescent="0.35">
      <c r="A50" s="277" t="s">
        <v>1139</v>
      </c>
      <c r="B50" s="277" t="s">
        <v>1140</v>
      </c>
      <c r="C50" s="277" t="s">
        <v>1141</v>
      </c>
      <c r="D50" s="277" t="s">
        <v>1142</v>
      </c>
      <c r="E50" s="267"/>
      <c r="F50" s="277"/>
      <c r="G50" s="267"/>
      <c r="H50" s="267"/>
    </row>
    <row r="51" spans="1:8" x14ac:dyDescent="0.35">
      <c r="A51" s="277" t="s">
        <v>1143</v>
      </c>
      <c r="B51" s="277" t="s">
        <v>1144</v>
      </c>
      <c r="C51" s="277" t="s">
        <v>1145</v>
      </c>
      <c r="D51" s="277" t="s">
        <v>1013</v>
      </c>
      <c r="E51" s="267"/>
      <c r="F51" s="277"/>
      <c r="G51" s="267"/>
      <c r="H51" s="267"/>
    </row>
    <row r="52" spans="1:8" x14ac:dyDescent="0.35">
      <c r="A52" s="277" t="s">
        <v>1146</v>
      </c>
      <c r="B52" s="277" t="s">
        <v>1147</v>
      </c>
      <c r="C52" s="277" t="s">
        <v>1148</v>
      </c>
      <c r="D52" s="277" t="s">
        <v>1013</v>
      </c>
      <c r="E52" s="267"/>
      <c r="F52" s="277"/>
      <c r="G52" s="267"/>
      <c r="H52" s="267"/>
    </row>
    <row r="53" spans="1:8" x14ac:dyDescent="0.35">
      <c r="A53" s="277" t="s">
        <v>1149</v>
      </c>
      <c r="B53" s="277" t="s">
        <v>1150</v>
      </c>
      <c r="C53" s="277" t="s">
        <v>1151</v>
      </c>
      <c r="D53" s="277" t="s">
        <v>1013</v>
      </c>
      <c r="E53" s="267"/>
      <c r="F53" s="277"/>
      <c r="G53" s="267"/>
      <c r="H53" s="267"/>
    </row>
    <row r="54" spans="1:8" x14ac:dyDescent="0.35">
      <c r="A54" s="277" t="s">
        <v>1152</v>
      </c>
      <c r="B54" s="277" t="s">
        <v>1153</v>
      </c>
      <c r="C54" s="277" t="s">
        <v>1154</v>
      </c>
      <c r="D54" s="277" t="s">
        <v>1023</v>
      </c>
      <c r="E54" s="267"/>
      <c r="F54" s="277"/>
      <c r="G54" s="267"/>
      <c r="H54" s="267"/>
    </row>
    <row r="55" spans="1:8" x14ac:dyDescent="0.35">
      <c r="A55" s="277" t="s">
        <v>1155</v>
      </c>
      <c r="B55" s="277" t="s">
        <v>1156</v>
      </c>
      <c r="C55" s="277" t="s">
        <v>1157</v>
      </c>
      <c r="D55" s="277" t="s">
        <v>996</v>
      </c>
      <c r="E55" s="267"/>
      <c r="F55" s="277"/>
      <c r="G55" s="267"/>
      <c r="H55" s="267"/>
    </row>
    <row r="56" spans="1:8" x14ac:dyDescent="0.35">
      <c r="A56" s="277" t="s">
        <v>1158</v>
      </c>
      <c r="B56" s="277" t="s">
        <v>1159</v>
      </c>
      <c r="C56" s="277" t="s">
        <v>1160</v>
      </c>
      <c r="D56" s="277" t="s">
        <v>996</v>
      </c>
      <c r="E56" s="267"/>
      <c r="F56" s="277"/>
      <c r="G56" s="267"/>
      <c r="H56" s="267"/>
    </row>
    <row r="57" spans="1:8" x14ac:dyDescent="0.35">
      <c r="A57" s="277" t="s">
        <v>1161</v>
      </c>
      <c r="B57" s="277" t="s">
        <v>1162</v>
      </c>
      <c r="C57" s="277" t="s">
        <v>1163</v>
      </c>
      <c r="D57" s="277" t="s">
        <v>996</v>
      </c>
      <c r="E57" s="267"/>
      <c r="F57" s="277"/>
      <c r="G57" s="267"/>
      <c r="H57" s="267"/>
    </row>
    <row r="58" spans="1:8" x14ac:dyDescent="0.35">
      <c r="A58" s="277" t="s">
        <v>1164</v>
      </c>
      <c r="B58" s="277" t="s">
        <v>1165</v>
      </c>
      <c r="C58" s="277" t="s">
        <v>1166</v>
      </c>
      <c r="D58" s="277" t="s">
        <v>1042</v>
      </c>
      <c r="E58" s="267"/>
      <c r="F58" s="277"/>
      <c r="G58" s="267"/>
      <c r="H58" s="267"/>
    </row>
    <row r="59" spans="1:8" x14ac:dyDescent="0.35">
      <c r="A59" s="277" t="s">
        <v>1167</v>
      </c>
      <c r="B59" s="277" t="s">
        <v>1168</v>
      </c>
      <c r="C59" s="277" t="s">
        <v>1169</v>
      </c>
      <c r="D59" s="277" t="s">
        <v>996</v>
      </c>
      <c r="E59" s="267"/>
      <c r="F59" s="277"/>
      <c r="G59" s="267"/>
      <c r="H59" s="267"/>
    </row>
    <row r="60" spans="1:8" x14ac:dyDescent="0.35">
      <c r="A60" s="277" t="s">
        <v>1170</v>
      </c>
      <c r="B60" s="277" t="s">
        <v>1171</v>
      </c>
      <c r="C60" s="277" t="s">
        <v>1172</v>
      </c>
      <c r="D60" s="277" t="s">
        <v>996</v>
      </c>
      <c r="E60" s="267"/>
      <c r="F60" s="277"/>
      <c r="G60" s="267"/>
      <c r="H60" s="267"/>
    </row>
    <row r="61" spans="1:8" x14ac:dyDescent="0.35">
      <c r="A61" s="277" t="s">
        <v>1173</v>
      </c>
      <c r="B61" s="277" t="s">
        <v>1174</v>
      </c>
      <c r="C61" s="277" t="s">
        <v>1175</v>
      </c>
      <c r="D61" s="277" t="s">
        <v>996</v>
      </c>
      <c r="E61" s="267"/>
      <c r="F61" s="277"/>
      <c r="G61" s="267"/>
      <c r="H61" s="267"/>
    </row>
    <row r="62" spans="1:8" x14ac:dyDescent="0.35">
      <c r="A62" s="277" t="s">
        <v>1176</v>
      </c>
      <c r="B62" s="277" t="s">
        <v>1177</v>
      </c>
      <c r="C62" s="277" t="s">
        <v>1178</v>
      </c>
      <c r="D62" s="277" t="s">
        <v>996</v>
      </c>
      <c r="E62" s="267"/>
      <c r="F62" s="277"/>
      <c r="G62" s="267"/>
      <c r="H62" s="267"/>
    </row>
    <row r="63" spans="1:8" x14ac:dyDescent="0.35">
      <c r="A63" s="277" t="s">
        <v>1179</v>
      </c>
      <c r="B63" s="277" t="s">
        <v>1180</v>
      </c>
      <c r="C63" s="277" t="s">
        <v>1181</v>
      </c>
      <c r="D63" s="277" t="s">
        <v>1013</v>
      </c>
      <c r="E63" s="267"/>
      <c r="F63" s="277"/>
      <c r="G63" s="267"/>
      <c r="H63" s="267"/>
    </row>
    <row r="64" spans="1:8" x14ac:dyDescent="0.35">
      <c r="A64" s="277" t="s">
        <v>1182</v>
      </c>
      <c r="B64" s="277" t="s">
        <v>1183</v>
      </c>
      <c r="C64" s="277" t="s">
        <v>1184</v>
      </c>
      <c r="D64" s="277" t="s">
        <v>1042</v>
      </c>
      <c r="E64" s="267"/>
      <c r="F64" s="277"/>
      <c r="G64" s="267"/>
      <c r="H64" s="267"/>
    </row>
    <row r="65" spans="1:8" x14ac:dyDescent="0.35">
      <c r="A65" s="277" t="s">
        <v>1185</v>
      </c>
      <c r="B65" s="277" t="s">
        <v>1186</v>
      </c>
      <c r="C65" s="277" t="s">
        <v>1187</v>
      </c>
      <c r="D65" s="277" t="s">
        <v>1013</v>
      </c>
      <c r="E65" s="267"/>
      <c r="F65" s="277"/>
      <c r="G65" s="267"/>
      <c r="H65" s="267"/>
    </row>
    <row r="66" spans="1:8" x14ac:dyDescent="0.35">
      <c r="A66" s="277" t="s">
        <v>1188</v>
      </c>
      <c r="B66" s="277" t="s">
        <v>1189</v>
      </c>
      <c r="C66" s="277" t="s">
        <v>1190</v>
      </c>
      <c r="D66" s="277" t="s">
        <v>1042</v>
      </c>
      <c r="E66" s="267"/>
      <c r="F66" s="277"/>
      <c r="G66" s="267"/>
      <c r="H66" s="267"/>
    </row>
    <row r="67" spans="1:8" x14ac:dyDescent="0.35">
      <c r="A67" s="277" t="s">
        <v>1191</v>
      </c>
      <c r="B67" s="277" t="s">
        <v>1192</v>
      </c>
      <c r="C67" s="277" t="s">
        <v>1193</v>
      </c>
      <c r="D67" s="277" t="s">
        <v>996</v>
      </c>
      <c r="E67" s="267"/>
      <c r="F67" s="277"/>
      <c r="G67" s="267"/>
      <c r="H67" s="267"/>
    </row>
    <row r="68" spans="1:8" x14ac:dyDescent="0.35">
      <c r="A68" s="277" t="s">
        <v>1194</v>
      </c>
      <c r="B68" s="277" t="s">
        <v>1195</v>
      </c>
      <c r="C68" s="277" t="s">
        <v>1196</v>
      </c>
      <c r="D68" s="277" t="s">
        <v>996</v>
      </c>
      <c r="E68" s="267"/>
      <c r="F68" s="277"/>
      <c r="G68" s="267"/>
      <c r="H68" s="267"/>
    </row>
    <row r="69" spans="1:8" x14ac:dyDescent="0.35">
      <c r="A69" s="277" t="s">
        <v>1197</v>
      </c>
      <c r="B69" s="277" t="s">
        <v>1198</v>
      </c>
      <c r="C69" s="277" t="s">
        <v>1199</v>
      </c>
      <c r="D69" s="277" t="s">
        <v>996</v>
      </c>
      <c r="E69" s="267"/>
      <c r="F69" s="277"/>
      <c r="G69" s="267"/>
      <c r="H69" s="267"/>
    </row>
    <row r="70" spans="1:8" x14ac:dyDescent="0.35">
      <c r="A70" s="277" t="s">
        <v>1200</v>
      </c>
      <c r="B70" s="277" t="s">
        <v>1201</v>
      </c>
      <c r="C70" s="277" t="s">
        <v>1202</v>
      </c>
      <c r="D70" s="277" t="s">
        <v>1023</v>
      </c>
      <c r="E70" s="267"/>
      <c r="F70" s="277"/>
      <c r="G70" s="267"/>
      <c r="H70" s="267"/>
    </row>
    <row r="71" spans="1:8" x14ac:dyDescent="0.35">
      <c r="A71" s="277" t="s">
        <v>1203</v>
      </c>
      <c r="B71" s="277" t="s">
        <v>1204</v>
      </c>
      <c r="C71" s="277" t="s">
        <v>1205</v>
      </c>
      <c r="D71" s="277" t="s">
        <v>1013</v>
      </c>
      <c r="E71" s="267"/>
      <c r="F71" s="277"/>
      <c r="G71" s="267"/>
      <c r="H71" s="267"/>
    </row>
    <row r="72" spans="1:8" x14ac:dyDescent="0.35">
      <c r="A72" s="277" t="s">
        <v>1206</v>
      </c>
      <c r="B72" s="277" t="s">
        <v>1207</v>
      </c>
      <c r="C72" s="277" t="s">
        <v>1208</v>
      </c>
      <c r="D72" s="277" t="s">
        <v>1013</v>
      </c>
      <c r="E72" s="267"/>
      <c r="F72" s="277"/>
      <c r="G72" s="267"/>
      <c r="H72" s="267"/>
    </row>
    <row r="73" spans="1:8" x14ac:dyDescent="0.35">
      <c r="A73" s="277" t="s">
        <v>1209</v>
      </c>
      <c r="B73" s="277" t="s">
        <v>1210</v>
      </c>
      <c r="C73" s="277" t="s">
        <v>1211</v>
      </c>
      <c r="D73" s="277" t="s">
        <v>996</v>
      </c>
      <c r="E73" s="267"/>
      <c r="F73" s="277"/>
      <c r="G73" s="267"/>
      <c r="H73" s="267"/>
    </row>
    <row r="74" spans="1:8" x14ac:dyDescent="0.35">
      <c r="A74" s="277" t="s">
        <v>1212</v>
      </c>
      <c r="B74" s="277" t="s">
        <v>1213</v>
      </c>
      <c r="C74" s="277" t="s">
        <v>1214</v>
      </c>
      <c r="D74" s="277" t="s">
        <v>1042</v>
      </c>
      <c r="E74" s="267"/>
      <c r="F74" s="277"/>
      <c r="G74" s="267"/>
      <c r="H74" s="267"/>
    </row>
    <row r="75" spans="1:8" x14ac:dyDescent="0.35">
      <c r="A75" s="277" t="s">
        <v>1215</v>
      </c>
      <c r="B75" s="277" t="s">
        <v>1216</v>
      </c>
      <c r="C75" s="277" t="s">
        <v>1217</v>
      </c>
      <c r="D75" s="277" t="s">
        <v>996</v>
      </c>
      <c r="E75" s="267"/>
      <c r="F75" s="277"/>
      <c r="G75" s="267"/>
      <c r="H75" s="267"/>
    </row>
    <row r="76" spans="1:8" x14ac:dyDescent="0.35">
      <c r="A76" s="277" t="s">
        <v>1218</v>
      </c>
      <c r="B76" s="277" t="s">
        <v>1219</v>
      </c>
      <c r="C76" s="277" t="s">
        <v>1220</v>
      </c>
      <c r="D76" s="277" t="s">
        <v>1029</v>
      </c>
      <c r="E76" s="267"/>
      <c r="F76" s="277"/>
      <c r="G76" s="267"/>
      <c r="H76" s="267"/>
    </row>
    <row r="77" spans="1:8" x14ac:dyDescent="0.35">
      <c r="A77" s="277" t="s">
        <v>1221</v>
      </c>
      <c r="B77" s="277" t="s">
        <v>1222</v>
      </c>
      <c r="C77" s="277" t="s">
        <v>1223</v>
      </c>
      <c r="D77" s="277" t="s">
        <v>996</v>
      </c>
      <c r="E77" s="267"/>
      <c r="F77" s="277"/>
      <c r="G77" s="267"/>
      <c r="H77" s="267"/>
    </row>
    <row r="78" spans="1:8" x14ac:dyDescent="0.35">
      <c r="A78" s="277" t="s">
        <v>1224</v>
      </c>
      <c r="B78" s="277" t="s">
        <v>1225</v>
      </c>
      <c r="C78" s="277" t="s">
        <v>1226</v>
      </c>
      <c r="D78" s="277" t="s">
        <v>1023</v>
      </c>
      <c r="E78" s="267"/>
      <c r="F78" s="277"/>
      <c r="G78" s="267"/>
      <c r="H78" s="267"/>
    </row>
    <row r="79" spans="1:8" x14ac:dyDescent="0.35">
      <c r="A79" s="277" t="s">
        <v>1227</v>
      </c>
      <c r="B79" s="277" t="s">
        <v>1228</v>
      </c>
      <c r="C79" s="277" t="s">
        <v>1229</v>
      </c>
      <c r="D79" s="277" t="s">
        <v>1042</v>
      </c>
      <c r="E79" s="267"/>
      <c r="F79" s="277"/>
      <c r="G79" s="267"/>
      <c r="H79" s="267"/>
    </row>
    <row r="80" spans="1:8" x14ac:dyDescent="0.35">
      <c r="A80" s="277" t="s">
        <v>1230</v>
      </c>
      <c r="B80" s="277" t="s">
        <v>1231</v>
      </c>
      <c r="C80" s="277" t="s">
        <v>1232</v>
      </c>
      <c r="D80" s="277" t="s">
        <v>1013</v>
      </c>
      <c r="E80" s="267"/>
      <c r="F80" s="277"/>
      <c r="G80" s="267"/>
      <c r="H80" s="267"/>
    </row>
    <row r="81" spans="1:8" x14ac:dyDescent="0.35">
      <c r="A81" s="277" t="s">
        <v>1233</v>
      </c>
      <c r="B81" s="277" t="s">
        <v>1234</v>
      </c>
      <c r="C81" s="277" t="s">
        <v>1235</v>
      </c>
      <c r="D81" s="277" t="s">
        <v>1013</v>
      </c>
      <c r="E81" s="267"/>
      <c r="F81" s="277"/>
      <c r="G81" s="267"/>
      <c r="H81" s="267"/>
    </row>
    <row r="82" spans="1:8" x14ac:dyDescent="0.35">
      <c r="A82" s="277" t="s">
        <v>1236</v>
      </c>
      <c r="B82" s="277" t="s">
        <v>1237</v>
      </c>
      <c r="C82" s="277" t="s">
        <v>1238</v>
      </c>
      <c r="D82" s="277" t="s">
        <v>996</v>
      </c>
      <c r="E82" s="267"/>
      <c r="F82" s="277"/>
      <c r="G82" s="267"/>
      <c r="H82" s="267"/>
    </row>
    <row r="83" spans="1:8" x14ac:dyDescent="0.35">
      <c r="A83" s="277" t="s">
        <v>1239</v>
      </c>
      <c r="B83" s="277" t="s">
        <v>1240</v>
      </c>
      <c r="C83" s="277" t="s">
        <v>1241</v>
      </c>
      <c r="D83" s="277" t="s">
        <v>1042</v>
      </c>
      <c r="E83" s="267"/>
      <c r="F83" s="277"/>
      <c r="G83" s="267"/>
      <c r="H83" s="267"/>
    </row>
    <row r="84" spans="1:8" x14ac:dyDescent="0.35">
      <c r="A84" s="277" t="s">
        <v>1242</v>
      </c>
      <c r="B84" s="277" t="s">
        <v>1243</v>
      </c>
      <c r="C84" s="277" t="s">
        <v>1244</v>
      </c>
      <c r="D84" s="277" t="s">
        <v>996</v>
      </c>
      <c r="E84" s="267"/>
      <c r="F84" s="277"/>
      <c r="G84" s="267"/>
      <c r="H84" s="267"/>
    </row>
    <row r="85" spans="1:8" x14ac:dyDescent="0.35">
      <c r="A85" s="277" t="s">
        <v>1245</v>
      </c>
      <c r="B85" s="277" t="s">
        <v>1246</v>
      </c>
      <c r="C85" s="277" t="s">
        <v>1247</v>
      </c>
      <c r="D85" s="277" t="s">
        <v>1013</v>
      </c>
      <c r="E85" s="267"/>
      <c r="F85" s="277"/>
      <c r="G85" s="267"/>
      <c r="H85" s="267"/>
    </row>
    <row r="86" spans="1:8" x14ac:dyDescent="0.35">
      <c r="A86" s="277" t="s">
        <v>1248</v>
      </c>
      <c r="B86" s="277" t="s">
        <v>1249</v>
      </c>
      <c r="C86" s="277" t="s">
        <v>1250</v>
      </c>
      <c r="D86" s="277" t="s">
        <v>1042</v>
      </c>
      <c r="E86" s="267"/>
      <c r="F86" s="277"/>
      <c r="G86" s="267"/>
      <c r="H86" s="267"/>
    </row>
    <row r="87" spans="1:8" x14ac:dyDescent="0.35">
      <c r="A87" s="277" t="s">
        <v>1251</v>
      </c>
      <c r="B87" s="277" t="s">
        <v>1252</v>
      </c>
      <c r="C87" s="277" t="s">
        <v>1253</v>
      </c>
      <c r="D87" s="277" t="s">
        <v>1142</v>
      </c>
      <c r="E87" s="267"/>
      <c r="F87" s="277"/>
      <c r="G87" s="267"/>
      <c r="H87" s="267"/>
    </row>
    <row r="88" spans="1:8" x14ac:dyDescent="0.35">
      <c r="A88" s="277" t="s">
        <v>1254</v>
      </c>
      <c r="B88" s="277" t="s">
        <v>1255</v>
      </c>
      <c r="C88" s="277" t="s">
        <v>1256</v>
      </c>
      <c r="D88" s="277" t="s">
        <v>1013</v>
      </c>
      <c r="E88" s="267"/>
      <c r="F88" s="277"/>
      <c r="G88" s="267"/>
      <c r="H88" s="267"/>
    </row>
    <row r="89" spans="1:8" x14ac:dyDescent="0.35">
      <c r="A89" s="277" t="s">
        <v>1257</v>
      </c>
      <c r="B89" s="277" t="s">
        <v>1258</v>
      </c>
      <c r="C89" s="277" t="s">
        <v>1259</v>
      </c>
      <c r="D89" s="277" t="s">
        <v>996</v>
      </c>
      <c r="E89" s="267"/>
      <c r="F89" s="277"/>
      <c r="G89" s="267"/>
      <c r="H89" s="267"/>
    </row>
    <row r="90" spans="1:8" x14ac:dyDescent="0.35">
      <c r="A90" s="277" t="s">
        <v>1260</v>
      </c>
      <c r="B90" s="277" t="s">
        <v>1261</v>
      </c>
      <c r="C90" s="277" t="s">
        <v>1262</v>
      </c>
      <c r="D90" s="277" t="s">
        <v>1013</v>
      </c>
      <c r="E90" s="267"/>
      <c r="F90" s="277"/>
      <c r="G90" s="267"/>
      <c r="H90" s="267"/>
    </row>
    <row r="91" spans="1:8" x14ac:dyDescent="0.35">
      <c r="A91" s="277" t="s">
        <v>1263</v>
      </c>
      <c r="B91" s="277" t="s">
        <v>1264</v>
      </c>
      <c r="C91" s="277" t="s">
        <v>1265</v>
      </c>
      <c r="D91" s="277" t="s">
        <v>1142</v>
      </c>
      <c r="E91" s="267"/>
      <c r="F91" s="277"/>
      <c r="G91" s="267"/>
      <c r="H91" s="267"/>
    </row>
    <row r="92" spans="1:8" x14ac:dyDescent="0.35">
      <c r="A92" s="277" t="s">
        <v>1266</v>
      </c>
      <c r="B92" s="277" t="s">
        <v>1267</v>
      </c>
      <c r="C92" s="277" t="s">
        <v>1268</v>
      </c>
      <c r="D92" s="277" t="s">
        <v>1013</v>
      </c>
      <c r="E92" s="267"/>
      <c r="F92" s="277"/>
      <c r="G92" s="267"/>
      <c r="H92" s="267"/>
    </row>
    <row r="93" spans="1:8" x14ac:dyDescent="0.35">
      <c r="A93" s="277" t="s">
        <v>1269</v>
      </c>
      <c r="B93" s="277" t="s">
        <v>1270</v>
      </c>
      <c r="C93" s="277" t="s">
        <v>1271</v>
      </c>
      <c r="D93" s="277" t="s">
        <v>1013</v>
      </c>
      <c r="E93" s="267"/>
      <c r="F93" s="277"/>
      <c r="G93" s="267"/>
      <c r="H93" s="267"/>
    </row>
    <row r="94" spans="1:8" x14ac:dyDescent="0.35">
      <c r="A94" s="277" t="s">
        <v>1272</v>
      </c>
      <c r="B94" s="277" t="s">
        <v>1273</v>
      </c>
      <c r="C94" s="277" t="s">
        <v>1274</v>
      </c>
      <c r="D94" s="277" t="s">
        <v>1013</v>
      </c>
      <c r="E94" s="267"/>
      <c r="F94" s="277"/>
      <c r="G94" s="267"/>
      <c r="H94" s="267"/>
    </row>
    <row r="95" spans="1:8" x14ac:dyDescent="0.35">
      <c r="A95" s="277" t="s">
        <v>1275</v>
      </c>
      <c r="B95" s="277" t="s">
        <v>1276</v>
      </c>
      <c r="C95" s="277" t="s">
        <v>1277</v>
      </c>
      <c r="D95" s="277" t="s">
        <v>1029</v>
      </c>
      <c r="E95" s="267"/>
      <c r="F95" s="277"/>
      <c r="G95" s="267"/>
      <c r="H95" s="267"/>
    </row>
    <row r="96" spans="1:8" x14ac:dyDescent="0.35">
      <c r="A96" s="277" t="s">
        <v>1278</v>
      </c>
      <c r="B96" s="277" t="s">
        <v>1279</v>
      </c>
      <c r="C96" s="277" t="s">
        <v>1280</v>
      </c>
      <c r="D96" s="277" t="s">
        <v>1042</v>
      </c>
      <c r="E96" s="267"/>
      <c r="F96" s="277"/>
      <c r="G96" s="267"/>
      <c r="H96" s="267"/>
    </row>
    <row r="97" spans="1:8" x14ac:dyDescent="0.35">
      <c r="A97" s="277" t="s">
        <v>1281</v>
      </c>
      <c r="B97" s="277" t="s">
        <v>1282</v>
      </c>
      <c r="C97" s="277" t="s">
        <v>1283</v>
      </c>
      <c r="D97" s="277" t="s">
        <v>1013</v>
      </c>
      <c r="E97" s="267"/>
      <c r="F97" s="277"/>
      <c r="G97" s="267"/>
      <c r="H97" s="267"/>
    </row>
    <row r="98" spans="1:8" x14ac:dyDescent="0.35">
      <c r="A98" s="277" t="s">
        <v>1284</v>
      </c>
      <c r="B98" s="277" t="s">
        <v>1285</v>
      </c>
      <c r="C98" s="277" t="s">
        <v>1286</v>
      </c>
      <c r="D98" s="277" t="s">
        <v>1013</v>
      </c>
      <c r="E98" s="267"/>
      <c r="F98" s="277"/>
      <c r="G98" s="267"/>
      <c r="H98" s="267"/>
    </row>
    <row r="99" spans="1:8" x14ac:dyDescent="0.35">
      <c r="A99" s="277" t="s">
        <v>1287</v>
      </c>
      <c r="B99" s="277" t="s">
        <v>1288</v>
      </c>
      <c r="C99" s="277" t="s">
        <v>1289</v>
      </c>
      <c r="D99" s="277" t="s">
        <v>996</v>
      </c>
      <c r="E99" s="267"/>
      <c r="F99" s="277"/>
      <c r="G99" s="267"/>
      <c r="H99" s="267"/>
    </row>
    <row r="100" spans="1:8" x14ac:dyDescent="0.35">
      <c r="A100" s="277" t="s">
        <v>1290</v>
      </c>
      <c r="B100" s="277" t="s">
        <v>1291</v>
      </c>
      <c r="C100" s="277" t="s">
        <v>1292</v>
      </c>
      <c r="D100" s="277" t="s">
        <v>1029</v>
      </c>
      <c r="E100" s="267"/>
      <c r="F100" s="277"/>
      <c r="G100" s="267"/>
      <c r="H100" s="267"/>
    </row>
    <row r="101" spans="1:8" x14ac:dyDescent="0.35">
      <c r="A101" s="277" t="s">
        <v>1293</v>
      </c>
      <c r="B101" s="277" t="s">
        <v>1294</v>
      </c>
      <c r="C101" s="277" t="s">
        <v>1295</v>
      </c>
      <c r="D101" s="277" t="s">
        <v>1042</v>
      </c>
      <c r="E101" s="267"/>
      <c r="F101" s="277"/>
      <c r="G101" s="267"/>
      <c r="H101" s="267"/>
    </row>
    <row r="102" spans="1:8" x14ac:dyDescent="0.35">
      <c r="A102" s="277" t="s">
        <v>1296</v>
      </c>
      <c r="B102" s="277" t="s">
        <v>1297</v>
      </c>
      <c r="C102" s="277" t="s">
        <v>1298</v>
      </c>
      <c r="D102" s="277" t="s">
        <v>1013</v>
      </c>
      <c r="E102" s="267"/>
      <c r="F102" s="277"/>
      <c r="G102" s="267"/>
      <c r="H102" s="267"/>
    </row>
    <row r="103" spans="1:8" x14ac:dyDescent="0.35">
      <c r="A103" s="277" t="s">
        <v>1299</v>
      </c>
      <c r="B103" s="277" t="s">
        <v>1300</v>
      </c>
      <c r="C103" s="277" t="s">
        <v>1301</v>
      </c>
      <c r="D103" s="277" t="s">
        <v>1013</v>
      </c>
      <c r="E103" s="267"/>
      <c r="F103" s="277"/>
      <c r="G103" s="267"/>
      <c r="H103" s="267"/>
    </row>
    <row r="104" spans="1:8" x14ac:dyDescent="0.35">
      <c r="A104" s="277" t="s">
        <v>1302</v>
      </c>
      <c r="B104" s="277" t="s">
        <v>1303</v>
      </c>
      <c r="C104" s="277" t="s">
        <v>1304</v>
      </c>
      <c r="D104" s="277" t="s">
        <v>1023</v>
      </c>
      <c r="E104" s="267"/>
      <c r="F104" s="277"/>
      <c r="G104" s="267"/>
      <c r="H104" s="267"/>
    </row>
    <row r="105" spans="1:8" x14ac:dyDescent="0.35">
      <c r="A105" s="277" t="s">
        <v>1305</v>
      </c>
      <c r="B105" s="277" t="s">
        <v>1306</v>
      </c>
      <c r="C105" s="277" t="s">
        <v>1307</v>
      </c>
      <c r="D105" s="277" t="s">
        <v>996</v>
      </c>
      <c r="E105" s="267"/>
      <c r="F105" s="277"/>
      <c r="G105" s="267"/>
      <c r="H105" s="267"/>
    </row>
    <row r="106" spans="1:8" x14ac:dyDescent="0.35">
      <c r="A106" s="277" t="s">
        <v>1308</v>
      </c>
      <c r="B106" s="277" t="s">
        <v>1309</v>
      </c>
      <c r="C106" s="277" t="s">
        <v>1310</v>
      </c>
      <c r="D106" s="277" t="s">
        <v>996</v>
      </c>
      <c r="E106" s="267"/>
      <c r="F106" s="277"/>
      <c r="G106" s="267"/>
      <c r="H106" s="267"/>
    </row>
    <row r="107" spans="1:8" x14ac:dyDescent="0.35">
      <c r="A107" s="277" t="s">
        <v>1311</v>
      </c>
      <c r="B107" s="277" t="s">
        <v>1312</v>
      </c>
      <c r="C107" s="277" t="s">
        <v>1313</v>
      </c>
      <c r="D107" s="277" t="s">
        <v>996</v>
      </c>
      <c r="E107" s="267"/>
      <c r="F107" s="277"/>
      <c r="G107" s="267"/>
      <c r="H107" s="267"/>
    </row>
    <row r="108" spans="1:8" x14ac:dyDescent="0.35">
      <c r="A108" s="277" t="s">
        <v>1314</v>
      </c>
      <c r="B108" s="277" t="s">
        <v>1315</v>
      </c>
      <c r="C108" s="277" t="s">
        <v>1316</v>
      </c>
      <c r="D108" s="277" t="s">
        <v>996</v>
      </c>
      <c r="E108" s="267"/>
      <c r="F108" s="277"/>
      <c r="G108" s="267"/>
      <c r="H108" s="267"/>
    </row>
    <row r="109" spans="1:8" x14ac:dyDescent="0.35">
      <c r="A109" s="277" t="s">
        <v>1317</v>
      </c>
      <c r="B109" s="277" t="s">
        <v>1318</v>
      </c>
      <c r="C109" s="277" t="s">
        <v>1319</v>
      </c>
      <c r="D109" s="277" t="s">
        <v>996</v>
      </c>
      <c r="E109" s="267"/>
      <c r="F109" s="277"/>
      <c r="G109" s="267"/>
      <c r="H109" s="267"/>
    </row>
    <row r="110" spans="1:8" x14ac:dyDescent="0.35">
      <c r="A110" s="277" t="s">
        <v>1320</v>
      </c>
      <c r="B110" s="277" t="s">
        <v>1321</v>
      </c>
      <c r="C110" s="277" t="s">
        <v>1322</v>
      </c>
      <c r="D110" s="277" t="s">
        <v>1013</v>
      </c>
      <c r="E110" s="267"/>
      <c r="F110" s="277"/>
      <c r="G110" s="267"/>
      <c r="H110" s="267"/>
    </row>
    <row r="111" spans="1:8" x14ac:dyDescent="0.35">
      <c r="A111" s="277" t="s">
        <v>1323</v>
      </c>
      <c r="B111" s="277" t="s">
        <v>1324</v>
      </c>
      <c r="C111" s="277" t="s">
        <v>1325</v>
      </c>
      <c r="D111" s="277" t="s">
        <v>1013</v>
      </c>
      <c r="E111" s="267"/>
      <c r="F111" s="277"/>
      <c r="G111" s="267"/>
      <c r="H111" s="267"/>
    </row>
    <row r="112" spans="1:8" x14ac:dyDescent="0.35">
      <c r="A112" s="277" t="s">
        <v>1326</v>
      </c>
      <c r="B112" s="277" t="s">
        <v>1327</v>
      </c>
      <c r="C112" s="277" t="s">
        <v>1328</v>
      </c>
      <c r="D112" s="277" t="s">
        <v>1042</v>
      </c>
      <c r="E112" s="267"/>
      <c r="F112" s="277"/>
      <c r="G112" s="267"/>
      <c r="H112" s="267"/>
    </row>
    <row r="113" spans="1:8" x14ac:dyDescent="0.35">
      <c r="A113" s="277" t="s">
        <v>1329</v>
      </c>
      <c r="B113" s="277" t="s">
        <v>1330</v>
      </c>
      <c r="C113" s="277" t="s">
        <v>1331</v>
      </c>
      <c r="D113" s="277" t="s">
        <v>996</v>
      </c>
      <c r="E113" s="267"/>
      <c r="F113" s="277"/>
      <c r="G113" s="267"/>
      <c r="H113" s="267"/>
    </row>
    <row r="114" spans="1:8" x14ac:dyDescent="0.35">
      <c r="A114" s="277" t="s">
        <v>1332</v>
      </c>
      <c r="B114" s="277" t="s">
        <v>1333</v>
      </c>
      <c r="C114" s="277" t="s">
        <v>1334</v>
      </c>
      <c r="D114" s="277" t="s">
        <v>996</v>
      </c>
      <c r="E114" s="267"/>
      <c r="F114" s="277"/>
      <c r="G114" s="267"/>
      <c r="H114" s="267"/>
    </row>
    <row r="115" spans="1:8" x14ac:dyDescent="0.35">
      <c r="A115" s="277" t="s">
        <v>1335</v>
      </c>
      <c r="B115" s="277" t="s">
        <v>1336</v>
      </c>
      <c r="C115" s="277" t="s">
        <v>1337</v>
      </c>
      <c r="D115" s="277" t="s">
        <v>1142</v>
      </c>
      <c r="E115" s="267"/>
      <c r="F115" s="277"/>
      <c r="G115" s="267"/>
      <c r="H115" s="267"/>
    </row>
    <row r="116" spans="1:8" x14ac:dyDescent="0.35">
      <c r="A116" s="277" t="s">
        <v>1338</v>
      </c>
      <c r="B116" s="277" t="s">
        <v>1339</v>
      </c>
      <c r="C116" s="277" t="s">
        <v>1340</v>
      </c>
      <c r="D116" s="277" t="s">
        <v>1013</v>
      </c>
      <c r="E116" s="267"/>
      <c r="F116" s="277"/>
      <c r="G116" s="267"/>
      <c r="H116" s="267"/>
    </row>
    <row r="117" spans="1:8" x14ac:dyDescent="0.35">
      <c r="A117" s="277" t="s">
        <v>1341</v>
      </c>
      <c r="B117" s="277" t="s">
        <v>1342</v>
      </c>
      <c r="C117" s="277" t="s">
        <v>1343</v>
      </c>
      <c r="D117" s="277" t="s">
        <v>996</v>
      </c>
      <c r="E117" s="267"/>
      <c r="F117" s="277"/>
      <c r="G117" s="267"/>
      <c r="H117" s="267"/>
    </row>
    <row r="118" spans="1:8" x14ac:dyDescent="0.35">
      <c r="A118" s="277" t="s">
        <v>1344</v>
      </c>
      <c r="B118" s="277" t="s">
        <v>1345</v>
      </c>
      <c r="C118" s="277" t="s">
        <v>1346</v>
      </c>
      <c r="D118" s="277" t="s">
        <v>996</v>
      </c>
      <c r="E118" s="267"/>
      <c r="F118" s="277"/>
      <c r="G118" s="267"/>
      <c r="H118" s="267"/>
    </row>
    <row r="119" spans="1:8" x14ac:dyDescent="0.35">
      <c r="A119" s="277" t="s">
        <v>1347</v>
      </c>
      <c r="B119" s="277" t="s">
        <v>1348</v>
      </c>
      <c r="C119" s="277" t="s">
        <v>1349</v>
      </c>
      <c r="D119" s="277" t="s">
        <v>996</v>
      </c>
      <c r="E119" s="267"/>
      <c r="F119" s="277"/>
      <c r="G119" s="267"/>
      <c r="H119" s="267"/>
    </row>
    <row r="120" spans="1:8" x14ac:dyDescent="0.35">
      <c r="A120" s="277" t="s">
        <v>1350</v>
      </c>
      <c r="B120" s="277" t="s">
        <v>1351</v>
      </c>
      <c r="C120" s="277" t="s">
        <v>1352</v>
      </c>
      <c r="D120" s="277" t="s">
        <v>1023</v>
      </c>
      <c r="E120" s="267"/>
      <c r="F120" s="277"/>
      <c r="G120" s="267"/>
      <c r="H120" s="267"/>
    </row>
    <row r="121" spans="1:8" x14ac:dyDescent="0.35">
      <c r="A121" s="277" t="s">
        <v>1353</v>
      </c>
      <c r="B121" s="277" t="s">
        <v>1354</v>
      </c>
      <c r="C121" s="277" t="s">
        <v>1355</v>
      </c>
      <c r="D121" s="277" t="s">
        <v>996</v>
      </c>
      <c r="E121" s="267"/>
      <c r="F121" s="277"/>
      <c r="G121" s="267"/>
      <c r="H121" s="267"/>
    </row>
    <row r="122" spans="1:8" x14ac:dyDescent="0.35">
      <c r="A122" s="277" t="s">
        <v>1356</v>
      </c>
      <c r="B122" s="277" t="s">
        <v>1357</v>
      </c>
      <c r="C122" s="277" t="s">
        <v>1358</v>
      </c>
      <c r="D122" s="277" t="s">
        <v>996</v>
      </c>
      <c r="E122" s="267"/>
      <c r="F122" s="277"/>
      <c r="G122" s="267"/>
      <c r="H122" s="267"/>
    </row>
    <row r="123" spans="1:8" s="162" customFormat="1" x14ac:dyDescent="0.35">
      <c r="A123" s="277" t="s">
        <v>1359</v>
      </c>
      <c r="B123" s="277" t="s">
        <v>1360</v>
      </c>
      <c r="C123" s="277" t="s">
        <v>1361</v>
      </c>
      <c r="D123" s="277" t="s">
        <v>996</v>
      </c>
      <c r="E123" s="267"/>
      <c r="F123" s="277"/>
      <c r="G123" s="278"/>
      <c r="H123" s="278"/>
    </row>
    <row r="124" spans="1:8" s="162" customFormat="1" x14ac:dyDescent="0.35">
      <c r="A124" s="277" t="s">
        <v>1362</v>
      </c>
      <c r="B124" s="277" t="s">
        <v>1363</v>
      </c>
      <c r="C124" s="277" t="s">
        <v>1364</v>
      </c>
      <c r="D124" s="277" t="s">
        <v>1142</v>
      </c>
      <c r="E124" s="267"/>
      <c r="F124" s="277"/>
      <c r="G124" s="278"/>
      <c r="H124" s="278"/>
    </row>
    <row r="125" spans="1:8" x14ac:dyDescent="0.35">
      <c r="A125" s="277" t="s">
        <v>1365</v>
      </c>
      <c r="B125" s="277" t="s">
        <v>1366</v>
      </c>
      <c r="C125" s="277" t="s">
        <v>1367</v>
      </c>
      <c r="D125" s="277" t="s">
        <v>1013</v>
      </c>
      <c r="E125" s="267"/>
      <c r="F125" s="277"/>
      <c r="G125" s="267"/>
      <c r="H125" s="267"/>
    </row>
    <row r="126" spans="1:8" x14ac:dyDescent="0.35">
      <c r="A126" s="277" t="s">
        <v>1368</v>
      </c>
      <c r="B126" s="277" t="s">
        <v>1369</v>
      </c>
      <c r="C126" s="277" t="s">
        <v>1370</v>
      </c>
      <c r="D126" s="277" t="s">
        <v>1013</v>
      </c>
      <c r="E126" s="267"/>
      <c r="F126" s="277"/>
      <c r="G126" s="267"/>
      <c r="H126" s="267"/>
    </row>
    <row r="127" spans="1:8" x14ac:dyDescent="0.35">
      <c r="A127" s="277" t="s">
        <v>1371</v>
      </c>
      <c r="B127" s="277" t="s">
        <v>1372</v>
      </c>
      <c r="C127" s="277" t="s">
        <v>1373</v>
      </c>
      <c r="D127" s="277" t="s">
        <v>996</v>
      </c>
      <c r="E127" s="267"/>
      <c r="F127" s="277"/>
      <c r="G127" s="267"/>
      <c r="H127" s="267"/>
    </row>
    <row r="128" spans="1:8" x14ac:dyDescent="0.35">
      <c r="A128" s="277" t="s">
        <v>1374</v>
      </c>
      <c r="B128" s="277" t="s">
        <v>1375</v>
      </c>
      <c r="C128" s="277" t="s">
        <v>1376</v>
      </c>
      <c r="D128" s="277" t="s">
        <v>1013</v>
      </c>
      <c r="E128" s="267"/>
      <c r="F128" s="277"/>
      <c r="G128" s="267"/>
      <c r="H128" s="267"/>
    </row>
    <row r="129" spans="1:8" x14ac:dyDescent="0.35">
      <c r="A129" s="277" t="s">
        <v>1377</v>
      </c>
      <c r="B129" s="277" t="s">
        <v>1378</v>
      </c>
      <c r="C129" s="277" t="s">
        <v>1379</v>
      </c>
      <c r="D129" s="277" t="s">
        <v>996</v>
      </c>
      <c r="E129" s="267"/>
      <c r="F129" s="277"/>
      <c r="G129" s="267"/>
      <c r="H129" s="267"/>
    </row>
    <row r="130" spans="1:8" x14ac:dyDescent="0.35">
      <c r="A130" s="277" t="s">
        <v>1380</v>
      </c>
      <c r="B130" s="277" t="s">
        <v>1381</v>
      </c>
      <c r="C130" s="277" t="s">
        <v>1382</v>
      </c>
      <c r="D130" s="277" t="s">
        <v>996</v>
      </c>
      <c r="E130" s="267"/>
      <c r="F130" s="277"/>
      <c r="G130" s="267"/>
      <c r="H130" s="267"/>
    </row>
    <row r="131" spans="1:8" x14ac:dyDescent="0.35">
      <c r="A131" s="277" t="s">
        <v>1383</v>
      </c>
      <c r="B131" s="277" t="s">
        <v>1384</v>
      </c>
      <c r="C131" s="277" t="s">
        <v>1385</v>
      </c>
      <c r="D131" s="277" t="s">
        <v>996</v>
      </c>
      <c r="E131" s="267"/>
      <c r="F131" s="277"/>
      <c r="G131" s="267"/>
      <c r="H131" s="267"/>
    </row>
    <row r="132" spans="1:8" x14ac:dyDescent="0.35">
      <c r="A132" s="277" t="s">
        <v>1386</v>
      </c>
      <c r="B132" s="277" t="s">
        <v>1387</v>
      </c>
      <c r="C132" s="277" t="s">
        <v>1388</v>
      </c>
      <c r="D132" s="277" t="s">
        <v>996</v>
      </c>
      <c r="E132" s="267"/>
      <c r="F132" s="277"/>
      <c r="G132" s="267"/>
      <c r="H132" s="267"/>
    </row>
    <row r="133" spans="1:8" x14ac:dyDescent="0.35">
      <c r="A133" s="277" t="s">
        <v>1389</v>
      </c>
      <c r="B133" s="277" t="s">
        <v>1390</v>
      </c>
      <c r="C133" s="277" t="s">
        <v>1391</v>
      </c>
      <c r="D133" s="277" t="s">
        <v>996</v>
      </c>
      <c r="E133" s="267"/>
      <c r="F133" s="277"/>
      <c r="G133" s="267"/>
      <c r="H133" s="267"/>
    </row>
    <row r="134" spans="1:8" x14ac:dyDescent="0.35">
      <c r="A134" s="277" t="s">
        <v>1392</v>
      </c>
      <c r="B134" s="277" t="s">
        <v>1393</v>
      </c>
      <c r="C134" s="277" t="s">
        <v>1394</v>
      </c>
      <c r="D134" s="277" t="s">
        <v>1029</v>
      </c>
      <c r="E134" s="267"/>
      <c r="F134" s="277"/>
      <c r="G134" s="267"/>
      <c r="H134" s="267"/>
    </row>
    <row r="135" spans="1:8" x14ac:dyDescent="0.35">
      <c r="A135" s="277" t="s">
        <v>1395</v>
      </c>
      <c r="B135" s="277" t="s">
        <v>1396</v>
      </c>
      <c r="C135" s="277" t="s">
        <v>1397</v>
      </c>
      <c r="D135" s="277" t="s">
        <v>996</v>
      </c>
      <c r="E135" s="267"/>
      <c r="F135" s="277"/>
      <c r="G135" s="267"/>
      <c r="H135" s="267"/>
    </row>
    <row r="136" spans="1:8" x14ac:dyDescent="0.35">
      <c r="A136" s="277" t="s">
        <v>1398</v>
      </c>
      <c r="B136" s="277" t="s">
        <v>1399</v>
      </c>
      <c r="C136" s="277" t="s">
        <v>1400</v>
      </c>
      <c r="D136" s="277" t="s">
        <v>996</v>
      </c>
      <c r="E136" s="267"/>
      <c r="F136" s="277"/>
      <c r="G136" s="267"/>
      <c r="H136" s="267"/>
    </row>
    <row r="137" spans="1:8" x14ac:dyDescent="0.35">
      <c r="A137" s="277" t="s">
        <v>1401</v>
      </c>
      <c r="B137" s="277" t="s">
        <v>1402</v>
      </c>
      <c r="C137" s="277" t="s">
        <v>1403</v>
      </c>
      <c r="D137" s="277" t="s">
        <v>1142</v>
      </c>
      <c r="E137" s="267"/>
      <c r="F137" s="277"/>
      <c r="G137" s="267"/>
      <c r="H137" s="267"/>
    </row>
    <row r="138" spans="1:8" x14ac:dyDescent="0.35">
      <c r="A138" s="277" t="s">
        <v>1404</v>
      </c>
      <c r="B138" s="277" t="s">
        <v>1405</v>
      </c>
      <c r="C138" s="277" t="s">
        <v>1406</v>
      </c>
      <c r="D138" s="277" t="s">
        <v>1013</v>
      </c>
      <c r="E138" s="267"/>
      <c r="F138" s="277"/>
      <c r="G138" s="267"/>
      <c r="H138" s="267"/>
    </row>
    <row r="139" spans="1:8" x14ac:dyDescent="0.35">
      <c r="A139" s="277" t="s">
        <v>1407</v>
      </c>
      <c r="B139" s="277" t="s">
        <v>1408</v>
      </c>
      <c r="C139" s="277" t="s">
        <v>1409</v>
      </c>
      <c r="D139" s="277" t="s">
        <v>996</v>
      </c>
      <c r="E139" s="267"/>
      <c r="F139" s="277"/>
      <c r="G139" s="267"/>
      <c r="H139" s="267"/>
    </row>
    <row r="140" spans="1:8" x14ac:dyDescent="0.35">
      <c r="A140" s="277" t="s">
        <v>1410</v>
      </c>
      <c r="B140" s="277" t="s">
        <v>1411</v>
      </c>
      <c r="C140" s="277" t="s">
        <v>1412</v>
      </c>
      <c r="D140" s="277" t="s">
        <v>996</v>
      </c>
      <c r="E140" s="267"/>
      <c r="F140" s="277"/>
      <c r="G140" s="267"/>
      <c r="H140" s="267"/>
    </row>
    <row r="141" spans="1:8" x14ac:dyDescent="0.35">
      <c r="A141" s="277" t="s">
        <v>1413</v>
      </c>
      <c r="B141" s="277" t="s">
        <v>1414</v>
      </c>
      <c r="C141" s="277" t="s">
        <v>1415</v>
      </c>
      <c r="D141" s="277" t="s">
        <v>996</v>
      </c>
      <c r="E141" s="267"/>
      <c r="F141" s="277"/>
      <c r="G141" s="267"/>
      <c r="H141" s="267"/>
    </row>
    <row r="142" spans="1:8" x14ac:dyDescent="0.35">
      <c r="A142" s="277" t="s">
        <v>1416</v>
      </c>
      <c r="B142" s="277" t="s">
        <v>1417</v>
      </c>
      <c r="C142" s="277" t="s">
        <v>1418</v>
      </c>
      <c r="D142" s="277" t="s">
        <v>1013</v>
      </c>
      <c r="F142" s="277"/>
      <c r="G142" s="267"/>
      <c r="H142" s="267"/>
    </row>
    <row r="143" spans="1:8" x14ac:dyDescent="0.35">
      <c r="A143" s="277" t="s">
        <v>1419</v>
      </c>
      <c r="B143" s="277" t="s">
        <v>1420</v>
      </c>
      <c r="C143" s="277" t="s">
        <v>1421</v>
      </c>
      <c r="D143" s="277" t="s">
        <v>1013</v>
      </c>
      <c r="E143" s="267"/>
      <c r="F143" s="277"/>
      <c r="G143" s="267"/>
      <c r="H143" s="267"/>
    </row>
    <row r="144" spans="1:8" x14ac:dyDescent="0.35">
      <c r="A144" s="277" t="s">
        <v>1422</v>
      </c>
      <c r="B144" s="277" t="s">
        <v>1423</v>
      </c>
      <c r="C144" s="277" t="s">
        <v>1424</v>
      </c>
      <c r="D144" s="277" t="s">
        <v>1023</v>
      </c>
      <c r="E144" s="267"/>
      <c r="F144" s="277"/>
      <c r="G144" s="267"/>
      <c r="H144" s="267"/>
    </row>
    <row r="145" spans="1:8" x14ac:dyDescent="0.35">
      <c r="A145" s="277" t="s">
        <v>1425</v>
      </c>
      <c r="B145" s="277" t="s">
        <v>1426</v>
      </c>
      <c r="C145" s="277" t="s">
        <v>1427</v>
      </c>
      <c r="D145" s="277" t="s">
        <v>996</v>
      </c>
      <c r="E145" s="267"/>
      <c r="F145" s="277"/>
      <c r="G145" s="267"/>
      <c r="H145" s="267"/>
    </row>
    <row r="146" spans="1:8" x14ac:dyDescent="0.35">
      <c r="A146" s="277" t="s">
        <v>1428</v>
      </c>
      <c r="B146" s="277" t="s">
        <v>1429</v>
      </c>
      <c r="C146" s="277" t="s">
        <v>1430</v>
      </c>
      <c r="D146" s="277" t="s">
        <v>1023</v>
      </c>
      <c r="E146" s="267"/>
      <c r="F146" s="277"/>
      <c r="G146" s="267"/>
      <c r="H146" s="267"/>
    </row>
    <row r="147" spans="1:8" x14ac:dyDescent="0.35">
      <c r="A147" s="277" t="s">
        <v>1431</v>
      </c>
      <c r="B147" s="277" t="s">
        <v>1432</v>
      </c>
      <c r="C147" s="277" t="s">
        <v>1433</v>
      </c>
      <c r="D147" s="277" t="s">
        <v>1042</v>
      </c>
      <c r="E147" s="267"/>
      <c r="F147" s="277"/>
      <c r="G147" s="267"/>
      <c r="H147" s="267"/>
    </row>
    <row r="148" spans="1:8" x14ac:dyDescent="0.35">
      <c r="A148" s="277" t="s">
        <v>1434</v>
      </c>
      <c r="B148" s="277" t="s">
        <v>1435</v>
      </c>
      <c r="C148" s="277" t="s">
        <v>1436</v>
      </c>
      <c r="D148" s="277" t="s">
        <v>1023</v>
      </c>
      <c r="E148" s="267"/>
      <c r="F148" s="277"/>
      <c r="G148" s="267"/>
      <c r="H148" s="267"/>
    </row>
    <row r="149" spans="1:8" x14ac:dyDescent="0.35">
      <c r="A149" s="277" t="s">
        <v>1437</v>
      </c>
      <c r="B149" s="277" t="s">
        <v>1438</v>
      </c>
      <c r="C149" s="277" t="s">
        <v>1439</v>
      </c>
      <c r="D149" s="277" t="s">
        <v>1142</v>
      </c>
      <c r="E149" s="267"/>
      <c r="F149" s="277"/>
      <c r="G149" s="267"/>
      <c r="H149" s="267"/>
    </row>
    <row r="150" spans="1:8" x14ac:dyDescent="0.35">
      <c r="A150" s="277" t="s">
        <v>1440</v>
      </c>
      <c r="B150" s="277" t="s">
        <v>1441</v>
      </c>
      <c r="C150" s="277" t="s">
        <v>1442</v>
      </c>
      <c r="D150" s="277" t="s">
        <v>1013</v>
      </c>
      <c r="E150" s="267"/>
      <c r="F150" s="277"/>
      <c r="G150" s="267"/>
      <c r="H150" s="267"/>
    </row>
    <row r="151" spans="1:8" x14ac:dyDescent="0.35">
      <c r="A151" s="277" t="s">
        <v>1443</v>
      </c>
      <c r="B151" s="277" t="s">
        <v>1444</v>
      </c>
      <c r="C151" s="277" t="s">
        <v>1445</v>
      </c>
      <c r="D151" s="277" t="s">
        <v>1013</v>
      </c>
      <c r="E151" s="267"/>
      <c r="F151" s="277"/>
      <c r="G151" s="267"/>
      <c r="H151" s="267"/>
    </row>
    <row r="152" spans="1:8" x14ac:dyDescent="0.35">
      <c r="A152" s="277" t="s">
        <v>1446</v>
      </c>
      <c r="B152" s="277" t="s">
        <v>1447</v>
      </c>
      <c r="C152" s="277" t="s">
        <v>1448</v>
      </c>
      <c r="D152" s="277" t="s">
        <v>996</v>
      </c>
      <c r="E152" s="267"/>
      <c r="F152" s="277"/>
      <c r="G152" s="267"/>
      <c r="H152" s="267"/>
    </row>
    <row r="153" spans="1:8" x14ac:dyDescent="0.35">
      <c r="A153" s="277" t="s">
        <v>1449</v>
      </c>
      <c r="B153" s="277" t="s">
        <v>1450</v>
      </c>
      <c r="C153" s="277" t="s">
        <v>1451</v>
      </c>
      <c r="D153" s="277" t="s">
        <v>1023</v>
      </c>
      <c r="E153" s="267"/>
      <c r="F153" s="277"/>
      <c r="G153" s="267"/>
      <c r="H153" s="267"/>
    </row>
    <row r="154" spans="1:8" x14ac:dyDescent="0.35">
      <c r="A154" s="277" t="s">
        <v>1452</v>
      </c>
      <c r="B154" s="277" t="s">
        <v>1453</v>
      </c>
      <c r="C154" s="277" t="s">
        <v>1454</v>
      </c>
      <c r="D154" s="277" t="s">
        <v>996</v>
      </c>
      <c r="E154" s="267"/>
      <c r="F154" s="277"/>
      <c r="G154" s="267"/>
      <c r="H154" s="267"/>
    </row>
    <row r="155" spans="1:8" x14ac:dyDescent="0.35">
      <c r="A155" s="277" t="s">
        <v>1455</v>
      </c>
      <c r="B155" s="277" t="s">
        <v>1456</v>
      </c>
      <c r="C155" s="277" t="s">
        <v>1457</v>
      </c>
      <c r="D155" s="277" t="s">
        <v>1023</v>
      </c>
      <c r="E155" s="267"/>
      <c r="F155" s="277"/>
      <c r="G155" s="267"/>
      <c r="H155" s="267"/>
    </row>
    <row r="156" spans="1:8" x14ac:dyDescent="0.35">
      <c r="A156" s="277" t="s">
        <v>1458</v>
      </c>
      <c r="B156" s="277" t="s">
        <v>1459</v>
      </c>
      <c r="C156" s="277" t="s">
        <v>1460</v>
      </c>
      <c r="D156" s="277" t="s">
        <v>996</v>
      </c>
      <c r="E156" s="267"/>
      <c r="F156" s="277"/>
      <c r="G156" s="267"/>
      <c r="H156" s="267"/>
    </row>
    <row r="157" spans="1:8" x14ac:dyDescent="0.35">
      <c r="A157" s="277" t="s">
        <v>1461</v>
      </c>
      <c r="B157" s="277" t="s">
        <v>1462</v>
      </c>
      <c r="C157" s="277" t="s">
        <v>1463</v>
      </c>
      <c r="D157" s="277" t="s">
        <v>1042</v>
      </c>
      <c r="E157" s="267"/>
      <c r="F157" s="277"/>
      <c r="G157" s="267"/>
      <c r="H157" s="267"/>
    </row>
    <row r="158" spans="1:8" x14ac:dyDescent="0.35">
      <c r="A158" s="277" t="s">
        <v>1464</v>
      </c>
      <c r="B158" s="277" t="s">
        <v>1465</v>
      </c>
      <c r="C158" s="277" t="s">
        <v>1466</v>
      </c>
      <c r="D158" s="277" t="s">
        <v>996</v>
      </c>
      <c r="E158" s="267"/>
      <c r="F158" s="277"/>
      <c r="G158" s="267"/>
      <c r="H158" s="267"/>
    </row>
    <row r="159" spans="1:8" x14ac:dyDescent="0.35">
      <c r="A159" s="277" t="s">
        <v>1467</v>
      </c>
      <c r="B159" s="277" t="s">
        <v>1468</v>
      </c>
      <c r="C159" s="277" t="s">
        <v>1469</v>
      </c>
      <c r="D159" s="277" t="s">
        <v>996</v>
      </c>
      <c r="E159" s="267"/>
      <c r="F159" s="277"/>
      <c r="G159" s="267"/>
      <c r="H159" s="267"/>
    </row>
    <row r="160" spans="1:8" x14ac:dyDescent="0.35">
      <c r="A160" s="277" t="s">
        <v>1470</v>
      </c>
      <c r="B160" s="277" t="s">
        <v>1471</v>
      </c>
      <c r="C160" s="277" t="s">
        <v>1472</v>
      </c>
      <c r="D160" s="277" t="s">
        <v>1023</v>
      </c>
      <c r="E160" s="267"/>
      <c r="F160" s="277"/>
      <c r="G160" s="267"/>
      <c r="H160" s="267"/>
    </row>
    <row r="161" spans="1:8" x14ac:dyDescent="0.35">
      <c r="A161" s="277" t="s">
        <v>1473</v>
      </c>
      <c r="B161" s="277" t="s">
        <v>1474</v>
      </c>
      <c r="C161" s="277" t="s">
        <v>1475</v>
      </c>
      <c r="D161" s="277" t="s">
        <v>1013</v>
      </c>
      <c r="E161" s="267"/>
      <c r="F161" s="277"/>
      <c r="G161" s="267"/>
      <c r="H161" s="267"/>
    </row>
    <row r="162" spans="1:8" x14ac:dyDescent="0.35">
      <c r="A162" s="277" t="s">
        <v>1476</v>
      </c>
      <c r="B162" s="277" t="s">
        <v>1477</v>
      </c>
      <c r="C162" s="277" t="s">
        <v>1478</v>
      </c>
      <c r="D162" s="277" t="s">
        <v>1042</v>
      </c>
      <c r="E162" s="267"/>
      <c r="F162" s="277"/>
      <c r="G162" s="267"/>
      <c r="H162" s="267"/>
    </row>
    <row r="163" spans="1:8" x14ac:dyDescent="0.35">
      <c r="A163" s="277" t="s">
        <v>1479</v>
      </c>
      <c r="B163" s="277" t="s">
        <v>1480</v>
      </c>
      <c r="C163" s="277" t="s">
        <v>1481</v>
      </c>
      <c r="D163" s="277" t="s">
        <v>1142</v>
      </c>
      <c r="E163" s="267"/>
      <c r="F163" s="277"/>
      <c r="G163" s="267"/>
      <c r="H163" s="267"/>
    </row>
    <row r="164" spans="1:8" x14ac:dyDescent="0.35">
      <c r="A164" s="277" t="s">
        <v>1482</v>
      </c>
      <c r="B164" s="277" t="s">
        <v>1483</v>
      </c>
      <c r="C164" s="277" t="s">
        <v>1484</v>
      </c>
      <c r="D164" s="277" t="s">
        <v>1013</v>
      </c>
      <c r="E164" s="267"/>
      <c r="F164" s="277"/>
      <c r="G164" s="267"/>
      <c r="H164" s="267"/>
    </row>
    <row r="165" spans="1:8" x14ac:dyDescent="0.35">
      <c r="A165" s="277" t="s">
        <v>1485</v>
      </c>
      <c r="B165" s="277" t="s">
        <v>1486</v>
      </c>
      <c r="C165" s="277" t="s">
        <v>1487</v>
      </c>
      <c r="D165" s="277" t="s">
        <v>996</v>
      </c>
      <c r="E165" s="267"/>
      <c r="F165" s="277"/>
      <c r="G165" s="267"/>
      <c r="H165" s="267"/>
    </row>
    <row r="166" spans="1:8" x14ac:dyDescent="0.35">
      <c r="A166" s="277" t="s">
        <v>1488</v>
      </c>
      <c r="B166" s="277" t="s">
        <v>1489</v>
      </c>
      <c r="C166" s="277" t="s">
        <v>1490</v>
      </c>
      <c r="D166" s="277" t="s">
        <v>996</v>
      </c>
      <c r="E166" s="267"/>
      <c r="F166" s="277"/>
      <c r="G166" s="267"/>
      <c r="H166" s="267"/>
    </row>
    <row r="167" spans="1:8" x14ac:dyDescent="0.35">
      <c r="A167" s="277" t="s">
        <v>1491</v>
      </c>
      <c r="B167" s="277" t="s">
        <v>1492</v>
      </c>
      <c r="C167" s="277" t="s">
        <v>1493</v>
      </c>
      <c r="D167" s="277" t="s">
        <v>1023</v>
      </c>
      <c r="E167" s="267"/>
      <c r="F167" s="277"/>
      <c r="G167" s="267"/>
      <c r="H167" s="267"/>
    </row>
    <row r="168" spans="1:8" x14ac:dyDescent="0.35">
      <c r="A168" s="277" t="s">
        <v>1494</v>
      </c>
      <c r="B168" s="277" t="s">
        <v>1495</v>
      </c>
      <c r="C168" s="277" t="s">
        <v>1496</v>
      </c>
      <c r="D168" s="277" t="s">
        <v>996</v>
      </c>
      <c r="E168" s="267"/>
      <c r="F168" s="277"/>
      <c r="G168" s="267"/>
      <c r="H168" s="267"/>
    </row>
    <row r="169" spans="1:8" x14ac:dyDescent="0.35">
      <c r="A169" s="277" t="s">
        <v>1497</v>
      </c>
      <c r="B169" s="277" t="s">
        <v>1498</v>
      </c>
      <c r="C169" s="277" t="s">
        <v>1499</v>
      </c>
      <c r="D169" s="277" t="s">
        <v>996</v>
      </c>
      <c r="E169" s="267"/>
      <c r="F169" s="277"/>
      <c r="G169" s="267"/>
      <c r="H169" s="267"/>
    </row>
    <row r="170" spans="1:8" x14ac:dyDescent="0.35">
      <c r="A170" s="277" t="s">
        <v>1500</v>
      </c>
      <c r="B170" s="277" t="s">
        <v>1501</v>
      </c>
      <c r="C170" s="277" t="s">
        <v>1502</v>
      </c>
      <c r="D170" s="277" t="s">
        <v>1023</v>
      </c>
      <c r="E170" s="267"/>
      <c r="F170" s="277"/>
      <c r="G170" s="267"/>
      <c r="H170" s="267"/>
    </row>
    <row r="171" spans="1:8" x14ac:dyDescent="0.35">
      <c r="A171" s="277" t="s">
        <v>1503</v>
      </c>
      <c r="B171" s="277" t="s">
        <v>1504</v>
      </c>
      <c r="C171" s="277" t="s">
        <v>1505</v>
      </c>
      <c r="D171" s="277" t="s">
        <v>1013</v>
      </c>
      <c r="E171" s="267"/>
      <c r="F171" s="277"/>
      <c r="G171" s="267"/>
      <c r="H171" s="267"/>
    </row>
    <row r="172" spans="1:8" x14ac:dyDescent="0.35">
      <c r="A172" s="277" t="s">
        <v>1506</v>
      </c>
      <c r="B172" s="277" t="s">
        <v>1507</v>
      </c>
      <c r="C172" s="277" t="s">
        <v>1508</v>
      </c>
      <c r="D172" s="277" t="s">
        <v>1013</v>
      </c>
      <c r="E172" s="267"/>
      <c r="F172" s="277"/>
      <c r="G172" s="267"/>
      <c r="H172" s="267"/>
    </row>
    <row r="173" spans="1:8" x14ac:dyDescent="0.35">
      <c r="A173" s="277" t="s">
        <v>1509</v>
      </c>
      <c r="B173" s="277" t="s">
        <v>1510</v>
      </c>
      <c r="C173" s="277" t="s">
        <v>1511</v>
      </c>
      <c r="D173" s="277" t="s">
        <v>1013</v>
      </c>
      <c r="E173" s="267"/>
      <c r="F173" s="277"/>
      <c r="G173" s="267"/>
      <c r="H173" s="267"/>
    </row>
    <row r="174" spans="1:8" x14ac:dyDescent="0.35">
      <c r="A174" s="277" t="s">
        <v>1512</v>
      </c>
      <c r="B174" s="277" t="s">
        <v>1513</v>
      </c>
      <c r="C174" s="277" t="s">
        <v>1514</v>
      </c>
      <c r="D174" s="277" t="s">
        <v>996</v>
      </c>
      <c r="E174" s="267"/>
      <c r="F174" s="277"/>
      <c r="G174" s="267"/>
      <c r="H174" s="267"/>
    </row>
    <row r="175" spans="1:8" x14ac:dyDescent="0.35">
      <c r="A175" s="277" t="s">
        <v>1515</v>
      </c>
      <c r="B175" s="277" t="s">
        <v>1516</v>
      </c>
      <c r="C175" s="277" t="s">
        <v>1517</v>
      </c>
      <c r="D175" s="277" t="s">
        <v>996</v>
      </c>
      <c r="E175" s="267"/>
      <c r="F175" s="277"/>
      <c r="G175" s="267"/>
      <c r="H175" s="267"/>
    </row>
    <row r="176" spans="1:8" x14ac:dyDescent="0.35">
      <c r="A176" s="277" t="s">
        <v>1518</v>
      </c>
      <c r="B176" s="277" t="s">
        <v>1519</v>
      </c>
      <c r="C176" s="277" t="s">
        <v>1520</v>
      </c>
      <c r="D176" s="277" t="s">
        <v>996</v>
      </c>
      <c r="E176" s="267"/>
      <c r="F176" s="277"/>
      <c r="G176" s="267"/>
      <c r="H176" s="267"/>
    </row>
    <row r="177" spans="1:8" x14ac:dyDescent="0.35">
      <c r="A177" s="277" t="s">
        <v>1521</v>
      </c>
      <c r="B177" s="277" t="s">
        <v>1522</v>
      </c>
      <c r="C177" s="277" t="s">
        <v>1523</v>
      </c>
      <c r="D177" s="277" t="s">
        <v>1042</v>
      </c>
      <c r="E177" s="267"/>
      <c r="F177" s="277"/>
      <c r="G177" s="267"/>
      <c r="H177" s="267"/>
    </row>
    <row r="178" spans="1:8" x14ac:dyDescent="0.35">
      <c r="A178" s="277" t="s">
        <v>1524</v>
      </c>
      <c r="B178" s="277" t="s">
        <v>1525</v>
      </c>
      <c r="C178" s="277" t="s">
        <v>1526</v>
      </c>
      <c r="D178" s="277" t="s">
        <v>1042</v>
      </c>
      <c r="E178" s="267"/>
      <c r="F178" s="277"/>
      <c r="G178" s="267"/>
      <c r="H178" s="267"/>
    </row>
    <row r="179" spans="1:8" x14ac:dyDescent="0.35">
      <c r="A179" s="277" t="s">
        <v>1527</v>
      </c>
      <c r="B179" s="277" t="s">
        <v>1528</v>
      </c>
      <c r="C179" s="277" t="s">
        <v>1529</v>
      </c>
      <c r="D179" s="277" t="s">
        <v>1023</v>
      </c>
      <c r="E179" s="267"/>
      <c r="F179" s="277"/>
      <c r="G179" s="267"/>
      <c r="H179" s="267"/>
    </row>
    <row r="180" spans="1:8" x14ac:dyDescent="0.35">
      <c r="A180" s="277" t="s">
        <v>1530</v>
      </c>
      <c r="B180" s="277" t="s">
        <v>1531</v>
      </c>
      <c r="C180" s="277" t="s">
        <v>1532</v>
      </c>
      <c r="D180" s="277" t="s">
        <v>1023</v>
      </c>
      <c r="E180" s="267"/>
      <c r="F180" s="277"/>
      <c r="G180" s="267"/>
      <c r="H180" s="267"/>
    </row>
    <row r="181" spans="1:8" x14ac:dyDescent="0.35">
      <c r="A181" s="277" t="s">
        <v>1533</v>
      </c>
      <c r="B181" s="277" t="s">
        <v>1534</v>
      </c>
      <c r="C181" s="277" t="s">
        <v>1535</v>
      </c>
      <c r="D181" s="277" t="s">
        <v>1142</v>
      </c>
      <c r="E181" s="267"/>
      <c r="F181" s="277"/>
      <c r="G181" s="267"/>
      <c r="H181" s="267"/>
    </row>
    <row r="182" spans="1:8" x14ac:dyDescent="0.35">
      <c r="A182" s="277" t="s">
        <v>1536</v>
      </c>
      <c r="B182" s="277" t="s">
        <v>1537</v>
      </c>
      <c r="C182" s="277" t="s">
        <v>1538</v>
      </c>
      <c r="D182" s="277" t="s">
        <v>1013</v>
      </c>
      <c r="E182" s="267"/>
      <c r="F182" s="277"/>
      <c r="G182" s="267"/>
      <c r="H182" s="267"/>
    </row>
    <row r="183" spans="1:8" x14ac:dyDescent="0.35">
      <c r="A183" s="277" t="s">
        <v>1539</v>
      </c>
      <c r="B183" s="277" t="s">
        <v>1540</v>
      </c>
      <c r="C183" s="277" t="s">
        <v>1541</v>
      </c>
      <c r="D183" s="277" t="s">
        <v>1013</v>
      </c>
      <c r="E183" s="267"/>
      <c r="F183" s="277"/>
      <c r="G183" s="267"/>
      <c r="H183" s="267"/>
    </row>
    <row r="184" spans="1:8" x14ac:dyDescent="0.35">
      <c r="A184" s="277" t="s">
        <v>1542</v>
      </c>
      <c r="B184" s="277" t="s">
        <v>1543</v>
      </c>
      <c r="C184" s="277" t="s">
        <v>1544</v>
      </c>
      <c r="D184" s="277" t="s">
        <v>996</v>
      </c>
      <c r="E184" s="267"/>
      <c r="F184" s="277"/>
      <c r="G184" s="267"/>
      <c r="H184" s="267"/>
    </row>
    <row r="185" spans="1:8" x14ac:dyDescent="0.35">
      <c r="A185" s="277" t="s">
        <v>1545</v>
      </c>
      <c r="B185" s="277" t="s">
        <v>1546</v>
      </c>
      <c r="C185" s="277" t="s">
        <v>1547</v>
      </c>
      <c r="D185" s="277" t="s">
        <v>1042</v>
      </c>
      <c r="E185" s="267"/>
      <c r="F185" s="277"/>
      <c r="G185" s="267"/>
      <c r="H185" s="267"/>
    </row>
    <row r="186" spans="1:8" x14ac:dyDescent="0.35">
      <c r="A186" s="277" t="s">
        <v>1548</v>
      </c>
      <c r="B186" s="277" t="s">
        <v>1549</v>
      </c>
      <c r="C186" s="277" t="s">
        <v>1550</v>
      </c>
      <c r="D186" s="277" t="s">
        <v>1023</v>
      </c>
      <c r="E186" s="267"/>
      <c r="F186" s="277"/>
      <c r="G186" s="267"/>
      <c r="H186" s="267"/>
    </row>
    <row r="187" spans="1:8" x14ac:dyDescent="0.35">
      <c r="A187" s="277" t="s">
        <v>1551</v>
      </c>
      <c r="B187" s="277" t="s">
        <v>1552</v>
      </c>
      <c r="C187" s="277" t="s">
        <v>1553</v>
      </c>
      <c r="D187" s="277" t="s">
        <v>1029</v>
      </c>
      <c r="E187" s="267"/>
      <c r="F187" s="277"/>
      <c r="G187" s="267"/>
      <c r="H187" s="267"/>
    </row>
    <row r="188" spans="1:8" x14ac:dyDescent="0.35">
      <c r="A188" s="277" t="s">
        <v>1554</v>
      </c>
      <c r="B188" s="277" t="s">
        <v>1555</v>
      </c>
      <c r="C188" s="277" t="s">
        <v>1556</v>
      </c>
      <c r="D188" s="277" t="s">
        <v>1029</v>
      </c>
      <c r="E188" s="267"/>
      <c r="F188" s="277"/>
      <c r="G188" s="267"/>
      <c r="H188" s="267"/>
    </row>
    <row r="189" spans="1:8" x14ac:dyDescent="0.35">
      <c r="A189" s="277" t="s">
        <v>1557</v>
      </c>
      <c r="B189" s="277" t="s">
        <v>1558</v>
      </c>
      <c r="C189" s="277" t="s">
        <v>1559</v>
      </c>
      <c r="D189" s="277" t="s">
        <v>1013</v>
      </c>
      <c r="E189" s="267"/>
      <c r="F189" s="277"/>
      <c r="G189" s="267"/>
      <c r="H189" s="267"/>
    </row>
    <row r="190" spans="1:8" x14ac:dyDescent="0.35">
      <c r="A190" s="277" t="s">
        <v>1560</v>
      </c>
      <c r="B190" s="277" t="s">
        <v>1561</v>
      </c>
      <c r="C190" s="277" t="s">
        <v>1562</v>
      </c>
      <c r="D190" s="277" t="s">
        <v>1023</v>
      </c>
      <c r="E190" s="267"/>
      <c r="F190" s="277"/>
      <c r="G190" s="267"/>
      <c r="H190" s="267"/>
    </row>
    <row r="191" spans="1:8" x14ac:dyDescent="0.35">
      <c r="A191" s="277" t="s">
        <v>1563</v>
      </c>
      <c r="B191" s="277" t="s">
        <v>1564</v>
      </c>
      <c r="C191" s="277" t="s">
        <v>1565</v>
      </c>
      <c r="D191" s="277" t="s">
        <v>1142</v>
      </c>
      <c r="E191" s="267"/>
      <c r="F191" s="277"/>
      <c r="G191" s="267"/>
      <c r="H191" s="267"/>
    </row>
    <row r="192" spans="1:8" x14ac:dyDescent="0.35">
      <c r="A192" s="277" t="s">
        <v>1566</v>
      </c>
      <c r="B192" s="277" t="s">
        <v>1567</v>
      </c>
      <c r="C192" s="277" t="s">
        <v>1568</v>
      </c>
      <c r="D192" s="277" t="s">
        <v>1013</v>
      </c>
      <c r="E192" s="267"/>
      <c r="F192" s="277"/>
      <c r="G192" s="267"/>
      <c r="H192" s="267"/>
    </row>
    <row r="193" spans="1:8" x14ac:dyDescent="0.35">
      <c r="A193" s="277" t="s">
        <v>1569</v>
      </c>
      <c r="B193" s="277" t="s">
        <v>1570</v>
      </c>
      <c r="C193" s="277" t="s">
        <v>1571</v>
      </c>
      <c r="D193" s="277" t="s">
        <v>1013</v>
      </c>
      <c r="E193" s="267"/>
      <c r="F193" s="277"/>
      <c r="G193" s="267"/>
      <c r="H193" s="267"/>
    </row>
    <row r="194" spans="1:8" x14ac:dyDescent="0.35">
      <c r="A194" s="277" t="s">
        <v>1572</v>
      </c>
      <c r="B194" s="277" t="s">
        <v>1573</v>
      </c>
      <c r="C194" s="277" t="s">
        <v>1574</v>
      </c>
      <c r="D194" s="277" t="s">
        <v>1013</v>
      </c>
      <c r="E194" s="267"/>
      <c r="F194" s="277"/>
      <c r="G194" s="267"/>
      <c r="H194" s="267"/>
    </row>
    <row r="195" spans="1:8" x14ac:dyDescent="0.35">
      <c r="A195" s="277" t="s">
        <v>1575</v>
      </c>
      <c r="B195" s="277" t="s">
        <v>1576</v>
      </c>
      <c r="C195" s="277" t="s">
        <v>1577</v>
      </c>
      <c r="D195" s="277" t="s">
        <v>996</v>
      </c>
      <c r="E195" s="267"/>
      <c r="F195" s="277"/>
      <c r="G195" s="267"/>
      <c r="H195" s="267"/>
    </row>
    <row r="196" spans="1:8" x14ac:dyDescent="0.35">
      <c r="A196" s="277" t="s">
        <v>1578</v>
      </c>
      <c r="B196" s="277" t="s">
        <v>1579</v>
      </c>
      <c r="C196" s="277" t="s">
        <v>1579</v>
      </c>
      <c r="D196" s="277" t="s">
        <v>1013</v>
      </c>
      <c r="E196" s="267"/>
      <c r="F196" s="277"/>
      <c r="G196" s="267"/>
      <c r="H196" s="267"/>
    </row>
    <row r="197" spans="1:8" x14ac:dyDescent="0.35">
      <c r="A197" s="277" t="s">
        <v>1580</v>
      </c>
      <c r="B197" s="277" t="s">
        <v>1581</v>
      </c>
      <c r="C197" s="277" t="s">
        <v>1582</v>
      </c>
      <c r="D197" s="277" t="s">
        <v>1029</v>
      </c>
      <c r="E197" s="267"/>
      <c r="F197" s="277"/>
      <c r="G197" s="267"/>
      <c r="H197" s="267"/>
    </row>
    <row r="198" spans="1:8" x14ac:dyDescent="0.35">
      <c r="A198" s="277" t="s">
        <v>1583</v>
      </c>
      <c r="B198" s="277" t="s">
        <v>1584</v>
      </c>
      <c r="C198" s="277" t="s">
        <v>1585</v>
      </c>
      <c r="D198" s="277" t="s">
        <v>1042</v>
      </c>
      <c r="E198" s="267"/>
      <c r="F198" s="277"/>
      <c r="G198" s="267"/>
      <c r="H198" s="267"/>
    </row>
    <row r="199" spans="1:8" x14ac:dyDescent="0.35">
      <c r="A199" s="277" t="s">
        <v>1586</v>
      </c>
      <c r="B199" s="277" t="s">
        <v>1587</v>
      </c>
      <c r="C199" s="277" t="s">
        <v>1588</v>
      </c>
      <c r="D199" s="277" t="s">
        <v>1142</v>
      </c>
      <c r="E199" s="267"/>
      <c r="F199" s="277"/>
      <c r="G199" s="267"/>
      <c r="H199" s="267"/>
    </row>
    <row r="200" spans="1:8" x14ac:dyDescent="0.35">
      <c r="A200" s="277" t="s">
        <v>1589</v>
      </c>
      <c r="B200" s="277" t="s">
        <v>1590</v>
      </c>
      <c r="C200" s="277" t="s">
        <v>1591</v>
      </c>
      <c r="D200" s="277" t="s">
        <v>1013</v>
      </c>
      <c r="E200" s="267"/>
      <c r="F200" s="277"/>
      <c r="G200" s="267"/>
      <c r="H200" s="267"/>
    </row>
    <row r="201" spans="1:8" x14ac:dyDescent="0.35">
      <c r="A201" s="277" t="s">
        <v>1592</v>
      </c>
      <c r="B201" s="277" t="s">
        <v>1593</v>
      </c>
      <c r="C201" s="277" t="s">
        <v>1594</v>
      </c>
      <c r="D201" s="277" t="s">
        <v>1013</v>
      </c>
      <c r="E201" s="267"/>
      <c r="F201" s="277"/>
      <c r="G201" s="267"/>
      <c r="H201" s="267"/>
    </row>
    <row r="202" spans="1:8" x14ac:dyDescent="0.35">
      <c r="A202" s="277" t="s">
        <v>1595</v>
      </c>
      <c r="B202" s="277" t="s">
        <v>1596</v>
      </c>
      <c r="C202" s="277" t="s">
        <v>1597</v>
      </c>
      <c r="D202" s="277" t="s">
        <v>996</v>
      </c>
      <c r="E202" s="267"/>
      <c r="F202" s="277"/>
      <c r="G202" s="267"/>
      <c r="H202" s="267"/>
    </row>
    <row r="203" spans="1:8" x14ac:dyDescent="0.35">
      <c r="A203" s="277" t="s">
        <v>1598</v>
      </c>
      <c r="B203" s="277" t="s">
        <v>1599</v>
      </c>
      <c r="C203" s="277" t="s">
        <v>1600</v>
      </c>
      <c r="D203" s="277" t="s">
        <v>1023</v>
      </c>
      <c r="E203" s="267"/>
      <c r="F203" s="277"/>
      <c r="G203" s="267"/>
      <c r="H203" s="267"/>
    </row>
    <row r="204" spans="1:8" x14ac:dyDescent="0.35">
      <c r="A204" s="277" t="s">
        <v>1601</v>
      </c>
      <c r="B204" s="277" t="s">
        <v>1602</v>
      </c>
      <c r="C204" s="277" t="s">
        <v>1603</v>
      </c>
      <c r="D204" s="277" t="s">
        <v>996</v>
      </c>
      <c r="E204" s="267"/>
      <c r="F204" s="277"/>
      <c r="G204" s="267"/>
      <c r="H204" s="267"/>
    </row>
    <row r="205" spans="1:8" x14ac:dyDescent="0.35">
      <c r="A205" s="277" t="s">
        <v>1604</v>
      </c>
      <c r="B205" s="277" t="s">
        <v>1605</v>
      </c>
      <c r="C205" s="277" t="s">
        <v>1606</v>
      </c>
      <c r="D205" s="277" t="s">
        <v>996</v>
      </c>
      <c r="E205" s="267"/>
      <c r="F205" s="277"/>
      <c r="G205" s="267"/>
      <c r="H205" s="267"/>
    </row>
    <row r="206" spans="1:8" x14ac:dyDescent="0.35">
      <c r="A206" s="277" t="s">
        <v>1607</v>
      </c>
      <c r="B206" s="277" t="s">
        <v>1608</v>
      </c>
      <c r="C206" s="277" t="s">
        <v>1609</v>
      </c>
      <c r="D206" s="277" t="s">
        <v>1142</v>
      </c>
      <c r="E206" s="267"/>
      <c r="F206" s="277"/>
      <c r="G206" s="267"/>
      <c r="H206" s="267"/>
    </row>
    <row r="207" spans="1:8" x14ac:dyDescent="0.35">
      <c r="A207" s="277" t="s">
        <v>1610</v>
      </c>
      <c r="B207" s="277" t="s">
        <v>1611</v>
      </c>
      <c r="C207" s="277" t="s">
        <v>1612</v>
      </c>
      <c r="D207" s="277" t="s">
        <v>1013</v>
      </c>
      <c r="E207" s="267"/>
      <c r="F207" s="277"/>
      <c r="G207" s="267"/>
      <c r="H207" s="267"/>
    </row>
    <row r="208" spans="1:8" x14ac:dyDescent="0.35">
      <c r="A208" s="277" t="s">
        <v>1613</v>
      </c>
      <c r="B208" s="277" t="s">
        <v>1614</v>
      </c>
      <c r="C208" s="277" t="s">
        <v>1615</v>
      </c>
      <c r="D208" s="277" t="s">
        <v>1029</v>
      </c>
      <c r="E208" s="267"/>
      <c r="F208" s="277"/>
      <c r="G208" s="267"/>
      <c r="H208" s="267"/>
    </row>
    <row r="209" spans="1:8" x14ac:dyDescent="0.35">
      <c r="A209" s="277" t="s">
        <v>1616</v>
      </c>
      <c r="B209" s="277" t="s">
        <v>1617</v>
      </c>
      <c r="C209" s="277" t="s">
        <v>1618</v>
      </c>
      <c r="D209" s="277" t="s">
        <v>1013</v>
      </c>
      <c r="E209" s="267"/>
      <c r="F209" s="277"/>
      <c r="G209" s="267"/>
      <c r="H209" s="267"/>
    </row>
    <row r="210" spans="1:8" x14ac:dyDescent="0.35">
      <c r="A210" s="277" t="s">
        <v>1619</v>
      </c>
      <c r="B210" s="277" t="s">
        <v>1620</v>
      </c>
      <c r="C210" s="277" t="s">
        <v>1621</v>
      </c>
      <c r="D210" s="277" t="s">
        <v>1042</v>
      </c>
      <c r="E210" s="267"/>
      <c r="F210" s="277"/>
      <c r="G210" s="267"/>
      <c r="H210" s="267"/>
    </row>
    <row r="211" spans="1:8" x14ac:dyDescent="0.35">
      <c r="A211" s="277" t="s">
        <v>1622</v>
      </c>
      <c r="B211" s="277" t="s">
        <v>1623</v>
      </c>
      <c r="C211" s="277" t="s">
        <v>1624</v>
      </c>
      <c r="D211" s="277" t="s">
        <v>996</v>
      </c>
      <c r="E211" s="267"/>
      <c r="F211" s="277"/>
      <c r="G211" s="267"/>
      <c r="H211" s="267"/>
    </row>
    <row r="212" spans="1:8" x14ac:dyDescent="0.35">
      <c r="A212" s="277" t="s">
        <v>1625</v>
      </c>
      <c r="B212" s="277" t="s">
        <v>1626</v>
      </c>
      <c r="C212" s="277" t="s">
        <v>1627</v>
      </c>
      <c r="D212" s="277" t="s">
        <v>996</v>
      </c>
      <c r="E212" s="267"/>
      <c r="F212" s="277"/>
      <c r="G212" s="267"/>
      <c r="H212" s="267"/>
    </row>
    <row r="213" spans="1:8" x14ac:dyDescent="0.35">
      <c r="A213" s="277" t="s">
        <v>1628</v>
      </c>
      <c r="B213" s="277" t="s">
        <v>1629</v>
      </c>
      <c r="C213" s="277" t="s">
        <v>1630</v>
      </c>
      <c r="D213" s="277" t="s">
        <v>996</v>
      </c>
      <c r="E213" s="267"/>
      <c r="F213" s="277"/>
      <c r="G213" s="267"/>
      <c r="H213" s="267"/>
    </row>
    <row r="214" spans="1:8" x14ac:dyDescent="0.35">
      <c r="A214" s="277" t="s">
        <v>1631</v>
      </c>
      <c r="B214" s="277" t="s">
        <v>1632</v>
      </c>
      <c r="C214" s="277" t="s">
        <v>1633</v>
      </c>
      <c r="D214" s="277" t="s">
        <v>1029</v>
      </c>
      <c r="E214" s="267"/>
      <c r="F214" s="277"/>
      <c r="G214" s="267"/>
      <c r="H214" s="267"/>
    </row>
    <row r="215" spans="1:8" x14ac:dyDescent="0.35">
      <c r="A215" s="277" t="s">
        <v>1634</v>
      </c>
      <c r="B215" s="277" t="s">
        <v>1635</v>
      </c>
      <c r="C215" s="277" t="s">
        <v>1636</v>
      </c>
      <c r="D215" s="277" t="s">
        <v>996</v>
      </c>
      <c r="E215" s="267"/>
      <c r="F215" s="277"/>
      <c r="G215" s="267"/>
      <c r="H215" s="267"/>
    </row>
    <row r="216" spans="1:8" x14ac:dyDescent="0.35">
      <c r="A216" s="277" t="s">
        <v>1637</v>
      </c>
      <c r="B216" s="277" t="s">
        <v>1638</v>
      </c>
      <c r="C216" s="277" t="s">
        <v>1639</v>
      </c>
      <c r="D216" s="277" t="s">
        <v>1042</v>
      </c>
      <c r="E216" s="267"/>
      <c r="F216" s="277"/>
      <c r="G216" s="267"/>
      <c r="H216" s="267"/>
    </row>
    <row r="217" spans="1:8" x14ac:dyDescent="0.35">
      <c r="A217" s="277" t="s">
        <v>1640</v>
      </c>
      <c r="B217" s="277" t="s">
        <v>1641</v>
      </c>
      <c r="C217" s="277" t="s">
        <v>1642</v>
      </c>
      <c r="D217" s="277" t="s">
        <v>996</v>
      </c>
      <c r="E217" s="267"/>
      <c r="F217" s="277"/>
      <c r="G217" s="267"/>
      <c r="H217" s="267"/>
    </row>
    <row r="218" spans="1:8" x14ac:dyDescent="0.35">
      <c r="A218" s="277" t="s">
        <v>1643</v>
      </c>
      <c r="B218" s="277" t="s">
        <v>1644</v>
      </c>
      <c r="C218" s="277" t="s">
        <v>1645</v>
      </c>
      <c r="D218" s="277" t="s">
        <v>1013</v>
      </c>
      <c r="E218" s="267"/>
      <c r="F218" s="277"/>
      <c r="G218" s="267"/>
      <c r="H218" s="267"/>
    </row>
    <row r="219" spans="1:8" x14ac:dyDescent="0.35">
      <c r="A219" s="277" t="s">
        <v>1646</v>
      </c>
      <c r="B219" s="277" t="s">
        <v>1647</v>
      </c>
      <c r="C219" s="277" t="s">
        <v>1648</v>
      </c>
      <c r="D219" s="277" t="s">
        <v>1013</v>
      </c>
      <c r="E219" s="267"/>
      <c r="F219" s="277"/>
      <c r="G219" s="267"/>
      <c r="H219" s="267"/>
    </row>
    <row r="220" spans="1:8" x14ac:dyDescent="0.35">
      <c r="A220" s="277" t="s">
        <v>1649</v>
      </c>
      <c r="B220" s="277" t="s">
        <v>1650</v>
      </c>
      <c r="C220" s="277" t="s">
        <v>1651</v>
      </c>
      <c r="D220" s="277" t="s">
        <v>1013</v>
      </c>
      <c r="E220" s="267"/>
      <c r="F220" s="277"/>
      <c r="G220" s="267"/>
      <c r="H220" s="267"/>
    </row>
    <row r="221" spans="1:8" x14ac:dyDescent="0.35">
      <c r="A221" s="277" t="s">
        <v>1652</v>
      </c>
      <c r="B221" s="277" t="s">
        <v>1653</v>
      </c>
      <c r="C221" s="277" t="s">
        <v>1654</v>
      </c>
      <c r="D221" s="277" t="s">
        <v>1023</v>
      </c>
      <c r="E221" s="267"/>
      <c r="F221" s="277"/>
      <c r="G221" s="267"/>
      <c r="H221" s="267"/>
    </row>
    <row r="222" spans="1:8" x14ac:dyDescent="0.35">
      <c r="A222" s="277" t="s">
        <v>1655</v>
      </c>
      <c r="B222" s="277" t="s">
        <v>1656</v>
      </c>
      <c r="C222" s="277" t="s">
        <v>1657</v>
      </c>
      <c r="D222" s="277" t="s">
        <v>996</v>
      </c>
      <c r="E222" s="267"/>
      <c r="F222" s="277"/>
      <c r="G222" s="267"/>
      <c r="H222" s="267"/>
    </row>
    <row r="223" spans="1:8" x14ac:dyDescent="0.35">
      <c r="A223" s="277" t="s">
        <v>1658</v>
      </c>
      <c r="B223" s="277" t="s">
        <v>1659</v>
      </c>
      <c r="C223" s="277" t="s">
        <v>1660</v>
      </c>
      <c r="D223" s="277" t="s">
        <v>996</v>
      </c>
      <c r="E223" s="267"/>
      <c r="F223" s="277"/>
      <c r="G223" s="267"/>
      <c r="H223" s="267"/>
    </row>
    <row r="224" spans="1:8" x14ac:dyDescent="0.35">
      <c r="A224" s="277" t="s">
        <v>1661</v>
      </c>
      <c r="B224" s="277" t="s">
        <v>1662</v>
      </c>
      <c r="C224" s="277" t="s">
        <v>1663</v>
      </c>
      <c r="D224" s="277" t="s">
        <v>996</v>
      </c>
      <c r="E224" s="267"/>
      <c r="F224" s="277"/>
      <c r="G224" s="267"/>
      <c r="H224" s="267"/>
    </row>
    <row r="225" spans="1:8" x14ac:dyDescent="0.35">
      <c r="A225" s="277" t="s">
        <v>1664</v>
      </c>
      <c r="B225" s="277" t="s">
        <v>1665</v>
      </c>
      <c r="C225" s="277" t="s">
        <v>1666</v>
      </c>
      <c r="D225" s="277" t="s">
        <v>1042</v>
      </c>
      <c r="E225" s="267"/>
      <c r="F225" s="277"/>
      <c r="G225" s="267"/>
      <c r="H225" s="267"/>
    </row>
    <row r="226" spans="1:8" x14ac:dyDescent="0.35">
      <c r="A226" s="277" t="s">
        <v>1667</v>
      </c>
      <c r="B226" s="277" t="s">
        <v>1668</v>
      </c>
      <c r="C226" s="277" t="s">
        <v>1669</v>
      </c>
      <c r="D226" s="277" t="s">
        <v>1042</v>
      </c>
      <c r="E226" s="267"/>
      <c r="F226" s="277"/>
      <c r="G226" s="267"/>
      <c r="H226" s="267"/>
    </row>
    <row r="227" spans="1:8" x14ac:dyDescent="0.35">
      <c r="A227" s="277" t="s">
        <v>1670</v>
      </c>
      <c r="B227" s="277" t="s">
        <v>1671</v>
      </c>
      <c r="C227" s="277" t="s">
        <v>1672</v>
      </c>
      <c r="D227" s="277" t="s">
        <v>996</v>
      </c>
      <c r="E227" s="267"/>
      <c r="F227" s="277"/>
      <c r="G227" s="267"/>
      <c r="H227" s="267"/>
    </row>
    <row r="228" spans="1:8" x14ac:dyDescent="0.35">
      <c r="A228" s="277" t="s">
        <v>1673</v>
      </c>
      <c r="B228" s="277" t="s">
        <v>1674</v>
      </c>
      <c r="C228" s="277" t="s">
        <v>1675</v>
      </c>
      <c r="D228" s="277" t="s">
        <v>996</v>
      </c>
      <c r="E228" s="267"/>
      <c r="F228" s="277"/>
      <c r="G228" s="267"/>
      <c r="H228" s="267"/>
    </row>
    <row r="229" spans="1:8" x14ac:dyDescent="0.35">
      <c r="A229" s="277" t="s">
        <v>1676</v>
      </c>
      <c r="B229" s="277" t="s">
        <v>1677</v>
      </c>
      <c r="C229" s="277" t="s">
        <v>1678</v>
      </c>
      <c r="D229" s="277" t="s">
        <v>1013</v>
      </c>
      <c r="E229" s="267"/>
      <c r="F229" s="277"/>
      <c r="G229" s="267"/>
      <c r="H229" s="267"/>
    </row>
    <row r="230" spans="1:8" x14ac:dyDescent="0.35">
      <c r="A230" s="277" t="s">
        <v>1679</v>
      </c>
      <c r="B230" s="277" t="s">
        <v>1680</v>
      </c>
      <c r="C230" s="277" t="s">
        <v>1681</v>
      </c>
      <c r="D230" s="277" t="s">
        <v>996</v>
      </c>
      <c r="E230" s="267"/>
      <c r="F230" s="277"/>
      <c r="G230" s="267"/>
      <c r="H230" s="267"/>
    </row>
    <row r="231" spans="1:8" x14ac:dyDescent="0.35">
      <c r="A231" s="277" t="s">
        <v>1682</v>
      </c>
      <c r="B231" s="277" t="s">
        <v>1683</v>
      </c>
      <c r="C231" s="277" t="s">
        <v>1684</v>
      </c>
      <c r="D231" s="277" t="s">
        <v>1029</v>
      </c>
      <c r="E231" s="267"/>
      <c r="F231" s="277"/>
      <c r="G231" s="267"/>
      <c r="H231" s="267"/>
    </row>
    <row r="232" spans="1:8" x14ac:dyDescent="0.35">
      <c r="A232" s="277" t="s">
        <v>1685</v>
      </c>
      <c r="B232" s="277" t="s">
        <v>1686</v>
      </c>
      <c r="C232" s="277" t="s">
        <v>1687</v>
      </c>
      <c r="D232" s="277" t="s">
        <v>996</v>
      </c>
      <c r="E232" s="267"/>
      <c r="F232" s="277"/>
      <c r="G232" s="267"/>
      <c r="H232" s="267"/>
    </row>
    <row r="233" spans="1:8" x14ac:dyDescent="0.35">
      <c r="A233" s="277" t="s">
        <v>1688</v>
      </c>
      <c r="B233" s="277" t="s">
        <v>1689</v>
      </c>
      <c r="C233" s="277" t="s">
        <v>1690</v>
      </c>
      <c r="D233" s="277" t="s">
        <v>1023</v>
      </c>
      <c r="E233" s="267"/>
      <c r="F233" s="277"/>
      <c r="G233" s="267"/>
      <c r="H233" s="267"/>
    </row>
    <row r="234" spans="1:8" x14ac:dyDescent="0.35">
      <c r="A234" s="277" t="s">
        <v>1691</v>
      </c>
      <c r="B234" s="277" t="s">
        <v>1692</v>
      </c>
      <c r="C234" s="277" t="s">
        <v>1693</v>
      </c>
      <c r="D234" s="277" t="s">
        <v>1142</v>
      </c>
      <c r="E234" s="267"/>
      <c r="F234" s="277"/>
      <c r="G234" s="267"/>
      <c r="H234" s="267"/>
    </row>
    <row r="235" spans="1:8" x14ac:dyDescent="0.35">
      <c r="A235" s="277" t="s">
        <v>1694</v>
      </c>
      <c r="B235" s="277" t="s">
        <v>1695</v>
      </c>
      <c r="C235" s="277" t="s">
        <v>1696</v>
      </c>
      <c r="D235" s="277" t="s">
        <v>1013</v>
      </c>
      <c r="E235" s="267"/>
      <c r="F235" s="277"/>
      <c r="G235" s="267"/>
      <c r="H235" s="267"/>
    </row>
    <row r="236" spans="1:8" x14ac:dyDescent="0.35">
      <c r="A236" s="277" t="s">
        <v>1697</v>
      </c>
      <c r="B236" s="277" t="s">
        <v>1698</v>
      </c>
      <c r="C236" s="277" t="s">
        <v>1699</v>
      </c>
      <c r="D236" s="277" t="s">
        <v>996</v>
      </c>
      <c r="E236" s="267"/>
      <c r="F236" s="277"/>
      <c r="G236" s="267"/>
      <c r="H236" s="267"/>
    </row>
    <row r="237" spans="1:8" x14ac:dyDescent="0.35">
      <c r="A237" s="277" t="s">
        <v>1700</v>
      </c>
      <c r="B237" s="277" t="s">
        <v>1701</v>
      </c>
      <c r="C237" s="277" t="s">
        <v>1702</v>
      </c>
      <c r="D237" s="277" t="s">
        <v>996</v>
      </c>
      <c r="E237" s="267"/>
      <c r="F237" s="277"/>
      <c r="G237" s="267"/>
      <c r="H237" s="267"/>
    </row>
    <row r="238" spans="1:8" x14ac:dyDescent="0.35">
      <c r="A238" s="277" t="s">
        <v>1703</v>
      </c>
      <c r="B238" s="277" t="s">
        <v>1704</v>
      </c>
      <c r="C238" s="277" t="s">
        <v>1705</v>
      </c>
      <c r="D238" s="277" t="s">
        <v>1042</v>
      </c>
      <c r="E238" s="267"/>
      <c r="F238" s="277"/>
      <c r="G238" s="267"/>
      <c r="H238" s="267"/>
    </row>
    <row r="239" spans="1:8" x14ac:dyDescent="0.35">
      <c r="A239" s="277" t="s">
        <v>1706</v>
      </c>
      <c r="B239" s="277" t="s">
        <v>1707</v>
      </c>
      <c r="C239" s="277" t="s">
        <v>1708</v>
      </c>
      <c r="D239" s="277" t="s">
        <v>1013</v>
      </c>
      <c r="E239" s="267"/>
      <c r="F239" s="277"/>
      <c r="G239" s="267"/>
      <c r="H239" s="267"/>
    </row>
    <row r="240" spans="1:8" x14ac:dyDescent="0.35">
      <c r="A240" s="277" t="s">
        <v>1709</v>
      </c>
      <c r="B240" s="277" t="s">
        <v>1710</v>
      </c>
      <c r="C240" s="277" t="s">
        <v>1711</v>
      </c>
      <c r="D240" s="277" t="s">
        <v>996</v>
      </c>
      <c r="E240" s="267"/>
      <c r="F240" s="277"/>
      <c r="G240" s="267"/>
      <c r="H240" s="267"/>
    </row>
    <row r="241" spans="1:8" x14ac:dyDescent="0.35">
      <c r="A241" s="277" t="s">
        <v>1712</v>
      </c>
      <c r="B241" s="277" t="s">
        <v>1713</v>
      </c>
      <c r="C241" s="277" t="s">
        <v>1714</v>
      </c>
      <c r="D241" s="277" t="s">
        <v>996</v>
      </c>
      <c r="E241" s="267"/>
      <c r="F241" s="277"/>
      <c r="G241" s="267"/>
      <c r="H241" s="267"/>
    </row>
    <row r="242" spans="1:8" x14ac:dyDescent="0.35">
      <c r="A242" s="277" t="s">
        <v>1715</v>
      </c>
      <c r="B242" s="277" t="s">
        <v>1716</v>
      </c>
      <c r="C242" s="277" t="s">
        <v>1717</v>
      </c>
      <c r="D242" s="277" t="s">
        <v>1042</v>
      </c>
      <c r="E242" s="267"/>
      <c r="F242" s="277"/>
      <c r="G242" s="267"/>
      <c r="H242" s="267"/>
    </row>
    <row r="243" spans="1:8" x14ac:dyDescent="0.35">
      <c r="A243" s="277" t="s">
        <v>1718</v>
      </c>
      <c r="B243" s="277" t="s">
        <v>1719</v>
      </c>
      <c r="C243" s="277" t="s">
        <v>1720</v>
      </c>
      <c r="D243" s="277" t="s">
        <v>1013</v>
      </c>
      <c r="E243" s="267"/>
      <c r="F243" s="277"/>
      <c r="G243" s="267"/>
      <c r="H243" s="267"/>
    </row>
    <row r="244" spans="1:8" x14ac:dyDescent="0.35">
      <c r="A244" s="277" t="s">
        <v>1721</v>
      </c>
      <c r="B244" s="277" t="s">
        <v>1722</v>
      </c>
      <c r="C244" s="277" t="s">
        <v>1723</v>
      </c>
      <c r="D244" s="277" t="s">
        <v>996</v>
      </c>
      <c r="E244" s="267"/>
      <c r="F244" s="277"/>
      <c r="G244" s="267"/>
      <c r="H244" s="267"/>
    </row>
    <row r="245" spans="1:8" x14ac:dyDescent="0.35">
      <c r="A245" s="277" t="s">
        <v>1724</v>
      </c>
      <c r="B245" s="277" t="s">
        <v>1725</v>
      </c>
      <c r="C245" s="277" t="s">
        <v>1726</v>
      </c>
      <c r="D245" s="277" t="s">
        <v>1042</v>
      </c>
      <c r="E245" s="267"/>
      <c r="F245" s="277"/>
      <c r="G245" s="267"/>
      <c r="H245" s="267"/>
    </row>
    <row r="246" spans="1:8" x14ac:dyDescent="0.35">
      <c r="A246" s="277" t="s">
        <v>1727</v>
      </c>
      <c r="B246" s="277" t="s">
        <v>1728</v>
      </c>
      <c r="C246" s="277" t="s">
        <v>1729</v>
      </c>
      <c r="D246" s="277" t="s">
        <v>1042</v>
      </c>
      <c r="E246" s="267"/>
      <c r="F246" s="277"/>
      <c r="G246" s="267"/>
      <c r="H246" s="267"/>
    </row>
    <row r="247" spans="1:8" x14ac:dyDescent="0.35">
      <c r="A247" s="277" t="s">
        <v>1730</v>
      </c>
      <c r="B247" s="277" t="s">
        <v>1731</v>
      </c>
      <c r="C247" s="277" t="s">
        <v>1732</v>
      </c>
      <c r="D247" s="277" t="s">
        <v>1029</v>
      </c>
      <c r="E247" s="267"/>
      <c r="F247" s="277"/>
      <c r="G247" s="267"/>
      <c r="H247" s="267"/>
    </row>
    <row r="248" spans="1:8" x14ac:dyDescent="0.35">
      <c r="A248" s="277" t="s">
        <v>1733</v>
      </c>
      <c r="B248" s="277" t="s">
        <v>1734</v>
      </c>
      <c r="C248" s="277" t="s">
        <v>1735</v>
      </c>
      <c r="D248" s="277" t="s">
        <v>996</v>
      </c>
      <c r="E248" s="267"/>
      <c r="F248" s="277"/>
      <c r="G248" s="267"/>
      <c r="H248" s="267"/>
    </row>
    <row r="249" spans="1:8" x14ac:dyDescent="0.35">
      <c r="A249" s="277" t="s">
        <v>1736</v>
      </c>
      <c r="B249" s="277" t="s">
        <v>1737</v>
      </c>
      <c r="C249" s="277" t="s">
        <v>1738</v>
      </c>
      <c r="D249" s="277" t="s">
        <v>996</v>
      </c>
      <c r="E249" s="267"/>
      <c r="F249" s="277"/>
      <c r="G249" s="267"/>
      <c r="H249" s="267"/>
    </row>
    <row r="250" spans="1:8" x14ac:dyDescent="0.35">
      <c r="A250" s="277" t="s">
        <v>1739</v>
      </c>
      <c r="B250" s="277" t="s">
        <v>1740</v>
      </c>
      <c r="C250" s="277" t="s">
        <v>1741</v>
      </c>
      <c r="D250" s="277" t="s">
        <v>1013</v>
      </c>
      <c r="E250" s="267"/>
      <c r="F250" s="277"/>
      <c r="G250" s="267"/>
      <c r="H250" s="267"/>
    </row>
    <row r="251" spans="1:8" x14ac:dyDescent="0.35">
      <c r="A251" s="277" t="s">
        <v>1742</v>
      </c>
      <c r="B251" s="277" t="s">
        <v>1743</v>
      </c>
      <c r="C251" s="277" t="s">
        <v>1744</v>
      </c>
      <c r="D251" s="277" t="s">
        <v>1042</v>
      </c>
      <c r="E251" s="267"/>
      <c r="F251" s="277"/>
      <c r="G251" s="267"/>
      <c r="H251" s="267"/>
    </row>
    <row r="252" spans="1:8" x14ac:dyDescent="0.35">
      <c r="A252" s="277" t="s">
        <v>1745</v>
      </c>
      <c r="B252" s="277" t="s">
        <v>1746</v>
      </c>
      <c r="C252" s="277" t="s">
        <v>1747</v>
      </c>
      <c r="D252" s="277" t="s">
        <v>1013</v>
      </c>
      <c r="E252" s="267"/>
      <c r="F252" s="277"/>
      <c r="G252" s="267"/>
      <c r="H252" s="267"/>
    </row>
    <row r="253" spans="1:8" x14ac:dyDescent="0.35">
      <c r="A253" s="277" t="s">
        <v>1748</v>
      </c>
      <c r="B253" s="277" t="s">
        <v>1749</v>
      </c>
      <c r="C253" s="277" t="s">
        <v>1750</v>
      </c>
      <c r="D253" s="277" t="s">
        <v>1013</v>
      </c>
      <c r="E253" s="267"/>
      <c r="F253" s="277"/>
      <c r="G253" s="267"/>
      <c r="H253" s="267"/>
    </row>
    <row r="254" spans="1:8" x14ac:dyDescent="0.35">
      <c r="A254" s="277" t="s">
        <v>1751</v>
      </c>
      <c r="B254" s="277" t="s">
        <v>1752</v>
      </c>
      <c r="C254" s="277" t="s">
        <v>1753</v>
      </c>
      <c r="D254" s="277" t="s">
        <v>1042</v>
      </c>
      <c r="E254" s="267"/>
      <c r="F254" s="277"/>
      <c r="G254" s="267"/>
      <c r="H254" s="267"/>
    </row>
    <row r="255" spans="1:8" x14ac:dyDescent="0.35">
      <c r="A255" s="277" t="s">
        <v>1754</v>
      </c>
      <c r="B255" s="277" t="s">
        <v>1755</v>
      </c>
      <c r="C255" s="277" t="s">
        <v>1756</v>
      </c>
      <c r="D255" s="277" t="s">
        <v>1013</v>
      </c>
      <c r="E255" s="267"/>
      <c r="F255" s="277"/>
      <c r="G255" s="267"/>
      <c r="H255" s="267"/>
    </row>
    <row r="256" spans="1:8" x14ac:dyDescent="0.35">
      <c r="A256" s="277" t="s">
        <v>1757</v>
      </c>
      <c r="B256" s="277" t="s">
        <v>1758</v>
      </c>
      <c r="C256" s="277" t="s">
        <v>1759</v>
      </c>
      <c r="D256" s="277" t="s">
        <v>1013</v>
      </c>
      <c r="E256" s="267"/>
      <c r="F256" s="277"/>
      <c r="G256" s="267"/>
      <c r="H256" s="267"/>
    </row>
    <row r="257" spans="1:8" x14ac:dyDescent="0.35">
      <c r="A257" s="277" t="s">
        <v>1760</v>
      </c>
      <c r="B257" s="277" t="s">
        <v>1761</v>
      </c>
      <c r="C257" s="277" t="s">
        <v>1762</v>
      </c>
      <c r="D257" s="277" t="s">
        <v>996</v>
      </c>
      <c r="E257" s="267"/>
      <c r="F257" s="277"/>
      <c r="G257" s="267"/>
      <c r="H257" s="267"/>
    </row>
    <row r="258" spans="1:8" x14ac:dyDescent="0.35">
      <c r="A258" s="277" t="s">
        <v>1763</v>
      </c>
      <c r="B258" s="277" t="s">
        <v>1764</v>
      </c>
      <c r="C258" s="277" t="s">
        <v>1765</v>
      </c>
      <c r="D258" s="277" t="s">
        <v>1042</v>
      </c>
      <c r="E258" s="267"/>
      <c r="F258" s="277"/>
      <c r="G258" s="267"/>
      <c r="H258" s="267"/>
    </row>
    <row r="259" spans="1:8" x14ac:dyDescent="0.35">
      <c r="A259" s="277" t="s">
        <v>1766</v>
      </c>
      <c r="B259" s="277" t="s">
        <v>1767</v>
      </c>
      <c r="C259" s="277" t="s">
        <v>1768</v>
      </c>
      <c r="D259" s="277" t="s">
        <v>1142</v>
      </c>
      <c r="E259" s="267"/>
      <c r="F259" s="277"/>
      <c r="G259" s="267"/>
      <c r="H259" s="267"/>
    </row>
    <row r="260" spans="1:8" x14ac:dyDescent="0.35">
      <c r="A260" s="277" t="s">
        <v>1769</v>
      </c>
      <c r="B260" s="277" t="s">
        <v>1770</v>
      </c>
      <c r="C260" s="277" t="s">
        <v>1771</v>
      </c>
      <c r="D260" s="277" t="s">
        <v>1013</v>
      </c>
      <c r="E260" s="267"/>
      <c r="F260" s="277"/>
      <c r="G260" s="267"/>
      <c r="H260" s="267"/>
    </row>
    <row r="261" spans="1:8" x14ac:dyDescent="0.35">
      <c r="A261" s="277" t="s">
        <v>1772</v>
      </c>
      <c r="B261" s="277" t="s">
        <v>1773</v>
      </c>
      <c r="C261" s="277" t="s">
        <v>1774</v>
      </c>
      <c r="D261" s="277" t="s">
        <v>1013</v>
      </c>
      <c r="E261" s="267"/>
      <c r="F261" s="277"/>
      <c r="G261" s="267"/>
      <c r="H261" s="267"/>
    </row>
    <row r="262" spans="1:8" x14ac:dyDescent="0.35">
      <c r="A262" s="277" t="s">
        <v>1775</v>
      </c>
      <c r="B262" s="277" t="s">
        <v>1776</v>
      </c>
      <c r="C262" s="277" t="s">
        <v>1777</v>
      </c>
      <c r="D262" s="277" t="s">
        <v>996</v>
      </c>
      <c r="E262" s="267"/>
      <c r="F262" s="277"/>
      <c r="G262" s="267"/>
      <c r="H262" s="267"/>
    </row>
    <row r="263" spans="1:8" x14ac:dyDescent="0.35">
      <c r="A263" s="277" t="s">
        <v>1778</v>
      </c>
      <c r="B263" s="277" t="s">
        <v>1779</v>
      </c>
      <c r="C263" s="277" t="s">
        <v>1780</v>
      </c>
      <c r="D263" s="277" t="s">
        <v>996</v>
      </c>
      <c r="E263" s="267"/>
      <c r="F263" s="277"/>
      <c r="G263" s="267"/>
      <c r="H263" s="267"/>
    </row>
    <row r="264" spans="1:8" x14ac:dyDescent="0.35">
      <c r="A264" s="277" t="s">
        <v>1781</v>
      </c>
      <c r="B264" s="277" t="s">
        <v>1782</v>
      </c>
      <c r="C264" s="277" t="s">
        <v>1783</v>
      </c>
      <c r="D264" s="277" t="s">
        <v>1029</v>
      </c>
      <c r="E264" s="267"/>
      <c r="F264" s="277"/>
      <c r="G264" s="267"/>
      <c r="H264" s="267"/>
    </row>
    <row r="265" spans="1:8" x14ac:dyDescent="0.35">
      <c r="A265" s="277" t="s">
        <v>1784</v>
      </c>
      <c r="B265" s="277" t="s">
        <v>1785</v>
      </c>
      <c r="C265" s="277" t="s">
        <v>1786</v>
      </c>
      <c r="D265" s="277" t="s">
        <v>996</v>
      </c>
      <c r="E265" s="267"/>
      <c r="F265" s="277"/>
      <c r="G265" s="267"/>
      <c r="H265" s="267"/>
    </row>
    <row r="266" spans="1:8" x14ac:dyDescent="0.35">
      <c r="A266" s="277" t="s">
        <v>1787</v>
      </c>
      <c r="B266" s="277" t="s">
        <v>1788</v>
      </c>
      <c r="C266" s="277" t="s">
        <v>1789</v>
      </c>
      <c r="D266" s="277" t="s">
        <v>1142</v>
      </c>
      <c r="E266" s="267"/>
      <c r="F266" s="277"/>
      <c r="G266" s="267"/>
      <c r="H266" s="267"/>
    </row>
    <row r="267" spans="1:8" x14ac:dyDescent="0.35">
      <c r="A267" s="277" t="s">
        <v>1790</v>
      </c>
      <c r="B267" s="277" t="s">
        <v>1791</v>
      </c>
      <c r="C267" s="277" t="s">
        <v>1792</v>
      </c>
      <c r="D267" s="277" t="s">
        <v>1013</v>
      </c>
      <c r="E267" s="267"/>
      <c r="F267" s="277"/>
      <c r="G267" s="267"/>
      <c r="H267" s="267"/>
    </row>
    <row r="268" spans="1:8" x14ac:dyDescent="0.35">
      <c r="A268" s="277" t="s">
        <v>1793</v>
      </c>
      <c r="B268" s="277" t="s">
        <v>1794</v>
      </c>
      <c r="C268" s="277" t="s">
        <v>1795</v>
      </c>
      <c r="D268" s="277" t="s">
        <v>996</v>
      </c>
      <c r="E268" s="267"/>
      <c r="F268" s="277"/>
      <c r="G268" s="267"/>
      <c r="H268" s="267"/>
    </row>
    <row r="269" spans="1:8" x14ac:dyDescent="0.35">
      <c r="A269" s="277" t="s">
        <v>1796</v>
      </c>
      <c r="B269" s="277" t="s">
        <v>1797</v>
      </c>
      <c r="C269" s="277" t="s">
        <v>1798</v>
      </c>
      <c r="D269" s="277" t="s">
        <v>1042</v>
      </c>
      <c r="E269" s="267"/>
      <c r="F269" s="277"/>
      <c r="G269" s="267"/>
      <c r="H269" s="267"/>
    </row>
    <row r="270" spans="1:8" x14ac:dyDescent="0.35">
      <c r="A270" s="277" t="s">
        <v>1799</v>
      </c>
      <c r="B270" s="277" t="s">
        <v>1800</v>
      </c>
      <c r="C270" s="277" t="s">
        <v>1801</v>
      </c>
      <c r="D270" s="277" t="s">
        <v>1042</v>
      </c>
      <c r="E270" s="267"/>
      <c r="F270" s="277"/>
      <c r="G270" s="267"/>
      <c r="H270" s="267"/>
    </row>
    <row r="271" spans="1:8" x14ac:dyDescent="0.35">
      <c r="A271" s="277" t="s">
        <v>1802</v>
      </c>
      <c r="B271" s="277" t="s">
        <v>1803</v>
      </c>
      <c r="C271" s="277" t="s">
        <v>1804</v>
      </c>
      <c r="D271" s="277" t="s">
        <v>1042</v>
      </c>
      <c r="E271" s="267"/>
      <c r="F271" s="277"/>
      <c r="G271" s="267"/>
      <c r="H271" s="267"/>
    </row>
    <row r="272" spans="1:8" x14ac:dyDescent="0.35">
      <c r="A272" s="277" t="s">
        <v>1805</v>
      </c>
      <c r="B272" s="277" t="s">
        <v>1806</v>
      </c>
      <c r="C272" s="277" t="s">
        <v>1807</v>
      </c>
      <c r="D272" s="277" t="s">
        <v>996</v>
      </c>
      <c r="E272" s="267"/>
      <c r="F272" s="277"/>
      <c r="G272" s="267"/>
      <c r="H272" s="267"/>
    </row>
    <row r="273" spans="1:8" x14ac:dyDescent="0.35">
      <c r="A273" s="277" t="s">
        <v>1808</v>
      </c>
      <c r="B273" s="277" t="s">
        <v>1809</v>
      </c>
      <c r="C273" s="277" t="s">
        <v>1810</v>
      </c>
      <c r="D273" s="277" t="s">
        <v>1042</v>
      </c>
      <c r="E273" s="267"/>
      <c r="F273" s="277"/>
      <c r="G273" s="267"/>
      <c r="H273" s="267"/>
    </row>
    <row r="274" spans="1:8" x14ac:dyDescent="0.35">
      <c r="A274" s="277" t="s">
        <v>1811</v>
      </c>
      <c r="B274" s="277" t="s">
        <v>1812</v>
      </c>
      <c r="C274" s="277" t="s">
        <v>1813</v>
      </c>
      <c r="D274" s="277" t="s">
        <v>1023</v>
      </c>
      <c r="E274" s="267"/>
      <c r="F274" s="277"/>
      <c r="G274" s="267"/>
      <c r="H274" s="267"/>
    </row>
    <row r="275" spans="1:8" x14ac:dyDescent="0.35">
      <c r="A275" s="277" t="s">
        <v>1814</v>
      </c>
      <c r="B275" s="277" t="s">
        <v>1815</v>
      </c>
      <c r="C275" s="277" t="s">
        <v>1816</v>
      </c>
      <c r="D275" s="277" t="s">
        <v>1042</v>
      </c>
      <c r="E275" s="267"/>
      <c r="F275" s="277"/>
      <c r="G275" s="267"/>
      <c r="H275" s="267"/>
    </row>
    <row r="276" spans="1:8" x14ac:dyDescent="0.35">
      <c r="A276" s="277" t="s">
        <v>1817</v>
      </c>
      <c r="B276" s="277" t="s">
        <v>1818</v>
      </c>
      <c r="C276" s="277" t="s">
        <v>1819</v>
      </c>
      <c r="D276" s="277" t="s">
        <v>996</v>
      </c>
      <c r="E276" s="267"/>
      <c r="F276" s="277"/>
      <c r="G276" s="267"/>
      <c r="H276" s="267"/>
    </row>
    <row r="277" spans="1:8" x14ac:dyDescent="0.35">
      <c r="A277" s="277" t="s">
        <v>1820</v>
      </c>
      <c r="B277" s="277" t="s">
        <v>1821</v>
      </c>
      <c r="C277" s="277" t="s">
        <v>1822</v>
      </c>
      <c r="D277" s="277" t="s">
        <v>996</v>
      </c>
      <c r="E277" s="267"/>
      <c r="F277" s="277"/>
      <c r="G277" s="267"/>
      <c r="H277" s="267"/>
    </row>
    <row r="278" spans="1:8" x14ac:dyDescent="0.35">
      <c r="A278" s="277" t="s">
        <v>1823</v>
      </c>
      <c r="B278" s="277" t="s">
        <v>1824</v>
      </c>
      <c r="C278" s="277" t="s">
        <v>1825</v>
      </c>
      <c r="D278" s="277" t="s">
        <v>996</v>
      </c>
      <c r="E278" s="267"/>
      <c r="F278" s="277"/>
      <c r="G278" s="267"/>
      <c r="H278" s="267"/>
    </row>
    <row r="279" spans="1:8" x14ac:dyDescent="0.35">
      <c r="A279" s="277" t="s">
        <v>1826</v>
      </c>
      <c r="B279" s="277" t="s">
        <v>1827</v>
      </c>
      <c r="C279" s="277" t="s">
        <v>1828</v>
      </c>
      <c r="D279" s="277" t="s">
        <v>1023</v>
      </c>
      <c r="E279" s="267"/>
      <c r="F279" s="277"/>
      <c r="G279" s="267"/>
      <c r="H279" s="267"/>
    </row>
    <row r="280" spans="1:8" x14ac:dyDescent="0.35">
      <c r="A280" s="277" t="s">
        <v>1829</v>
      </c>
      <c r="B280" s="277" t="s">
        <v>1830</v>
      </c>
      <c r="C280" s="277" t="s">
        <v>1831</v>
      </c>
      <c r="D280" s="277" t="s">
        <v>1029</v>
      </c>
      <c r="E280" s="267"/>
      <c r="F280" s="277"/>
      <c r="G280" s="267"/>
      <c r="H280" s="267"/>
    </row>
    <row r="281" spans="1:8" x14ac:dyDescent="0.35">
      <c r="A281" s="277" t="s">
        <v>1832</v>
      </c>
      <c r="B281" s="277" t="s">
        <v>1833</v>
      </c>
      <c r="C281" s="277" t="s">
        <v>1834</v>
      </c>
      <c r="D281" s="277" t="s">
        <v>996</v>
      </c>
      <c r="E281" s="267"/>
      <c r="F281" s="277"/>
      <c r="G281" s="267"/>
      <c r="H281" s="267"/>
    </row>
    <row r="282" spans="1:8" x14ac:dyDescent="0.35">
      <c r="A282" s="277" t="s">
        <v>1835</v>
      </c>
      <c r="B282" s="277" t="s">
        <v>1836</v>
      </c>
      <c r="C282" s="277" t="s">
        <v>1837</v>
      </c>
      <c r="D282" s="277" t="s">
        <v>996</v>
      </c>
      <c r="E282" s="267"/>
      <c r="F282" s="277"/>
      <c r="G282" s="267"/>
      <c r="H282" s="267"/>
    </row>
    <row r="283" spans="1:8" x14ac:dyDescent="0.35">
      <c r="A283" s="277" t="s">
        <v>1838</v>
      </c>
      <c r="B283" s="277" t="s">
        <v>1839</v>
      </c>
      <c r="C283" s="277" t="s">
        <v>1840</v>
      </c>
      <c r="D283" s="277" t="s">
        <v>996</v>
      </c>
      <c r="E283" s="267"/>
      <c r="F283" s="277"/>
      <c r="G283" s="267"/>
      <c r="H283" s="267"/>
    </row>
    <row r="284" spans="1:8" x14ac:dyDescent="0.35">
      <c r="A284" s="277" t="s">
        <v>1841</v>
      </c>
      <c r="B284" s="277" t="s">
        <v>1842</v>
      </c>
      <c r="C284" s="277" t="s">
        <v>1843</v>
      </c>
      <c r="D284" s="277" t="s">
        <v>1029</v>
      </c>
      <c r="E284" s="267"/>
      <c r="F284" s="277"/>
      <c r="G284" s="267"/>
      <c r="H284" s="267"/>
    </row>
    <row r="285" spans="1:8" x14ac:dyDescent="0.35">
      <c r="A285" s="277" t="s">
        <v>1844</v>
      </c>
      <c r="B285" s="277" t="s">
        <v>1845</v>
      </c>
      <c r="C285" s="277" t="s">
        <v>1846</v>
      </c>
      <c r="D285" s="277" t="s">
        <v>996</v>
      </c>
      <c r="E285" s="267"/>
      <c r="F285" s="277"/>
      <c r="G285" s="267"/>
      <c r="H285" s="267"/>
    </row>
    <row r="286" spans="1:8" x14ac:dyDescent="0.35">
      <c r="A286" s="277" t="s">
        <v>1847</v>
      </c>
      <c r="B286" s="277" t="s">
        <v>1848</v>
      </c>
      <c r="C286" s="277" t="s">
        <v>1849</v>
      </c>
      <c r="D286" s="277" t="s">
        <v>996</v>
      </c>
      <c r="E286" s="267"/>
      <c r="F286" s="277"/>
      <c r="G286" s="267"/>
      <c r="H286" s="267"/>
    </row>
    <row r="287" spans="1:8" x14ac:dyDescent="0.35">
      <c r="A287" s="277" t="s">
        <v>1850</v>
      </c>
      <c r="B287" s="277" t="s">
        <v>1851</v>
      </c>
      <c r="C287" s="277" t="s">
        <v>1852</v>
      </c>
      <c r="D287" s="277" t="s">
        <v>996</v>
      </c>
      <c r="E287" s="267"/>
      <c r="F287" s="277"/>
      <c r="G287" s="267"/>
      <c r="H287" s="267"/>
    </row>
    <row r="288" spans="1:8" x14ac:dyDescent="0.35">
      <c r="A288" s="277" t="s">
        <v>1853</v>
      </c>
      <c r="B288" s="277" t="s">
        <v>1854</v>
      </c>
      <c r="C288" s="277" t="s">
        <v>1855</v>
      </c>
      <c r="D288" s="277" t="s">
        <v>996</v>
      </c>
      <c r="E288" s="267"/>
      <c r="F288" s="277"/>
      <c r="G288" s="267"/>
      <c r="H288" s="267"/>
    </row>
    <row r="289" spans="1:8" x14ac:dyDescent="0.35">
      <c r="A289" s="277" t="s">
        <v>1856</v>
      </c>
      <c r="B289" s="277" t="s">
        <v>1857</v>
      </c>
      <c r="C289" s="277" t="s">
        <v>1858</v>
      </c>
      <c r="D289" s="277" t="s">
        <v>1042</v>
      </c>
      <c r="E289" s="267"/>
      <c r="F289" s="277"/>
      <c r="G289" s="267"/>
      <c r="H289" s="267"/>
    </row>
    <row r="290" spans="1:8" x14ac:dyDescent="0.35">
      <c r="A290" s="277" t="s">
        <v>1859</v>
      </c>
      <c r="B290" s="277" t="s">
        <v>1860</v>
      </c>
      <c r="C290" s="277" t="s">
        <v>1861</v>
      </c>
      <c r="D290" s="277" t="s">
        <v>1029</v>
      </c>
      <c r="E290" s="267"/>
      <c r="F290" s="277"/>
      <c r="G290" s="267"/>
      <c r="H290" s="267"/>
    </row>
    <row r="291" spans="1:8" x14ac:dyDescent="0.35">
      <c r="A291" s="277" t="s">
        <v>1862</v>
      </c>
      <c r="B291" s="277" t="s">
        <v>1863</v>
      </c>
      <c r="C291" s="277" t="s">
        <v>1864</v>
      </c>
      <c r="D291" s="277" t="s">
        <v>1029</v>
      </c>
      <c r="E291" s="267"/>
      <c r="F291" s="277"/>
      <c r="G291" s="267"/>
      <c r="H291" s="267"/>
    </row>
    <row r="292" spans="1:8" x14ac:dyDescent="0.35">
      <c r="A292" s="277" t="s">
        <v>1865</v>
      </c>
      <c r="B292" s="277" t="s">
        <v>1866</v>
      </c>
      <c r="C292" s="277" t="s">
        <v>1867</v>
      </c>
      <c r="D292" s="277" t="s">
        <v>1029</v>
      </c>
      <c r="E292" s="267"/>
      <c r="F292" s="277"/>
      <c r="G292" s="267"/>
      <c r="H292" s="267"/>
    </row>
    <row r="293" spans="1:8" x14ac:dyDescent="0.35">
      <c r="A293" s="277" t="s">
        <v>1868</v>
      </c>
      <c r="B293" s="277" t="s">
        <v>1869</v>
      </c>
      <c r="C293" s="277" t="s">
        <v>1870</v>
      </c>
      <c r="D293" s="277" t="s">
        <v>996</v>
      </c>
      <c r="E293" s="267"/>
      <c r="F293" s="277"/>
      <c r="G293" s="267"/>
      <c r="H293" s="267"/>
    </row>
    <row r="294" spans="1:8" x14ac:dyDescent="0.35">
      <c r="A294" s="277" t="s">
        <v>1871</v>
      </c>
      <c r="B294" s="277" t="s">
        <v>1872</v>
      </c>
      <c r="C294" s="277" t="s">
        <v>1873</v>
      </c>
      <c r="D294" s="277" t="s">
        <v>1029</v>
      </c>
      <c r="E294" s="267"/>
      <c r="F294" s="277"/>
      <c r="G294" s="267"/>
      <c r="H294" s="267"/>
    </row>
    <row r="295" spans="1:8" x14ac:dyDescent="0.35">
      <c r="A295" s="277" t="s">
        <v>1874</v>
      </c>
      <c r="B295" s="277" t="s">
        <v>1875</v>
      </c>
      <c r="C295" s="277" t="s">
        <v>1876</v>
      </c>
      <c r="D295" s="277" t="s">
        <v>1042</v>
      </c>
      <c r="E295" s="267"/>
      <c r="F295" s="277"/>
      <c r="G295" s="267"/>
      <c r="H295" s="267"/>
    </row>
    <row r="296" spans="1:8" x14ac:dyDescent="0.35">
      <c r="A296" s="277" t="s">
        <v>1877</v>
      </c>
      <c r="B296" s="277" t="s">
        <v>1878</v>
      </c>
      <c r="C296" s="277" t="s">
        <v>1879</v>
      </c>
      <c r="D296" s="277" t="s">
        <v>1013</v>
      </c>
      <c r="E296" s="267"/>
      <c r="F296" s="277"/>
      <c r="G296" s="267"/>
      <c r="H296" s="267"/>
    </row>
    <row r="297" spans="1:8" x14ac:dyDescent="0.35">
      <c r="A297" s="277" t="s">
        <v>1880</v>
      </c>
      <c r="B297" s="277" t="s">
        <v>1881</v>
      </c>
      <c r="C297" s="277" t="s">
        <v>1882</v>
      </c>
      <c r="D297" s="277" t="s">
        <v>1042</v>
      </c>
      <c r="E297" s="267"/>
      <c r="F297" s="277"/>
      <c r="G297" s="267"/>
      <c r="H297" s="267"/>
    </row>
    <row r="298" spans="1:8" x14ac:dyDescent="0.35">
      <c r="A298" s="277" t="s">
        <v>1883</v>
      </c>
      <c r="B298" s="277" t="s">
        <v>1884</v>
      </c>
      <c r="C298" s="277" t="s">
        <v>1885</v>
      </c>
      <c r="D298" s="277" t="s">
        <v>1029</v>
      </c>
      <c r="E298" s="267"/>
      <c r="F298" s="277"/>
      <c r="G298" s="267"/>
      <c r="H298" s="267"/>
    </row>
    <row r="299" spans="1:8" x14ac:dyDescent="0.35">
      <c r="A299" s="277" t="s">
        <v>1886</v>
      </c>
      <c r="B299" s="277" t="s">
        <v>1887</v>
      </c>
      <c r="C299" s="277" t="s">
        <v>1888</v>
      </c>
      <c r="D299" s="277" t="s">
        <v>1042</v>
      </c>
      <c r="E299" s="267"/>
      <c r="F299" s="277"/>
      <c r="G299" s="267"/>
      <c r="H299" s="267"/>
    </row>
    <row r="300" spans="1:8" x14ac:dyDescent="0.35">
      <c r="A300" s="277" t="s">
        <v>1889</v>
      </c>
      <c r="B300" s="277" t="s">
        <v>1890</v>
      </c>
      <c r="C300" s="277" t="s">
        <v>1891</v>
      </c>
      <c r="D300" s="277" t="s">
        <v>996</v>
      </c>
      <c r="E300" s="267"/>
      <c r="F300" s="277"/>
      <c r="G300" s="267"/>
      <c r="H300" s="267"/>
    </row>
    <row r="301" spans="1:8" x14ac:dyDescent="0.35">
      <c r="A301" s="277" t="s">
        <v>1892</v>
      </c>
      <c r="B301" s="277" t="s">
        <v>1893</v>
      </c>
      <c r="C301" s="277" t="s">
        <v>1894</v>
      </c>
      <c r="D301" s="277" t="s">
        <v>996</v>
      </c>
      <c r="E301" s="267"/>
      <c r="F301" s="277"/>
      <c r="G301" s="267"/>
      <c r="H301" s="267"/>
    </row>
    <row r="302" spans="1:8" x14ac:dyDescent="0.35">
      <c r="A302" s="277" t="s">
        <v>1895</v>
      </c>
      <c r="B302" s="277" t="s">
        <v>1896</v>
      </c>
      <c r="C302" s="277" t="s">
        <v>1897</v>
      </c>
      <c r="D302" s="277" t="s">
        <v>1013</v>
      </c>
      <c r="E302" s="267"/>
      <c r="F302" s="277"/>
      <c r="G302" s="267"/>
      <c r="H302" s="267"/>
    </row>
    <row r="303" spans="1:8" x14ac:dyDescent="0.35">
      <c r="A303" s="277" t="s">
        <v>1898</v>
      </c>
      <c r="B303" s="277" t="s">
        <v>1899</v>
      </c>
      <c r="C303" s="277" t="s">
        <v>1900</v>
      </c>
      <c r="D303" s="277" t="s">
        <v>1042</v>
      </c>
      <c r="E303" s="267"/>
      <c r="F303" s="277"/>
      <c r="G303" s="267"/>
      <c r="H303" s="267"/>
    </row>
    <row r="304" spans="1:8" x14ac:dyDescent="0.35">
      <c r="A304" s="277" t="s">
        <v>1901</v>
      </c>
      <c r="B304" s="277" t="s">
        <v>1902</v>
      </c>
      <c r="C304" s="277" t="s">
        <v>1903</v>
      </c>
      <c r="D304" s="277" t="s">
        <v>996</v>
      </c>
      <c r="E304" s="267"/>
      <c r="F304" s="277"/>
      <c r="G304" s="267"/>
      <c r="H304" s="267"/>
    </row>
    <row r="305" spans="1:8" x14ac:dyDescent="0.35">
      <c r="A305" s="277" t="s">
        <v>1904</v>
      </c>
      <c r="B305" s="277" t="s">
        <v>1905</v>
      </c>
      <c r="C305" s="277" t="s">
        <v>1906</v>
      </c>
      <c r="D305" s="277" t="s">
        <v>996</v>
      </c>
      <c r="E305" s="267"/>
      <c r="F305" s="277"/>
      <c r="G305" s="267"/>
      <c r="H305" s="267"/>
    </row>
    <row r="306" spans="1:8" x14ac:dyDescent="0.35">
      <c r="A306" s="277" t="s">
        <v>1907</v>
      </c>
      <c r="B306" s="277" t="s">
        <v>1908</v>
      </c>
      <c r="C306" s="277" t="s">
        <v>1909</v>
      </c>
      <c r="D306" s="277" t="s">
        <v>996</v>
      </c>
      <c r="E306" s="267"/>
      <c r="F306" s="277"/>
      <c r="G306" s="267"/>
      <c r="H306" s="267"/>
    </row>
    <row r="307" spans="1:8" x14ac:dyDescent="0.35">
      <c r="A307" s="277" t="s">
        <v>1910</v>
      </c>
      <c r="B307" s="277" t="s">
        <v>1911</v>
      </c>
      <c r="C307" s="277" t="s">
        <v>1912</v>
      </c>
      <c r="D307" s="277" t="s">
        <v>996</v>
      </c>
      <c r="E307" s="267"/>
      <c r="F307" s="277"/>
      <c r="G307" s="267"/>
      <c r="H307" s="267"/>
    </row>
    <row r="308" spans="1:8" x14ac:dyDescent="0.35">
      <c r="A308" s="277" t="s">
        <v>1913</v>
      </c>
      <c r="B308" s="277" t="s">
        <v>1914</v>
      </c>
      <c r="C308" s="277" t="s">
        <v>1915</v>
      </c>
      <c r="D308" s="277" t="s">
        <v>996</v>
      </c>
      <c r="E308" s="267"/>
      <c r="F308" s="277"/>
      <c r="G308" s="267"/>
      <c r="H308" s="267"/>
    </row>
    <row r="309" spans="1:8" x14ac:dyDescent="0.35">
      <c r="A309" s="277" t="s">
        <v>1916</v>
      </c>
      <c r="B309" s="277" t="s">
        <v>1917</v>
      </c>
      <c r="C309" s="277" t="s">
        <v>1918</v>
      </c>
      <c r="D309" s="277" t="s">
        <v>996</v>
      </c>
      <c r="E309" s="267"/>
      <c r="F309" s="277"/>
      <c r="G309" s="267"/>
      <c r="H309" s="267"/>
    </row>
    <row r="310" spans="1:8" x14ac:dyDescent="0.35">
      <c r="A310" s="277" t="s">
        <v>1919</v>
      </c>
      <c r="B310" s="277" t="s">
        <v>1920</v>
      </c>
      <c r="C310" s="277" t="s">
        <v>1921</v>
      </c>
      <c r="D310" s="277" t="s">
        <v>996</v>
      </c>
      <c r="E310" s="267"/>
      <c r="F310" s="277"/>
      <c r="G310" s="267"/>
      <c r="H310" s="267"/>
    </row>
    <row r="311" spans="1:8" x14ac:dyDescent="0.35">
      <c r="A311" s="277" t="s">
        <v>1922</v>
      </c>
      <c r="B311" s="277" t="s">
        <v>1923</v>
      </c>
      <c r="C311" s="277" t="s">
        <v>1924</v>
      </c>
      <c r="D311" s="277" t="s">
        <v>1029</v>
      </c>
      <c r="E311" s="267"/>
      <c r="F311" s="277"/>
      <c r="G311" s="267"/>
      <c r="H311" s="267"/>
    </row>
    <row r="312" spans="1:8" x14ac:dyDescent="0.35">
      <c r="A312" s="277" t="s">
        <v>1925</v>
      </c>
      <c r="B312" s="277" t="s">
        <v>1926</v>
      </c>
      <c r="C312" s="277" t="s">
        <v>1927</v>
      </c>
      <c r="D312" s="277" t="s">
        <v>1013</v>
      </c>
      <c r="E312" s="267"/>
      <c r="F312" s="277"/>
      <c r="G312" s="267"/>
      <c r="H312" s="267"/>
    </row>
    <row r="313" spans="1:8" x14ac:dyDescent="0.35">
      <c r="A313" s="277" t="s">
        <v>1928</v>
      </c>
      <c r="B313" s="277" t="s">
        <v>1929</v>
      </c>
      <c r="C313" s="277" t="s">
        <v>1930</v>
      </c>
      <c r="D313" s="277" t="s">
        <v>1013</v>
      </c>
      <c r="E313" s="267"/>
      <c r="F313" s="277"/>
      <c r="G313" s="267"/>
      <c r="H313" s="267"/>
    </row>
    <row r="314" spans="1:8" x14ac:dyDescent="0.35">
      <c r="A314" s="277" t="s">
        <v>1931</v>
      </c>
      <c r="B314" s="277" t="s">
        <v>1932</v>
      </c>
      <c r="C314" s="277" t="s">
        <v>1933</v>
      </c>
      <c r="D314" s="277" t="s">
        <v>1013</v>
      </c>
      <c r="E314" s="267"/>
      <c r="F314" s="277"/>
      <c r="G314" s="267"/>
      <c r="H314" s="267"/>
    </row>
    <row r="315" spans="1:8" x14ac:dyDescent="0.35">
      <c r="A315" s="277" t="s">
        <v>1934</v>
      </c>
      <c r="B315" s="277" t="s">
        <v>1935</v>
      </c>
      <c r="C315" s="277" t="s">
        <v>1936</v>
      </c>
      <c r="D315" s="277" t="s">
        <v>1042</v>
      </c>
      <c r="E315" s="267"/>
      <c r="F315" s="277"/>
      <c r="G315" s="267"/>
      <c r="H315" s="267"/>
    </row>
    <row r="316" spans="1:8" x14ac:dyDescent="0.35">
      <c r="A316" s="277" t="s">
        <v>1937</v>
      </c>
      <c r="B316" s="277" t="s">
        <v>1938</v>
      </c>
      <c r="C316" s="277" t="s">
        <v>1939</v>
      </c>
      <c r="D316" s="277" t="s">
        <v>1042</v>
      </c>
      <c r="E316" s="267"/>
      <c r="F316" s="277"/>
      <c r="G316" s="267"/>
      <c r="H316" s="267"/>
    </row>
    <row r="317" spans="1:8" x14ac:dyDescent="0.35">
      <c r="A317" s="277" t="s">
        <v>1940</v>
      </c>
      <c r="B317" s="277" t="s">
        <v>1941</v>
      </c>
      <c r="C317" s="277" t="s">
        <v>1942</v>
      </c>
      <c r="D317" s="277" t="s">
        <v>1023</v>
      </c>
      <c r="E317" s="267"/>
      <c r="F317" s="277"/>
      <c r="G317" s="267"/>
      <c r="H317" s="267"/>
    </row>
    <row r="318" spans="1:8" x14ac:dyDescent="0.35">
      <c r="A318" s="277" t="s">
        <v>1943</v>
      </c>
      <c r="B318" s="277" t="s">
        <v>1944</v>
      </c>
      <c r="C318" s="277" t="s">
        <v>1945</v>
      </c>
      <c r="D318" s="277" t="s">
        <v>996</v>
      </c>
      <c r="E318" s="267"/>
      <c r="F318" s="277"/>
      <c r="G318" s="267"/>
      <c r="H318" s="267"/>
    </row>
    <row r="319" spans="1:8" x14ac:dyDescent="0.35">
      <c r="A319" s="277" t="s">
        <v>1946</v>
      </c>
      <c r="B319" s="277" t="s">
        <v>1947</v>
      </c>
      <c r="C319" s="277" t="s">
        <v>1948</v>
      </c>
      <c r="D319" s="277" t="s">
        <v>996</v>
      </c>
      <c r="E319" s="267"/>
      <c r="F319" s="277"/>
      <c r="G319" s="267"/>
      <c r="H319" s="267"/>
    </row>
    <row r="320" spans="1:8" x14ac:dyDescent="0.35">
      <c r="A320" s="277" t="s">
        <v>1949</v>
      </c>
      <c r="B320" s="277" t="s">
        <v>1950</v>
      </c>
      <c r="C320" s="277" t="s">
        <v>1951</v>
      </c>
      <c r="D320" s="277" t="s">
        <v>1029</v>
      </c>
      <c r="E320" s="267"/>
      <c r="F320" s="277"/>
      <c r="G320" s="267"/>
      <c r="H320" s="267"/>
    </row>
    <row r="321" spans="1:8" x14ac:dyDescent="0.35">
      <c r="A321" s="277" t="s">
        <v>1952</v>
      </c>
      <c r="B321" s="277" t="s">
        <v>1953</v>
      </c>
      <c r="C321" s="277" t="s">
        <v>1954</v>
      </c>
      <c r="D321" s="277" t="s">
        <v>996</v>
      </c>
      <c r="E321" s="267"/>
      <c r="F321" s="277"/>
      <c r="G321" s="267"/>
      <c r="H321" s="267"/>
    </row>
    <row r="322" spans="1:8" x14ac:dyDescent="0.35">
      <c r="A322" s="277" t="s">
        <v>1955</v>
      </c>
      <c r="B322" s="277" t="s">
        <v>1956</v>
      </c>
      <c r="C322" s="277" t="s">
        <v>1957</v>
      </c>
      <c r="D322" s="277" t="s">
        <v>1142</v>
      </c>
      <c r="E322" s="267"/>
      <c r="F322" s="277"/>
      <c r="G322" s="267"/>
      <c r="H322" s="267"/>
    </row>
    <row r="323" spans="1:8" x14ac:dyDescent="0.35">
      <c r="A323" s="277" t="s">
        <v>1958</v>
      </c>
      <c r="B323" s="277" t="s">
        <v>1959</v>
      </c>
      <c r="C323" s="277" t="s">
        <v>1960</v>
      </c>
      <c r="D323" s="277" t="s">
        <v>996</v>
      </c>
      <c r="E323" s="267"/>
      <c r="F323" s="277"/>
      <c r="G323" s="267"/>
      <c r="H323" s="267"/>
    </row>
    <row r="324" spans="1:8" x14ac:dyDescent="0.35">
      <c r="A324" s="277" t="s">
        <v>1961</v>
      </c>
      <c r="B324" s="277" t="s">
        <v>1962</v>
      </c>
      <c r="C324" s="277" t="s">
        <v>1963</v>
      </c>
      <c r="D324" s="277" t="s">
        <v>1013</v>
      </c>
      <c r="E324" s="267"/>
      <c r="F324" s="277"/>
      <c r="G324" s="267"/>
      <c r="H324" s="267"/>
    </row>
    <row r="325" spans="1:8" x14ac:dyDescent="0.35">
      <c r="A325" s="277" t="s">
        <v>1964</v>
      </c>
      <c r="B325" s="277" t="s">
        <v>1965</v>
      </c>
      <c r="C325" s="277" t="s">
        <v>1966</v>
      </c>
      <c r="D325" s="277" t="s">
        <v>1013</v>
      </c>
      <c r="E325" s="267"/>
      <c r="F325" s="277"/>
      <c r="G325" s="267"/>
      <c r="H325" s="267"/>
    </row>
    <row r="326" spans="1:8" x14ac:dyDescent="0.35">
      <c r="A326" s="277" t="s">
        <v>1967</v>
      </c>
      <c r="B326" s="277" t="s">
        <v>1968</v>
      </c>
      <c r="C326" s="277" t="s">
        <v>1969</v>
      </c>
      <c r="D326" s="277" t="s">
        <v>996</v>
      </c>
      <c r="E326" s="267"/>
      <c r="F326" s="277"/>
      <c r="G326" s="267"/>
      <c r="H326" s="267"/>
    </row>
    <row r="327" spans="1:8" x14ac:dyDescent="0.35">
      <c r="A327" s="277" t="s">
        <v>1970</v>
      </c>
      <c r="B327" s="277" t="s">
        <v>1971</v>
      </c>
      <c r="C327" s="277" t="s">
        <v>1972</v>
      </c>
      <c r="D327" s="277" t="s">
        <v>1029</v>
      </c>
      <c r="E327" s="267"/>
      <c r="F327" s="277"/>
      <c r="G327" s="267"/>
      <c r="H327" s="267"/>
    </row>
    <row r="328" spans="1:8" x14ac:dyDescent="0.35">
      <c r="A328" s="277" t="s">
        <v>1973</v>
      </c>
      <c r="B328" s="277" t="s">
        <v>1974</v>
      </c>
      <c r="C328" s="277" t="s">
        <v>1975</v>
      </c>
      <c r="D328" s="277" t="s">
        <v>1042</v>
      </c>
      <c r="E328" s="267"/>
      <c r="F328" s="277"/>
      <c r="G328" s="267"/>
      <c r="H328" s="267"/>
    </row>
    <row r="329" spans="1:8" x14ac:dyDescent="0.35">
      <c r="A329" s="277" t="s">
        <v>1976</v>
      </c>
      <c r="B329" s="277" t="s">
        <v>1977</v>
      </c>
      <c r="C329" s="277" t="s">
        <v>1978</v>
      </c>
      <c r="D329" s="277" t="s">
        <v>1042</v>
      </c>
      <c r="E329" s="267"/>
      <c r="F329" s="277"/>
      <c r="G329" s="267"/>
      <c r="H329" s="267"/>
    </row>
    <row r="330" spans="1:8" x14ac:dyDescent="0.35">
      <c r="A330" s="277" t="s">
        <v>1979</v>
      </c>
      <c r="B330" s="277" t="s">
        <v>1980</v>
      </c>
      <c r="C330" s="277" t="s">
        <v>1981</v>
      </c>
      <c r="D330" s="277" t="s">
        <v>996</v>
      </c>
      <c r="E330" s="267"/>
      <c r="F330" s="277"/>
      <c r="G330" s="267"/>
      <c r="H330" s="267"/>
    </row>
    <row r="331" spans="1:8" x14ac:dyDescent="0.35">
      <c r="A331" s="277" t="s">
        <v>1982</v>
      </c>
      <c r="B331" s="277" t="s">
        <v>1983</v>
      </c>
      <c r="C331" s="277" t="s">
        <v>1984</v>
      </c>
      <c r="D331" s="277" t="s">
        <v>996</v>
      </c>
      <c r="E331" s="267"/>
      <c r="F331" s="277"/>
      <c r="G331" s="267"/>
      <c r="H331" s="267"/>
    </row>
    <row r="332" spans="1:8" x14ac:dyDescent="0.35">
      <c r="A332" s="277" t="s">
        <v>1985</v>
      </c>
      <c r="B332" s="277" t="s">
        <v>1986</v>
      </c>
      <c r="C332" s="277" t="s">
        <v>1987</v>
      </c>
      <c r="D332" s="277" t="s">
        <v>1142</v>
      </c>
      <c r="E332" s="267"/>
      <c r="F332" s="277"/>
      <c r="G332" s="267"/>
      <c r="H332" s="267"/>
    </row>
    <row r="333" spans="1:8" x14ac:dyDescent="0.35">
      <c r="A333" s="277" t="s">
        <v>1988</v>
      </c>
      <c r="B333" s="277" t="s">
        <v>1989</v>
      </c>
      <c r="C333" s="277" t="s">
        <v>1990</v>
      </c>
      <c r="D333" s="277" t="s">
        <v>1013</v>
      </c>
      <c r="E333" s="267"/>
      <c r="F333" s="277"/>
      <c r="G333" s="267"/>
      <c r="H333" s="267"/>
    </row>
    <row r="334" spans="1:8" x14ac:dyDescent="0.35">
      <c r="A334" s="277" t="s">
        <v>1991</v>
      </c>
      <c r="B334" s="277" t="s">
        <v>1992</v>
      </c>
      <c r="C334" s="277" t="s">
        <v>1993</v>
      </c>
      <c r="D334" s="277" t="s">
        <v>1029</v>
      </c>
      <c r="E334" s="267"/>
      <c r="F334" s="277"/>
      <c r="G334" s="267"/>
      <c r="H334" s="267"/>
    </row>
    <row r="335" spans="1:8" x14ac:dyDescent="0.35">
      <c r="A335" s="277" t="s">
        <v>1994</v>
      </c>
      <c r="B335" s="277" t="s">
        <v>1995</v>
      </c>
      <c r="C335" s="277" t="s">
        <v>1996</v>
      </c>
      <c r="D335" s="277" t="s">
        <v>1142</v>
      </c>
      <c r="E335" s="267"/>
      <c r="F335" s="277"/>
      <c r="G335" s="267"/>
      <c r="H335" s="267"/>
    </row>
    <row r="336" spans="1:8" x14ac:dyDescent="0.35">
      <c r="A336" s="277" t="s">
        <v>1997</v>
      </c>
      <c r="B336" s="277" t="s">
        <v>1998</v>
      </c>
      <c r="C336" s="277" t="s">
        <v>1999</v>
      </c>
      <c r="D336" s="277" t="s">
        <v>996</v>
      </c>
      <c r="E336" s="267"/>
      <c r="F336" s="277"/>
      <c r="G336" s="267"/>
      <c r="H336" s="267"/>
    </row>
    <row r="337" spans="1:8" x14ac:dyDescent="0.35">
      <c r="A337" s="277" t="s">
        <v>2000</v>
      </c>
      <c r="B337" s="277" t="s">
        <v>2001</v>
      </c>
      <c r="C337" s="277" t="s">
        <v>2002</v>
      </c>
      <c r="D337" s="277" t="s">
        <v>1013</v>
      </c>
      <c r="E337" s="267"/>
      <c r="F337" s="277"/>
      <c r="G337" s="267"/>
      <c r="H337" s="267"/>
    </row>
    <row r="338" spans="1:8" x14ac:dyDescent="0.35">
      <c r="A338" s="277" t="s">
        <v>2003</v>
      </c>
      <c r="B338" s="277" t="s">
        <v>2004</v>
      </c>
      <c r="C338" s="277" t="s">
        <v>2005</v>
      </c>
      <c r="D338" s="277" t="s">
        <v>1013</v>
      </c>
      <c r="E338" s="267"/>
      <c r="F338" s="277"/>
      <c r="G338" s="267"/>
      <c r="H338" s="267"/>
    </row>
    <row r="339" spans="1:8" x14ac:dyDescent="0.35">
      <c r="A339" s="277" t="s">
        <v>2006</v>
      </c>
      <c r="B339" s="277" t="s">
        <v>2007</v>
      </c>
      <c r="C339" s="277" t="s">
        <v>2008</v>
      </c>
      <c r="D339" s="277" t="s">
        <v>1023</v>
      </c>
      <c r="E339" s="267"/>
      <c r="F339" s="277"/>
      <c r="G339" s="267"/>
      <c r="H339" s="267"/>
    </row>
    <row r="340" spans="1:8" x14ac:dyDescent="0.35">
      <c r="A340" s="277" t="s">
        <v>2009</v>
      </c>
      <c r="B340" s="277" t="s">
        <v>2010</v>
      </c>
      <c r="C340" s="277" t="s">
        <v>2011</v>
      </c>
      <c r="D340" s="277" t="s">
        <v>996</v>
      </c>
      <c r="E340" s="267"/>
      <c r="F340" s="277"/>
      <c r="G340" s="267"/>
      <c r="H340" s="267"/>
    </row>
    <row r="341" spans="1:8" x14ac:dyDescent="0.35">
      <c r="A341" s="277" t="s">
        <v>2012</v>
      </c>
      <c r="B341" s="277" t="s">
        <v>2013</v>
      </c>
      <c r="C341" s="277" t="s">
        <v>2014</v>
      </c>
      <c r="D341" s="277" t="s">
        <v>1042</v>
      </c>
      <c r="E341" s="267"/>
      <c r="F341" s="277"/>
      <c r="G341" s="267"/>
      <c r="H341" s="267"/>
    </row>
    <row r="342" spans="1:8" x14ac:dyDescent="0.35">
      <c r="A342" s="277" t="s">
        <v>2015</v>
      </c>
      <c r="B342" s="277" t="s">
        <v>2016</v>
      </c>
      <c r="C342" s="277" t="s">
        <v>2017</v>
      </c>
      <c r="D342" s="277" t="s">
        <v>1029</v>
      </c>
      <c r="E342" s="267"/>
      <c r="F342" s="277"/>
      <c r="G342" s="267"/>
      <c r="H342" s="267"/>
    </row>
    <row r="343" spans="1:8" x14ac:dyDescent="0.35">
      <c r="A343" s="277" t="s">
        <v>2018</v>
      </c>
      <c r="B343" s="277" t="s">
        <v>2019</v>
      </c>
      <c r="C343" s="277" t="s">
        <v>2020</v>
      </c>
      <c r="D343" s="277" t="s">
        <v>996</v>
      </c>
      <c r="E343" s="267"/>
      <c r="F343" s="277"/>
      <c r="G343" s="267"/>
      <c r="H343" s="267"/>
    </row>
    <row r="344" spans="1:8" x14ac:dyDescent="0.35">
      <c r="A344" s="277" t="s">
        <v>2021</v>
      </c>
      <c r="B344" s="277" t="s">
        <v>2022</v>
      </c>
      <c r="C344" s="277" t="s">
        <v>2023</v>
      </c>
      <c r="D344" s="277" t="s">
        <v>996</v>
      </c>
      <c r="E344" s="267"/>
      <c r="F344" s="277"/>
      <c r="G344" s="267"/>
      <c r="H344" s="267"/>
    </row>
    <row r="345" spans="1:8" x14ac:dyDescent="0.35">
      <c r="A345" s="277" t="s">
        <v>2024</v>
      </c>
      <c r="B345" s="277" t="s">
        <v>2025</v>
      </c>
      <c r="C345" s="277" t="s">
        <v>2026</v>
      </c>
      <c r="D345" s="277" t="s">
        <v>1013</v>
      </c>
      <c r="E345" s="267"/>
      <c r="F345" s="277"/>
      <c r="G345" s="267"/>
      <c r="H345" s="267"/>
    </row>
    <row r="346" spans="1:8" x14ac:dyDescent="0.35">
      <c r="A346" s="277" t="s">
        <v>2027</v>
      </c>
      <c r="B346" s="277" t="s">
        <v>2028</v>
      </c>
      <c r="C346" s="277" t="s">
        <v>2029</v>
      </c>
      <c r="D346" s="277" t="s">
        <v>996</v>
      </c>
      <c r="E346" s="267"/>
      <c r="F346" s="277"/>
      <c r="G346" s="267"/>
      <c r="H346" s="267"/>
    </row>
    <row r="347" spans="1:8" x14ac:dyDescent="0.35">
      <c r="A347" s="277" t="s">
        <v>2030</v>
      </c>
      <c r="B347" s="277" t="s">
        <v>2031</v>
      </c>
      <c r="C347" s="277" t="s">
        <v>2032</v>
      </c>
      <c r="D347" s="277" t="s">
        <v>1042</v>
      </c>
      <c r="E347" s="267"/>
      <c r="F347" s="277"/>
      <c r="G347" s="267"/>
      <c r="H347" s="267"/>
    </row>
    <row r="348" spans="1:8" x14ac:dyDescent="0.35">
      <c r="A348" s="277" t="s">
        <v>2033</v>
      </c>
      <c r="B348" s="277" t="s">
        <v>2034</v>
      </c>
      <c r="C348" s="277" t="s">
        <v>2035</v>
      </c>
      <c r="D348" s="277" t="s">
        <v>996</v>
      </c>
      <c r="E348" s="267"/>
      <c r="F348" s="277"/>
      <c r="G348" s="267"/>
      <c r="H348" s="267"/>
    </row>
    <row r="349" spans="1:8" x14ac:dyDescent="0.35">
      <c r="A349" s="277" t="s">
        <v>2036</v>
      </c>
      <c r="B349" s="277" t="s">
        <v>2037</v>
      </c>
      <c r="C349" s="277" t="s">
        <v>2038</v>
      </c>
      <c r="D349" s="277" t="s">
        <v>996</v>
      </c>
      <c r="E349" s="267"/>
      <c r="F349" s="277"/>
      <c r="G349" s="267"/>
      <c r="H349" s="267"/>
    </row>
    <row r="350" spans="1:8" x14ac:dyDescent="0.35">
      <c r="A350" s="277" t="s">
        <v>2039</v>
      </c>
      <c r="B350" s="277" t="s">
        <v>2040</v>
      </c>
      <c r="C350" s="277" t="s">
        <v>2041</v>
      </c>
      <c r="D350" s="277" t="s">
        <v>996</v>
      </c>
      <c r="E350" s="267"/>
      <c r="F350" s="277"/>
      <c r="G350" s="267"/>
      <c r="H350" s="267"/>
    </row>
    <row r="351" spans="1:8" x14ac:dyDescent="0.35">
      <c r="A351" s="277" t="s">
        <v>2042</v>
      </c>
      <c r="B351" s="277" t="s">
        <v>2043</v>
      </c>
      <c r="C351" s="277" t="s">
        <v>2044</v>
      </c>
      <c r="D351" s="277" t="s">
        <v>1013</v>
      </c>
      <c r="E351" s="267"/>
      <c r="F351" s="277"/>
      <c r="G351" s="267"/>
      <c r="H351" s="267"/>
    </row>
    <row r="352" spans="1:8" x14ac:dyDescent="0.35">
      <c r="A352" s="277" t="s">
        <v>2045</v>
      </c>
      <c r="B352" s="277" t="s">
        <v>2046</v>
      </c>
      <c r="C352" s="277" t="s">
        <v>2047</v>
      </c>
      <c r="D352" s="277" t="s">
        <v>996</v>
      </c>
      <c r="E352" s="267"/>
      <c r="F352" s="277"/>
      <c r="G352" s="267"/>
      <c r="H352" s="267"/>
    </row>
    <row r="353" spans="1:8" x14ac:dyDescent="0.35">
      <c r="A353" s="277" t="s">
        <v>2048</v>
      </c>
      <c r="B353" s="277" t="s">
        <v>2049</v>
      </c>
      <c r="C353" s="277" t="s">
        <v>2050</v>
      </c>
      <c r="D353" s="277" t="s">
        <v>1013</v>
      </c>
      <c r="E353" s="267"/>
      <c r="F353" s="277"/>
      <c r="G353" s="267"/>
      <c r="H353" s="267"/>
    </row>
    <row r="354" spans="1:8" x14ac:dyDescent="0.35">
      <c r="A354" s="277" t="s">
        <v>2051</v>
      </c>
      <c r="B354" s="277" t="s">
        <v>2052</v>
      </c>
      <c r="C354" s="277" t="s">
        <v>2053</v>
      </c>
      <c r="D354" s="277" t="s">
        <v>996</v>
      </c>
      <c r="E354" s="267"/>
      <c r="F354" s="277"/>
      <c r="G354" s="267"/>
      <c r="H354" s="267"/>
    </row>
    <row r="355" spans="1:8" x14ac:dyDescent="0.35">
      <c r="A355" s="277" t="s">
        <v>2054</v>
      </c>
      <c r="B355" s="277" t="s">
        <v>2055</v>
      </c>
      <c r="C355" s="277" t="s">
        <v>2056</v>
      </c>
      <c r="D355" s="277" t="s">
        <v>1042</v>
      </c>
      <c r="E355" s="267"/>
      <c r="F355" s="277"/>
      <c r="G355" s="267"/>
      <c r="H355" s="267"/>
    </row>
    <row r="356" spans="1:8" x14ac:dyDescent="0.35">
      <c r="A356" s="277" t="s">
        <v>2057</v>
      </c>
      <c r="B356" s="277" t="s">
        <v>2058</v>
      </c>
      <c r="C356" s="277" t="s">
        <v>2059</v>
      </c>
      <c r="D356" s="277" t="s">
        <v>996</v>
      </c>
      <c r="E356" s="267"/>
      <c r="F356" s="277"/>
      <c r="G356" s="267"/>
      <c r="H356" s="267"/>
    </row>
    <row r="357" spans="1:8" x14ac:dyDescent="0.35">
      <c r="A357" s="277" t="s">
        <v>2060</v>
      </c>
      <c r="B357" s="277" t="s">
        <v>2061</v>
      </c>
      <c r="C357" s="277" t="s">
        <v>2062</v>
      </c>
      <c r="D357" s="277" t="s">
        <v>1042</v>
      </c>
      <c r="E357" s="267"/>
      <c r="F357" s="277"/>
      <c r="G357" s="267"/>
      <c r="H357" s="267"/>
    </row>
    <row r="358" spans="1:8" x14ac:dyDescent="0.35">
      <c r="A358" s="277" t="s">
        <v>2063</v>
      </c>
      <c r="B358" s="277" t="s">
        <v>2064</v>
      </c>
      <c r="C358" s="277" t="s">
        <v>2065</v>
      </c>
      <c r="D358" s="277" t="s">
        <v>996</v>
      </c>
      <c r="E358" s="267"/>
      <c r="F358" s="277"/>
      <c r="G358" s="267"/>
      <c r="H358" s="267"/>
    </row>
    <row r="359" spans="1:8" x14ac:dyDescent="0.35">
      <c r="A359" s="277" t="s">
        <v>2066</v>
      </c>
      <c r="B359" s="277" t="s">
        <v>2067</v>
      </c>
      <c r="C359" s="277" t="s">
        <v>2068</v>
      </c>
      <c r="D359" s="277" t="s">
        <v>1023</v>
      </c>
      <c r="E359" s="267"/>
      <c r="F359" s="277"/>
      <c r="G359" s="267"/>
      <c r="H359" s="267"/>
    </row>
    <row r="360" spans="1:8" x14ac:dyDescent="0.35">
      <c r="A360" s="277" t="s">
        <v>2069</v>
      </c>
      <c r="B360" s="277" t="s">
        <v>2070</v>
      </c>
      <c r="C360" s="277" t="s">
        <v>2071</v>
      </c>
      <c r="D360" s="277" t="s">
        <v>1029</v>
      </c>
      <c r="E360" s="267"/>
      <c r="F360" s="277"/>
      <c r="G360" s="267"/>
      <c r="H360" s="267"/>
    </row>
    <row r="361" spans="1:8" x14ac:dyDescent="0.35">
      <c r="A361" s="277" t="s">
        <v>2072</v>
      </c>
      <c r="B361" s="277" t="s">
        <v>2073</v>
      </c>
      <c r="C361" s="277" t="s">
        <v>2074</v>
      </c>
      <c r="D361" s="277" t="s">
        <v>996</v>
      </c>
      <c r="E361" s="267"/>
      <c r="F361" s="277"/>
      <c r="G361" s="267"/>
      <c r="H361" s="267"/>
    </row>
    <row r="362" spans="1:8" x14ac:dyDescent="0.35">
      <c r="A362" s="277" t="s">
        <v>2075</v>
      </c>
      <c r="B362" s="277" t="s">
        <v>2076</v>
      </c>
      <c r="C362" s="277" t="s">
        <v>2077</v>
      </c>
      <c r="D362" s="277" t="s">
        <v>1013</v>
      </c>
      <c r="E362" s="267"/>
      <c r="F362" s="277"/>
      <c r="G362" s="267"/>
      <c r="H362" s="267"/>
    </row>
    <row r="363" spans="1:8" x14ac:dyDescent="0.35">
      <c r="A363" s="277" t="s">
        <v>2078</v>
      </c>
      <c r="B363" s="277" t="s">
        <v>2079</v>
      </c>
      <c r="C363" s="277" t="s">
        <v>2080</v>
      </c>
      <c r="D363" s="277" t="s">
        <v>996</v>
      </c>
      <c r="E363" s="267"/>
      <c r="F363" s="277"/>
      <c r="G363" s="267"/>
      <c r="H363" s="267"/>
    </row>
    <row r="364" spans="1:8" x14ac:dyDescent="0.35">
      <c r="A364" s="277" t="s">
        <v>2081</v>
      </c>
      <c r="B364" s="277" t="s">
        <v>2082</v>
      </c>
      <c r="C364" s="277" t="s">
        <v>2083</v>
      </c>
      <c r="D364" s="277" t="s">
        <v>996</v>
      </c>
      <c r="E364" s="267"/>
      <c r="F364" s="277"/>
      <c r="G364" s="267"/>
      <c r="H364" s="267"/>
    </row>
    <row r="365" spans="1:8" x14ac:dyDescent="0.35">
      <c r="A365" s="277" t="s">
        <v>2084</v>
      </c>
      <c r="B365" s="277" t="s">
        <v>2085</v>
      </c>
      <c r="C365" s="277" t="s">
        <v>2086</v>
      </c>
      <c r="D365" s="277" t="s">
        <v>1029</v>
      </c>
      <c r="E365" s="267"/>
      <c r="F365" s="277"/>
      <c r="G365" s="267"/>
      <c r="H365" s="267"/>
    </row>
    <row r="366" spans="1:8" x14ac:dyDescent="0.35">
      <c r="A366" s="277" t="s">
        <v>2087</v>
      </c>
      <c r="B366" s="277" t="s">
        <v>2088</v>
      </c>
      <c r="C366" s="277" t="s">
        <v>2089</v>
      </c>
      <c r="D366" s="277" t="s">
        <v>1029</v>
      </c>
      <c r="E366" s="267"/>
      <c r="F366" s="277"/>
      <c r="G366" s="267"/>
      <c r="H366" s="267"/>
    </row>
    <row r="367" spans="1:8" x14ac:dyDescent="0.35">
      <c r="A367" s="277" t="s">
        <v>2090</v>
      </c>
      <c r="B367" s="277" t="s">
        <v>2091</v>
      </c>
      <c r="C367" s="277" t="s">
        <v>2092</v>
      </c>
      <c r="D367" s="277" t="s">
        <v>1023</v>
      </c>
      <c r="E367" s="267"/>
      <c r="F367" s="277"/>
      <c r="G367" s="267"/>
      <c r="H367" s="267"/>
    </row>
    <row r="368" spans="1:8" x14ac:dyDescent="0.35">
      <c r="A368" s="277" t="s">
        <v>2093</v>
      </c>
      <c r="B368" s="277" t="s">
        <v>2094</v>
      </c>
      <c r="C368" s="277" t="s">
        <v>2095</v>
      </c>
      <c r="D368" s="277" t="s">
        <v>1023</v>
      </c>
      <c r="E368" s="267"/>
      <c r="F368" s="277"/>
      <c r="G368" s="267"/>
      <c r="H368" s="267"/>
    </row>
    <row r="369" spans="1:8" x14ac:dyDescent="0.35">
      <c r="A369" s="277" t="s">
        <v>2096</v>
      </c>
      <c r="B369" s="277" t="s">
        <v>2097</v>
      </c>
      <c r="C369" s="277" t="s">
        <v>2098</v>
      </c>
      <c r="D369" s="277" t="s">
        <v>1042</v>
      </c>
      <c r="E369" s="267"/>
      <c r="F369" s="277"/>
      <c r="G369" s="267"/>
      <c r="H369" s="267"/>
    </row>
    <row r="370" spans="1:8" x14ac:dyDescent="0.35">
      <c r="A370" s="277" t="s">
        <v>2099</v>
      </c>
      <c r="B370" s="277" t="s">
        <v>2100</v>
      </c>
      <c r="C370" s="277" t="s">
        <v>2101</v>
      </c>
      <c r="D370" s="277" t="s">
        <v>996</v>
      </c>
      <c r="E370" s="267"/>
      <c r="F370" s="277"/>
      <c r="G370" s="267"/>
      <c r="H370" s="267"/>
    </row>
    <row r="371" spans="1:8" x14ac:dyDescent="0.35">
      <c r="A371" s="277" t="s">
        <v>2102</v>
      </c>
      <c r="B371" s="277" t="s">
        <v>2103</v>
      </c>
      <c r="C371" s="277" t="s">
        <v>2104</v>
      </c>
      <c r="D371" s="277" t="s">
        <v>1142</v>
      </c>
      <c r="E371" s="267"/>
      <c r="F371" s="277"/>
      <c r="G371" s="267"/>
      <c r="H371" s="267"/>
    </row>
    <row r="372" spans="1:8" x14ac:dyDescent="0.35">
      <c r="A372" s="277" t="s">
        <v>2105</v>
      </c>
      <c r="B372" s="277" t="s">
        <v>2106</v>
      </c>
      <c r="C372" s="277" t="s">
        <v>2107</v>
      </c>
      <c r="D372" s="277" t="s">
        <v>1013</v>
      </c>
      <c r="E372" s="267"/>
      <c r="F372" s="277"/>
      <c r="G372" s="267"/>
      <c r="H372" s="267"/>
    </row>
    <row r="373" spans="1:8" x14ac:dyDescent="0.35">
      <c r="A373" s="277" t="s">
        <v>2108</v>
      </c>
      <c r="B373" s="277" t="s">
        <v>2109</v>
      </c>
      <c r="C373" s="277" t="s">
        <v>2110</v>
      </c>
      <c r="D373" s="277" t="s">
        <v>996</v>
      </c>
      <c r="E373" s="267"/>
      <c r="F373" s="277"/>
      <c r="G373" s="267"/>
      <c r="H373" s="267"/>
    </row>
    <row r="374" spans="1:8" x14ac:dyDescent="0.35">
      <c r="A374" s="277" t="s">
        <v>2111</v>
      </c>
      <c r="B374" s="277" t="s">
        <v>2112</v>
      </c>
      <c r="C374" s="277" t="s">
        <v>2113</v>
      </c>
      <c r="D374" s="277" t="s">
        <v>996</v>
      </c>
      <c r="E374" s="267"/>
      <c r="F374" s="277"/>
      <c r="G374" s="267"/>
      <c r="H374" s="267"/>
    </row>
    <row r="375" spans="1:8" x14ac:dyDescent="0.35">
      <c r="A375" s="277" t="s">
        <v>2114</v>
      </c>
      <c r="B375" s="277" t="s">
        <v>2115</v>
      </c>
      <c r="C375" s="277" t="s">
        <v>2116</v>
      </c>
      <c r="D375" s="277" t="s">
        <v>996</v>
      </c>
      <c r="E375" s="267"/>
      <c r="F375" s="277"/>
      <c r="G375" s="267"/>
      <c r="H375" s="267"/>
    </row>
    <row r="376" spans="1:8" x14ac:dyDescent="0.35">
      <c r="A376" s="277" t="s">
        <v>2117</v>
      </c>
      <c r="B376" s="277" t="s">
        <v>2118</v>
      </c>
      <c r="C376" s="277" t="s">
        <v>2119</v>
      </c>
      <c r="D376" s="277" t="s">
        <v>996</v>
      </c>
      <c r="E376" s="267"/>
      <c r="F376" s="277"/>
      <c r="G376" s="267"/>
      <c r="H376" s="267"/>
    </row>
    <row r="377" spans="1:8" x14ac:dyDescent="0.35">
      <c r="A377" s="277" t="s">
        <v>2120</v>
      </c>
      <c r="B377" s="277" t="s">
        <v>2121</v>
      </c>
      <c r="C377" s="277" t="s">
        <v>2122</v>
      </c>
      <c r="D377" s="277" t="s">
        <v>1042</v>
      </c>
      <c r="E377" s="267"/>
      <c r="F377" s="277"/>
      <c r="G377" s="267"/>
      <c r="H377" s="267"/>
    </row>
    <row r="378" spans="1:8" x14ac:dyDescent="0.35">
      <c r="A378" s="277" t="s">
        <v>2123</v>
      </c>
      <c r="B378" s="277" t="s">
        <v>2124</v>
      </c>
      <c r="C378" s="277" t="s">
        <v>2125</v>
      </c>
      <c r="D378" s="277" t="s">
        <v>996</v>
      </c>
      <c r="E378" s="267"/>
      <c r="F378" s="277"/>
      <c r="G378" s="267"/>
      <c r="H378" s="267"/>
    </row>
    <row r="379" spans="1:8" x14ac:dyDescent="0.35">
      <c r="A379" s="277" t="s">
        <v>2126</v>
      </c>
      <c r="B379" s="277" t="s">
        <v>2127</v>
      </c>
      <c r="C379" s="277" t="s">
        <v>2128</v>
      </c>
      <c r="D379" s="277" t="s">
        <v>996</v>
      </c>
      <c r="E379" s="267"/>
      <c r="F379" s="277"/>
      <c r="G379" s="267"/>
      <c r="H379" s="267"/>
    </row>
    <row r="380" spans="1:8" x14ac:dyDescent="0.35">
      <c r="A380" s="277" t="s">
        <v>2129</v>
      </c>
      <c r="B380" s="277" t="s">
        <v>2130</v>
      </c>
      <c r="C380" s="277" t="s">
        <v>2131</v>
      </c>
      <c r="D380" s="277" t="s">
        <v>996</v>
      </c>
      <c r="E380" s="267"/>
      <c r="F380" s="277"/>
      <c r="G380" s="267"/>
      <c r="H380" s="267"/>
    </row>
    <row r="381" spans="1:8" x14ac:dyDescent="0.35">
      <c r="A381" s="277" t="s">
        <v>2132</v>
      </c>
      <c r="B381" s="277" t="s">
        <v>2133</v>
      </c>
      <c r="C381" s="277" t="s">
        <v>2134</v>
      </c>
      <c r="D381" s="277" t="s">
        <v>1013</v>
      </c>
      <c r="E381" s="267"/>
      <c r="F381" s="277"/>
      <c r="G381" s="267"/>
      <c r="H381" s="267"/>
    </row>
    <row r="382" spans="1:8" x14ac:dyDescent="0.35">
      <c r="A382" s="277" t="s">
        <v>2135</v>
      </c>
      <c r="B382" s="277" t="s">
        <v>2136</v>
      </c>
      <c r="C382" s="277" t="s">
        <v>2137</v>
      </c>
      <c r="D382" s="277" t="s">
        <v>1013</v>
      </c>
      <c r="E382" s="267"/>
      <c r="F382" s="277"/>
      <c r="G382" s="267"/>
      <c r="H382" s="267"/>
    </row>
    <row r="383" spans="1:8" x14ac:dyDescent="0.35">
      <c r="A383" s="277" t="s">
        <v>2138</v>
      </c>
      <c r="B383" s="277" t="s">
        <v>2139</v>
      </c>
      <c r="C383" s="277" t="s">
        <v>2140</v>
      </c>
      <c r="D383" s="277" t="s">
        <v>1013</v>
      </c>
      <c r="E383" s="267"/>
      <c r="F383" s="277"/>
      <c r="G383" s="267"/>
      <c r="H383" s="267"/>
    </row>
    <row r="384" spans="1:8" x14ac:dyDescent="0.35">
      <c r="A384" s="277" t="s">
        <v>2141</v>
      </c>
      <c r="B384" s="277" t="s">
        <v>2142</v>
      </c>
      <c r="C384" s="277" t="s">
        <v>2143</v>
      </c>
      <c r="D384" s="277" t="s">
        <v>1013</v>
      </c>
      <c r="E384" s="267"/>
      <c r="F384" s="277"/>
      <c r="G384" s="267"/>
      <c r="H384" s="267"/>
    </row>
    <row r="385" spans="1:8" x14ac:dyDescent="0.35">
      <c r="A385" s="277" t="s">
        <v>2144</v>
      </c>
      <c r="B385" s="277" t="s">
        <v>2145</v>
      </c>
      <c r="C385" s="277" t="s">
        <v>2146</v>
      </c>
      <c r="D385" s="277" t="s">
        <v>1013</v>
      </c>
      <c r="E385" s="267"/>
      <c r="F385" s="277"/>
      <c r="G385" s="267"/>
      <c r="H385" s="267"/>
    </row>
    <row r="386" spans="1:8" x14ac:dyDescent="0.35">
      <c r="A386" s="277" t="s">
        <v>2147</v>
      </c>
      <c r="B386" s="277" t="s">
        <v>2148</v>
      </c>
      <c r="C386" s="277" t="s">
        <v>2149</v>
      </c>
      <c r="D386" s="277" t="s">
        <v>1042</v>
      </c>
      <c r="E386" s="267"/>
      <c r="F386" s="277"/>
      <c r="G386" s="267"/>
      <c r="H386" s="267"/>
    </row>
    <row r="387" spans="1:8" x14ac:dyDescent="0.35">
      <c r="A387" s="277" t="s">
        <v>2150</v>
      </c>
      <c r="B387" s="277" t="s">
        <v>2151</v>
      </c>
      <c r="C387" s="277" t="s">
        <v>2152</v>
      </c>
      <c r="D387" s="277" t="s">
        <v>1013</v>
      </c>
      <c r="E387" s="267"/>
      <c r="F387" s="277"/>
      <c r="G387" s="267"/>
      <c r="H387" s="267"/>
    </row>
    <row r="388" spans="1:8" x14ac:dyDescent="0.35">
      <c r="A388" s="277" t="s">
        <v>2153</v>
      </c>
      <c r="B388" s="277" t="s">
        <v>2154</v>
      </c>
      <c r="C388" s="277" t="s">
        <v>2155</v>
      </c>
      <c r="D388" s="277" t="s">
        <v>996</v>
      </c>
      <c r="E388" s="267"/>
      <c r="F388" s="277"/>
      <c r="G388" s="267"/>
      <c r="H388" s="267"/>
    </row>
    <row r="389" spans="1:8" x14ac:dyDescent="0.35">
      <c r="A389" s="277" t="s">
        <v>2156</v>
      </c>
      <c r="B389" s="277" t="s">
        <v>2157</v>
      </c>
      <c r="C389" s="277" t="s">
        <v>2158</v>
      </c>
      <c r="D389" s="277" t="s">
        <v>996</v>
      </c>
      <c r="E389" s="267"/>
      <c r="F389" s="277"/>
      <c r="G389" s="267"/>
      <c r="H389" s="267"/>
    </row>
    <row r="390" spans="1:8" x14ac:dyDescent="0.35">
      <c r="A390" s="277" t="s">
        <v>2159</v>
      </c>
      <c r="B390" s="277" t="s">
        <v>2160</v>
      </c>
      <c r="C390" s="277" t="s">
        <v>2161</v>
      </c>
      <c r="D390" s="277" t="s">
        <v>1142</v>
      </c>
      <c r="E390" s="267"/>
      <c r="F390" s="277"/>
      <c r="G390" s="267"/>
      <c r="H390" s="267"/>
    </row>
    <row r="391" spans="1:8" x14ac:dyDescent="0.35">
      <c r="A391" s="277" t="s">
        <v>2162</v>
      </c>
      <c r="B391" s="277" t="s">
        <v>2163</v>
      </c>
      <c r="C391" s="277" t="s">
        <v>2164</v>
      </c>
      <c r="D391" s="277" t="s">
        <v>1013</v>
      </c>
      <c r="E391" s="267"/>
      <c r="F391" s="277"/>
      <c r="G391" s="267"/>
      <c r="H391" s="267"/>
    </row>
    <row r="392" spans="1:8" x14ac:dyDescent="0.35">
      <c r="A392" s="277" t="s">
        <v>2165</v>
      </c>
      <c r="B392" s="277" t="s">
        <v>2166</v>
      </c>
      <c r="C392" s="277" t="s">
        <v>2167</v>
      </c>
      <c r="D392" s="277" t="s">
        <v>1013</v>
      </c>
      <c r="E392" s="267"/>
      <c r="F392" s="277"/>
      <c r="G392" s="267"/>
      <c r="H392" s="267"/>
    </row>
    <row r="393" spans="1:8" x14ac:dyDescent="0.35">
      <c r="A393" s="277" t="s">
        <v>2168</v>
      </c>
      <c r="B393" s="277" t="s">
        <v>2169</v>
      </c>
      <c r="C393" s="277" t="s">
        <v>2170</v>
      </c>
      <c r="D393" s="277" t="s">
        <v>1013</v>
      </c>
      <c r="E393" s="267"/>
      <c r="F393" s="277"/>
      <c r="G393" s="267"/>
      <c r="H393" s="267"/>
    </row>
    <row r="394" spans="1:8" x14ac:dyDescent="0.35">
      <c r="A394" s="277" t="s">
        <v>2171</v>
      </c>
      <c r="B394" s="277" t="s">
        <v>2172</v>
      </c>
      <c r="C394" s="277" t="s">
        <v>2173</v>
      </c>
      <c r="D394" s="277" t="s">
        <v>1013</v>
      </c>
      <c r="E394" s="267"/>
      <c r="F394" s="277"/>
      <c r="G394" s="267"/>
      <c r="H394" s="267"/>
    </row>
    <row r="395" spans="1:8" x14ac:dyDescent="0.35">
      <c r="A395" s="277" t="s">
        <v>2174</v>
      </c>
      <c r="B395" s="277" t="s">
        <v>2175</v>
      </c>
      <c r="C395" s="277" t="s">
        <v>2176</v>
      </c>
      <c r="D395" s="277" t="s">
        <v>1023</v>
      </c>
      <c r="E395" s="267"/>
      <c r="F395" s="277"/>
      <c r="G395" s="267"/>
      <c r="H395" s="267"/>
    </row>
    <row r="396" spans="1:8" x14ac:dyDescent="0.35">
      <c r="A396" s="277" t="s">
        <v>2177</v>
      </c>
      <c r="B396" s="277" t="s">
        <v>2178</v>
      </c>
      <c r="C396" s="277" t="s">
        <v>2179</v>
      </c>
      <c r="D396" s="277" t="s">
        <v>1042</v>
      </c>
      <c r="E396" s="267"/>
      <c r="F396" s="277"/>
      <c r="G396" s="267"/>
      <c r="H396" s="267"/>
    </row>
    <row r="397" spans="1:8" x14ac:dyDescent="0.35">
      <c r="A397" s="277" t="s">
        <v>2180</v>
      </c>
      <c r="B397" s="277" t="s">
        <v>2181</v>
      </c>
      <c r="C397" s="277" t="s">
        <v>2182</v>
      </c>
      <c r="D397" s="277" t="s">
        <v>1029</v>
      </c>
      <c r="E397" s="267"/>
      <c r="F397" s="277"/>
      <c r="G397" s="267"/>
      <c r="H397" s="267"/>
    </row>
    <row r="398" spans="1:8" x14ac:dyDescent="0.35">
      <c r="A398" s="277" t="s">
        <v>2183</v>
      </c>
      <c r="B398" s="277" t="s">
        <v>2184</v>
      </c>
      <c r="C398" s="277" t="s">
        <v>2185</v>
      </c>
      <c r="D398" s="277" t="s">
        <v>1042</v>
      </c>
      <c r="E398" s="267"/>
      <c r="F398" s="277"/>
      <c r="G398" s="267"/>
      <c r="H398" s="267"/>
    </row>
    <row r="399" spans="1:8" x14ac:dyDescent="0.35">
      <c r="A399" s="277" t="s">
        <v>2186</v>
      </c>
      <c r="B399" s="277" t="s">
        <v>2187</v>
      </c>
      <c r="C399" s="277" t="s">
        <v>2188</v>
      </c>
      <c r="D399" s="277" t="s">
        <v>1013</v>
      </c>
      <c r="E399" s="267"/>
      <c r="F399" s="277"/>
      <c r="G399" s="267"/>
      <c r="H399" s="267"/>
    </row>
    <row r="400" spans="1:8" x14ac:dyDescent="0.35">
      <c r="A400" s="277" t="s">
        <v>2189</v>
      </c>
      <c r="B400" s="277" t="s">
        <v>2190</v>
      </c>
      <c r="C400" s="277" t="s">
        <v>2191</v>
      </c>
      <c r="D400" s="277" t="s">
        <v>996</v>
      </c>
      <c r="E400" s="267"/>
      <c r="F400" s="277"/>
      <c r="G400" s="267"/>
      <c r="H400" s="267"/>
    </row>
    <row r="401" spans="1:8" x14ac:dyDescent="0.35">
      <c r="A401" s="277" t="s">
        <v>2192</v>
      </c>
      <c r="B401" s="277" t="s">
        <v>2193</v>
      </c>
      <c r="C401" s="277" t="s">
        <v>2194</v>
      </c>
      <c r="D401" s="277" t="s">
        <v>1042</v>
      </c>
      <c r="E401" s="267"/>
      <c r="F401" s="277"/>
      <c r="G401" s="267"/>
      <c r="H401" s="267"/>
    </row>
    <row r="402" spans="1:8" x14ac:dyDescent="0.35">
      <c r="A402" s="277" t="s">
        <v>2195</v>
      </c>
      <c r="B402" s="277" t="s">
        <v>2196</v>
      </c>
      <c r="C402" s="277" t="s">
        <v>2197</v>
      </c>
      <c r="D402" s="277" t="s">
        <v>1029</v>
      </c>
      <c r="E402" s="267"/>
      <c r="F402" s="277"/>
      <c r="G402" s="267"/>
      <c r="H402" s="267"/>
    </row>
    <row r="403" spans="1:8" x14ac:dyDescent="0.35">
      <c r="A403" s="277" t="s">
        <v>2198</v>
      </c>
      <c r="B403" s="277" t="s">
        <v>2199</v>
      </c>
      <c r="C403" s="277" t="s">
        <v>2200</v>
      </c>
      <c r="D403" s="277" t="s">
        <v>996</v>
      </c>
      <c r="E403" s="267"/>
      <c r="F403" s="277"/>
      <c r="G403" s="267"/>
      <c r="H403" s="267"/>
    </row>
    <row r="404" spans="1:8" x14ac:dyDescent="0.35">
      <c r="A404" s="277" t="s">
        <v>2201</v>
      </c>
      <c r="B404" s="277" t="s">
        <v>2202</v>
      </c>
      <c r="C404" s="277" t="s">
        <v>2203</v>
      </c>
      <c r="D404" s="277" t="s">
        <v>1042</v>
      </c>
      <c r="E404" s="267"/>
      <c r="F404" s="277"/>
      <c r="G404" s="267"/>
      <c r="H404" s="267"/>
    </row>
    <row r="405" spans="1:8" x14ac:dyDescent="0.35">
      <c r="A405" s="277" t="s">
        <v>2204</v>
      </c>
      <c r="B405" s="277" t="s">
        <v>2205</v>
      </c>
      <c r="C405" s="277" t="s">
        <v>2206</v>
      </c>
      <c r="D405" s="277" t="s">
        <v>1029</v>
      </c>
      <c r="E405" s="267"/>
      <c r="F405" s="277"/>
      <c r="G405" s="267"/>
      <c r="H405" s="267"/>
    </row>
    <row r="406" spans="1:8" x14ac:dyDescent="0.35">
      <c r="A406" s="277" t="s">
        <v>2207</v>
      </c>
      <c r="B406" s="277" t="s">
        <v>2208</v>
      </c>
      <c r="C406" s="277" t="s">
        <v>2209</v>
      </c>
      <c r="D406" s="277" t="s">
        <v>996</v>
      </c>
      <c r="E406" s="267"/>
      <c r="F406" s="277"/>
      <c r="G406" s="267"/>
      <c r="H406" s="267"/>
    </row>
    <row r="407" spans="1:8" x14ac:dyDescent="0.35">
      <c r="A407" s="277" t="s">
        <v>2210</v>
      </c>
      <c r="B407" s="277" t="s">
        <v>2211</v>
      </c>
      <c r="C407" s="277" t="s">
        <v>2212</v>
      </c>
      <c r="D407" s="277" t="s">
        <v>1142</v>
      </c>
      <c r="E407" s="267"/>
      <c r="F407" s="277"/>
      <c r="G407" s="267"/>
      <c r="H407" s="267"/>
    </row>
    <row r="408" spans="1:8" x14ac:dyDescent="0.35">
      <c r="A408" s="277" t="s">
        <v>2213</v>
      </c>
      <c r="B408" s="277" t="s">
        <v>2214</v>
      </c>
      <c r="C408" s="277" t="s">
        <v>2215</v>
      </c>
      <c r="D408" s="277" t="s">
        <v>996</v>
      </c>
      <c r="F408" s="163"/>
    </row>
    <row r="409" spans="1:8" x14ac:dyDescent="0.35">
      <c r="A409" s="277" t="s">
        <v>2216</v>
      </c>
      <c r="B409" s="277" t="s">
        <v>2217</v>
      </c>
      <c r="C409" s="277" t="s">
        <v>2218</v>
      </c>
      <c r="D409" s="277" t="s">
        <v>996</v>
      </c>
    </row>
    <row r="410" spans="1:8" x14ac:dyDescent="0.35">
      <c r="A410" s="277" t="s">
        <v>2219</v>
      </c>
      <c r="B410" s="277" t="s">
        <v>2220</v>
      </c>
      <c r="C410" s="277" t="s">
        <v>2221</v>
      </c>
      <c r="D410" s="277" t="s">
        <v>996</v>
      </c>
    </row>
    <row r="411" spans="1:8" x14ac:dyDescent="0.35">
      <c r="A411" s="277" t="s">
        <v>2222</v>
      </c>
      <c r="B411" s="277" t="s">
        <v>2223</v>
      </c>
      <c r="C411" s="277" t="s">
        <v>2224</v>
      </c>
      <c r="D411" s="277" t="s">
        <v>996</v>
      </c>
    </row>
    <row r="412" spans="1:8" x14ac:dyDescent="0.35">
      <c r="A412" s="277" t="s">
        <v>2225</v>
      </c>
      <c r="B412" s="277" t="s">
        <v>2226</v>
      </c>
      <c r="C412" s="277" t="s">
        <v>2227</v>
      </c>
      <c r="D412" s="277" t="s">
        <v>1042</v>
      </c>
    </row>
    <row r="413" spans="1:8" x14ac:dyDescent="0.35">
      <c r="A413" s="277" t="s">
        <v>2228</v>
      </c>
      <c r="B413" s="277" t="s">
        <v>2229</v>
      </c>
      <c r="C413" s="277" t="s">
        <v>2230</v>
      </c>
      <c r="D413" s="277" t="s">
        <v>1013</v>
      </c>
    </row>
    <row r="414" spans="1:8" x14ac:dyDescent="0.35">
      <c r="A414" s="277" t="s">
        <v>2231</v>
      </c>
      <c r="B414" s="277" t="s">
        <v>2232</v>
      </c>
      <c r="C414" s="277" t="s">
        <v>2233</v>
      </c>
      <c r="D414" s="277" t="s">
        <v>1013</v>
      </c>
    </row>
    <row r="415" spans="1:8" x14ac:dyDescent="0.35">
      <c r="B415" s="163"/>
      <c r="D415" s="163"/>
    </row>
    <row r="416" spans="1:8" x14ac:dyDescent="0.35">
      <c r="B416" s="163"/>
      <c r="D416" s="163"/>
    </row>
  </sheetData>
  <autoFilter ref="A1:D407" xr:uid="{13BCA19D-A4CF-4CD5-8441-00D48DC5B594}"/>
  <sortState xmlns:xlrd2="http://schemas.microsoft.com/office/spreadsheetml/2017/richdata2" ref="A2:D416">
    <sortCondition ref="A378:A416"/>
  </sortState>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00"/>
  </sheetPr>
  <dimension ref="A1:EQ11"/>
  <sheetViews>
    <sheetView showGridLines="0" workbookViewId="0">
      <pane xSplit="1" ySplit="2" topLeftCell="B3" activePane="bottomRight" state="frozen"/>
      <selection pane="topRight" activeCell="M47" sqref="M47"/>
      <selection pane="bottomLeft" activeCell="M47" sqref="M47"/>
      <selection pane="bottomRight" activeCell="B3" sqref="B3"/>
    </sheetView>
  </sheetViews>
  <sheetFormatPr defaultRowHeight="15.5" x14ac:dyDescent="0.35"/>
  <cols>
    <col min="1" max="1" width="16.3046875" bestFit="1" customWidth="1"/>
    <col min="2" max="2" width="8.84375" style="164"/>
    <col min="3" max="4" width="7.53515625" style="164" bestFit="1" customWidth="1"/>
    <col min="5" max="5" width="8.84375" style="164"/>
    <col min="6" max="6" width="7.4609375" style="164" bestFit="1" customWidth="1"/>
    <col min="7" max="7" width="6.4609375" style="164" bestFit="1" customWidth="1"/>
    <col min="8" max="8" width="7.4609375" style="164" bestFit="1" customWidth="1"/>
    <col min="9" max="9" width="6.07421875" style="164" bestFit="1" customWidth="1"/>
    <col min="10" max="10" width="6.4609375" style="164" bestFit="1" customWidth="1"/>
    <col min="11" max="13" width="7.53515625" style="164" bestFit="1" customWidth="1"/>
    <col min="14" max="14" width="8.84375" style="164"/>
    <col min="15" max="15" width="7.4609375" style="164" bestFit="1" customWidth="1"/>
    <col min="16" max="16" width="6.4609375" style="164" bestFit="1" customWidth="1"/>
    <col min="17" max="17" width="7.4609375" style="164" bestFit="1" customWidth="1"/>
    <col min="18" max="19" width="6.4609375" style="164" bestFit="1" customWidth="1"/>
    <col min="20" max="22" width="8.69140625" style="164" bestFit="1" customWidth="1"/>
    <col min="23" max="25" width="8.07421875" style="164" bestFit="1" customWidth="1"/>
    <col min="26" max="28" width="8.4609375" style="164" bestFit="1" customWidth="1"/>
    <col min="29" max="31" width="8.84375" style="164" bestFit="1" customWidth="1"/>
    <col min="32" max="34" width="7.53515625" style="164" bestFit="1" customWidth="1"/>
    <col min="35" max="36" width="7.4609375" style="164" bestFit="1" customWidth="1"/>
    <col min="37" max="37" width="8.07421875" style="164" bestFit="1" customWidth="1"/>
    <col min="38" max="38" width="6.4609375" style="164" bestFit="1" customWidth="1"/>
    <col min="39" max="39" width="6.07421875" style="164" bestFit="1" customWidth="1"/>
    <col min="40" max="40" width="8.07421875" style="164" bestFit="1" customWidth="1"/>
    <col min="41" max="43" width="8.84375" style="164"/>
    <col min="44" max="44" width="7.4609375" style="164" bestFit="1" customWidth="1"/>
    <col min="45" max="45" width="6.4609375" style="164" bestFit="1" customWidth="1"/>
    <col min="46" max="46" width="8.4609375" style="164" bestFit="1" customWidth="1"/>
    <col min="47" max="47" width="7.4609375" style="164" bestFit="1" customWidth="1"/>
    <col min="48" max="48" width="6.4609375" style="164" bestFit="1" customWidth="1"/>
    <col min="49" max="49" width="8.84375" style="164" bestFit="1" customWidth="1"/>
    <col min="50" max="50" width="7.4609375" style="164" bestFit="1" customWidth="1"/>
    <col min="51" max="51" width="6.07421875" style="164" bestFit="1" customWidth="1"/>
    <col min="52" max="53" width="6.4609375" style="164" bestFit="1" customWidth="1"/>
    <col min="54" max="54" width="6.07421875" style="164" bestFit="1" customWidth="1"/>
    <col min="55" max="55" width="8.4609375" style="164" bestFit="1" customWidth="1"/>
    <col min="56" max="56" width="6.4609375" style="164" bestFit="1" customWidth="1"/>
    <col min="57" max="57" width="6.07421875" style="164" bestFit="1" customWidth="1"/>
    <col min="58" max="58" width="8.07421875" style="164" bestFit="1" customWidth="1"/>
    <col min="59" max="59" width="6.4609375" style="164" bestFit="1" customWidth="1"/>
    <col min="60" max="60" width="6.07421875" style="164" bestFit="1" customWidth="1"/>
    <col min="61" max="61" width="5.84375" style="164" bestFit="1" customWidth="1"/>
    <col min="62" max="62" width="6.4609375" style="164" bestFit="1" customWidth="1"/>
    <col min="63" max="63" width="6.07421875" style="164" bestFit="1" customWidth="1"/>
    <col min="64" max="64" width="5.4609375" style="164" bestFit="1" customWidth="1"/>
    <col min="65" max="67" width="6.53515625" style="164" bestFit="1" customWidth="1"/>
    <col min="68" max="68" width="7.4609375" style="164" bestFit="1" customWidth="1"/>
    <col min="69" max="70" width="6.84375" style="164" bestFit="1" customWidth="1"/>
    <col min="71" max="71" width="6.4609375" style="164" bestFit="1" customWidth="1"/>
    <col min="72" max="72" width="6.07421875" style="164" bestFit="1" customWidth="1"/>
    <col min="73" max="73" width="6.4609375" style="164" bestFit="1" customWidth="1"/>
    <col min="74" max="76" width="7" style="164" bestFit="1" customWidth="1"/>
    <col min="77" max="79" width="6.53515625" style="164" bestFit="1" customWidth="1"/>
    <col min="80" max="80" width="6.4609375" style="164" bestFit="1" customWidth="1"/>
    <col min="81" max="81" width="6.07421875" style="164" bestFit="1" customWidth="1"/>
    <col min="82" max="82" width="8.69140625" style="164" bestFit="1" customWidth="1"/>
    <col min="83" max="83" width="7.4609375" style="164" bestFit="1" customWidth="1"/>
    <col min="84" max="84" width="6.4609375" style="164" bestFit="1" customWidth="1"/>
    <col min="85" max="85" width="8.4609375" style="164" bestFit="1" customWidth="1"/>
    <col min="86" max="86" width="7.4609375" style="164" bestFit="1" customWidth="1"/>
    <col min="87" max="87" width="6.4609375" style="164" bestFit="1" customWidth="1"/>
    <col min="88" max="88" width="5.69140625" style="164" bestFit="1" customWidth="1"/>
    <col min="89" max="89" width="5.84375" style="164" bestFit="1" customWidth="1"/>
    <col min="90" max="90" width="6.07421875" style="164" bestFit="1" customWidth="1"/>
    <col min="91" max="91" width="8.69140625" style="164" bestFit="1" customWidth="1"/>
    <col min="92" max="92" width="6.4609375" style="164" bestFit="1" customWidth="1"/>
    <col min="93" max="93" width="6.07421875" style="164" bestFit="1" customWidth="1"/>
    <col min="94" max="94" width="5.4609375" style="164" bestFit="1" customWidth="1"/>
    <col min="95" max="95" width="6.4609375" style="164" bestFit="1" customWidth="1"/>
    <col min="96" max="96" width="6.07421875" style="164" bestFit="1" customWidth="1"/>
    <col min="97" max="97" width="5.69140625" style="164" bestFit="1" customWidth="1"/>
    <col min="98" max="99" width="6.4609375" style="164" bestFit="1" customWidth="1"/>
    <col min="100" max="100" width="5.69140625" style="164" bestFit="1" customWidth="1"/>
    <col min="101" max="101" width="8.84375" style="164"/>
    <col min="102" max="103" width="7.4609375" style="164" bestFit="1" customWidth="1"/>
    <col min="104" max="106" width="7.4609375" style="164" customWidth="1"/>
    <col min="107" max="107" width="7.4609375" style="164" bestFit="1" customWidth="1"/>
    <col min="108" max="108" width="6.07421875" style="164" bestFit="1" customWidth="1"/>
    <col min="109" max="109" width="8.4609375" style="164" bestFit="1" customWidth="1"/>
    <col min="110" max="110" width="7.4609375" style="164" bestFit="1" customWidth="1"/>
    <col min="111" max="111" width="6.07421875" style="164" bestFit="1" customWidth="1"/>
    <col min="112" max="112" width="8.07421875" style="164" bestFit="1" customWidth="1"/>
    <col min="113" max="113" width="8.84375" style="164"/>
    <col min="114" max="114" width="7.4609375" style="164" bestFit="1" customWidth="1"/>
    <col min="115" max="115" width="8.84375" style="164"/>
    <col min="116" max="118" width="8.07421875" style="164" bestFit="1" customWidth="1"/>
    <col min="119" max="119" width="7.4609375" style="164" bestFit="1" customWidth="1"/>
    <col min="120" max="121" width="6.4609375" style="164" bestFit="1" customWidth="1"/>
    <col min="122" max="123" width="8.84375" bestFit="1" customWidth="1"/>
    <col min="124" max="124" width="9.4609375" bestFit="1" customWidth="1"/>
    <col min="125" max="125" width="9.84375" bestFit="1" customWidth="1"/>
    <col min="126" max="126" width="8.53515625" bestFit="1" customWidth="1"/>
    <col min="127" max="127" width="10.84375" bestFit="1" customWidth="1"/>
    <col min="129" max="129" width="9.84375" bestFit="1" customWidth="1"/>
    <col min="131" max="131" width="9.84375" bestFit="1" customWidth="1"/>
    <col min="132" max="132" width="8.84375" bestFit="1" customWidth="1"/>
    <col min="133" max="133" width="9.84375" bestFit="1" customWidth="1"/>
    <col min="134" max="134" width="9.4609375" bestFit="1" customWidth="1"/>
    <col min="135" max="136" width="8.07421875" bestFit="1" customWidth="1"/>
    <col min="137" max="137" width="10.84375" bestFit="1" customWidth="1"/>
    <col min="138" max="138" width="8.69140625" bestFit="1" customWidth="1"/>
    <col min="139" max="139" width="10.84375" bestFit="1" customWidth="1"/>
    <col min="140" max="140" width="8.3046875" bestFit="1" customWidth="1"/>
  </cols>
  <sheetData>
    <row r="1" spans="1:147" x14ac:dyDescent="0.35">
      <c r="A1" s="295">
        <f>COLUMN()</f>
        <v>1</v>
      </c>
      <c r="B1" s="294">
        <f>COLUMN()</f>
        <v>2</v>
      </c>
      <c r="C1" s="294">
        <f>COLUMN()</f>
        <v>3</v>
      </c>
      <c r="D1" s="294">
        <f>COLUMN()</f>
        <v>4</v>
      </c>
      <c r="E1" s="294">
        <f>COLUMN()</f>
        <v>5</v>
      </c>
      <c r="F1" s="294">
        <f>COLUMN()</f>
        <v>6</v>
      </c>
      <c r="G1" s="294">
        <f>COLUMN()</f>
        <v>7</v>
      </c>
      <c r="H1" s="294">
        <f>COLUMN()</f>
        <v>8</v>
      </c>
      <c r="I1" s="294">
        <f>COLUMN()</f>
        <v>9</v>
      </c>
      <c r="J1" s="294">
        <f>COLUMN()</f>
        <v>10</v>
      </c>
      <c r="K1" s="294">
        <f>COLUMN()</f>
        <v>11</v>
      </c>
      <c r="L1" s="294">
        <f>COLUMN()</f>
        <v>12</v>
      </c>
      <c r="M1" s="294">
        <f>COLUMN()</f>
        <v>13</v>
      </c>
      <c r="N1" s="294">
        <f>COLUMN()</f>
        <v>14</v>
      </c>
      <c r="O1" s="294">
        <f>COLUMN()</f>
        <v>15</v>
      </c>
      <c r="P1" s="294">
        <f>COLUMN()</f>
        <v>16</v>
      </c>
      <c r="Q1" s="294">
        <f>COLUMN()</f>
        <v>17</v>
      </c>
      <c r="R1" s="294">
        <f>COLUMN()</f>
        <v>18</v>
      </c>
      <c r="S1" s="294">
        <f>COLUMN()</f>
        <v>19</v>
      </c>
      <c r="T1" s="294">
        <f>COLUMN()</f>
        <v>20</v>
      </c>
      <c r="U1" s="294">
        <f>COLUMN()</f>
        <v>21</v>
      </c>
      <c r="V1" s="294">
        <f>COLUMN()</f>
        <v>22</v>
      </c>
      <c r="W1" s="294">
        <f>COLUMN()</f>
        <v>23</v>
      </c>
      <c r="X1" s="294">
        <f>COLUMN()</f>
        <v>24</v>
      </c>
      <c r="Y1" s="294">
        <f>COLUMN()</f>
        <v>25</v>
      </c>
      <c r="Z1" s="294">
        <f>COLUMN()</f>
        <v>26</v>
      </c>
      <c r="AA1" s="294">
        <f>COLUMN()</f>
        <v>27</v>
      </c>
      <c r="AB1" s="294">
        <f>COLUMN()</f>
        <v>28</v>
      </c>
      <c r="AC1" s="294">
        <f>COLUMN()</f>
        <v>29</v>
      </c>
      <c r="AD1" s="294">
        <f>COLUMN()</f>
        <v>30</v>
      </c>
      <c r="AE1" s="294">
        <f>COLUMN()</f>
        <v>31</v>
      </c>
      <c r="AF1" s="294">
        <f>COLUMN()</f>
        <v>32</v>
      </c>
      <c r="AG1" s="294">
        <f>COLUMN()</f>
        <v>33</v>
      </c>
      <c r="AH1" s="294">
        <f>COLUMN()</f>
        <v>34</v>
      </c>
      <c r="AI1" s="294">
        <f>COLUMN()</f>
        <v>35</v>
      </c>
      <c r="AJ1" s="294">
        <f>COLUMN()</f>
        <v>36</v>
      </c>
      <c r="AK1" s="294">
        <f>COLUMN()</f>
        <v>37</v>
      </c>
      <c r="AL1" s="294">
        <f>COLUMN()</f>
        <v>38</v>
      </c>
      <c r="AM1" s="294">
        <f>COLUMN()</f>
        <v>39</v>
      </c>
      <c r="AN1" s="294">
        <f>COLUMN()</f>
        <v>40</v>
      </c>
      <c r="AO1" s="294">
        <f>COLUMN()</f>
        <v>41</v>
      </c>
      <c r="AP1" s="294">
        <f>COLUMN()</f>
        <v>42</v>
      </c>
      <c r="AQ1" s="294">
        <f>COLUMN()</f>
        <v>43</v>
      </c>
      <c r="AR1" s="294">
        <f>COLUMN()</f>
        <v>44</v>
      </c>
      <c r="AS1" s="294">
        <f>COLUMN()</f>
        <v>45</v>
      </c>
      <c r="AT1" s="294">
        <f>COLUMN()</f>
        <v>46</v>
      </c>
      <c r="AU1" s="294">
        <f>COLUMN()</f>
        <v>47</v>
      </c>
      <c r="AV1" s="294">
        <f>COLUMN()</f>
        <v>48</v>
      </c>
      <c r="AW1" s="294">
        <f>COLUMN()</f>
        <v>49</v>
      </c>
      <c r="AX1" s="294">
        <f>COLUMN()</f>
        <v>50</v>
      </c>
      <c r="AY1" s="294">
        <f>COLUMN()</f>
        <v>51</v>
      </c>
      <c r="AZ1" s="294">
        <f>COLUMN()</f>
        <v>52</v>
      </c>
      <c r="BA1" s="294">
        <f>COLUMN()</f>
        <v>53</v>
      </c>
      <c r="BB1" s="294">
        <f>COLUMN()</f>
        <v>54</v>
      </c>
      <c r="BC1" s="294">
        <f>COLUMN()</f>
        <v>55</v>
      </c>
      <c r="BD1" s="294">
        <f>COLUMN()</f>
        <v>56</v>
      </c>
      <c r="BE1" s="294">
        <f>COLUMN()</f>
        <v>57</v>
      </c>
      <c r="BF1" s="294">
        <f>COLUMN()</f>
        <v>58</v>
      </c>
      <c r="BG1" s="294">
        <f>COLUMN()</f>
        <v>59</v>
      </c>
      <c r="BH1" s="294">
        <f>COLUMN()</f>
        <v>60</v>
      </c>
      <c r="BI1" s="294">
        <f>COLUMN()</f>
        <v>61</v>
      </c>
      <c r="BJ1" s="294">
        <f>COLUMN()</f>
        <v>62</v>
      </c>
      <c r="BK1" s="294">
        <f>COLUMN()</f>
        <v>63</v>
      </c>
      <c r="BL1" s="294">
        <f>COLUMN()</f>
        <v>64</v>
      </c>
      <c r="BM1" s="294">
        <f>COLUMN()</f>
        <v>65</v>
      </c>
      <c r="BN1" s="294">
        <f>COLUMN()</f>
        <v>66</v>
      </c>
      <c r="BO1" s="294">
        <f>COLUMN()</f>
        <v>67</v>
      </c>
      <c r="BP1" s="294">
        <f>COLUMN()</f>
        <v>68</v>
      </c>
      <c r="BQ1" s="294">
        <f>COLUMN()</f>
        <v>69</v>
      </c>
      <c r="BR1" s="294">
        <f>COLUMN()</f>
        <v>70</v>
      </c>
      <c r="BS1" s="294">
        <f>COLUMN()</f>
        <v>71</v>
      </c>
      <c r="BT1" s="294">
        <f>COLUMN()</f>
        <v>72</v>
      </c>
      <c r="BU1" s="294">
        <f>COLUMN()</f>
        <v>73</v>
      </c>
      <c r="BV1" s="294">
        <f>COLUMN()</f>
        <v>74</v>
      </c>
      <c r="BW1" s="294">
        <f>COLUMN()</f>
        <v>75</v>
      </c>
      <c r="BX1" s="294">
        <f>COLUMN()</f>
        <v>76</v>
      </c>
      <c r="BY1" s="294">
        <f>COLUMN()</f>
        <v>77</v>
      </c>
      <c r="BZ1" s="294">
        <f>COLUMN()</f>
        <v>78</v>
      </c>
      <c r="CA1" s="294">
        <f>COLUMN()</f>
        <v>79</v>
      </c>
      <c r="CB1" s="294">
        <f>COLUMN()</f>
        <v>80</v>
      </c>
      <c r="CC1" s="294">
        <f>COLUMN()</f>
        <v>81</v>
      </c>
      <c r="CD1" s="294">
        <f>COLUMN()</f>
        <v>82</v>
      </c>
      <c r="CE1" s="294">
        <f>COLUMN()</f>
        <v>83</v>
      </c>
      <c r="CF1" s="294">
        <f>COLUMN()</f>
        <v>84</v>
      </c>
      <c r="CG1" s="294">
        <f>COLUMN()</f>
        <v>85</v>
      </c>
      <c r="CH1" s="294">
        <f>COLUMN()</f>
        <v>86</v>
      </c>
      <c r="CI1" s="294">
        <f>COLUMN()</f>
        <v>87</v>
      </c>
      <c r="CJ1" s="294">
        <f>COLUMN()</f>
        <v>88</v>
      </c>
      <c r="CK1" s="294">
        <f>COLUMN()</f>
        <v>89</v>
      </c>
      <c r="CL1" s="294">
        <f>COLUMN()</f>
        <v>90</v>
      </c>
      <c r="CM1" s="294">
        <f>COLUMN()</f>
        <v>91</v>
      </c>
      <c r="CN1" s="294">
        <f>COLUMN()</f>
        <v>92</v>
      </c>
      <c r="CO1" s="294">
        <f>COLUMN()</f>
        <v>93</v>
      </c>
      <c r="CP1" s="294">
        <f>COLUMN()</f>
        <v>94</v>
      </c>
      <c r="CQ1" s="294">
        <f>COLUMN()</f>
        <v>95</v>
      </c>
      <c r="CR1" s="294">
        <f>COLUMN()</f>
        <v>96</v>
      </c>
      <c r="CS1" s="294">
        <f>COLUMN()</f>
        <v>97</v>
      </c>
      <c r="CT1" s="294">
        <f>COLUMN()</f>
        <v>98</v>
      </c>
      <c r="CU1" s="294">
        <f>COLUMN()</f>
        <v>99</v>
      </c>
      <c r="CV1" s="294">
        <f>COLUMN()</f>
        <v>100</v>
      </c>
      <c r="CW1" s="294">
        <f>COLUMN()</f>
        <v>101</v>
      </c>
      <c r="CX1" s="294">
        <f>COLUMN()</f>
        <v>102</v>
      </c>
      <c r="CY1" s="294">
        <f>COLUMN()</f>
        <v>103</v>
      </c>
      <c r="CZ1" s="294">
        <f>COLUMN()</f>
        <v>104</v>
      </c>
      <c r="DA1" s="294">
        <f>COLUMN()</f>
        <v>105</v>
      </c>
      <c r="DB1" s="294">
        <f>COLUMN()</f>
        <v>106</v>
      </c>
      <c r="DC1" s="294">
        <f>COLUMN()</f>
        <v>107</v>
      </c>
      <c r="DD1" s="294">
        <f>COLUMN()</f>
        <v>108</v>
      </c>
      <c r="DE1" s="294">
        <f>COLUMN()</f>
        <v>109</v>
      </c>
      <c r="DF1" s="294">
        <f>COLUMN()</f>
        <v>110</v>
      </c>
      <c r="DG1" s="294">
        <f>COLUMN()</f>
        <v>111</v>
      </c>
      <c r="DH1" s="294">
        <f>COLUMN()</f>
        <v>112</v>
      </c>
      <c r="DI1" s="294">
        <f>COLUMN()</f>
        <v>113</v>
      </c>
      <c r="DJ1" s="294">
        <f>COLUMN()</f>
        <v>114</v>
      </c>
      <c r="DK1" s="294">
        <f>COLUMN()</f>
        <v>115</v>
      </c>
      <c r="DL1" s="294">
        <f>COLUMN()</f>
        <v>116</v>
      </c>
      <c r="DM1" s="294">
        <f>COLUMN()</f>
        <v>117</v>
      </c>
      <c r="DN1" s="294">
        <f>COLUMN()</f>
        <v>118</v>
      </c>
      <c r="DO1" s="294">
        <f>COLUMN()</f>
        <v>119</v>
      </c>
      <c r="DP1" s="294">
        <f>COLUMN()</f>
        <v>120</v>
      </c>
      <c r="DQ1" s="294">
        <f>COLUMN()</f>
        <v>121</v>
      </c>
      <c r="DR1" s="294">
        <f>COLUMN()</f>
        <v>122</v>
      </c>
      <c r="DS1" s="294">
        <f>COLUMN()</f>
        <v>123</v>
      </c>
      <c r="DT1" s="294">
        <f>COLUMN()</f>
        <v>124</v>
      </c>
      <c r="DU1" s="294">
        <f>COLUMN()</f>
        <v>125</v>
      </c>
      <c r="DV1" s="294">
        <f>COLUMN()</f>
        <v>126</v>
      </c>
      <c r="DW1" s="294">
        <f>COLUMN()</f>
        <v>127</v>
      </c>
      <c r="DX1" s="294">
        <f>COLUMN()</f>
        <v>128</v>
      </c>
      <c r="DY1" s="294">
        <f>COLUMN()</f>
        <v>129</v>
      </c>
      <c r="DZ1" s="294">
        <f>COLUMN()</f>
        <v>130</v>
      </c>
      <c r="EA1" s="294">
        <f>COLUMN()</f>
        <v>131</v>
      </c>
      <c r="EB1" s="294">
        <f>COLUMN()</f>
        <v>132</v>
      </c>
      <c r="EC1" s="294">
        <f>COLUMN()</f>
        <v>133</v>
      </c>
      <c r="ED1" s="294">
        <f>COLUMN()</f>
        <v>134</v>
      </c>
      <c r="EE1" s="294">
        <f>COLUMN()</f>
        <v>135</v>
      </c>
      <c r="EF1" s="294">
        <f>COLUMN()</f>
        <v>136</v>
      </c>
      <c r="EG1" s="294">
        <f>COLUMN()</f>
        <v>137</v>
      </c>
      <c r="EH1" s="294">
        <f>COLUMN()</f>
        <v>138</v>
      </c>
      <c r="EI1" s="294">
        <f>COLUMN()</f>
        <v>139</v>
      </c>
      <c r="EJ1" s="294">
        <f>COLUMN()</f>
        <v>140</v>
      </c>
      <c r="EK1" s="294">
        <f>COLUMN()</f>
        <v>141</v>
      </c>
      <c r="EL1" s="294">
        <f>COLUMN()</f>
        <v>142</v>
      </c>
      <c r="EM1" s="294">
        <f>COLUMN()</f>
        <v>143</v>
      </c>
      <c r="EN1" s="294">
        <f>COLUMN()</f>
        <v>144</v>
      </c>
      <c r="EO1" s="294">
        <f>COLUMN()</f>
        <v>145</v>
      </c>
      <c r="EP1" s="294">
        <f>COLUMN()</f>
        <v>146</v>
      </c>
      <c r="EQ1" s="294">
        <f>COLUMN()</f>
        <v>147</v>
      </c>
    </row>
    <row r="2" spans="1:147" s="291" customFormat="1" ht="62" x14ac:dyDescent="0.35">
      <c r="A2" s="292" t="str">
        <f>import_la_ons_code</f>
        <v>&lt;Blank&gt;</v>
      </c>
      <c r="B2" s="287" t="s">
        <v>2234</v>
      </c>
      <c r="C2" s="287" t="s">
        <v>2235</v>
      </c>
      <c r="D2" s="287" t="s">
        <v>2236</v>
      </c>
      <c r="E2" s="287" t="s">
        <v>2237</v>
      </c>
      <c r="F2" s="287" t="s">
        <v>2238</v>
      </c>
      <c r="G2" s="287" t="s">
        <v>2239</v>
      </c>
      <c r="H2" s="287" t="s">
        <v>2240</v>
      </c>
      <c r="I2" s="287" t="s">
        <v>2241</v>
      </c>
      <c r="J2" s="287" t="s">
        <v>2242</v>
      </c>
      <c r="K2" s="287" t="s">
        <v>2243</v>
      </c>
      <c r="L2" s="287" t="s">
        <v>2244</v>
      </c>
      <c r="M2" s="287" t="s">
        <v>2245</v>
      </c>
      <c r="N2" s="287" t="s">
        <v>2246</v>
      </c>
      <c r="O2" s="288" t="s">
        <v>2247</v>
      </c>
      <c r="P2" s="288" t="s">
        <v>2248</v>
      </c>
      <c r="Q2" s="288" t="s">
        <v>2249</v>
      </c>
      <c r="R2" s="288" t="s">
        <v>2250</v>
      </c>
      <c r="S2" s="288" t="s">
        <v>2251</v>
      </c>
      <c r="T2" s="288" t="s">
        <v>2252</v>
      </c>
      <c r="U2" s="288" t="s">
        <v>2253</v>
      </c>
      <c r="V2" s="287" t="s">
        <v>2254</v>
      </c>
      <c r="W2" s="287" t="s">
        <v>2255</v>
      </c>
      <c r="X2" s="287" t="s">
        <v>2256</v>
      </c>
      <c r="Y2" s="287" t="s">
        <v>2257</v>
      </c>
      <c r="Z2" s="287" t="s">
        <v>2258</v>
      </c>
      <c r="AA2" s="287" t="s">
        <v>2259</v>
      </c>
      <c r="AB2" s="287" t="s">
        <v>2260</v>
      </c>
      <c r="AC2" s="287" t="s">
        <v>2261</v>
      </c>
      <c r="AD2" s="287" t="s">
        <v>2262</v>
      </c>
      <c r="AE2" s="287" t="s">
        <v>2263</v>
      </c>
      <c r="AF2" s="287" t="s">
        <v>2264</v>
      </c>
      <c r="AG2" s="287" t="s">
        <v>2265</v>
      </c>
      <c r="AH2" s="287" t="s">
        <v>2266</v>
      </c>
      <c r="AI2" s="287" t="s">
        <v>2267</v>
      </c>
      <c r="AJ2" s="287" t="s">
        <v>2268</v>
      </c>
      <c r="AK2" s="287" t="s">
        <v>2269</v>
      </c>
      <c r="AL2" s="287" t="s">
        <v>2270</v>
      </c>
      <c r="AM2" s="287" t="s">
        <v>2271</v>
      </c>
      <c r="AN2" s="287" t="s">
        <v>2272</v>
      </c>
      <c r="AO2" s="287" t="s">
        <v>2273</v>
      </c>
      <c r="AP2" s="287" t="s">
        <v>2274</v>
      </c>
      <c r="AQ2" s="287" t="s">
        <v>2275</v>
      </c>
      <c r="AR2" s="287" t="s">
        <v>2276</v>
      </c>
      <c r="AS2" s="289" t="s">
        <v>2277</v>
      </c>
      <c r="AT2" s="289" t="s">
        <v>2278</v>
      </c>
      <c r="AU2" s="289" t="s">
        <v>2279</v>
      </c>
      <c r="AV2" s="289" t="s">
        <v>2280</v>
      </c>
      <c r="AW2" s="289" t="s">
        <v>2281</v>
      </c>
      <c r="AX2" s="289" t="s">
        <v>2282</v>
      </c>
      <c r="AY2" s="289" t="s">
        <v>2283</v>
      </c>
      <c r="AZ2" s="289" t="s">
        <v>2284</v>
      </c>
      <c r="BA2" s="289" t="s">
        <v>2285</v>
      </c>
      <c r="BB2" s="289" t="s">
        <v>2286</v>
      </c>
      <c r="BC2" s="289" t="s">
        <v>2287</v>
      </c>
      <c r="BD2" s="289" t="s">
        <v>2288</v>
      </c>
      <c r="BE2" s="289" t="s">
        <v>2289</v>
      </c>
      <c r="BF2" s="289" t="s">
        <v>2290</v>
      </c>
      <c r="BG2" s="289" t="s">
        <v>2291</v>
      </c>
      <c r="BH2" s="289" t="s">
        <v>2292</v>
      </c>
      <c r="BI2" s="289" t="s">
        <v>2293</v>
      </c>
      <c r="BJ2" s="289" t="s">
        <v>2294</v>
      </c>
      <c r="BK2" s="289" t="s">
        <v>2295</v>
      </c>
      <c r="BL2" s="289" t="s">
        <v>2296</v>
      </c>
      <c r="BM2" s="289" t="s">
        <v>2297</v>
      </c>
      <c r="BN2" s="289" t="s">
        <v>2298</v>
      </c>
      <c r="BO2" s="289" t="s">
        <v>2299</v>
      </c>
      <c r="BP2" s="289" t="s">
        <v>2300</v>
      </c>
      <c r="BQ2" s="289" t="s">
        <v>2301</v>
      </c>
      <c r="BR2" s="289" t="s">
        <v>2302</v>
      </c>
      <c r="BS2" s="289" t="s">
        <v>2303</v>
      </c>
      <c r="BT2" s="289" t="s">
        <v>2304</v>
      </c>
      <c r="BU2" s="289" t="s">
        <v>2305</v>
      </c>
      <c r="BV2" s="289" t="s">
        <v>2306</v>
      </c>
      <c r="BW2" s="289" t="s">
        <v>2307</v>
      </c>
      <c r="BX2" s="289" t="s">
        <v>2308</v>
      </c>
      <c r="BY2" s="289" t="s">
        <v>2309</v>
      </c>
      <c r="BZ2" s="289" t="s">
        <v>2310</v>
      </c>
      <c r="CA2" s="289" t="s">
        <v>2311</v>
      </c>
      <c r="CB2" s="289" t="s">
        <v>2312</v>
      </c>
      <c r="CC2" s="289" t="s">
        <v>2313</v>
      </c>
      <c r="CD2" s="289" t="s">
        <v>2314</v>
      </c>
      <c r="CE2" s="289" t="s">
        <v>2315</v>
      </c>
      <c r="CF2" s="289" t="s">
        <v>2316</v>
      </c>
      <c r="CG2" s="289" t="s">
        <v>2317</v>
      </c>
      <c r="CH2" s="289" t="s">
        <v>2318</v>
      </c>
      <c r="CI2" s="289" t="s">
        <v>2319</v>
      </c>
      <c r="CJ2" s="289" t="s">
        <v>2320</v>
      </c>
      <c r="CK2" s="289" t="s">
        <v>2321</v>
      </c>
      <c r="CL2" s="289" t="s">
        <v>2322</v>
      </c>
      <c r="CM2" s="289" t="s">
        <v>2323</v>
      </c>
      <c r="CN2" s="289" t="s">
        <v>2324</v>
      </c>
      <c r="CO2" s="289" t="s">
        <v>2325</v>
      </c>
      <c r="CP2" s="289" t="s">
        <v>2326</v>
      </c>
      <c r="CQ2" s="289" t="s">
        <v>2327</v>
      </c>
      <c r="CR2" s="289" t="s">
        <v>2328</v>
      </c>
      <c r="CS2" s="289" t="s">
        <v>2329</v>
      </c>
      <c r="CT2" s="289" t="s">
        <v>2330</v>
      </c>
      <c r="CU2" s="289" t="s">
        <v>2331</v>
      </c>
      <c r="CV2" s="289" t="s">
        <v>2332</v>
      </c>
      <c r="CW2" s="289" t="s">
        <v>2333</v>
      </c>
      <c r="CX2" s="289" t="s">
        <v>2334</v>
      </c>
      <c r="CY2" s="289" t="s">
        <v>2335</v>
      </c>
      <c r="CZ2" s="290" t="s">
        <v>2336</v>
      </c>
      <c r="DA2" s="290" t="s">
        <v>2337</v>
      </c>
      <c r="DB2" s="290" t="s">
        <v>2338</v>
      </c>
      <c r="DC2" s="289" t="s">
        <v>2339</v>
      </c>
      <c r="DD2" s="289" t="s">
        <v>2340</v>
      </c>
      <c r="DE2" s="289" t="s">
        <v>2341</v>
      </c>
      <c r="DF2" s="289" t="s">
        <v>2342</v>
      </c>
      <c r="DG2" s="289" t="s">
        <v>2343</v>
      </c>
      <c r="DH2" s="289" t="s">
        <v>2344</v>
      </c>
      <c r="DI2" s="289" t="s">
        <v>2345</v>
      </c>
      <c r="DJ2" s="289" t="s">
        <v>2346</v>
      </c>
      <c r="DK2" s="289" t="s">
        <v>2347</v>
      </c>
      <c r="DL2" s="289" t="s">
        <v>2348</v>
      </c>
      <c r="DM2" s="289" t="s">
        <v>2349</v>
      </c>
      <c r="DN2" s="289" t="s">
        <v>2350</v>
      </c>
      <c r="DO2" s="289" t="s">
        <v>2351</v>
      </c>
      <c r="DP2" s="289" t="s">
        <v>2352</v>
      </c>
      <c r="DQ2" s="289" t="s">
        <v>2353</v>
      </c>
      <c r="DR2" s="289" t="s">
        <v>2354</v>
      </c>
      <c r="DS2" s="289" t="s">
        <v>2355</v>
      </c>
      <c r="DT2" s="289" t="s">
        <v>2356</v>
      </c>
      <c r="DU2" s="289" t="s">
        <v>2357</v>
      </c>
      <c r="DV2" s="289" t="s">
        <v>2358</v>
      </c>
      <c r="DW2" s="289" t="s">
        <v>2359</v>
      </c>
      <c r="DX2" s="289" t="s">
        <v>2360</v>
      </c>
      <c r="DY2" s="289" t="s">
        <v>2361</v>
      </c>
      <c r="DZ2" s="289" t="s">
        <v>2362</v>
      </c>
      <c r="EA2" s="289" t="s">
        <v>2363</v>
      </c>
      <c r="EB2" s="289" t="s">
        <v>2364</v>
      </c>
      <c r="EC2" s="289" t="s">
        <v>2365</v>
      </c>
      <c r="ED2" s="289" t="s">
        <v>2366</v>
      </c>
      <c r="EE2" s="289" t="s">
        <v>2367</v>
      </c>
      <c r="EF2" s="289" t="s">
        <v>2368</v>
      </c>
      <c r="EG2" s="289" t="s">
        <v>2369</v>
      </c>
      <c r="EH2" s="289" t="s">
        <v>2370</v>
      </c>
      <c r="EI2" s="289" t="s">
        <v>2371</v>
      </c>
      <c r="EJ2" s="289" t="s">
        <v>2372</v>
      </c>
      <c r="EK2" s="289" t="s">
        <v>2373</v>
      </c>
      <c r="EL2" s="289" t="s">
        <v>2374</v>
      </c>
      <c r="EM2" s="289" t="s">
        <v>2375</v>
      </c>
      <c r="EN2" s="289" t="s">
        <v>2376</v>
      </c>
      <c r="EO2" s="289" t="s">
        <v>2377</v>
      </c>
      <c r="EP2" s="289" t="s">
        <v>2378</v>
      </c>
      <c r="EQ2" s="289" t="s">
        <v>2379</v>
      </c>
    </row>
    <row r="3" spans="1:147" x14ac:dyDescent="0.35">
      <c r="A3" s="293" t="s">
        <v>2380</v>
      </c>
      <c r="B3" s="294" t="e">
        <f>VLOOKUP($A$2,prev_CER_data!$A:$EJ,B$1,0)</f>
        <v>#N/A</v>
      </c>
      <c r="C3" s="294" t="e">
        <f>VLOOKUP($A$2,prev_CER_data!$A:$EJ,C$1,0)</f>
        <v>#N/A</v>
      </c>
      <c r="D3" s="294" t="e">
        <f>VLOOKUP($A$2,prev_CER_data!$A:$EJ,D$1,0)</f>
        <v>#N/A</v>
      </c>
      <c r="E3" s="294" t="e">
        <f>VLOOKUP($A$2,prev_CER_data!$A:$EJ,E$1,0)</f>
        <v>#N/A</v>
      </c>
      <c r="F3" s="294" t="e">
        <f>VLOOKUP($A$2,prev_CER_data!$A:$EJ,F$1,0)</f>
        <v>#N/A</v>
      </c>
      <c r="G3" s="294" t="e">
        <f>VLOOKUP($A$2,prev_CER_data!$A:$EJ,G$1,0)</f>
        <v>#N/A</v>
      </c>
      <c r="H3" s="294" t="e">
        <f>VLOOKUP($A$2,prev_CER_data!$A:$EJ,H$1,0)</f>
        <v>#N/A</v>
      </c>
      <c r="I3" s="294" t="e">
        <f>VLOOKUP($A$2,prev_CER_data!$A:$EJ,I$1,0)</f>
        <v>#N/A</v>
      </c>
      <c r="J3" s="294" t="e">
        <f>VLOOKUP($A$2,prev_CER_data!$A:$EJ,J$1,0)</f>
        <v>#N/A</v>
      </c>
      <c r="K3" s="294" t="e">
        <f>VLOOKUP($A$2,prev_CER_data!$A:$EJ,K$1,0)</f>
        <v>#N/A</v>
      </c>
      <c r="L3" s="294" t="e">
        <f>VLOOKUP($A$2,prev_CER_data!$A:$EJ,L$1,0)</f>
        <v>#N/A</v>
      </c>
      <c r="M3" s="294" t="e">
        <f>VLOOKUP($A$2,prev_CER_data!$A:$EJ,M$1,0)</f>
        <v>#N/A</v>
      </c>
      <c r="N3" s="294" t="e">
        <f>VLOOKUP($A$2,prev_CER_data!$A:$EJ,N$1,0)</f>
        <v>#N/A</v>
      </c>
      <c r="O3" s="294" t="e">
        <f>VLOOKUP($A$2,prev_CER_data!$A:$EJ,O$1,0)</f>
        <v>#N/A</v>
      </c>
      <c r="P3" s="294" t="e">
        <f>VLOOKUP($A$2,prev_CER_data!$A:$EJ,P$1,0)</f>
        <v>#N/A</v>
      </c>
      <c r="Q3" s="294" t="e">
        <f>VLOOKUP($A$2,prev_CER_data!$A:$EJ,Q$1,0)</f>
        <v>#N/A</v>
      </c>
      <c r="R3" s="294" t="e">
        <f>VLOOKUP($A$2,prev_CER_data!$A:$EJ,R$1,0)</f>
        <v>#N/A</v>
      </c>
      <c r="S3" s="294" t="e">
        <f>VLOOKUP($A$2,prev_CER_data!$A:$EJ,S$1,0)</f>
        <v>#N/A</v>
      </c>
      <c r="T3" s="294" t="e">
        <f>VLOOKUP($A$2,prev_CER_data!$A:$EJ,T$1,0)</f>
        <v>#N/A</v>
      </c>
      <c r="U3" s="294" t="e">
        <f>VLOOKUP($A$2,prev_CER_data!$A:$EJ,U$1,0)</f>
        <v>#N/A</v>
      </c>
      <c r="V3" s="294" t="e">
        <f>VLOOKUP($A$2,prev_CER_data!$A:$EJ,V$1,0)</f>
        <v>#N/A</v>
      </c>
      <c r="W3" s="294" t="e">
        <f>VLOOKUP($A$2,prev_CER_data!$A:$EJ,W$1,0)</f>
        <v>#N/A</v>
      </c>
      <c r="X3" s="294" t="e">
        <f>VLOOKUP($A$2,prev_CER_data!$A:$EJ,X$1,0)</f>
        <v>#N/A</v>
      </c>
      <c r="Y3" s="294" t="e">
        <f>VLOOKUP($A$2,prev_CER_data!$A:$EJ,Y$1,0)</f>
        <v>#N/A</v>
      </c>
      <c r="Z3" s="294" t="e">
        <f>VLOOKUP($A$2,prev_CER_data!$A:$EJ,Z$1,0)</f>
        <v>#N/A</v>
      </c>
      <c r="AA3" s="294" t="e">
        <f>VLOOKUP($A$2,prev_CER_data!$A:$EJ,AA$1,0)</f>
        <v>#N/A</v>
      </c>
      <c r="AB3" s="294" t="e">
        <f>VLOOKUP($A$2,prev_CER_data!$A:$EJ,AB$1,0)</f>
        <v>#N/A</v>
      </c>
      <c r="AC3" s="294" t="e">
        <f>VLOOKUP($A$2,prev_CER_data!$A:$EJ,AC$1,0)</f>
        <v>#N/A</v>
      </c>
      <c r="AD3" s="294" t="e">
        <f>VLOOKUP($A$2,prev_CER_data!$A:$EJ,AD$1,0)</f>
        <v>#N/A</v>
      </c>
      <c r="AE3" s="294" t="e">
        <f>VLOOKUP($A$2,prev_CER_data!$A:$EJ,AE$1,0)</f>
        <v>#N/A</v>
      </c>
      <c r="AF3" s="294" t="e">
        <f>VLOOKUP($A$2,prev_CER_data!$A:$EJ,AF$1,0)</f>
        <v>#N/A</v>
      </c>
      <c r="AG3" s="294" t="e">
        <f>VLOOKUP($A$2,prev_CER_data!$A:$EJ,AG$1,0)</f>
        <v>#N/A</v>
      </c>
      <c r="AH3" s="294" t="e">
        <f>VLOOKUP($A$2,prev_CER_data!$A:$EJ,AH$1,0)</f>
        <v>#N/A</v>
      </c>
      <c r="AI3" s="294" t="e">
        <f>VLOOKUP($A$2,prev_CER_data!$A:$EJ,AI$1,0)</f>
        <v>#N/A</v>
      </c>
      <c r="AJ3" s="294" t="e">
        <f>VLOOKUP($A$2,prev_CER_data!$A:$EJ,AJ$1,0)</f>
        <v>#N/A</v>
      </c>
      <c r="AK3" s="294" t="e">
        <f>VLOOKUP($A$2,prev_CER_data!$A:$EJ,AK$1,0)</f>
        <v>#N/A</v>
      </c>
      <c r="AL3" s="294" t="e">
        <f>VLOOKUP($A$2,prev_CER_data!$A:$EJ,AL$1,0)</f>
        <v>#N/A</v>
      </c>
      <c r="AM3" s="294" t="e">
        <f>VLOOKUP($A$2,prev_CER_data!$A:$EJ,AM$1,0)</f>
        <v>#N/A</v>
      </c>
      <c r="AN3" s="294" t="e">
        <f>VLOOKUP($A$2,prev_CER_data!$A:$EJ,AN$1,0)</f>
        <v>#N/A</v>
      </c>
      <c r="AO3" s="294" t="e">
        <f>VLOOKUP($A$2,prev_CER_data!$A:$EJ,AO$1,0)</f>
        <v>#N/A</v>
      </c>
      <c r="AP3" s="294" t="e">
        <f>VLOOKUP($A$2,prev_CER_data!$A:$EJ,AP$1,0)</f>
        <v>#N/A</v>
      </c>
      <c r="AQ3" s="294" t="e">
        <f>VLOOKUP($A$2,prev_CER_data!$A:$EJ,AQ$1,0)</f>
        <v>#N/A</v>
      </c>
      <c r="AR3" s="294" t="e">
        <f>VLOOKUP($A$2,prev_CER_data!$A:$EJ,AR$1,0)</f>
        <v>#N/A</v>
      </c>
      <c r="AS3" s="294" t="e">
        <f>VLOOKUP($A$2,prev_CER_data!$A:$EJ,AS$1,0)</f>
        <v>#N/A</v>
      </c>
      <c r="AT3" s="294" t="e">
        <f>VLOOKUP($A$2,prev_CER_data!$A:$EJ,AT$1,0)</f>
        <v>#N/A</v>
      </c>
      <c r="AU3" s="294" t="e">
        <f>VLOOKUP($A$2,prev_CER_data!$A:$EJ,AU$1,0)</f>
        <v>#N/A</v>
      </c>
      <c r="AV3" s="294" t="e">
        <f>VLOOKUP($A$2,prev_CER_data!$A:$EJ,AV$1,0)</f>
        <v>#N/A</v>
      </c>
      <c r="AW3" s="294" t="e">
        <f>VLOOKUP($A$2,prev_CER_data!$A:$EJ,AW$1,0)</f>
        <v>#N/A</v>
      </c>
      <c r="AX3" s="294" t="e">
        <f>VLOOKUP($A$2,prev_CER_data!$A:$EJ,AX$1,0)</f>
        <v>#N/A</v>
      </c>
      <c r="AY3" s="294" t="e">
        <f>VLOOKUP($A$2,prev_CER_data!$A:$EJ,AY$1,0)</f>
        <v>#N/A</v>
      </c>
      <c r="AZ3" s="294" t="e">
        <f>VLOOKUP($A$2,prev_CER_data!$A:$EJ,AZ$1,0)</f>
        <v>#N/A</v>
      </c>
      <c r="BA3" s="294" t="e">
        <f>VLOOKUP($A$2,prev_CER_data!$A:$EJ,BA$1,0)</f>
        <v>#N/A</v>
      </c>
      <c r="BB3" s="294" t="e">
        <f>VLOOKUP($A$2,prev_CER_data!$A:$EJ,BB$1,0)</f>
        <v>#N/A</v>
      </c>
      <c r="BC3" s="294" t="e">
        <f>VLOOKUP($A$2,prev_CER_data!$A:$EJ,BC$1,0)</f>
        <v>#N/A</v>
      </c>
      <c r="BD3" s="294" t="e">
        <f>VLOOKUP($A$2,prev_CER_data!$A:$EJ,BD$1,0)</f>
        <v>#N/A</v>
      </c>
      <c r="BE3" s="294" t="e">
        <f>VLOOKUP($A$2,prev_CER_data!$A:$EJ,BE$1,0)</f>
        <v>#N/A</v>
      </c>
      <c r="BF3" s="294" t="e">
        <f>VLOOKUP($A$2,prev_CER_data!$A:$EJ,BF$1,0)</f>
        <v>#N/A</v>
      </c>
      <c r="BG3" s="294" t="e">
        <f>VLOOKUP($A$2,prev_CER_data!$A:$EJ,BG$1,0)</f>
        <v>#N/A</v>
      </c>
      <c r="BH3" s="294" t="e">
        <f>VLOOKUP($A$2,prev_CER_data!$A:$EJ,BH$1,0)</f>
        <v>#N/A</v>
      </c>
      <c r="BI3" s="294" t="e">
        <f>VLOOKUP($A$2,prev_CER_data!$A:$EJ,BI$1,0)</f>
        <v>#N/A</v>
      </c>
      <c r="BJ3" s="294" t="e">
        <f>VLOOKUP($A$2,prev_CER_data!$A:$EJ,BJ$1,0)</f>
        <v>#N/A</v>
      </c>
      <c r="BK3" s="294" t="e">
        <f>VLOOKUP($A$2,prev_CER_data!$A:$EJ,BK$1,0)</f>
        <v>#N/A</v>
      </c>
      <c r="BL3" s="294" t="e">
        <f>VLOOKUP($A$2,prev_CER_data!$A:$EJ,BL$1,0)</f>
        <v>#N/A</v>
      </c>
      <c r="BM3" s="294" t="e">
        <f>VLOOKUP($A$2,prev_CER_data!$A:$EJ,BM$1,0)</f>
        <v>#N/A</v>
      </c>
      <c r="BN3" s="294" t="e">
        <f>VLOOKUP($A$2,prev_CER_data!$A:$EJ,BN$1,0)</f>
        <v>#N/A</v>
      </c>
      <c r="BO3" s="294" t="e">
        <f>VLOOKUP($A$2,prev_CER_data!$A:$EJ,BO$1,0)</f>
        <v>#N/A</v>
      </c>
      <c r="BP3" s="294" t="e">
        <f>VLOOKUP($A$2,prev_CER_data!$A:$EJ,BP$1,0)</f>
        <v>#N/A</v>
      </c>
      <c r="BQ3" s="294" t="e">
        <f>VLOOKUP($A$2,prev_CER_data!$A:$EJ,BQ$1,0)</f>
        <v>#N/A</v>
      </c>
      <c r="BR3" s="294" t="e">
        <f>VLOOKUP($A$2,prev_CER_data!$A:$EJ,BR$1,0)</f>
        <v>#N/A</v>
      </c>
      <c r="BS3" s="294" t="e">
        <f>VLOOKUP($A$2,prev_CER_data!$A:$EJ,BS$1,0)</f>
        <v>#N/A</v>
      </c>
      <c r="BT3" s="294" t="e">
        <f>VLOOKUP($A$2,prev_CER_data!$A:$EJ,BT$1,0)</f>
        <v>#N/A</v>
      </c>
      <c r="BU3" s="294" t="e">
        <f>VLOOKUP($A$2,prev_CER_data!$A:$EJ,BU$1,0)</f>
        <v>#N/A</v>
      </c>
      <c r="BV3" s="294" t="e">
        <f>VLOOKUP($A$2,prev_CER_data!$A:$EJ,BV$1,0)</f>
        <v>#N/A</v>
      </c>
      <c r="BW3" s="294" t="e">
        <f>VLOOKUP($A$2,prev_CER_data!$A:$EJ,BW$1,0)</f>
        <v>#N/A</v>
      </c>
      <c r="BX3" s="294" t="e">
        <f>VLOOKUP($A$2,prev_CER_data!$A:$EJ,BX$1,0)</f>
        <v>#N/A</v>
      </c>
      <c r="BY3" s="294" t="e">
        <f>VLOOKUP($A$2,prev_CER_data!$A:$EJ,BY$1,0)</f>
        <v>#N/A</v>
      </c>
      <c r="BZ3" s="294" t="e">
        <f>VLOOKUP($A$2,prev_CER_data!$A:$EJ,BZ$1,0)</f>
        <v>#N/A</v>
      </c>
      <c r="CA3" s="294" t="e">
        <f>VLOOKUP($A$2,prev_CER_data!$A:$EJ,CA$1,0)</f>
        <v>#N/A</v>
      </c>
      <c r="CB3" s="294" t="e">
        <f>VLOOKUP($A$2,prev_CER_data!$A:$EJ,CB$1,0)</f>
        <v>#N/A</v>
      </c>
      <c r="CC3" s="294" t="e">
        <f>VLOOKUP($A$2,prev_CER_data!$A:$EJ,CC$1,0)</f>
        <v>#N/A</v>
      </c>
      <c r="CD3" s="294" t="e">
        <f>VLOOKUP($A$2,prev_CER_data!$A:$EJ,CD$1,0)</f>
        <v>#N/A</v>
      </c>
      <c r="CE3" s="294" t="e">
        <f>VLOOKUP($A$2,prev_CER_data!$A:$EJ,CE$1,0)</f>
        <v>#N/A</v>
      </c>
      <c r="CF3" s="294" t="e">
        <f>VLOOKUP($A$2,prev_CER_data!$A:$EJ,CF$1,0)</f>
        <v>#N/A</v>
      </c>
      <c r="CG3" s="294" t="e">
        <f>VLOOKUP($A$2,prev_CER_data!$A:$EJ,CG$1,0)</f>
        <v>#N/A</v>
      </c>
      <c r="CH3" s="294" t="e">
        <f>VLOOKUP($A$2,prev_CER_data!$A:$EJ,CH$1,0)</f>
        <v>#N/A</v>
      </c>
      <c r="CI3" s="294" t="e">
        <f>VLOOKUP($A$2,prev_CER_data!$A:$EJ,CI$1,0)</f>
        <v>#N/A</v>
      </c>
      <c r="CJ3" s="294" t="e">
        <f>VLOOKUP($A$2,prev_CER_data!$A:$EJ,CJ$1,0)</f>
        <v>#N/A</v>
      </c>
      <c r="CK3" s="294" t="e">
        <f>VLOOKUP($A$2,prev_CER_data!$A:$EJ,CK$1,0)</f>
        <v>#N/A</v>
      </c>
      <c r="CL3" s="294" t="e">
        <f>VLOOKUP($A$2,prev_CER_data!$A:$EJ,CL$1,0)</f>
        <v>#N/A</v>
      </c>
      <c r="CM3" s="294" t="e">
        <f>VLOOKUP($A$2,prev_CER_data!$A:$EJ,CM$1,0)</f>
        <v>#N/A</v>
      </c>
      <c r="CN3" s="294" t="e">
        <f>VLOOKUP($A$2,prev_CER_data!$A:$EJ,CN$1,0)</f>
        <v>#N/A</v>
      </c>
      <c r="CO3" s="294" t="e">
        <f>VLOOKUP($A$2,prev_CER_data!$A:$EJ,CO$1,0)</f>
        <v>#N/A</v>
      </c>
      <c r="CP3" s="294" t="e">
        <f>VLOOKUP($A$2,prev_CER_data!$A:$EJ,CP$1,0)</f>
        <v>#N/A</v>
      </c>
      <c r="CQ3" s="294" t="e">
        <f>VLOOKUP($A$2,prev_CER_data!$A:$EJ,CQ$1,0)</f>
        <v>#N/A</v>
      </c>
      <c r="CR3" s="294" t="e">
        <f>VLOOKUP($A$2,prev_CER_data!$A:$EJ,CR$1,0)</f>
        <v>#N/A</v>
      </c>
      <c r="CS3" s="294" t="e">
        <f>VLOOKUP($A$2,prev_CER_data!$A:$EJ,CS$1,0)</f>
        <v>#N/A</v>
      </c>
      <c r="CT3" s="294" t="e">
        <f>VLOOKUP($A$2,prev_CER_data!$A:$EJ,CT$1,0)</f>
        <v>#N/A</v>
      </c>
      <c r="CU3" s="294" t="e">
        <f>VLOOKUP($A$2,prev_CER_data!$A:$EJ,CU$1,0)</f>
        <v>#N/A</v>
      </c>
      <c r="CV3" s="294" t="e">
        <f>VLOOKUP($A$2,prev_CER_data!$A:$EJ,CV$1,0)</f>
        <v>#N/A</v>
      </c>
      <c r="CW3" s="294" t="e">
        <f>VLOOKUP($A$2,prev_CER_data!$A:$EJ,CW$1,0)</f>
        <v>#N/A</v>
      </c>
      <c r="CX3" s="294" t="e">
        <f>VLOOKUP($A$2,prev_CER_data!$A:$EJ,CX$1,0)</f>
        <v>#N/A</v>
      </c>
      <c r="CY3" s="294" t="e">
        <f>VLOOKUP($A$2,prev_CER_data!$A:$EJ,CY$1,0)</f>
        <v>#N/A</v>
      </c>
      <c r="CZ3" s="294" t="e">
        <f>VLOOKUP($A$2,prev_CER_data!$A:$EJ,CZ$1,0)</f>
        <v>#N/A</v>
      </c>
      <c r="DA3" s="294" t="e">
        <f>VLOOKUP($A$2,prev_CER_data!$A:$EJ,DA$1,0)</f>
        <v>#N/A</v>
      </c>
      <c r="DB3" s="294" t="e">
        <f>VLOOKUP($A$2,prev_CER_data!$A:$EJ,DB$1,0)</f>
        <v>#N/A</v>
      </c>
      <c r="DC3" s="294" t="e">
        <f>VLOOKUP($A$2,prev_CER_data!$A:$EJ,DC$1,0)</f>
        <v>#N/A</v>
      </c>
      <c r="DD3" s="294" t="e">
        <f>VLOOKUP($A$2,prev_CER_data!$A:$EJ,DD$1,0)</f>
        <v>#N/A</v>
      </c>
      <c r="DE3" s="294" t="e">
        <f>VLOOKUP($A$2,prev_CER_data!$A:$EJ,DE$1,0)</f>
        <v>#N/A</v>
      </c>
      <c r="DF3" s="294" t="e">
        <f>VLOOKUP($A$2,prev_CER_data!$A:$EJ,DF$1,0)</f>
        <v>#N/A</v>
      </c>
      <c r="DG3" s="294" t="e">
        <f>VLOOKUP($A$2,prev_CER_data!$A:$EJ,DG$1,0)</f>
        <v>#N/A</v>
      </c>
      <c r="DH3" s="294" t="e">
        <f>VLOOKUP($A$2,prev_CER_data!$A:$EJ,DH$1,0)</f>
        <v>#N/A</v>
      </c>
      <c r="DI3" s="294" t="e">
        <f>VLOOKUP($A$2,prev_CER_data!$A:$EJ,DI$1,0)</f>
        <v>#N/A</v>
      </c>
      <c r="DJ3" s="294" t="e">
        <f>VLOOKUP($A$2,prev_CER_data!$A:$EJ,DJ$1,0)</f>
        <v>#N/A</v>
      </c>
      <c r="DK3" s="294" t="e">
        <f>VLOOKUP($A$2,prev_CER_data!$A:$EJ,DK$1,0)</f>
        <v>#N/A</v>
      </c>
      <c r="DL3" s="294" t="e">
        <f>VLOOKUP($A$2,prev_CER_data!$A:$EJ,DL$1,0)</f>
        <v>#N/A</v>
      </c>
      <c r="DM3" s="294" t="e">
        <f>VLOOKUP($A$2,prev_CER_data!$A:$EJ,DM$1,0)</f>
        <v>#N/A</v>
      </c>
      <c r="DN3" s="294" t="e">
        <f>VLOOKUP($A$2,prev_CER_data!$A:$EJ,DN$1,0)</f>
        <v>#N/A</v>
      </c>
      <c r="DO3" s="294" t="e">
        <f>VLOOKUP($A$2,prev_CER_data!$A:$EJ,DO$1,0)</f>
        <v>#N/A</v>
      </c>
      <c r="DP3" s="294" t="e">
        <f>VLOOKUP($A$2,prev_CER_data!$A:$EJ,DP$1,0)</f>
        <v>#N/A</v>
      </c>
      <c r="DQ3" s="294" t="e">
        <f>VLOOKUP($A$2,prev_CER_data!$A:$EJ,DQ$1,0)</f>
        <v>#N/A</v>
      </c>
      <c r="DR3" s="294" t="e">
        <f>VLOOKUP($A$2,prev_CER_data!$A:$EJ,DR$1,0)</f>
        <v>#N/A</v>
      </c>
      <c r="DS3" s="294" t="e">
        <f>VLOOKUP($A$2,prev_CER_data!$A:$EJ,DS$1,0)</f>
        <v>#N/A</v>
      </c>
      <c r="DT3" s="294" t="e">
        <f>VLOOKUP($A$2,prev_CER_data!$A:$EJ,DT$1,0)</f>
        <v>#N/A</v>
      </c>
      <c r="DU3" s="294" t="e">
        <f>VLOOKUP($A$2,prev_CER_data!$A:$EJ,DU$1,0)</f>
        <v>#N/A</v>
      </c>
      <c r="DV3" s="294" t="e">
        <f>VLOOKUP($A$2,prev_CER_data!$A:$EJ,DV$1,0)</f>
        <v>#N/A</v>
      </c>
      <c r="DW3" s="294" t="e">
        <f>VLOOKUP($A$2,prev_CER_data!$A:$EJ,DW$1,0)</f>
        <v>#N/A</v>
      </c>
      <c r="DX3" s="294" t="e">
        <f>VLOOKUP($A$2,prev_CER_data!$A:$EJ,DX$1,0)</f>
        <v>#N/A</v>
      </c>
      <c r="DY3" s="294" t="e">
        <f>VLOOKUP($A$2,prev_CER_data!$A:$EJ,DY$1,0)</f>
        <v>#N/A</v>
      </c>
      <c r="DZ3" s="294" t="e">
        <f>VLOOKUP($A$2,prev_CER_data!$A:$EJ,DZ$1,0)</f>
        <v>#N/A</v>
      </c>
      <c r="EA3" s="294" t="e">
        <f>VLOOKUP($A$2,prev_CER_data!$A:$EJ,EA$1,0)</f>
        <v>#N/A</v>
      </c>
      <c r="EB3" s="294" t="e">
        <f>VLOOKUP($A$2,prev_CER_data!$A:$EJ,EB$1,0)</f>
        <v>#N/A</v>
      </c>
      <c r="EC3" s="294" t="e">
        <f>VLOOKUP($A$2,prev_CER_data!$A:$EJ,EC$1,0)</f>
        <v>#N/A</v>
      </c>
      <c r="ED3" s="294" t="e">
        <f>VLOOKUP($A$2,prev_CER_data!$A:$EJ,ED$1,0)</f>
        <v>#N/A</v>
      </c>
      <c r="EE3" s="294" t="e">
        <f>VLOOKUP($A$2,prev_CER_data!$A:$EJ,EE$1,0)</f>
        <v>#N/A</v>
      </c>
      <c r="EF3" s="294" t="e">
        <f>VLOOKUP($A$2,prev_CER_data!$A:$EJ,EF$1,0)</f>
        <v>#N/A</v>
      </c>
      <c r="EG3" s="294" t="e">
        <f>VLOOKUP($A$2,prev_CER_data!$A:$EJ,EG$1,0)</f>
        <v>#N/A</v>
      </c>
      <c r="EH3" s="294" t="e">
        <f>VLOOKUP($A$2,prev_CER_data!$A:$EJ,EH$1,0)</f>
        <v>#N/A</v>
      </c>
      <c r="EI3" s="294" t="e">
        <f>VLOOKUP($A$2,prev_CER_data!$A:$EJ,EI$1,0)</f>
        <v>#N/A</v>
      </c>
      <c r="EJ3" s="294" t="e">
        <f>VLOOKUP($A$2,prev_CER_data!$A:$EJ,EJ$1,0)</f>
        <v>#N/A</v>
      </c>
      <c r="EK3" s="294" t="e">
        <f>VLOOKUP($A$2,prev_CER_data!$A:$EJ,EK$1,0)</f>
        <v>#N/A</v>
      </c>
      <c r="EL3" s="294" t="e">
        <f>VLOOKUP($A$2,prev_CER_data!$A:$EJ,EL$1,0)</f>
        <v>#N/A</v>
      </c>
      <c r="EM3" s="294" t="e">
        <f>VLOOKUP($A$2,prev_CER_data!$A:$EJ,EM$1,0)</f>
        <v>#N/A</v>
      </c>
      <c r="EN3" s="294" t="e">
        <f>VLOOKUP($A$2,prev_CER_data!$A:$EJ,EN$1,0)</f>
        <v>#N/A</v>
      </c>
      <c r="EO3" s="294" t="e">
        <f>VLOOKUP($A$2,prev_CER_data!$A:$EJ,EO$1,0)</f>
        <v>#N/A</v>
      </c>
      <c r="EP3" s="294" t="e">
        <f>VLOOKUP($A$2,prev_CER_data!$A:$EJ,EP$1,0)</f>
        <v>#N/A</v>
      </c>
      <c r="EQ3" s="294" t="e">
        <f>VLOOKUP($A$2,prev_CER_data!$A:$EJ,EQ$1,0)</f>
        <v>#N/A</v>
      </c>
    </row>
    <row r="4" spans="1:147" x14ac:dyDescent="0.35">
      <c r="A4" s="293" t="s">
        <v>2381</v>
      </c>
      <c r="B4" s="294" t="e">
        <f>VLOOKUP($A$2,threshold_data!$A:$ER,B$1,0)</f>
        <v>#N/A</v>
      </c>
      <c r="C4" s="294" t="e">
        <f>VLOOKUP($A$2,threshold_data!$A:$ER,C$1,0)</f>
        <v>#N/A</v>
      </c>
      <c r="D4" s="294" t="e">
        <f>VLOOKUP($A$2,threshold_data!$A:$ER,D$1,0)</f>
        <v>#N/A</v>
      </c>
      <c r="E4" s="294" t="e">
        <f>VLOOKUP($A$2,threshold_data!$A:$ER,E$1,0)</f>
        <v>#N/A</v>
      </c>
      <c r="F4" s="294" t="e">
        <f>VLOOKUP($A$2,threshold_data!$A:$ER,F$1,0)</f>
        <v>#N/A</v>
      </c>
      <c r="G4" s="294" t="e">
        <f>VLOOKUP($A$2,threshold_data!$A:$ER,G$1,0)</f>
        <v>#N/A</v>
      </c>
      <c r="H4" s="294" t="e">
        <f>VLOOKUP($A$2,threshold_data!$A:$ER,H$1,0)</f>
        <v>#N/A</v>
      </c>
      <c r="I4" s="294" t="e">
        <f>VLOOKUP($A$2,threshold_data!$A:$ER,I$1,0)</f>
        <v>#N/A</v>
      </c>
      <c r="J4" s="294" t="e">
        <f>VLOOKUP($A$2,threshold_data!$A:$ER,J$1,0)</f>
        <v>#N/A</v>
      </c>
      <c r="K4" s="294" t="e">
        <f>VLOOKUP($A$2,threshold_data!$A:$ER,K$1,0)</f>
        <v>#N/A</v>
      </c>
      <c r="L4" s="294" t="e">
        <f>VLOOKUP($A$2,threshold_data!$A:$ER,L$1,0)</f>
        <v>#N/A</v>
      </c>
      <c r="M4" s="294" t="e">
        <f>VLOOKUP($A$2,threshold_data!$A:$ER,M$1,0)</f>
        <v>#N/A</v>
      </c>
      <c r="N4" s="294" t="e">
        <f>VLOOKUP($A$2,threshold_data!$A:$ER,N$1,0)</f>
        <v>#N/A</v>
      </c>
      <c r="O4" s="294" t="e">
        <f>VLOOKUP($A$2,threshold_data!$A:$ER,O$1,0)</f>
        <v>#N/A</v>
      </c>
      <c r="P4" s="294" t="e">
        <f>VLOOKUP($A$2,threshold_data!$A:$ER,P$1,0)</f>
        <v>#N/A</v>
      </c>
      <c r="Q4" s="294" t="e">
        <f>VLOOKUP($A$2,threshold_data!$A:$ER,Q$1,0)</f>
        <v>#N/A</v>
      </c>
      <c r="R4" s="294" t="e">
        <f>VLOOKUP($A$2,threshold_data!$A:$ER,R$1,0)</f>
        <v>#N/A</v>
      </c>
      <c r="S4" s="294" t="e">
        <f>VLOOKUP($A$2,threshold_data!$A:$ER,S$1,0)</f>
        <v>#N/A</v>
      </c>
      <c r="T4" s="294" t="e">
        <f>VLOOKUP($A$2,threshold_data!$A:$ER,T$1,0)</f>
        <v>#N/A</v>
      </c>
      <c r="U4" s="294" t="e">
        <f>VLOOKUP($A$2,threshold_data!$A:$ER,U$1,0)</f>
        <v>#N/A</v>
      </c>
      <c r="V4" s="294" t="e">
        <f>VLOOKUP($A$2,threshold_data!$A:$ER,V$1,0)</f>
        <v>#N/A</v>
      </c>
      <c r="W4" s="294" t="e">
        <f>VLOOKUP($A$2,threshold_data!$A:$ER,W$1,0)</f>
        <v>#N/A</v>
      </c>
      <c r="X4" s="294" t="e">
        <f>VLOOKUP($A$2,threshold_data!$A:$ER,X$1,0)</f>
        <v>#N/A</v>
      </c>
      <c r="Y4" s="294" t="e">
        <f>VLOOKUP($A$2,threshold_data!$A:$ER,Y$1,0)</f>
        <v>#N/A</v>
      </c>
      <c r="Z4" s="294" t="e">
        <f>VLOOKUP($A$2,threshold_data!$A:$ER,Z$1,0)</f>
        <v>#N/A</v>
      </c>
      <c r="AA4" s="294" t="e">
        <f>VLOOKUP($A$2,threshold_data!$A:$ER,AA$1,0)</f>
        <v>#N/A</v>
      </c>
      <c r="AB4" s="294" t="e">
        <f>VLOOKUP($A$2,threshold_data!$A:$ER,AB$1,0)</f>
        <v>#N/A</v>
      </c>
      <c r="AC4" s="294" t="e">
        <f>VLOOKUP($A$2,threshold_data!$A:$ER,AC$1,0)</f>
        <v>#N/A</v>
      </c>
      <c r="AD4" s="294" t="e">
        <f>VLOOKUP($A$2,threshold_data!$A:$ER,AD$1,0)</f>
        <v>#N/A</v>
      </c>
      <c r="AE4" s="294" t="e">
        <f>VLOOKUP($A$2,threshold_data!$A:$ER,AE$1,0)</f>
        <v>#N/A</v>
      </c>
      <c r="AF4" s="294" t="e">
        <f>VLOOKUP($A$2,threshold_data!$A:$ER,AF$1,0)</f>
        <v>#N/A</v>
      </c>
      <c r="AG4" s="294" t="e">
        <f>VLOOKUP($A$2,threshold_data!$A:$ER,AG$1,0)</f>
        <v>#N/A</v>
      </c>
      <c r="AH4" s="294" t="e">
        <f>VLOOKUP($A$2,threshold_data!$A:$ER,AH$1,0)</f>
        <v>#N/A</v>
      </c>
      <c r="AI4" s="294" t="e">
        <f>VLOOKUP($A$2,threshold_data!$A:$ER,AI$1,0)</f>
        <v>#N/A</v>
      </c>
      <c r="AJ4" s="294" t="e">
        <f>VLOOKUP($A$2,threshold_data!$A:$ER,AJ$1,0)</f>
        <v>#N/A</v>
      </c>
      <c r="AK4" s="294" t="e">
        <f>VLOOKUP($A$2,threshold_data!$A:$ER,AK$1,0)</f>
        <v>#N/A</v>
      </c>
      <c r="AL4" s="294" t="e">
        <f>VLOOKUP($A$2,threshold_data!$A:$ER,AL$1,0)</f>
        <v>#N/A</v>
      </c>
      <c r="AM4" s="294" t="e">
        <f>VLOOKUP($A$2,threshold_data!$A:$ER,AM$1,0)</f>
        <v>#N/A</v>
      </c>
      <c r="AN4" s="294" t="e">
        <f>VLOOKUP($A$2,threshold_data!$A:$ER,AN$1,0)</f>
        <v>#N/A</v>
      </c>
      <c r="AO4" s="294" t="e">
        <f>VLOOKUP($A$2,threshold_data!$A:$ER,AO$1,0)</f>
        <v>#N/A</v>
      </c>
      <c r="AP4" s="294" t="e">
        <f>VLOOKUP($A$2,threshold_data!$A:$ER,AP$1,0)</f>
        <v>#N/A</v>
      </c>
      <c r="AQ4" s="294" t="e">
        <f>VLOOKUP($A$2,threshold_data!$A:$ER,AQ$1,0)</f>
        <v>#N/A</v>
      </c>
      <c r="AR4" s="294" t="e">
        <f>VLOOKUP($A$2,threshold_data!$A:$ER,AR$1,0)</f>
        <v>#N/A</v>
      </c>
      <c r="AS4" s="294" t="e">
        <f>VLOOKUP($A$2,threshold_data!$A:$ER,AS$1,0)</f>
        <v>#N/A</v>
      </c>
      <c r="AT4" s="294" t="e">
        <f>VLOOKUP($A$2,threshold_data!$A:$ER,AT$1,0)</f>
        <v>#N/A</v>
      </c>
      <c r="AU4" s="294" t="e">
        <f>VLOOKUP($A$2,threshold_data!$A:$ER,AU$1,0)</f>
        <v>#N/A</v>
      </c>
      <c r="AV4" s="294" t="e">
        <f>VLOOKUP($A$2,threshold_data!$A:$ER,AV$1,0)</f>
        <v>#N/A</v>
      </c>
      <c r="AW4" s="294" t="e">
        <f>VLOOKUP($A$2,threshold_data!$A:$ER,AW$1,0)</f>
        <v>#N/A</v>
      </c>
      <c r="AX4" s="294" t="e">
        <f>VLOOKUP($A$2,threshold_data!$A:$ER,AX$1,0)</f>
        <v>#N/A</v>
      </c>
      <c r="AY4" s="294" t="e">
        <f>VLOOKUP($A$2,threshold_data!$A:$ER,AY$1,0)</f>
        <v>#N/A</v>
      </c>
      <c r="AZ4" s="294" t="e">
        <f>VLOOKUP($A$2,threshold_data!$A:$ER,AZ$1,0)</f>
        <v>#N/A</v>
      </c>
      <c r="BA4" s="294" t="e">
        <f>VLOOKUP($A$2,threshold_data!$A:$ER,BA$1,0)</f>
        <v>#N/A</v>
      </c>
      <c r="BB4" s="294" t="e">
        <f>VLOOKUP($A$2,threshold_data!$A:$ER,BB$1,0)</f>
        <v>#N/A</v>
      </c>
      <c r="BC4" s="294" t="e">
        <f>VLOOKUP($A$2,threshold_data!$A:$ER,BC$1,0)</f>
        <v>#N/A</v>
      </c>
      <c r="BD4" s="294" t="e">
        <f>VLOOKUP($A$2,threshold_data!$A:$ER,BD$1,0)</f>
        <v>#N/A</v>
      </c>
      <c r="BE4" s="294" t="e">
        <f>VLOOKUP($A$2,threshold_data!$A:$ER,BE$1,0)</f>
        <v>#N/A</v>
      </c>
      <c r="BF4" s="294" t="e">
        <f>VLOOKUP($A$2,threshold_data!$A:$ER,BF$1,0)</f>
        <v>#N/A</v>
      </c>
      <c r="BG4" s="294" t="e">
        <f>VLOOKUP($A$2,threshold_data!$A:$ER,BG$1,0)</f>
        <v>#N/A</v>
      </c>
      <c r="BH4" s="294" t="e">
        <f>VLOOKUP($A$2,threshold_data!$A:$ER,BH$1,0)</f>
        <v>#N/A</v>
      </c>
      <c r="BI4" s="294" t="e">
        <f>VLOOKUP($A$2,threshold_data!$A:$ER,BI$1,0)</f>
        <v>#N/A</v>
      </c>
      <c r="BJ4" s="294" t="e">
        <f>VLOOKUP($A$2,threshold_data!$A:$ER,BJ$1,0)</f>
        <v>#N/A</v>
      </c>
      <c r="BK4" s="294" t="e">
        <f>VLOOKUP($A$2,threshold_data!$A:$ER,BK$1,0)</f>
        <v>#N/A</v>
      </c>
      <c r="BL4" s="294" t="e">
        <f>VLOOKUP($A$2,threshold_data!$A:$ER,BL$1,0)</f>
        <v>#N/A</v>
      </c>
      <c r="BM4" s="294" t="e">
        <f>VLOOKUP($A$2,threshold_data!$A:$ER,BM$1,0)</f>
        <v>#N/A</v>
      </c>
      <c r="BN4" s="294" t="e">
        <f>VLOOKUP($A$2,threshold_data!$A:$ER,BN$1,0)</f>
        <v>#N/A</v>
      </c>
      <c r="BO4" s="294" t="e">
        <f>VLOOKUP($A$2,threshold_data!$A:$ER,BO$1,0)</f>
        <v>#N/A</v>
      </c>
      <c r="BP4" s="294" t="e">
        <f>VLOOKUP($A$2,threshold_data!$A:$ER,BP$1,0)</f>
        <v>#N/A</v>
      </c>
      <c r="BQ4" s="294" t="e">
        <f>VLOOKUP($A$2,threshold_data!$A:$ER,BQ$1,0)</f>
        <v>#N/A</v>
      </c>
      <c r="BR4" s="294" t="e">
        <f>VLOOKUP($A$2,threshold_data!$A:$ER,BR$1,0)</f>
        <v>#N/A</v>
      </c>
      <c r="BS4" s="294" t="e">
        <f>VLOOKUP($A$2,threshold_data!$A:$ER,BS$1,0)</f>
        <v>#N/A</v>
      </c>
      <c r="BT4" s="294" t="e">
        <f>VLOOKUP($A$2,threshold_data!$A:$ER,BT$1,0)</f>
        <v>#N/A</v>
      </c>
      <c r="BU4" s="294" t="e">
        <f>VLOOKUP($A$2,threshold_data!$A:$ER,BU$1,0)</f>
        <v>#N/A</v>
      </c>
      <c r="BV4" s="294" t="e">
        <f>VLOOKUP($A$2,threshold_data!$A:$ER,BV$1,0)</f>
        <v>#N/A</v>
      </c>
      <c r="BW4" s="294" t="e">
        <f>VLOOKUP($A$2,threshold_data!$A:$ER,BW$1,0)</f>
        <v>#N/A</v>
      </c>
      <c r="BX4" s="294" t="e">
        <f>VLOOKUP($A$2,threshold_data!$A:$ER,BX$1,0)</f>
        <v>#N/A</v>
      </c>
      <c r="BY4" s="294" t="e">
        <f>VLOOKUP($A$2,threshold_data!$A:$ER,BY$1,0)</f>
        <v>#N/A</v>
      </c>
      <c r="BZ4" s="294" t="e">
        <f>VLOOKUP($A$2,threshold_data!$A:$ER,BZ$1,0)</f>
        <v>#N/A</v>
      </c>
      <c r="CA4" s="294" t="e">
        <f>VLOOKUP($A$2,threshold_data!$A:$ER,CA$1,0)</f>
        <v>#N/A</v>
      </c>
      <c r="CB4" s="294" t="e">
        <f>VLOOKUP($A$2,threshold_data!$A:$ER,CB$1,0)</f>
        <v>#N/A</v>
      </c>
      <c r="CC4" s="294" t="e">
        <f>VLOOKUP($A$2,threshold_data!$A:$ER,CC$1,0)</f>
        <v>#N/A</v>
      </c>
      <c r="CD4" s="294" t="e">
        <f>VLOOKUP($A$2,threshold_data!$A:$ER,CD$1,0)</f>
        <v>#N/A</v>
      </c>
      <c r="CE4" s="294" t="e">
        <f>VLOOKUP($A$2,threshold_data!$A:$ER,CE$1,0)</f>
        <v>#N/A</v>
      </c>
      <c r="CF4" s="294" t="e">
        <f>VLOOKUP($A$2,threshold_data!$A:$ER,CF$1,0)</f>
        <v>#N/A</v>
      </c>
      <c r="CG4" s="294" t="e">
        <f>VLOOKUP($A$2,threshold_data!$A:$ER,CG$1,0)</f>
        <v>#N/A</v>
      </c>
      <c r="CH4" s="294" t="e">
        <f>VLOOKUP($A$2,threshold_data!$A:$ER,CH$1,0)</f>
        <v>#N/A</v>
      </c>
      <c r="CI4" s="294" t="e">
        <f>VLOOKUP($A$2,threshold_data!$A:$ER,CI$1,0)</f>
        <v>#N/A</v>
      </c>
      <c r="CJ4" s="294" t="e">
        <f>VLOOKUP($A$2,threshold_data!$A:$ER,CJ$1,0)</f>
        <v>#N/A</v>
      </c>
      <c r="CK4" s="294" t="e">
        <f>VLOOKUP($A$2,threshold_data!$A:$ER,CK$1,0)</f>
        <v>#N/A</v>
      </c>
      <c r="CL4" s="294" t="e">
        <f>VLOOKUP($A$2,threshold_data!$A:$ER,CL$1,0)</f>
        <v>#N/A</v>
      </c>
      <c r="CM4" s="294" t="e">
        <f>VLOOKUP($A$2,threshold_data!$A:$ER,CM$1,0)</f>
        <v>#N/A</v>
      </c>
      <c r="CN4" s="294" t="e">
        <f>VLOOKUP($A$2,threshold_data!$A:$ER,CN$1,0)</f>
        <v>#N/A</v>
      </c>
      <c r="CO4" s="294" t="e">
        <f>VLOOKUP($A$2,threshold_data!$A:$ER,CO$1,0)</f>
        <v>#N/A</v>
      </c>
      <c r="CP4" s="294" t="e">
        <f>VLOOKUP($A$2,threshold_data!$A:$ER,CP$1,0)</f>
        <v>#N/A</v>
      </c>
      <c r="CQ4" s="294" t="e">
        <f>VLOOKUP($A$2,threshold_data!$A:$ER,CQ$1,0)</f>
        <v>#N/A</v>
      </c>
      <c r="CR4" s="294" t="e">
        <f>VLOOKUP($A$2,threshold_data!$A:$ER,CR$1,0)</f>
        <v>#N/A</v>
      </c>
      <c r="CS4" s="294" t="e">
        <f>VLOOKUP($A$2,threshold_data!$A:$ER,CS$1,0)</f>
        <v>#N/A</v>
      </c>
      <c r="CT4" s="294" t="e">
        <f>VLOOKUP($A$2,threshold_data!$A:$ER,CT$1,0)</f>
        <v>#N/A</v>
      </c>
      <c r="CU4" s="294" t="e">
        <f>VLOOKUP($A$2,threshold_data!$A:$ER,CU$1,0)</f>
        <v>#N/A</v>
      </c>
      <c r="CV4" s="294" t="e">
        <f>VLOOKUP($A$2,threshold_data!$A:$ER,CV$1,0)</f>
        <v>#N/A</v>
      </c>
      <c r="CW4" s="294" t="e">
        <f>VLOOKUP($A$2,threshold_data!$A:$ER,CW$1,0)</f>
        <v>#N/A</v>
      </c>
      <c r="CX4" s="294" t="e">
        <f>VLOOKUP($A$2,threshold_data!$A:$ER,CX$1,0)</f>
        <v>#N/A</v>
      </c>
      <c r="CY4" s="294" t="e">
        <f>VLOOKUP($A$2,threshold_data!$A:$ER,CY$1,0)</f>
        <v>#N/A</v>
      </c>
      <c r="CZ4" s="294" t="e">
        <f>VLOOKUP($A$2,threshold_data!$A:$ER,CZ$1,0)</f>
        <v>#N/A</v>
      </c>
      <c r="DA4" s="294" t="e">
        <f>VLOOKUP($A$2,threshold_data!$A:$ER,DA$1,0)</f>
        <v>#N/A</v>
      </c>
      <c r="DB4" s="294" t="e">
        <f>VLOOKUP($A$2,threshold_data!$A:$ER,DB$1,0)</f>
        <v>#N/A</v>
      </c>
      <c r="DC4" s="294" t="e">
        <f>VLOOKUP($A$2,threshold_data!$A:$ER,DC$1,0)</f>
        <v>#N/A</v>
      </c>
      <c r="DD4" s="294" t="e">
        <f>VLOOKUP($A$2,threshold_data!$A:$ER,DD$1,0)</f>
        <v>#N/A</v>
      </c>
      <c r="DE4" s="294" t="e">
        <f>VLOOKUP($A$2,threshold_data!$A:$ER,DE$1,0)</f>
        <v>#N/A</v>
      </c>
      <c r="DF4" s="294" t="e">
        <f>VLOOKUP($A$2,threshold_data!$A:$ER,DF$1,0)</f>
        <v>#N/A</v>
      </c>
      <c r="DG4" s="294" t="e">
        <f>VLOOKUP($A$2,threshold_data!$A:$ER,DG$1,0)</f>
        <v>#N/A</v>
      </c>
      <c r="DH4" s="294" t="e">
        <f>VLOOKUP($A$2,threshold_data!$A:$ER,DH$1,0)</f>
        <v>#N/A</v>
      </c>
      <c r="DI4" s="294" t="e">
        <f>VLOOKUP($A$2,threshold_data!$A:$ER,DI$1,0)</f>
        <v>#N/A</v>
      </c>
      <c r="DJ4" s="294" t="e">
        <f>VLOOKUP($A$2,threshold_data!$A:$ER,DJ$1,0)</f>
        <v>#N/A</v>
      </c>
      <c r="DK4" s="294" t="e">
        <f>VLOOKUP($A$2,threshold_data!$A:$ER,DK$1,0)</f>
        <v>#N/A</v>
      </c>
      <c r="DL4" s="294" t="e">
        <f>VLOOKUP($A$2,threshold_data!$A:$ER,DL$1,0)</f>
        <v>#N/A</v>
      </c>
      <c r="DM4" s="294" t="e">
        <f>VLOOKUP($A$2,threshold_data!$A:$ER,DM$1,0)</f>
        <v>#N/A</v>
      </c>
      <c r="DN4" s="294" t="e">
        <f>VLOOKUP($A$2,threshold_data!$A:$ER,DN$1,0)</f>
        <v>#N/A</v>
      </c>
      <c r="DO4" s="294" t="e">
        <f>VLOOKUP($A$2,threshold_data!$A:$ER,DO$1,0)</f>
        <v>#N/A</v>
      </c>
      <c r="DP4" s="294" t="e">
        <f>VLOOKUP($A$2,threshold_data!$A:$ER,DP$1,0)</f>
        <v>#N/A</v>
      </c>
      <c r="DQ4" s="294" t="e">
        <f>VLOOKUP($A$2,threshold_data!$A:$ER,DQ$1,0)</f>
        <v>#N/A</v>
      </c>
      <c r="DR4" s="294" t="e">
        <f>VLOOKUP($A$2,threshold_data!$A:$ER,DR$1,0)</f>
        <v>#N/A</v>
      </c>
      <c r="DS4" s="294" t="e">
        <f>VLOOKUP($A$2,threshold_data!$A:$ER,DS$1,0)</f>
        <v>#N/A</v>
      </c>
      <c r="DT4" s="294" t="e">
        <f>VLOOKUP($A$2,threshold_data!$A:$ER,DT$1,0)</f>
        <v>#N/A</v>
      </c>
      <c r="DU4" s="294" t="e">
        <f>VLOOKUP($A$2,threshold_data!$A:$ER,DU$1,0)</f>
        <v>#N/A</v>
      </c>
      <c r="DV4" s="294" t="e">
        <f>VLOOKUP($A$2,threshold_data!$A:$ER,DV$1,0)</f>
        <v>#N/A</v>
      </c>
      <c r="DW4" s="294" t="e">
        <f>VLOOKUP($A$2,threshold_data!$A:$ER,DW$1,0)</f>
        <v>#N/A</v>
      </c>
      <c r="DX4" s="294" t="e">
        <f>VLOOKUP($A$2,threshold_data!$A:$ER,DX$1,0)</f>
        <v>#N/A</v>
      </c>
      <c r="DY4" s="294" t="e">
        <f>VLOOKUP($A$2,threshold_data!$A:$ER,DY$1,0)</f>
        <v>#N/A</v>
      </c>
      <c r="DZ4" s="294" t="e">
        <f>VLOOKUP($A$2,threshold_data!$A:$ER,DZ$1,0)</f>
        <v>#N/A</v>
      </c>
      <c r="EA4" s="294" t="e">
        <f>VLOOKUP($A$2,threshold_data!$A:$ER,EA$1,0)</f>
        <v>#N/A</v>
      </c>
      <c r="EB4" s="294" t="e">
        <f>VLOOKUP($A$2,threshold_data!$A:$ER,EB$1,0)</f>
        <v>#N/A</v>
      </c>
      <c r="EC4" s="294" t="e">
        <f>VLOOKUP($A$2,threshold_data!$A:$ER,EC$1,0)</f>
        <v>#N/A</v>
      </c>
      <c r="ED4" s="294" t="e">
        <f>VLOOKUP($A$2,threshold_data!$A:$ER,ED$1,0)</f>
        <v>#N/A</v>
      </c>
      <c r="EE4" s="294" t="e">
        <f>VLOOKUP($A$2,threshold_data!$A:$ER,EE$1,0)</f>
        <v>#N/A</v>
      </c>
      <c r="EF4" s="294" t="e">
        <f>VLOOKUP($A$2,threshold_data!$A:$ER,EF$1,0)</f>
        <v>#N/A</v>
      </c>
      <c r="EG4" s="294" t="e">
        <f>VLOOKUP($A$2,threshold_data!$A:$ER,EG$1,0)</f>
        <v>#N/A</v>
      </c>
      <c r="EH4" s="294" t="e">
        <f>VLOOKUP($A$2,threshold_data!$A:$ER,EH$1,0)</f>
        <v>#N/A</v>
      </c>
      <c r="EI4" s="294" t="e">
        <f>VLOOKUP($A$2,threshold_data!$A:$ER,EI$1,0)</f>
        <v>#N/A</v>
      </c>
      <c r="EJ4" s="294" t="e">
        <f>VLOOKUP($A$2,threshold_data!$A:$ER,EJ$1,0)</f>
        <v>#N/A</v>
      </c>
      <c r="EK4" s="295" t="e">
        <f>VLOOKUP($A$2,threshold_data!$A:$ER,EK$1,0)</f>
        <v>#N/A</v>
      </c>
      <c r="EL4" s="295" t="e">
        <f>VLOOKUP($A$2,threshold_data!$A:$ER,EL$1,0)</f>
        <v>#N/A</v>
      </c>
      <c r="EM4" s="295" t="e">
        <f>VLOOKUP($A$2,threshold_data!$A:$ER,EM$1,0)</f>
        <v>#N/A</v>
      </c>
      <c r="EN4" s="295" t="e">
        <f>VLOOKUP($A$2,threshold_data!$A:$ER,EN$1,0)</f>
        <v>#N/A</v>
      </c>
      <c r="EO4" s="295" t="e">
        <f>VLOOKUP($A$2,threshold_data!$A:$ER,EO$1,0)</f>
        <v>#N/A</v>
      </c>
      <c r="EP4" s="295" t="e">
        <f>VLOOKUP($A$2,threshold_data!$A:$ER,EP$1,0)</f>
        <v>#N/A</v>
      </c>
      <c r="EQ4" s="295" t="e">
        <f>VLOOKUP($A$2,threshold_data!$A:$ER,EQ$1,0)</f>
        <v>#N/A</v>
      </c>
    </row>
    <row r="9" spans="1:147" x14ac:dyDescent="0.35">
      <c r="CZ9" s="263"/>
    </row>
    <row r="10" spans="1:147" x14ac:dyDescent="0.35">
      <c r="CZ10" s="263"/>
    </row>
    <row r="11" spans="1:147" x14ac:dyDescent="0.35">
      <c r="CZ11" s="263"/>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92D050"/>
  </sheetPr>
  <dimension ref="A1:ER422"/>
  <sheetViews>
    <sheetView showGridLines="0" zoomScaleNormal="100" workbookViewId="0">
      <pane xSplit="1" ySplit="1" topLeftCell="B233" activePane="bottomRight" state="frozen"/>
      <selection pane="topRight" activeCell="M47" sqref="M47"/>
      <selection pane="bottomLeft" activeCell="M47" sqref="M47"/>
      <selection pane="bottomRight" activeCell="A240" sqref="A240:A250"/>
    </sheetView>
  </sheetViews>
  <sheetFormatPr defaultRowHeight="15.5" x14ac:dyDescent="0.35"/>
  <cols>
    <col min="1" max="1" width="12.07421875" bestFit="1" customWidth="1"/>
  </cols>
  <sheetData>
    <row r="1" spans="1:148" x14ac:dyDescent="0.35">
      <c r="A1" s="267" t="s">
        <v>2382</v>
      </c>
      <c r="B1" s="267" t="s">
        <v>2234</v>
      </c>
      <c r="C1" s="267" t="s">
        <v>2235</v>
      </c>
      <c r="D1" s="267" t="s">
        <v>2236</v>
      </c>
      <c r="E1" s="267" t="s">
        <v>2237</v>
      </c>
      <c r="F1" s="267" t="s">
        <v>2238</v>
      </c>
      <c r="G1" s="267" t="s">
        <v>2239</v>
      </c>
      <c r="H1" s="267" t="s">
        <v>2240</v>
      </c>
      <c r="I1" s="267" t="s">
        <v>2241</v>
      </c>
      <c r="J1" s="267" t="s">
        <v>2242</v>
      </c>
      <c r="K1" s="267" t="s">
        <v>2243</v>
      </c>
      <c r="L1" s="267" t="s">
        <v>2244</v>
      </c>
      <c r="M1" s="267" t="s">
        <v>2245</v>
      </c>
      <c r="N1" s="267" t="s">
        <v>2246</v>
      </c>
      <c r="O1" s="267" t="s">
        <v>2247</v>
      </c>
      <c r="P1" s="267" t="s">
        <v>2248</v>
      </c>
      <c r="Q1" s="267" t="s">
        <v>2249</v>
      </c>
      <c r="R1" s="267" t="s">
        <v>2250</v>
      </c>
      <c r="S1" s="267" t="s">
        <v>2251</v>
      </c>
      <c r="T1" s="267" t="s">
        <v>2252</v>
      </c>
      <c r="U1" s="267" t="s">
        <v>2253</v>
      </c>
      <c r="V1" s="267" t="s">
        <v>2254</v>
      </c>
      <c r="W1" s="267" t="s">
        <v>2255</v>
      </c>
      <c r="X1" s="267" t="s">
        <v>2256</v>
      </c>
      <c r="Y1" s="267" t="s">
        <v>2257</v>
      </c>
      <c r="Z1" s="267" t="s">
        <v>2258</v>
      </c>
      <c r="AA1" s="267" t="s">
        <v>2259</v>
      </c>
      <c r="AB1" s="267" t="s">
        <v>2260</v>
      </c>
      <c r="AC1" s="267" t="s">
        <v>2261</v>
      </c>
      <c r="AD1" s="267" t="s">
        <v>2262</v>
      </c>
      <c r="AE1" s="267" t="s">
        <v>2263</v>
      </c>
      <c r="AF1" s="267" t="s">
        <v>2264</v>
      </c>
      <c r="AG1" s="267" t="s">
        <v>2265</v>
      </c>
      <c r="AH1" s="267" t="s">
        <v>2266</v>
      </c>
      <c r="AI1" s="267" t="s">
        <v>2267</v>
      </c>
      <c r="AJ1" s="267" t="s">
        <v>2268</v>
      </c>
      <c r="AK1" s="267" t="s">
        <v>2269</v>
      </c>
      <c r="AL1" s="267" t="s">
        <v>2270</v>
      </c>
      <c r="AM1" s="267" t="s">
        <v>2271</v>
      </c>
      <c r="AN1" s="267" t="s">
        <v>2272</v>
      </c>
      <c r="AO1" s="267" t="s">
        <v>2273</v>
      </c>
      <c r="AP1" s="267" t="s">
        <v>2274</v>
      </c>
      <c r="AQ1" s="267" t="s">
        <v>2275</v>
      </c>
      <c r="AR1" s="267" t="s">
        <v>2276</v>
      </c>
      <c r="AS1" s="267" t="s">
        <v>2277</v>
      </c>
      <c r="AT1" s="267" t="s">
        <v>2278</v>
      </c>
      <c r="AU1" s="267" t="s">
        <v>2279</v>
      </c>
      <c r="AV1" s="267" t="s">
        <v>2280</v>
      </c>
      <c r="AW1" s="267" t="s">
        <v>2281</v>
      </c>
      <c r="AX1" s="267" t="s">
        <v>2282</v>
      </c>
      <c r="AY1" s="267" t="s">
        <v>2283</v>
      </c>
      <c r="AZ1" s="267" t="s">
        <v>2284</v>
      </c>
      <c r="BA1" s="267" t="s">
        <v>2285</v>
      </c>
      <c r="BB1" s="267" t="s">
        <v>2286</v>
      </c>
      <c r="BC1" s="267" t="s">
        <v>2287</v>
      </c>
      <c r="BD1" s="267" t="s">
        <v>2288</v>
      </c>
      <c r="BE1" s="267" t="s">
        <v>2289</v>
      </c>
      <c r="BF1" s="267" t="s">
        <v>2290</v>
      </c>
      <c r="BG1" s="267" t="s">
        <v>2291</v>
      </c>
      <c r="BH1" s="267" t="s">
        <v>2292</v>
      </c>
      <c r="BI1" s="267" t="s">
        <v>2293</v>
      </c>
      <c r="BJ1" s="267" t="s">
        <v>2294</v>
      </c>
      <c r="BK1" s="267" t="s">
        <v>2295</v>
      </c>
      <c r="BL1" s="267" t="s">
        <v>2296</v>
      </c>
      <c r="BM1" s="267" t="s">
        <v>2297</v>
      </c>
      <c r="BN1" s="267" t="s">
        <v>2298</v>
      </c>
      <c r="BO1" s="267" t="s">
        <v>2299</v>
      </c>
      <c r="BP1" s="267" t="s">
        <v>2300</v>
      </c>
      <c r="BQ1" s="267" t="s">
        <v>2301</v>
      </c>
      <c r="BR1" s="267" t="s">
        <v>2302</v>
      </c>
      <c r="BS1" s="267" t="s">
        <v>2303</v>
      </c>
      <c r="BT1" s="267" t="s">
        <v>2304</v>
      </c>
      <c r="BU1" s="267" t="s">
        <v>2305</v>
      </c>
      <c r="BV1" s="267" t="s">
        <v>2306</v>
      </c>
      <c r="BW1" s="267" t="s">
        <v>2307</v>
      </c>
      <c r="BX1" s="267" t="s">
        <v>2308</v>
      </c>
      <c r="BY1" s="267" t="s">
        <v>2309</v>
      </c>
      <c r="BZ1" s="267" t="s">
        <v>2310</v>
      </c>
      <c r="CA1" s="267" t="s">
        <v>2311</v>
      </c>
      <c r="CB1" s="267" t="s">
        <v>2312</v>
      </c>
      <c r="CC1" s="267" t="s">
        <v>2313</v>
      </c>
      <c r="CD1" s="267" t="s">
        <v>2314</v>
      </c>
      <c r="CE1" s="267" t="s">
        <v>2315</v>
      </c>
      <c r="CF1" s="267" t="s">
        <v>2316</v>
      </c>
      <c r="CG1" s="267" t="s">
        <v>2317</v>
      </c>
      <c r="CH1" s="267" t="s">
        <v>2318</v>
      </c>
      <c r="CI1" s="267" t="s">
        <v>2319</v>
      </c>
      <c r="CJ1" s="267" t="s">
        <v>2320</v>
      </c>
      <c r="CK1" s="267" t="s">
        <v>2321</v>
      </c>
      <c r="CL1" s="267" t="s">
        <v>2322</v>
      </c>
      <c r="CM1" s="267" t="s">
        <v>2323</v>
      </c>
      <c r="CN1" s="267" t="s">
        <v>2324</v>
      </c>
      <c r="CO1" s="267" t="s">
        <v>2325</v>
      </c>
      <c r="CP1" s="267" t="s">
        <v>2326</v>
      </c>
      <c r="CQ1" s="267" t="s">
        <v>2327</v>
      </c>
      <c r="CR1" s="267" t="s">
        <v>2328</v>
      </c>
      <c r="CS1" s="267" t="s">
        <v>2329</v>
      </c>
      <c r="CT1" s="267" t="s">
        <v>2330</v>
      </c>
      <c r="CU1" s="267" t="s">
        <v>2331</v>
      </c>
      <c r="CV1" s="267" t="s">
        <v>2332</v>
      </c>
      <c r="CW1" s="267" t="s">
        <v>2333</v>
      </c>
      <c r="CX1" s="267" t="s">
        <v>2334</v>
      </c>
      <c r="CY1" s="267" t="s">
        <v>2335</v>
      </c>
      <c r="CZ1" s="267" t="s">
        <v>2336</v>
      </c>
      <c r="DA1" s="267" t="s">
        <v>2337</v>
      </c>
      <c r="DB1" s="267" t="s">
        <v>2338</v>
      </c>
      <c r="DC1" s="267" t="s">
        <v>2339</v>
      </c>
      <c r="DD1" s="267" t="s">
        <v>2340</v>
      </c>
      <c r="DE1" s="267" t="s">
        <v>2341</v>
      </c>
      <c r="DF1" s="267" t="s">
        <v>2342</v>
      </c>
      <c r="DG1" s="267" t="s">
        <v>2343</v>
      </c>
      <c r="DH1" s="267" t="s">
        <v>2344</v>
      </c>
      <c r="DI1" s="267" t="s">
        <v>2345</v>
      </c>
      <c r="DJ1" s="267" t="s">
        <v>2346</v>
      </c>
      <c r="DK1" s="267" t="s">
        <v>2347</v>
      </c>
      <c r="DL1" s="267" t="s">
        <v>2348</v>
      </c>
      <c r="DM1" s="267" t="s">
        <v>2349</v>
      </c>
      <c r="DN1" s="267" t="s">
        <v>2350</v>
      </c>
      <c r="DO1" s="267" t="s">
        <v>2351</v>
      </c>
      <c r="DP1" s="267" t="s">
        <v>2352</v>
      </c>
      <c r="DQ1" s="267" t="s">
        <v>2353</v>
      </c>
      <c r="DR1" s="267" t="s">
        <v>2383</v>
      </c>
      <c r="DS1" s="267" t="s">
        <v>2355</v>
      </c>
      <c r="DT1" s="267" t="s">
        <v>2384</v>
      </c>
      <c r="DU1" s="267" t="s">
        <v>2357</v>
      </c>
      <c r="DV1" s="267" t="s">
        <v>2358</v>
      </c>
      <c r="DW1" s="267" t="s">
        <v>2359</v>
      </c>
      <c r="DX1" s="267" t="s">
        <v>2360</v>
      </c>
      <c r="DY1" s="267" t="s">
        <v>2361</v>
      </c>
      <c r="DZ1" s="267" t="s">
        <v>2362</v>
      </c>
      <c r="EA1" s="267" t="s">
        <v>2363</v>
      </c>
      <c r="EB1" s="267" t="s">
        <v>2364</v>
      </c>
      <c r="EC1" s="267" t="s">
        <v>2365</v>
      </c>
      <c r="ED1" s="267" t="s">
        <v>2366</v>
      </c>
      <c r="EE1" s="267" t="s">
        <v>2385</v>
      </c>
      <c r="EF1" s="267" t="s">
        <v>2386</v>
      </c>
      <c r="EG1" s="267" t="s">
        <v>2369</v>
      </c>
      <c r="EH1" s="267" t="s">
        <v>2370</v>
      </c>
      <c r="EI1" s="267" t="s">
        <v>2371</v>
      </c>
      <c r="EJ1" s="267" t="s">
        <v>2372</v>
      </c>
      <c r="EK1" s="267" t="s">
        <v>2373</v>
      </c>
      <c r="EL1" s="267" t="s">
        <v>2374</v>
      </c>
      <c r="EM1" s="267" t="s">
        <v>2375</v>
      </c>
      <c r="EN1" s="273" t="s">
        <v>2376</v>
      </c>
      <c r="EO1" s="267" t="s">
        <v>2377</v>
      </c>
      <c r="EP1" s="267" t="s">
        <v>2378</v>
      </c>
      <c r="EQ1" s="267" t="s">
        <v>2379</v>
      </c>
      <c r="ER1" s="267" t="s">
        <v>2387</v>
      </c>
    </row>
    <row r="2" spans="1:148" x14ac:dyDescent="0.35">
      <c r="A2" s="267" t="s">
        <v>1463</v>
      </c>
      <c r="B2" s="267">
        <v>19000</v>
      </c>
      <c r="C2" s="267">
        <v>5000</v>
      </c>
      <c r="D2" s="267">
        <v>1000</v>
      </c>
      <c r="E2" s="267">
        <v>15000</v>
      </c>
      <c r="F2" s="267">
        <v>13000</v>
      </c>
      <c r="G2" s="267">
        <v>1000</v>
      </c>
      <c r="H2" s="267">
        <v>16000</v>
      </c>
      <c r="I2" s="267">
        <v>2000</v>
      </c>
      <c r="J2" s="267">
        <v>1000</v>
      </c>
      <c r="K2" s="267">
        <v>4000</v>
      </c>
      <c r="L2" s="267">
        <v>1000</v>
      </c>
      <c r="M2" s="267">
        <v>1000</v>
      </c>
      <c r="N2" s="267">
        <v>87000</v>
      </c>
      <c r="O2" s="267">
        <v>15000</v>
      </c>
      <c r="P2" s="267">
        <v>1000</v>
      </c>
      <c r="Q2" s="267">
        <v>4000</v>
      </c>
      <c r="R2" s="267">
        <v>1000</v>
      </c>
      <c r="S2" s="267">
        <v>1000</v>
      </c>
      <c r="T2" s="267">
        <v>16000</v>
      </c>
      <c r="U2" s="267">
        <v>3000</v>
      </c>
      <c r="V2" s="267">
        <v>1000</v>
      </c>
      <c r="W2" s="267">
        <v>15000</v>
      </c>
      <c r="X2" s="267">
        <v>3000</v>
      </c>
      <c r="Y2" s="267">
        <v>1000</v>
      </c>
      <c r="Z2" s="267">
        <v>1000</v>
      </c>
      <c r="AA2" s="267">
        <v>2000</v>
      </c>
      <c r="AB2" s="267">
        <v>1000</v>
      </c>
      <c r="AC2" s="267">
        <v>11000</v>
      </c>
      <c r="AD2" s="267">
        <v>1000</v>
      </c>
      <c r="AE2" s="267">
        <v>1000</v>
      </c>
      <c r="AF2" s="267">
        <v>3000</v>
      </c>
      <c r="AG2" s="267">
        <v>1000</v>
      </c>
      <c r="AH2" s="267">
        <v>1000</v>
      </c>
      <c r="AI2" s="267">
        <v>15000</v>
      </c>
      <c r="AJ2" s="267">
        <v>3000</v>
      </c>
      <c r="AK2" s="267">
        <v>2000</v>
      </c>
      <c r="AL2" s="267">
        <v>3000</v>
      </c>
      <c r="AM2" s="267">
        <v>1000</v>
      </c>
      <c r="AN2" s="267">
        <v>1000</v>
      </c>
      <c r="AO2" s="267">
        <v>120000</v>
      </c>
      <c r="AP2" s="267">
        <v>28000</v>
      </c>
      <c r="AQ2" s="267">
        <v>11000</v>
      </c>
      <c r="AR2" s="267">
        <v>14000</v>
      </c>
      <c r="AS2" s="267">
        <v>3000</v>
      </c>
      <c r="AT2" s="267">
        <v>1000</v>
      </c>
      <c r="AU2" s="267">
        <v>16000</v>
      </c>
      <c r="AV2" s="267">
        <v>1000</v>
      </c>
      <c r="AW2" s="267">
        <v>1000</v>
      </c>
      <c r="AX2" s="267">
        <v>10000</v>
      </c>
      <c r="AY2" s="267">
        <v>1000</v>
      </c>
      <c r="AZ2" s="267">
        <v>2000</v>
      </c>
      <c r="BA2" s="267">
        <v>5000</v>
      </c>
      <c r="BB2" s="267">
        <v>1000</v>
      </c>
      <c r="BC2" s="267">
        <v>1000</v>
      </c>
      <c r="BD2" s="267">
        <v>4000</v>
      </c>
      <c r="BE2" s="267">
        <v>1000</v>
      </c>
      <c r="BF2" s="267">
        <v>1000</v>
      </c>
      <c r="BG2" s="267">
        <v>5000</v>
      </c>
      <c r="BH2" s="267">
        <v>1000</v>
      </c>
      <c r="BI2" s="267">
        <v>1000</v>
      </c>
      <c r="BJ2" s="267">
        <v>10000</v>
      </c>
      <c r="BK2" s="267">
        <v>1000</v>
      </c>
      <c r="BL2" s="267">
        <v>1000</v>
      </c>
      <c r="BM2" s="267">
        <v>1000</v>
      </c>
      <c r="BN2" s="267">
        <v>1000</v>
      </c>
      <c r="BO2" s="267">
        <v>1000</v>
      </c>
      <c r="BP2" s="267">
        <v>10000</v>
      </c>
      <c r="BQ2" s="267">
        <v>2000</v>
      </c>
      <c r="BR2" s="267">
        <v>1000</v>
      </c>
      <c r="BS2" s="267">
        <v>2000</v>
      </c>
      <c r="BT2" s="267">
        <v>1000</v>
      </c>
      <c r="BU2" s="267">
        <v>1000</v>
      </c>
      <c r="BV2" s="267">
        <v>1000</v>
      </c>
      <c r="BW2" s="267">
        <v>1000</v>
      </c>
      <c r="BX2" s="267">
        <v>1000</v>
      </c>
      <c r="BY2" s="267">
        <v>1000</v>
      </c>
      <c r="BZ2" s="267">
        <v>1000</v>
      </c>
      <c r="CA2" s="267">
        <v>1000</v>
      </c>
      <c r="CB2" s="267">
        <v>1000</v>
      </c>
      <c r="CC2" s="267">
        <v>1000</v>
      </c>
      <c r="CD2" s="267">
        <v>1000</v>
      </c>
      <c r="CE2" s="267">
        <v>11000</v>
      </c>
      <c r="CF2" s="267">
        <v>1000</v>
      </c>
      <c r="CG2" s="267">
        <v>1000</v>
      </c>
      <c r="CH2" s="267">
        <v>3000</v>
      </c>
      <c r="CI2" s="267">
        <v>1000</v>
      </c>
      <c r="CJ2" s="267">
        <v>1000</v>
      </c>
      <c r="CK2" s="267">
        <v>1000</v>
      </c>
      <c r="CL2" s="267">
        <v>1000</v>
      </c>
      <c r="CM2" s="267">
        <v>1000</v>
      </c>
      <c r="CN2" s="267">
        <v>5000</v>
      </c>
      <c r="CO2" s="267">
        <v>1000</v>
      </c>
      <c r="CP2" s="267">
        <v>1000</v>
      </c>
      <c r="CQ2" s="267">
        <v>1000</v>
      </c>
      <c r="CR2" s="267">
        <v>1000</v>
      </c>
      <c r="CS2" s="267">
        <v>1000</v>
      </c>
      <c r="CT2" s="267">
        <v>6000</v>
      </c>
      <c r="CU2" s="267">
        <v>1000</v>
      </c>
      <c r="CV2" s="267">
        <v>1000</v>
      </c>
      <c r="CW2" s="267">
        <v>60000</v>
      </c>
      <c r="CX2" s="267">
        <v>19000</v>
      </c>
      <c r="CY2" s="267">
        <v>9000</v>
      </c>
      <c r="CZ2" s="267">
        <v>5000</v>
      </c>
      <c r="DA2" s="267">
        <v>1000</v>
      </c>
      <c r="DB2" s="267">
        <v>1000</v>
      </c>
      <c r="DC2" s="267">
        <v>1000</v>
      </c>
      <c r="DD2" s="267">
        <v>1000</v>
      </c>
      <c r="DE2" s="267">
        <v>1000</v>
      </c>
      <c r="DF2" s="267">
        <v>1000</v>
      </c>
      <c r="DG2" s="267">
        <v>1000</v>
      </c>
      <c r="DH2" s="267">
        <v>1000</v>
      </c>
      <c r="DI2" s="267">
        <v>37000</v>
      </c>
      <c r="DJ2" s="267">
        <v>4000</v>
      </c>
      <c r="DK2" s="267">
        <v>16000</v>
      </c>
      <c r="DL2" s="267">
        <v>26000</v>
      </c>
      <c r="DM2" s="267">
        <v>43000</v>
      </c>
      <c r="DN2" s="267">
        <v>20000</v>
      </c>
      <c r="DO2" s="267">
        <v>7000</v>
      </c>
      <c r="DP2" s="267">
        <v>1000</v>
      </c>
      <c r="DQ2" s="267">
        <v>1000</v>
      </c>
      <c r="DR2" s="267">
        <v>167000</v>
      </c>
      <c r="DS2" s="267">
        <v>36000</v>
      </c>
      <c r="DT2" s="267">
        <v>51000</v>
      </c>
      <c r="DU2" s="267">
        <v>178000</v>
      </c>
      <c r="DV2" s="267">
        <v>1000</v>
      </c>
      <c r="DW2" s="267">
        <v>1428000</v>
      </c>
      <c r="DX2" s="267">
        <v>160000</v>
      </c>
      <c r="DY2" s="267">
        <v>1160000</v>
      </c>
      <c r="DZ2" s="267">
        <v>198000</v>
      </c>
      <c r="EA2" s="267">
        <v>174000</v>
      </c>
      <c r="EB2" s="267">
        <v>24000</v>
      </c>
      <c r="EC2" s="267">
        <v>348000</v>
      </c>
      <c r="ED2" s="267">
        <v>94000</v>
      </c>
      <c r="EE2" s="267">
        <v>1249000</v>
      </c>
      <c r="EF2" s="267">
        <v>201000</v>
      </c>
      <c r="EG2" s="267">
        <v>1400000</v>
      </c>
      <c r="EH2" s="267">
        <v>200000</v>
      </c>
      <c r="EI2" s="267">
        <v>1526000</v>
      </c>
      <c r="EJ2" s="267">
        <v>228000</v>
      </c>
      <c r="EK2" s="267">
        <v>1</v>
      </c>
      <c r="EL2" s="267">
        <v>1</v>
      </c>
      <c r="EM2" s="267">
        <v>1</v>
      </c>
      <c r="EN2" s="267">
        <v>1</v>
      </c>
      <c r="EO2" s="267">
        <v>0</v>
      </c>
      <c r="EP2" s="267">
        <v>0</v>
      </c>
      <c r="EQ2" s="267">
        <v>1</v>
      </c>
      <c r="ER2" s="267" t="s">
        <v>1461</v>
      </c>
    </row>
    <row r="3" spans="1:148" x14ac:dyDescent="0.35">
      <c r="A3" s="267" t="s">
        <v>1666</v>
      </c>
      <c r="B3" s="267">
        <v>19000</v>
      </c>
      <c r="C3" s="267">
        <v>5000</v>
      </c>
      <c r="D3" s="267">
        <v>1000</v>
      </c>
      <c r="E3" s="267">
        <v>15000</v>
      </c>
      <c r="F3" s="267">
        <v>13000</v>
      </c>
      <c r="G3" s="267">
        <v>1000</v>
      </c>
      <c r="H3" s="267">
        <v>16000</v>
      </c>
      <c r="I3" s="267">
        <v>2000</v>
      </c>
      <c r="J3" s="267">
        <v>1000</v>
      </c>
      <c r="K3" s="267">
        <v>4000</v>
      </c>
      <c r="L3" s="267">
        <v>1000</v>
      </c>
      <c r="M3" s="267">
        <v>1000</v>
      </c>
      <c r="N3" s="267">
        <v>87000</v>
      </c>
      <c r="O3" s="267">
        <v>15000</v>
      </c>
      <c r="P3" s="267">
        <v>1000</v>
      </c>
      <c r="Q3" s="267">
        <v>4000</v>
      </c>
      <c r="R3" s="267">
        <v>1000</v>
      </c>
      <c r="S3" s="267">
        <v>1000</v>
      </c>
      <c r="T3" s="267">
        <v>16000</v>
      </c>
      <c r="U3" s="267">
        <v>3000</v>
      </c>
      <c r="V3" s="267">
        <v>1000</v>
      </c>
      <c r="W3" s="267">
        <v>15000</v>
      </c>
      <c r="X3" s="267">
        <v>3000</v>
      </c>
      <c r="Y3" s="267">
        <v>1000</v>
      </c>
      <c r="Z3" s="267">
        <v>1000</v>
      </c>
      <c r="AA3" s="267">
        <v>2000</v>
      </c>
      <c r="AB3" s="267">
        <v>1000</v>
      </c>
      <c r="AC3" s="267">
        <v>11000</v>
      </c>
      <c r="AD3" s="267">
        <v>1000</v>
      </c>
      <c r="AE3" s="267">
        <v>1000</v>
      </c>
      <c r="AF3" s="267">
        <v>3000</v>
      </c>
      <c r="AG3" s="267">
        <v>1000</v>
      </c>
      <c r="AH3" s="267">
        <v>1000</v>
      </c>
      <c r="AI3" s="267">
        <v>15000</v>
      </c>
      <c r="AJ3" s="267">
        <v>3000</v>
      </c>
      <c r="AK3" s="267">
        <v>2000</v>
      </c>
      <c r="AL3" s="267">
        <v>3000</v>
      </c>
      <c r="AM3" s="267">
        <v>1000</v>
      </c>
      <c r="AN3" s="267">
        <v>1000</v>
      </c>
      <c r="AO3" s="267">
        <v>120000</v>
      </c>
      <c r="AP3" s="267">
        <v>28000</v>
      </c>
      <c r="AQ3" s="267">
        <v>11000</v>
      </c>
      <c r="AR3" s="267">
        <v>14000</v>
      </c>
      <c r="AS3" s="267">
        <v>3000</v>
      </c>
      <c r="AT3" s="267">
        <v>1000</v>
      </c>
      <c r="AU3" s="267">
        <v>16000</v>
      </c>
      <c r="AV3" s="267">
        <v>1000</v>
      </c>
      <c r="AW3" s="267">
        <v>1000</v>
      </c>
      <c r="AX3" s="267">
        <v>10000</v>
      </c>
      <c r="AY3" s="267">
        <v>1000</v>
      </c>
      <c r="AZ3" s="267">
        <v>2000</v>
      </c>
      <c r="BA3" s="267">
        <v>5000</v>
      </c>
      <c r="BB3" s="267">
        <v>1000</v>
      </c>
      <c r="BC3" s="267">
        <v>1000</v>
      </c>
      <c r="BD3" s="267">
        <v>4000</v>
      </c>
      <c r="BE3" s="267">
        <v>1000</v>
      </c>
      <c r="BF3" s="267">
        <v>1000</v>
      </c>
      <c r="BG3" s="267">
        <v>5000</v>
      </c>
      <c r="BH3" s="267">
        <v>1000</v>
      </c>
      <c r="BI3" s="267">
        <v>1000</v>
      </c>
      <c r="BJ3" s="267">
        <v>10000</v>
      </c>
      <c r="BK3" s="267">
        <v>1000</v>
      </c>
      <c r="BL3" s="267">
        <v>1000</v>
      </c>
      <c r="BM3" s="267">
        <v>1000</v>
      </c>
      <c r="BN3" s="267">
        <v>1000</v>
      </c>
      <c r="BO3" s="267">
        <v>1000</v>
      </c>
      <c r="BP3" s="267">
        <v>10000</v>
      </c>
      <c r="BQ3" s="267">
        <v>2000</v>
      </c>
      <c r="BR3" s="267">
        <v>1000</v>
      </c>
      <c r="BS3" s="267">
        <v>2000</v>
      </c>
      <c r="BT3" s="267">
        <v>1000</v>
      </c>
      <c r="BU3" s="267">
        <v>1000</v>
      </c>
      <c r="BV3" s="267">
        <v>1000</v>
      </c>
      <c r="BW3" s="267">
        <v>1000</v>
      </c>
      <c r="BX3" s="267">
        <v>1000</v>
      </c>
      <c r="BY3" s="267">
        <v>1000</v>
      </c>
      <c r="BZ3" s="267">
        <v>1000</v>
      </c>
      <c r="CA3" s="267">
        <v>1000</v>
      </c>
      <c r="CB3" s="267">
        <v>1000</v>
      </c>
      <c r="CC3" s="267">
        <v>1000</v>
      </c>
      <c r="CD3" s="267">
        <v>1000</v>
      </c>
      <c r="CE3" s="267">
        <v>11000</v>
      </c>
      <c r="CF3" s="267">
        <v>1000</v>
      </c>
      <c r="CG3" s="267">
        <v>1000</v>
      </c>
      <c r="CH3" s="267">
        <v>3000</v>
      </c>
      <c r="CI3" s="267">
        <v>1000</v>
      </c>
      <c r="CJ3" s="267">
        <v>1000</v>
      </c>
      <c r="CK3" s="267">
        <v>1000</v>
      </c>
      <c r="CL3" s="267">
        <v>1000</v>
      </c>
      <c r="CM3" s="267">
        <v>1000</v>
      </c>
      <c r="CN3" s="267">
        <v>5000</v>
      </c>
      <c r="CO3" s="267">
        <v>1000</v>
      </c>
      <c r="CP3" s="267">
        <v>1000</v>
      </c>
      <c r="CQ3" s="267">
        <v>1000</v>
      </c>
      <c r="CR3" s="267">
        <v>1000</v>
      </c>
      <c r="CS3" s="267">
        <v>1000</v>
      </c>
      <c r="CT3" s="267">
        <v>6000</v>
      </c>
      <c r="CU3" s="267">
        <v>1000</v>
      </c>
      <c r="CV3" s="267">
        <v>1000</v>
      </c>
      <c r="CW3" s="267">
        <v>60000</v>
      </c>
      <c r="CX3" s="267">
        <v>19000</v>
      </c>
      <c r="CY3" s="267">
        <v>9000</v>
      </c>
      <c r="CZ3" s="267">
        <v>5000</v>
      </c>
      <c r="DA3" s="267">
        <v>1000</v>
      </c>
      <c r="DB3" s="267">
        <v>1000</v>
      </c>
      <c r="DC3" s="267">
        <v>1000</v>
      </c>
      <c r="DD3" s="267">
        <v>1000</v>
      </c>
      <c r="DE3" s="267">
        <v>1000</v>
      </c>
      <c r="DF3" s="267">
        <v>1000</v>
      </c>
      <c r="DG3" s="267">
        <v>1000</v>
      </c>
      <c r="DH3" s="267">
        <v>1000</v>
      </c>
      <c r="DI3" s="267">
        <v>37000</v>
      </c>
      <c r="DJ3" s="267">
        <v>4000</v>
      </c>
      <c r="DK3" s="267">
        <v>16000</v>
      </c>
      <c r="DL3" s="267">
        <v>26000</v>
      </c>
      <c r="DM3" s="267">
        <v>43000</v>
      </c>
      <c r="DN3" s="267">
        <v>20000</v>
      </c>
      <c r="DO3" s="267">
        <v>7000</v>
      </c>
      <c r="DP3" s="267">
        <v>1000</v>
      </c>
      <c r="DQ3" s="267">
        <v>1000</v>
      </c>
      <c r="DR3" s="267">
        <v>167000</v>
      </c>
      <c r="DS3" s="267">
        <v>36000</v>
      </c>
      <c r="DT3" s="267">
        <v>51000</v>
      </c>
      <c r="DU3" s="267">
        <v>178000</v>
      </c>
      <c r="DV3" s="267">
        <v>1000</v>
      </c>
      <c r="DW3" s="267">
        <v>1428000</v>
      </c>
      <c r="DX3" s="267">
        <v>160000</v>
      </c>
      <c r="DY3" s="267">
        <v>1160000</v>
      </c>
      <c r="DZ3" s="267">
        <v>198000</v>
      </c>
      <c r="EA3" s="267">
        <v>174000</v>
      </c>
      <c r="EB3" s="267">
        <v>24000</v>
      </c>
      <c r="EC3" s="267">
        <v>348000</v>
      </c>
      <c r="ED3" s="267">
        <v>94000</v>
      </c>
      <c r="EE3" s="267">
        <v>1249000</v>
      </c>
      <c r="EF3" s="267">
        <v>201000</v>
      </c>
      <c r="EG3" s="267">
        <v>1400000</v>
      </c>
      <c r="EH3" s="267">
        <v>200000</v>
      </c>
      <c r="EI3" s="267">
        <v>1526000</v>
      </c>
      <c r="EJ3" s="267">
        <v>228000</v>
      </c>
      <c r="EK3" s="267">
        <v>1</v>
      </c>
      <c r="EL3" s="267">
        <v>1</v>
      </c>
      <c r="EM3" s="267">
        <v>1</v>
      </c>
      <c r="EN3" s="267">
        <v>1</v>
      </c>
      <c r="EO3" s="267">
        <v>0</v>
      </c>
      <c r="EP3" s="267">
        <v>0</v>
      </c>
      <c r="EQ3" s="267">
        <v>0</v>
      </c>
      <c r="ER3" s="267" t="s">
        <v>1664</v>
      </c>
    </row>
    <row r="4" spans="1:148" x14ac:dyDescent="0.35">
      <c r="A4" s="267" t="s">
        <v>1816</v>
      </c>
      <c r="B4" s="267">
        <v>19000</v>
      </c>
      <c r="C4" s="267">
        <v>5000</v>
      </c>
      <c r="D4" s="267">
        <v>1000</v>
      </c>
      <c r="E4" s="267">
        <v>15000</v>
      </c>
      <c r="F4" s="267">
        <v>13000</v>
      </c>
      <c r="G4" s="267">
        <v>1000</v>
      </c>
      <c r="H4" s="267">
        <v>16000</v>
      </c>
      <c r="I4" s="267">
        <v>2000</v>
      </c>
      <c r="J4" s="267">
        <v>1000</v>
      </c>
      <c r="K4" s="267">
        <v>4000</v>
      </c>
      <c r="L4" s="267">
        <v>1000</v>
      </c>
      <c r="M4" s="267">
        <v>1000</v>
      </c>
      <c r="N4" s="267">
        <v>87000</v>
      </c>
      <c r="O4" s="267">
        <v>15000</v>
      </c>
      <c r="P4" s="267">
        <v>1000</v>
      </c>
      <c r="Q4" s="267">
        <v>4000</v>
      </c>
      <c r="R4" s="267">
        <v>1000</v>
      </c>
      <c r="S4" s="267">
        <v>1000</v>
      </c>
      <c r="T4" s="267">
        <v>16000</v>
      </c>
      <c r="U4" s="267">
        <v>3000</v>
      </c>
      <c r="V4" s="267">
        <v>1000</v>
      </c>
      <c r="W4" s="267">
        <v>15000</v>
      </c>
      <c r="X4" s="267">
        <v>3000</v>
      </c>
      <c r="Y4" s="267">
        <v>1000</v>
      </c>
      <c r="Z4" s="267">
        <v>1000</v>
      </c>
      <c r="AA4" s="267">
        <v>2000</v>
      </c>
      <c r="AB4" s="267">
        <v>1000</v>
      </c>
      <c r="AC4" s="267">
        <v>11000</v>
      </c>
      <c r="AD4" s="267">
        <v>1000</v>
      </c>
      <c r="AE4" s="267">
        <v>1000</v>
      </c>
      <c r="AF4" s="267">
        <v>3000</v>
      </c>
      <c r="AG4" s="267">
        <v>1000</v>
      </c>
      <c r="AH4" s="267">
        <v>1000</v>
      </c>
      <c r="AI4" s="267">
        <v>15000</v>
      </c>
      <c r="AJ4" s="267">
        <v>3000</v>
      </c>
      <c r="AK4" s="267">
        <v>2000</v>
      </c>
      <c r="AL4" s="267">
        <v>3000</v>
      </c>
      <c r="AM4" s="267">
        <v>1000</v>
      </c>
      <c r="AN4" s="267">
        <v>1000</v>
      </c>
      <c r="AO4" s="267">
        <v>120000</v>
      </c>
      <c r="AP4" s="267">
        <v>28000</v>
      </c>
      <c r="AQ4" s="267">
        <v>11000</v>
      </c>
      <c r="AR4" s="267">
        <v>14000</v>
      </c>
      <c r="AS4" s="267">
        <v>3000</v>
      </c>
      <c r="AT4" s="267">
        <v>1000</v>
      </c>
      <c r="AU4" s="267">
        <v>16000</v>
      </c>
      <c r="AV4" s="267">
        <v>1000</v>
      </c>
      <c r="AW4" s="267">
        <v>1000</v>
      </c>
      <c r="AX4" s="267">
        <v>10000</v>
      </c>
      <c r="AY4" s="267">
        <v>1000</v>
      </c>
      <c r="AZ4" s="267">
        <v>2000</v>
      </c>
      <c r="BA4" s="267">
        <v>5000</v>
      </c>
      <c r="BB4" s="267">
        <v>1000</v>
      </c>
      <c r="BC4" s="267">
        <v>1000</v>
      </c>
      <c r="BD4" s="267">
        <v>4000</v>
      </c>
      <c r="BE4" s="267">
        <v>1000</v>
      </c>
      <c r="BF4" s="267">
        <v>1000</v>
      </c>
      <c r="BG4" s="267">
        <v>5000</v>
      </c>
      <c r="BH4" s="267">
        <v>1000</v>
      </c>
      <c r="BI4" s="267">
        <v>1000</v>
      </c>
      <c r="BJ4" s="267">
        <v>10000</v>
      </c>
      <c r="BK4" s="267">
        <v>1000</v>
      </c>
      <c r="BL4" s="267">
        <v>1000</v>
      </c>
      <c r="BM4" s="267">
        <v>1000</v>
      </c>
      <c r="BN4" s="267">
        <v>1000</v>
      </c>
      <c r="BO4" s="267">
        <v>1000</v>
      </c>
      <c r="BP4" s="267">
        <v>10000</v>
      </c>
      <c r="BQ4" s="267">
        <v>2000</v>
      </c>
      <c r="BR4" s="267">
        <v>1000</v>
      </c>
      <c r="BS4" s="267">
        <v>2000</v>
      </c>
      <c r="BT4" s="267">
        <v>1000</v>
      </c>
      <c r="BU4" s="267">
        <v>1000</v>
      </c>
      <c r="BV4" s="267">
        <v>1000</v>
      </c>
      <c r="BW4" s="267">
        <v>1000</v>
      </c>
      <c r="BX4" s="267">
        <v>1000</v>
      </c>
      <c r="BY4" s="267">
        <v>1000</v>
      </c>
      <c r="BZ4" s="267">
        <v>1000</v>
      </c>
      <c r="CA4" s="267">
        <v>1000</v>
      </c>
      <c r="CB4" s="267">
        <v>1000</v>
      </c>
      <c r="CC4" s="267">
        <v>1000</v>
      </c>
      <c r="CD4" s="267">
        <v>1000</v>
      </c>
      <c r="CE4" s="267">
        <v>11000</v>
      </c>
      <c r="CF4" s="267">
        <v>1000</v>
      </c>
      <c r="CG4" s="267">
        <v>1000</v>
      </c>
      <c r="CH4" s="267">
        <v>3000</v>
      </c>
      <c r="CI4" s="267">
        <v>1000</v>
      </c>
      <c r="CJ4" s="267">
        <v>1000</v>
      </c>
      <c r="CK4" s="267">
        <v>1000</v>
      </c>
      <c r="CL4" s="267">
        <v>1000</v>
      </c>
      <c r="CM4" s="267">
        <v>1000</v>
      </c>
      <c r="CN4" s="267">
        <v>5000</v>
      </c>
      <c r="CO4" s="267">
        <v>1000</v>
      </c>
      <c r="CP4" s="267">
        <v>1000</v>
      </c>
      <c r="CQ4" s="267">
        <v>1000</v>
      </c>
      <c r="CR4" s="267">
        <v>1000</v>
      </c>
      <c r="CS4" s="267">
        <v>1000</v>
      </c>
      <c r="CT4" s="267">
        <v>6000</v>
      </c>
      <c r="CU4" s="267">
        <v>1000</v>
      </c>
      <c r="CV4" s="267">
        <v>1000</v>
      </c>
      <c r="CW4" s="267">
        <v>60000</v>
      </c>
      <c r="CX4" s="267">
        <v>19000</v>
      </c>
      <c r="CY4" s="267">
        <v>9000</v>
      </c>
      <c r="CZ4" s="267">
        <v>5000</v>
      </c>
      <c r="DA4" s="267">
        <v>1000</v>
      </c>
      <c r="DB4" s="267">
        <v>1000</v>
      </c>
      <c r="DC4" s="267">
        <v>1000</v>
      </c>
      <c r="DD4" s="267">
        <v>1000</v>
      </c>
      <c r="DE4" s="267">
        <v>1000</v>
      </c>
      <c r="DF4" s="267">
        <v>1000</v>
      </c>
      <c r="DG4" s="267">
        <v>1000</v>
      </c>
      <c r="DH4" s="267">
        <v>1000</v>
      </c>
      <c r="DI4" s="267">
        <v>37000</v>
      </c>
      <c r="DJ4" s="267">
        <v>4000</v>
      </c>
      <c r="DK4" s="267">
        <v>16000</v>
      </c>
      <c r="DL4" s="267">
        <v>26000</v>
      </c>
      <c r="DM4" s="267">
        <v>43000</v>
      </c>
      <c r="DN4" s="267">
        <v>20000</v>
      </c>
      <c r="DO4" s="267">
        <v>7000</v>
      </c>
      <c r="DP4" s="267">
        <v>1000</v>
      </c>
      <c r="DQ4" s="267">
        <v>1000</v>
      </c>
      <c r="DR4" s="267">
        <v>167000</v>
      </c>
      <c r="DS4" s="267">
        <v>36000</v>
      </c>
      <c r="DT4" s="267">
        <v>51000</v>
      </c>
      <c r="DU4" s="267">
        <v>178000</v>
      </c>
      <c r="DV4" s="267">
        <v>1000</v>
      </c>
      <c r="DW4" s="267">
        <v>1428000</v>
      </c>
      <c r="DX4" s="267">
        <v>160000</v>
      </c>
      <c r="DY4" s="267">
        <v>1160000</v>
      </c>
      <c r="DZ4" s="267">
        <v>198000</v>
      </c>
      <c r="EA4" s="267">
        <v>174000</v>
      </c>
      <c r="EB4" s="267">
        <v>24000</v>
      </c>
      <c r="EC4" s="267">
        <v>348000</v>
      </c>
      <c r="ED4" s="267">
        <v>94000</v>
      </c>
      <c r="EE4" s="267">
        <v>1249000</v>
      </c>
      <c r="EF4" s="267">
        <v>201000</v>
      </c>
      <c r="EG4" s="267">
        <v>1400000</v>
      </c>
      <c r="EH4" s="267">
        <v>200000</v>
      </c>
      <c r="EI4" s="267">
        <v>1526000</v>
      </c>
      <c r="EJ4" s="267">
        <v>228000</v>
      </c>
      <c r="EK4" s="267">
        <v>1</v>
      </c>
      <c r="EL4" s="267">
        <v>1</v>
      </c>
      <c r="EM4" s="267">
        <v>1</v>
      </c>
      <c r="EN4" s="267">
        <v>1</v>
      </c>
      <c r="EO4" s="267">
        <v>0</v>
      </c>
      <c r="EP4" s="267">
        <v>0</v>
      </c>
      <c r="EQ4" s="267">
        <v>0</v>
      </c>
      <c r="ER4" s="267" t="s">
        <v>1814</v>
      </c>
    </row>
    <row r="5" spans="1:148" x14ac:dyDescent="0.35">
      <c r="A5" s="267" t="s">
        <v>1975</v>
      </c>
      <c r="B5" s="267">
        <v>19000</v>
      </c>
      <c r="C5" s="267">
        <v>5000</v>
      </c>
      <c r="D5" s="267">
        <v>1000</v>
      </c>
      <c r="E5" s="267">
        <v>15000</v>
      </c>
      <c r="F5" s="267">
        <v>13000</v>
      </c>
      <c r="G5" s="267">
        <v>1000</v>
      </c>
      <c r="H5" s="267">
        <v>16000</v>
      </c>
      <c r="I5" s="267">
        <v>2000</v>
      </c>
      <c r="J5" s="267">
        <v>1000</v>
      </c>
      <c r="K5" s="267">
        <v>4000</v>
      </c>
      <c r="L5" s="267">
        <v>1000</v>
      </c>
      <c r="M5" s="267">
        <v>1000</v>
      </c>
      <c r="N5" s="267">
        <v>87000</v>
      </c>
      <c r="O5" s="267">
        <v>15000</v>
      </c>
      <c r="P5" s="267">
        <v>1000</v>
      </c>
      <c r="Q5" s="267">
        <v>4000</v>
      </c>
      <c r="R5" s="267">
        <v>1000</v>
      </c>
      <c r="S5" s="267">
        <v>1000</v>
      </c>
      <c r="T5" s="267">
        <v>16000</v>
      </c>
      <c r="U5" s="267">
        <v>3000</v>
      </c>
      <c r="V5" s="267">
        <v>1000</v>
      </c>
      <c r="W5" s="267">
        <v>15000</v>
      </c>
      <c r="X5" s="267">
        <v>3000</v>
      </c>
      <c r="Y5" s="267">
        <v>1000</v>
      </c>
      <c r="Z5" s="267">
        <v>1000</v>
      </c>
      <c r="AA5" s="267">
        <v>2000</v>
      </c>
      <c r="AB5" s="267">
        <v>1000</v>
      </c>
      <c r="AC5" s="267">
        <v>11000</v>
      </c>
      <c r="AD5" s="267">
        <v>1000</v>
      </c>
      <c r="AE5" s="267">
        <v>1000</v>
      </c>
      <c r="AF5" s="267">
        <v>3000</v>
      </c>
      <c r="AG5" s="267">
        <v>1000</v>
      </c>
      <c r="AH5" s="267">
        <v>1000</v>
      </c>
      <c r="AI5" s="267">
        <v>15000</v>
      </c>
      <c r="AJ5" s="267">
        <v>3000</v>
      </c>
      <c r="AK5" s="267">
        <v>2000</v>
      </c>
      <c r="AL5" s="267">
        <v>3000</v>
      </c>
      <c r="AM5" s="267">
        <v>1000</v>
      </c>
      <c r="AN5" s="267">
        <v>1000</v>
      </c>
      <c r="AO5" s="267">
        <v>120000</v>
      </c>
      <c r="AP5" s="267">
        <v>28000</v>
      </c>
      <c r="AQ5" s="267">
        <v>11000</v>
      </c>
      <c r="AR5" s="267">
        <v>14000</v>
      </c>
      <c r="AS5" s="267">
        <v>3000</v>
      </c>
      <c r="AT5" s="267">
        <v>1000</v>
      </c>
      <c r="AU5" s="267">
        <v>16000</v>
      </c>
      <c r="AV5" s="267">
        <v>1000</v>
      </c>
      <c r="AW5" s="267">
        <v>1000</v>
      </c>
      <c r="AX5" s="267">
        <v>10000</v>
      </c>
      <c r="AY5" s="267">
        <v>1000</v>
      </c>
      <c r="AZ5" s="267">
        <v>2000</v>
      </c>
      <c r="BA5" s="267">
        <v>5000</v>
      </c>
      <c r="BB5" s="267">
        <v>1000</v>
      </c>
      <c r="BC5" s="267">
        <v>1000</v>
      </c>
      <c r="BD5" s="267">
        <v>4000</v>
      </c>
      <c r="BE5" s="267">
        <v>1000</v>
      </c>
      <c r="BF5" s="267">
        <v>1000</v>
      </c>
      <c r="BG5" s="267">
        <v>5000</v>
      </c>
      <c r="BH5" s="267">
        <v>1000</v>
      </c>
      <c r="BI5" s="267">
        <v>1000</v>
      </c>
      <c r="BJ5" s="267">
        <v>10000</v>
      </c>
      <c r="BK5" s="267">
        <v>1000</v>
      </c>
      <c r="BL5" s="267">
        <v>1000</v>
      </c>
      <c r="BM5" s="267">
        <v>1000</v>
      </c>
      <c r="BN5" s="267">
        <v>1000</v>
      </c>
      <c r="BO5" s="267">
        <v>1000</v>
      </c>
      <c r="BP5" s="267">
        <v>10000</v>
      </c>
      <c r="BQ5" s="267">
        <v>2000</v>
      </c>
      <c r="BR5" s="267">
        <v>1000</v>
      </c>
      <c r="BS5" s="267">
        <v>2000</v>
      </c>
      <c r="BT5" s="267">
        <v>1000</v>
      </c>
      <c r="BU5" s="267">
        <v>1000</v>
      </c>
      <c r="BV5" s="267">
        <v>1000</v>
      </c>
      <c r="BW5" s="267">
        <v>1000</v>
      </c>
      <c r="BX5" s="267">
        <v>1000</v>
      </c>
      <c r="BY5" s="267">
        <v>1000</v>
      </c>
      <c r="BZ5" s="267">
        <v>1000</v>
      </c>
      <c r="CA5" s="267">
        <v>1000</v>
      </c>
      <c r="CB5" s="267">
        <v>1000</v>
      </c>
      <c r="CC5" s="267">
        <v>1000</v>
      </c>
      <c r="CD5" s="267">
        <v>1000</v>
      </c>
      <c r="CE5" s="267">
        <v>11000</v>
      </c>
      <c r="CF5" s="267">
        <v>1000</v>
      </c>
      <c r="CG5" s="267">
        <v>1000</v>
      </c>
      <c r="CH5" s="267">
        <v>3000</v>
      </c>
      <c r="CI5" s="267">
        <v>1000</v>
      </c>
      <c r="CJ5" s="267">
        <v>1000</v>
      </c>
      <c r="CK5" s="267">
        <v>1000</v>
      </c>
      <c r="CL5" s="267">
        <v>1000</v>
      </c>
      <c r="CM5" s="267">
        <v>1000</v>
      </c>
      <c r="CN5" s="267">
        <v>5000</v>
      </c>
      <c r="CO5" s="267">
        <v>1000</v>
      </c>
      <c r="CP5" s="267">
        <v>1000</v>
      </c>
      <c r="CQ5" s="267">
        <v>1000</v>
      </c>
      <c r="CR5" s="267">
        <v>1000</v>
      </c>
      <c r="CS5" s="267">
        <v>1000</v>
      </c>
      <c r="CT5" s="267">
        <v>6000</v>
      </c>
      <c r="CU5" s="267">
        <v>1000</v>
      </c>
      <c r="CV5" s="267">
        <v>1000</v>
      </c>
      <c r="CW5" s="267">
        <v>60000</v>
      </c>
      <c r="CX5" s="267">
        <v>19000</v>
      </c>
      <c r="CY5" s="267">
        <v>9000</v>
      </c>
      <c r="CZ5" s="267">
        <v>5000</v>
      </c>
      <c r="DA5" s="267">
        <v>1000</v>
      </c>
      <c r="DB5" s="267">
        <v>1000</v>
      </c>
      <c r="DC5" s="267">
        <v>1000</v>
      </c>
      <c r="DD5" s="267">
        <v>1000</v>
      </c>
      <c r="DE5" s="267">
        <v>1000</v>
      </c>
      <c r="DF5" s="267">
        <v>1000</v>
      </c>
      <c r="DG5" s="267">
        <v>1000</v>
      </c>
      <c r="DH5" s="267">
        <v>1000</v>
      </c>
      <c r="DI5" s="267">
        <v>37000</v>
      </c>
      <c r="DJ5" s="267">
        <v>4000</v>
      </c>
      <c r="DK5" s="267">
        <v>16000</v>
      </c>
      <c r="DL5" s="267">
        <v>26000</v>
      </c>
      <c r="DM5" s="267">
        <v>43000</v>
      </c>
      <c r="DN5" s="267">
        <v>20000</v>
      </c>
      <c r="DO5" s="267">
        <v>7000</v>
      </c>
      <c r="DP5" s="267">
        <v>1000</v>
      </c>
      <c r="DQ5" s="267">
        <v>1000</v>
      </c>
      <c r="DR5" s="267">
        <v>167000</v>
      </c>
      <c r="DS5" s="267">
        <v>36000</v>
      </c>
      <c r="DT5" s="267">
        <v>51000</v>
      </c>
      <c r="DU5" s="267">
        <v>178000</v>
      </c>
      <c r="DV5" s="267">
        <v>1000</v>
      </c>
      <c r="DW5" s="267">
        <v>1428000</v>
      </c>
      <c r="DX5" s="267">
        <v>160000</v>
      </c>
      <c r="DY5" s="267">
        <v>1160000</v>
      </c>
      <c r="DZ5" s="267">
        <v>198000</v>
      </c>
      <c r="EA5" s="267">
        <v>174000</v>
      </c>
      <c r="EB5" s="267">
        <v>24000</v>
      </c>
      <c r="EC5" s="267">
        <v>348000</v>
      </c>
      <c r="ED5" s="267">
        <v>94000</v>
      </c>
      <c r="EE5" s="267">
        <v>1249000</v>
      </c>
      <c r="EF5" s="267">
        <v>201000</v>
      </c>
      <c r="EG5" s="267">
        <v>1400000</v>
      </c>
      <c r="EH5" s="267">
        <v>200000</v>
      </c>
      <c r="EI5" s="267">
        <v>1526000</v>
      </c>
      <c r="EJ5" s="267">
        <v>228000</v>
      </c>
      <c r="EK5" s="267">
        <v>1</v>
      </c>
      <c r="EL5" s="267">
        <v>1</v>
      </c>
      <c r="EM5" s="267">
        <v>1</v>
      </c>
      <c r="EN5" s="267">
        <v>1</v>
      </c>
      <c r="EO5" s="267">
        <v>0</v>
      </c>
      <c r="EP5" s="267">
        <v>0</v>
      </c>
      <c r="EQ5" s="267">
        <v>0</v>
      </c>
      <c r="ER5" s="267" t="s">
        <v>1973</v>
      </c>
    </row>
    <row r="6" spans="1:148" x14ac:dyDescent="0.35">
      <c r="A6" s="267" t="s">
        <v>1241</v>
      </c>
      <c r="B6" s="267">
        <v>19000</v>
      </c>
      <c r="C6" s="267">
        <v>5000</v>
      </c>
      <c r="D6" s="267">
        <v>1000</v>
      </c>
      <c r="E6" s="267">
        <v>15000</v>
      </c>
      <c r="F6" s="267">
        <v>13000</v>
      </c>
      <c r="G6" s="267">
        <v>1000</v>
      </c>
      <c r="H6" s="267">
        <v>16000</v>
      </c>
      <c r="I6" s="267">
        <v>2000</v>
      </c>
      <c r="J6" s="267">
        <v>1000</v>
      </c>
      <c r="K6" s="267">
        <v>4000</v>
      </c>
      <c r="L6" s="267">
        <v>1000</v>
      </c>
      <c r="M6" s="267">
        <v>1000</v>
      </c>
      <c r="N6" s="267">
        <v>87000</v>
      </c>
      <c r="O6" s="267">
        <v>15000</v>
      </c>
      <c r="P6" s="267">
        <v>1000</v>
      </c>
      <c r="Q6" s="267">
        <v>4000</v>
      </c>
      <c r="R6" s="267">
        <v>1000</v>
      </c>
      <c r="S6" s="267">
        <v>1000</v>
      </c>
      <c r="T6" s="267">
        <v>16000</v>
      </c>
      <c r="U6" s="267">
        <v>3000</v>
      </c>
      <c r="V6" s="267">
        <v>1000</v>
      </c>
      <c r="W6" s="267">
        <v>15000</v>
      </c>
      <c r="X6" s="267">
        <v>3000</v>
      </c>
      <c r="Y6" s="267">
        <v>1000</v>
      </c>
      <c r="Z6" s="267">
        <v>1000</v>
      </c>
      <c r="AA6" s="267">
        <v>2000</v>
      </c>
      <c r="AB6" s="267">
        <v>1000</v>
      </c>
      <c r="AC6" s="267">
        <v>11000</v>
      </c>
      <c r="AD6" s="267">
        <v>1000</v>
      </c>
      <c r="AE6" s="267">
        <v>1000</v>
      </c>
      <c r="AF6" s="267">
        <v>3000</v>
      </c>
      <c r="AG6" s="267">
        <v>1000</v>
      </c>
      <c r="AH6" s="267">
        <v>1000</v>
      </c>
      <c r="AI6" s="267">
        <v>15000</v>
      </c>
      <c r="AJ6" s="267">
        <v>3000</v>
      </c>
      <c r="AK6" s="267">
        <v>2000</v>
      </c>
      <c r="AL6" s="267">
        <v>3000</v>
      </c>
      <c r="AM6" s="267">
        <v>1000</v>
      </c>
      <c r="AN6" s="267">
        <v>1000</v>
      </c>
      <c r="AO6" s="267">
        <v>120000</v>
      </c>
      <c r="AP6" s="267">
        <v>28000</v>
      </c>
      <c r="AQ6" s="267">
        <v>11000</v>
      </c>
      <c r="AR6" s="267">
        <v>14000</v>
      </c>
      <c r="AS6" s="267">
        <v>3000</v>
      </c>
      <c r="AT6" s="267">
        <v>1000</v>
      </c>
      <c r="AU6" s="267">
        <v>16000</v>
      </c>
      <c r="AV6" s="267">
        <v>1000</v>
      </c>
      <c r="AW6" s="267">
        <v>1000</v>
      </c>
      <c r="AX6" s="267">
        <v>10000</v>
      </c>
      <c r="AY6" s="267">
        <v>1000</v>
      </c>
      <c r="AZ6" s="267">
        <v>2000</v>
      </c>
      <c r="BA6" s="267">
        <v>5000</v>
      </c>
      <c r="BB6" s="267">
        <v>1000</v>
      </c>
      <c r="BC6" s="267">
        <v>1000</v>
      </c>
      <c r="BD6" s="267">
        <v>4000</v>
      </c>
      <c r="BE6" s="267">
        <v>1000</v>
      </c>
      <c r="BF6" s="267">
        <v>1000</v>
      </c>
      <c r="BG6" s="267">
        <v>5000</v>
      </c>
      <c r="BH6" s="267">
        <v>1000</v>
      </c>
      <c r="BI6" s="267">
        <v>1000</v>
      </c>
      <c r="BJ6" s="267">
        <v>10000</v>
      </c>
      <c r="BK6" s="267">
        <v>1000</v>
      </c>
      <c r="BL6" s="267">
        <v>1000</v>
      </c>
      <c r="BM6" s="267">
        <v>1000</v>
      </c>
      <c r="BN6" s="267">
        <v>1000</v>
      </c>
      <c r="BO6" s="267">
        <v>1000</v>
      </c>
      <c r="BP6" s="267">
        <v>10000</v>
      </c>
      <c r="BQ6" s="267">
        <v>2000</v>
      </c>
      <c r="BR6" s="267">
        <v>1000</v>
      </c>
      <c r="BS6" s="267">
        <v>2000</v>
      </c>
      <c r="BT6" s="267">
        <v>1000</v>
      </c>
      <c r="BU6" s="267">
        <v>1000</v>
      </c>
      <c r="BV6" s="267">
        <v>1000</v>
      </c>
      <c r="BW6" s="267">
        <v>1000</v>
      </c>
      <c r="BX6" s="267">
        <v>1000</v>
      </c>
      <c r="BY6" s="267">
        <v>1000</v>
      </c>
      <c r="BZ6" s="267">
        <v>1000</v>
      </c>
      <c r="CA6" s="267">
        <v>1000</v>
      </c>
      <c r="CB6" s="267">
        <v>1000</v>
      </c>
      <c r="CC6" s="267">
        <v>1000</v>
      </c>
      <c r="CD6" s="267">
        <v>1000</v>
      </c>
      <c r="CE6" s="267">
        <v>11000</v>
      </c>
      <c r="CF6" s="267">
        <v>1000</v>
      </c>
      <c r="CG6" s="267">
        <v>1000</v>
      </c>
      <c r="CH6" s="267">
        <v>3000</v>
      </c>
      <c r="CI6" s="267">
        <v>1000</v>
      </c>
      <c r="CJ6" s="267">
        <v>1000</v>
      </c>
      <c r="CK6" s="267">
        <v>1000</v>
      </c>
      <c r="CL6" s="267">
        <v>1000</v>
      </c>
      <c r="CM6" s="267">
        <v>1000</v>
      </c>
      <c r="CN6" s="267">
        <v>5000</v>
      </c>
      <c r="CO6" s="267">
        <v>1000</v>
      </c>
      <c r="CP6" s="267">
        <v>1000</v>
      </c>
      <c r="CQ6" s="267">
        <v>1000</v>
      </c>
      <c r="CR6" s="267">
        <v>1000</v>
      </c>
      <c r="CS6" s="267">
        <v>1000</v>
      </c>
      <c r="CT6" s="267">
        <v>6000</v>
      </c>
      <c r="CU6" s="267">
        <v>1000</v>
      </c>
      <c r="CV6" s="267">
        <v>1000</v>
      </c>
      <c r="CW6" s="267">
        <v>60000</v>
      </c>
      <c r="CX6" s="267">
        <v>19000</v>
      </c>
      <c r="CY6" s="267">
        <v>9000</v>
      </c>
      <c r="CZ6" s="267">
        <v>5000</v>
      </c>
      <c r="DA6" s="267">
        <v>1000</v>
      </c>
      <c r="DB6" s="267">
        <v>1000</v>
      </c>
      <c r="DC6" s="267">
        <v>1000</v>
      </c>
      <c r="DD6" s="267">
        <v>1000</v>
      </c>
      <c r="DE6" s="267">
        <v>1000</v>
      </c>
      <c r="DF6" s="267">
        <v>1000</v>
      </c>
      <c r="DG6" s="267">
        <v>1000</v>
      </c>
      <c r="DH6" s="267">
        <v>1000</v>
      </c>
      <c r="DI6" s="267">
        <v>37000</v>
      </c>
      <c r="DJ6" s="267">
        <v>4000</v>
      </c>
      <c r="DK6" s="267">
        <v>16000</v>
      </c>
      <c r="DL6" s="267">
        <v>26000</v>
      </c>
      <c r="DM6" s="267">
        <v>43000</v>
      </c>
      <c r="DN6" s="267">
        <v>20000</v>
      </c>
      <c r="DO6" s="267">
        <v>7000</v>
      </c>
      <c r="DP6" s="267">
        <v>1000</v>
      </c>
      <c r="DQ6" s="267">
        <v>1000</v>
      </c>
      <c r="DR6" s="267">
        <v>167000</v>
      </c>
      <c r="DS6" s="267">
        <v>36000</v>
      </c>
      <c r="DT6" s="267">
        <v>51000</v>
      </c>
      <c r="DU6" s="267">
        <v>178000</v>
      </c>
      <c r="DV6" s="267">
        <v>1000</v>
      </c>
      <c r="DW6" s="267">
        <v>1428000</v>
      </c>
      <c r="DX6" s="267">
        <v>160000</v>
      </c>
      <c r="DY6" s="267">
        <v>1160000</v>
      </c>
      <c r="DZ6" s="267">
        <v>198000</v>
      </c>
      <c r="EA6" s="267">
        <v>174000</v>
      </c>
      <c r="EB6" s="267">
        <v>24000</v>
      </c>
      <c r="EC6" s="267">
        <v>348000</v>
      </c>
      <c r="ED6" s="267">
        <v>94000</v>
      </c>
      <c r="EE6" s="267">
        <v>1249000</v>
      </c>
      <c r="EF6" s="267">
        <v>201000</v>
      </c>
      <c r="EG6" s="267">
        <v>1400000</v>
      </c>
      <c r="EH6" s="267">
        <v>200000</v>
      </c>
      <c r="EI6" s="267">
        <v>1526000</v>
      </c>
      <c r="EJ6" s="267">
        <v>228000</v>
      </c>
      <c r="EK6" s="267">
        <v>1</v>
      </c>
      <c r="EL6" s="267">
        <v>1</v>
      </c>
      <c r="EM6" s="267">
        <v>1</v>
      </c>
      <c r="EN6" s="267">
        <v>1</v>
      </c>
      <c r="EO6" s="267">
        <v>0</v>
      </c>
      <c r="EP6" s="267">
        <v>0</v>
      </c>
      <c r="EQ6" s="267">
        <v>1</v>
      </c>
      <c r="ER6" s="267" t="s">
        <v>1239</v>
      </c>
    </row>
    <row r="7" spans="1:148" x14ac:dyDescent="0.35">
      <c r="A7" s="267" t="s">
        <v>1433</v>
      </c>
      <c r="B7" s="267">
        <v>19000</v>
      </c>
      <c r="C7" s="267">
        <v>5000</v>
      </c>
      <c r="D7" s="267">
        <v>1000</v>
      </c>
      <c r="E7" s="267">
        <v>15000</v>
      </c>
      <c r="F7" s="267">
        <v>13000</v>
      </c>
      <c r="G7" s="267">
        <v>1000</v>
      </c>
      <c r="H7" s="267">
        <v>16000</v>
      </c>
      <c r="I7" s="267">
        <v>2000</v>
      </c>
      <c r="J7" s="267">
        <v>1000</v>
      </c>
      <c r="K7" s="267">
        <v>4000</v>
      </c>
      <c r="L7" s="267">
        <v>1000</v>
      </c>
      <c r="M7" s="267">
        <v>1000</v>
      </c>
      <c r="N7" s="267">
        <v>87000</v>
      </c>
      <c r="O7" s="267">
        <v>15000</v>
      </c>
      <c r="P7" s="267">
        <v>1000</v>
      </c>
      <c r="Q7" s="267">
        <v>4000</v>
      </c>
      <c r="R7" s="267">
        <v>1000</v>
      </c>
      <c r="S7" s="267">
        <v>1000</v>
      </c>
      <c r="T7" s="267">
        <v>16000</v>
      </c>
      <c r="U7" s="267">
        <v>3000</v>
      </c>
      <c r="V7" s="267">
        <v>1000</v>
      </c>
      <c r="W7" s="267">
        <v>15000</v>
      </c>
      <c r="X7" s="267">
        <v>3000</v>
      </c>
      <c r="Y7" s="267">
        <v>1000</v>
      </c>
      <c r="Z7" s="267">
        <v>1000</v>
      </c>
      <c r="AA7" s="267">
        <v>2000</v>
      </c>
      <c r="AB7" s="267">
        <v>1000</v>
      </c>
      <c r="AC7" s="267">
        <v>11000</v>
      </c>
      <c r="AD7" s="267">
        <v>1000</v>
      </c>
      <c r="AE7" s="267">
        <v>1000</v>
      </c>
      <c r="AF7" s="267">
        <v>3000</v>
      </c>
      <c r="AG7" s="267">
        <v>1000</v>
      </c>
      <c r="AH7" s="267">
        <v>1000</v>
      </c>
      <c r="AI7" s="267">
        <v>15000</v>
      </c>
      <c r="AJ7" s="267">
        <v>3000</v>
      </c>
      <c r="AK7" s="267">
        <v>2000</v>
      </c>
      <c r="AL7" s="267">
        <v>3000</v>
      </c>
      <c r="AM7" s="267">
        <v>1000</v>
      </c>
      <c r="AN7" s="267">
        <v>1000</v>
      </c>
      <c r="AO7" s="267">
        <v>120000</v>
      </c>
      <c r="AP7" s="267">
        <v>28000</v>
      </c>
      <c r="AQ7" s="267">
        <v>11000</v>
      </c>
      <c r="AR7" s="267">
        <v>14000</v>
      </c>
      <c r="AS7" s="267">
        <v>3000</v>
      </c>
      <c r="AT7" s="267">
        <v>1000</v>
      </c>
      <c r="AU7" s="267">
        <v>16000</v>
      </c>
      <c r="AV7" s="267">
        <v>1000</v>
      </c>
      <c r="AW7" s="267">
        <v>1000</v>
      </c>
      <c r="AX7" s="267">
        <v>10000</v>
      </c>
      <c r="AY7" s="267">
        <v>1000</v>
      </c>
      <c r="AZ7" s="267">
        <v>2000</v>
      </c>
      <c r="BA7" s="267">
        <v>5000</v>
      </c>
      <c r="BB7" s="267">
        <v>1000</v>
      </c>
      <c r="BC7" s="267">
        <v>1000</v>
      </c>
      <c r="BD7" s="267">
        <v>4000</v>
      </c>
      <c r="BE7" s="267">
        <v>1000</v>
      </c>
      <c r="BF7" s="267">
        <v>1000</v>
      </c>
      <c r="BG7" s="267">
        <v>5000</v>
      </c>
      <c r="BH7" s="267">
        <v>1000</v>
      </c>
      <c r="BI7" s="267">
        <v>1000</v>
      </c>
      <c r="BJ7" s="267">
        <v>10000</v>
      </c>
      <c r="BK7" s="267">
        <v>1000</v>
      </c>
      <c r="BL7" s="267">
        <v>1000</v>
      </c>
      <c r="BM7" s="267">
        <v>1000</v>
      </c>
      <c r="BN7" s="267">
        <v>1000</v>
      </c>
      <c r="BO7" s="267">
        <v>1000</v>
      </c>
      <c r="BP7" s="267">
        <v>10000</v>
      </c>
      <c r="BQ7" s="267">
        <v>2000</v>
      </c>
      <c r="BR7" s="267">
        <v>1000</v>
      </c>
      <c r="BS7" s="267">
        <v>2000</v>
      </c>
      <c r="BT7" s="267">
        <v>1000</v>
      </c>
      <c r="BU7" s="267">
        <v>1000</v>
      </c>
      <c r="BV7" s="267">
        <v>1000</v>
      </c>
      <c r="BW7" s="267">
        <v>1000</v>
      </c>
      <c r="BX7" s="267">
        <v>1000</v>
      </c>
      <c r="BY7" s="267">
        <v>1000</v>
      </c>
      <c r="BZ7" s="267">
        <v>1000</v>
      </c>
      <c r="CA7" s="267">
        <v>1000</v>
      </c>
      <c r="CB7" s="267">
        <v>1000</v>
      </c>
      <c r="CC7" s="267">
        <v>1000</v>
      </c>
      <c r="CD7" s="267">
        <v>1000</v>
      </c>
      <c r="CE7" s="267">
        <v>11000</v>
      </c>
      <c r="CF7" s="267">
        <v>1000</v>
      </c>
      <c r="CG7" s="267">
        <v>1000</v>
      </c>
      <c r="CH7" s="267">
        <v>3000</v>
      </c>
      <c r="CI7" s="267">
        <v>1000</v>
      </c>
      <c r="CJ7" s="267">
        <v>1000</v>
      </c>
      <c r="CK7" s="267">
        <v>1000</v>
      </c>
      <c r="CL7" s="267">
        <v>1000</v>
      </c>
      <c r="CM7" s="267">
        <v>1000</v>
      </c>
      <c r="CN7" s="267">
        <v>5000</v>
      </c>
      <c r="CO7" s="267">
        <v>1000</v>
      </c>
      <c r="CP7" s="267">
        <v>1000</v>
      </c>
      <c r="CQ7" s="267">
        <v>1000</v>
      </c>
      <c r="CR7" s="267">
        <v>1000</v>
      </c>
      <c r="CS7" s="267">
        <v>1000</v>
      </c>
      <c r="CT7" s="267">
        <v>6000</v>
      </c>
      <c r="CU7" s="267">
        <v>1000</v>
      </c>
      <c r="CV7" s="267">
        <v>1000</v>
      </c>
      <c r="CW7" s="267">
        <v>60000</v>
      </c>
      <c r="CX7" s="267">
        <v>19000</v>
      </c>
      <c r="CY7" s="267">
        <v>9000</v>
      </c>
      <c r="CZ7" s="267">
        <v>5000</v>
      </c>
      <c r="DA7" s="267">
        <v>1000</v>
      </c>
      <c r="DB7" s="267">
        <v>1000</v>
      </c>
      <c r="DC7" s="267">
        <v>1000</v>
      </c>
      <c r="DD7" s="267">
        <v>1000</v>
      </c>
      <c r="DE7" s="267">
        <v>1000</v>
      </c>
      <c r="DF7" s="267">
        <v>1000</v>
      </c>
      <c r="DG7" s="267">
        <v>1000</v>
      </c>
      <c r="DH7" s="267">
        <v>1000</v>
      </c>
      <c r="DI7" s="267">
        <v>37000</v>
      </c>
      <c r="DJ7" s="267">
        <v>4000</v>
      </c>
      <c r="DK7" s="267">
        <v>16000</v>
      </c>
      <c r="DL7" s="267">
        <v>26000</v>
      </c>
      <c r="DM7" s="267">
        <v>43000</v>
      </c>
      <c r="DN7" s="267">
        <v>20000</v>
      </c>
      <c r="DO7" s="267">
        <v>7000</v>
      </c>
      <c r="DP7" s="267">
        <v>1000</v>
      </c>
      <c r="DQ7" s="267">
        <v>1000</v>
      </c>
      <c r="DR7" s="267">
        <v>167000</v>
      </c>
      <c r="DS7" s="267">
        <v>36000</v>
      </c>
      <c r="DT7" s="267">
        <v>51000</v>
      </c>
      <c r="DU7" s="267">
        <v>178000</v>
      </c>
      <c r="DV7" s="267">
        <v>1000</v>
      </c>
      <c r="DW7" s="267">
        <v>1428000</v>
      </c>
      <c r="DX7" s="267">
        <v>160000</v>
      </c>
      <c r="DY7" s="267">
        <v>1160000</v>
      </c>
      <c r="DZ7" s="267">
        <v>198000</v>
      </c>
      <c r="EA7" s="267">
        <v>174000</v>
      </c>
      <c r="EB7" s="267">
        <v>24000</v>
      </c>
      <c r="EC7" s="267">
        <v>348000</v>
      </c>
      <c r="ED7" s="267">
        <v>94000</v>
      </c>
      <c r="EE7" s="267">
        <v>1249000</v>
      </c>
      <c r="EF7" s="267">
        <v>201000</v>
      </c>
      <c r="EG7" s="267">
        <v>1400000</v>
      </c>
      <c r="EH7" s="267">
        <v>200000</v>
      </c>
      <c r="EI7" s="267">
        <v>1526000</v>
      </c>
      <c r="EJ7" s="267">
        <v>228000</v>
      </c>
      <c r="EK7" s="267">
        <v>1</v>
      </c>
      <c r="EL7" s="267">
        <v>1</v>
      </c>
      <c r="EM7" s="267">
        <v>1</v>
      </c>
      <c r="EN7" s="267">
        <v>1</v>
      </c>
      <c r="EO7" s="267">
        <v>0</v>
      </c>
      <c r="EP7" s="267">
        <v>0</v>
      </c>
      <c r="EQ7" s="267">
        <v>0</v>
      </c>
      <c r="ER7" s="267" t="s">
        <v>1431</v>
      </c>
    </row>
    <row r="8" spans="1:148" x14ac:dyDescent="0.35">
      <c r="A8" s="267" t="s">
        <v>2098</v>
      </c>
      <c r="B8" s="267">
        <v>19000</v>
      </c>
      <c r="C8" s="267">
        <v>5000</v>
      </c>
      <c r="D8" s="267">
        <v>1000</v>
      </c>
      <c r="E8" s="267">
        <v>15000</v>
      </c>
      <c r="F8" s="267">
        <v>13000</v>
      </c>
      <c r="G8" s="267">
        <v>1000</v>
      </c>
      <c r="H8" s="267">
        <v>16000</v>
      </c>
      <c r="I8" s="267">
        <v>2000</v>
      </c>
      <c r="J8" s="267">
        <v>1000</v>
      </c>
      <c r="K8" s="267">
        <v>4000</v>
      </c>
      <c r="L8" s="267">
        <v>1000</v>
      </c>
      <c r="M8" s="267">
        <v>1000</v>
      </c>
      <c r="N8" s="267">
        <v>87000</v>
      </c>
      <c r="O8" s="267">
        <v>15000</v>
      </c>
      <c r="P8" s="267">
        <v>1000</v>
      </c>
      <c r="Q8" s="267">
        <v>4000</v>
      </c>
      <c r="R8" s="267">
        <v>1000</v>
      </c>
      <c r="S8" s="267">
        <v>1000</v>
      </c>
      <c r="T8" s="267">
        <v>16000</v>
      </c>
      <c r="U8" s="267">
        <v>3000</v>
      </c>
      <c r="V8" s="267">
        <v>1000</v>
      </c>
      <c r="W8" s="267">
        <v>15000</v>
      </c>
      <c r="X8" s="267">
        <v>3000</v>
      </c>
      <c r="Y8" s="267">
        <v>1000</v>
      </c>
      <c r="Z8" s="267">
        <v>1000</v>
      </c>
      <c r="AA8" s="267">
        <v>2000</v>
      </c>
      <c r="AB8" s="267">
        <v>1000</v>
      </c>
      <c r="AC8" s="267">
        <v>11000</v>
      </c>
      <c r="AD8" s="267">
        <v>1000</v>
      </c>
      <c r="AE8" s="267">
        <v>1000</v>
      </c>
      <c r="AF8" s="267">
        <v>3000</v>
      </c>
      <c r="AG8" s="267">
        <v>1000</v>
      </c>
      <c r="AH8" s="267">
        <v>1000</v>
      </c>
      <c r="AI8" s="267">
        <v>15000</v>
      </c>
      <c r="AJ8" s="267">
        <v>3000</v>
      </c>
      <c r="AK8" s="267">
        <v>2000</v>
      </c>
      <c r="AL8" s="267">
        <v>3000</v>
      </c>
      <c r="AM8" s="267">
        <v>1000</v>
      </c>
      <c r="AN8" s="267">
        <v>1000</v>
      </c>
      <c r="AO8" s="267">
        <v>120000</v>
      </c>
      <c r="AP8" s="267">
        <v>28000</v>
      </c>
      <c r="AQ8" s="267">
        <v>11000</v>
      </c>
      <c r="AR8" s="267">
        <v>14000</v>
      </c>
      <c r="AS8" s="267">
        <v>3000</v>
      </c>
      <c r="AT8" s="267">
        <v>1000</v>
      </c>
      <c r="AU8" s="267">
        <v>16000</v>
      </c>
      <c r="AV8" s="267">
        <v>1000</v>
      </c>
      <c r="AW8" s="267">
        <v>1000</v>
      </c>
      <c r="AX8" s="267">
        <v>10000</v>
      </c>
      <c r="AY8" s="267">
        <v>1000</v>
      </c>
      <c r="AZ8" s="267">
        <v>2000</v>
      </c>
      <c r="BA8" s="267">
        <v>5000</v>
      </c>
      <c r="BB8" s="267">
        <v>1000</v>
      </c>
      <c r="BC8" s="267">
        <v>1000</v>
      </c>
      <c r="BD8" s="267">
        <v>4000</v>
      </c>
      <c r="BE8" s="267">
        <v>1000</v>
      </c>
      <c r="BF8" s="267">
        <v>1000</v>
      </c>
      <c r="BG8" s="267">
        <v>5000</v>
      </c>
      <c r="BH8" s="267">
        <v>1000</v>
      </c>
      <c r="BI8" s="267">
        <v>1000</v>
      </c>
      <c r="BJ8" s="267">
        <v>10000</v>
      </c>
      <c r="BK8" s="267">
        <v>1000</v>
      </c>
      <c r="BL8" s="267">
        <v>1000</v>
      </c>
      <c r="BM8" s="267">
        <v>1000</v>
      </c>
      <c r="BN8" s="267">
        <v>1000</v>
      </c>
      <c r="BO8" s="267">
        <v>1000</v>
      </c>
      <c r="BP8" s="267">
        <v>10000</v>
      </c>
      <c r="BQ8" s="267">
        <v>2000</v>
      </c>
      <c r="BR8" s="267">
        <v>1000</v>
      </c>
      <c r="BS8" s="267">
        <v>2000</v>
      </c>
      <c r="BT8" s="267">
        <v>1000</v>
      </c>
      <c r="BU8" s="267">
        <v>1000</v>
      </c>
      <c r="BV8" s="267">
        <v>1000</v>
      </c>
      <c r="BW8" s="267">
        <v>1000</v>
      </c>
      <c r="BX8" s="267">
        <v>1000</v>
      </c>
      <c r="BY8" s="267">
        <v>1000</v>
      </c>
      <c r="BZ8" s="267">
        <v>1000</v>
      </c>
      <c r="CA8" s="267">
        <v>1000</v>
      </c>
      <c r="CB8" s="267">
        <v>1000</v>
      </c>
      <c r="CC8" s="267">
        <v>1000</v>
      </c>
      <c r="CD8" s="267">
        <v>1000</v>
      </c>
      <c r="CE8" s="267">
        <v>11000</v>
      </c>
      <c r="CF8" s="267">
        <v>1000</v>
      </c>
      <c r="CG8" s="267">
        <v>1000</v>
      </c>
      <c r="CH8" s="267">
        <v>3000</v>
      </c>
      <c r="CI8" s="267">
        <v>1000</v>
      </c>
      <c r="CJ8" s="267">
        <v>1000</v>
      </c>
      <c r="CK8" s="267">
        <v>1000</v>
      </c>
      <c r="CL8" s="267">
        <v>1000</v>
      </c>
      <c r="CM8" s="267">
        <v>1000</v>
      </c>
      <c r="CN8" s="267">
        <v>5000</v>
      </c>
      <c r="CO8" s="267">
        <v>1000</v>
      </c>
      <c r="CP8" s="267">
        <v>1000</v>
      </c>
      <c r="CQ8" s="267">
        <v>1000</v>
      </c>
      <c r="CR8" s="267">
        <v>1000</v>
      </c>
      <c r="CS8" s="267">
        <v>1000</v>
      </c>
      <c r="CT8" s="267">
        <v>6000</v>
      </c>
      <c r="CU8" s="267">
        <v>1000</v>
      </c>
      <c r="CV8" s="267">
        <v>1000</v>
      </c>
      <c r="CW8" s="267">
        <v>60000</v>
      </c>
      <c r="CX8" s="267">
        <v>19000</v>
      </c>
      <c r="CY8" s="267">
        <v>9000</v>
      </c>
      <c r="CZ8" s="267">
        <v>5000</v>
      </c>
      <c r="DA8" s="267">
        <v>1000</v>
      </c>
      <c r="DB8" s="267">
        <v>1000</v>
      </c>
      <c r="DC8" s="267">
        <v>1000</v>
      </c>
      <c r="DD8" s="267">
        <v>1000</v>
      </c>
      <c r="DE8" s="267">
        <v>1000</v>
      </c>
      <c r="DF8" s="267">
        <v>1000</v>
      </c>
      <c r="DG8" s="267">
        <v>1000</v>
      </c>
      <c r="DH8" s="267">
        <v>1000</v>
      </c>
      <c r="DI8" s="267">
        <v>37000</v>
      </c>
      <c r="DJ8" s="267">
        <v>4000</v>
      </c>
      <c r="DK8" s="267">
        <v>16000</v>
      </c>
      <c r="DL8" s="267">
        <v>26000</v>
      </c>
      <c r="DM8" s="267">
        <v>43000</v>
      </c>
      <c r="DN8" s="267">
        <v>20000</v>
      </c>
      <c r="DO8" s="267">
        <v>7000</v>
      </c>
      <c r="DP8" s="267">
        <v>1000</v>
      </c>
      <c r="DQ8" s="267">
        <v>1000</v>
      </c>
      <c r="DR8" s="267">
        <v>167000</v>
      </c>
      <c r="DS8" s="267">
        <v>36000</v>
      </c>
      <c r="DT8" s="267">
        <v>51000</v>
      </c>
      <c r="DU8" s="267">
        <v>178000</v>
      </c>
      <c r="DV8" s="267">
        <v>1000</v>
      </c>
      <c r="DW8" s="267">
        <v>1428000</v>
      </c>
      <c r="DX8" s="267">
        <v>160000</v>
      </c>
      <c r="DY8" s="267">
        <v>1160000</v>
      </c>
      <c r="DZ8" s="267">
        <v>198000</v>
      </c>
      <c r="EA8" s="267">
        <v>174000</v>
      </c>
      <c r="EB8" s="267">
        <v>24000</v>
      </c>
      <c r="EC8" s="267">
        <v>348000</v>
      </c>
      <c r="ED8" s="267">
        <v>94000</v>
      </c>
      <c r="EE8" s="267">
        <v>1249000</v>
      </c>
      <c r="EF8" s="267">
        <v>201000</v>
      </c>
      <c r="EG8" s="267">
        <v>1400000</v>
      </c>
      <c r="EH8" s="267">
        <v>200000</v>
      </c>
      <c r="EI8" s="267">
        <v>1526000</v>
      </c>
      <c r="EJ8" s="267">
        <v>228000</v>
      </c>
      <c r="EK8" s="267">
        <v>1</v>
      </c>
      <c r="EL8" s="267">
        <v>1</v>
      </c>
      <c r="EM8" s="267">
        <v>1</v>
      </c>
      <c r="EN8" s="267">
        <v>1</v>
      </c>
      <c r="EO8" s="267">
        <v>0</v>
      </c>
      <c r="EP8" s="267">
        <v>0</v>
      </c>
      <c r="EQ8" s="267">
        <v>0</v>
      </c>
      <c r="ER8" s="267" t="s">
        <v>2096</v>
      </c>
    </row>
    <row r="9" spans="1:148" x14ac:dyDescent="0.35">
      <c r="A9" s="267" t="s">
        <v>1066</v>
      </c>
      <c r="B9" s="267">
        <v>19000</v>
      </c>
      <c r="C9" s="267">
        <v>5000</v>
      </c>
      <c r="D9" s="267">
        <v>1000</v>
      </c>
      <c r="E9" s="267">
        <v>15000</v>
      </c>
      <c r="F9" s="267">
        <v>13000</v>
      </c>
      <c r="G9" s="267">
        <v>1000</v>
      </c>
      <c r="H9" s="267">
        <v>16000</v>
      </c>
      <c r="I9" s="267">
        <v>2000</v>
      </c>
      <c r="J9" s="267">
        <v>1000</v>
      </c>
      <c r="K9" s="267">
        <v>4000</v>
      </c>
      <c r="L9" s="267">
        <v>1000</v>
      </c>
      <c r="M9" s="267">
        <v>1000</v>
      </c>
      <c r="N9" s="267">
        <v>87000</v>
      </c>
      <c r="O9" s="267">
        <v>15000</v>
      </c>
      <c r="P9" s="267">
        <v>1000</v>
      </c>
      <c r="Q9" s="267">
        <v>4000</v>
      </c>
      <c r="R9" s="267">
        <v>1000</v>
      </c>
      <c r="S9" s="267">
        <v>1000</v>
      </c>
      <c r="T9" s="267">
        <v>16000</v>
      </c>
      <c r="U9" s="267">
        <v>3000</v>
      </c>
      <c r="V9" s="267">
        <v>1000</v>
      </c>
      <c r="W9" s="267">
        <v>15000</v>
      </c>
      <c r="X9" s="267">
        <v>3000</v>
      </c>
      <c r="Y9" s="267">
        <v>1000</v>
      </c>
      <c r="Z9" s="267">
        <v>1000</v>
      </c>
      <c r="AA9" s="267">
        <v>2000</v>
      </c>
      <c r="AB9" s="267">
        <v>1000</v>
      </c>
      <c r="AC9" s="267">
        <v>11000</v>
      </c>
      <c r="AD9" s="267">
        <v>1000</v>
      </c>
      <c r="AE9" s="267">
        <v>1000</v>
      </c>
      <c r="AF9" s="267">
        <v>3000</v>
      </c>
      <c r="AG9" s="267">
        <v>1000</v>
      </c>
      <c r="AH9" s="267">
        <v>1000</v>
      </c>
      <c r="AI9" s="267">
        <v>15000</v>
      </c>
      <c r="AJ9" s="267">
        <v>3000</v>
      </c>
      <c r="AK9" s="267">
        <v>2000</v>
      </c>
      <c r="AL9" s="267">
        <v>3000</v>
      </c>
      <c r="AM9" s="267">
        <v>1000</v>
      </c>
      <c r="AN9" s="267">
        <v>1000</v>
      </c>
      <c r="AO9" s="267">
        <v>120000</v>
      </c>
      <c r="AP9" s="267">
        <v>28000</v>
      </c>
      <c r="AQ9" s="267">
        <v>11000</v>
      </c>
      <c r="AR9" s="267">
        <v>14000</v>
      </c>
      <c r="AS9" s="267">
        <v>3000</v>
      </c>
      <c r="AT9" s="267">
        <v>1000</v>
      </c>
      <c r="AU9" s="267">
        <v>16000</v>
      </c>
      <c r="AV9" s="267">
        <v>1000</v>
      </c>
      <c r="AW9" s="267">
        <v>1000</v>
      </c>
      <c r="AX9" s="267">
        <v>10000</v>
      </c>
      <c r="AY9" s="267">
        <v>1000</v>
      </c>
      <c r="AZ9" s="267">
        <v>2000</v>
      </c>
      <c r="BA9" s="267">
        <v>5000</v>
      </c>
      <c r="BB9" s="267">
        <v>1000</v>
      </c>
      <c r="BC9" s="267">
        <v>1000</v>
      </c>
      <c r="BD9" s="267">
        <v>4000</v>
      </c>
      <c r="BE9" s="267">
        <v>1000</v>
      </c>
      <c r="BF9" s="267">
        <v>1000</v>
      </c>
      <c r="BG9" s="267">
        <v>5000</v>
      </c>
      <c r="BH9" s="267">
        <v>1000</v>
      </c>
      <c r="BI9" s="267">
        <v>1000</v>
      </c>
      <c r="BJ9" s="267">
        <v>10000</v>
      </c>
      <c r="BK9" s="267">
        <v>1000</v>
      </c>
      <c r="BL9" s="267">
        <v>1000</v>
      </c>
      <c r="BM9" s="267">
        <v>1000</v>
      </c>
      <c r="BN9" s="267">
        <v>1000</v>
      </c>
      <c r="BO9" s="267">
        <v>1000</v>
      </c>
      <c r="BP9" s="267">
        <v>10000</v>
      </c>
      <c r="BQ9" s="267">
        <v>2000</v>
      </c>
      <c r="BR9" s="267">
        <v>1000</v>
      </c>
      <c r="BS9" s="267">
        <v>2000</v>
      </c>
      <c r="BT9" s="267">
        <v>1000</v>
      </c>
      <c r="BU9" s="267">
        <v>1000</v>
      </c>
      <c r="BV9" s="267">
        <v>1000</v>
      </c>
      <c r="BW9" s="267">
        <v>1000</v>
      </c>
      <c r="BX9" s="267">
        <v>1000</v>
      </c>
      <c r="BY9" s="267">
        <v>1000</v>
      </c>
      <c r="BZ9" s="267">
        <v>1000</v>
      </c>
      <c r="CA9" s="267">
        <v>1000</v>
      </c>
      <c r="CB9" s="267">
        <v>1000</v>
      </c>
      <c r="CC9" s="267">
        <v>1000</v>
      </c>
      <c r="CD9" s="267">
        <v>1000</v>
      </c>
      <c r="CE9" s="267">
        <v>11000</v>
      </c>
      <c r="CF9" s="267">
        <v>1000</v>
      </c>
      <c r="CG9" s="267">
        <v>1000</v>
      </c>
      <c r="CH9" s="267">
        <v>3000</v>
      </c>
      <c r="CI9" s="267">
        <v>1000</v>
      </c>
      <c r="CJ9" s="267">
        <v>1000</v>
      </c>
      <c r="CK9" s="267">
        <v>1000</v>
      </c>
      <c r="CL9" s="267">
        <v>1000</v>
      </c>
      <c r="CM9" s="267">
        <v>1000</v>
      </c>
      <c r="CN9" s="267">
        <v>5000</v>
      </c>
      <c r="CO9" s="267">
        <v>1000</v>
      </c>
      <c r="CP9" s="267">
        <v>1000</v>
      </c>
      <c r="CQ9" s="267">
        <v>1000</v>
      </c>
      <c r="CR9" s="267">
        <v>1000</v>
      </c>
      <c r="CS9" s="267">
        <v>1000</v>
      </c>
      <c r="CT9" s="267">
        <v>6000</v>
      </c>
      <c r="CU9" s="267">
        <v>1000</v>
      </c>
      <c r="CV9" s="267">
        <v>1000</v>
      </c>
      <c r="CW9" s="267">
        <v>60000</v>
      </c>
      <c r="CX9" s="267">
        <v>19000</v>
      </c>
      <c r="CY9" s="267">
        <v>9000</v>
      </c>
      <c r="CZ9" s="267">
        <v>5000</v>
      </c>
      <c r="DA9" s="267">
        <v>1000</v>
      </c>
      <c r="DB9" s="267">
        <v>1000</v>
      </c>
      <c r="DC9" s="267">
        <v>1000</v>
      </c>
      <c r="DD9" s="267">
        <v>1000</v>
      </c>
      <c r="DE9" s="267">
        <v>1000</v>
      </c>
      <c r="DF9" s="267">
        <v>1000</v>
      </c>
      <c r="DG9" s="267">
        <v>1000</v>
      </c>
      <c r="DH9" s="267">
        <v>1000</v>
      </c>
      <c r="DI9" s="267">
        <v>37000</v>
      </c>
      <c r="DJ9" s="267">
        <v>4000</v>
      </c>
      <c r="DK9" s="267">
        <v>16000</v>
      </c>
      <c r="DL9" s="267">
        <v>26000</v>
      </c>
      <c r="DM9" s="267">
        <v>43000</v>
      </c>
      <c r="DN9" s="267">
        <v>20000</v>
      </c>
      <c r="DO9" s="267">
        <v>7000</v>
      </c>
      <c r="DP9" s="267">
        <v>1000</v>
      </c>
      <c r="DQ9" s="267">
        <v>1000</v>
      </c>
      <c r="DR9" s="267">
        <v>167000</v>
      </c>
      <c r="DS9" s="267">
        <v>36000</v>
      </c>
      <c r="DT9" s="267">
        <v>51000</v>
      </c>
      <c r="DU9" s="267">
        <v>178000</v>
      </c>
      <c r="DV9" s="267">
        <v>1000</v>
      </c>
      <c r="DW9" s="267">
        <v>1428000</v>
      </c>
      <c r="DX9" s="267">
        <v>160000</v>
      </c>
      <c r="DY9" s="267">
        <v>1160000</v>
      </c>
      <c r="DZ9" s="267">
        <v>198000</v>
      </c>
      <c r="EA9" s="267">
        <v>174000</v>
      </c>
      <c r="EB9" s="267">
        <v>24000</v>
      </c>
      <c r="EC9" s="267">
        <v>348000</v>
      </c>
      <c r="ED9" s="267">
        <v>94000</v>
      </c>
      <c r="EE9" s="267">
        <v>1249000</v>
      </c>
      <c r="EF9" s="267">
        <v>201000</v>
      </c>
      <c r="EG9" s="267">
        <v>1400000</v>
      </c>
      <c r="EH9" s="267">
        <v>200000</v>
      </c>
      <c r="EI9" s="267">
        <v>1526000</v>
      </c>
      <c r="EJ9" s="267">
        <v>228000</v>
      </c>
      <c r="EK9" s="267">
        <v>1</v>
      </c>
      <c r="EL9" s="267">
        <v>1</v>
      </c>
      <c r="EM9" s="267">
        <v>1</v>
      </c>
      <c r="EN9" s="267">
        <v>1</v>
      </c>
      <c r="EO9" s="267">
        <v>0</v>
      </c>
      <c r="EP9" s="267">
        <v>0</v>
      </c>
      <c r="EQ9" s="267">
        <v>0</v>
      </c>
      <c r="ER9" s="267" t="s">
        <v>1064</v>
      </c>
    </row>
    <row r="10" spans="1:148" x14ac:dyDescent="0.35">
      <c r="A10" s="267" t="s">
        <v>1069</v>
      </c>
      <c r="B10" s="267">
        <v>19000</v>
      </c>
      <c r="C10" s="267">
        <v>5000</v>
      </c>
      <c r="D10" s="267">
        <v>1000</v>
      </c>
      <c r="E10" s="267">
        <v>15000</v>
      </c>
      <c r="F10" s="267">
        <v>13000</v>
      </c>
      <c r="G10" s="267">
        <v>1000</v>
      </c>
      <c r="H10" s="267">
        <v>16000</v>
      </c>
      <c r="I10" s="267">
        <v>2000</v>
      </c>
      <c r="J10" s="267">
        <v>1000</v>
      </c>
      <c r="K10" s="267">
        <v>4000</v>
      </c>
      <c r="L10" s="267">
        <v>1000</v>
      </c>
      <c r="M10" s="267">
        <v>1000</v>
      </c>
      <c r="N10" s="267">
        <v>87000</v>
      </c>
      <c r="O10" s="267">
        <v>15000</v>
      </c>
      <c r="P10" s="267">
        <v>1000</v>
      </c>
      <c r="Q10" s="267">
        <v>4000</v>
      </c>
      <c r="R10" s="267">
        <v>1000</v>
      </c>
      <c r="S10" s="267">
        <v>1000</v>
      </c>
      <c r="T10" s="267">
        <v>16000</v>
      </c>
      <c r="U10" s="267">
        <v>3000</v>
      </c>
      <c r="V10" s="267">
        <v>1000</v>
      </c>
      <c r="W10" s="267">
        <v>15000</v>
      </c>
      <c r="X10" s="267">
        <v>3000</v>
      </c>
      <c r="Y10" s="267">
        <v>1000</v>
      </c>
      <c r="Z10" s="267">
        <v>1000</v>
      </c>
      <c r="AA10" s="267">
        <v>2000</v>
      </c>
      <c r="AB10" s="267">
        <v>1000</v>
      </c>
      <c r="AC10" s="267">
        <v>11000</v>
      </c>
      <c r="AD10" s="267">
        <v>1000</v>
      </c>
      <c r="AE10" s="267">
        <v>1000</v>
      </c>
      <c r="AF10" s="267">
        <v>3000</v>
      </c>
      <c r="AG10" s="267">
        <v>1000</v>
      </c>
      <c r="AH10" s="267">
        <v>1000</v>
      </c>
      <c r="AI10" s="267">
        <v>15000</v>
      </c>
      <c r="AJ10" s="267">
        <v>3000</v>
      </c>
      <c r="AK10" s="267">
        <v>2000</v>
      </c>
      <c r="AL10" s="267">
        <v>3000</v>
      </c>
      <c r="AM10" s="267">
        <v>1000</v>
      </c>
      <c r="AN10" s="267">
        <v>1000</v>
      </c>
      <c r="AO10" s="267">
        <v>120000</v>
      </c>
      <c r="AP10" s="267">
        <v>28000</v>
      </c>
      <c r="AQ10" s="267">
        <v>11000</v>
      </c>
      <c r="AR10" s="267">
        <v>14000</v>
      </c>
      <c r="AS10" s="267">
        <v>3000</v>
      </c>
      <c r="AT10" s="267">
        <v>1000</v>
      </c>
      <c r="AU10" s="267">
        <v>16000</v>
      </c>
      <c r="AV10" s="267">
        <v>1000</v>
      </c>
      <c r="AW10" s="267">
        <v>1000</v>
      </c>
      <c r="AX10" s="267">
        <v>10000</v>
      </c>
      <c r="AY10" s="267">
        <v>1000</v>
      </c>
      <c r="AZ10" s="267">
        <v>2000</v>
      </c>
      <c r="BA10" s="267">
        <v>5000</v>
      </c>
      <c r="BB10" s="267">
        <v>1000</v>
      </c>
      <c r="BC10" s="267">
        <v>1000</v>
      </c>
      <c r="BD10" s="267">
        <v>4000</v>
      </c>
      <c r="BE10" s="267">
        <v>1000</v>
      </c>
      <c r="BF10" s="267">
        <v>1000</v>
      </c>
      <c r="BG10" s="267">
        <v>5000</v>
      </c>
      <c r="BH10" s="267">
        <v>1000</v>
      </c>
      <c r="BI10" s="267">
        <v>1000</v>
      </c>
      <c r="BJ10" s="267">
        <v>10000</v>
      </c>
      <c r="BK10" s="267">
        <v>1000</v>
      </c>
      <c r="BL10" s="267">
        <v>1000</v>
      </c>
      <c r="BM10" s="267">
        <v>1000</v>
      </c>
      <c r="BN10" s="267">
        <v>1000</v>
      </c>
      <c r="BO10" s="267">
        <v>1000</v>
      </c>
      <c r="BP10" s="267">
        <v>10000</v>
      </c>
      <c r="BQ10" s="267">
        <v>2000</v>
      </c>
      <c r="BR10" s="267">
        <v>1000</v>
      </c>
      <c r="BS10" s="267">
        <v>2000</v>
      </c>
      <c r="BT10" s="267">
        <v>1000</v>
      </c>
      <c r="BU10" s="267">
        <v>1000</v>
      </c>
      <c r="BV10" s="267">
        <v>1000</v>
      </c>
      <c r="BW10" s="267">
        <v>1000</v>
      </c>
      <c r="BX10" s="267">
        <v>1000</v>
      </c>
      <c r="BY10" s="267">
        <v>1000</v>
      </c>
      <c r="BZ10" s="267">
        <v>1000</v>
      </c>
      <c r="CA10" s="267">
        <v>1000</v>
      </c>
      <c r="CB10" s="267">
        <v>1000</v>
      </c>
      <c r="CC10" s="267">
        <v>1000</v>
      </c>
      <c r="CD10" s="267">
        <v>1000</v>
      </c>
      <c r="CE10" s="267">
        <v>11000</v>
      </c>
      <c r="CF10" s="267">
        <v>1000</v>
      </c>
      <c r="CG10" s="267">
        <v>1000</v>
      </c>
      <c r="CH10" s="267">
        <v>3000</v>
      </c>
      <c r="CI10" s="267">
        <v>1000</v>
      </c>
      <c r="CJ10" s="267">
        <v>1000</v>
      </c>
      <c r="CK10" s="267">
        <v>1000</v>
      </c>
      <c r="CL10" s="267">
        <v>1000</v>
      </c>
      <c r="CM10" s="267">
        <v>1000</v>
      </c>
      <c r="CN10" s="267">
        <v>5000</v>
      </c>
      <c r="CO10" s="267">
        <v>1000</v>
      </c>
      <c r="CP10" s="267">
        <v>1000</v>
      </c>
      <c r="CQ10" s="267">
        <v>1000</v>
      </c>
      <c r="CR10" s="267">
        <v>1000</v>
      </c>
      <c r="CS10" s="267">
        <v>1000</v>
      </c>
      <c r="CT10" s="267">
        <v>6000</v>
      </c>
      <c r="CU10" s="267">
        <v>1000</v>
      </c>
      <c r="CV10" s="267">
        <v>1000</v>
      </c>
      <c r="CW10" s="267">
        <v>60000</v>
      </c>
      <c r="CX10" s="267">
        <v>19000</v>
      </c>
      <c r="CY10" s="267">
        <v>9000</v>
      </c>
      <c r="CZ10" s="267">
        <v>5000</v>
      </c>
      <c r="DA10" s="267">
        <v>1000</v>
      </c>
      <c r="DB10" s="267">
        <v>1000</v>
      </c>
      <c r="DC10" s="267">
        <v>1000</v>
      </c>
      <c r="DD10" s="267">
        <v>1000</v>
      </c>
      <c r="DE10" s="267">
        <v>1000</v>
      </c>
      <c r="DF10" s="267">
        <v>1000</v>
      </c>
      <c r="DG10" s="267">
        <v>1000</v>
      </c>
      <c r="DH10" s="267">
        <v>1000</v>
      </c>
      <c r="DI10" s="267">
        <v>37000</v>
      </c>
      <c r="DJ10" s="267">
        <v>4000</v>
      </c>
      <c r="DK10" s="267">
        <v>16000</v>
      </c>
      <c r="DL10" s="267">
        <v>26000</v>
      </c>
      <c r="DM10" s="267">
        <v>43000</v>
      </c>
      <c r="DN10" s="267">
        <v>20000</v>
      </c>
      <c r="DO10" s="267">
        <v>7000</v>
      </c>
      <c r="DP10" s="267">
        <v>1000</v>
      </c>
      <c r="DQ10" s="267">
        <v>1000</v>
      </c>
      <c r="DR10" s="267">
        <v>167000</v>
      </c>
      <c r="DS10" s="267">
        <v>36000</v>
      </c>
      <c r="DT10" s="267">
        <v>51000</v>
      </c>
      <c r="DU10" s="267">
        <v>178000</v>
      </c>
      <c r="DV10" s="267">
        <v>1000</v>
      </c>
      <c r="DW10" s="267">
        <v>1428000</v>
      </c>
      <c r="DX10" s="267">
        <v>160000</v>
      </c>
      <c r="DY10" s="267">
        <v>1160000</v>
      </c>
      <c r="DZ10" s="267">
        <v>198000</v>
      </c>
      <c r="EA10" s="267">
        <v>174000</v>
      </c>
      <c r="EB10" s="267">
        <v>24000</v>
      </c>
      <c r="EC10" s="267">
        <v>348000</v>
      </c>
      <c r="ED10" s="267">
        <v>94000</v>
      </c>
      <c r="EE10" s="267">
        <v>1249000</v>
      </c>
      <c r="EF10" s="267">
        <v>201000</v>
      </c>
      <c r="EG10" s="267">
        <v>1400000</v>
      </c>
      <c r="EH10" s="267">
        <v>200000</v>
      </c>
      <c r="EI10" s="267">
        <v>1526000</v>
      </c>
      <c r="EJ10" s="267">
        <v>228000</v>
      </c>
      <c r="EK10" s="267">
        <v>1</v>
      </c>
      <c r="EL10" s="267">
        <v>1</v>
      </c>
      <c r="EM10" s="267">
        <v>1</v>
      </c>
      <c r="EN10" s="267">
        <v>1</v>
      </c>
      <c r="EO10" s="267">
        <v>0</v>
      </c>
      <c r="EP10" s="267">
        <v>0</v>
      </c>
      <c r="EQ10" s="267">
        <v>1</v>
      </c>
      <c r="ER10" s="267" t="s">
        <v>1067</v>
      </c>
    </row>
    <row r="11" spans="1:148" x14ac:dyDescent="0.35">
      <c r="A11" s="267" t="s">
        <v>1547</v>
      </c>
      <c r="B11" s="267">
        <v>19000</v>
      </c>
      <c r="C11" s="267">
        <v>5000</v>
      </c>
      <c r="D11" s="267">
        <v>1000</v>
      </c>
      <c r="E11" s="267">
        <v>15000</v>
      </c>
      <c r="F11" s="267">
        <v>13000</v>
      </c>
      <c r="G11" s="267">
        <v>1000</v>
      </c>
      <c r="H11" s="267">
        <v>16000</v>
      </c>
      <c r="I11" s="267">
        <v>2000</v>
      </c>
      <c r="J11" s="267">
        <v>1000</v>
      </c>
      <c r="K11" s="267">
        <v>4000</v>
      </c>
      <c r="L11" s="267">
        <v>1000</v>
      </c>
      <c r="M11" s="267">
        <v>1000</v>
      </c>
      <c r="N11" s="267">
        <v>87000</v>
      </c>
      <c r="O11" s="267">
        <v>15000</v>
      </c>
      <c r="P11" s="267">
        <v>1000</v>
      </c>
      <c r="Q11" s="267">
        <v>4000</v>
      </c>
      <c r="R11" s="267">
        <v>1000</v>
      </c>
      <c r="S11" s="267">
        <v>1000</v>
      </c>
      <c r="T11" s="267">
        <v>16000</v>
      </c>
      <c r="U11" s="267">
        <v>3000</v>
      </c>
      <c r="V11" s="267">
        <v>1000</v>
      </c>
      <c r="W11" s="267">
        <v>15000</v>
      </c>
      <c r="X11" s="267">
        <v>3000</v>
      </c>
      <c r="Y11" s="267">
        <v>1000</v>
      </c>
      <c r="Z11" s="267">
        <v>1000</v>
      </c>
      <c r="AA11" s="267">
        <v>2000</v>
      </c>
      <c r="AB11" s="267">
        <v>1000</v>
      </c>
      <c r="AC11" s="267">
        <v>11000</v>
      </c>
      <c r="AD11" s="267">
        <v>1000</v>
      </c>
      <c r="AE11" s="267">
        <v>1000</v>
      </c>
      <c r="AF11" s="267">
        <v>3000</v>
      </c>
      <c r="AG11" s="267">
        <v>1000</v>
      </c>
      <c r="AH11" s="267">
        <v>1000</v>
      </c>
      <c r="AI11" s="267">
        <v>15000</v>
      </c>
      <c r="AJ11" s="267">
        <v>3000</v>
      </c>
      <c r="AK11" s="267">
        <v>2000</v>
      </c>
      <c r="AL11" s="267">
        <v>3000</v>
      </c>
      <c r="AM11" s="267">
        <v>1000</v>
      </c>
      <c r="AN11" s="267">
        <v>1000</v>
      </c>
      <c r="AO11" s="267">
        <v>120000</v>
      </c>
      <c r="AP11" s="267">
        <v>28000</v>
      </c>
      <c r="AQ11" s="267">
        <v>11000</v>
      </c>
      <c r="AR11" s="267">
        <v>14000</v>
      </c>
      <c r="AS11" s="267">
        <v>3000</v>
      </c>
      <c r="AT11" s="267">
        <v>1000</v>
      </c>
      <c r="AU11" s="267">
        <v>16000</v>
      </c>
      <c r="AV11" s="267">
        <v>1000</v>
      </c>
      <c r="AW11" s="267">
        <v>1000</v>
      </c>
      <c r="AX11" s="267">
        <v>10000</v>
      </c>
      <c r="AY11" s="267">
        <v>1000</v>
      </c>
      <c r="AZ11" s="267">
        <v>2000</v>
      </c>
      <c r="BA11" s="267">
        <v>5000</v>
      </c>
      <c r="BB11" s="267">
        <v>1000</v>
      </c>
      <c r="BC11" s="267">
        <v>1000</v>
      </c>
      <c r="BD11" s="267">
        <v>4000</v>
      </c>
      <c r="BE11" s="267">
        <v>1000</v>
      </c>
      <c r="BF11" s="267">
        <v>1000</v>
      </c>
      <c r="BG11" s="267">
        <v>5000</v>
      </c>
      <c r="BH11" s="267">
        <v>1000</v>
      </c>
      <c r="BI11" s="267">
        <v>1000</v>
      </c>
      <c r="BJ11" s="267">
        <v>10000</v>
      </c>
      <c r="BK11" s="267">
        <v>1000</v>
      </c>
      <c r="BL11" s="267">
        <v>1000</v>
      </c>
      <c r="BM11" s="267">
        <v>1000</v>
      </c>
      <c r="BN11" s="267">
        <v>1000</v>
      </c>
      <c r="BO11" s="267">
        <v>1000</v>
      </c>
      <c r="BP11" s="267">
        <v>10000</v>
      </c>
      <c r="BQ11" s="267">
        <v>2000</v>
      </c>
      <c r="BR11" s="267">
        <v>1000</v>
      </c>
      <c r="BS11" s="267">
        <v>2000</v>
      </c>
      <c r="BT11" s="267">
        <v>1000</v>
      </c>
      <c r="BU11" s="267">
        <v>1000</v>
      </c>
      <c r="BV11" s="267">
        <v>1000</v>
      </c>
      <c r="BW11" s="267">
        <v>1000</v>
      </c>
      <c r="BX11" s="267">
        <v>1000</v>
      </c>
      <c r="BY11" s="267">
        <v>1000</v>
      </c>
      <c r="BZ11" s="267">
        <v>1000</v>
      </c>
      <c r="CA11" s="267">
        <v>1000</v>
      </c>
      <c r="CB11" s="267">
        <v>1000</v>
      </c>
      <c r="CC11" s="267">
        <v>1000</v>
      </c>
      <c r="CD11" s="267">
        <v>1000</v>
      </c>
      <c r="CE11" s="267">
        <v>11000</v>
      </c>
      <c r="CF11" s="267">
        <v>1000</v>
      </c>
      <c r="CG11" s="267">
        <v>1000</v>
      </c>
      <c r="CH11" s="267">
        <v>3000</v>
      </c>
      <c r="CI11" s="267">
        <v>1000</v>
      </c>
      <c r="CJ11" s="267">
        <v>1000</v>
      </c>
      <c r="CK11" s="267">
        <v>1000</v>
      </c>
      <c r="CL11" s="267">
        <v>1000</v>
      </c>
      <c r="CM11" s="267">
        <v>1000</v>
      </c>
      <c r="CN11" s="267">
        <v>5000</v>
      </c>
      <c r="CO11" s="267">
        <v>1000</v>
      </c>
      <c r="CP11" s="267">
        <v>1000</v>
      </c>
      <c r="CQ11" s="267">
        <v>1000</v>
      </c>
      <c r="CR11" s="267">
        <v>1000</v>
      </c>
      <c r="CS11" s="267">
        <v>1000</v>
      </c>
      <c r="CT11" s="267">
        <v>6000</v>
      </c>
      <c r="CU11" s="267">
        <v>1000</v>
      </c>
      <c r="CV11" s="267">
        <v>1000</v>
      </c>
      <c r="CW11" s="267">
        <v>60000</v>
      </c>
      <c r="CX11" s="267">
        <v>19000</v>
      </c>
      <c r="CY11" s="267">
        <v>9000</v>
      </c>
      <c r="CZ11" s="267">
        <v>5000</v>
      </c>
      <c r="DA11" s="267">
        <v>1000</v>
      </c>
      <c r="DB11" s="267">
        <v>1000</v>
      </c>
      <c r="DC11" s="267">
        <v>1000</v>
      </c>
      <c r="DD11" s="267">
        <v>1000</v>
      </c>
      <c r="DE11" s="267">
        <v>1000</v>
      </c>
      <c r="DF11" s="267">
        <v>1000</v>
      </c>
      <c r="DG11" s="267">
        <v>1000</v>
      </c>
      <c r="DH11" s="267">
        <v>1000</v>
      </c>
      <c r="DI11" s="267">
        <v>37000</v>
      </c>
      <c r="DJ11" s="267">
        <v>4000</v>
      </c>
      <c r="DK11" s="267">
        <v>16000</v>
      </c>
      <c r="DL11" s="267">
        <v>26000</v>
      </c>
      <c r="DM11" s="267">
        <v>43000</v>
      </c>
      <c r="DN11" s="267">
        <v>20000</v>
      </c>
      <c r="DO11" s="267">
        <v>7000</v>
      </c>
      <c r="DP11" s="267">
        <v>1000</v>
      </c>
      <c r="DQ11" s="267">
        <v>1000</v>
      </c>
      <c r="DR11" s="267">
        <v>167000</v>
      </c>
      <c r="DS11" s="267">
        <v>36000</v>
      </c>
      <c r="DT11" s="267">
        <v>51000</v>
      </c>
      <c r="DU11" s="267">
        <v>178000</v>
      </c>
      <c r="DV11" s="267">
        <v>1000</v>
      </c>
      <c r="DW11" s="267">
        <v>1428000</v>
      </c>
      <c r="DX11" s="267">
        <v>160000</v>
      </c>
      <c r="DY11" s="267">
        <v>1160000</v>
      </c>
      <c r="DZ11" s="267">
        <v>198000</v>
      </c>
      <c r="EA11" s="267">
        <v>174000</v>
      </c>
      <c r="EB11" s="267">
        <v>24000</v>
      </c>
      <c r="EC11" s="267">
        <v>348000</v>
      </c>
      <c r="ED11" s="267">
        <v>94000</v>
      </c>
      <c r="EE11" s="267">
        <v>1249000</v>
      </c>
      <c r="EF11" s="267">
        <v>201000</v>
      </c>
      <c r="EG11" s="267">
        <v>1400000</v>
      </c>
      <c r="EH11" s="267">
        <v>200000</v>
      </c>
      <c r="EI11" s="267">
        <v>1526000</v>
      </c>
      <c r="EJ11" s="267">
        <v>228000</v>
      </c>
      <c r="EK11" s="267">
        <v>1</v>
      </c>
      <c r="EL11" s="267">
        <v>1</v>
      </c>
      <c r="EM11" s="267">
        <v>1</v>
      </c>
      <c r="EN11" s="267">
        <v>1</v>
      </c>
      <c r="EO11" s="267">
        <v>0</v>
      </c>
      <c r="EP11" s="267">
        <v>0</v>
      </c>
      <c r="EQ11" s="267">
        <v>1</v>
      </c>
      <c r="ER11" s="267" t="s">
        <v>1545</v>
      </c>
    </row>
    <row r="12" spans="1:148" x14ac:dyDescent="0.35">
      <c r="A12" s="267" t="s">
        <v>1328</v>
      </c>
      <c r="B12" s="267">
        <v>19000</v>
      </c>
      <c r="C12" s="267">
        <v>5000</v>
      </c>
      <c r="D12" s="267">
        <v>1000</v>
      </c>
      <c r="E12" s="267">
        <v>15000</v>
      </c>
      <c r="F12" s="267">
        <v>13000</v>
      </c>
      <c r="G12" s="267">
        <v>1000</v>
      </c>
      <c r="H12" s="267">
        <v>16000</v>
      </c>
      <c r="I12" s="267">
        <v>2000</v>
      </c>
      <c r="J12" s="267">
        <v>1000</v>
      </c>
      <c r="K12" s="267">
        <v>4000</v>
      </c>
      <c r="L12" s="267">
        <v>1000</v>
      </c>
      <c r="M12" s="267">
        <v>1000</v>
      </c>
      <c r="N12" s="267">
        <v>87000</v>
      </c>
      <c r="O12" s="267">
        <v>15000</v>
      </c>
      <c r="P12" s="267">
        <v>1000</v>
      </c>
      <c r="Q12" s="267">
        <v>4000</v>
      </c>
      <c r="R12" s="267">
        <v>1000</v>
      </c>
      <c r="S12" s="267">
        <v>1000</v>
      </c>
      <c r="T12" s="267">
        <v>16000</v>
      </c>
      <c r="U12" s="267">
        <v>3000</v>
      </c>
      <c r="V12" s="267">
        <v>1000</v>
      </c>
      <c r="W12" s="267">
        <v>15000</v>
      </c>
      <c r="X12" s="267">
        <v>3000</v>
      </c>
      <c r="Y12" s="267">
        <v>1000</v>
      </c>
      <c r="Z12" s="267">
        <v>1000</v>
      </c>
      <c r="AA12" s="267">
        <v>2000</v>
      </c>
      <c r="AB12" s="267">
        <v>1000</v>
      </c>
      <c r="AC12" s="267">
        <v>11000</v>
      </c>
      <c r="AD12" s="267">
        <v>1000</v>
      </c>
      <c r="AE12" s="267">
        <v>1000</v>
      </c>
      <c r="AF12" s="267">
        <v>3000</v>
      </c>
      <c r="AG12" s="267">
        <v>1000</v>
      </c>
      <c r="AH12" s="267">
        <v>1000</v>
      </c>
      <c r="AI12" s="267">
        <v>15000</v>
      </c>
      <c r="AJ12" s="267">
        <v>3000</v>
      </c>
      <c r="AK12" s="267">
        <v>2000</v>
      </c>
      <c r="AL12" s="267">
        <v>3000</v>
      </c>
      <c r="AM12" s="267">
        <v>1000</v>
      </c>
      <c r="AN12" s="267">
        <v>1000</v>
      </c>
      <c r="AO12" s="267">
        <v>120000</v>
      </c>
      <c r="AP12" s="267">
        <v>28000</v>
      </c>
      <c r="AQ12" s="267">
        <v>11000</v>
      </c>
      <c r="AR12" s="267">
        <v>14000</v>
      </c>
      <c r="AS12" s="267">
        <v>3000</v>
      </c>
      <c r="AT12" s="267">
        <v>1000</v>
      </c>
      <c r="AU12" s="267">
        <v>16000</v>
      </c>
      <c r="AV12" s="267">
        <v>1000</v>
      </c>
      <c r="AW12" s="267">
        <v>1000</v>
      </c>
      <c r="AX12" s="267">
        <v>10000</v>
      </c>
      <c r="AY12" s="267">
        <v>1000</v>
      </c>
      <c r="AZ12" s="267">
        <v>2000</v>
      </c>
      <c r="BA12" s="267">
        <v>5000</v>
      </c>
      <c r="BB12" s="267">
        <v>1000</v>
      </c>
      <c r="BC12" s="267">
        <v>1000</v>
      </c>
      <c r="BD12" s="267">
        <v>4000</v>
      </c>
      <c r="BE12" s="267">
        <v>1000</v>
      </c>
      <c r="BF12" s="267">
        <v>1000</v>
      </c>
      <c r="BG12" s="267">
        <v>5000</v>
      </c>
      <c r="BH12" s="267">
        <v>1000</v>
      </c>
      <c r="BI12" s="267">
        <v>1000</v>
      </c>
      <c r="BJ12" s="267">
        <v>10000</v>
      </c>
      <c r="BK12" s="267">
        <v>1000</v>
      </c>
      <c r="BL12" s="267">
        <v>1000</v>
      </c>
      <c r="BM12" s="267">
        <v>1000</v>
      </c>
      <c r="BN12" s="267">
        <v>1000</v>
      </c>
      <c r="BO12" s="267">
        <v>1000</v>
      </c>
      <c r="BP12" s="267">
        <v>10000</v>
      </c>
      <c r="BQ12" s="267">
        <v>2000</v>
      </c>
      <c r="BR12" s="267">
        <v>1000</v>
      </c>
      <c r="BS12" s="267">
        <v>2000</v>
      </c>
      <c r="BT12" s="267">
        <v>1000</v>
      </c>
      <c r="BU12" s="267">
        <v>1000</v>
      </c>
      <c r="BV12" s="267">
        <v>1000</v>
      </c>
      <c r="BW12" s="267">
        <v>1000</v>
      </c>
      <c r="BX12" s="267">
        <v>1000</v>
      </c>
      <c r="BY12" s="267">
        <v>1000</v>
      </c>
      <c r="BZ12" s="267">
        <v>1000</v>
      </c>
      <c r="CA12" s="267">
        <v>1000</v>
      </c>
      <c r="CB12" s="267">
        <v>1000</v>
      </c>
      <c r="CC12" s="267">
        <v>1000</v>
      </c>
      <c r="CD12" s="267">
        <v>1000</v>
      </c>
      <c r="CE12" s="267">
        <v>11000</v>
      </c>
      <c r="CF12" s="267">
        <v>1000</v>
      </c>
      <c r="CG12" s="267">
        <v>1000</v>
      </c>
      <c r="CH12" s="267">
        <v>3000</v>
      </c>
      <c r="CI12" s="267">
        <v>1000</v>
      </c>
      <c r="CJ12" s="267">
        <v>1000</v>
      </c>
      <c r="CK12" s="267">
        <v>1000</v>
      </c>
      <c r="CL12" s="267">
        <v>1000</v>
      </c>
      <c r="CM12" s="267">
        <v>1000</v>
      </c>
      <c r="CN12" s="267">
        <v>5000</v>
      </c>
      <c r="CO12" s="267">
        <v>1000</v>
      </c>
      <c r="CP12" s="267">
        <v>1000</v>
      </c>
      <c r="CQ12" s="267">
        <v>1000</v>
      </c>
      <c r="CR12" s="267">
        <v>1000</v>
      </c>
      <c r="CS12" s="267">
        <v>1000</v>
      </c>
      <c r="CT12" s="267">
        <v>6000</v>
      </c>
      <c r="CU12" s="267">
        <v>1000</v>
      </c>
      <c r="CV12" s="267">
        <v>1000</v>
      </c>
      <c r="CW12" s="267">
        <v>60000</v>
      </c>
      <c r="CX12" s="267">
        <v>19000</v>
      </c>
      <c r="CY12" s="267">
        <v>9000</v>
      </c>
      <c r="CZ12" s="267">
        <v>5000</v>
      </c>
      <c r="DA12" s="267">
        <v>1000</v>
      </c>
      <c r="DB12" s="267">
        <v>1000</v>
      </c>
      <c r="DC12" s="267">
        <v>1000</v>
      </c>
      <c r="DD12" s="267">
        <v>1000</v>
      </c>
      <c r="DE12" s="267">
        <v>1000</v>
      </c>
      <c r="DF12" s="267">
        <v>1000</v>
      </c>
      <c r="DG12" s="267">
        <v>1000</v>
      </c>
      <c r="DH12" s="267">
        <v>1000</v>
      </c>
      <c r="DI12" s="267">
        <v>37000</v>
      </c>
      <c r="DJ12" s="267">
        <v>4000</v>
      </c>
      <c r="DK12" s="267">
        <v>16000</v>
      </c>
      <c r="DL12" s="267">
        <v>26000</v>
      </c>
      <c r="DM12" s="267">
        <v>43000</v>
      </c>
      <c r="DN12" s="267">
        <v>20000</v>
      </c>
      <c r="DO12" s="267">
        <v>7000</v>
      </c>
      <c r="DP12" s="267">
        <v>1000</v>
      </c>
      <c r="DQ12" s="267">
        <v>1000</v>
      </c>
      <c r="DR12" s="267">
        <v>167000</v>
      </c>
      <c r="DS12" s="267">
        <v>36000</v>
      </c>
      <c r="DT12" s="267">
        <v>51000</v>
      </c>
      <c r="DU12" s="267">
        <v>178000</v>
      </c>
      <c r="DV12" s="267">
        <v>1000</v>
      </c>
      <c r="DW12" s="267">
        <v>1428000</v>
      </c>
      <c r="DX12" s="267">
        <v>160000</v>
      </c>
      <c r="DY12" s="267">
        <v>1160000</v>
      </c>
      <c r="DZ12" s="267">
        <v>198000</v>
      </c>
      <c r="EA12" s="267">
        <v>174000</v>
      </c>
      <c r="EB12" s="267">
        <v>24000</v>
      </c>
      <c r="EC12" s="267">
        <v>348000</v>
      </c>
      <c r="ED12" s="267">
        <v>94000</v>
      </c>
      <c r="EE12" s="267">
        <v>1249000</v>
      </c>
      <c r="EF12" s="267">
        <v>201000</v>
      </c>
      <c r="EG12" s="267">
        <v>1400000</v>
      </c>
      <c r="EH12" s="267">
        <v>200000</v>
      </c>
      <c r="EI12" s="267">
        <v>1526000</v>
      </c>
      <c r="EJ12" s="267">
        <v>228000</v>
      </c>
      <c r="EK12" s="267">
        <v>1</v>
      </c>
      <c r="EL12" s="267">
        <v>1</v>
      </c>
      <c r="EM12" s="267">
        <v>1</v>
      </c>
      <c r="EN12" s="267">
        <v>1</v>
      </c>
      <c r="EO12" s="267">
        <v>0</v>
      </c>
      <c r="EP12" s="267">
        <v>0</v>
      </c>
      <c r="EQ12" s="267">
        <v>1</v>
      </c>
      <c r="ER12" s="267" t="s">
        <v>1326</v>
      </c>
    </row>
    <row r="13" spans="1:148" x14ac:dyDescent="0.35">
      <c r="A13" s="267" t="s">
        <v>1705</v>
      </c>
      <c r="B13" s="267">
        <v>19000</v>
      </c>
      <c r="C13" s="267">
        <v>5000</v>
      </c>
      <c r="D13" s="267">
        <v>1000</v>
      </c>
      <c r="E13" s="267">
        <v>15000</v>
      </c>
      <c r="F13" s="267">
        <v>13000</v>
      </c>
      <c r="G13" s="267">
        <v>1000</v>
      </c>
      <c r="H13" s="267">
        <v>16000</v>
      </c>
      <c r="I13" s="267">
        <v>2000</v>
      </c>
      <c r="J13" s="267">
        <v>1000</v>
      </c>
      <c r="K13" s="267">
        <v>4000</v>
      </c>
      <c r="L13" s="267">
        <v>1000</v>
      </c>
      <c r="M13" s="267">
        <v>1000</v>
      </c>
      <c r="N13" s="267">
        <v>87000</v>
      </c>
      <c r="O13" s="267">
        <v>15000</v>
      </c>
      <c r="P13" s="267">
        <v>1000</v>
      </c>
      <c r="Q13" s="267">
        <v>4000</v>
      </c>
      <c r="R13" s="267">
        <v>1000</v>
      </c>
      <c r="S13" s="267">
        <v>1000</v>
      </c>
      <c r="T13" s="267">
        <v>16000</v>
      </c>
      <c r="U13" s="267">
        <v>3000</v>
      </c>
      <c r="V13" s="267">
        <v>1000</v>
      </c>
      <c r="W13" s="267">
        <v>15000</v>
      </c>
      <c r="X13" s="267">
        <v>3000</v>
      </c>
      <c r="Y13" s="267">
        <v>1000</v>
      </c>
      <c r="Z13" s="267">
        <v>1000</v>
      </c>
      <c r="AA13" s="267">
        <v>2000</v>
      </c>
      <c r="AB13" s="267">
        <v>1000</v>
      </c>
      <c r="AC13" s="267">
        <v>11000</v>
      </c>
      <c r="AD13" s="267">
        <v>1000</v>
      </c>
      <c r="AE13" s="267">
        <v>1000</v>
      </c>
      <c r="AF13" s="267">
        <v>3000</v>
      </c>
      <c r="AG13" s="267">
        <v>1000</v>
      </c>
      <c r="AH13" s="267">
        <v>1000</v>
      </c>
      <c r="AI13" s="267">
        <v>15000</v>
      </c>
      <c r="AJ13" s="267">
        <v>3000</v>
      </c>
      <c r="AK13" s="267">
        <v>2000</v>
      </c>
      <c r="AL13" s="267">
        <v>3000</v>
      </c>
      <c r="AM13" s="267">
        <v>1000</v>
      </c>
      <c r="AN13" s="267">
        <v>1000</v>
      </c>
      <c r="AO13" s="267">
        <v>120000</v>
      </c>
      <c r="AP13" s="267">
        <v>28000</v>
      </c>
      <c r="AQ13" s="267">
        <v>11000</v>
      </c>
      <c r="AR13" s="267">
        <v>14000</v>
      </c>
      <c r="AS13" s="267">
        <v>3000</v>
      </c>
      <c r="AT13" s="267">
        <v>1000</v>
      </c>
      <c r="AU13" s="267">
        <v>16000</v>
      </c>
      <c r="AV13" s="267">
        <v>1000</v>
      </c>
      <c r="AW13" s="267">
        <v>1000</v>
      </c>
      <c r="AX13" s="267">
        <v>10000</v>
      </c>
      <c r="AY13" s="267">
        <v>1000</v>
      </c>
      <c r="AZ13" s="267">
        <v>2000</v>
      </c>
      <c r="BA13" s="267">
        <v>5000</v>
      </c>
      <c r="BB13" s="267">
        <v>1000</v>
      </c>
      <c r="BC13" s="267">
        <v>1000</v>
      </c>
      <c r="BD13" s="267">
        <v>4000</v>
      </c>
      <c r="BE13" s="267">
        <v>1000</v>
      </c>
      <c r="BF13" s="267">
        <v>1000</v>
      </c>
      <c r="BG13" s="267">
        <v>5000</v>
      </c>
      <c r="BH13" s="267">
        <v>1000</v>
      </c>
      <c r="BI13" s="267">
        <v>1000</v>
      </c>
      <c r="BJ13" s="267">
        <v>10000</v>
      </c>
      <c r="BK13" s="267">
        <v>1000</v>
      </c>
      <c r="BL13" s="267">
        <v>1000</v>
      </c>
      <c r="BM13" s="267">
        <v>1000</v>
      </c>
      <c r="BN13" s="267">
        <v>1000</v>
      </c>
      <c r="BO13" s="267">
        <v>1000</v>
      </c>
      <c r="BP13" s="267">
        <v>10000</v>
      </c>
      <c r="BQ13" s="267">
        <v>2000</v>
      </c>
      <c r="BR13" s="267">
        <v>1000</v>
      </c>
      <c r="BS13" s="267">
        <v>2000</v>
      </c>
      <c r="BT13" s="267">
        <v>1000</v>
      </c>
      <c r="BU13" s="267">
        <v>1000</v>
      </c>
      <c r="BV13" s="267">
        <v>1000</v>
      </c>
      <c r="BW13" s="267">
        <v>1000</v>
      </c>
      <c r="BX13" s="267">
        <v>1000</v>
      </c>
      <c r="BY13" s="267">
        <v>1000</v>
      </c>
      <c r="BZ13" s="267">
        <v>1000</v>
      </c>
      <c r="CA13" s="267">
        <v>1000</v>
      </c>
      <c r="CB13" s="267">
        <v>1000</v>
      </c>
      <c r="CC13" s="267">
        <v>1000</v>
      </c>
      <c r="CD13" s="267">
        <v>1000</v>
      </c>
      <c r="CE13" s="267">
        <v>11000</v>
      </c>
      <c r="CF13" s="267">
        <v>1000</v>
      </c>
      <c r="CG13" s="267">
        <v>1000</v>
      </c>
      <c r="CH13" s="267">
        <v>3000</v>
      </c>
      <c r="CI13" s="267">
        <v>1000</v>
      </c>
      <c r="CJ13" s="267">
        <v>1000</v>
      </c>
      <c r="CK13" s="267">
        <v>1000</v>
      </c>
      <c r="CL13" s="267">
        <v>1000</v>
      </c>
      <c r="CM13" s="267">
        <v>1000</v>
      </c>
      <c r="CN13" s="267">
        <v>5000</v>
      </c>
      <c r="CO13" s="267">
        <v>1000</v>
      </c>
      <c r="CP13" s="267">
        <v>1000</v>
      </c>
      <c r="CQ13" s="267">
        <v>1000</v>
      </c>
      <c r="CR13" s="267">
        <v>1000</v>
      </c>
      <c r="CS13" s="267">
        <v>1000</v>
      </c>
      <c r="CT13" s="267">
        <v>6000</v>
      </c>
      <c r="CU13" s="267">
        <v>1000</v>
      </c>
      <c r="CV13" s="267">
        <v>1000</v>
      </c>
      <c r="CW13" s="267">
        <v>60000</v>
      </c>
      <c r="CX13" s="267">
        <v>19000</v>
      </c>
      <c r="CY13" s="267">
        <v>9000</v>
      </c>
      <c r="CZ13" s="267">
        <v>5000</v>
      </c>
      <c r="DA13" s="267">
        <v>1000</v>
      </c>
      <c r="DB13" s="267">
        <v>1000</v>
      </c>
      <c r="DC13" s="267">
        <v>1000</v>
      </c>
      <c r="DD13" s="267">
        <v>1000</v>
      </c>
      <c r="DE13" s="267">
        <v>1000</v>
      </c>
      <c r="DF13" s="267">
        <v>1000</v>
      </c>
      <c r="DG13" s="267">
        <v>1000</v>
      </c>
      <c r="DH13" s="267">
        <v>1000</v>
      </c>
      <c r="DI13" s="267">
        <v>37000</v>
      </c>
      <c r="DJ13" s="267">
        <v>4000</v>
      </c>
      <c r="DK13" s="267">
        <v>16000</v>
      </c>
      <c r="DL13" s="267">
        <v>26000</v>
      </c>
      <c r="DM13" s="267">
        <v>43000</v>
      </c>
      <c r="DN13" s="267">
        <v>20000</v>
      </c>
      <c r="DO13" s="267">
        <v>7000</v>
      </c>
      <c r="DP13" s="267">
        <v>1000</v>
      </c>
      <c r="DQ13" s="267">
        <v>1000</v>
      </c>
      <c r="DR13" s="267">
        <v>167000</v>
      </c>
      <c r="DS13" s="267">
        <v>36000</v>
      </c>
      <c r="DT13" s="267">
        <v>51000</v>
      </c>
      <c r="DU13" s="267">
        <v>178000</v>
      </c>
      <c r="DV13" s="267">
        <v>1000</v>
      </c>
      <c r="DW13" s="267">
        <v>1428000</v>
      </c>
      <c r="DX13" s="267">
        <v>160000</v>
      </c>
      <c r="DY13" s="267">
        <v>1160000</v>
      </c>
      <c r="DZ13" s="267">
        <v>198000</v>
      </c>
      <c r="EA13" s="267">
        <v>174000</v>
      </c>
      <c r="EB13" s="267">
        <v>24000</v>
      </c>
      <c r="EC13" s="267">
        <v>348000</v>
      </c>
      <c r="ED13" s="267">
        <v>94000</v>
      </c>
      <c r="EE13" s="267">
        <v>1249000</v>
      </c>
      <c r="EF13" s="267">
        <v>201000</v>
      </c>
      <c r="EG13" s="267">
        <v>1400000</v>
      </c>
      <c r="EH13" s="267">
        <v>200000</v>
      </c>
      <c r="EI13" s="267">
        <v>1526000</v>
      </c>
      <c r="EJ13" s="267">
        <v>228000</v>
      </c>
      <c r="EK13" s="267">
        <v>1</v>
      </c>
      <c r="EL13" s="267">
        <v>1</v>
      </c>
      <c r="EM13" s="267">
        <v>1</v>
      </c>
      <c r="EN13" s="267">
        <v>1</v>
      </c>
      <c r="EO13" s="267">
        <v>0</v>
      </c>
      <c r="EP13" s="267">
        <v>0</v>
      </c>
      <c r="EQ13" s="267">
        <v>0</v>
      </c>
      <c r="ER13" s="267" t="s">
        <v>1703</v>
      </c>
    </row>
    <row r="14" spans="1:148" x14ac:dyDescent="0.35">
      <c r="A14" s="267" t="s">
        <v>1717</v>
      </c>
      <c r="B14" s="267">
        <v>19000</v>
      </c>
      <c r="C14" s="267">
        <v>5000</v>
      </c>
      <c r="D14" s="267">
        <v>1000</v>
      </c>
      <c r="E14" s="267">
        <v>15000</v>
      </c>
      <c r="F14" s="267">
        <v>13000</v>
      </c>
      <c r="G14" s="267">
        <v>1000</v>
      </c>
      <c r="H14" s="267">
        <v>16000</v>
      </c>
      <c r="I14" s="267">
        <v>2000</v>
      </c>
      <c r="J14" s="267">
        <v>1000</v>
      </c>
      <c r="K14" s="267">
        <v>4000</v>
      </c>
      <c r="L14" s="267">
        <v>1000</v>
      </c>
      <c r="M14" s="267">
        <v>1000</v>
      </c>
      <c r="N14" s="267">
        <v>87000</v>
      </c>
      <c r="O14" s="267">
        <v>15000</v>
      </c>
      <c r="P14" s="267">
        <v>1000</v>
      </c>
      <c r="Q14" s="267">
        <v>4000</v>
      </c>
      <c r="R14" s="267">
        <v>1000</v>
      </c>
      <c r="S14" s="267">
        <v>1000</v>
      </c>
      <c r="T14" s="267">
        <v>16000</v>
      </c>
      <c r="U14" s="267">
        <v>3000</v>
      </c>
      <c r="V14" s="267">
        <v>1000</v>
      </c>
      <c r="W14" s="267">
        <v>15000</v>
      </c>
      <c r="X14" s="267">
        <v>3000</v>
      </c>
      <c r="Y14" s="267">
        <v>1000</v>
      </c>
      <c r="Z14" s="267">
        <v>1000</v>
      </c>
      <c r="AA14" s="267">
        <v>2000</v>
      </c>
      <c r="AB14" s="267">
        <v>1000</v>
      </c>
      <c r="AC14" s="267">
        <v>11000</v>
      </c>
      <c r="AD14" s="267">
        <v>1000</v>
      </c>
      <c r="AE14" s="267">
        <v>1000</v>
      </c>
      <c r="AF14" s="267">
        <v>3000</v>
      </c>
      <c r="AG14" s="267">
        <v>1000</v>
      </c>
      <c r="AH14" s="267">
        <v>1000</v>
      </c>
      <c r="AI14" s="267">
        <v>15000</v>
      </c>
      <c r="AJ14" s="267">
        <v>3000</v>
      </c>
      <c r="AK14" s="267">
        <v>2000</v>
      </c>
      <c r="AL14" s="267">
        <v>3000</v>
      </c>
      <c r="AM14" s="267">
        <v>1000</v>
      </c>
      <c r="AN14" s="267">
        <v>1000</v>
      </c>
      <c r="AO14" s="267">
        <v>120000</v>
      </c>
      <c r="AP14" s="267">
        <v>28000</v>
      </c>
      <c r="AQ14" s="267">
        <v>11000</v>
      </c>
      <c r="AR14" s="267">
        <v>14000</v>
      </c>
      <c r="AS14" s="267">
        <v>3000</v>
      </c>
      <c r="AT14" s="267">
        <v>1000</v>
      </c>
      <c r="AU14" s="267">
        <v>16000</v>
      </c>
      <c r="AV14" s="267">
        <v>1000</v>
      </c>
      <c r="AW14" s="267">
        <v>1000</v>
      </c>
      <c r="AX14" s="267">
        <v>10000</v>
      </c>
      <c r="AY14" s="267">
        <v>1000</v>
      </c>
      <c r="AZ14" s="267">
        <v>2000</v>
      </c>
      <c r="BA14" s="267">
        <v>5000</v>
      </c>
      <c r="BB14" s="267">
        <v>1000</v>
      </c>
      <c r="BC14" s="267">
        <v>1000</v>
      </c>
      <c r="BD14" s="267">
        <v>4000</v>
      </c>
      <c r="BE14" s="267">
        <v>1000</v>
      </c>
      <c r="BF14" s="267">
        <v>1000</v>
      </c>
      <c r="BG14" s="267">
        <v>5000</v>
      </c>
      <c r="BH14" s="267">
        <v>1000</v>
      </c>
      <c r="BI14" s="267">
        <v>1000</v>
      </c>
      <c r="BJ14" s="267">
        <v>10000</v>
      </c>
      <c r="BK14" s="267">
        <v>1000</v>
      </c>
      <c r="BL14" s="267">
        <v>1000</v>
      </c>
      <c r="BM14" s="267">
        <v>1000</v>
      </c>
      <c r="BN14" s="267">
        <v>1000</v>
      </c>
      <c r="BO14" s="267">
        <v>1000</v>
      </c>
      <c r="BP14" s="267">
        <v>10000</v>
      </c>
      <c r="BQ14" s="267">
        <v>2000</v>
      </c>
      <c r="BR14" s="267">
        <v>1000</v>
      </c>
      <c r="BS14" s="267">
        <v>2000</v>
      </c>
      <c r="BT14" s="267">
        <v>1000</v>
      </c>
      <c r="BU14" s="267">
        <v>1000</v>
      </c>
      <c r="BV14" s="267">
        <v>1000</v>
      </c>
      <c r="BW14" s="267">
        <v>1000</v>
      </c>
      <c r="BX14" s="267">
        <v>1000</v>
      </c>
      <c r="BY14" s="267">
        <v>1000</v>
      </c>
      <c r="BZ14" s="267">
        <v>1000</v>
      </c>
      <c r="CA14" s="267">
        <v>1000</v>
      </c>
      <c r="CB14" s="267">
        <v>1000</v>
      </c>
      <c r="CC14" s="267">
        <v>1000</v>
      </c>
      <c r="CD14" s="267">
        <v>1000</v>
      </c>
      <c r="CE14" s="267">
        <v>11000</v>
      </c>
      <c r="CF14" s="267">
        <v>1000</v>
      </c>
      <c r="CG14" s="267">
        <v>1000</v>
      </c>
      <c r="CH14" s="267">
        <v>3000</v>
      </c>
      <c r="CI14" s="267">
        <v>1000</v>
      </c>
      <c r="CJ14" s="267">
        <v>1000</v>
      </c>
      <c r="CK14" s="267">
        <v>1000</v>
      </c>
      <c r="CL14" s="267">
        <v>1000</v>
      </c>
      <c r="CM14" s="267">
        <v>1000</v>
      </c>
      <c r="CN14" s="267">
        <v>5000</v>
      </c>
      <c r="CO14" s="267">
        <v>1000</v>
      </c>
      <c r="CP14" s="267">
        <v>1000</v>
      </c>
      <c r="CQ14" s="267">
        <v>1000</v>
      </c>
      <c r="CR14" s="267">
        <v>1000</v>
      </c>
      <c r="CS14" s="267">
        <v>1000</v>
      </c>
      <c r="CT14" s="267">
        <v>6000</v>
      </c>
      <c r="CU14" s="267">
        <v>1000</v>
      </c>
      <c r="CV14" s="267">
        <v>1000</v>
      </c>
      <c r="CW14" s="267">
        <v>60000</v>
      </c>
      <c r="CX14" s="267">
        <v>19000</v>
      </c>
      <c r="CY14" s="267">
        <v>9000</v>
      </c>
      <c r="CZ14" s="267">
        <v>5000</v>
      </c>
      <c r="DA14" s="267">
        <v>1000</v>
      </c>
      <c r="DB14" s="267">
        <v>1000</v>
      </c>
      <c r="DC14" s="267">
        <v>1000</v>
      </c>
      <c r="DD14" s="267">
        <v>1000</v>
      </c>
      <c r="DE14" s="267">
        <v>1000</v>
      </c>
      <c r="DF14" s="267">
        <v>1000</v>
      </c>
      <c r="DG14" s="267">
        <v>1000</v>
      </c>
      <c r="DH14" s="267">
        <v>1000</v>
      </c>
      <c r="DI14" s="267">
        <v>37000</v>
      </c>
      <c r="DJ14" s="267">
        <v>4000</v>
      </c>
      <c r="DK14" s="267">
        <v>16000</v>
      </c>
      <c r="DL14" s="267">
        <v>26000</v>
      </c>
      <c r="DM14" s="267">
        <v>43000</v>
      </c>
      <c r="DN14" s="267">
        <v>20000</v>
      </c>
      <c r="DO14" s="267">
        <v>7000</v>
      </c>
      <c r="DP14" s="267">
        <v>1000</v>
      </c>
      <c r="DQ14" s="267">
        <v>1000</v>
      </c>
      <c r="DR14" s="267">
        <v>167000</v>
      </c>
      <c r="DS14" s="267">
        <v>36000</v>
      </c>
      <c r="DT14" s="267">
        <v>51000</v>
      </c>
      <c r="DU14" s="267">
        <v>178000</v>
      </c>
      <c r="DV14" s="267">
        <v>1000</v>
      </c>
      <c r="DW14" s="267">
        <v>1428000</v>
      </c>
      <c r="DX14" s="267">
        <v>160000</v>
      </c>
      <c r="DY14" s="267">
        <v>1160000</v>
      </c>
      <c r="DZ14" s="267">
        <v>198000</v>
      </c>
      <c r="EA14" s="267">
        <v>174000</v>
      </c>
      <c r="EB14" s="267">
        <v>24000</v>
      </c>
      <c r="EC14" s="267">
        <v>348000</v>
      </c>
      <c r="ED14" s="267">
        <v>94000</v>
      </c>
      <c r="EE14" s="267">
        <v>1249000</v>
      </c>
      <c r="EF14" s="267">
        <v>201000</v>
      </c>
      <c r="EG14" s="267">
        <v>1400000</v>
      </c>
      <c r="EH14" s="267">
        <v>200000</v>
      </c>
      <c r="EI14" s="267">
        <v>1526000</v>
      </c>
      <c r="EJ14" s="267">
        <v>228000</v>
      </c>
      <c r="EK14" s="267">
        <v>1</v>
      </c>
      <c r="EL14" s="267">
        <v>1</v>
      </c>
      <c r="EM14" s="267">
        <v>1</v>
      </c>
      <c r="EN14" s="267">
        <v>1</v>
      </c>
      <c r="EO14" s="267">
        <v>0</v>
      </c>
      <c r="EP14" s="267">
        <v>0</v>
      </c>
      <c r="EQ14" s="267">
        <v>0</v>
      </c>
      <c r="ER14" s="267" t="s">
        <v>1715</v>
      </c>
    </row>
    <row r="15" spans="1:148" x14ac:dyDescent="0.35">
      <c r="A15" s="267" t="s">
        <v>2227</v>
      </c>
      <c r="B15" s="267">
        <v>19000</v>
      </c>
      <c r="C15" s="267">
        <v>5000</v>
      </c>
      <c r="D15" s="267">
        <v>1000</v>
      </c>
      <c r="E15" s="267">
        <v>15000</v>
      </c>
      <c r="F15" s="267">
        <v>13000</v>
      </c>
      <c r="G15" s="267">
        <v>1000</v>
      </c>
      <c r="H15" s="267">
        <v>16000</v>
      </c>
      <c r="I15" s="267">
        <v>2000</v>
      </c>
      <c r="J15" s="267">
        <v>1000</v>
      </c>
      <c r="K15" s="267">
        <v>4000</v>
      </c>
      <c r="L15" s="267">
        <v>1000</v>
      </c>
      <c r="M15" s="267">
        <v>1000</v>
      </c>
      <c r="N15" s="267">
        <v>87000</v>
      </c>
      <c r="O15" s="267">
        <v>15000</v>
      </c>
      <c r="P15" s="267">
        <v>1000</v>
      </c>
      <c r="Q15" s="267">
        <v>4000</v>
      </c>
      <c r="R15" s="267">
        <v>1000</v>
      </c>
      <c r="S15" s="267">
        <v>1000</v>
      </c>
      <c r="T15" s="267">
        <v>16000</v>
      </c>
      <c r="U15" s="267">
        <v>3000</v>
      </c>
      <c r="V15" s="267">
        <v>1000</v>
      </c>
      <c r="W15" s="267">
        <v>15000</v>
      </c>
      <c r="X15" s="267">
        <v>3000</v>
      </c>
      <c r="Y15" s="267">
        <v>1000</v>
      </c>
      <c r="Z15" s="267">
        <v>1000</v>
      </c>
      <c r="AA15" s="267">
        <v>2000</v>
      </c>
      <c r="AB15" s="267">
        <v>1000</v>
      </c>
      <c r="AC15" s="267">
        <v>11000</v>
      </c>
      <c r="AD15" s="267">
        <v>1000</v>
      </c>
      <c r="AE15" s="267">
        <v>1000</v>
      </c>
      <c r="AF15" s="267">
        <v>3000</v>
      </c>
      <c r="AG15" s="267">
        <v>1000</v>
      </c>
      <c r="AH15" s="267">
        <v>1000</v>
      </c>
      <c r="AI15" s="267">
        <v>15000</v>
      </c>
      <c r="AJ15" s="267">
        <v>3000</v>
      </c>
      <c r="AK15" s="267">
        <v>2000</v>
      </c>
      <c r="AL15" s="267">
        <v>3000</v>
      </c>
      <c r="AM15" s="267">
        <v>1000</v>
      </c>
      <c r="AN15" s="267">
        <v>1000</v>
      </c>
      <c r="AO15" s="267">
        <v>120000</v>
      </c>
      <c r="AP15" s="267">
        <v>28000</v>
      </c>
      <c r="AQ15" s="267">
        <v>11000</v>
      </c>
      <c r="AR15" s="267">
        <v>14000</v>
      </c>
      <c r="AS15" s="267">
        <v>3000</v>
      </c>
      <c r="AT15" s="267">
        <v>1000</v>
      </c>
      <c r="AU15" s="267">
        <v>16000</v>
      </c>
      <c r="AV15" s="267">
        <v>1000</v>
      </c>
      <c r="AW15" s="267">
        <v>1000</v>
      </c>
      <c r="AX15" s="267">
        <v>10000</v>
      </c>
      <c r="AY15" s="267">
        <v>1000</v>
      </c>
      <c r="AZ15" s="267">
        <v>2000</v>
      </c>
      <c r="BA15" s="267">
        <v>5000</v>
      </c>
      <c r="BB15" s="267">
        <v>1000</v>
      </c>
      <c r="BC15" s="267">
        <v>1000</v>
      </c>
      <c r="BD15" s="267">
        <v>4000</v>
      </c>
      <c r="BE15" s="267">
        <v>1000</v>
      </c>
      <c r="BF15" s="267">
        <v>1000</v>
      </c>
      <c r="BG15" s="267">
        <v>5000</v>
      </c>
      <c r="BH15" s="267">
        <v>1000</v>
      </c>
      <c r="BI15" s="267">
        <v>1000</v>
      </c>
      <c r="BJ15" s="267">
        <v>10000</v>
      </c>
      <c r="BK15" s="267">
        <v>1000</v>
      </c>
      <c r="BL15" s="267">
        <v>1000</v>
      </c>
      <c r="BM15" s="267">
        <v>1000</v>
      </c>
      <c r="BN15" s="267">
        <v>1000</v>
      </c>
      <c r="BO15" s="267">
        <v>1000</v>
      </c>
      <c r="BP15" s="267">
        <v>10000</v>
      </c>
      <c r="BQ15" s="267">
        <v>2000</v>
      </c>
      <c r="BR15" s="267">
        <v>1000</v>
      </c>
      <c r="BS15" s="267">
        <v>2000</v>
      </c>
      <c r="BT15" s="267">
        <v>1000</v>
      </c>
      <c r="BU15" s="267">
        <v>1000</v>
      </c>
      <c r="BV15" s="267">
        <v>1000</v>
      </c>
      <c r="BW15" s="267">
        <v>1000</v>
      </c>
      <c r="BX15" s="267">
        <v>1000</v>
      </c>
      <c r="BY15" s="267">
        <v>1000</v>
      </c>
      <c r="BZ15" s="267">
        <v>1000</v>
      </c>
      <c r="CA15" s="267">
        <v>1000</v>
      </c>
      <c r="CB15" s="267">
        <v>1000</v>
      </c>
      <c r="CC15" s="267">
        <v>1000</v>
      </c>
      <c r="CD15" s="267">
        <v>1000</v>
      </c>
      <c r="CE15" s="267">
        <v>11000</v>
      </c>
      <c r="CF15" s="267">
        <v>1000</v>
      </c>
      <c r="CG15" s="267">
        <v>1000</v>
      </c>
      <c r="CH15" s="267">
        <v>3000</v>
      </c>
      <c r="CI15" s="267">
        <v>1000</v>
      </c>
      <c r="CJ15" s="267">
        <v>1000</v>
      </c>
      <c r="CK15" s="267">
        <v>1000</v>
      </c>
      <c r="CL15" s="267">
        <v>1000</v>
      </c>
      <c r="CM15" s="267">
        <v>1000</v>
      </c>
      <c r="CN15" s="267">
        <v>5000</v>
      </c>
      <c r="CO15" s="267">
        <v>1000</v>
      </c>
      <c r="CP15" s="267">
        <v>1000</v>
      </c>
      <c r="CQ15" s="267">
        <v>1000</v>
      </c>
      <c r="CR15" s="267">
        <v>1000</v>
      </c>
      <c r="CS15" s="267">
        <v>1000</v>
      </c>
      <c r="CT15" s="267">
        <v>6000</v>
      </c>
      <c r="CU15" s="267">
        <v>1000</v>
      </c>
      <c r="CV15" s="267">
        <v>1000</v>
      </c>
      <c r="CW15" s="267">
        <v>60000</v>
      </c>
      <c r="CX15" s="267">
        <v>19000</v>
      </c>
      <c r="CY15" s="267">
        <v>9000</v>
      </c>
      <c r="CZ15" s="267">
        <v>5000</v>
      </c>
      <c r="DA15" s="267">
        <v>1000</v>
      </c>
      <c r="DB15" s="267">
        <v>1000</v>
      </c>
      <c r="DC15" s="267">
        <v>1000</v>
      </c>
      <c r="DD15" s="267">
        <v>1000</v>
      </c>
      <c r="DE15" s="267">
        <v>1000</v>
      </c>
      <c r="DF15" s="267">
        <v>1000</v>
      </c>
      <c r="DG15" s="267">
        <v>1000</v>
      </c>
      <c r="DH15" s="267">
        <v>1000</v>
      </c>
      <c r="DI15" s="267">
        <v>37000</v>
      </c>
      <c r="DJ15" s="267">
        <v>4000</v>
      </c>
      <c r="DK15" s="267">
        <v>16000</v>
      </c>
      <c r="DL15" s="267">
        <v>26000</v>
      </c>
      <c r="DM15" s="267">
        <v>43000</v>
      </c>
      <c r="DN15" s="267">
        <v>20000</v>
      </c>
      <c r="DO15" s="267">
        <v>7000</v>
      </c>
      <c r="DP15" s="267">
        <v>1000</v>
      </c>
      <c r="DQ15" s="267">
        <v>1000</v>
      </c>
      <c r="DR15" s="267">
        <v>167000</v>
      </c>
      <c r="DS15" s="267">
        <v>36000</v>
      </c>
      <c r="DT15" s="267">
        <v>51000</v>
      </c>
      <c r="DU15" s="267">
        <v>178000</v>
      </c>
      <c r="DV15" s="267">
        <v>1000</v>
      </c>
      <c r="DW15" s="267">
        <v>1428000</v>
      </c>
      <c r="DX15" s="267">
        <v>160000</v>
      </c>
      <c r="DY15" s="267">
        <v>1160000</v>
      </c>
      <c r="DZ15" s="267">
        <v>198000</v>
      </c>
      <c r="EA15" s="267">
        <v>174000</v>
      </c>
      <c r="EB15" s="267">
        <v>24000</v>
      </c>
      <c r="EC15" s="267">
        <v>348000</v>
      </c>
      <c r="ED15" s="267">
        <v>94000</v>
      </c>
      <c r="EE15" s="267">
        <v>1249000</v>
      </c>
      <c r="EF15" s="267">
        <v>201000</v>
      </c>
      <c r="EG15" s="267">
        <v>1400000</v>
      </c>
      <c r="EH15" s="267">
        <v>200000</v>
      </c>
      <c r="EI15" s="267">
        <v>1526000</v>
      </c>
      <c r="EJ15" s="267">
        <v>228000</v>
      </c>
      <c r="EK15" s="267">
        <v>1</v>
      </c>
      <c r="EL15" s="267">
        <v>1</v>
      </c>
      <c r="EM15" s="267">
        <v>1</v>
      </c>
      <c r="EN15" s="267">
        <v>1</v>
      </c>
      <c r="EO15" s="267">
        <v>0</v>
      </c>
      <c r="EP15" s="267">
        <v>0</v>
      </c>
      <c r="EQ15" s="267">
        <v>1</v>
      </c>
      <c r="ER15" s="267" t="s">
        <v>2225</v>
      </c>
    </row>
    <row r="16" spans="1:148" x14ac:dyDescent="0.35">
      <c r="A16" s="267" t="s">
        <v>1250</v>
      </c>
      <c r="B16" s="267">
        <v>19000</v>
      </c>
      <c r="C16" s="267">
        <v>5000</v>
      </c>
      <c r="D16" s="267">
        <v>1000</v>
      </c>
      <c r="E16" s="267">
        <v>15000</v>
      </c>
      <c r="F16" s="267">
        <v>13000</v>
      </c>
      <c r="G16" s="267">
        <v>1000</v>
      </c>
      <c r="H16" s="267">
        <v>16000</v>
      </c>
      <c r="I16" s="267">
        <v>2000</v>
      </c>
      <c r="J16" s="267">
        <v>1000</v>
      </c>
      <c r="K16" s="267">
        <v>4000</v>
      </c>
      <c r="L16" s="267">
        <v>1000</v>
      </c>
      <c r="M16" s="267">
        <v>1000</v>
      </c>
      <c r="N16" s="267">
        <v>87000</v>
      </c>
      <c r="O16" s="267">
        <v>15000</v>
      </c>
      <c r="P16" s="267">
        <v>1000</v>
      </c>
      <c r="Q16" s="267">
        <v>4000</v>
      </c>
      <c r="R16" s="267">
        <v>1000</v>
      </c>
      <c r="S16" s="267">
        <v>1000</v>
      </c>
      <c r="T16" s="267">
        <v>16000</v>
      </c>
      <c r="U16" s="267">
        <v>3000</v>
      </c>
      <c r="V16" s="267">
        <v>1000</v>
      </c>
      <c r="W16" s="267">
        <v>15000</v>
      </c>
      <c r="X16" s="267">
        <v>3000</v>
      </c>
      <c r="Y16" s="267">
        <v>1000</v>
      </c>
      <c r="Z16" s="267">
        <v>1000</v>
      </c>
      <c r="AA16" s="267">
        <v>2000</v>
      </c>
      <c r="AB16" s="267">
        <v>1000</v>
      </c>
      <c r="AC16" s="267">
        <v>11000</v>
      </c>
      <c r="AD16" s="267">
        <v>1000</v>
      </c>
      <c r="AE16" s="267">
        <v>1000</v>
      </c>
      <c r="AF16" s="267">
        <v>3000</v>
      </c>
      <c r="AG16" s="267">
        <v>1000</v>
      </c>
      <c r="AH16" s="267">
        <v>1000</v>
      </c>
      <c r="AI16" s="267">
        <v>15000</v>
      </c>
      <c r="AJ16" s="267">
        <v>3000</v>
      </c>
      <c r="AK16" s="267">
        <v>2000</v>
      </c>
      <c r="AL16" s="267">
        <v>3000</v>
      </c>
      <c r="AM16" s="267">
        <v>1000</v>
      </c>
      <c r="AN16" s="267">
        <v>1000</v>
      </c>
      <c r="AO16" s="267">
        <v>120000</v>
      </c>
      <c r="AP16" s="267">
        <v>28000</v>
      </c>
      <c r="AQ16" s="267">
        <v>11000</v>
      </c>
      <c r="AR16" s="267">
        <v>14000</v>
      </c>
      <c r="AS16" s="267">
        <v>3000</v>
      </c>
      <c r="AT16" s="267">
        <v>1000</v>
      </c>
      <c r="AU16" s="267">
        <v>16000</v>
      </c>
      <c r="AV16" s="267">
        <v>1000</v>
      </c>
      <c r="AW16" s="267">
        <v>1000</v>
      </c>
      <c r="AX16" s="267">
        <v>10000</v>
      </c>
      <c r="AY16" s="267">
        <v>1000</v>
      </c>
      <c r="AZ16" s="267">
        <v>2000</v>
      </c>
      <c r="BA16" s="267">
        <v>5000</v>
      </c>
      <c r="BB16" s="267">
        <v>1000</v>
      </c>
      <c r="BC16" s="267">
        <v>1000</v>
      </c>
      <c r="BD16" s="267">
        <v>4000</v>
      </c>
      <c r="BE16" s="267">
        <v>1000</v>
      </c>
      <c r="BF16" s="267">
        <v>1000</v>
      </c>
      <c r="BG16" s="267">
        <v>5000</v>
      </c>
      <c r="BH16" s="267">
        <v>1000</v>
      </c>
      <c r="BI16" s="267">
        <v>1000</v>
      </c>
      <c r="BJ16" s="267">
        <v>10000</v>
      </c>
      <c r="BK16" s="267">
        <v>1000</v>
      </c>
      <c r="BL16" s="267">
        <v>1000</v>
      </c>
      <c r="BM16" s="267">
        <v>1000</v>
      </c>
      <c r="BN16" s="267">
        <v>1000</v>
      </c>
      <c r="BO16" s="267">
        <v>1000</v>
      </c>
      <c r="BP16" s="267">
        <v>10000</v>
      </c>
      <c r="BQ16" s="267">
        <v>2000</v>
      </c>
      <c r="BR16" s="267">
        <v>1000</v>
      </c>
      <c r="BS16" s="267">
        <v>2000</v>
      </c>
      <c r="BT16" s="267">
        <v>1000</v>
      </c>
      <c r="BU16" s="267">
        <v>1000</v>
      </c>
      <c r="BV16" s="267">
        <v>1000</v>
      </c>
      <c r="BW16" s="267">
        <v>1000</v>
      </c>
      <c r="BX16" s="267">
        <v>1000</v>
      </c>
      <c r="BY16" s="267">
        <v>1000</v>
      </c>
      <c r="BZ16" s="267">
        <v>1000</v>
      </c>
      <c r="CA16" s="267">
        <v>1000</v>
      </c>
      <c r="CB16" s="267">
        <v>1000</v>
      </c>
      <c r="CC16" s="267">
        <v>1000</v>
      </c>
      <c r="CD16" s="267">
        <v>1000</v>
      </c>
      <c r="CE16" s="267">
        <v>11000</v>
      </c>
      <c r="CF16" s="267">
        <v>1000</v>
      </c>
      <c r="CG16" s="267">
        <v>1000</v>
      </c>
      <c r="CH16" s="267">
        <v>3000</v>
      </c>
      <c r="CI16" s="267">
        <v>1000</v>
      </c>
      <c r="CJ16" s="267">
        <v>1000</v>
      </c>
      <c r="CK16" s="267">
        <v>1000</v>
      </c>
      <c r="CL16" s="267">
        <v>1000</v>
      </c>
      <c r="CM16" s="267">
        <v>1000</v>
      </c>
      <c r="CN16" s="267">
        <v>5000</v>
      </c>
      <c r="CO16" s="267">
        <v>1000</v>
      </c>
      <c r="CP16" s="267">
        <v>1000</v>
      </c>
      <c r="CQ16" s="267">
        <v>1000</v>
      </c>
      <c r="CR16" s="267">
        <v>1000</v>
      </c>
      <c r="CS16" s="267">
        <v>1000</v>
      </c>
      <c r="CT16" s="267">
        <v>6000</v>
      </c>
      <c r="CU16" s="267">
        <v>1000</v>
      </c>
      <c r="CV16" s="267">
        <v>1000</v>
      </c>
      <c r="CW16" s="267">
        <v>60000</v>
      </c>
      <c r="CX16" s="267">
        <v>19000</v>
      </c>
      <c r="CY16" s="267">
        <v>9000</v>
      </c>
      <c r="CZ16" s="267">
        <v>5000</v>
      </c>
      <c r="DA16" s="267">
        <v>1000</v>
      </c>
      <c r="DB16" s="267">
        <v>1000</v>
      </c>
      <c r="DC16" s="267">
        <v>1000</v>
      </c>
      <c r="DD16" s="267">
        <v>1000</v>
      </c>
      <c r="DE16" s="267">
        <v>1000</v>
      </c>
      <c r="DF16" s="267">
        <v>1000</v>
      </c>
      <c r="DG16" s="267">
        <v>1000</v>
      </c>
      <c r="DH16" s="267">
        <v>1000</v>
      </c>
      <c r="DI16" s="267">
        <v>37000</v>
      </c>
      <c r="DJ16" s="267">
        <v>4000</v>
      </c>
      <c r="DK16" s="267">
        <v>16000</v>
      </c>
      <c r="DL16" s="267">
        <v>26000</v>
      </c>
      <c r="DM16" s="267">
        <v>43000</v>
      </c>
      <c r="DN16" s="267">
        <v>20000</v>
      </c>
      <c r="DO16" s="267">
        <v>7000</v>
      </c>
      <c r="DP16" s="267">
        <v>1000</v>
      </c>
      <c r="DQ16" s="267">
        <v>1000</v>
      </c>
      <c r="DR16" s="267">
        <v>167000</v>
      </c>
      <c r="DS16" s="267">
        <v>36000</v>
      </c>
      <c r="DT16" s="267">
        <v>51000</v>
      </c>
      <c r="DU16" s="267">
        <v>178000</v>
      </c>
      <c r="DV16" s="267">
        <v>1000</v>
      </c>
      <c r="DW16" s="267">
        <v>1428000</v>
      </c>
      <c r="DX16" s="267">
        <v>160000</v>
      </c>
      <c r="DY16" s="267">
        <v>1160000</v>
      </c>
      <c r="DZ16" s="267">
        <v>198000</v>
      </c>
      <c r="EA16" s="267">
        <v>174000</v>
      </c>
      <c r="EB16" s="267">
        <v>24000</v>
      </c>
      <c r="EC16" s="267">
        <v>348000</v>
      </c>
      <c r="ED16" s="267">
        <v>94000</v>
      </c>
      <c r="EE16" s="267">
        <v>1249000</v>
      </c>
      <c r="EF16" s="267">
        <v>201000</v>
      </c>
      <c r="EG16" s="267">
        <v>1400000</v>
      </c>
      <c r="EH16" s="267">
        <v>200000</v>
      </c>
      <c r="EI16" s="267">
        <v>1526000</v>
      </c>
      <c r="EJ16" s="267">
        <v>228000</v>
      </c>
      <c r="EK16" s="267">
        <v>1</v>
      </c>
      <c r="EL16" s="267">
        <v>1</v>
      </c>
      <c r="EM16" s="267">
        <v>1</v>
      </c>
      <c r="EN16" s="267">
        <v>1</v>
      </c>
      <c r="EO16" s="267">
        <v>0</v>
      </c>
      <c r="EP16" s="267">
        <v>0</v>
      </c>
      <c r="EQ16" s="267">
        <v>1</v>
      </c>
      <c r="ER16" s="267" t="s">
        <v>1248</v>
      </c>
    </row>
    <row r="17" spans="1:148" x14ac:dyDescent="0.35">
      <c r="A17" s="267" t="s">
        <v>1585</v>
      </c>
      <c r="B17" s="267">
        <v>19000</v>
      </c>
      <c r="C17" s="267">
        <v>5000</v>
      </c>
      <c r="D17" s="267">
        <v>1000</v>
      </c>
      <c r="E17" s="267">
        <v>15000</v>
      </c>
      <c r="F17" s="267">
        <v>13000</v>
      </c>
      <c r="G17" s="267">
        <v>1000</v>
      </c>
      <c r="H17" s="267">
        <v>16000</v>
      </c>
      <c r="I17" s="267">
        <v>2000</v>
      </c>
      <c r="J17" s="267">
        <v>1000</v>
      </c>
      <c r="K17" s="267">
        <v>4000</v>
      </c>
      <c r="L17" s="267">
        <v>1000</v>
      </c>
      <c r="M17" s="267">
        <v>1000</v>
      </c>
      <c r="N17" s="267">
        <v>87000</v>
      </c>
      <c r="O17" s="267">
        <v>15000</v>
      </c>
      <c r="P17" s="267">
        <v>1000</v>
      </c>
      <c r="Q17" s="267">
        <v>4000</v>
      </c>
      <c r="R17" s="267">
        <v>1000</v>
      </c>
      <c r="S17" s="267">
        <v>1000</v>
      </c>
      <c r="T17" s="267">
        <v>16000</v>
      </c>
      <c r="U17" s="267">
        <v>3000</v>
      </c>
      <c r="V17" s="267">
        <v>1000</v>
      </c>
      <c r="W17" s="267">
        <v>15000</v>
      </c>
      <c r="X17" s="267">
        <v>3000</v>
      </c>
      <c r="Y17" s="267">
        <v>1000</v>
      </c>
      <c r="Z17" s="267">
        <v>1000</v>
      </c>
      <c r="AA17" s="267">
        <v>2000</v>
      </c>
      <c r="AB17" s="267">
        <v>1000</v>
      </c>
      <c r="AC17" s="267">
        <v>11000</v>
      </c>
      <c r="AD17" s="267">
        <v>1000</v>
      </c>
      <c r="AE17" s="267">
        <v>1000</v>
      </c>
      <c r="AF17" s="267">
        <v>3000</v>
      </c>
      <c r="AG17" s="267">
        <v>1000</v>
      </c>
      <c r="AH17" s="267">
        <v>1000</v>
      </c>
      <c r="AI17" s="267">
        <v>15000</v>
      </c>
      <c r="AJ17" s="267">
        <v>3000</v>
      </c>
      <c r="AK17" s="267">
        <v>2000</v>
      </c>
      <c r="AL17" s="267">
        <v>3000</v>
      </c>
      <c r="AM17" s="267">
        <v>1000</v>
      </c>
      <c r="AN17" s="267">
        <v>1000</v>
      </c>
      <c r="AO17" s="267">
        <v>120000</v>
      </c>
      <c r="AP17" s="267">
        <v>28000</v>
      </c>
      <c r="AQ17" s="267">
        <v>11000</v>
      </c>
      <c r="AR17" s="267">
        <v>14000</v>
      </c>
      <c r="AS17" s="267">
        <v>3000</v>
      </c>
      <c r="AT17" s="267">
        <v>1000</v>
      </c>
      <c r="AU17" s="267">
        <v>16000</v>
      </c>
      <c r="AV17" s="267">
        <v>1000</v>
      </c>
      <c r="AW17" s="267">
        <v>1000</v>
      </c>
      <c r="AX17" s="267">
        <v>10000</v>
      </c>
      <c r="AY17" s="267">
        <v>1000</v>
      </c>
      <c r="AZ17" s="267">
        <v>2000</v>
      </c>
      <c r="BA17" s="267">
        <v>5000</v>
      </c>
      <c r="BB17" s="267">
        <v>1000</v>
      </c>
      <c r="BC17" s="267">
        <v>1000</v>
      </c>
      <c r="BD17" s="267">
        <v>4000</v>
      </c>
      <c r="BE17" s="267">
        <v>1000</v>
      </c>
      <c r="BF17" s="267">
        <v>1000</v>
      </c>
      <c r="BG17" s="267">
        <v>5000</v>
      </c>
      <c r="BH17" s="267">
        <v>1000</v>
      </c>
      <c r="BI17" s="267">
        <v>1000</v>
      </c>
      <c r="BJ17" s="267">
        <v>10000</v>
      </c>
      <c r="BK17" s="267">
        <v>1000</v>
      </c>
      <c r="BL17" s="267">
        <v>1000</v>
      </c>
      <c r="BM17" s="267">
        <v>1000</v>
      </c>
      <c r="BN17" s="267">
        <v>1000</v>
      </c>
      <c r="BO17" s="267">
        <v>1000</v>
      </c>
      <c r="BP17" s="267">
        <v>10000</v>
      </c>
      <c r="BQ17" s="267">
        <v>2000</v>
      </c>
      <c r="BR17" s="267">
        <v>1000</v>
      </c>
      <c r="BS17" s="267">
        <v>2000</v>
      </c>
      <c r="BT17" s="267">
        <v>1000</v>
      </c>
      <c r="BU17" s="267">
        <v>1000</v>
      </c>
      <c r="BV17" s="267">
        <v>1000</v>
      </c>
      <c r="BW17" s="267">
        <v>1000</v>
      </c>
      <c r="BX17" s="267">
        <v>1000</v>
      </c>
      <c r="BY17" s="267">
        <v>1000</v>
      </c>
      <c r="BZ17" s="267">
        <v>1000</v>
      </c>
      <c r="CA17" s="267">
        <v>1000</v>
      </c>
      <c r="CB17" s="267">
        <v>1000</v>
      </c>
      <c r="CC17" s="267">
        <v>1000</v>
      </c>
      <c r="CD17" s="267">
        <v>1000</v>
      </c>
      <c r="CE17" s="267">
        <v>11000</v>
      </c>
      <c r="CF17" s="267">
        <v>1000</v>
      </c>
      <c r="CG17" s="267">
        <v>1000</v>
      </c>
      <c r="CH17" s="267">
        <v>3000</v>
      </c>
      <c r="CI17" s="267">
        <v>1000</v>
      </c>
      <c r="CJ17" s="267">
        <v>1000</v>
      </c>
      <c r="CK17" s="267">
        <v>1000</v>
      </c>
      <c r="CL17" s="267">
        <v>1000</v>
      </c>
      <c r="CM17" s="267">
        <v>1000</v>
      </c>
      <c r="CN17" s="267">
        <v>5000</v>
      </c>
      <c r="CO17" s="267">
        <v>1000</v>
      </c>
      <c r="CP17" s="267">
        <v>1000</v>
      </c>
      <c r="CQ17" s="267">
        <v>1000</v>
      </c>
      <c r="CR17" s="267">
        <v>1000</v>
      </c>
      <c r="CS17" s="267">
        <v>1000</v>
      </c>
      <c r="CT17" s="267">
        <v>6000</v>
      </c>
      <c r="CU17" s="267">
        <v>1000</v>
      </c>
      <c r="CV17" s="267">
        <v>1000</v>
      </c>
      <c r="CW17" s="267">
        <v>60000</v>
      </c>
      <c r="CX17" s="267">
        <v>19000</v>
      </c>
      <c r="CY17" s="267">
        <v>9000</v>
      </c>
      <c r="CZ17" s="267">
        <v>5000</v>
      </c>
      <c r="DA17" s="267">
        <v>1000</v>
      </c>
      <c r="DB17" s="267">
        <v>1000</v>
      </c>
      <c r="DC17" s="267">
        <v>1000</v>
      </c>
      <c r="DD17" s="267">
        <v>1000</v>
      </c>
      <c r="DE17" s="267">
        <v>1000</v>
      </c>
      <c r="DF17" s="267">
        <v>1000</v>
      </c>
      <c r="DG17" s="267">
        <v>1000</v>
      </c>
      <c r="DH17" s="267">
        <v>1000</v>
      </c>
      <c r="DI17" s="267">
        <v>37000</v>
      </c>
      <c r="DJ17" s="267">
        <v>4000</v>
      </c>
      <c r="DK17" s="267">
        <v>16000</v>
      </c>
      <c r="DL17" s="267">
        <v>26000</v>
      </c>
      <c r="DM17" s="267">
        <v>43000</v>
      </c>
      <c r="DN17" s="267">
        <v>20000</v>
      </c>
      <c r="DO17" s="267">
        <v>7000</v>
      </c>
      <c r="DP17" s="267">
        <v>1000</v>
      </c>
      <c r="DQ17" s="267">
        <v>1000</v>
      </c>
      <c r="DR17" s="267">
        <v>167000</v>
      </c>
      <c r="DS17" s="267">
        <v>36000</v>
      </c>
      <c r="DT17" s="267">
        <v>51000</v>
      </c>
      <c r="DU17" s="267">
        <v>178000</v>
      </c>
      <c r="DV17" s="267">
        <v>1000</v>
      </c>
      <c r="DW17" s="267">
        <v>1428000</v>
      </c>
      <c r="DX17" s="267">
        <v>160000</v>
      </c>
      <c r="DY17" s="267">
        <v>1160000</v>
      </c>
      <c r="DZ17" s="267">
        <v>198000</v>
      </c>
      <c r="EA17" s="267">
        <v>174000</v>
      </c>
      <c r="EB17" s="267">
        <v>24000</v>
      </c>
      <c r="EC17" s="267">
        <v>348000</v>
      </c>
      <c r="ED17" s="267">
        <v>94000</v>
      </c>
      <c r="EE17" s="267">
        <v>1249000</v>
      </c>
      <c r="EF17" s="267">
        <v>201000</v>
      </c>
      <c r="EG17" s="267">
        <v>1400000</v>
      </c>
      <c r="EH17" s="267">
        <v>200000</v>
      </c>
      <c r="EI17" s="267">
        <v>1526000</v>
      </c>
      <c r="EJ17" s="267">
        <v>228000</v>
      </c>
      <c r="EK17" s="267">
        <v>1</v>
      </c>
      <c r="EL17" s="267">
        <v>1</v>
      </c>
      <c r="EM17" s="267">
        <v>1</v>
      </c>
      <c r="EN17" s="267">
        <v>1</v>
      </c>
      <c r="EO17" s="267">
        <v>0</v>
      </c>
      <c r="EP17" s="267">
        <v>0</v>
      </c>
      <c r="EQ17" s="267">
        <v>1</v>
      </c>
      <c r="ER17" s="267" t="s">
        <v>1583</v>
      </c>
    </row>
    <row r="18" spans="1:148" x14ac:dyDescent="0.35">
      <c r="A18" s="267" t="s">
        <v>1858</v>
      </c>
      <c r="B18" s="267">
        <v>19000</v>
      </c>
      <c r="C18" s="267">
        <v>5000</v>
      </c>
      <c r="D18" s="267">
        <v>1000</v>
      </c>
      <c r="E18" s="267">
        <v>15000</v>
      </c>
      <c r="F18" s="267">
        <v>13000</v>
      </c>
      <c r="G18" s="267">
        <v>1000</v>
      </c>
      <c r="H18" s="267">
        <v>16000</v>
      </c>
      <c r="I18" s="267">
        <v>2000</v>
      </c>
      <c r="J18" s="267">
        <v>1000</v>
      </c>
      <c r="K18" s="267">
        <v>4000</v>
      </c>
      <c r="L18" s="267">
        <v>1000</v>
      </c>
      <c r="M18" s="267">
        <v>1000</v>
      </c>
      <c r="N18" s="267">
        <v>87000</v>
      </c>
      <c r="O18" s="267">
        <v>15000</v>
      </c>
      <c r="P18" s="267">
        <v>1000</v>
      </c>
      <c r="Q18" s="267">
        <v>4000</v>
      </c>
      <c r="R18" s="267">
        <v>1000</v>
      </c>
      <c r="S18" s="267">
        <v>1000</v>
      </c>
      <c r="T18" s="267">
        <v>16000</v>
      </c>
      <c r="U18" s="267">
        <v>3000</v>
      </c>
      <c r="V18" s="267">
        <v>1000</v>
      </c>
      <c r="W18" s="267">
        <v>15000</v>
      </c>
      <c r="X18" s="267">
        <v>3000</v>
      </c>
      <c r="Y18" s="267">
        <v>1000</v>
      </c>
      <c r="Z18" s="267">
        <v>1000</v>
      </c>
      <c r="AA18" s="267">
        <v>2000</v>
      </c>
      <c r="AB18" s="267">
        <v>1000</v>
      </c>
      <c r="AC18" s="267">
        <v>11000</v>
      </c>
      <c r="AD18" s="267">
        <v>1000</v>
      </c>
      <c r="AE18" s="267">
        <v>1000</v>
      </c>
      <c r="AF18" s="267">
        <v>3000</v>
      </c>
      <c r="AG18" s="267">
        <v>1000</v>
      </c>
      <c r="AH18" s="267">
        <v>1000</v>
      </c>
      <c r="AI18" s="267">
        <v>15000</v>
      </c>
      <c r="AJ18" s="267">
        <v>3000</v>
      </c>
      <c r="AK18" s="267">
        <v>2000</v>
      </c>
      <c r="AL18" s="267">
        <v>3000</v>
      </c>
      <c r="AM18" s="267">
        <v>1000</v>
      </c>
      <c r="AN18" s="267">
        <v>1000</v>
      </c>
      <c r="AO18" s="267">
        <v>120000</v>
      </c>
      <c r="AP18" s="267">
        <v>28000</v>
      </c>
      <c r="AQ18" s="267">
        <v>11000</v>
      </c>
      <c r="AR18" s="267">
        <v>14000</v>
      </c>
      <c r="AS18" s="267">
        <v>3000</v>
      </c>
      <c r="AT18" s="267">
        <v>1000</v>
      </c>
      <c r="AU18" s="267">
        <v>16000</v>
      </c>
      <c r="AV18" s="267">
        <v>1000</v>
      </c>
      <c r="AW18" s="267">
        <v>1000</v>
      </c>
      <c r="AX18" s="267">
        <v>10000</v>
      </c>
      <c r="AY18" s="267">
        <v>1000</v>
      </c>
      <c r="AZ18" s="267">
        <v>2000</v>
      </c>
      <c r="BA18" s="267">
        <v>5000</v>
      </c>
      <c r="BB18" s="267">
        <v>1000</v>
      </c>
      <c r="BC18" s="267">
        <v>1000</v>
      </c>
      <c r="BD18" s="267">
        <v>4000</v>
      </c>
      <c r="BE18" s="267">
        <v>1000</v>
      </c>
      <c r="BF18" s="267">
        <v>1000</v>
      </c>
      <c r="BG18" s="267">
        <v>5000</v>
      </c>
      <c r="BH18" s="267">
        <v>1000</v>
      </c>
      <c r="BI18" s="267">
        <v>1000</v>
      </c>
      <c r="BJ18" s="267">
        <v>10000</v>
      </c>
      <c r="BK18" s="267">
        <v>1000</v>
      </c>
      <c r="BL18" s="267">
        <v>1000</v>
      </c>
      <c r="BM18" s="267">
        <v>1000</v>
      </c>
      <c r="BN18" s="267">
        <v>1000</v>
      </c>
      <c r="BO18" s="267">
        <v>1000</v>
      </c>
      <c r="BP18" s="267">
        <v>10000</v>
      </c>
      <c r="BQ18" s="267">
        <v>2000</v>
      </c>
      <c r="BR18" s="267">
        <v>1000</v>
      </c>
      <c r="BS18" s="267">
        <v>2000</v>
      </c>
      <c r="BT18" s="267">
        <v>1000</v>
      </c>
      <c r="BU18" s="267">
        <v>1000</v>
      </c>
      <c r="BV18" s="267">
        <v>1000</v>
      </c>
      <c r="BW18" s="267">
        <v>1000</v>
      </c>
      <c r="BX18" s="267">
        <v>1000</v>
      </c>
      <c r="BY18" s="267">
        <v>1000</v>
      </c>
      <c r="BZ18" s="267">
        <v>1000</v>
      </c>
      <c r="CA18" s="267">
        <v>1000</v>
      </c>
      <c r="CB18" s="267">
        <v>1000</v>
      </c>
      <c r="CC18" s="267">
        <v>1000</v>
      </c>
      <c r="CD18" s="267">
        <v>1000</v>
      </c>
      <c r="CE18" s="267">
        <v>11000</v>
      </c>
      <c r="CF18" s="267">
        <v>1000</v>
      </c>
      <c r="CG18" s="267">
        <v>1000</v>
      </c>
      <c r="CH18" s="267">
        <v>3000</v>
      </c>
      <c r="CI18" s="267">
        <v>1000</v>
      </c>
      <c r="CJ18" s="267">
        <v>1000</v>
      </c>
      <c r="CK18" s="267">
        <v>1000</v>
      </c>
      <c r="CL18" s="267">
        <v>1000</v>
      </c>
      <c r="CM18" s="267">
        <v>1000</v>
      </c>
      <c r="CN18" s="267">
        <v>5000</v>
      </c>
      <c r="CO18" s="267">
        <v>1000</v>
      </c>
      <c r="CP18" s="267">
        <v>1000</v>
      </c>
      <c r="CQ18" s="267">
        <v>1000</v>
      </c>
      <c r="CR18" s="267">
        <v>1000</v>
      </c>
      <c r="CS18" s="267">
        <v>1000</v>
      </c>
      <c r="CT18" s="267">
        <v>6000</v>
      </c>
      <c r="CU18" s="267">
        <v>1000</v>
      </c>
      <c r="CV18" s="267">
        <v>1000</v>
      </c>
      <c r="CW18" s="267">
        <v>60000</v>
      </c>
      <c r="CX18" s="267">
        <v>19000</v>
      </c>
      <c r="CY18" s="267">
        <v>9000</v>
      </c>
      <c r="CZ18" s="267">
        <v>5000</v>
      </c>
      <c r="DA18" s="267">
        <v>1000</v>
      </c>
      <c r="DB18" s="267">
        <v>1000</v>
      </c>
      <c r="DC18" s="267">
        <v>1000</v>
      </c>
      <c r="DD18" s="267">
        <v>1000</v>
      </c>
      <c r="DE18" s="267">
        <v>1000</v>
      </c>
      <c r="DF18" s="267">
        <v>1000</v>
      </c>
      <c r="DG18" s="267">
        <v>1000</v>
      </c>
      <c r="DH18" s="267">
        <v>1000</v>
      </c>
      <c r="DI18" s="267">
        <v>37000</v>
      </c>
      <c r="DJ18" s="267">
        <v>4000</v>
      </c>
      <c r="DK18" s="267">
        <v>16000</v>
      </c>
      <c r="DL18" s="267">
        <v>26000</v>
      </c>
      <c r="DM18" s="267">
        <v>43000</v>
      </c>
      <c r="DN18" s="267">
        <v>20000</v>
      </c>
      <c r="DO18" s="267">
        <v>7000</v>
      </c>
      <c r="DP18" s="267">
        <v>1000</v>
      </c>
      <c r="DQ18" s="267">
        <v>1000</v>
      </c>
      <c r="DR18" s="267">
        <v>167000</v>
      </c>
      <c r="DS18" s="267">
        <v>36000</v>
      </c>
      <c r="DT18" s="267">
        <v>51000</v>
      </c>
      <c r="DU18" s="267">
        <v>178000</v>
      </c>
      <c r="DV18" s="267">
        <v>1000</v>
      </c>
      <c r="DW18" s="267">
        <v>1428000</v>
      </c>
      <c r="DX18" s="267">
        <v>160000</v>
      </c>
      <c r="DY18" s="267">
        <v>1160000</v>
      </c>
      <c r="DZ18" s="267">
        <v>198000</v>
      </c>
      <c r="EA18" s="267">
        <v>174000</v>
      </c>
      <c r="EB18" s="267">
        <v>24000</v>
      </c>
      <c r="EC18" s="267">
        <v>348000</v>
      </c>
      <c r="ED18" s="267">
        <v>94000</v>
      </c>
      <c r="EE18" s="267">
        <v>1249000</v>
      </c>
      <c r="EF18" s="267">
        <v>201000</v>
      </c>
      <c r="EG18" s="267">
        <v>1400000</v>
      </c>
      <c r="EH18" s="267">
        <v>200000</v>
      </c>
      <c r="EI18" s="267">
        <v>1526000</v>
      </c>
      <c r="EJ18" s="267">
        <v>228000</v>
      </c>
      <c r="EK18" s="267">
        <v>1</v>
      </c>
      <c r="EL18" s="267">
        <v>1</v>
      </c>
      <c r="EM18" s="267">
        <v>1</v>
      </c>
      <c r="EN18" s="267">
        <v>1</v>
      </c>
      <c r="EO18" s="267">
        <v>0</v>
      </c>
      <c r="EP18" s="267">
        <v>1</v>
      </c>
      <c r="EQ18" s="267">
        <v>0</v>
      </c>
      <c r="ER18" s="267" t="s">
        <v>1856</v>
      </c>
    </row>
    <row r="19" spans="1:148" x14ac:dyDescent="0.35">
      <c r="A19" s="267" t="s">
        <v>1765</v>
      </c>
      <c r="B19" s="267">
        <v>19000</v>
      </c>
      <c r="C19" s="267">
        <v>5000</v>
      </c>
      <c r="D19" s="267">
        <v>1000</v>
      </c>
      <c r="E19" s="267">
        <v>15000</v>
      </c>
      <c r="F19" s="267">
        <v>13000</v>
      </c>
      <c r="G19" s="267">
        <v>1000</v>
      </c>
      <c r="H19" s="267">
        <v>16000</v>
      </c>
      <c r="I19" s="267">
        <v>2000</v>
      </c>
      <c r="J19" s="267">
        <v>1000</v>
      </c>
      <c r="K19" s="267">
        <v>4000</v>
      </c>
      <c r="L19" s="267">
        <v>1000</v>
      </c>
      <c r="M19" s="267">
        <v>1000</v>
      </c>
      <c r="N19" s="267">
        <v>87000</v>
      </c>
      <c r="O19" s="267">
        <v>15000</v>
      </c>
      <c r="P19" s="267">
        <v>1000</v>
      </c>
      <c r="Q19" s="267">
        <v>4000</v>
      </c>
      <c r="R19" s="267">
        <v>1000</v>
      </c>
      <c r="S19" s="267">
        <v>1000</v>
      </c>
      <c r="T19" s="267">
        <v>16000</v>
      </c>
      <c r="U19" s="267">
        <v>3000</v>
      </c>
      <c r="V19" s="267">
        <v>1000</v>
      </c>
      <c r="W19" s="267">
        <v>15000</v>
      </c>
      <c r="X19" s="267">
        <v>3000</v>
      </c>
      <c r="Y19" s="267">
        <v>1000</v>
      </c>
      <c r="Z19" s="267">
        <v>1000</v>
      </c>
      <c r="AA19" s="267">
        <v>2000</v>
      </c>
      <c r="AB19" s="267">
        <v>1000</v>
      </c>
      <c r="AC19" s="267">
        <v>11000</v>
      </c>
      <c r="AD19" s="267">
        <v>1000</v>
      </c>
      <c r="AE19" s="267">
        <v>1000</v>
      </c>
      <c r="AF19" s="267">
        <v>3000</v>
      </c>
      <c r="AG19" s="267">
        <v>1000</v>
      </c>
      <c r="AH19" s="267">
        <v>1000</v>
      </c>
      <c r="AI19" s="267">
        <v>15000</v>
      </c>
      <c r="AJ19" s="267">
        <v>3000</v>
      </c>
      <c r="AK19" s="267">
        <v>2000</v>
      </c>
      <c r="AL19" s="267">
        <v>3000</v>
      </c>
      <c r="AM19" s="267">
        <v>1000</v>
      </c>
      <c r="AN19" s="267">
        <v>1000</v>
      </c>
      <c r="AO19" s="267">
        <v>120000</v>
      </c>
      <c r="AP19" s="267">
        <v>28000</v>
      </c>
      <c r="AQ19" s="267">
        <v>11000</v>
      </c>
      <c r="AR19" s="267">
        <v>14000</v>
      </c>
      <c r="AS19" s="267">
        <v>3000</v>
      </c>
      <c r="AT19" s="267">
        <v>1000</v>
      </c>
      <c r="AU19" s="267">
        <v>16000</v>
      </c>
      <c r="AV19" s="267">
        <v>1000</v>
      </c>
      <c r="AW19" s="267">
        <v>1000</v>
      </c>
      <c r="AX19" s="267">
        <v>10000</v>
      </c>
      <c r="AY19" s="267">
        <v>1000</v>
      </c>
      <c r="AZ19" s="267">
        <v>2000</v>
      </c>
      <c r="BA19" s="267">
        <v>5000</v>
      </c>
      <c r="BB19" s="267">
        <v>1000</v>
      </c>
      <c r="BC19" s="267">
        <v>1000</v>
      </c>
      <c r="BD19" s="267">
        <v>4000</v>
      </c>
      <c r="BE19" s="267">
        <v>1000</v>
      </c>
      <c r="BF19" s="267">
        <v>1000</v>
      </c>
      <c r="BG19" s="267">
        <v>5000</v>
      </c>
      <c r="BH19" s="267">
        <v>1000</v>
      </c>
      <c r="BI19" s="267">
        <v>1000</v>
      </c>
      <c r="BJ19" s="267">
        <v>10000</v>
      </c>
      <c r="BK19" s="267">
        <v>1000</v>
      </c>
      <c r="BL19" s="267">
        <v>1000</v>
      </c>
      <c r="BM19" s="267">
        <v>1000</v>
      </c>
      <c r="BN19" s="267">
        <v>1000</v>
      </c>
      <c r="BO19" s="267">
        <v>1000</v>
      </c>
      <c r="BP19" s="267">
        <v>10000</v>
      </c>
      <c r="BQ19" s="267">
        <v>2000</v>
      </c>
      <c r="BR19" s="267">
        <v>1000</v>
      </c>
      <c r="BS19" s="267">
        <v>2000</v>
      </c>
      <c r="BT19" s="267">
        <v>1000</v>
      </c>
      <c r="BU19" s="267">
        <v>1000</v>
      </c>
      <c r="BV19" s="267">
        <v>1000</v>
      </c>
      <c r="BW19" s="267">
        <v>1000</v>
      </c>
      <c r="BX19" s="267">
        <v>1000</v>
      </c>
      <c r="BY19" s="267">
        <v>1000</v>
      </c>
      <c r="BZ19" s="267">
        <v>1000</v>
      </c>
      <c r="CA19" s="267">
        <v>1000</v>
      </c>
      <c r="CB19" s="267">
        <v>1000</v>
      </c>
      <c r="CC19" s="267">
        <v>1000</v>
      </c>
      <c r="CD19" s="267">
        <v>1000</v>
      </c>
      <c r="CE19" s="267">
        <v>11000</v>
      </c>
      <c r="CF19" s="267">
        <v>1000</v>
      </c>
      <c r="CG19" s="267">
        <v>1000</v>
      </c>
      <c r="CH19" s="267">
        <v>3000</v>
      </c>
      <c r="CI19" s="267">
        <v>1000</v>
      </c>
      <c r="CJ19" s="267">
        <v>1000</v>
      </c>
      <c r="CK19" s="267">
        <v>1000</v>
      </c>
      <c r="CL19" s="267">
        <v>1000</v>
      </c>
      <c r="CM19" s="267">
        <v>1000</v>
      </c>
      <c r="CN19" s="267">
        <v>5000</v>
      </c>
      <c r="CO19" s="267">
        <v>1000</v>
      </c>
      <c r="CP19" s="267">
        <v>1000</v>
      </c>
      <c r="CQ19" s="267">
        <v>1000</v>
      </c>
      <c r="CR19" s="267">
        <v>1000</v>
      </c>
      <c r="CS19" s="267">
        <v>1000</v>
      </c>
      <c r="CT19" s="267">
        <v>6000</v>
      </c>
      <c r="CU19" s="267">
        <v>1000</v>
      </c>
      <c r="CV19" s="267">
        <v>1000</v>
      </c>
      <c r="CW19" s="267">
        <v>60000</v>
      </c>
      <c r="CX19" s="267">
        <v>19000</v>
      </c>
      <c r="CY19" s="267">
        <v>9000</v>
      </c>
      <c r="CZ19" s="267">
        <v>5000</v>
      </c>
      <c r="DA19" s="267">
        <v>1000</v>
      </c>
      <c r="DB19" s="267">
        <v>1000</v>
      </c>
      <c r="DC19" s="267">
        <v>1000</v>
      </c>
      <c r="DD19" s="267">
        <v>1000</v>
      </c>
      <c r="DE19" s="267">
        <v>1000</v>
      </c>
      <c r="DF19" s="267">
        <v>1000</v>
      </c>
      <c r="DG19" s="267">
        <v>1000</v>
      </c>
      <c r="DH19" s="267">
        <v>1000</v>
      </c>
      <c r="DI19" s="267">
        <v>37000</v>
      </c>
      <c r="DJ19" s="267">
        <v>4000</v>
      </c>
      <c r="DK19" s="267">
        <v>16000</v>
      </c>
      <c r="DL19" s="267">
        <v>26000</v>
      </c>
      <c r="DM19" s="267">
        <v>43000</v>
      </c>
      <c r="DN19" s="267">
        <v>20000</v>
      </c>
      <c r="DO19" s="267">
        <v>7000</v>
      </c>
      <c r="DP19" s="267">
        <v>1000</v>
      </c>
      <c r="DQ19" s="267">
        <v>1000</v>
      </c>
      <c r="DR19" s="267">
        <v>167000</v>
      </c>
      <c r="DS19" s="267">
        <v>36000</v>
      </c>
      <c r="DT19" s="267">
        <v>51000</v>
      </c>
      <c r="DU19" s="267">
        <v>178000</v>
      </c>
      <c r="DV19" s="267">
        <v>1000</v>
      </c>
      <c r="DW19" s="267">
        <v>1428000</v>
      </c>
      <c r="DX19" s="267">
        <v>160000</v>
      </c>
      <c r="DY19" s="267">
        <v>1160000</v>
      </c>
      <c r="DZ19" s="267">
        <v>198000</v>
      </c>
      <c r="EA19" s="267">
        <v>174000</v>
      </c>
      <c r="EB19" s="267">
        <v>24000</v>
      </c>
      <c r="EC19" s="267">
        <v>348000</v>
      </c>
      <c r="ED19" s="267">
        <v>94000</v>
      </c>
      <c r="EE19" s="267">
        <v>1249000</v>
      </c>
      <c r="EF19" s="267">
        <v>201000</v>
      </c>
      <c r="EG19" s="267">
        <v>1400000</v>
      </c>
      <c r="EH19" s="267">
        <v>200000</v>
      </c>
      <c r="EI19" s="267">
        <v>1526000</v>
      </c>
      <c r="EJ19" s="267">
        <v>228000</v>
      </c>
      <c r="EK19" s="267">
        <v>1</v>
      </c>
      <c r="EL19" s="267">
        <v>1</v>
      </c>
      <c r="EM19" s="267">
        <v>1</v>
      </c>
      <c r="EN19" s="267">
        <v>1</v>
      </c>
      <c r="EO19" s="267">
        <v>0</v>
      </c>
      <c r="EP19" s="267">
        <v>0</v>
      </c>
      <c r="EQ19" s="267">
        <v>1</v>
      </c>
      <c r="ER19" s="267" t="s">
        <v>1763</v>
      </c>
    </row>
    <row r="20" spans="1:148" x14ac:dyDescent="0.35">
      <c r="A20" s="267" t="s">
        <v>1478</v>
      </c>
      <c r="B20" s="267">
        <v>19000</v>
      </c>
      <c r="C20" s="267">
        <v>5000</v>
      </c>
      <c r="D20" s="267">
        <v>1000</v>
      </c>
      <c r="E20" s="267">
        <v>15000</v>
      </c>
      <c r="F20" s="267">
        <v>13000</v>
      </c>
      <c r="G20" s="267">
        <v>1000</v>
      </c>
      <c r="H20" s="267">
        <v>16000</v>
      </c>
      <c r="I20" s="267">
        <v>2000</v>
      </c>
      <c r="J20" s="267">
        <v>1000</v>
      </c>
      <c r="K20" s="267">
        <v>4000</v>
      </c>
      <c r="L20" s="267">
        <v>1000</v>
      </c>
      <c r="M20" s="267">
        <v>1000</v>
      </c>
      <c r="N20" s="267">
        <v>87000</v>
      </c>
      <c r="O20" s="267">
        <v>15000</v>
      </c>
      <c r="P20" s="267">
        <v>1000</v>
      </c>
      <c r="Q20" s="267">
        <v>4000</v>
      </c>
      <c r="R20" s="267">
        <v>1000</v>
      </c>
      <c r="S20" s="267">
        <v>1000</v>
      </c>
      <c r="T20" s="267">
        <v>16000</v>
      </c>
      <c r="U20" s="267">
        <v>3000</v>
      </c>
      <c r="V20" s="267">
        <v>1000</v>
      </c>
      <c r="W20" s="267">
        <v>15000</v>
      </c>
      <c r="X20" s="267">
        <v>3000</v>
      </c>
      <c r="Y20" s="267">
        <v>1000</v>
      </c>
      <c r="Z20" s="267">
        <v>1000</v>
      </c>
      <c r="AA20" s="267">
        <v>2000</v>
      </c>
      <c r="AB20" s="267">
        <v>1000</v>
      </c>
      <c r="AC20" s="267">
        <v>11000</v>
      </c>
      <c r="AD20" s="267">
        <v>1000</v>
      </c>
      <c r="AE20" s="267">
        <v>1000</v>
      </c>
      <c r="AF20" s="267">
        <v>3000</v>
      </c>
      <c r="AG20" s="267">
        <v>1000</v>
      </c>
      <c r="AH20" s="267">
        <v>1000</v>
      </c>
      <c r="AI20" s="267">
        <v>15000</v>
      </c>
      <c r="AJ20" s="267">
        <v>3000</v>
      </c>
      <c r="AK20" s="267">
        <v>2000</v>
      </c>
      <c r="AL20" s="267">
        <v>3000</v>
      </c>
      <c r="AM20" s="267">
        <v>1000</v>
      </c>
      <c r="AN20" s="267">
        <v>1000</v>
      </c>
      <c r="AO20" s="267">
        <v>120000</v>
      </c>
      <c r="AP20" s="267">
        <v>28000</v>
      </c>
      <c r="AQ20" s="267">
        <v>11000</v>
      </c>
      <c r="AR20" s="267">
        <v>14000</v>
      </c>
      <c r="AS20" s="267">
        <v>3000</v>
      </c>
      <c r="AT20" s="267">
        <v>1000</v>
      </c>
      <c r="AU20" s="267">
        <v>16000</v>
      </c>
      <c r="AV20" s="267">
        <v>1000</v>
      </c>
      <c r="AW20" s="267">
        <v>1000</v>
      </c>
      <c r="AX20" s="267">
        <v>10000</v>
      </c>
      <c r="AY20" s="267">
        <v>1000</v>
      </c>
      <c r="AZ20" s="267">
        <v>2000</v>
      </c>
      <c r="BA20" s="267">
        <v>5000</v>
      </c>
      <c r="BB20" s="267">
        <v>1000</v>
      </c>
      <c r="BC20" s="267">
        <v>1000</v>
      </c>
      <c r="BD20" s="267">
        <v>4000</v>
      </c>
      <c r="BE20" s="267">
        <v>1000</v>
      </c>
      <c r="BF20" s="267">
        <v>1000</v>
      </c>
      <c r="BG20" s="267">
        <v>5000</v>
      </c>
      <c r="BH20" s="267">
        <v>1000</v>
      </c>
      <c r="BI20" s="267">
        <v>1000</v>
      </c>
      <c r="BJ20" s="267">
        <v>10000</v>
      </c>
      <c r="BK20" s="267">
        <v>1000</v>
      </c>
      <c r="BL20" s="267">
        <v>1000</v>
      </c>
      <c r="BM20" s="267">
        <v>1000</v>
      </c>
      <c r="BN20" s="267">
        <v>1000</v>
      </c>
      <c r="BO20" s="267">
        <v>1000</v>
      </c>
      <c r="BP20" s="267">
        <v>10000</v>
      </c>
      <c r="BQ20" s="267">
        <v>2000</v>
      </c>
      <c r="BR20" s="267">
        <v>1000</v>
      </c>
      <c r="BS20" s="267">
        <v>2000</v>
      </c>
      <c r="BT20" s="267">
        <v>1000</v>
      </c>
      <c r="BU20" s="267">
        <v>1000</v>
      </c>
      <c r="BV20" s="267">
        <v>1000</v>
      </c>
      <c r="BW20" s="267">
        <v>1000</v>
      </c>
      <c r="BX20" s="267">
        <v>1000</v>
      </c>
      <c r="BY20" s="267">
        <v>1000</v>
      </c>
      <c r="BZ20" s="267">
        <v>1000</v>
      </c>
      <c r="CA20" s="267">
        <v>1000</v>
      </c>
      <c r="CB20" s="267">
        <v>1000</v>
      </c>
      <c r="CC20" s="267">
        <v>1000</v>
      </c>
      <c r="CD20" s="267">
        <v>1000</v>
      </c>
      <c r="CE20" s="267">
        <v>11000</v>
      </c>
      <c r="CF20" s="267">
        <v>1000</v>
      </c>
      <c r="CG20" s="267">
        <v>1000</v>
      </c>
      <c r="CH20" s="267">
        <v>3000</v>
      </c>
      <c r="CI20" s="267">
        <v>1000</v>
      </c>
      <c r="CJ20" s="267">
        <v>1000</v>
      </c>
      <c r="CK20" s="267">
        <v>1000</v>
      </c>
      <c r="CL20" s="267">
        <v>1000</v>
      </c>
      <c r="CM20" s="267">
        <v>1000</v>
      </c>
      <c r="CN20" s="267">
        <v>5000</v>
      </c>
      <c r="CO20" s="267">
        <v>1000</v>
      </c>
      <c r="CP20" s="267">
        <v>1000</v>
      </c>
      <c r="CQ20" s="267">
        <v>1000</v>
      </c>
      <c r="CR20" s="267">
        <v>1000</v>
      </c>
      <c r="CS20" s="267">
        <v>1000</v>
      </c>
      <c r="CT20" s="267">
        <v>6000</v>
      </c>
      <c r="CU20" s="267">
        <v>1000</v>
      </c>
      <c r="CV20" s="267">
        <v>1000</v>
      </c>
      <c r="CW20" s="267">
        <v>60000</v>
      </c>
      <c r="CX20" s="267">
        <v>19000</v>
      </c>
      <c r="CY20" s="267">
        <v>9000</v>
      </c>
      <c r="CZ20" s="267">
        <v>5000</v>
      </c>
      <c r="DA20" s="267">
        <v>1000</v>
      </c>
      <c r="DB20" s="267">
        <v>1000</v>
      </c>
      <c r="DC20" s="267">
        <v>1000</v>
      </c>
      <c r="DD20" s="267">
        <v>1000</v>
      </c>
      <c r="DE20" s="267">
        <v>1000</v>
      </c>
      <c r="DF20" s="267">
        <v>1000</v>
      </c>
      <c r="DG20" s="267">
        <v>1000</v>
      </c>
      <c r="DH20" s="267">
        <v>1000</v>
      </c>
      <c r="DI20" s="267">
        <v>37000</v>
      </c>
      <c r="DJ20" s="267">
        <v>4000</v>
      </c>
      <c r="DK20" s="267">
        <v>16000</v>
      </c>
      <c r="DL20" s="267">
        <v>26000</v>
      </c>
      <c r="DM20" s="267">
        <v>43000</v>
      </c>
      <c r="DN20" s="267">
        <v>20000</v>
      </c>
      <c r="DO20" s="267">
        <v>7000</v>
      </c>
      <c r="DP20" s="267">
        <v>1000</v>
      </c>
      <c r="DQ20" s="267">
        <v>1000</v>
      </c>
      <c r="DR20" s="267">
        <v>167000</v>
      </c>
      <c r="DS20" s="267">
        <v>36000</v>
      </c>
      <c r="DT20" s="267">
        <v>51000</v>
      </c>
      <c r="DU20" s="267">
        <v>178000</v>
      </c>
      <c r="DV20" s="267">
        <v>1000</v>
      </c>
      <c r="DW20" s="267">
        <v>1428000</v>
      </c>
      <c r="DX20" s="267">
        <v>160000</v>
      </c>
      <c r="DY20" s="267">
        <v>1160000</v>
      </c>
      <c r="DZ20" s="267">
        <v>198000</v>
      </c>
      <c r="EA20" s="267">
        <v>174000</v>
      </c>
      <c r="EB20" s="267">
        <v>24000</v>
      </c>
      <c r="EC20" s="267">
        <v>348000</v>
      </c>
      <c r="ED20" s="267">
        <v>94000</v>
      </c>
      <c r="EE20" s="267">
        <v>1249000</v>
      </c>
      <c r="EF20" s="267">
        <v>201000</v>
      </c>
      <c r="EG20" s="267">
        <v>1400000</v>
      </c>
      <c r="EH20" s="267">
        <v>200000</v>
      </c>
      <c r="EI20" s="267">
        <v>1526000</v>
      </c>
      <c r="EJ20" s="267">
        <v>228000</v>
      </c>
      <c r="EK20" s="267">
        <v>1</v>
      </c>
      <c r="EL20" s="267">
        <v>1</v>
      </c>
      <c r="EM20" s="267">
        <v>1</v>
      </c>
      <c r="EN20" s="267">
        <v>1</v>
      </c>
      <c r="EO20" s="267">
        <v>0</v>
      </c>
      <c r="EP20" s="267">
        <v>0</v>
      </c>
      <c r="EQ20" s="267">
        <v>0</v>
      </c>
      <c r="ER20" s="267" t="s">
        <v>1476</v>
      </c>
    </row>
    <row r="21" spans="1:148" x14ac:dyDescent="0.35">
      <c r="A21" s="267" t="s">
        <v>2032</v>
      </c>
      <c r="B21" s="267">
        <v>19000</v>
      </c>
      <c r="C21" s="267">
        <v>5000</v>
      </c>
      <c r="D21" s="267">
        <v>1000</v>
      </c>
      <c r="E21" s="267">
        <v>15000</v>
      </c>
      <c r="F21" s="267">
        <v>13000</v>
      </c>
      <c r="G21" s="267">
        <v>1000</v>
      </c>
      <c r="H21" s="267">
        <v>16000</v>
      </c>
      <c r="I21" s="267">
        <v>2000</v>
      </c>
      <c r="J21" s="267">
        <v>1000</v>
      </c>
      <c r="K21" s="267">
        <v>4000</v>
      </c>
      <c r="L21" s="267">
        <v>1000</v>
      </c>
      <c r="M21" s="267">
        <v>1000</v>
      </c>
      <c r="N21" s="267">
        <v>87000</v>
      </c>
      <c r="O21" s="267">
        <v>15000</v>
      </c>
      <c r="P21" s="267">
        <v>1000</v>
      </c>
      <c r="Q21" s="267">
        <v>4000</v>
      </c>
      <c r="R21" s="267">
        <v>1000</v>
      </c>
      <c r="S21" s="267">
        <v>1000</v>
      </c>
      <c r="T21" s="267">
        <v>16000</v>
      </c>
      <c r="U21" s="267">
        <v>3000</v>
      </c>
      <c r="V21" s="267">
        <v>1000</v>
      </c>
      <c r="W21" s="267">
        <v>15000</v>
      </c>
      <c r="X21" s="267">
        <v>3000</v>
      </c>
      <c r="Y21" s="267">
        <v>1000</v>
      </c>
      <c r="Z21" s="267">
        <v>1000</v>
      </c>
      <c r="AA21" s="267">
        <v>2000</v>
      </c>
      <c r="AB21" s="267">
        <v>1000</v>
      </c>
      <c r="AC21" s="267">
        <v>11000</v>
      </c>
      <c r="AD21" s="267">
        <v>1000</v>
      </c>
      <c r="AE21" s="267">
        <v>1000</v>
      </c>
      <c r="AF21" s="267">
        <v>3000</v>
      </c>
      <c r="AG21" s="267">
        <v>1000</v>
      </c>
      <c r="AH21" s="267">
        <v>1000</v>
      </c>
      <c r="AI21" s="267">
        <v>15000</v>
      </c>
      <c r="AJ21" s="267">
        <v>3000</v>
      </c>
      <c r="AK21" s="267">
        <v>2000</v>
      </c>
      <c r="AL21" s="267">
        <v>3000</v>
      </c>
      <c r="AM21" s="267">
        <v>1000</v>
      </c>
      <c r="AN21" s="267">
        <v>1000</v>
      </c>
      <c r="AO21" s="267">
        <v>120000</v>
      </c>
      <c r="AP21" s="267">
        <v>28000</v>
      </c>
      <c r="AQ21" s="267">
        <v>11000</v>
      </c>
      <c r="AR21" s="267">
        <v>14000</v>
      </c>
      <c r="AS21" s="267">
        <v>3000</v>
      </c>
      <c r="AT21" s="267">
        <v>1000</v>
      </c>
      <c r="AU21" s="267">
        <v>16000</v>
      </c>
      <c r="AV21" s="267">
        <v>1000</v>
      </c>
      <c r="AW21" s="267">
        <v>1000</v>
      </c>
      <c r="AX21" s="267">
        <v>10000</v>
      </c>
      <c r="AY21" s="267">
        <v>1000</v>
      </c>
      <c r="AZ21" s="267">
        <v>2000</v>
      </c>
      <c r="BA21" s="267">
        <v>5000</v>
      </c>
      <c r="BB21" s="267">
        <v>1000</v>
      </c>
      <c r="BC21" s="267">
        <v>1000</v>
      </c>
      <c r="BD21" s="267">
        <v>4000</v>
      </c>
      <c r="BE21" s="267">
        <v>1000</v>
      </c>
      <c r="BF21" s="267">
        <v>1000</v>
      </c>
      <c r="BG21" s="267">
        <v>5000</v>
      </c>
      <c r="BH21" s="267">
        <v>1000</v>
      </c>
      <c r="BI21" s="267">
        <v>1000</v>
      </c>
      <c r="BJ21" s="267">
        <v>10000</v>
      </c>
      <c r="BK21" s="267">
        <v>1000</v>
      </c>
      <c r="BL21" s="267">
        <v>1000</v>
      </c>
      <c r="BM21" s="267">
        <v>1000</v>
      </c>
      <c r="BN21" s="267">
        <v>1000</v>
      </c>
      <c r="BO21" s="267">
        <v>1000</v>
      </c>
      <c r="BP21" s="267">
        <v>10000</v>
      </c>
      <c r="BQ21" s="267">
        <v>2000</v>
      </c>
      <c r="BR21" s="267">
        <v>1000</v>
      </c>
      <c r="BS21" s="267">
        <v>2000</v>
      </c>
      <c r="BT21" s="267">
        <v>1000</v>
      </c>
      <c r="BU21" s="267">
        <v>1000</v>
      </c>
      <c r="BV21" s="267">
        <v>1000</v>
      </c>
      <c r="BW21" s="267">
        <v>1000</v>
      </c>
      <c r="BX21" s="267">
        <v>1000</v>
      </c>
      <c r="BY21" s="267">
        <v>1000</v>
      </c>
      <c r="BZ21" s="267">
        <v>1000</v>
      </c>
      <c r="CA21" s="267">
        <v>1000</v>
      </c>
      <c r="CB21" s="267">
        <v>1000</v>
      </c>
      <c r="CC21" s="267">
        <v>1000</v>
      </c>
      <c r="CD21" s="267">
        <v>1000</v>
      </c>
      <c r="CE21" s="267">
        <v>11000</v>
      </c>
      <c r="CF21" s="267">
        <v>1000</v>
      </c>
      <c r="CG21" s="267">
        <v>1000</v>
      </c>
      <c r="CH21" s="267">
        <v>3000</v>
      </c>
      <c r="CI21" s="267">
        <v>1000</v>
      </c>
      <c r="CJ21" s="267">
        <v>1000</v>
      </c>
      <c r="CK21" s="267">
        <v>1000</v>
      </c>
      <c r="CL21" s="267">
        <v>1000</v>
      </c>
      <c r="CM21" s="267">
        <v>1000</v>
      </c>
      <c r="CN21" s="267">
        <v>5000</v>
      </c>
      <c r="CO21" s="267">
        <v>1000</v>
      </c>
      <c r="CP21" s="267">
        <v>1000</v>
      </c>
      <c r="CQ21" s="267">
        <v>1000</v>
      </c>
      <c r="CR21" s="267">
        <v>1000</v>
      </c>
      <c r="CS21" s="267">
        <v>1000</v>
      </c>
      <c r="CT21" s="267">
        <v>6000</v>
      </c>
      <c r="CU21" s="267">
        <v>1000</v>
      </c>
      <c r="CV21" s="267">
        <v>1000</v>
      </c>
      <c r="CW21" s="267">
        <v>60000</v>
      </c>
      <c r="CX21" s="267">
        <v>19000</v>
      </c>
      <c r="CY21" s="267">
        <v>9000</v>
      </c>
      <c r="CZ21" s="267">
        <v>5000</v>
      </c>
      <c r="DA21" s="267">
        <v>1000</v>
      </c>
      <c r="DB21" s="267">
        <v>1000</v>
      </c>
      <c r="DC21" s="267">
        <v>1000</v>
      </c>
      <c r="DD21" s="267">
        <v>1000</v>
      </c>
      <c r="DE21" s="267">
        <v>1000</v>
      </c>
      <c r="DF21" s="267">
        <v>1000</v>
      </c>
      <c r="DG21" s="267">
        <v>1000</v>
      </c>
      <c r="DH21" s="267">
        <v>1000</v>
      </c>
      <c r="DI21" s="267">
        <v>37000</v>
      </c>
      <c r="DJ21" s="267">
        <v>4000</v>
      </c>
      <c r="DK21" s="267">
        <v>16000</v>
      </c>
      <c r="DL21" s="267">
        <v>26000</v>
      </c>
      <c r="DM21" s="267">
        <v>43000</v>
      </c>
      <c r="DN21" s="267">
        <v>20000</v>
      </c>
      <c r="DO21" s="267">
        <v>7000</v>
      </c>
      <c r="DP21" s="267">
        <v>1000</v>
      </c>
      <c r="DQ21" s="267">
        <v>1000</v>
      </c>
      <c r="DR21" s="267">
        <v>167000</v>
      </c>
      <c r="DS21" s="267">
        <v>36000</v>
      </c>
      <c r="DT21" s="267">
        <v>51000</v>
      </c>
      <c r="DU21" s="267">
        <v>178000</v>
      </c>
      <c r="DV21" s="267">
        <v>1000</v>
      </c>
      <c r="DW21" s="267">
        <v>1428000</v>
      </c>
      <c r="DX21" s="267">
        <v>160000</v>
      </c>
      <c r="DY21" s="267">
        <v>1160000</v>
      </c>
      <c r="DZ21" s="267">
        <v>198000</v>
      </c>
      <c r="EA21" s="267">
        <v>174000</v>
      </c>
      <c r="EB21" s="267">
        <v>24000</v>
      </c>
      <c r="EC21" s="267">
        <v>348000</v>
      </c>
      <c r="ED21" s="267">
        <v>94000</v>
      </c>
      <c r="EE21" s="267">
        <v>1249000</v>
      </c>
      <c r="EF21" s="267">
        <v>201000</v>
      </c>
      <c r="EG21" s="267">
        <v>1400000</v>
      </c>
      <c r="EH21" s="267">
        <v>200000</v>
      </c>
      <c r="EI21" s="267">
        <v>1526000</v>
      </c>
      <c r="EJ21" s="267">
        <v>228000</v>
      </c>
      <c r="EK21" s="267">
        <v>1</v>
      </c>
      <c r="EL21" s="267">
        <v>1</v>
      </c>
      <c r="EM21" s="267">
        <v>1</v>
      </c>
      <c r="EN21" s="267">
        <v>1</v>
      </c>
      <c r="EO21" s="267">
        <v>0</v>
      </c>
      <c r="EP21" s="267">
        <v>0</v>
      </c>
      <c r="EQ21" s="267">
        <v>0</v>
      </c>
      <c r="ER21" s="267" t="s">
        <v>2030</v>
      </c>
    </row>
    <row r="22" spans="1:148" x14ac:dyDescent="0.35">
      <c r="A22" s="267" t="s">
        <v>1978</v>
      </c>
      <c r="B22" s="267">
        <v>19000</v>
      </c>
      <c r="C22" s="267">
        <v>5000</v>
      </c>
      <c r="D22" s="267">
        <v>1000</v>
      </c>
      <c r="E22" s="267">
        <v>15000</v>
      </c>
      <c r="F22" s="267">
        <v>13000</v>
      </c>
      <c r="G22" s="267">
        <v>1000</v>
      </c>
      <c r="H22" s="267">
        <v>16000</v>
      </c>
      <c r="I22" s="267">
        <v>2000</v>
      </c>
      <c r="J22" s="267">
        <v>1000</v>
      </c>
      <c r="K22" s="267">
        <v>4000</v>
      </c>
      <c r="L22" s="267">
        <v>1000</v>
      </c>
      <c r="M22" s="267">
        <v>1000</v>
      </c>
      <c r="N22" s="267">
        <v>87000</v>
      </c>
      <c r="O22" s="267">
        <v>15000</v>
      </c>
      <c r="P22" s="267">
        <v>1000</v>
      </c>
      <c r="Q22" s="267">
        <v>4000</v>
      </c>
      <c r="R22" s="267">
        <v>1000</v>
      </c>
      <c r="S22" s="267">
        <v>1000</v>
      </c>
      <c r="T22" s="267">
        <v>16000</v>
      </c>
      <c r="U22" s="267">
        <v>3000</v>
      </c>
      <c r="V22" s="267">
        <v>1000</v>
      </c>
      <c r="W22" s="267">
        <v>15000</v>
      </c>
      <c r="X22" s="267">
        <v>3000</v>
      </c>
      <c r="Y22" s="267">
        <v>1000</v>
      </c>
      <c r="Z22" s="267">
        <v>1000</v>
      </c>
      <c r="AA22" s="267">
        <v>2000</v>
      </c>
      <c r="AB22" s="267">
        <v>1000</v>
      </c>
      <c r="AC22" s="267">
        <v>11000</v>
      </c>
      <c r="AD22" s="267">
        <v>1000</v>
      </c>
      <c r="AE22" s="267">
        <v>1000</v>
      </c>
      <c r="AF22" s="267">
        <v>3000</v>
      </c>
      <c r="AG22" s="267">
        <v>1000</v>
      </c>
      <c r="AH22" s="267">
        <v>1000</v>
      </c>
      <c r="AI22" s="267">
        <v>15000</v>
      </c>
      <c r="AJ22" s="267">
        <v>3000</v>
      </c>
      <c r="AK22" s="267">
        <v>2000</v>
      </c>
      <c r="AL22" s="267">
        <v>3000</v>
      </c>
      <c r="AM22" s="267">
        <v>1000</v>
      </c>
      <c r="AN22" s="267">
        <v>1000</v>
      </c>
      <c r="AO22" s="267">
        <v>120000</v>
      </c>
      <c r="AP22" s="267">
        <v>28000</v>
      </c>
      <c r="AQ22" s="267">
        <v>11000</v>
      </c>
      <c r="AR22" s="267">
        <v>14000</v>
      </c>
      <c r="AS22" s="267">
        <v>3000</v>
      </c>
      <c r="AT22" s="267">
        <v>1000</v>
      </c>
      <c r="AU22" s="267">
        <v>16000</v>
      </c>
      <c r="AV22" s="267">
        <v>1000</v>
      </c>
      <c r="AW22" s="267">
        <v>1000</v>
      </c>
      <c r="AX22" s="267">
        <v>10000</v>
      </c>
      <c r="AY22" s="267">
        <v>1000</v>
      </c>
      <c r="AZ22" s="267">
        <v>2000</v>
      </c>
      <c r="BA22" s="267">
        <v>5000</v>
      </c>
      <c r="BB22" s="267">
        <v>1000</v>
      </c>
      <c r="BC22" s="267">
        <v>1000</v>
      </c>
      <c r="BD22" s="267">
        <v>4000</v>
      </c>
      <c r="BE22" s="267">
        <v>1000</v>
      </c>
      <c r="BF22" s="267">
        <v>1000</v>
      </c>
      <c r="BG22" s="267">
        <v>5000</v>
      </c>
      <c r="BH22" s="267">
        <v>1000</v>
      </c>
      <c r="BI22" s="267">
        <v>1000</v>
      </c>
      <c r="BJ22" s="267">
        <v>10000</v>
      </c>
      <c r="BK22" s="267">
        <v>1000</v>
      </c>
      <c r="BL22" s="267">
        <v>1000</v>
      </c>
      <c r="BM22" s="267">
        <v>1000</v>
      </c>
      <c r="BN22" s="267">
        <v>1000</v>
      </c>
      <c r="BO22" s="267">
        <v>1000</v>
      </c>
      <c r="BP22" s="267">
        <v>10000</v>
      </c>
      <c r="BQ22" s="267">
        <v>2000</v>
      </c>
      <c r="BR22" s="267">
        <v>1000</v>
      </c>
      <c r="BS22" s="267">
        <v>2000</v>
      </c>
      <c r="BT22" s="267">
        <v>1000</v>
      </c>
      <c r="BU22" s="267">
        <v>1000</v>
      </c>
      <c r="BV22" s="267">
        <v>1000</v>
      </c>
      <c r="BW22" s="267">
        <v>1000</v>
      </c>
      <c r="BX22" s="267">
        <v>1000</v>
      </c>
      <c r="BY22" s="267">
        <v>1000</v>
      </c>
      <c r="BZ22" s="267">
        <v>1000</v>
      </c>
      <c r="CA22" s="267">
        <v>1000</v>
      </c>
      <c r="CB22" s="267">
        <v>1000</v>
      </c>
      <c r="CC22" s="267">
        <v>1000</v>
      </c>
      <c r="CD22" s="267">
        <v>1000</v>
      </c>
      <c r="CE22" s="267">
        <v>11000</v>
      </c>
      <c r="CF22" s="267">
        <v>1000</v>
      </c>
      <c r="CG22" s="267">
        <v>1000</v>
      </c>
      <c r="CH22" s="267">
        <v>3000</v>
      </c>
      <c r="CI22" s="267">
        <v>1000</v>
      </c>
      <c r="CJ22" s="267">
        <v>1000</v>
      </c>
      <c r="CK22" s="267">
        <v>1000</v>
      </c>
      <c r="CL22" s="267">
        <v>1000</v>
      </c>
      <c r="CM22" s="267">
        <v>1000</v>
      </c>
      <c r="CN22" s="267">
        <v>5000</v>
      </c>
      <c r="CO22" s="267">
        <v>1000</v>
      </c>
      <c r="CP22" s="267">
        <v>1000</v>
      </c>
      <c r="CQ22" s="267">
        <v>1000</v>
      </c>
      <c r="CR22" s="267">
        <v>1000</v>
      </c>
      <c r="CS22" s="267">
        <v>1000</v>
      </c>
      <c r="CT22" s="267">
        <v>6000</v>
      </c>
      <c r="CU22" s="267">
        <v>1000</v>
      </c>
      <c r="CV22" s="267">
        <v>1000</v>
      </c>
      <c r="CW22" s="267">
        <v>60000</v>
      </c>
      <c r="CX22" s="267">
        <v>19000</v>
      </c>
      <c r="CY22" s="267">
        <v>9000</v>
      </c>
      <c r="CZ22" s="267">
        <v>5000</v>
      </c>
      <c r="DA22" s="267">
        <v>1000</v>
      </c>
      <c r="DB22" s="267">
        <v>1000</v>
      </c>
      <c r="DC22" s="267">
        <v>1000</v>
      </c>
      <c r="DD22" s="267">
        <v>1000</v>
      </c>
      <c r="DE22" s="267">
        <v>1000</v>
      </c>
      <c r="DF22" s="267">
        <v>1000</v>
      </c>
      <c r="DG22" s="267">
        <v>1000</v>
      </c>
      <c r="DH22" s="267">
        <v>1000</v>
      </c>
      <c r="DI22" s="267">
        <v>37000</v>
      </c>
      <c r="DJ22" s="267">
        <v>4000</v>
      </c>
      <c r="DK22" s="267">
        <v>16000</v>
      </c>
      <c r="DL22" s="267">
        <v>26000</v>
      </c>
      <c r="DM22" s="267">
        <v>43000</v>
      </c>
      <c r="DN22" s="267">
        <v>20000</v>
      </c>
      <c r="DO22" s="267">
        <v>7000</v>
      </c>
      <c r="DP22" s="267">
        <v>1000</v>
      </c>
      <c r="DQ22" s="267">
        <v>1000</v>
      </c>
      <c r="DR22" s="267">
        <v>167000</v>
      </c>
      <c r="DS22" s="267">
        <v>36000</v>
      </c>
      <c r="DT22" s="267">
        <v>51000</v>
      </c>
      <c r="DU22" s="267">
        <v>178000</v>
      </c>
      <c r="DV22" s="267">
        <v>1000</v>
      </c>
      <c r="DW22" s="267">
        <v>1428000</v>
      </c>
      <c r="DX22" s="267">
        <v>160000</v>
      </c>
      <c r="DY22" s="267">
        <v>1160000</v>
      </c>
      <c r="DZ22" s="267">
        <v>198000</v>
      </c>
      <c r="EA22" s="267">
        <v>174000</v>
      </c>
      <c r="EB22" s="267">
        <v>24000</v>
      </c>
      <c r="EC22" s="267">
        <v>348000</v>
      </c>
      <c r="ED22" s="267">
        <v>94000</v>
      </c>
      <c r="EE22" s="267">
        <v>1249000</v>
      </c>
      <c r="EF22" s="267">
        <v>201000</v>
      </c>
      <c r="EG22" s="267">
        <v>1400000</v>
      </c>
      <c r="EH22" s="267">
        <v>200000</v>
      </c>
      <c r="EI22" s="267">
        <v>1526000</v>
      </c>
      <c r="EJ22" s="267">
        <v>228000</v>
      </c>
      <c r="EK22" s="267">
        <v>1</v>
      </c>
      <c r="EL22" s="267">
        <v>1</v>
      </c>
      <c r="EM22" s="267">
        <v>1</v>
      </c>
      <c r="EN22" s="267">
        <v>1</v>
      </c>
      <c r="EO22" s="267">
        <v>0</v>
      </c>
      <c r="EP22" s="267">
        <v>0</v>
      </c>
      <c r="EQ22" s="267">
        <v>1</v>
      </c>
      <c r="ER22" s="267" t="s">
        <v>1976</v>
      </c>
    </row>
    <row r="23" spans="1:148" x14ac:dyDescent="0.35">
      <c r="A23" s="267" t="s">
        <v>1041</v>
      </c>
      <c r="B23" s="267">
        <v>19000</v>
      </c>
      <c r="C23" s="267">
        <v>5000</v>
      </c>
      <c r="D23" s="267">
        <v>1000</v>
      </c>
      <c r="E23" s="267">
        <v>15000</v>
      </c>
      <c r="F23" s="267">
        <v>13000</v>
      </c>
      <c r="G23" s="267">
        <v>1000</v>
      </c>
      <c r="H23" s="267">
        <v>16000</v>
      </c>
      <c r="I23" s="267">
        <v>2000</v>
      </c>
      <c r="J23" s="267">
        <v>1000</v>
      </c>
      <c r="K23" s="267">
        <v>4000</v>
      </c>
      <c r="L23" s="267">
        <v>1000</v>
      </c>
      <c r="M23" s="267">
        <v>1000</v>
      </c>
      <c r="N23" s="267">
        <v>87000</v>
      </c>
      <c r="O23" s="267">
        <v>15000</v>
      </c>
      <c r="P23" s="267">
        <v>1000</v>
      </c>
      <c r="Q23" s="267">
        <v>4000</v>
      </c>
      <c r="R23" s="267">
        <v>1000</v>
      </c>
      <c r="S23" s="267">
        <v>1000</v>
      </c>
      <c r="T23" s="267">
        <v>16000</v>
      </c>
      <c r="U23" s="267">
        <v>3000</v>
      </c>
      <c r="V23" s="267">
        <v>1000</v>
      </c>
      <c r="W23" s="267">
        <v>15000</v>
      </c>
      <c r="X23" s="267">
        <v>3000</v>
      </c>
      <c r="Y23" s="267">
        <v>1000</v>
      </c>
      <c r="Z23" s="267">
        <v>1000</v>
      </c>
      <c r="AA23" s="267">
        <v>2000</v>
      </c>
      <c r="AB23" s="267">
        <v>1000</v>
      </c>
      <c r="AC23" s="267">
        <v>11000</v>
      </c>
      <c r="AD23" s="267">
        <v>1000</v>
      </c>
      <c r="AE23" s="267">
        <v>1000</v>
      </c>
      <c r="AF23" s="267">
        <v>3000</v>
      </c>
      <c r="AG23" s="267">
        <v>1000</v>
      </c>
      <c r="AH23" s="267">
        <v>1000</v>
      </c>
      <c r="AI23" s="267">
        <v>15000</v>
      </c>
      <c r="AJ23" s="267">
        <v>3000</v>
      </c>
      <c r="AK23" s="267">
        <v>2000</v>
      </c>
      <c r="AL23" s="267">
        <v>3000</v>
      </c>
      <c r="AM23" s="267">
        <v>1000</v>
      </c>
      <c r="AN23" s="267">
        <v>1000</v>
      </c>
      <c r="AO23" s="267">
        <v>120000</v>
      </c>
      <c r="AP23" s="267">
        <v>28000</v>
      </c>
      <c r="AQ23" s="267">
        <v>11000</v>
      </c>
      <c r="AR23" s="267">
        <v>14000</v>
      </c>
      <c r="AS23" s="267">
        <v>3000</v>
      </c>
      <c r="AT23" s="267">
        <v>1000</v>
      </c>
      <c r="AU23" s="267">
        <v>16000</v>
      </c>
      <c r="AV23" s="267">
        <v>1000</v>
      </c>
      <c r="AW23" s="267">
        <v>1000</v>
      </c>
      <c r="AX23" s="267">
        <v>10000</v>
      </c>
      <c r="AY23" s="267">
        <v>1000</v>
      </c>
      <c r="AZ23" s="267">
        <v>2000</v>
      </c>
      <c r="BA23" s="267">
        <v>5000</v>
      </c>
      <c r="BB23" s="267">
        <v>1000</v>
      </c>
      <c r="BC23" s="267">
        <v>1000</v>
      </c>
      <c r="BD23" s="267">
        <v>4000</v>
      </c>
      <c r="BE23" s="267">
        <v>1000</v>
      </c>
      <c r="BF23" s="267">
        <v>1000</v>
      </c>
      <c r="BG23" s="267">
        <v>5000</v>
      </c>
      <c r="BH23" s="267">
        <v>1000</v>
      </c>
      <c r="BI23" s="267">
        <v>1000</v>
      </c>
      <c r="BJ23" s="267">
        <v>10000</v>
      </c>
      <c r="BK23" s="267">
        <v>1000</v>
      </c>
      <c r="BL23" s="267">
        <v>1000</v>
      </c>
      <c r="BM23" s="267">
        <v>1000</v>
      </c>
      <c r="BN23" s="267">
        <v>1000</v>
      </c>
      <c r="BO23" s="267">
        <v>1000</v>
      </c>
      <c r="BP23" s="267">
        <v>10000</v>
      </c>
      <c r="BQ23" s="267">
        <v>2000</v>
      </c>
      <c r="BR23" s="267">
        <v>1000</v>
      </c>
      <c r="BS23" s="267">
        <v>2000</v>
      </c>
      <c r="BT23" s="267">
        <v>1000</v>
      </c>
      <c r="BU23" s="267">
        <v>1000</v>
      </c>
      <c r="BV23" s="267">
        <v>1000</v>
      </c>
      <c r="BW23" s="267">
        <v>1000</v>
      </c>
      <c r="BX23" s="267">
        <v>1000</v>
      </c>
      <c r="BY23" s="267">
        <v>1000</v>
      </c>
      <c r="BZ23" s="267">
        <v>1000</v>
      </c>
      <c r="CA23" s="267">
        <v>1000</v>
      </c>
      <c r="CB23" s="267">
        <v>1000</v>
      </c>
      <c r="CC23" s="267">
        <v>1000</v>
      </c>
      <c r="CD23" s="267">
        <v>1000</v>
      </c>
      <c r="CE23" s="267">
        <v>11000</v>
      </c>
      <c r="CF23" s="267">
        <v>1000</v>
      </c>
      <c r="CG23" s="267">
        <v>1000</v>
      </c>
      <c r="CH23" s="267">
        <v>3000</v>
      </c>
      <c r="CI23" s="267">
        <v>1000</v>
      </c>
      <c r="CJ23" s="267">
        <v>1000</v>
      </c>
      <c r="CK23" s="267">
        <v>1000</v>
      </c>
      <c r="CL23" s="267">
        <v>1000</v>
      </c>
      <c r="CM23" s="267">
        <v>1000</v>
      </c>
      <c r="CN23" s="267">
        <v>5000</v>
      </c>
      <c r="CO23" s="267">
        <v>1000</v>
      </c>
      <c r="CP23" s="267">
        <v>1000</v>
      </c>
      <c r="CQ23" s="267">
        <v>1000</v>
      </c>
      <c r="CR23" s="267">
        <v>1000</v>
      </c>
      <c r="CS23" s="267">
        <v>1000</v>
      </c>
      <c r="CT23" s="267">
        <v>6000</v>
      </c>
      <c r="CU23" s="267">
        <v>1000</v>
      </c>
      <c r="CV23" s="267">
        <v>1000</v>
      </c>
      <c r="CW23" s="267">
        <v>60000</v>
      </c>
      <c r="CX23" s="267">
        <v>19000</v>
      </c>
      <c r="CY23" s="267">
        <v>9000</v>
      </c>
      <c r="CZ23" s="267">
        <v>5000</v>
      </c>
      <c r="DA23" s="267">
        <v>1000</v>
      </c>
      <c r="DB23" s="267">
        <v>1000</v>
      </c>
      <c r="DC23" s="267">
        <v>1000</v>
      </c>
      <c r="DD23" s="267">
        <v>1000</v>
      </c>
      <c r="DE23" s="267">
        <v>1000</v>
      </c>
      <c r="DF23" s="267">
        <v>1000</v>
      </c>
      <c r="DG23" s="267">
        <v>1000</v>
      </c>
      <c r="DH23" s="267">
        <v>1000</v>
      </c>
      <c r="DI23" s="267">
        <v>37000</v>
      </c>
      <c r="DJ23" s="267">
        <v>4000</v>
      </c>
      <c r="DK23" s="267">
        <v>16000</v>
      </c>
      <c r="DL23" s="267">
        <v>26000</v>
      </c>
      <c r="DM23" s="267">
        <v>43000</v>
      </c>
      <c r="DN23" s="267">
        <v>20000</v>
      </c>
      <c r="DO23" s="267">
        <v>7000</v>
      </c>
      <c r="DP23" s="267">
        <v>1000</v>
      </c>
      <c r="DQ23" s="267">
        <v>1000</v>
      </c>
      <c r="DR23" s="267">
        <v>167000</v>
      </c>
      <c r="DS23" s="267">
        <v>36000</v>
      </c>
      <c r="DT23" s="267">
        <v>51000</v>
      </c>
      <c r="DU23" s="267">
        <v>178000</v>
      </c>
      <c r="DV23" s="267">
        <v>1000</v>
      </c>
      <c r="DW23" s="267">
        <v>1428000</v>
      </c>
      <c r="DX23" s="267">
        <v>160000</v>
      </c>
      <c r="DY23" s="267">
        <v>1160000</v>
      </c>
      <c r="DZ23" s="267">
        <v>198000</v>
      </c>
      <c r="EA23" s="267">
        <v>174000</v>
      </c>
      <c r="EB23" s="267">
        <v>24000</v>
      </c>
      <c r="EC23" s="267">
        <v>348000</v>
      </c>
      <c r="ED23" s="267">
        <v>94000</v>
      </c>
      <c r="EE23" s="267">
        <v>1249000</v>
      </c>
      <c r="EF23" s="267">
        <v>201000</v>
      </c>
      <c r="EG23" s="267">
        <v>1400000</v>
      </c>
      <c r="EH23" s="267">
        <v>200000</v>
      </c>
      <c r="EI23" s="267">
        <v>1526000</v>
      </c>
      <c r="EJ23" s="267">
        <v>228000</v>
      </c>
      <c r="EK23" s="267">
        <v>1</v>
      </c>
      <c r="EL23" s="267">
        <v>1</v>
      </c>
      <c r="EM23" s="267">
        <v>1</v>
      </c>
      <c r="EN23" s="267">
        <v>1</v>
      </c>
      <c r="EO23" s="267">
        <v>0</v>
      </c>
      <c r="EP23" s="267">
        <v>0</v>
      </c>
      <c r="EQ23" s="267">
        <v>0</v>
      </c>
      <c r="ER23" s="267" t="s">
        <v>1039</v>
      </c>
    </row>
    <row r="24" spans="1:148" x14ac:dyDescent="0.35">
      <c r="A24" s="267" t="s">
        <v>1105</v>
      </c>
      <c r="B24" s="267">
        <v>19000</v>
      </c>
      <c r="C24" s="267">
        <v>5000</v>
      </c>
      <c r="D24" s="267">
        <v>1000</v>
      </c>
      <c r="E24" s="267">
        <v>15000</v>
      </c>
      <c r="F24" s="267">
        <v>13000</v>
      </c>
      <c r="G24" s="267">
        <v>1000</v>
      </c>
      <c r="H24" s="267">
        <v>16000</v>
      </c>
      <c r="I24" s="267">
        <v>2000</v>
      </c>
      <c r="J24" s="267">
        <v>1000</v>
      </c>
      <c r="K24" s="267">
        <v>4000</v>
      </c>
      <c r="L24" s="267">
        <v>1000</v>
      </c>
      <c r="M24" s="267">
        <v>1000</v>
      </c>
      <c r="N24" s="267">
        <v>87000</v>
      </c>
      <c r="O24" s="267">
        <v>15000</v>
      </c>
      <c r="P24" s="267">
        <v>1000</v>
      </c>
      <c r="Q24" s="267">
        <v>4000</v>
      </c>
      <c r="R24" s="267">
        <v>1000</v>
      </c>
      <c r="S24" s="267">
        <v>1000</v>
      </c>
      <c r="T24" s="267">
        <v>16000</v>
      </c>
      <c r="U24" s="267">
        <v>3000</v>
      </c>
      <c r="V24" s="267">
        <v>1000</v>
      </c>
      <c r="W24" s="267">
        <v>15000</v>
      </c>
      <c r="X24" s="267">
        <v>3000</v>
      </c>
      <c r="Y24" s="267">
        <v>1000</v>
      </c>
      <c r="Z24" s="267">
        <v>1000</v>
      </c>
      <c r="AA24" s="267">
        <v>2000</v>
      </c>
      <c r="AB24" s="267">
        <v>1000</v>
      </c>
      <c r="AC24" s="267">
        <v>11000</v>
      </c>
      <c r="AD24" s="267">
        <v>1000</v>
      </c>
      <c r="AE24" s="267">
        <v>1000</v>
      </c>
      <c r="AF24" s="267">
        <v>3000</v>
      </c>
      <c r="AG24" s="267">
        <v>1000</v>
      </c>
      <c r="AH24" s="267">
        <v>1000</v>
      </c>
      <c r="AI24" s="267">
        <v>15000</v>
      </c>
      <c r="AJ24" s="267">
        <v>3000</v>
      </c>
      <c r="AK24" s="267">
        <v>2000</v>
      </c>
      <c r="AL24" s="267">
        <v>3000</v>
      </c>
      <c r="AM24" s="267">
        <v>1000</v>
      </c>
      <c r="AN24" s="267">
        <v>1000</v>
      </c>
      <c r="AO24" s="267">
        <v>120000</v>
      </c>
      <c r="AP24" s="267">
        <v>28000</v>
      </c>
      <c r="AQ24" s="267">
        <v>11000</v>
      </c>
      <c r="AR24" s="267">
        <v>14000</v>
      </c>
      <c r="AS24" s="267">
        <v>3000</v>
      </c>
      <c r="AT24" s="267">
        <v>1000</v>
      </c>
      <c r="AU24" s="267">
        <v>16000</v>
      </c>
      <c r="AV24" s="267">
        <v>1000</v>
      </c>
      <c r="AW24" s="267">
        <v>1000</v>
      </c>
      <c r="AX24" s="267">
        <v>10000</v>
      </c>
      <c r="AY24" s="267">
        <v>1000</v>
      </c>
      <c r="AZ24" s="267">
        <v>2000</v>
      </c>
      <c r="BA24" s="267">
        <v>5000</v>
      </c>
      <c r="BB24" s="267">
        <v>1000</v>
      </c>
      <c r="BC24" s="267">
        <v>1000</v>
      </c>
      <c r="BD24" s="267">
        <v>4000</v>
      </c>
      <c r="BE24" s="267">
        <v>1000</v>
      </c>
      <c r="BF24" s="267">
        <v>1000</v>
      </c>
      <c r="BG24" s="267">
        <v>5000</v>
      </c>
      <c r="BH24" s="267">
        <v>1000</v>
      </c>
      <c r="BI24" s="267">
        <v>1000</v>
      </c>
      <c r="BJ24" s="267">
        <v>10000</v>
      </c>
      <c r="BK24" s="267">
        <v>1000</v>
      </c>
      <c r="BL24" s="267">
        <v>1000</v>
      </c>
      <c r="BM24" s="267">
        <v>1000</v>
      </c>
      <c r="BN24" s="267">
        <v>1000</v>
      </c>
      <c r="BO24" s="267">
        <v>1000</v>
      </c>
      <c r="BP24" s="267">
        <v>10000</v>
      </c>
      <c r="BQ24" s="267">
        <v>2000</v>
      </c>
      <c r="BR24" s="267">
        <v>1000</v>
      </c>
      <c r="BS24" s="267">
        <v>2000</v>
      </c>
      <c r="BT24" s="267">
        <v>1000</v>
      </c>
      <c r="BU24" s="267">
        <v>1000</v>
      </c>
      <c r="BV24" s="267">
        <v>1000</v>
      </c>
      <c r="BW24" s="267">
        <v>1000</v>
      </c>
      <c r="BX24" s="267">
        <v>1000</v>
      </c>
      <c r="BY24" s="267">
        <v>1000</v>
      </c>
      <c r="BZ24" s="267">
        <v>1000</v>
      </c>
      <c r="CA24" s="267">
        <v>1000</v>
      </c>
      <c r="CB24" s="267">
        <v>1000</v>
      </c>
      <c r="CC24" s="267">
        <v>1000</v>
      </c>
      <c r="CD24" s="267">
        <v>1000</v>
      </c>
      <c r="CE24" s="267">
        <v>11000</v>
      </c>
      <c r="CF24" s="267">
        <v>1000</v>
      </c>
      <c r="CG24" s="267">
        <v>1000</v>
      </c>
      <c r="CH24" s="267">
        <v>3000</v>
      </c>
      <c r="CI24" s="267">
        <v>1000</v>
      </c>
      <c r="CJ24" s="267">
        <v>1000</v>
      </c>
      <c r="CK24" s="267">
        <v>1000</v>
      </c>
      <c r="CL24" s="267">
        <v>1000</v>
      </c>
      <c r="CM24" s="267">
        <v>1000</v>
      </c>
      <c r="CN24" s="267">
        <v>5000</v>
      </c>
      <c r="CO24" s="267">
        <v>1000</v>
      </c>
      <c r="CP24" s="267">
        <v>1000</v>
      </c>
      <c r="CQ24" s="267">
        <v>1000</v>
      </c>
      <c r="CR24" s="267">
        <v>1000</v>
      </c>
      <c r="CS24" s="267">
        <v>1000</v>
      </c>
      <c r="CT24" s="267">
        <v>6000</v>
      </c>
      <c r="CU24" s="267">
        <v>1000</v>
      </c>
      <c r="CV24" s="267">
        <v>1000</v>
      </c>
      <c r="CW24" s="267">
        <v>60000</v>
      </c>
      <c r="CX24" s="267">
        <v>19000</v>
      </c>
      <c r="CY24" s="267">
        <v>9000</v>
      </c>
      <c r="CZ24" s="267">
        <v>5000</v>
      </c>
      <c r="DA24" s="267">
        <v>1000</v>
      </c>
      <c r="DB24" s="267">
        <v>1000</v>
      </c>
      <c r="DC24" s="267">
        <v>1000</v>
      </c>
      <c r="DD24" s="267">
        <v>1000</v>
      </c>
      <c r="DE24" s="267">
        <v>1000</v>
      </c>
      <c r="DF24" s="267">
        <v>1000</v>
      </c>
      <c r="DG24" s="267">
        <v>1000</v>
      </c>
      <c r="DH24" s="267">
        <v>1000</v>
      </c>
      <c r="DI24" s="267">
        <v>37000</v>
      </c>
      <c r="DJ24" s="267">
        <v>4000</v>
      </c>
      <c r="DK24" s="267">
        <v>16000</v>
      </c>
      <c r="DL24" s="267">
        <v>26000</v>
      </c>
      <c r="DM24" s="267">
        <v>43000</v>
      </c>
      <c r="DN24" s="267">
        <v>20000</v>
      </c>
      <c r="DO24" s="267">
        <v>7000</v>
      </c>
      <c r="DP24" s="267">
        <v>1000</v>
      </c>
      <c r="DQ24" s="267">
        <v>1000</v>
      </c>
      <c r="DR24" s="267">
        <v>167000</v>
      </c>
      <c r="DS24" s="267">
        <v>36000</v>
      </c>
      <c r="DT24" s="267">
        <v>51000</v>
      </c>
      <c r="DU24" s="267">
        <v>178000</v>
      </c>
      <c r="DV24" s="267">
        <v>1000</v>
      </c>
      <c r="DW24" s="267">
        <v>1428000</v>
      </c>
      <c r="DX24" s="267">
        <v>160000</v>
      </c>
      <c r="DY24" s="267">
        <v>1160000</v>
      </c>
      <c r="DZ24" s="267">
        <v>198000</v>
      </c>
      <c r="EA24" s="267">
        <v>174000</v>
      </c>
      <c r="EB24" s="267">
        <v>24000</v>
      </c>
      <c r="EC24" s="267">
        <v>348000</v>
      </c>
      <c r="ED24" s="267">
        <v>94000</v>
      </c>
      <c r="EE24" s="267">
        <v>1249000</v>
      </c>
      <c r="EF24" s="267">
        <v>201000</v>
      </c>
      <c r="EG24" s="267">
        <v>1400000</v>
      </c>
      <c r="EH24" s="267">
        <v>200000</v>
      </c>
      <c r="EI24" s="267">
        <v>1526000</v>
      </c>
      <c r="EJ24" s="267">
        <v>228000</v>
      </c>
      <c r="EK24" s="267">
        <v>1</v>
      </c>
      <c r="EL24" s="267">
        <v>1</v>
      </c>
      <c r="EM24" s="267">
        <v>1</v>
      </c>
      <c r="EN24" s="267">
        <v>1</v>
      </c>
      <c r="EO24" s="267">
        <v>0</v>
      </c>
      <c r="EP24" s="267">
        <v>0</v>
      </c>
      <c r="EQ24" s="267">
        <v>1</v>
      </c>
      <c r="ER24" s="267" t="s">
        <v>1103</v>
      </c>
    </row>
    <row r="25" spans="1:148" x14ac:dyDescent="0.35">
      <c r="A25" s="267" t="s">
        <v>1729</v>
      </c>
      <c r="B25" s="267">
        <v>19000</v>
      </c>
      <c r="C25" s="267">
        <v>5000</v>
      </c>
      <c r="D25" s="267">
        <v>1000</v>
      </c>
      <c r="E25" s="267">
        <v>15000</v>
      </c>
      <c r="F25" s="267">
        <v>13000</v>
      </c>
      <c r="G25" s="267">
        <v>1000</v>
      </c>
      <c r="H25" s="267">
        <v>16000</v>
      </c>
      <c r="I25" s="267">
        <v>2000</v>
      </c>
      <c r="J25" s="267">
        <v>1000</v>
      </c>
      <c r="K25" s="267">
        <v>4000</v>
      </c>
      <c r="L25" s="267">
        <v>1000</v>
      </c>
      <c r="M25" s="267">
        <v>1000</v>
      </c>
      <c r="N25" s="267">
        <v>87000</v>
      </c>
      <c r="O25" s="267">
        <v>15000</v>
      </c>
      <c r="P25" s="267">
        <v>1000</v>
      </c>
      <c r="Q25" s="267">
        <v>4000</v>
      </c>
      <c r="R25" s="267">
        <v>1000</v>
      </c>
      <c r="S25" s="267">
        <v>1000</v>
      </c>
      <c r="T25" s="267">
        <v>16000</v>
      </c>
      <c r="U25" s="267">
        <v>3000</v>
      </c>
      <c r="V25" s="267">
        <v>1000</v>
      </c>
      <c r="W25" s="267">
        <v>15000</v>
      </c>
      <c r="X25" s="267">
        <v>3000</v>
      </c>
      <c r="Y25" s="267">
        <v>1000</v>
      </c>
      <c r="Z25" s="267">
        <v>1000</v>
      </c>
      <c r="AA25" s="267">
        <v>2000</v>
      </c>
      <c r="AB25" s="267">
        <v>1000</v>
      </c>
      <c r="AC25" s="267">
        <v>11000</v>
      </c>
      <c r="AD25" s="267">
        <v>1000</v>
      </c>
      <c r="AE25" s="267">
        <v>1000</v>
      </c>
      <c r="AF25" s="267">
        <v>3000</v>
      </c>
      <c r="AG25" s="267">
        <v>1000</v>
      </c>
      <c r="AH25" s="267">
        <v>1000</v>
      </c>
      <c r="AI25" s="267">
        <v>15000</v>
      </c>
      <c r="AJ25" s="267">
        <v>3000</v>
      </c>
      <c r="AK25" s="267">
        <v>2000</v>
      </c>
      <c r="AL25" s="267">
        <v>3000</v>
      </c>
      <c r="AM25" s="267">
        <v>1000</v>
      </c>
      <c r="AN25" s="267">
        <v>1000</v>
      </c>
      <c r="AO25" s="267">
        <v>120000</v>
      </c>
      <c r="AP25" s="267">
        <v>28000</v>
      </c>
      <c r="AQ25" s="267">
        <v>11000</v>
      </c>
      <c r="AR25" s="267">
        <v>14000</v>
      </c>
      <c r="AS25" s="267">
        <v>3000</v>
      </c>
      <c r="AT25" s="267">
        <v>1000</v>
      </c>
      <c r="AU25" s="267">
        <v>16000</v>
      </c>
      <c r="AV25" s="267">
        <v>1000</v>
      </c>
      <c r="AW25" s="267">
        <v>1000</v>
      </c>
      <c r="AX25" s="267">
        <v>10000</v>
      </c>
      <c r="AY25" s="267">
        <v>1000</v>
      </c>
      <c r="AZ25" s="267">
        <v>2000</v>
      </c>
      <c r="BA25" s="267">
        <v>5000</v>
      </c>
      <c r="BB25" s="267">
        <v>1000</v>
      </c>
      <c r="BC25" s="267">
        <v>1000</v>
      </c>
      <c r="BD25" s="267">
        <v>4000</v>
      </c>
      <c r="BE25" s="267">
        <v>1000</v>
      </c>
      <c r="BF25" s="267">
        <v>1000</v>
      </c>
      <c r="BG25" s="267">
        <v>5000</v>
      </c>
      <c r="BH25" s="267">
        <v>1000</v>
      </c>
      <c r="BI25" s="267">
        <v>1000</v>
      </c>
      <c r="BJ25" s="267">
        <v>10000</v>
      </c>
      <c r="BK25" s="267">
        <v>1000</v>
      </c>
      <c r="BL25" s="267">
        <v>1000</v>
      </c>
      <c r="BM25" s="267">
        <v>1000</v>
      </c>
      <c r="BN25" s="267">
        <v>1000</v>
      </c>
      <c r="BO25" s="267">
        <v>1000</v>
      </c>
      <c r="BP25" s="267">
        <v>10000</v>
      </c>
      <c r="BQ25" s="267">
        <v>2000</v>
      </c>
      <c r="BR25" s="267">
        <v>1000</v>
      </c>
      <c r="BS25" s="267">
        <v>2000</v>
      </c>
      <c r="BT25" s="267">
        <v>1000</v>
      </c>
      <c r="BU25" s="267">
        <v>1000</v>
      </c>
      <c r="BV25" s="267">
        <v>1000</v>
      </c>
      <c r="BW25" s="267">
        <v>1000</v>
      </c>
      <c r="BX25" s="267">
        <v>1000</v>
      </c>
      <c r="BY25" s="267">
        <v>1000</v>
      </c>
      <c r="BZ25" s="267">
        <v>1000</v>
      </c>
      <c r="CA25" s="267">
        <v>1000</v>
      </c>
      <c r="CB25" s="267">
        <v>1000</v>
      </c>
      <c r="CC25" s="267">
        <v>1000</v>
      </c>
      <c r="CD25" s="267">
        <v>1000</v>
      </c>
      <c r="CE25" s="267">
        <v>11000</v>
      </c>
      <c r="CF25" s="267">
        <v>1000</v>
      </c>
      <c r="CG25" s="267">
        <v>1000</v>
      </c>
      <c r="CH25" s="267">
        <v>3000</v>
      </c>
      <c r="CI25" s="267">
        <v>1000</v>
      </c>
      <c r="CJ25" s="267">
        <v>1000</v>
      </c>
      <c r="CK25" s="267">
        <v>1000</v>
      </c>
      <c r="CL25" s="267">
        <v>1000</v>
      </c>
      <c r="CM25" s="267">
        <v>1000</v>
      </c>
      <c r="CN25" s="267">
        <v>5000</v>
      </c>
      <c r="CO25" s="267">
        <v>1000</v>
      </c>
      <c r="CP25" s="267">
        <v>1000</v>
      </c>
      <c r="CQ25" s="267">
        <v>1000</v>
      </c>
      <c r="CR25" s="267">
        <v>1000</v>
      </c>
      <c r="CS25" s="267">
        <v>1000</v>
      </c>
      <c r="CT25" s="267">
        <v>6000</v>
      </c>
      <c r="CU25" s="267">
        <v>1000</v>
      </c>
      <c r="CV25" s="267">
        <v>1000</v>
      </c>
      <c r="CW25" s="267">
        <v>60000</v>
      </c>
      <c r="CX25" s="267">
        <v>19000</v>
      </c>
      <c r="CY25" s="267">
        <v>9000</v>
      </c>
      <c r="CZ25" s="267">
        <v>5000</v>
      </c>
      <c r="DA25" s="267">
        <v>1000</v>
      </c>
      <c r="DB25" s="267">
        <v>1000</v>
      </c>
      <c r="DC25" s="267">
        <v>1000</v>
      </c>
      <c r="DD25" s="267">
        <v>1000</v>
      </c>
      <c r="DE25" s="267">
        <v>1000</v>
      </c>
      <c r="DF25" s="267">
        <v>1000</v>
      </c>
      <c r="DG25" s="267">
        <v>1000</v>
      </c>
      <c r="DH25" s="267">
        <v>1000</v>
      </c>
      <c r="DI25" s="267">
        <v>37000</v>
      </c>
      <c r="DJ25" s="267">
        <v>4000</v>
      </c>
      <c r="DK25" s="267">
        <v>16000</v>
      </c>
      <c r="DL25" s="267">
        <v>26000</v>
      </c>
      <c r="DM25" s="267">
        <v>43000</v>
      </c>
      <c r="DN25" s="267">
        <v>20000</v>
      </c>
      <c r="DO25" s="267">
        <v>7000</v>
      </c>
      <c r="DP25" s="267">
        <v>1000</v>
      </c>
      <c r="DQ25" s="267">
        <v>1000</v>
      </c>
      <c r="DR25" s="267">
        <v>167000</v>
      </c>
      <c r="DS25" s="267">
        <v>36000</v>
      </c>
      <c r="DT25" s="267">
        <v>51000</v>
      </c>
      <c r="DU25" s="267">
        <v>178000</v>
      </c>
      <c r="DV25" s="267">
        <v>1000</v>
      </c>
      <c r="DW25" s="267">
        <v>1428000</v>
      </c>
      <c r="DX25" s="267">
        <v>160000</v>
      </c>
      <c r="DY25" s="267">
        <v>1160000</v>
      </c>
      <c r="DZ25" s="267">
        <v>198000</v>
      </c>
      <c r="EA25" s="267">
        <v>174000</v>
      </c>
      <c r="EB25" s="267">
        <v>24000</v>
      </c>
      <c r="EC25" s="267">
        <v>348000</v>
      </c>
      <c r="ED25" s="267">
        <v>94000</v>
      </c>
      <c r="EE25" s="267">
        <v>1249000</v>
      </c>
      <c r="EF25" s="267">
        <v>201000</v>
      </c>
      <c r="EG25" s="267">
        <v>1400000</v>
      </c>
      <c r="EH25" s="267">
        <v>200000</v>
      </c>
      <c r="EI25" s="267">
        <v>1526000</v>
      </c>
      <c r="EJ25" s="267">
        <v>228000</v>
      </c>
      <c r="EK25" s="267">
        <v>1</v>
      </c>
      <c r="EL25" s="267">
        <v>1</v>
      </c>
      <c r="EM25" s="267">
        <v>1</v>
      </c>
      <c r="EN25" s="267">
        <v>1</v>
      </c>
      <c r="EO25" s="267">
        <v>0</v>
      </c>
      <c r="EP25" s="267">
        <v>0</v>
      </c>
      <c r="EQ25" s="267">
        <v>0</v>
      </c>
      <c r="ER25" s="267" t="s">
        <v>1727</v>
      </c>
    </row>
    <row r="26" spans="1:148" x14ac:dyDescent="0.35">
      <c r="A26" s="267" t="s">
        <v>1900</v>
      </c>
      <c r="B26" s="267">
        <v>19000</v>
      </c>
      <c r="C26" s="267">
        <v>5000</v>
      </c>
      <c r="D26" s="267">
        <v>1000</v>
      </c>
      <c r="E26" s="267">
        <v>15000</v>
      </c>
      <c r="F26" s="267">
        <v>13000</v>
      </c>
      <c r="G26" s="267">
        <v>1000</v>
      </c>
      <c r="H26" s="267">
        <v>16000</v>
      </c>
      <c r="I26" s="267">
        <v>2000</v>
      </c>
      <c r="J26" s="267">
        <v>1000</v>
      </c>
      <c r="K26" s="267">
        <v>4000</v>
      </c>
      <c r="L26" s="267">
        <v>1000</v>
      </c>
      <c r="M26" s="267">
        <v>1000</v>
      </c>
      <c r="N26" s="267">
        <v>87000</v>
      </c>
      <c r="O26" s="267">
        <v>15000</v>
      </c>
      <c r="P26" s="267">
        <v>1000</v>
      </c>
      <c r="Q26" s="267">
        <v>4000</v>
      </c>
      <c r="R26" s="267">
        <v>1000</v>
      </c>
      <c r="S26" s="267">
        <v>1000</v>
      </c>
      <c r="T26" s="267">
        <v>16000</v>
      </c>
      <c r="U26" s="267">
        <v>3000</v>
      </c>
      <c r="V26" s="267">
        <v>1000</v>
      </c>
      <c r="W26" s="267">
        <v>15000</v>
      </c>
      <c r="X26" s="267">
        <v>3000</v>
      </c>
      <c r="Y26" s="267">
        <v>1000</v>
      </c>
      <c r="Z26" s="267">
        <v>1000</v>
      </c>
      <c r="AA26" s="267">
        <v>2000</v>
      </c>
      <c r="AB26" s="267">
        <v>1000</v>
      </c>
      <c r="AC26" s="267">
        <v>11000</v>
      </c>
      <c r="AD26" s="267">
        <v>1000</v>
      </c>
      <c r="AE26" s="267">
        <v>1000</v>
      </c>
      <c r="AF26" s="267">
        <v>3000</v>
      </c>
      <c r="AG26" s="267">
        <v>1000</v>
      </c>
      <c r="AH26" s="267">
        <v>1000</v>
      </c>
      <c r="AI26" s="267">
        <v>15000</v>
      </c>
      <c r="AJ26" s="267">
        <v>3000</v>
      </c>
      <c r="AK26" s="267">
        <v>2000</v>
      </c>
      <c r="AL26" s="267">
        <v>3000</v>
      </c>
      <c r="AM26" s="267">
        <v>1000</v>
      </c>
      <c r="AN26" s="267">
        <v>1000</v>
      </c>
      <c r="AO26" s="267">
        <v>120000</v>
      </c>
      <c r="AP26" s="267">
        <v>28000</v>
      </c>
      <c r="AQ26" s="267">
        <v>11000</v>
      </c>
      <c r="AR26" s="267">
        <v>14000</v>
      </c>
      <c r="AS26" s="267">
        <v>3000</v>
      </c>
      <c r="AT26" s="267">
        <v>1000</v>
      </c>
      <c r="AU26" s="267">
        <v>16000</v>
      </c>
      <c r="AV26" s="267">
        <v>1000</v>
      </c>
      <c r="AW26" s="267">
        <v>1000</v>
      </c>
      <c r="AX26" s="267">
        <v>10000</v>
      </c>
      <c r="AY26" s="267">
        <v>1000</v>
      </c>
      <c r="AZ26" s="267">
        <v>2000</v>
      </c>
      <c r="BA26" s="267">
        <v>5000</v>
      </c>
      <c r="BB26" s="267">
        <v>1000</v>
      </c>
      <c r="BC26" s="267">
        <v>1000</v>
      </c>
      <c r="BD26" s="267">
        <v>4000</v>
      </c>
      <c r="BE26" s="267">
        <v>1000</v>
      </c>
      <c r="BF26" s="267">
        <v>1000</v>
      </c>
      <c r="BG26" s="267">
        <v>5000</v>
      </c>
      <c r="BH26" s="267">
        <v>1000</v>
      </c>
      <c r="BI26" s="267">
        <v>1000</v>
      </c>
      <c r="BJ26" s="267">
        <v>10000</v>
      </c>
      <c r="BK26" s="267">
        <v>1000</v>
      </c>
      <c r="BL26" s="267">
        <v>1000</v>
      </c>
      <c r="BM26" s="267">
        <v>1000</v>
      </c>
      <c r="BN26" s="267">
        <v>1000</v>
      </c>
      <c r="BO26" s="267">
        <v>1000</v>
      </c>
      <c r="BP26" s="267">
        <v>10000</v>
      </c>
      <c r="BQ26" s="267">
        <v>2000</v>
      </c>
      <c r="BR26" s="267">
        <v>1000</v>
      </c>
      <c r="BS26" s="267">
        <v>2000</v>
      </c>
      <c r="BT26" s="267">
        <v>1000</v>
      </c>
      <c r="BU26" s="267">
        <v>1000</v>
      </c>
      <c r="BV26" s="267">
        <v>1000</v>
      </c>
      <c r="BW26" s="267">
        <v>1000</v>
      </c>
      <c r="BX26" s="267">
        <v>1000</v>
      </c>
      <c r="BY26" s="267">
        <v>1000</v>
      </c>
      <c r="BZ26" s="267">
        <v>1000</v>
      </c>
      <c r="CA26" s="267">
        <v>1000</v>
      </c>
      <c r="CB26" s="267">
        <v>1000</v>
      </c>
      <c r="CC26" s="267">
        <v>1000</v>
      </c>
      <c r="CD26" s="267">
        <v>1000</v>
      </c>
      <c r="CE26" s="267">
        <v>11000</v>
      </c>
      <c r="CF26" s="267">
        <v>1000</v>
      </c>
      <c r="CG26" s="267">
        <v>1000</v>
      </c>
      <c r="CH26" s="267">
        <v>3000</v>
      </c>
      <c r="CI26" s="267">
        <v>1000</v>
      </c>
      <c r="CJ26" s="267">
        <v>1000</v>
      </c>
      <c r="CK26" s="267">
        <v>1000</v>
      </c>
      <c r="CL26" s="267">
        <v>1000</v>
      </c>
      <c r="CM26" s="267">
        <v>1000</v>
      </c>
      <c r="CN26" s="267">
        <v>5000</v>
      </c>
      <c r="CO26" s="267">
        <v>1000</v>
      </c>
      <c r="CP26" s="267">
        <v>1000</v>
      </c>
      <c r="CQ26" s="267">
        <v>1000</v>
      </c>
      <c r="CR26" s="267">
        <v>1000</v>
      </c>
      <c r="CS26" s="267">
        <v>1000</v>
      </c>
      <c r="CT26" s="267">
        <v>6000</v>
      </c>
      <c r="CU26" s="267">
        <v>1000</v>
      </c>
      <c r="CV26" s="267">
        <v>1000</v>
      </c>
      <c r="CW26" s="267">
        <v>60000</v>
      </c>
      <c r="CX26" s="267">
        <v>19000</v>
      </c>
      <c r="CY26" s="267">
        <v>9000</v>
      </c>
      <c r="CZ26" s="267">
        <v>5000</v>
      </c>
      <c r="DA26" s="267">
        <v>1000</v>
      </c>
      <c r="DB26" s="267">
        <v>1000</v>
      </c>
      <c r="DC26" s="267">
        <v>1000</v>
      </c>
      <c r="DD26" s="267">
        <v>1000</v>
      </c>
      <c r="DE26" s="267">
        <v>1000</v>
      </c>
      <c r="DF26" s="267">
        <v>1000</v>
      </c>
      <c r="DG26" s="267">
        <v>1000</v>
      </c>
      <c r="DH26" s="267">
        <v>1000</v>
      </c>
      <c r="DI26" s="267">
        <v>37000</v>
      </c>
      <c r="DJ26" s="267">
        <v>4000</v>
      </c>
      <c r="DK26" s="267">
        <v>16000</v>
      </c>
      <c r="DL26" s="267">
        <v>26000</v>
      </c>
      <c r="DM26" s="267">
        <v>43000</v>
      </c>
      <c r="DN26" s="267">
        <v>20000</v>
      </c>
      <c r="DO26" s="267">
        <v>7000</v>
      </c>
      <c r="DP26" s="267">
        <v>1000</v>
      </c>
      <c r="DQ26" s="267">
        <v>1000</v>
      </c>
      <c r="DR26" s="267">
        <v>167000</v>
      </c>
      <c r="DS26" s="267">
        <v>36000</v>
      </c>
      <c r="DT26" s="267">
        <v>51000</v>
      </c>
      <c r="DU26" s="267">
        <v>178000</v>
      </c>
      <c r="DV26" s="267">
        <v>1000</v>
      </c>
      <c r="DW26" s="267">
        <v>1428000</v>
      </c>
      <c r="DX26" s="267">
        <v>160000</v>
      </c>
      <c r="DY26" s="267">
        <v>1160000</v>
      </c>
      <c r="DZ26" s="267">
        <v>198000</v>
      </c>
      <c r="EA26" s="267">
        <v>174000</v>
      </c>
      <c r="EB26" s="267">
        <v>24000</v>
      </c>
      <c r="EC26" s="267">
        <v>348000</v>
      </c>
      <c r="ED26" s="267">
        <v>94000</v>
      </c>
      <c r="EE26" s="267">
        <v>1249000</v>
      </c>
      <c r="EF26" s="267">
        <v>201000</v>
      </c>
      <c r="EG26" s="267">
        <v>1400000</v>
      </c>
      <c r="EH26" s="267">
        <v>200000</v>
      </c>
      <c r="EI26" s="267">
        <v>1526000</v>
      </c>
      <c r="EJ26" s="267">
        <v>228000</v>
      </c>
      <c r="EK26" s="267">
        <v>1</v>
      </c>
      <c r="EL26" s="267">
        <v>1</v>
      </c>
      <c r="EM26" s="267">
        <v>1</v>
      </c>
      <c r="EN26" s="267">
        <v>1</v>
      </c>
      <c r="EO26" s="267">
        <v>0</v>
      </c>
      <c r="EP26" s="267">
        <v>0</v>
      </c>
      <c r="EQ26" s="267">
        <v>0</v>
      </c>
      <c r="ER26" s="267" t="s">
        <v>1898</v>
      </c>
    </row>
    <row r="27" spans="1:148" x14ac:dyDescent="0.35">
      <c r="A27" s="267" t="s">
        <v>1801</v>
      </c>
      <c r="B27" s="267">
        <v>19000</v>
      </c>
      <c r="C27" s="267">
        <v>5000</v>
      </c>
      <c r="D27" s="267">
        <v>1000</v>
      </c>
      <c r="E27" s="267">
        <v>15000</v>
      </c>
      <c r="F27" s="267">
        <v>13000</v>
      </c>
      <c r="G27" s="267">
        <v>1000</v>
      </c>
      <c r="H27" s="267">
        <v>16000</v>
      </c>
      <c r="I27" s="267">
        <v>2000</v>
      </c>
      <c r="J27" s="267">
        <v>1000</v>
      </c>
      <c r="K27" s="267">
        <v>4000</v>
      </c>
      <c r="L27" s="267">
        <v>1000</v>
      </c>
      <c r="M27" s="267">
        <v>1000</v>
      </c>
      <c r="N27" s="267">
        <v>87000</v>
      </c>
      <c r="O27" s="267">
        <v>15000</v>
      </c>
      <c r="P27" s="267">
        <v>1000</v>
      </c>
      <c r="Q27" s="267">
        <v>4000</v>
      </c>
      <c r="R27" s="267">
        <v>1000</v>
      </c>
      <c r="S27" s="267">
        <v>1000</v>
      </c>
      <c r="T27" s="267">
        <v>16000</v>
      </c>
      <c r="U27" s="267">
        <v>3000</v>
      </c>
      <c r="V27" s="267">
        <v>1000</v>
      </c>
      <c r="W27" s="267">
        <v>15000</v>
      </c>
      <c r="X27" s="267">
        <v>3000</v>
      </c>
      <c r="Y27" s="267">
        <v>1000</v>
      </c>
      <c r="Z27" s="267">
        <v>1000</v>
      </c>
      <c r="AA27" s="267">
        <v>2000</v>
      </c>
      <c r="AB27" s="267">
        <v>1000</v>
      </c>
      <c r="AC27" s="267">
        <v>11000</v>
      </c>
      <c r="AD27" s="267">
        <v>1000</v>
      </c>
      <c r="AE27" s="267">
        <v>1000</v>
      </c>
      <c r="AF27" s="267">
        <v>3000</v>
      </c>
      <c r="AG27" s="267">
        <v>1000</v>
      </c>
      <c r="AH27" s="267">
        <v>1000</v>
      </c>
      <c r="AI27" s="267">
        <v>15000</v>
      </c>
      <c r="AJ27" s="267">
        <v>3000</v>
      </c>
      <c r="AK27" s="267">
        <v>2000</v>
      </c>
      <c r="AL27" s="267">
        <v>3000</v>
      </c>
      <c r="AM27" s="267">
        <v>1000</v>
      </c>
      <c r="AN27" s="267">
        <v>1000</v>
      </c>
      <c r="AO27" s="267">
        <v>120000</v>
      </c>
      <c r="AP27" s="267">
        <v>28000</v>
      </c>
      <c r="AQ27" s="267">
        <v>11000</v>
      </c>
      <c r="AR27" s="267">
        <v>14000</v>
      </c>
      <c r="AS27" s="267">
        <v>3000</v>
      </c>
      <c r="AT27" s="267">
        <v>1000</v>
      </c>
      <c r="AU27" s="267">
        <v>16000</v>
      </c>
      <c r="AV27" s="267">
        <v>1000</v>
      </c>
      <c r="AW27" s="267">
        <v>1000</v>
      </c>
      <c r="AX27" s="267">
        <v>10000</v>
      </c>
      <c r="AY27" s="267">
        <v>1000</v>
      </c>
      <c r="AZ27" s="267">
        <v>2000</v>
      </c>
      <c r="BA27" s="267">
        <v>5000</v>
      </c>
      <c r="BB27" s="267">
        <v>1000</v>
      </c>
      <c r="BC27" s="267">
        <v>1000</v>
      </c>
      <c r="BD27" s="267">
        <v>4000</v>
      </c>
      <c r="BE27" s="267">
        <v>1000</v>
      </c>
      <c r="BF27" s="267">
        <v>1000</v>
      </c>
      <c r="BG27" s="267">
        <v>5000</v>
      </c>
      <c r="BH27" s="267">
        <v>1000</v>
      </c>
      <c r="BI27" s="267">
        <v>1000</v>
      </c>
      <c r="BJ27" s="267">
        <v>10000</v>
      </c>
      <c r="BK27" s="267">
        <v>1000</v>
      </c>
      <c r="BL27" s="267">
        <v>1000</v>
      </c>
      <c r="BM27" s="267">
        <v>1000</v>
      </c>
      <c r="BN27" s="267">
        <v>1000</v>
      </c>
      <c r="BO27" s="267">
        <v>1000</v>
      </c>
      <c r="BP27" s="267">
        <v>10000</v>
      </c>
      <c r="BQ27" s="267">
        <v>2000</v>
      </c>
      <c r="BR27" s="267">
        <v>1000</v>
      </c>
      <c r="BS27" s="267">
        <v>2000</v>
      </c>
      <c r="BT27" s="267">
        <v>1000</v>
      </c>
      <c r="BU27" s="267">
        <v>1000</v>
      </c>
      <c r="BV27" s="267">
        <v>1000</v>
      </c>
      <c r="BW27" s="267">
        <v>1000</v>
      </c>
      <c r="BX27" s="267">
        <v>1000</v>
      </c>
      <c r="BY27" s="267">
        <v>1000</v>
      </c>
      <c r="BZ27" s="267">
        <v>1000</v>
      </c>
      <c r="CA27" s="267">
        <v>1000</v>
      </c>
      <c r="CB27" s="267">
        <v>1000</v>
      </c>
      <c r="CC27" s="267">
        <v>1000</v>
      </c>
      <c r="CD27" s="267">
        <v>1000</v>
      </c>
      <c r="CE27" s="267">
        <v>11000</v>
      </c>
      <c r="CF27" s="267">
        <v>1000</v>
      </c>
      <c r="CG27" s="267">
        <v>1000</v>
      </c>
      <c r="CH27" s="267">
        <v>3000</v>
      </c>
      <c r="CI27" s="267">
        <v>1000</v>
      </c>
      <c r="CJ27" s="267">
        <v>1000</v>
      </c>
      <c r="CK27" s="267">
        <v>1000</v>
      </c>
      <c r="CL27" s="267">
        <v>1000</v>
      </c>
      <c r="CM27" s="267">
        <v>1000</v>
      </c>
      <c r="CN27" s="267">
        <v>5000</v>
      </c>
      <c r="CO27" s="267">
        <v>1000</v>
      </c>
      <c r="CP27" s="267">
        <v>1000</v>
      </c>
      <c r="CQ27" s="267">
        <v>1000</v>
      </c>
      <c r="CR27" s="267">
        <v>1000</v>
      </c>
      <c r="CS27" s="267">
        <v>1000</v>
      </c>
      <c r="CT27" s="267">
        <v>6000</v>
      </c>
      <c r="CU27" s="267">
        <v>1000</v>
      </c>
      <c r="CV27" s="267">
        <v>1000</v>
      </c>
      <c r="CW27" s="267">
        <v>60000</v>
      </c>
      <c r="CX27" s="267">
        <v>19000</v>
      </c>
      <c r="CY27" s="267">
        <v>9000</v>
      </c>
      <c r="CZ27" s="267">
        <v>5000</v>
      </c>
      <c r="DA27" s="267">
        <v>1000</v>
      </c>
      <c r="DB27" s="267">
        <v>1000</v>
      </c>
      <c r="DC27" s="267">
        <v>1000</v>
      </c>
      <c r="DD27" s="267">
        <v>1000</v>
      </c>
      <c r="DE27" s="267">
        <v>1000</v>
      </c>
      <c r="DF27" s="267">
        <v>1000</v>
      </c>
      <c r="DG27" s="267">
        <v>1000</v>
      </c>
      <c r="DH27" s="267">
        <v>1000</v>
      </c>
      <c r="DI27" s="267">
        <v>37000</v>
      </c>
      <c r="DJ27" s="267">
        <v>4000</v>
      </c>
      <c r="DK27" s="267">
        <v>16000</v>
      </c>
      <c r="DL27" s="267">
        <v>26000</v>
      </c>
      <c r="DM27" s="267">
        <v>43000</v>
      </c>
      <c r="DN27" s="267">
        <v>20000</v>
      </c>
      <c r="DO27" s="267">
        <v>7000</v>
      </c>
      <c r="DP27" s="267">
        <v>1000</v>
      </c>
      <c r="DQ27" s="267">
        <v>1000</v>
      </c>
      <c r="DR27" s="267">
        <v>167000</v>
      </c>
      <c r="DS27" s="267">
        <v>36000</v>
      </c>
      <c r="DT27" s="267">
        <v>51000</v>
      </c>
      <c r="DU27" s="267">
        <v>178000</v>
      </c>
      <c r="DV27" s="267">
        <v>1000</v>
      </c>
      <c r="DW27" s="267">
        <v>1428000</v>
      </c>
      <c r="DX27" s="267">
        <v>160000</v>
      </c>
      <c r="DY27" s="267">
        <v>1160000</v>
      </c>
      <c r="DZ27" s="267">
        <v>198000</v>
      </c>
      <c r="EA27" s="267">
        <v>174000</v>
      </c>
      <c r="EB27" s="267">
        <v>24000</v>
      </c>
      <c r="EC27" s="267">
        <v>348000</v>
      </c>
      <c r="ED27" s="267">
        <v>94000</v>
      </c>
      <c r="EE27" s="267">
        <v>1249000</v>
      </c>
      <c r="EF27" s="267">
        <v>201000</v>
      </c>
      <c r="EG27" s="267">
        <v>1400000</v>
      </c>
      <c r="EH27" s="267">
        <v>200000</v>
      </c>
      <c r="EI27" s="267">
        <v>1526000</v>
      </c>
      <c r="EJ27" s="267">
        <v>228000</v>
      </c>
      <c r="EK27" s="267">
        <v>1</v>
      </c>
      <c r="EL27" s="267">
        <v>1</v>
      </c>
      <c r="EM27" s="267">
        <v>1</v>
      </c>
      <c r="EN27" s="267">
        <v>1</v>
      </c>
      <c r="EO27" s="267">
        <v>0</v>
      </c>
      <c r="EP27" s="267">
        <v>0</v>
      </c>
      <c r="EQ27" s="267">
        <v>0</v>
      </c>
      <c r="ER27" s="267" t="s">
        <v>1799</v>
      </c>
    </row>
    <row r="28" spans="1:148" x14ac:dyDescent="0.35">
      <c r="A28" s="267" t="s">
        <v>2062</v>
      </c>
      <c r="B28" s="267">
        <v>19000</v>
      </c>
      <c r="C28" s="267">
        <v>5000</v>
      </c>
      <c r="D28" s="267">
        <v>1000</v>
      </c>
      <c r="E28" s="267">
        <v>15000</v>
      </c>
      <c r="F28" s="267">
        <v>13000</v>
      </c>
      <c r="G28" s="267">
        <v>1000</v>
      </c>
      <c r="H28" s="267">
        <v>16000</v>
      </c>
      <c r="I28" s="267">
        <v>2000</v>
      </c>
      <c r="J28" s="267">
        <v>1000</v>
      </c>
      <c r="K28" s="267">
        <v>4000</v>
      </c>
      <c r="L28" s="267">
        <v>1000</v>
      </c>
      <c r="M28" s="267">
        <v>1000</v>
      </c>
      <c r="N28" s="267">
        <v>87000</v>
      </c>
      <c r="O28" s="267">
        <v>15000</v>
      </c>
      <c r="P28" s="267">
        <v>1000</v>
      </c>
      <c r="Q28" s="267">
        <v>4000</v>
      </c>
      <c r="R28" s="267">
        <v>1000</v>
      </c>
      <c r="S28" s="267">
        <v>1000</v>
      </c>
      <c r="T28" s="267">
        <v>16000</v>
      </c>
      <c r="U28" s="267">
        <v>3000</v>
      </c>
      <c r="V28" s="267">
        <v>1000</v>
      </c>
      <c r="W28" s="267">
        <v>15000</v>
      </c>
      <c r="X28" s="267">
        <v>3000</v>
      </c>
      <c r="Y28" s="267">
        <v>1000</v>
      </c>
      <c r="Z28" s="267">
        <v>1000</v>
      </c>
      <c r="AA28" s="267">
        <v>2000</v>
      </c>
      <c r="AB28" s="267">
        <v>1000</v>
      </c>
      <c r="AC28" s="267">
        <v>11000</v>
      </c>
      <c r="AD28" s="267">
        <v>1000</v>
      </c>
      <c r="AE28" s="267">
        <v>1000</v>
      </c>
      <c r="AF28" s="267">
        <v>3000</v>
      </c>
      <c r="AG28" s="267">
        <v>1000</v>
      </c>
      <c r="AH28" s="267">
        <v>1000</v>
      </c>
      <c r="AI28" s="267">
        <v>15000</v>
      </c>
      <c r="AJ28" s="267">
        <v>3000</v>
      </c>
      <c r="AK28" s="267">
        <v>2000</v>
      </c>
      <c r="AL28" s="267">
        <v>3000</v>
      </c>
      <c r="AM28" s="267">
        <v>1000</v>
      </c>
      <c r="AN28" s="267">
        <v>1000</v>
      </c>
      <c r="AO28" s="267">
        <v>120000</v>
      </c>
      <c r="AP28" s="267">
        <v>28000</v>
      </c>
      <c r="AQ28" s="267">
        <v>11000</v>
      </c>
      <c r="AR28" s="267">
        <v>14000</v>
      </c>
      <c r="AS28" s="267">
        <v>3000</v>
      </c>
      <c r="AT28" s="267">
        <v>1000</v>
      </c>
      <c r="AU28" s="267">
        <v>16000</v>
      </c>
      <c r="AV28" s="267">
        <v>1000</v>
      </c>
      <c r="AW28" s="267">
        <v>1000</v>
      </c>
      <c r="AX28" s="267">
        <v>10000</v>
      </c>
      <c r="AY28" s="267">
        <v>1000</v>
      </c>
      <c r="AZ28" s="267">
        <v>2000</v>
      </c>
      <c r="BA28" s="267">
        <v>5000</v>
      </c>
      <c r="BB28" s="267">
        <v>1000</v>
      </c>
      <c r="BC28" s="267">
        <v>1000</v>
      </c>
      <c r="BD28" s="267">
        <v>4000</v>
      </c>
      <c r="BE28" s="267">
        <v>1000</v>
      </c>
      <c r="BF28" s="267">
        <v>1000</v>
      </c>
      <c r="BG28" s="267">
        <v>5000</v>
      </c>
      <c r="BH28" s="267">
        <v>1000</v>
      </c>
      <c r="BI28" s="267">
        <v>1000</v>
      </c>
      <c r="BJ28" s="267">
        <v>10000</v>
      </c>
      <c r="BK28" s="267">
        <v>1000</v>
      </c>
      <c r="BL28" s="267">
        <v>1000</v>
      </c>
      <c r="BM28" s="267">
        <v>1000</v>
      </c>
      <c r="BN28" s="267">
        <v>1000</v>
      </c>
      <c r="BO28" s="267">
        <v>1000</v>
      </c>
      <c r="BP28" s="267">
        <v>10000</v>
      </c>
      <c r="BQ28" s="267">
        <v>2000</v>
      </c>
      <c r="BR28" s="267">
        <v>1000</v>
      </c>
      <c r="BS28" s="267">
        <v>2000</v>
      </c>
      <c r="BT28" s="267">
        <v>1000</v>
      </c>
      <c r="BU28" s="267">
        <v>1000</v>
      </c>
      <c r="BV28" s="267">
        <v>1000</v>
      </c>
      <c r="BW28" s="267">
        <v>1000</v>
      </c>
      <c r="BX28" s="267">
        <v>1000</v>
      </c>
      <c r="BY28" s="267">
        <v>1000</v>
      </c>
      <c r="BZ28" s="267">
        <v>1000</v>
      </c>
      <c r="CA28" s="267">
        <v>1000</v>
      </c>
      <c r="CB28" s="267">
        <v>1000</v>
      </c>
      <c r="CC28" s="267">
        <v>1000</v>
      </c>
      <c r="CD28" s="267">
        <v>1000</v>
      </c>
      <c r="CE28" s="267">
        <v>11000</v>
      </c>
      <c r="CF28" s="267">
        <v>1000</v>
      </c>
      <c r="CG28" s="267">
        <v>1000</v>
      </c>
      <c r="CH28" s="267">
        <v>3000</v>
      </c>
      <c r="CI28" s="267">
        <v>1000</v>
      </c>
      <c r="CJ28" s="267">
        <v>1000</v>
      </c>
      <c r="CK28" s="267">
        <v>1000</v>
      </c>
      <c r="CL28" s="267">
        <v>1000</v>
      </c>
      <c r="CM28" s="267">
        <v>1000</v>
      </c>
      <c r="CN28" s="267">
        <v>5000</v>
      </c>
      <c r="CO28" s="267">
        <v>1000</v>
      </c>
      <c r="CP28" s="267">
        <v>1000</v>
      </c>
      <c r="CQ28" s="267">
        <v>1000</v>
      </c>
      <c r="CR28" s="267">
        <v>1000</v>
      </c>
      <c r="CS28" s="267">
        <v>1000</v>
      </c>
      <c r="CT28" s="267">
        <v>6000</v>
      </c>
      <c r="CU28" s="267">
        <v>1000</v>
      </c>
      <c r="CV28" s="267">
        <v>1000</v>
      </c>
      <c r="CW28" s="267">
        <v>60000</v>
      </c>
      <c r="CX28" s="267">
        <v>19000</v>
      </c>
      <c r="CY28" s="267">
        <v>9000</v>
      </c>
      <c r="CZ28" s="267">
        <v>5000</v>
      </c>
      <c r="DA28" s="267">
        <v>1000</v>
      </c>
      <c r="DB28" s="267">
        <v>1000</v>
      </c>
      <c r="DC28" s="267">
        <v>1000</v>
      </c>
      <c r="DD28" s="267">
        <v>1000</v>
      </c>
      <c r="DE28" s="267">
        <v>1000</v>
      </c>
      <c r="DF28" s="267">
        <v>1000</v>
      </c>
      <c r="DG28" s="267">
        <v>1000</v>
      </c>
      <c r="DH28" s="267">
        <v>1000</v>
      </c>
      <c r="DI28" s="267">
        <v>37000</v>
      </c>
      <c r="DJ28" s="267">
        <v>4000</v>
      </c>
      <c r="DK28" s="267">
        <v>16000</v>
      </c>
      <c r="DL28" s="267">
        <v>26000</v>
      </c>
      <c r="DM28" s="267">
        <v>43000</v>
      </c>
      <c r="DN28" s="267">
        <v>20000</v>
      </c>
      <c r="DO28" s="267">
        <v>7000</v>
      </c>
      <c r="DP28" s="267">
        <v>1000</v>
      </c>
      <c r="DQ28" s="267">
        <v>1000</v>
      </c>
      <c r="DR28" s="267">
        <v>167000</v>
      </c>
      <c r="DS28" s="267">
        <v>36000</v>
      </c>
      <c r="DT28" s="267">
        <v>51000</v>
      </c>
      <c r="DU28" s="267">
        <v>178000</v>
      </c>
      <c r="DV28" s="267">
        <v>1000</v>
      </c>
      <c r="DW28" s="267">
        <v>1428000</v>
      </c>
      <c r="DX28" s="267">
        <v>160000</v>
      </c>
      <c r="DY28" s="267">
        <v>1160000</v>
      </c>
      <c r="DZ28" s="267">
        <v>198000</v>
      </c>
      <c r="EA28" s="267">
        <v>174000</v>
      </c>
      <c r="EB28" s="267">
        <v>24000</v>
      </c>
      <c r="EC28" s="267">
        <v>348000</v>
      </c>
      <c r="ED28" s="267">
        <v>94000</v>
      </c>
      <c r="EE28" s="267">
        <v>1249000</v>
      </c>
      <c r="EF28" s="267">
        <v>201000</v>
      </c>
      <c r="EG28" s="267">
        <v>1400000</v>
      </c>
      <c r="EH28" s="267">
        <v>200000</v>
      </c>
      <c r="EI28" s="267">
        <v>1526000</v>
      </c>
      <c r="EJ28" s="267">
        <v>228000</v>
      </c>
      <c r="EK28" s="267">
        <v>1</v>
      </c>
      <c r="EL28" s="267">
        <v>1</v>
      </c>
      <c r="EM28" s="267">
        <v>1</v>
      </c>
      <c r="EN28" s="267">
        <v>1</v>
      </c>
      <c r="EO28" s="267">
        <v>0</v>
      </c>
      <c r="EP28" s="267">
        <v>0</v>
      </c>
      <c r="EQ28" s="267">
        <v>0</v>
      </c>
      <c r="ER28" s="267" t="s">
        <v>2060</v>
      </c>
    </row>
    <row r="29" spans="1:148" x14ac:dyDescent="0.35">
      <c r="A29" s="267" t="s">
        <v>2014</v>
      </c>
      <c r="B29" s="267">
        <v>19000</v>
      </c>
      <c r="C29" s="267">
        <v>5000</v>
      </c>
      <c r="D29" s="267">
        <v>1000</v>
      </c>
      <c r="E29" s="267">
        <v>15000</v>
      </c>
      <c r="F29" s="267">
        <v>13000</v>
      </c>
      <c r="G29" s="267">
        <v>1000</v>
      </c>
      <c r="H29" s="267">
        <v>16000</v>
      </c>
      <c r="I29" s="267">
        <v>2000</v>
      </c>
      <c r="J29" s="267">
        <v>1000</v>
      </c>
      <c r="K29" s="267">
        <v>4000</v>
      </c>
      <c r="L29" s="267">
        <v>1000</v>
      </c>
      <c r="M29" s="267">
        <v>1000</v>
      </c>
      <c r="N29" s="267">
        <v>87000</v>
      </c>
      <c r="O29" s="267">
        <v>15000</v>
      </c>
      <c r="P29" s="267">
        <v>1000</v>
      </c>
      <c r="Q29" s="267">
        <v>4000</v>
      </c>
      <c r="R29" s="267">
        <v>1000</v>
      </c>
      <c r="S29" s="267">
        <v>1000</v>
      </c>
      <c r="T29" s="267">
        <v>16000</v>
      </c>
      <c r="U29" s="267">
        <v>3000</v>
      </c>
      <c r="V29" s="267">
        <v>1000</v>
      </c>
      <c r="W29" s="267">
        <v>15000</v>
      </c>
      <c r="X29" s="267">
        <v>3000</v>
      </c>
      <c r="Y29" s="267">
        <v>1000</v>
      </c>
      <c r="Z29" s="267">
        <v>1000</v>
      </c>
      <c r="AA29" s="267">
        <v>2000</v>
      </c>
      <c r="AB29" s="267">
        <v>1000</v>
      </c>
      <c r="AC29" s="267">
        <v>11000</v>
      </c>
      <c r="AD29" s="267">
        <v>1000</v>
      </c>
      <c r="AE29" s="267">
        <v>1000</v>
      </c>
      <c r="AF29" s="267">
        <v>3000</v>
      </c>
      <c r="AG29" s="267">
        <v>1000</v>
      </c>
      <c r="AH29" s="267">
        <v>1000</v>
      </c>
      <c r="AI29" s="267">
        <v>15000</v>
      </c>
      <c r="AJ29" s="267">
        <v>3000</v>
      </c>
      <c r="AK29" s="267">
        <v>2000</v>
      </c>
      <c r="AL29" s="267">
        <v>3000</v>
      </c>
      <c r="AM29" s="267">
        <v>1000</v>
      </c>
      <c r="AN29" s="267">
        <v>1000</v>
      </c>
      <c r="AO29" s="267">
        <v>120000</v>
      </c>
      <c r="AP29" s="267">
        <v>28000</v>
      </c>
      <c r="AQ29" s="267">
        <v>11000</v>
      </c>
      <c r="AR29" s="267">
        <v>14000</v>
      </c>
      <c r="AS29" s="267">
        <v>3000</v>
      </c>
      <c r="AT29" s="267">
        <v>1000</v>
      </c>
      <c r="AU29" s="267">
        <v>16000</v>
      </c>
      <c r="AV29" s="267">
        <v>1000</v>
      </c>
      <c r="AW29" s="267">
        <v>1000</v>
      </c>
      <c r="AX29" s="267">
        <v>10000</v>
      </c>
      <c r="AY29" s="267">
        <v>1000</v>
      </c>
      <c r="AZ29" s="267">
        <v>2000</v>
      </c>
      <c r="BA29" s="267">
        <v>5000</v>
      </c>
      <c r="BB29" s="267">
        <v>1000</v>
      </c>
      <c r="BC29" s="267">
        <v>1000</v>
      </c>
      <c r="BD29" s="267">
        <v>4000</v>
      </c>
      <c r="BE29" s="267">
        <v>1000</v>
      </c>
      <c r="BF29" s="267">
        <v>1000</v>
      </c>
      <c r="BG29" s="267">
        <v>5000</v>
      </c>
      <c r="BH29" s="267">
        <v>1000</v>
      </c>
      <c r="BI29" s="267">
        <v>1000</v>
      </c>
      <c r="BJ29" s="267">
        <v>10000</v>
      </c>
      <c r="BK29" s="267">
        <v>1000</v>
      </c>
      <c r="BL29" s="267">
        <v>1000</v>
      </c>
      <c r="BM29" s="267">
        <v>1000</v>
      </c>
      <c r="BN29" s="267">
        <v>1000</v>
      </c>
      <c r="BO29" s="267">
        <v>1000</v>
      </c>
      <c r="BP29" s="267">
        <v>10000</v>
      </c>
      <c r="BQ29" s="267">
        <v>2000</v>
      </c>
      <c r="BR29" s="267">
        <v>1000</v>
      </c>
      <c r="BS29" s="267">
        <v>2000</v>
      </c>
      <c r="BT29" s="267">
        <v>1000</v>
      </c>
      <c r="BU29" s="267">
        <v>1000</v>
      </c>
      <c r="BV29" s="267">
        <v>1000</v>
      </c>
      <c r="BW29" s="267">
        <v>1000</v>
      </c>
      <c r="BX29" s="267">
        <v>1000</v>
      </c>
      <c r="BY29" s="267">
        <v>1000</v>
      </c>
      <c r="BZ29" s="267">
        <v>1000</v>
      </c>
      <c r="CA29" s="267">
        <v>1000</v>
      </c>
      <c r="CB29" s="267">
        <v>1000</v>
      </c>
      <c r="CC29" s="267">
        <v>1000</v>
      </c>
      <c r="CD29" s="267">
        <v>1000</v>
      </c>
      <c r="CE29" s="267">
        <v>11000</v>
      </c>
      <c r="CF29" s="267">
        <v>1000</v>
      </c>
      <c r="CG29" s="267">
        <v>1000</v>
      </c>
      <c r="CH29" s="267">
        <v>3000</v>
      </c>
      <c r="CI29" s="267">
        <v>1000</v>
      </c>
      <c r="CJ29" s="267">
        <v>1000</v>
      </c>
      <c r="CK29" s="267">
        <v>1000</v>
      </c>
      <c r="CL29" s="267">
        <v>1000</v>
      </c>
      <c r="CM29" s="267">
        <v>1000</v>
      </c>
      <c r="CN29" s="267">
        <v>5000</v>
      </c>
      <c r="CO29" s="267">
        <v>1000</v>
      </c>
      <c r="CP29" s="267">
        <v>1000</v>
      </c>
      <c r="CQ29" s="267">
        <v>1000</v>
      </c>
      <c r="CR29" s="267">
        <v>1000</v>
      </c>
      <c r="CS29" s="267">
        <v>1000</v>
      </c>
      <c r="CT29" s="267">
        <v>6000</v>
      </c>
      <c r="CU29" s="267">
        <v>1000</v>
      </c>
      <c r="CV29" s="267">
        <v>1000</v>
      </c>
      <c r="CW29" s="267">
        <v>60000</v>
      </c>
      <c r="CX29" s="267">
        <v>19000</v>
      </c>
      <c r="CY29" s="267">
        <v>9000</v>
      </c>
      <c r="CZ29" s="267">
        <v>5000</v>
      </c>
      <c r="DA29" s="267">
        <v>1000</v>
      </c>
      <c r="DB29" s="267">
        <v>1000</v>
      </c>
      <c r="DC29" s="267">
        <v>1000</v>
      </c>
      <c r="DD29" s="267">
        <v>1000</v>
      </c>
      <c r="DE29" s="267">
        <v>1000</v>
      </c>
      <c r="DF29" s="267">
        <v>1000</v>
      </c>
      <c r="DG29" s="267">
        <v>1000</v>
      </c>
      <c r="DH29" s="267">
        <v>1000</v>
      </c>
      <c r="DI29" s="267">
        <v>37000</v>
      </c>
      <c r="DJ29" s="267">
        <v>4000</v>
      </c>
      <c r="DK29" s="267">
        <v>16000</v>
      </c>
      <c r="DL29" s="267">
        <v>26000</v>
      </c>
      <c r="DM29" s="267">
        <v>43000</v>
      </c>
      <c r="DN29" s="267">
        <v>20000</v>
      </c>
      <c r="DO29" s="267">
        <v>7000</v>
      </c>
      <c r="DP29" s="267">
        <v>1000</v>
      </c>
      <c r="DQ29" s="267">
        <v>1000</v>
      </c>
      <c r="DR29" s="267">
        <v>167000</v>
      </c>
      <c r="DS29" s="267">
        <v>36000</v>
      </c>
      <c r="DT29" s="267">
        <v>51000</v>
      </c>
      <c r="DU29" s="267">
        <v>178000</v>
      </c>
      <c r="DV29" s="267">
        <v>1000</v>
      </c>
      <c r="DW29" s="267">
        <v>1428000</v>
      </c>
      <c r="DX29" s="267">
        <v>160000</v>
      </c>
      <c r="DY29" s="267">
        <v>1160000</v>
      </c>
      <c r="DZ29" s="267">
        <v>198000</v>
      </c>
      <c r="EA29" s="267">
        <v>174000</v>
      </c>
      <c r="EB29" s="267">
        <v>24000</v>
      </c>
      <c r="EC29" s="267">
        <v>348000</v>
      </c>
      <c r="ED29" s="267">
        <v>94000</v>
      </c>
      <c r="EE29" s="267">
        <v>1249000</v>
      </c>
      <c r="EF29" s="267">
        <v>201000</v>
      </c>
      <c r="EG29" s="267">
        <v>1400000</v>
      </c>
      <c r="EH29" s="267">
        <v>200000</v>
      </c>
      <c r="EI29" s="267">
        <v>1526000</v>
      </c>
      <c r="EJ29" s="267">
        <v>228000</v>
      </c>
      <c r="EK29" s="267">
        <v>1</v>
      </c>
      <c r="EL29" s="267">
        <v>1</v>
      </c>
      <c r="EM29" s="267">
        <v>1</v>
      </c>
      <c r="EN29" s="267">
        <v>1</v>
      </c>
      <c r="EO29" s="267">
        <v>0</v>
      </c>
      <c r="EP29" s="267">
        <v>0</v>
      </c>
      <c r="EQ29" s="267">
        <v>1</v>
      </c>
      <c r="ER29" s="267" t="s">
        <v>2012</v>
      </c>
    </row>
    <row r="30" spans="1:148" x14ac:dyDescent="0.35">
      <c r="A30" s="267" t="s">
        <v>1798</v>
      </c>
      <c r="B30" s="267">
        <v>19000</v>
      </c>
      <c r="C30" s="267">
        <v>5000</v>
      </c>
      <c r="D30" s="267">
        <v>1000</v>
      </c>
      <c r="E30" s="267">
        <v>15000</v>
      </c>
      <c r="F30" s="267">
        <v>13000</v>
      </c>
      <c r="G30" s="267">
        <v>1000</v>
      </c>
      <c r="H30" s="267">
        <v>16000</v>
      </c>
      <c r="I30" s="267">
        <v>2000</v>
      </c>
      <c r="J30" s="267">
        <v>1000</v>
      </c>
      <c r="K30" s="267">
        <v>4000</v>
      </c>
      <c r="L30" s="267">
        <v>1000</v>
      </c>
      <c r="M30" s="267">
        <v>1000</v>
      </c>
      <c r="N30" s="267">
        <v>87000</v>
      </c>
      <c r="O30" s="267">
        <v>15000</v>
      </c>
      <c r="P30" s="267">
        <v>1000</v>
      </c>
      <c r="Q30" s="267">
        <v>4000</v>
      </c>
      <c r="R30" s="267">
        <v>1000</v>
      </c>
      <c r="S30" s="267">
        <v>1000</v>
      </c>
      <c r="T30" s="267">
        <v>16000</v>
      </c>
      <c r="U30" s="267">
        <v>3000</v>
      </c>
      <c r="V30" s="267">
        <v>1000</v>
      </c>
      <c r="W30" s="267">
        <v>15000</v>
      </c>
      <c r="X30" s="267">
        <v>3000</v>
      </c>
      <c r="Y30" s="267">
        <v>1000</v>
      </c>
      <c r="Z30" s="267">
        <v>1000</v>
      </c>
      <c r="AA30" s="267">
        <v>2000</v>
      </c>
      <c r="AB30" s="267">
        <v>1000</v>
      </c>
      <c r="AC30" s="267">
        <v>11000</v>
      </c>
      <c r="AD30" s="267">
        <v>1000</v>
      </c>
      <c r="AE30" s="267">
        <v>1000</v>
      </c>
      <c r="AF30" s="267">
        <v>3000</v>
      </c>
      <c r="AG30" s="267">
        <v>1000</v>
      </c>
      <c r="AH30" s="267">
        <v>1000</v>
      </c>
      <c r="AI30" s="267">
        <v>15000</v>
      </c>
      <c r="AJ30" s="267">
        <v>3000</v>
      </c>
      <c r="AK30" s="267">
        <v>2000</v>
      </c>
      <c r="AL30" s="267">
        <v>3000</v>
      </c>
      <c r="AM30" s="267">
        <v>1000</v>
      </c>
      <c r="AN30" s="267">
        <v>1000</v>
      </c>
      <c r="AO30" s="267">
        <v>120000</v>
      </c>
      <c r="AP30" s="267">
        <v>28000</v>
      </c>
      <c r="AQ30" s="267">
        <v>11000</v>
      </c>
      <c r="AR30" s="267">
        <v>14000</v>
      </c>
      <c r="AS30" s="267">
        <v>3000</v>
      </c>
      <c r="AT30" s="267">
        <v>1000</v>
      </c>
      <c r="AU30" s="267">
        <v>16000</v>
      </c>
      <c r="AV30" s="267">
        <v>1000</v>
      </c>
      <c r="AW30" s="267">
        <v>1000</v>
      </c>
      <c r="AX30" s="267">
        <v>10000</v>
      </c>
      <c r="AY30" s="267">
        <v>1000</v>
      </c>
      <c r="AZ30" s="267">
        <v>2000</v>
      </c>
      <c r="BA30" s="267">
        <v>5000</v>
      </c>
      <c r="BB30" s="267">
        <v>1000</v>
      </c>
      <c r="BC30" s="267">
        <v>1000</v>
      </c>
      <c r="BD30" s="267">
        <v>4000</v>
      </c>
      <c r="BE30" s="267">
        <v>1000</v>
      </c>
      <c r="BF30" s="267">
        <v>1000</v>
      </c>
      <c r="BG30" s="267">
        <v>5000</v>
      </c>
      <c r="BH30" s="267">
        <v>1000</v>
      </c>
      <c r="BI30" s="267">
        <v>1000</v>
      </c>
      <c r="BJ30" s="267">
        <v>10000</v>
      </c>
      <c r="BK30" s="267">
        <v>1000</v>
      </c>
      <c r="BL30" s="267">
        <v>1000</v>
      </c>
      <c r="BM30" s="267">
        <v>1000</v>
      </c>
      <c r="BN30" s="267">
        <v>1000</v>
      </c>
      <c r="BO30" s="267">
        <v>1000</v>
      </c>
      <c r="BP30" s="267">
        <v>10000</v>
      </c>
      <c r="BQ30" s="267">
        <v>2000</v>
      </c>
      <c r="BR30" s="267">
        <v>1000</v>
      </c>
      <c r="BS30" s="267">
        <v>2000</v>
      </c>
      <c r="BT30" s="267">
        <v>1000</v>
      </c>
      <c r="BU30" s="267">
        <v>1000</v>
      </c>
      <c r="BV30" s="267">
        <v>1000</v>
      </c>
      <c r="BW30" s="267">
        <v>1000</v>
      </c>
      <c r="BX30" s="267">
        <v>1000</v>
      </c>
      <c r="BY30" s="267">
        <v>1000</v>
      </c>
      <c r="BZ30" s="267">
        <v>1000</v>
      </c>
      <c r="CA30" s="267">
        <v>1000</v>
      </c>
      <c r="CB30" s="267">
        <v>1000</v>
      </c>
      <c r="CC30" s="267">
        <v>1000</v>
      </c>
      <c r="CD30" s="267">
        <v>1000</v>
      </c>
      <c r="CE30" s="267">
        <v>11000</v>
      </c>
      <c r="CF30" s="267">
        <v>1000</v>
      </c>
      <c r="CG30" s="267">
        <v>1000</v>
      </c>
      <c r="CH30" s="267">
        <v>3000</v>
      </c>
      <c r="CI30" s="267">
        <v>1000</v>
      </c>
      <c r="CJ30" s="267">
        <v>1000</v>
      </c>
      <c r="CK30" s="267">
        <v>1000</v>
      </c>
      <c r="CL30" s="267">
        <v>1000</v>
      </c>
      <c r="CM30" s="267">
        <v>1000</v>
      </c>
      <c r="CN30" s="267">
        <v>5000</v>
      </c>
      <c r="CO30" s="267">
        <v>1000</v>
      </c>
      <c r="CP30" s="267">
        <v>1000</v>
      </c>
      <c r="CQ30" s="267">
        <v>1000</v>
      </c>
      <c r="CR30" s="267">
        <v>1000</v>
      </c>
      <c r="CS30" s="267">
        <v>1000</v>
      </c>
      <c r="CT30" s="267">
        <v>6000</v>
      </c>
      <c r="CU30" s="267">
        <v>1000</v>
      </c>
      <c r="CV30" s="267">
        <v>1000</v>
      </c>
      <c r="CW30" s="267">
        <v>60000</v>
      </c>
      <c r="CX30" s="267">
        <v>19000</v>
      </c>
      <c r="CY30" s="267">
        <v>9000</v>
      </c>
      <c r="CZ30" s="267">
        <v>5000</v>
      </c>
      <c r="DA30" s="267">
        <v>1000</v>
      </c>
      <c r="DB30" s="267">
        <v>1000</v>
      </c>
      <c r="DC30" s="267">
        <v>1000</v>
      </c>
      <c r="DD30" s="267">
        <v>1000</v>
      </c>
      <c r="DE30" s="267">
        <v>1000</v>
      </c>
      <c r="DF30" s="267">
        <v>1000</v>
      </c>
      <c r="DG30" s="267">
        <v>1000</v>
      </c>
      <c r="DH30" s="267">
        <v>1000</v>
      </c>
      <c r="DI30" s="267">
        <v>37000</v>
      </c>
      <c r="DJ30" s="267">
        <v>4000</v>
      </c>
      <c r="DK30" s="267">
        <v>16000</v>
      </c>
      <c r="DL30" s="267">
        <v>26000</v>
      </c>
      <c r="DM30" s="267">
        <v>43000</v>
      </c>
      <c r="DN30" s="267">
        <v>20000</v>
      </c>
      <c r="DO30" s="267">
        <v>7000</v>
      </c>
      <c r="DP30" s="267">
        <v>1000</v>
      </c>
      <c r="DQ30" s="267">
        <v>1000</v>
      </c>
      <c r="DR30" s="267">
        <v>167000</v>
      </c>
      <c r="DS30" s="267">
        <v>36000</v>
      </c>
      <c r="DT30" s="267">
        <v>51000</v>
      </c>
      <c r="DU30" s="267">
        <v>178000</v>
      </c>
      <c r="DV30" s="267">
        <v>1000</v>
      </c>
      <c r="DW30" s="267">
        <v>1428000</v>
      </c>
      <c r="DX30" s="267">
        <v>160000</v>
      </c>
      <c r="DY30" s="267">
        <v>1160000</v>
      </c>
      <c r="DZ30" s="267">
        <v>198000</v>
      </c>
      <c r="EA30" s="267">
        <v>174000</v>
      </c>
      <c r="EB30" s="267">
        <v>24000</v>
      </c>
      <c r="EC30" s="267">
        <v>348000</v>
      </c>
      <c r="ED30" s="267">
        <v>94000</v>
      </c>
      <c r="EE30" s="267">
        <v>1249000</v>
      </c>
      <c r="EF30" s="267">
        <v>201000</v>
      </c>
      <c r="EG30" s="267">
        <v>1400000</v>
      </c>
      <c r="EH30" s="267">
        <v>200000</v>
      </c>
      <c r="EI30" s="267">
        <v>1526000</v>
      </c>
      <c r="EJ30" s="267">
        <v>228000</v>
      </c>
      <c r="EK30" s="267">
        <v>1</v>
      </c>
      <c r="EL30" s="267">
        <v>1</v>
      </c>
      <c r="EM30" s="267">
        <v>1</v>
      </c>
      <c r="EN30" s="267">
        <v>1</v>
      </c>
      <c r="EO30" s="267">
        <v>0</v>
      </c>
      <c r="EP30" s="267">
        <v>0</v>
      </c>
      <c r="EQ30" s="267">
        <v>0</v>
      </c>
      <c r="ER30" s="267" t="s">
        <v>1796</v>
      </c>
    </row>
    <row r="31" spans="1:148" x14ac:dyDescent="0.35">
      <c r="A31" s="267" t="s">
        <v>1621</v>
      </c>
      <c r="B31" s="267">
        <v>19000</v>
      </c>
      <c r="C31" s="267">
        <v>5000</v>
      </c>
      <c r="D31" s="267">
        <v>1000</v>
      </c>
      <c r="E31" s="267">
        <v>15000</v>
      </c>
      <c r="F31" s="267">
        <v>13000</v>
      </c>
      <c r="G31" s="267">
        <v>1000</v>
      </c>
      <c r="H31" s="267">
        <v>16000</v>
      </c>
      <c r="I31" s="267">
        <v>2000</v>
      </c>
      <c r="J31" s="267">
        <v>1000</v>
      </c>
      <c r="K31" s="267">
        <v>4000</v>
      </c>
      <c r="L31" s="267">
        <v>1000</v>
      </c>
      <c r="M31" s="267">
        <v>1000</v>
      </c>
      <c r="N31" s="267">
        <v>87000</v>
      </c>
      <c r="O31" s="267">
        <v>15000</v>
      </c>
      <c r="P31" s="267">
        <v>1000</v>
      </c>
      <c r="Q31" s="267">
        <v>4000</v>
      </c>
      <c r="R31" s="267">
        <v>1000</v>
      </c>
      <c r="S31" s="267">
        <v>1000</v>
      </c>
      <c r="T31" s="267">
        <v>16000</v>
      </c>
      <c r="U31" s="267">
        <v>3000</v>
      </c>
      <c r="V31" s="267">
        <v>1000</v>
      </c>
      <c r="W31" s="267">
        <v>15000</v>
      </c>
      <c r="X31" s="267">
        <v>3000</v>
      </c>
      <c r="Y31" s="267">
        <v>1000</v>
      </c>
      <c r="Z31" s="267">
        <v>1000</v>
      </c>
      <c r="AA31" s="267">
        <v>2000</v>
      </c>
      <c r="AB31" s="267">
        <v>1000</v>
      </c>
      <c r="AC31" s="267">
        <v>11000</v>
      </c>
      <c r="AD31" s="267">
        <v>1000</v>
      </c>
      <c r="AE31" s="267">
        <v>1000</v>
      </c>
      <c r="AF31" s="267">
        <v>3000</v>
      </c>
      <c r="AG31" s="267">
        <v>1000</v>
      </c>
      <c r="AH31" s="267">
        <v>1000</v>
      </c>
      <c r="AI31" s="267">
        <v>15000</v>
      </c>
      <c r="AJ31" s="267">
        <v>3000</v>
      </c>
      <c r="AK31" s="267">
        <v>2000</v>
      </c>
      <c r="AL31" s="267">
        <v>3000</v>
      </c>
      <c r="AM31" s="267">
        <v>1000</v>
      </c>
      <c r="AN31" s="267">
        <v>1000</v>
      </c>
      <c r="AO31" s="267">
        <v>120000</v>
      </c>
      <c r="AP31" s="267">
        <v>28000</v>
      </c>
      <c r="AQ31" s="267">
        <v>11000</v>
      </c>
      <c r="AR31" s="267">
        <v>14000</v>
      </c>
      <c r="AS31" s="267">
        <v>3000</v>
      </c>
      <c r="AT31" s="267">
        <v>1000</v>
      </c>
      <c r="AU31" s="267">
        <v>16000</v>
      </c>
      <c r="AV31" s="267">
        <v>1000</v>
      </c>
      <c r="AW31" s="267">
        <v>1000</v>
      </c>
      <c r="AX31" s="267">
        <v>10000</v>
      </c>
      <c r="AY31" s="267">
        <v>1000</v>
      </c>
      <c r="AZ31" s="267">
        <v>2000</v>
      </c>
      <c r="BA31" s="267">
        <v>5000</v>
      </c>
      <c r="BB31" s="267">
        <v>1000</v>
      </c>
      <c r="BC31" s="267">
        <v>1000</v>
      </c>
      <c r="BD31" s="267">
        <v>4000</v>
      </c>
      <c r="BE31" s="267">
        <v>1000</v>
      </c>
      <c r="BF31" s="267">
        <v>1000</v>
      </c>
      <c r="BG31" s="267">
        <v>5000</v>
      </c>
      <c r="BH31" s="267">
        <v>1000</v>
      </c>
      <c r="BI31" s="267">
        <v>1000</v>
      </c>
      <c r="BJ31" s="267">
        <v>10000</v>
      </c>
      <c r="BK31" s="267">
        <v>1000</v>
      </c>
      <c r="BL31" s="267">
        <v>1000</v>
      </c>
      <c r="BM31" s="267">
        <v>1000</v>
      </c>
      <c r="BN31" s="267">
        <v>1000</v>
      </c>
      <c r="BO31" s="267">
        <v>1000</v>
      </c>
      <c r="BP31" s="267">
        <v>10000</v>
      </c>
      <c r="BQ31" s="267">
        <v>2000</v>
      </c>
      <c r="BR31" s="267">
        <v>1000</v>
      </c>
      <c r="BS31" s="267">
        <v>2000</v>
      </c>
      <c r="BT31" s="267">
        <v>1000</v>
      </c>
      <c r="BU31" s="267">
        <v>1000</v>
      </c>
      <c r="BV31" s="267">
        <v>1000</v>
      </c>
      <c r="BW31" s="267">
        <v>1000</v>
      </c>
      <c r="BX31" s="267">
        <v>1000</v>
      </c>
      <c r="BY31" s="267">
        <v>1000</v>
      </c>
      <c r="BZ31" s="267">
        <v>1000</v>
      </c>
      <c r="CA31" s="267">
        <v>1000</v>
      </c>
      <c r="CB31" s="267">
        <v>1000</v>
      </c>
      <c r="CC31" s="267">
        <v>1000</v>
      </c>
      <c r="CD31" s="267">
        <v>1000</v>
      </c>
      <c r="CE31" s="267">
        <v>11000</v>
      </c>
      <c r="CF31" s="267">
        <v>1000</v>
      </c>
      <c r="CG31" s="267">
        <v>1000</v>
      </c>
      <c r="CH31" s="267">
        <v>3000</v>
      </c>
      <c r="CI31" s="267">
        <v>1000</v>
      </c>
      <c r="CJ31" s="267">
        <v>1000</v>
      </c>
      <c r="CK31" s="267">
        <v>1000</v>
      </c>
      <c r="CL31" s="267">
        <v>1000</v>
      </c>
      <c r="CM31" s="267">
        <v>1000</v>
      </c>
      <c r="CN31" s="267">
        <v>5000</v>
      </c>
      <c r="CO31" s="267">
        <v>1000</v>
      </c>
      <c r="CP31" s="267">
        <v>1000</v>
      </c>
      <c r="CQ31" s="267">
        <v>1000</v>
      </c>
      <c r="CR31" s="267">
        <v>1000</v>
      </c>
      <c r="CS31" s="267">
        <v>1000</v>
      </c>
      <c r="CT31" s="267">
        <v>6000</v>
      </c>
      <c r="CU31" s="267">
        <v>1000</v>
      </c>
      <c r="CV31" s="267">
        <v>1000</v>
      </c>
      <c r="CW31" s="267">
        <v>60000</v>
      </c>
      <c r="CX31" s="267">
        <v>19000</v>
      </c>
      <c r="CY31" s="267">
        <v>9000</v>
      </c>
      <c r="CZ31" s="267">
        <v>5000</v>
      </c>
      <c r="DA31" s="267">
        <v>1000</v>
      </c>
      <c r="DB31" s="267">
        <v>1000</v>
      </c>
      <c r="DC31" s="267">
        <v>1000</v>
      </c>
      <c r="DD31" s="267">
        <v>1000</v>
      </c>
      <c r="DE31" s="267">
        <v>1000</v>
      </c>
      <c r="DF31" s="267">
        <v>1000</v>
      </c>
      <c r="DG31" s="267">
        <v>1000</v>
      </c>
      <c r="DH31" s="267">
        <v>1000</v>
      </c>
      <c r="DI31" s="267">
        <v>37000</v>
      </c>
      <c r="DJ31" s="267">
        <v>4000</v>
      </c>
      <c r="DK31" s="267">
        <v>16000</v>
      </c>
      <c r="DL31" s="267">
        <v>26000</v>
      </c>
      <c r="DM31" s="267">
        <v>43000</v>
      </c>
      <c r="DN31" s="267">
        <v>20000</v>
      </c>
      <c r="DO31" s="267">
        <v>7000</v>
      </c>
      <c r="DP31" s="267">
        <v>1000</v>
      </c>
      <c r="DQ31" s="267">
        <v>1000</v>
      </c>
      <c r="DR31" s="267">
        <v>167000</v>
      </c>
      <c r="DS31" s="267">
        <v>36000</v>
      </c>
      <c r="DT31" s="267">
        <v>51000</v>
      </c>
      <c r="DU31" s="267">
        <v>178000</v>
      </c>
      <c r="DV31" s="267">
        <v>1000</v>
      </c>
      <c r="DW31" s="267">
        <v>1428000</v>
      </c>
      <c r="DX31" s="267">
        <v>160000</v>
      </c>
      <c r="DY31" s="267">
        <v>1160000</v>
      </c>
      <c r="DZ31" s="267">
        <v>198000</v>
      </c>
      <c r="EA31" s="267">
        <v>174000</v>
      </c>
      <c r="EB31" s="267">
        <v>24000</v>
      </c>
      <c r="EC31" s="267">
        <v>348000</v>
      </c>
      <c r="ED31" s="267">
        <v>94000</v>
      </c>
      <c r="EE31" s="267">
        <v>1249000</v>
      </c>
      <c r="EF31" s="267">
        <v>201000</v>
      </c>
      <c r="EG31" s="267">
        <v>1400000</v>
      </c>
      <c r="EH31" s="267">
        <v>200000</v>
      </c>
      <c r="EI31" s="267">
        <v>1526000</v>
      </c>
      <c r="EJ31" s="267">
        <v>228000</v>
      </c>
      <c r="EK31" s="267">
        <v>1</v>
      </c>
      <c r="EL31" s="267">
        <v>1</v>
      </c>
      <c r="EM31" s="267">
        <v>1</v>
      </c>
      <c r="EN31" s="267">
        <v>1</v>
      </c>
      <c r="EO31" s="267">
        <v>0</v>
      </c>
      <c r="EP31" s="267">
        <v>0</v>
      </c>
      <c r="EQ31" s="267">
        <v>1</v>
      </c>
      <c r="ER31" s="267" t="s">
        <v>1619</v>
      </c>
    </row>
    <row r="32" spans="1:148" x14ac:dyDescent="0.35">
      <c r="A32" s="267" t="s">
        <v>1939</v>
      </c>
      <c r="B32" s="267">
        <v>19000</v>
      </c>
      <c r="C32" s="267">
        <v>5000</v>
      </c>
      <c r="D32" s="267">
        <v>1000</v>
      </c>
      <c r="E32" s="267">
        <v>15000</v>
      </c>
      <c r="F32" s="267">
        <v>13000</v>
      </c>
      <c r="G32" s="267">
        <v>1000</v>
      </c>
      <c r="H32" s="267">
        <v>16000</v>
      </c>
      <c r="I32" s="267">
        <v>2000</v>
      </c>
      <c r="J32" s="267">
        <v>1000</v>
      </c>
      <c r="K32" s="267">
        <v>4000</v>
      </c>
      <c r="L32" s="267">
        <v>1000</v>
      </c>
      <c r="M32" s="267">
        <v>1000</v>
      </c>
      <c r="N32" s="267">
        <v>87000</v>
      </c>
      <c r="O32" s="267">
        <v>15000</v>
      </c>
      <c r="P32" s="267">
        <v>1000</v>
      </c>
      <c r="Q32" s="267">
        <v>4000</v>
      </c>
      <c r="R32" s="267">
        <v>1000</v>
      </c>
      <c r="S32" s="267">
        <v>1000</v>
      </c>
      <c r="T32" s="267">
        <v>16000</v>
      </c>
      <c r="U32" s="267">
        <v>3000</v>
      </c>
      <c r="V32" s="267">
        <v>1000</v>
      </c>
      <c r="W32" s="267">
        <v>15000</v>
      </c>
      <c r="X32" s="267">
        <v>3000</v>
      </c>
      <c r="Y32" s="267">
        <v>1000</v>
      </c>
      <c r="Z32" s="267">
        <v>1000</v>
      </c>
      <c r="AA32" s="267">
        <v>2000</v>
      </c>
      <c r="AB32" s="267">
        <v>1000</v>
      </c>
      <c r="AC32" s="267">
        <v>11000</v>
      </c>
      <c r="AD32" s="267">
        <v>1000</v>
      </c>
      <c r="AE32" s="267">
        <v>1000</v>
      </c>
      <c r="AF32" s="267">
        <v>3000</v>
      </c>
      <c r="AG32" s="267">
        <v>1000</v>
      </c>
      <c r="AH32" s="267">
        <v>1000</v>
      </c>
      <c r="AI32" s="267">
        <v>15000</v>
      </c>
      <c r="AJ32" s="267">
        <v>3000</v>
      </c>
      <c r="AK32" s="267">
        <v>2000</v>
      </c>
      <c r="AL32" s="267">
        <v>3000</v>
      </c>
      <c r="AM32" s="267">
        <v>1000</v>
      </c>
      <c r="AN32" s="267">
        <v>1000</v>
      </c>
      <c r="AO32" s="267">
        <v>120000</v>
      </c>
      <c r="AP32" s="267">
        <v>28000</v>
      </c>
      <c r="AQ32" s="267">
        <v>11000</v>
      </c>
      <c r="AR32" s="267">
        <v>14000</v>
      </c>
      <c r="AS32" s="267">
        <v>3000</v>
      </c>
      <c r="AT32" s="267">
        <v>1000</v>
      </c>
      <c r="AU32" s="267">
        <v>16000</v>
      </c>
      <c r="AV32" s="267">
        <v>1000</v>
      </c>
      <c r="AW32" s="267">
        <v>1000</v>
      </c>
      <c r="AX32" s="267">
        <v>10000</v>
      </c>
      <c r="AY32" s="267">
        <v>1000</v>
      </c>
      <c r="AZ32" s="267">
        <v>2000</v>
      </c>
      <c r="BA32" s="267">
        <v>5000</v>
      </c>
      <c r="BB32" s="267">
        <v>1000</v>
      </c>
      <c r="BC32" s="267">
        <v>1000</v>
      </c>
      <c r="BD32" s="267">
        <v>4000</v>
      </c>
      <c r="BE32" s="267">
        <v>1000</v>
      </c>
      <c r="BF32" s="267">
        <v>1000</v>
      </c>
      <c r="BG32" s="267">
        <v>5000</v>
      </c>
      <c r="BH32" s="267">
        <v>1000</v>
      </c>
      <c r="BI32" s="267">
        <v>1000</v>
      </c>
      <c r="BJ32" s="267">
        <v>10000</v>
      </c>
      <c r="BK32" s="267">
        <v>1000</v>
      </c>
      <c r="BL32" s="267">
        <v>1000</v>
      </c>
      <c r="BM32" s="267">
        <v>1000</v>
      </c>
      <c r="BN32" s="267">
        <v>1000</v>
      </c>
      <c r="BO32" s="267">
        <v>1000</v>
      </c>
      <c r="BP32" s="267">
        <v>10000</v>
      </c>
      <c r="BQ32" s="267">
        <v>2000</v>
      </c>
      <c r="BR32" s="267">
        <v>1000</v>
      </c>
      <c r="BS32" s="267">
        <v>2000</v>
      </c>
      <c r="BT32" s="267">
        <v>1000</v>
      </c>
      <c r="BU32" s="267">
        <v>1000</v>
      </c>
      <c r="BV32" s="267">
        <v>1000</v>
      </c>
      <c r="BW32" s="267">
        <v>1000</v>
      </c>
      <c r="BX32" s="267">
        <v>1000</v>
      </c>
      <c r="BY32" s="267">
        <v>1000</v>
      </c>
      <c r="BZ32" s="267">
        <v>1000</v>
      </c>
      <c r="CA32" s="267">
        <v>1000</v>
      </c>
      <c r="CB32" s="267">
        <v>1000</v>
      </c>
      <c r="CC32" s="267">
        <v>1000</v>
      </c>
      <c r="CD32" s="267">
        <v>1000</v>
      </c>
      <c r="CE32" s="267">
        <v>11000</v>
      </c>
      <c r="CF32" s="267">
        <v>1000</v>
      </c>
      <c r="CG32" s="267">
        <v>1000</v>
      </c>
      <c r="CH32" s="267">
        <v>3000</v>
      </c>
      <c r="CI32" s="267">
        <v>1000</v>
      </c>
      <c r="CJ32" s="267">
        <v>1000</v>
      </c>
      <c r="CK32" s="267">
        <v>1000</v>
      </c>
      <c r="CL32" s="267">
        <v>1000</v>
      </c>
      <c r="CM32" s="267">
        <v>1000</v>
      </c>
      <c r="CN32" s="267">
        <v>5000</v>
      </c>
      <c r="CO32" s="267">
        <v>1000</v>
      </c>
      <c r="CP32" s="267">
        <v>1000</v>
      </c>
      <c r="CQ32" s="267">
        <v>1000</v>
      </c>
      <c r="CR32" s="267">
        <v>1000</v>
      </c>
      <c r="CS32" s="267">
        <v>1000</v>
      </c>
      <c r="CT32" s="267">
        <v>6000</v>
      </c>
      <c r="CU32" s="267">
        <v>1000</v>
      </c>
      <c r="CV32" s="267">
        <v>1000</v>
      </c>
      <c r="CW32" s="267">
        <v>60000</v>
      </c>
      <c r="CX32" s="267">
        <v>19000</v>
      </c>
      <c r="CY32" s="267">
        <v>9000</v>
      </c>
      <c r="CZ32" s="267">
        <v>5000</v>
      </c>
      <c r="DA32" s="267">
        <v>1000</v>
      </c>
      <c r="DB32" s="267">
        <v>1000</v>
      </c>
      <c r="DC32" s="267">
        <v>1000</v>
      </c>
      <c r="DD32" s="267">
        <v>1000</v>
      </c>
      <c r="DE32" s="267">
        <v>1000</v>
      </c>
      <c r="DF32" s="267">
        <v>1000</v>
      </c>
      <c r="DG32" s="267">
        <v>1000</v>
      </c>
      <c r="DH32" s="267">
        <v>1000</v>
      </c>
      <c r="DI32" s="267">
        <v>37000</v>
      </c>
      <c r="DJ32" s="267">
        <v>4000</v>
      </c>
      <c r="DK32" s="267">
        <v>16000</v>
      </c>
      <c r="DL32" s="267">
        <v>26000</v>
      </c>
      <c r="DM32" s="267">
        <v>43000</v>
      </c>
      <c r="DN32" s="267">
        <v>20000</v>
      </c>
      <c r="DO32" s="267">
        <v>7000</v>
      </c>
      <c r="DP32" s="267">
        <v>1000</v>
      </c>
      <c r="DQ32" s="267">
        <v>1000</v>
      </c>
      <c r="DR32" s="267">
        <v>167000</v>
      </c>
      <c r="DS32" s="267">
        <v>36000</v>
      </c>
      <c r="DT32" s="267">
        <v>51000</v>
      </c>
      <c r="DU32" s="267">
        <v>178000</v>
      </c>
      <c r="DV32" s="267">
        <v>1000</v>
      </c>
      <c r="DW32" s="267">
        <v>1428000</v>
      </c>
      <c r="DX32" s="267">
        <v>160000</v>
      </c>
      <c r="DY32" s="267">
        <v>1160000</v>
      </c>
      <c r="DZ32" s="267">
        <v>198000</v>
      </c>
      <c r="EA32" s="267">
        <v>174000</v>
      </c>
      <c r="EB32" s="267">
        <v>24000</v>
      </c>
      <c r="EC32" s="267">
        <v>348000</v>
      </c>
      <c r="ED32" s="267">
        <v>94000</v>
      </c>
      <c r="EE32" s="267">
        <v>1249000</v>
      </c>
      <c r="EF32" s="267">
        <v>201000</v>
      </c>
      <c r="EG32" s="267">
        <v>1400000</v>
      </c>
      <c r="EH32" s="267">
        <v>200000</v>
      </c>
      <c r="EI32" s="267">
        <v>1526000</v>
      </c>
      <c r="EJ32" s="267">
        <v>228000</v>
      </c>
      <c r="EK32" s="267">
        <v>1</v>
      </c>
      <c r="EL32" s="267">
        <v>1</v>
      </c>
      <c r="EM32" s="267">
        <v>1</v>
      </c>
      <c r="EN32" s="267">
        <v>1</v>
      </c>
      <c r="EO32" s="267">
        <v>0</v>
      </c>
      <c r="EP32" s="267">
        <v>0</v>
      </c>
      <c r="EQ32" s="267">
        <v>1</v>
      </c>
      <c r="ER32" s="267" t="s">
        <v>1937</v>
      </c>
    </row>
    <row r="33" spans="1:148" x14ac:dyDescent="0.35">
      <c r="A33" s="267" t="s">
        <v>2056</v>
      </c>
      <c r="B33" s="267">
        <v>19000</v>
      </c>
      <c r="C33" s="267">
        <v>5000</v>
      </c>
      <c r="D33" s="267">
        <v>1000</v>
      </c>
      <c r="E33" s="267">
        <v>15000</v>
      </c>
      <c r="F33" s="267">
        <v>13000</v>
      </c>
      <c r="G33" s="267">
        <v>1000</v>
      </c>
      <c r="H33" s="267">
        <v>16000</v>
      </c>
      <c r="I33" s="267">
        <v>2000</v>
      </c>
      <c r="J33" s="267">
        <v>1000</v>
      </c>
      <c r="K33" s="267">
        <v>4000</v>
      </c>
      <c r="L33" s="267">
        <v>1000</v>
      </c>
      <c r="M33" s="267">
        <v>1000</v>
      </c>
      <c r="N33" s="267">
        <v>87000</v>
      </c>
      <c r="O33" s="267">
        <v>15000</v>
      </c>
      <c r="P33" s="267">
        <v>1000</v>
      </c>
      <c r="Q33" s="267">
        <v>4000</v>
      </c>
      <c r="R33" s="267">
        <v>1000</v>
      </c>
      <c r="S33" s="267">
        <v>1000</v>
      </c>
      <c r="T33" s="267">
        <v>16000</v>
      </c>
      <c r="U33" s="267">
        <v>3000</v>
      </c>
      <c r="V33" s="267">
        <v>1000</v>
      </c>
      <c r="W33" s="267">
        <v>15000</v>
      </c>
      <c r="X33" s="267">
        <v>3000</v>
      </c>
      <c r="Y33" s="267">
        <v>1000</v>
      </c>
      <c r="Z33" s="267">
        <v>1000</v>
      </c>
      <c r="AA33" s="267">
        <v>2000</v>
      </c>
      <c r="AB33" s="267">
        <v>1000</v>
      </c>
      <c r="AC33" s="267">
        <v>11000</v>
      </c>
      <c r="AD33" s="267">
        <v>1000</v>
      </c>
      <c r="AE33" s="267">
        <v>1000</v>
      </c>
      <c r="AF33" s="267">
        <v>3000</v>
      </c>
      <c r="AG33" s="267">
        <v>1000</v>
      </c>
      <c r="AH33" s="267">
        <v>1000</v>
      </c>
      <c r="AI33" s="267">
        <v>15000</v>
      </c>
      <c r="AJ33" s="267">
        <v>3000</v>
      </c>
      <c r="AK33" s="267">
        <v>2000</v>
      </c>
      <c r="AL33" s="267">
        <v>3000</v>
      </c>
      <c r="AM33" s="267">
        <v>1000</v>
      </c>
      <c r="AN33" s="267">
        <v>1000</v>
      </c>
      <c r="AO33" s="267">
        <v>120000</v>
      </c>
      <c r="AP33" s="267">
        <v>28000</v>
      </c>
      <c r="AQ33" s="267">
        <v>11000</v>
      </c>
      <c r="AR33" s="267">
        <v>14000</v>
      </c>
      <c r="AS33" s="267">
        <v>3000</v>
      </c>
      <c r="AT33" s="267">
        <v>1000</v>
      </c>
      <c r="AU33" s="267">
        <v>16000</v>
      </c>
      <c r="AV33" s="267">
        <v>1000</v>
      </c>
      <c r="AW33" s="267">
        <v>1000</v>
      </c>
      <c r="AX33" s="267">
        <v>10000</v>
      </c>
      <c r="AY33" s="267">
        <v>1000</v>
      </c>
      <c r="AZ33" s="267">
        <v>2000</v>
      </c>
      <c r="BA33" s="267">
        <v>5000</v>
      </c>
      <c r="BB33" s="267">
        <v>1000</v>
      </c>
      <c r="BC33" s="267">
        <v>1000</v>
      </c>
      <c r="BD33" s="267">
        <v>4000</v>
      </c>
      <c r="BE33" s="267">
        <v>1000</v>
      </c>
      <c r="BF33" s="267">
        <v>1000</v>
      </c>
      <c r="BG33" s="267">
        <v>5000</v>
      </c>
      <c r="BH33" s="267">
        <v>1000</v>
      </c>
      <c r="BI33" s="267">
        <v>1000</v>
      </c>
      <c r="BJ33" s="267">
        <v>10000</v>
      </c>
      <c r="BK33" s="267">
        <v>1000</v>
      </c>
      <c r="BL33" s="267">
        <v>1000</v>
      </c>
      <c r="BM33" s="267">
        <v>1000</v>
      </c>
      <c r="BN33" s="267">
        <v>1000</v>
      </c>
      <c r="BO33" s="267">
        <v>1000</v>
      </c>
      <c r="BP33" s="267">
        <v>10000</v>
      </c>
      <c r="BQ33" s="267">
        <v>2000</v>
      </c>
      <c r="BR33" s="267">
        <v>1000</v>
      </c>
      <c r="BS33" s="267">
        <v>2000</v>
      </c>
      <c r="BT33" s="267">
        <v>1000</v>
      </c>
      <c r="BU33" s="267">
        <v>1000</v>
      </c>
      <c r="BV33" s="267">
        <v>1000</v>
      </c>
      <c r="BW33" s="267">
        <v>1000</v>
      </c>
      <c r="BX33" s="267">
        <v>1000</v>
      </c>
      <c r="BY33" s="267">
        <v>1000</v>
      </c>
      <c r="BZ33" s="267">
        <v>1000</v>
      </c>
      <c r="CA33" s="267">
        <v>1000</v>
      </c>
      <c r="CB33" s="267">
        <v>1000</v>
      </c>
      <c r="CC33" s="267">
        <v>1000</v>
      </c>
      <c r="CD33" s="267">
        <v>1000</v>
      </c>
      <c r="CE33" s="267">
        <v>11000</v>
      </c>
      <c r="CF33" s="267">
        <v>1000</v>
      </c>
      <c r="CG33" s="267">
        <v>1000</v>
      </c>
      <c r="CH33" s="267">
        <v>3000</v>
      </c>
      <c r="CI33" s="267">
        <v>1000</v>
      </c>
      <c r="CJ33" s="267">
        <v>1000</v>
      </c>
      <c r="CK33" s="267">
        <v>1000</v>
      </c>
      <c r="CL33" s="267">
        <v>1000</v>
      </c>
      <c r="CM33" s="267">
        <v>1000</v>
      </c>
      <c r="CN33" s="267">
        <v>5000</v>
      </c>
      <c r="CO33" s="267">
        <v>1000</v>
      </c>
      <c r="CP33" s="267">
        <v>1000</v>
      </c>
      <c r="CQ33" s="267">
        <v>1000</v>
      </c>
      <c r="CR33" s="267">
        <v>1000</v>
      </c>
      <c r="CS33" s="267">
        <v>1000</v>
      </c>
      <c r="CT33" s="267">
        <v>6000</v>
      </c>
      <c r="CU33" s="267">
        <v>1000</v>
      </c>
      <c r="CV33" s="267">
        <v>1000</v>
      </c>
      <c r="CW33" s="267">
        <v>60000</v>
      </c>
      <c r="CX33" s="267">
        <v>19000</v>
      </c>
      <c r="CY33" s="267">
        <v>9000</v>
      </c>
      <c r="CZ33" s="267">
        <v>5000</v>
      </c>
      <c r="DA33" s="267">
        <v>1000</v>
      </c>
      <c r="DB33" s="267">
        <v>1000</v>
      </c>
      <c r="DC33" s="267">
        <v>1000</v>
      </c>
      <c r="DD33" s="267">
        <v>1000</v>
      </c>
      <c r="DE33" s="267">
        <v>1000</v>
      </c>
      <c r="DF33" s="267">
        <v>1000</v>
      </c>
      <c r="DG33" s="267">
        <v>1000</v>
      </c>
      <c r="DH33" s="267">
        <v>1000</v>
      </c>
      <c r="DI33" s="267">
        <v>37000</v>
      </c>
      <c r="DJ33" s="267">
        <v>4000</v>
      </c>
      <c r="DK33" s="267">
        <v>16000</v>
      </c>
      <c r="DL33" s="267">
        <v>26000</v>
      </c>
      <c r="DM33" s="267">
        <v>43000</v>
      </c>
      <c r="DN33" s="267">
        <v>20000</v>
      </c>
      <c r="DO33" s="267">
        <v>7000</v>
      </c>
      <c r="DP33" s="267">
        <v>1000</v>
      </c>
      <c r="DQ33" s="267">
        <v>1000</v>
      </c>
      <c r="DR33" s="267">
        <v>167000</v>
      </c>
      <c r="DS33" s="267">
        <v>36000</v>
      </c>
      <c r="DT33" s="267">
        <v>51000</v>
      </c>
      <c r="DU33" s="267">
        <v>178000</v>
      </c>
      <c r="DV33" s="267">
        <v>1000</v>
      </c>
      <c r="DW33" s="267">
        <v>1428000</v>
      </c>
      <c r="DX33" s="267">
        <v>160000</v>
      </c>
      <c r="DY33" s="267">
        <v>1160000</v>
      </c>
      <c r="DZ33" s="267">
        <v>198000</v>
      </c>
      <c r="EA33" s="267">
        <v>174000</v>
      </c>
      <c r="EB33" s="267">
        <v>24000</v>
      </c>
      <c r="EC33" s="267">
        <v>348000</v>
      </c>
      <c r="ED33" s="267">
        <v>94000</v>
      </c>
      <c r="EE33" s="267">
        <v>1249000</v>
      </c>
      <c r="EF33" s="267">
        <v>201000</v>
      </c>
      <c r="EG33" s="267">
        <v>1400000</v>
      </c>
      <c r="EH33" s="267">
        <v>200000</v>
      </c>
      <c r="EI33" s="267">
        <v>1526000</v>
      </c>
      <c r="EJ33" s="267">
        <v>228000</v>
      </c>
      <c r="EK33" s="267">
        <v>1</v>
      </c>
      <c r="EL33" s="267">
        <v>1</v>
      </c>
      <c r="EM33" s="267">
        <v>1</v>
      </c>
      <c r="EN33" s="267">
        <v>1</v>
      </c>
      <c r="EO33" s="267">
        <v>0</v>
      </c>
      <c r="EP33" s="267">
        <v>0</v>
      </c>
      <c r="EQ33" s="267">
        <v>1</v>
      </c>
      <c r="ER33" s="267" t="s">
        <v>2054</v>
      </c>
    </row>
    <row r="34" spans="1:148" x14ac:dyDescent="0.35">
      <c r="A34" s="267" t="s">
        <v>1639</v>
      </c>
      <c r="B34" s="267">
        <v>19000</v>
      </c>
      <c r="C34" s="267">
        <v>5000</v>
      </c>
      <c r="D34" s="267">
        <v>1000</v>
      </c>
      <c r="E34" s="267">
        <v>15000</v>
      </c>
      <c r="F34" s="267">
        <v>13000</v>
      </c>
      <c r="G34" s="267">
        <v>1000</v>
      </c>
      <c r="H34" s="267">
        <v>16000</v>
      </c>
      <c r="I34" s="267">
        <v>2000</v>
      </c>
      <c r="J34" s="267">
        <v>1000</v>
      </c>
      <c r="K34" s="267">
        <v>4000</v>
      </c>
      <c r="L34" s="267">
        <v>1000</v>
      </c>
      <c r="M34" s="267">
        <v>1000</v>
      </c>
      <c r="N34" s="267">
        <v>87000</v>
      </c>
      <c r="O34" s="267">
        <v>15000</v>
      </c>
      <c r="P34" s="267">
        <v>1000</v>
      </c>
      <c r="Q34" s="267">
        <v>4000</v>
      </c>
      <c r="R34" s="267">
        <v>1000</v>
      </c>
      <c r="S34" s="267">
        <v>1000</v>
      </c>
      <c r="T34" s="267">
        <v>16000</v>
      </c>
      <c r="U34" s="267">
        <v>3000</v>
      </c>
      <c r="V34" s="267">
        <v>1000</v>
      </c>
      <c r="W34" s="267">
        <v>15000</v>
      </c>
      <c r="X34" s="267">
        <v>3000</v>
      </c>
      <c r="Y34" s="267">
        <v>1000</v>
      </c>
      <c r="Z34" s="267">
        <v>1000</v>
      </c>
      <c r="AA34" s="267">
        <v>2000</v>
      </c>
      <c r="AB34" s="267">
        <v>1000</v>
      </c>
      <c r="AC34" s="267">
        <v>11000</v>
      </c>
      <c r="AD34" s="267">
        <v>1000</v>
      </c>
      <c r="AE34" s="267">
        <v>1000</v>
      </c>
      <c r="AF34" s="267">
        <v>3000</v>
      </c>
      <c r="AG34" s="267">
        <v>1000</v>
      </c>
      <c r="AH34" s="267">
        <v>1000</v>
      </c>
      <c r="AI34" s="267">
        <v>15000</v>
      </c>
      <c r="AJ34" s="267">
        <v>3000</v>
      </c>
      <c r="AK34" s="267">
        <v>2000</v>
      </c>
      <c r="AL34" s="267">
        <v>3000</v>
      </c>
      <c r="AM34" s="267">
        <v>1000</v>
      </c>
      <c r="AN34" s="267">
        <v>1000</v>
      </c>
      <c r="AO34" s="267">
        <v>120000</v>
      </c>
      <c r="AP34" s="267">
        <v>28000</v>
      </c>
      <c r="AQ34" s="267">
        <v>11000</v>
      </c>
      <c r="AR34" s="267">
        <v>14000</v>
      </c>
      <c r="AS34" s="267">
        <v>3000</v>
      </c>
      <c r="AT34" s="267">
        <v>1000</v>
      </c>
      <c r="AU34" s="267">
        <v>16000</v>
      </c>
      <c r="AV34" s="267">
        <v>1000</v>
      </c>
      <c r="AW34" s="267">
        <v>1000</v>
      </c>
      <c r="AX34" s="267">
        <v>10000</v>
      </c>
      <c r="AY34" s="267">
        <v>1000</v>
      </c>
      <c r="AZ34" s="267">
        <v>2000</v>
      </c>
      <c r="BA34" s="267">
        <v>5000</v>
      </c>
      <c r="BB34" s="267">
        <v>1000</v>
      </c>
      <c r="BC34" s="267">
        <v>1000</v>
      </c>
      <c r="BD34" s="267">
        <v>4000</v>
      </c>
      <c r="BE34" s="267">
        <v>1000</v>
      </c>
      <c r="BF34" s="267">
        <v>1000</v>
      </c>
      <c r="BG34" s="267">
        <v>5000</v>
      </c>
      <c r="BH34" s="267">
        <v>1000</v>
      </c>
      <c r="BI34" s="267">
        <v>1000</v>
      </c>
      <c r="BJ34" s="267">
        <v>10000</v>
      </c>
      <c r="BK34" s="267">
        <v>1000</v>
      </c>
      <c r="BL34" s="267">
        <v>1000</v>
      </c>
      <c r="BM34" s="267">
        <v>1000</v>
      </c>
      <c r="BN34" s="267">
        <v>1000</v>
      </c>
      <c r="BO34" s="267">
        <v>1000</v>
      </c>
      <c r="BP34" s="267">
        <v>10000</v>
      </c>
      <c r="BQ34" s="267">
        <v>2000</v>
      </c>
      <c r="BR34" s="267">
        <v>1000</v>
      </c>
      <c r="BS34" s="267">
        <v>2000</v>
      </c>
      <c r="BT34" s="267">
        <v>1000</v>
      </c>
      <c r="BU34" s="267">
        <v>1000</v>
      </c>
      <c r="BV34" s="267">
        <v>1000</v>
      </c>
      <c r="BW34" s="267">
        <v>1000</v>
      </c>
      <c r="BX34" s="267">
        <v>1000</v>
      </c>
      <c r="BY34" s="267">
        <v>1000</v>
      </c>
      <c r="BZ34" s="267">
        <v>1000</v>
      </c>
      <c r="CA34" s="267">
        <v>1000</v>
      </c>
      <c r="CB34" s="267">
        <v>1000</v>
      </c>
      <c r="CC34" s="267">
        <v>1000</v>
      </c>
      <c r="CD34" s="267">
        <v>1000</v>
      </c>
      <c r="CE34" s="267">
        <v>11000</v>
      </c>
      <c r="CF34" s="267">
        <v>1000</v>
      </c>
      <c r="CG34" s="267">
        <v>1000</v>
      </c>
      <c r="CH34" s="267">
        <v>3000</v>
      </c>
      <c r="CI34" s="267">
        <v>1000</v>
      </c>
      <c r="CJ34" s="267">
        <v>1000</v>
      </c>
      <c r="CK34" s="267">
        <v>1000</v>
      </c>
      <c r="CL34" s="267">
        <v>1000</v>
      </c>
      <c r="CM34" s="267">
        <v>1000</v>
      </c>
      <c r="CN34" s="267">
        <v>5000</v>
      </c>
      <c r="CO34" s="267">
        <v>1000</v>
      </c>
      <c r="CP34" s="267">
        <v>1000</v>
      </c>
      <c r="CQ34" s="267">
        <v>1000</v>
      </c>
      <c r="CR34" s="267">
        <v>1000</v>
      </c>
      <c r="CS34" s="267">
        <v>1000</v>
      </c>
      <c r="CT34" s="267">
        <v>6000</v>
      </c>
      <c r="CU34" s="267">
        <v>1000</v>
      </c>
      <c r="CV34" s="267">
        <v>1000</v>
      </c>
      <c r="CW34" s="267">
        <v>60000</v>
      </c>
      <c r="CX34" s="267">
        <v>19000</v>
      </c>
      <c r="CY34" s="267">
        <v>9000</v>
      </c>
      <c r="CZ34" s="267">
        <v>5000</v>
      </c>
      <c r="DA34" s="267">
        <v>1000</v>
      </c>
      <c r="DB34" s="267">
        <v>1000</v>
      </c>
      <c r="DC34" s="267">
        <v>1000</v>
      </c>
      <c r="DD34" s="267">
        <v>1000</v>
      </c>
      <c r="DE34" s="267">
        <v>1000</v>
      </c>
      <c r="DF34" s="267">
        <v>1000</v>
      </c>
      <c r="DG34" s="267">
        <v>1000</v>
      </c>
      <c r="DH34" s="267">
        <v>1000</v>
      </c>
      <c r="DI34" s="267">
        <v>37000</v>
      </c>
      <c r="DJ34" s="267">
        <v>4000</v>
      </c>
      <c r="DK34" s="267">
        <v>16000</v>
      </c>
      <c r="DL34" s="267">
        <v>26000</v>
      </c>
      <c r="DM34" s="267">
        <v>43000</v>
      </c>
      <c r="DN34" s="267">
        <v>20000</v>
      </c>
      <c r="DO34" s="267">
        <v>7000</v>
      </c>
      <c r="DP34" s="267">
        <v>1000</v>
      </c>
      <c r="DQ34" s="267">
        <v>1000</v>
      </c>
      <c r="DR34" s="267">
        <v>167000</v>
      </c>
      <c r="DS34" s="267">
        <v>36000</v>
      </c>
      <c r="DT34" s="267">
        <v>51000</v>
      </c>
      <c r="DU34" s="267">
        <v>178000</v>
      </c>
      <c r="DV34" s="267">
        <v>1000</v>
      </c>
      <c r="DW34" s="267">
        <v>1428000</v>
      </c>
      <c r="DX34" s="267">
        <v>160000</v>
      </c>
      <c r="DY34" s="267">
        <v>1160000</v>
      </c>
      <c r="DZ34" s="267">
        <v>198000</v>
      </c>
      <c r="EA34" s="267">
        <v>174000</v>
      </c>
      <c r="EB34" s="267">
        <v>24000</v>
      </c>
      <c r="EC34" s="267">
        <v>348000</v>
      </c>
      <c r="ED34" s="267">
        <v>94000</v>
      </c>
      <c r="EE34" s="267">
        <v>1249000</v>
      </c>
      <c r="EF34" s="267">
        <v>201000</v>
      </c>
      <c r="EG34" s="267">
        <v>1400000</v>
      </c>
      <c r="EH34" s="267">
        <v>200000</v>
      </c>
      <c r="EI34" s="267">
        <v>1526000</v>
      </c>
      <c r="EJ34" s="267">
        <v>228000</v>
      </c>
      <c r="EK34" s="267">
        <v>1</v>
      </c>
      <c r="EL34" s="267">
        <v>1</v>
      </c>
      <c r="EM34" s="267">
        <v>1</v>
      </c>
      <c r="EN34" s="267">
        <v>1</v>
      </c>
      <c r="EO34" s="267">
        <v>0</v>
      </c>
      <c r="EP34" s="267">
        <v>0</v>
      </c>
      <c r="EQ34" s="267">
        <v>1</v>
      </c>
      <c r="ER34" s="267" t="s">
        <v>1637</v>
      </c>
    </row>
    <row r="35" spans="1:148" x14ac:dyDescent="0.35">
      <c r="A35" s="267" t="s">
        <v>1084</v>
      </c>
      <c r="B35" s="267">
        <v>19000</v>
      </c>
      <c r="C35" s="267">
        <v>5000</v>
      </c>
      <c r="D35" s="267">
        <v>1000</v>
      </c>
      <c r="E35" s="267">
        <v>15000</v>
      </c>
      <c r="F35" s="267">
        <v>13000</v>
      </c>
      <c r="G35" s="267">
        <v>1000</v>
      </c>
      <c r="H35" s="267">
        <v>16000</v>
      </c>
      <c r="I35" s="267">
        <v>2000</v>
      </c>
      <c r="J35" s="267">
        <v>1000</v>
      </c>
      <c r="K35" s="267">
        <v>4000</v>
      </c>
      <c r="L35" s="267">
        <v>1000</v>
      </c>
      <c r="M35" s="267">
        <v>1000</v>
      </c>
      <c r="N35" s="267">
        <v>87000</v>
      </c>
      <c r="O35" s="267">
        <v>15000</v>
      </c>
      <c r="P35" s="267">
        <v>1000</v>
      </c>
      <c r="Q35" s="267">
        <v>4000</v>
      </c>
      <c r="R35" s="267">
        <v>1000</v>
      </c>
      <c r="S35" s="267">
        <v>1000</v>
      </c>
      <c r="T35" s="267">
        <v>16000</v>
      </c>
      <c r="U35" s="267">
        <v>3000</v>
      </c>
      <c r="V35" s="267">
        <v>1000</v>
      </c>
      <c r="W35" s="267">
        <v>15000</v>
      </c>
      <c r="X35" s="267">
        <v>3000</v>
      </c>
      <c r="Y35" s="267">
        <v>1000</v>
      </c>
      <c r="Z35" s="267">
        <v>1000</v>
      </c>
      <c r="AA35" s="267">
        <v>2000</v>
      </c>
      <c r="AB35" s="267">
        <v>1000</v>
      </c>
      <c r="AC35" s="267">
        <v>11000</v>
      </c>
      <c r="AD35" s="267">
        <v>1000</v>
      </c>
      <c r="AE35" s="267">
        <v>1000</v>
      </c>
      <c r="AF35" s="267">
        <v>3000</v>
      </c>
      <c r="AG35" s="267">
        <v>1000</v>
      </c>
      <c r="AH35" s="267">
        <v>1000</v>
      </c>
      <c r="AI35" s="267">
        <v>15000</v>
      </c>
      <c r="AJ35" s="267">
        <v>3000</v>
      </c>
      <c r="AK35" s="267">
        <v>2000</v>
      </c>
      <c r="AL35" s="267">
        <v>3000</v>
      </c>
      <c r="AM35" s="267">
        <v>1000</v>
      </c>
      <c r="AN35" s="267">
        <v>1000</v>
      </c>
      <c r="AO35" s="267">
        <v>120000</v>
      </c>
      <c r="AP35" s="267">
        <v>28000</v>
      </c>
      <c r="AQ35" s="267">
        <v>11000</v>
      </c>
      <c r="AR35" s="267">
        <v>14000</v>
      </c>
      <c r="AS35" s="267">
        <v>3000</v>
      </c>
      <c r="AT35" s="267">
        <v>1000</v>
      </c>
      <c r="AU35" s="267">
        <v>16000</v>
      </c>
      <c r="AV35" s="267">
        <v>1000</v>
      </c>
      <c r="AW35" s="267">
        <v>1000</v>
      </c>
      <c r="AX35" s="267">
        <v>10000</v>
      </c>
      <c r="AY35" s="267">
        <v>1000</v>
      </c>
      <c r="AZ35" s="267">
        <v>2000</v>
      </c>
      <c r="BA35" s="267">
        <v>5000</v>
      </c>
      <c r="BB35" s="267">
        <v>1000</v>
      </c>
      <c r="BC35" s="267">
        <v>1000</v>
      </c>
      <c r="BD35" s="267">
        <v>4000</v>
      </c>
      <c r="BE35" s="267">
        <v>1000</v>
      </c>
      <c r="BF35" s="267">
        <v>1000</v>
      </c>
      <c r="BG35" s="267">
        <v>5000</v>
      </c>
      <c r="BH35" s="267">
        <v>1000</v>
      </c>
      <c r="BI35" s="267">
        <v>1000</v>
      </c>
      <c r="BJ35" s="267">
        <v>10000</v>
      </c>
      <c r="BK35" s="267">
        <v>1000</v>
      </c>
      <c r="BL35" s="267">
        <v>1000</v>
      </c>
      <c r="BM35" s="267">
        <v>1000</v>
      </c>
      <c r="BN35" s="267">
        <v>1000</v>
      </c>
      <c r="BO35" s="267">
        <v>1000</v>
      </c>
      <c r="BP35" s="267">
        <v>10000</v>
      </c>
      <c r="BQ35" s="267">
        <v>2000</v>
      </c>
      <c r="BR35" s="267">
        <v>1000</v>
      </c>
      <c r="BS35" s="267">
        <v>2000</v>
      </c>
      <c r="BT35" s="267">
        <v>1000</v>
      </c>
      <c r="BU35" s="267">
        <v>1000</v>
      </c>
      <c r="BV35" s="267">
        <v>1000</v>
      </c>
      <c r="BW35" s="267">
        <v>1000</v>
      </c>
      <c r="BX35" s="267">
        <v>1000</v>
      </c>
      <c r="BY35" s="267">
        <v>1000</v>
      </c>
      <c r="BZ35" s="267">
        <v>1000</v>
      </c>
      <c r="CA35" s="267">
        <v>1000</v>
      </c>
      <c r="CB35" s="267">
        <v>1000</v>
      </c>
      <c r="CC35" s="267">
        <v>1000</v>
      </c>
      <c r="CD35" s="267">
        <v>1000</v>
      </c>
      <c r="CE35" s="267">
        <v>11000</v>
      </c>
      <c r="CF35" s="267">
        <v>1000</v>
      </c>
      <c r="CG35" s="267">
        <v>1000</v>
      </c>
      <c r="CH35" s="267">
        <v>3000</v>
      </c>
      <c r="CI35" s="267">
        <v>1000</v>
      </c>
      <c r="CJ35" s="267">
        <v>1000</v>
      </c>
      <c r="CK35" s="267">
        <v>1000</v>
      </c>
      <c r="CL35" s="267">
        <v>1000</v>
      </c>
      <c r="CM35" s="267">
        <v>1000</v>
      </c>
      <c r="CN35" s="267">
        <v>5000</v>
      </c>
      <c r="CO35" s="267">
        <v>1000</v>
      </c>
      <c r="CP35" s="267">
        <v>1000</v>
      </c>
      <c r="CQ35" s="267">
        <v>1000</v>
      </c>
      <c r="CR35" s="267">
        <v>1000</v>
      </c>
      <c r="CS35" s="267">
        <v>1000</v>
      </c>
      <c r="CT35" s="267">
        <v>6000</v>
      </c>
      <c r="CU35" s="267">
        <v>1000</v>
      </c>
      <c r="CV35" s="267">
        <v>1000</v>
      </c>
      <c r="CW35" s="267">
        <v>60000</v>
      </c>
      <c r="CX35" s="267">
        <v>19000</v>
      </c>
      <c r="CY35" s="267">
        <v>9000</v>
      </c>
      <c r="CZ35" s="267">
        <v>5000</v>
      </c>
      <c r="DA35" s="267">
        <v>1000</v>
      </c>
      <c r="DB35" s="267">
        <v>1000</v>
      </c>
      <c r="DC35" s="267">
        <v>1000</v>
      </c>
      <c r="DD35" s="267">
        <v>1000</v>
      </c>
      <c r="DE35" s="267">
        <v>1000</v>
      </c>
      <c r="DF35" s="267">
        <v>1000</v>
      </c>
      <c r="DG35" s="267">
        <v>1000</v>
      </c>
      <c r="DH35" s="267">
        <v>1000</v>
      </c>
      <c r="DI35" s="267">
        <v>37000</v>
      </c>
      <c r="DJ35" s="267">
        <v>4000</v>
      </c>
      <c r="DK35" s="267">
        <v>16000</v>
      </c>
      <c r="DL35" s="267">
        <v>26000</v>
      </c>
      <c r="DM35" s="267">
        <v>43000</v>
      </c>
      <c r="DN35" s="267">
        <v>20000</v>
      </c>
      <c r="DO35" s="267">
        <v>7000</v>
      </c>
      <c r="DP35" s="267">
        <v>1000</v>
      </c>
      <c r="DQ35" s="267">
        <v>1000</v>
      </c>
      <c r="DR35" s="267">
        <v>167000</v>
      </c>
      <c r="DS35" s="267">
        <v>36000</v>
      </c>
      <c r="DT35" s="267">
        <v>51000</v>
      </c>
      <c r="DU35" s="267">
        <v>178000</v>
      </c>
      <c r="DV35" s="267">
        <v>1000</v>
      </c>
      <c r="DW35" s="267">
        <v>1428000</v>
      </c>
      <c r="DX35" s="267">
        <v>160000</v>
      </c>
      <c r="DY35" s="267">
        <v>1160000</v>
      </c>
      <c r="DZ35" s="267">
        <v>198000</v>
      </c>
      <c r="EA35" s="267">
        <v>174000</v>
      </c>
      <c r="EB35" s="267">
        <v>24000</v>
      </c>
      <c r="EC35" s="267">
        <v>348000</v>
      </c>
      <c r="ED35" s="267">
        <v>94000</v>
      </c>
      <c r="EE35" s="267">
        <v>1249000</v>
      </c>
      <c r="EF35" s="267">
        <v>201000</v>
      </c>
      <c r="EG35" s="267">
        <v>1400000</v>
      </c>
      <c r="EH35" s="267">
        <v>200000</v>
      </c>
      <c r="EI35" s="267">
        <v>1526000</v>
      </c>
      <c r="EJ35" s="267">
        <v>228000</v>
      </c>
      <c r="EK35" s="267">
        <v>1</v>
      </c>
      <c r="EL35" s="267">
        <v>1</v>
      </c>
      <c r="EM35" s="267">
        <v>1</v>
      </c>
      <c r="EN35" s="267">
        <v>1</v>
      </c>
      <c r="EO35" s="267">
        <v>0</v>
      </c>
      <c r="EP35" s="267">
        <v>0</v>
      </c>
      <c r="EQ35" s="267">
        <v>0</v>
      </c>
      <c r="ER35" s="267" t="s">
        <v>1082</v>
      </c>
    </row>
    <row r="36" spans="1:148" x14ac:dyDescent="0.35">
      <c r="A36" s="267" t="s">
        <v>2122</v>
      </c>
      <c r="B36" s="267">
        <v>19000</v>
      </c>
      <c r="C36" s="267">
        <v>5000</v>
      </c>
      <c r="D36" s="267">
        <v>1000</v>
      </c>
      <c r="E36" s="267">
        <v>15000</v>
      </c>
      <c r="F36" s="267">
        <v>13000</v>
      </c>
      <c r="G36" s="267">
        <v>1000</v>
      </c>
      <c r="H36" s="267">
        <v>16000</v>
      </c>
      <c r="I36" s="267">
        <v>2000</v>
      </c>
      <c r="J36" s="267">
        <v>1000</v>
      </c>
      <c r="K36" s="267">
        <v>4000</v>
      </c>
      <c r="L36" s="267">
        <v>1000</v>
      </c>
      <c r="M36" s="267">
        <v>1000</v>
      </c>
      <c r="N36" s="267">
        <v>87000</v>
      </c>
      <c r="O36" s="267">
        <v>15000</v>
      </c>
      <c r="P36" s="267">
        <v>1000</v>
      </c>
      <c r="Q36" s="267">
        <v>4000</v>
      </c>
      <c r="R36" s="267">
        <v>1000</v>
      </c>
      <c r="S36" s="267">
        <v>1000</v>
      </c>
      <c r="T36" s="267">
        <v>16000</v>
      </c>
      <c r="U36" s="267">
        <v>3000</v>
      </c>
      <c r="V36" s="267">
        <v>1000</v>
      </c>
      <c r="W36" s="267">
        <v>15000</v>
      </c>
      <c r="X36" s="267">
        <v>3000</v>
      </c>
      <c r="Y36" s="267">
        <v>1000</v>
      </c>
      <c r="Z36" s="267">
        <v>1000</v>
      </c>
      <c r="AA36" s="267">
        <v>2000</v>
      </c>
      <c r="AB36" s="267">
        <v>1000</v>
      </c>
      <c r="AC36" s="267">
        <v>11000</v>
      </c>
      <c r="AD36" s="267">
        <v>1000</v>
      </c>
      <c r="AE36" s="267">
        <v>1000</v>
      </c>
      <c r="AF36" s="267">
        <v>3000</v>
      </c>
      <c r="AG36" s="267">
        <v>1000</v>
      </c>
      <c r="AH36" s="267">
        <v>1000</v>
      </c>
      <c r="AI36" s="267">
        <v>15000</v>
      </c>
      <c r="AJ36" s="267">
        <v>3000</v>
      </c>
      <c r="AK36" s="267">
        <v>2000</v>
      </c>
      <c r="AL36" s="267">
        <v>3000</v>
      </c>
      <c r="AM36" s="267">
        <v>1000</v>
      </c>
      <c r="AN36" s="267">
        <v>1000</v>
      </c>
      <c r="AO36" s="267">
        <v>120000</v>
      </c>
      <c r="AP36" s="267">
        <v>28000</v>
      </c>
      <c r="AQ36" s="267">
        <v>11000</v>
      </c>
      <c r="AR36" s="267">
        <v>14000</v>
      </c>
      <c r="AS36" s="267">
        <v>3000</v>
      </c>
      <c r="AT36" s="267">
        <v>1000</v>
      </c>
      <c r="AU36" s="267">
        <v>16000</v>
      </c>
      <c r="AV36" s="267">
        <v>1000</v>
      </c>
      <c r="AW36" s="267">
        <v>1000</v>
      </c>
      <c r="AX36" s="267">
        <v>10000</v>
      </c>
      <c r="AY36" s="267">
        <v>1000</v>
      </c>
      <c r="AZ36" s="267">
        <v>2000</v>
      </c>
      <c r="BA36" s="267">
        <v>5000</v>
      </c>
      <c r="BB36" s="267">
        <v>1000</v>
      </c>
      <c r="BC36" s="267">
        <v>1000</v>
      </c>
      <c r="BD36" s="267">
        <v>4000</v>
      </c>
      <c r="BE36" s="267">
        <v>1000</v>
      </c>
      <c r="BF36" s="267">
        <v>1000</v>
      </c>
      <c r="BG36" s="267">
        <v>5000</v>
      </c>
      <c r="BH36" s="267">
        <v>1000</v>
      </c>
      <c r="BI36" s="267">
        <v>1000</v>
      </c>
      <c r="BJ36" s="267">
        <v>10000</v>
      </c>
      <c r="BK36" s="267">
        <v>1000</v>
      </c>
      <c r="BL36" s="267">
        <v>1000</v>
      </c>
      <c r="BM36" s="267">
        <v>1000</v>
      </c>
      <c r="BN36" s="267">
        <v>1000</v>
      </c>
      <c r="BO36" s="267">
        <v>1000</v>
      </c>
      <c r="BP36" s="267">
        <v>10000</v>
      </c>
      <c r="BQ36" s="267">
        <v>2000</v>
      </c>
      <c r="BR36" s="267">
        <v>1000</v>
      </c>
      <c r="BS36" s="267">
        <v>2000</v>
      </c>
      <c r="BT36" s="267">
        <v>1000</v>
      </c>
      <c r="BU36" s="267">
        <v>1000</v>
      </c>
      <c r="BV36" s="267">
        <v>1000</v>
      </c>
      <c r="BW36" s="267">
        <v>1000</v>
      </c>
      <c r="BX36" s="267">
        <v>1000</v>
      </c>
      <c r="BY36" s="267">
        <v>1000</v>
      </c>
      <c r="BZ36" s="267">
        <v>1000</v>
      </c>
      <c r="CA36" s="267">
        <v>1000</v>
      </c>
      <c r="CB36" s="267">
        <v>1000</v>
      </c>
      <c r="CC36" s="267">
        <v>1000</v>
      </c>
      <c r="CD36" s="267">
        <v>1000</v>
      </c>
      <c r="CE36" s="267">
        <v>11000</v>
      </c>
      <c r="CF36" s="267">
        <v>1000</v>
      </c>
      <c r="CG36" s="267">
        <v>1000</v>
      </c>
      <c r="CH36" s="267">
        <v>3000</v>
      </c>
      <c r="CI36" s="267">
        <v>1000</v>
      </c>
      <c r="CJ36" s="267">
        <v>1000</v>
      </c>
      <c r="CK36" s="267">
        <v>1000</v>
      </c>
      <c r="CL36" s="267">
        <v>1000</v>
      </c>
      <c r="CM36" s="267">
        <v>1000</v>
      </c>
      <c r="CN36" s="267">
        <v>5000</v>
      </c>
      <c r="CO36" s="267">
        <v>1000</v>
      </c>
      <c r="CP36" s="267">
        <v>1000</v>
      </c>
      <c r="CQ36" s="267">
        <v>1000</v>
      </c>
      <c r="CR36" s="267">
        <v>1000</v>
      </c>
      <c r="CS36" s="267">
        <v>1000</v>
      </c>
      <c r="CT36" s="267">
        <v>6000</v>
      </c>
      <c r="CU36" s="267">
        <v>1000</v>
      </c>
      <c r="CV36" s="267">
        <v>1000</v>
      </c>
      <c r="CW36" s="267">
        <v>60000</v>
      </c>
      <c r="CX36" s="267">
        <v>19000</v>
      </c>
      <c r="CY36" s="267">
        <v>9000</v>
      </c>
      <c r="CZ36" s="267">
        <v>5000</v>
      </c>
      <c r="DA36" s="267">
        <v>1000</v>
      </c>
      <c r="DB36" s="267">
        <v>1000</v>
      </c>
      <c r="DC36" s="267">
        <v>1000</v>
      </c>
      <c r="DD36" s="267">
        <v>1000</v>
      </c>
      <c r="DE36" s="267">
        <v>1000</v>
      </c>
      <c r="DF36" s="267">
        <v>1000</v>
      </c>
      <c r="DG36" s="267">
        <v>1000</v>
      </c>
      <c r="DH36" s="267">
        <v>1000</v>
      </c>
      <c r="DI36" s="267">
        <v>37000</v>
      </c>
      <c r="DJ36" s="267">
        <v>4000</v>
      </c>
      <c r="DK36" s="267">
        <v>16000</v>
      </c>
      <c r="DL36" s="267">
        <v>26000</v>
      </c>
      <c r="DM36" s="267">
        <v>43000</v>
      </c>
      <c r="DN36" s="267">
        <v>20000</v>
      </c>
      <c r="DO36" s="267">
        <v>7000</v>
      </c>
      <c r="DP36" s="267">
        <v>1000</v>
      </c>
      <c r="DQ36" s="267">
        <v>1000</v>
      </c>
      <c r="DR36" s="267">
        <v>167000</v>
      </c>
      <c r="DS36" s="267">
        <v>36000</v>
      </c>
      <c r="DT36" s="267">
        <v>51000</v>
      </c>
      <c r="DU36" s="267">
        <v>178000</v>
      </c>
      <c r="DV36" s="267">
        <v>1000</v>
      </c>
      <c r="DW36" s="267">
        <v>1428000</v>
      </c>
      <c r="DX36" s="267">
        <v>160000</v>
      </c>
      <c r="DY36" s="267">
        <v>1160000</v>
      </c>
      <c r="DZ36" s="267">
        <v>198000</v>
      </c>
      <c r="EA36" s="267">
        <v>174000</v>
      </c>
      <c r="EB36" s="267">
        <v>24000</v>
      </c>
      <c r="EC36" s="267">
        <v>348000</v>
      </c>
      <c r="ED36" s="267">
        <v>94000</v>
      </c>
      <c r="EE36" s="267">
        <v>1249000</v>
      </c>
      <c r="EF36" s="267">
        <v>201000</v>
      </c>
      <c r="EG36" s="267">
        <v>1400000</v>
      </c>
      <c r="EH36" s="267">
        <v>200000</v>
      </c>
      <c r="EI36" s="267">
        <v>1526000</v>
      </c>
      <c r="EJ36" s="267">
        <v>228000</v>
      </c>
      <c r="EK36" s="267">
        <v>1</v>
      </c>
      <c r="EL36" s="267">
        <v>1</v>
      </c>
      <c r="EM36" s="267">
        <v>1</v>
      </c>
      <c r="EN36" s="267">
        <v>1</v>
      </c>
      <c r="EO36" s="267">
        <v>0</v>
      </c>
      <c r="EP36" s="267">
        <v>0</v>
      </c>
      <c r="EQ36" s="267">
        <v>0</v>
      </c>
      <c r="ER36" s="267" t="s">
        <v>2120</v>
      </c>
    </row>
    <row r="37" spans="1:148" x14ac:dyDescent="0.35">
      <c r="A37" s="267" t="s">
        <v>1810</v>
      </c>
      <c r="B37" s="267">
        <v>19000</v>
      </c>
      <c r="C37" s="267">
        <v>5000</v>
      </c>
      <c r="D37" s="267">
        <v>1000</v>
      </c>
      <c r="E37" s="267">
        <v>15000</v>
      </c>
      <c r="F37" s="267">
        <v>13000</v>
      </c>
      <c r="G37" s="267">
        <v>1000</v>
      </c>
      <c r="H37" s="267">
        <v>16000</v>
      </c>
      <c r="I37" s="267">
        <v>2000</v>
      </c>
      <c r="J37" s="267">
        <v>1000</v>
      </c>
      <c r="K37" s="267">
        <v>4000</v>
      </c>
      <c r="L37" s="267">
        <v>1000</v>
      </c>
      <c r="M37" s="267">
        <v>1000</v>
      </c>
      <c r="N37" s="267">
        <v>87000</v>
      </c>
      <c r="O37" s="267">
        <v>15000</v>
      </c>
      <c r="P37" s="267">
        <v>1000</v>
      </c>
      <c r="Q37" s="267">
        <v>4000</v>
      </c>
      <c r="R37" s="267">
        <v>1000</v>
      </c>
      <c r="S37" s="267">
        <v>1000</v>
      </c>
      <c r="T37" s="267">
        <v>16000</v>
      </c>
      <c r="U37" s="267">
        <v>3000</v>
      </c>
      <c r="V37" s="267">
        <v>1000</v>
      </c>
      <c r="W37" s="267">
        <v>15000</v>
      </c>
      <c r="X37" s="267">
        <v>3000</v>
      </c>
      <c r="Y37" s="267">
        <v>1000</v>
      </c>
      <c r="Z37" s="267">
        <v>1000</v>
      </c>
      <c r="AA37" s="267">
        <v>2000</v>
      </c>
      <c r="AB37" s="267">
        <v>1000</v>
      </c>
      <c r="AC37" s="267">
        <v>11000</v>
      </c>
      <c r="AD37" s="267">
        <v>1000</v>
      </c>
      <c r="AE37" s="267">
        <v>1000</v>
      </c>
      <c r="AF37" s="267">
        <v>3000</v>
      </c>
      <c r="AG37" s="267">
        <v>1000</v>
      </c>
      <c r="AH37" s="267">
        <v>1000</v>
      </c>
      <c r="AI37" s="267">
        <v>15000</v>
      </c>
      <c r="AJ37" s="267">
        <v>3000</v>
      </c>
      <c r="AK37" s="267">
        <v>2000</v>
      </c>
      <c r="AL37" s="267">
        <v>3000</v>
      </c>
      <c r="AM37" s="267">
        <v>1000</v>
      </c>
      <c r="AN37" s="267">
        <v>1000</v>
      </c>
      <c r="AO37" s="267">
        <v>120000</v>
      </c>
      <c r="AP37" s="267">
        <v>28000</v>
      </c>
      <c r="AQ37" s="267">
        <v>11000</v>
      </c>
      <c r="AR37" s="267">
        <v>14000</v>
      </c>
      <c r="AS37" s="267">
        <v>3000</v>
      </c>
      <c r="AT37" s="267">
        <v>1000</v>
      </c>
      <c r="AU37" s="267">
        <v>16000</v>
      </c>
      <c r="AV37" s="267">
        <v>1000</v>
      </c>
      <c r="AW37" s="267">
        <v>1000</v>
      </c>
      <c r="AX37" s="267">
        <v>10000</v>
      </c>
      <c r="AY37" s="267">
        <v>1000</v>
      </c>
      <c r="AZ37" s="267">
        <v>2000</v>
      </c>
      <c r="BA37" s="267">
        <v>5000</v>
      </c>
      <c r="BB37" s="267">
        <v>1000</v>
      </c>
      <c r="BC37" s="267">
        <v>1000</v>
      </c>
      <c r="BD37" s="267">
        <v>4000</v>
      </c>
      <c r="BE37" s="267">
        <v>1000</v>
      </c>
      <c r="BF37" s="267">
        <v>1000</v>
      </c>
      <c r="BG37" s="267">
        <v>5000</v>
      </c>
      <c r="BH37" s="267">
        <v>1000</v>
      </c>
      <c r="BI37" s="267">
        <v>1000</v>
      </c>
      <c r="BJ37" s="267">
        <v>10000</v>
      </c>
      <c r="BK37" s="267">
        <v>1000</v>
      </c>
      <c r="BL37" s="267">
        <v>1000</v>
      </c>
      <c r="BM37" s="267">
        <v>1000</v>
      </c>
      <c r="BN37" s="267">
        <v>1000</v>
      </c>
      <c r="BO37" s="267">
        <v>1000</v>
      </c>
      <c r="BP37" s="267">
        <v>10000</v>
      </c>
      <c r="BQ37" s="267">
        <v>2000</v>
      </c>
      <c r="BR37" s="267">
        <v>1000</v>
      </c>
      <c r="BS37" s="267">
        <v>2000</v>
      </c>
      <c r="BT37" s="267">
        <v>1000</v>
      </c>
      <c r="BU37" s="267">
        <v>1000</v>
      </c>
      <c r="BV37" s="267">
        <v>1000</v>
      </c>
      <c r="BW37" s="267">
        <v>1000</v>
      </c>
      <c r="BX37" s="267">
        <v>1000</v>
      </c>
      <c r="BY37" s="267">
        <v>1000</v>
      </c>
      <c r="BZ37" s="267">
        <v>1000</v>
      </c>
      <c r="CA37" s="267">
        <v>1000</v>
      </c>
      <c r="CB37" s="267">
        <v>1000</v>
      </c>
      <c r="CC37" s="267">
        <v>1000</v>
      </c>
      <c r="CD37" s="267">
        <v>1000</v>
      </c>
      <c r="CE37" s="267">
        <v>11000</v>
      </c>
      <c r="CF37" s="267">
        <v>1000</v>
      </c>
      <c r="CG37" s="267">
        <v>1000</v>
      </c>
      <c r="CH37" s="267">
        <v>3000</v>
      </c>
      <c r="CI37" s="267">
        <v>1000</v>
      </c>
      <c r="CJ37" s="267">
        <v>1000</v>
      </c>
      <c r="CK37" s="267">
        <v>1000</v>
      </c>
      <c r="CL37" s="267">
        <v>1000</v>
      </c>
      <c r="CM37" s="267">
        <v>1000</v>
      </c>
      <c r="CN37" s="267">
        <v>5000</v>
      </c>
      <c r="CO37" s="267">
        <v>1000</v>
      </c>
      <c r="CP37" s="267">
        <v>1000</v>
      </c>
      <c r="CQ37" s="267">
        <v>1000</v>
      </c>
      <c r="CR37" s="267">
        <v>1000</v>
      </c>
      <c r="CS37" s="267">
        <v>1000</v>
      </c>
      <c r="CT37" s="267">
        <v>6000</v>
      </c>
      <c r="CU37" s="267">
        <v>1000</v>
      </c>
      <c r="CV37" s="267">
        <v>1000</v>
      </c>
      <c r="CW37" s="267">
        <v>60000</v>
      </c>
      <c r="CX37" s="267">
        <v>19000</v>
      </c>
      <c r="CY37" s="267">
        <v>9000</v>
      </c>
      <c r="CZ37" s="267">
        <v>5000</v>
      </c>
      <c r="DA37" s="267">
        <v>1000</v>
      </c>
      <c r="DB37" s="267">
        <v>1000</v>
      </c>
      <c r="DC37" s="267">
        <v>1000</v>
      </c>
      <c r="DD37" s="267">
        <v>1000</v>
      </c>
      <c r="DE37" s="267">
        <v>1000</v>
      </c>
      <c r="DF37" s="267">
        <v>1000</v>
      </c>
      <c r="DG37" s="267">
        <v>1000</v>
      </c>
      <c r="DH37" s="267">
        <v>1000</v>
      </c>
      <c r="DI37" s="267">
        <v>37000</v>
      </c>
      <c r="DJ37" s="267">
        <v>4000</v>
      </c>
      <c r="DK37" s="267">
        <v>16000</v>
      </c>
      <c r="DL37" s="267">
        <v>26000</v>
      </c>
      <c r="DM37" s="267">
        <v>43000</v>
      </c>
      <c r="DN37" s="267">
        <v>20000</v>
      </c>
      <c r="DO37" s="267">
        <v>7000</v>
      </c>
      <c r="DP37" s="267">
        <v>1000</v>
      </c>
      <c r="DQ37" s="267">
        <v>1000</v>
      </c>
      <c r="DR37" s="267">
        <v>167000</v>
      </c>
      <c r="DS37" s="267">
        <v>36000</v>
      </c>
      <c r="DT37" s="267">
        <v>51000</v>
      </c>
      <c r="DU37" s="267">
        <v>178000</v>
      </c>
      <c r="DV37" s="267">
        <v>1000</v>
      </c>
      <c r="DW37" s="267">
        <v>1428000</v>
      </c>
      <c r="DX37" s="267">
        <v>160000</v>
      </c>
      <c r="DY37" s="267">
        <v>1160000</v>
      </c>
      <c r="DZ37" s="267">
        <v>198000</v>
      </c>
      <c r="EA37" s="267">
        <v>174000</v>
      </c>
      <c r="EB37" s="267">
        <v>24000</v>
      </c>
      <c r="EC37" s="267">
        <v>348000</v>
      </c>
      <c r="ED37" s="267">
        <v>94000</v>
      </c>
      <c r="EE37" s="267">
        <v>1249000</v>
      </c>
      <c r="EF37" s="267">
        <v>201000</v>
      </c>
      <c r="EG37" s="267">
        <v>1400000</v>
      </c>
      <c r="EH37" s="267">
        <v>200000</v>
      </c>
      <c r="EI37" s="267">
        <v>1526000</v>
      </c>
      <c r="EJ37" s="267">
        <v>228000</v>
      </c>
      <c r="EK37" s="267">
        <v>1</v>
      </c>
      <c r="EL37" s="267">
        <v>1</v>
      </c>
      <c r="EM37" s="267">
        <v>1</v>
      </c>
      <c r="EN37" s="267">
        <v>1</v>
      </c>
      <c r="EO37" s="267">
        <v>0</v>
      </c>
      <c r="EP37" s="267">
        <v>0</v>
      </c>
      <c r="EQ37" s="267">
        <v>1</v>
      </c>
      <c r="ER37" s="267" t="s">
        <v>1808</v>
      </c>
    </row>
    <row r="38" spans="1:148" x14ac:dyDescent="0.35">
      <c r="A38" s="267" t="s">
        <v>1882</v>
      </c>
      <c r="B38" s="267">
        <v>19000</v>
      </c>
      <c r="C38" s="267">
        <v>5000</v>
      </c>
      <c r="D38" s="267">
        <v>1000</v>
      </c>
      <c r="E38" s="267">
        <v>15000</v>
      </c>
      <c r="F38" s="267">
        <v>13000</v>
      </c>
      <c r="G38" s="267">
        <v>1000</v>
      </c>
      <c r="H38" s="267">
        <v>16000</v>
      </c>
      <c r="I38" s="267">
        <v>2000</v>
      </c>
      <c r="J38" s="267">
        <v>1000</v>
      </c>
      <c r="K38" s="267">
        <v>4000</v>
      </c>
      <c r="L38" s="267">
        <v>1000</v>
      </c>
      <c r="M38" s="267">
        <v>1000</v>
      </c>
      <c r="N38" s="267">
        <v>87000</v>
      </c>
      <c r="O38" s="267">
        <v>15000</v>
      </c>
      <c r="P38" s="267">
        <v>1000</v>
      </c>
      <c r="Q38" s="267">
        <v>4000</v>
      </c>
      <c r="R38" s="267">
        <v>1000</v>
      </c>
      <c r="S38" s="267">
        <v>1000</v>
      </c>
      <c r="T38" s="267">
        <v>16000</v>
      </c>
      <c r="U38" s="267">
        <v>3000</v>
      </c>
      <c r="V38" s="267">
        <v>1000</v>
      </c>
      <c r="W38" s="267">
        <v>15000</v>
      </c>
      <c r="X38" s="267">
        <v>3000</v>
      </c>
      <c r="Y38" s="267">
        <v>1000</v>
      </c>
      <c r="Z38" s="267">
        <v>1000</v>
      </c>
      <c r="AA38" s="267">
        <v>2000</v>
      </c>
      <c r="AB38" s="267">
        <v>1000</v>
      </c>
      <c r="AC38" s="267">
        <v>11000</v>
      </c>
      <c r="AD38" s="267">
        <v>1000</v>
      </c>
      <c r="AE38" s="267">
        <v>1000</v>
      </c>
      <c r="AF38" s="267">
        <v>3000</v>
      </c>
      <c r="AG38" s="267">
        <v>1000</v>
      </c>
      <c r="AH38" s="267">
        <v>1000</v>
      </c>
      <c r="AI38" s="267">
        <v>15000</v>
      </c>
      <c r="AJ38" s="267">
        <v>3000</v>
      </c>
      <c r="AK38" s="267">
        <v>2000</v>
      </c>
      <c r="AL38" s="267">
        <v>3000</v>
      </c>
      <c r="AM38" s="267">
        <v>1000</v>
      </c>
      <c r="AN38" s="267">
        <v>1000</v>
      </c>
      <c r="AO38" s="267">
        <v>120000</v>
      </c>
      <c r="AP38" s="267">
        <v>28000</v>
      </c>
      <c r="AQ38" s="267">
        <v>11000</v>
      </c>
      <c r="AR38" s="267">
        <v>14000</v>
      </c>
      <c r="AS38" s="267">
        <v>3000</v>
      </c>
      <c r="AT38" s="267">
        <v>1000</v>
      </c>
      <c r="AU38" s="267">
        <v>16000</v>
      </c>
      <c r="AV38" s="267">
        <v>1000</v>
      </c>
      <c r="AW38" s="267">
        <v>1000</v>
      </c>
      <c r="AX38" s="267">
        <v>10000</v>
      </c>
      <c r="AY38" s="267">
        <v>1000</v>
      </c>
      <c r="AZ38" s="267">
        <v>2000</v>
      </c>
      <c r="BA38" s="267">
        <v>5000</v>
      </c>
      <c r="BB38" s="267">
        <v>1000</v>
      </c>
      <c r="BC38" s="267">
        <v>1000</v>
      </c>
      <c r="BD38" s="267">
        <v>4000</v>
      </c>
      <c r="BE38" s="267">
        <v>1000</v>
      </c>
      <c r="BF38" s="267">
        <v>1000</v>
      </c>
      <c r="BG38" s="267">
        <v>5000</v>
      </c>
      <c r="BH38" s="267">
        <v>1000</v>
      </c>
      <c r="BI38" s="267">
        <v>1000</v>
      </c>
      <c r="BJ38" s="267">
        <v>10000</v>
      </c>
      <c r="BK38" s="267">
        <v>1000</v>
      </c>
      <c r="BL38" s="267">
        <v>1000</v>
      </c>
      <c r="BM38" s="267">
        <v>1000</v>
      </c>
      <c r="BN38" s="267">
        <v>1000</v>
      </c>
      <c r="BO38" s="267">
        <v>1000</v>
      </c>
      <c r="BP38" s="267">
        <v>10000</v>
      </c>
      <c r="BQ38" s="267">
        <v>2000</v>
      </c>
      <c r="BR38" s="267">
        <v>1000</v>
      </c>
      <c r="BS38" s="267">
        <v>2000</v>
      </c>
      <c r="BT38" s="267">
        <v>1000</v>
      </c>
      <c r="BU38" s="267">
        <v>1000</v>
      </c>
      <c r="BV38" s="267">
        <v>1000</v>
      </c>
      <c r="BW38" s="267">
        <v>1000</v>
      </c>
      <c r="BX38" s="267">
        <v>1000</v>
      </c>
      <c r="BY38" s="267">
        <v>1000</v>
      </c>
      <c r="BZ38" s="267">
        <v>1000</v>
      </c>
      <c r="CA38" s="267">
        <v>1000</v>
      </c>
      <c r="CB38" s="267">
        <v>1000</v>
      </c>
      <c r="CC38" s="267">
        <v>1000</v>
      </c>
      <c r="CD38" s="267">
        <v>1000</v>
      </c>
      <c r="CE38" s="267">
        <v>11000</v>
      </c>
      <c r="CF38" s="267">
        <v>1000</v>
      </c>
      <c r="CG38" s="267">
        <v>1000</v>
      </c>
      <c r="CH38" s="267">
        <v>3000</v>
      </c>
      <c r="CI38" s="267">
        <v>1000</v>
      </c>
      <c r="CJ38" s="267">
        <v>1000</v>
      </c>
      <c r="CK38" s="267">
        <v>1000</v>
      </c>
      <c r="CL38" s="267">
        <v>1000</v>
      </c>
      <c r="CM38" s="267">
        <v>1000</v>
      </c>
      <c r="CN38" s="267">
        <v>5000</v>
      </c>
      <c r="CO38" s="267">
        <v>1000</v>
      </c>
      <c r="CP38" s="267">
        <v>1000</v>
      </c>
      <c r="CQ38" s="267">
        <v>1000</v>
      </c>
      <c r="CR38" s="267">
        <v>1000</v>
      </c>
      <c r="CS38" s="267">
        <v>1000</v>
      </c>
      <c r="CT38" s="267">
        <v>6000</v>
      </c>
      <c r="CU38" s="267">
        <v>1000</v>
      </c>
      <c r="CV38" s="267">
        <v>1000</v>
      </c>
      <c r="CW38" s="267">
        <v>60000</v>
      </c>
      <c r="CX38" s="267">
        <v>19000</v>
      </c>
      <c r="CY38" s="267">
        <v>9000</v>
      </c>
      <c r="CZ38" s="267">
        <v>5000</v>
      </c>
      <c r="DA38" s="267">
        <v>1000</v>
      </c>
      <c r="DB38" s="267">
        <v>1000</v>
      </c>
      <c r="DC38" s="267">
        <v>1000</v>
      </c>
      <c r="DD38" s="267">
        <v>1000</v>
      </c>
      <c r="DE38" s="267">
        <v>1000</v>
      </c>
      <c r="DF38" s="267">
        <v>1000</v>
      </c>
      <c r="DG38" s="267">
        <v>1000</v>
      </c>
      <c r="DH38" s="267">
        <v>1000</v>
      </c>
      <c r="DI38" s="267">
        <v>37000</v>
      </c>
      <c r="DJ38" s="267">
        <v>4000</v>
      </c>
      <c r="DK38" s="267">
        <v>16000</v>
      </c>
      <c r="DL38" s="267">
        <v>26000</v>
      </c>
      <c r="DM38" s="267">
        <v>43000</v>
      </c>
      <c r="DN38" s="267">
        <v>20000</v>
      </c>
      <c r="DO38" s="267">
        <v>7000</v>
      </c>
      <c r="DP38" s="267">
        <v>1000</v>
      </c>
      <c r="DQ38" s="267">
        <v>1000</v>
      </c>
      <c r="DR38" s="267">
        <v>167000</v>
      </c>
      <c r="DS38" s="267">
        <v>36000</v>
      </c>
      <c r="DT38" s="267">
        <v>51000</v>
      </c>
      <c r="DU38" s="267">
        <v>178000</v>
      </c>
      <c r="DV38" s="267">
        <v>1000</v>
      </c>
      <c r="DW38" s="267">
        <v>1428000</v>
      </c>
      <c r="DX38" s="267">
        <v>160000</v>
      </c>
      <c r="DY38" s="267">
        <v>1160000</v>
      </c>
      <c r="DZ38" s="267">
        <v>198000</v>
      </c>
      <c r="EA38" s="267">
        <v>174000</v>
      </c>
      <c r="EB38" s="267">
        <v>24000</v>
      </c>
      <c r="EC38" s="267">
        <v>348000</v>
      </c>
      <c r="ED38" s="267">
        <v>94000</v>
      </c>
      <c r="EE38" s="267">
        <v>1249000</v>
      </c>
      <c r="EF38" s="267">
        <v>201000</v>
      </c>
      <c r="EG38" s="267">
        <v>1400000</v>
      </c>
      <c r="EH38" s="267">
        <v>200000</v>
      </c>
      <c r="EI38" s="267">
        <v>1526000</v>
      </c>
      <c r="EJ38" s="267">
        <v>228000</v>
      </c>
      <c r="EK38" s="267">
        <v>1</v>
      </c>
      <c r="EL38" s="267">
        <v>1</v>
      </c>
      <c r="EM38" s="267">
        <v>1</v>
      </c>
      <c r="EN38" s="267">
        <v>1</v>
      </c>
      <c r="EO38" s="267">
        <v>0</v>
      </c>
      <c r="EP38" s="267">
        <v>0</v>
      </c>
      <c r="EQ38" s="267">
        <v>1</v>
      </c>
      <c r="ER38" s="267" t="s">
        <v>1880</v>
      </c>
    </row>
    <row r="39" spans="1:148" x14ac:dyDescent="0.35">
      <c r="A39" s="267" t="s">
        <v>2194</v>
      </c>
      <c r="B39" s="267">
        <v>19000</v>
      </c>
      <c r="C39" s="267">
        <v>5000</v>
      </c>
      <c r="D39" s="267">
        <v>1000</v>
      </c>
      <c r="E39" s="267">
        <v>15000</v>
      </c>
      <c r="F39" s="267">
        <v>13000</v>
      </c>
      <c r="G39" s="267">
        <v>1000</v>
      </c>
      <c r="H39" s="267">
        <v>16000</v>
      </c>
      <c r="I39" s="267">
        <v>2000</v>
      </c>
      <c r="J39" s="267">
        <v>1000</v>
      </c>
      <c r="K39" s="267">
        <v>4000</v>
      </c>
      <c r="L39" s="267">
        <v>1000</v>
      </c>
      <c r="M39" s="267">
        <v>1000</v>
      </c>
      <c r="N39" s="267">
        <v>87000</v>
      </c>
      <c r="O39" s="267">
        <v>15000</v>
      </c>
      <c r="P39" s="267">
        <v>1000</v>
      </c>
      <c r="Q39" s="267">
        <v>4000</v>
      </c>
      <c r="R39" s="267">
        <v>1000</v>
      </c>
      <c r="S39" s="267">
        <v>1000</v>
      </c>
      <c r="T39" s="267">
        <v>16000</v>
      </c>
      <c r="U39" s="267">
        <v>3000</v>
      </c>
      <c r="V39" s="267">
        <v>1000</v>
      </c>
      <c r="W39" s="267">
        <v>15000</v>
      </c>
      <c r="X39" s="267">
        <v>3000</v>
      </c>
      <c r="Y39" s="267">
        <v>1000</v>
      </c>
      <c r="Z39" s="267">
        <v>1000</v>
      </c>
      <c r="AA39" s="267">
        <v>2000</v>
      </c>
      <c r="AB39" s="267">
        <v>1000</v>
      </c>
      <c r="AC39" s="267">
        <v>11000</v>
      </c>
      <c r="AD39" s="267">
        <v>1000</v>
      </c>
      <c r="AE39" s="267">
        <v>1000</v>
      </c>
      <c r="AF39" s="267">
        <v>3000</v>
      </c>
      <c r="AG39" s="267">
        <v>1000</v>
      </c>
      <c r="AH39" s="267">
        <v>1000</v>
      </c>
      <c r="AI39" s="267">
        <v>15000</v>
      </c>
      <c r="AJ39" s="267">
        <v>3000</v>
      </c>
      <c r="AK39" s="267">
        <v>2000</v>
      </c>
      <c r="AL39" s="267">
        <v>3000</v>
      </c>
      <c r="AM39" s="267">
        <v>1000</v>
      </c>
      <c r="AN39" s="267">
        <v>1000</v>
      </c>
      <c r="AO39" s="267">
        <v>120000</v>
      </c>
      <c r="AP39" s="267">
        <v>28000</v>
      </c>
      <c r="AQ39" s="267">
        <v>11000</v>
      </c>
      <c r="AR39" s="267">
        <v>14000</v>
      </c>
      <c r="AS39" s="267">
        <v>3000</v>
      </c>
      <c r="AT39" s="267">
        <v>1000</v>
      </c>
      <c r="AU39" s="267">
        <v>16000</v>
      </c>
      <c r="AV39" s="267">
        <v>1000</v>
      </c>
      <c r="AW39" s="267">
        <v>1000</v>
      </c>
      <c r="AX39" s="267">
        <v>10000</v>
      </c>
      <c r="AY39" s="267">
        <v>1000</v>
      </c>
      <c r="AZ39" s="267">
        <v>2000</v>
      </c>
      <c r="BA39" s="267">
        <v>5000</v>
      </c>
      <c r="BB39" s="267">
        <v>1000</v>
      </c>
      <c r="BC39" s="267">
        <v>1000</v>
      </c>
      <c r="BD39" s="267">
        <v>4000</v>
      </c>
      <c r="BE39" s="267">
        <v>1000</v>
      </c>
      <c r="BF39" s="267">
        <v>1000</v>
      </c>
      <c r="BG39" s="267">
        <v>5000</v>
      </c>
      <c r="BH39" s="267">
        <v>1000</v>
      </c>
      <c r="BI39" s="267">
        <v>1000</v>
      </c>
      <c r="BJ39" s="267">
        <v>10000</v>
      </c>
      <c r="BK39" s="267">
        <v>1000</v>
      </c>
      <c r="BL39" s="267">
        <v>1000</v>
      </c>
      <c r="BM39" s="267">
        <v>1000</v>
      </c>
      <c r="BN39" s="267">
        <v>1000</v>
      </c>
      <c r="BO39" s="267">
        <v>1000</v>
      </c>
      <c r="BP39" s="267">
        <v>10000</v>
      </c>
      <c r="BQ39" s="267">
        <v>2000</v>
      </c>
      <c r="BR39" s="267">
        <v>1000</v>
      </c>
      <c r="BS39" s="267">
        <v>2000</v>
      </c>
      <c r="BT39" s="267">
        <v>1000</v>
      </c>
      <c r="BU39" s="267">
        <v>1000</v>
      </c>
      <c r="BV39" s="267">
        <v>1000</v>
      </c>
      <c r="BW39" s="267">
        <v>1000</v>
      </c>
      <c r="BX39" s="267">
        <v>1000</v>
      </c>
      <c r="BY39" s="267">
        <v>1000</v>
      </c>
      <c r="BZ39" s="267">
        <v>1000</v>
      </c>
      <c r="CA39" s="267">
        <v>1000</v>
      </c>
      <c r="CB39" s="267">
        <v>1000</v>
      </c>
      <c r="CC39" s="267">
        <v>1000</v>
      </c>
      <c r="CD39" s="267">
        <v>1000</v>
      </c>
      <c r="CE39" s="267">
        <v>11000</v>
      </c>
      <c r="CF39" s="267">
        <v>1000</v>
      </c>
      <c r="CG39" s="267">
        <v>1000</v>
      </c>
      <c r="CH39" s="267">
        <v>3000</v>
      </c>
      <c r="CI39" s="267">
        <v>1000</v>
      </c>
      <c r="CJ39" s="267">
        <v>1000</v>
      </c>
      <c r="CK39" s="267">
        <v>1000</v>
      </c>
      <c r="CL39" s="267">
        <v>1000</v>
      </c>
      <c r="CM39" s="267">
        <v>1000</v>
      </c>
      <c r="CN39" s="267">
        <v>5000</v>
      </c>
      <c r="CO39" s="267">
        <v>1000</v>
      </c>
      <c r="CP39" s="267">
        <v>1000</v>
      </c>
      <c r="CQ39" s="267">
        <v>1000</v>
      </c>
      <c r="CR39" s="267">
        <v>1000</v>
      </c>
      <c r="CS39" s="267">
        <v>1000</v>
      </c>
      <c r="CT39" s="267">
        <v>6000</v>
      </c>
      <c r="CU39" s="267">
        <v>1000</v>
      </c>
      <c r="CV39" s="267">
        <v>1000</v>
      </c>
      <c r="CW39" s="267">
        <v>60000</v>
      </c>
      <c r="CX39" s="267">
        <v>19000</v>
      </c>
      <c r="CY39" s="267">
        <v>9000</v>
      </c>
      <c r="CZ39" s="267">
        <v>5000</v>
      </c>
      <c r="DA39" s="267">
        <v>1000</v>
      </c>
      <c r="DB39" s="267">
        <v>1000</v>
      </c>
      <c r="DC39" s="267">
        <v>1000</v>
      </c>
      <c r="DD39" s="267">
        <v>1000</v>
      </c>
      <c r="DE39" s="267">
        <v>1000</v>
      </c>
      <c r="DF39" s="267">
        <v>1000</v>
      </c>
      <c r="DG39" s="267">
        <v>1000</v>
      </c>
      <c r="DH39" s="267">
        <v>1000</v>
      </c>
      <c r="DI39" s="267">
        <v>37000</v>
      </c>
      <c r="DJ39" s="267">
        <v>4000</v>
      </c>
      <c r="DK39" s="267">
        <v>16000</v>
      </c>
      <c r="DL39" s="267">
        <v>26000</v>
      </c>
      <c r="DM39" s="267">
        <v>43000</v>
      </c>
      <c r="DN39" s="267">
        <v>20000</v>
      </c>
      <c r="DO39" s="267">
        <v>7000</v>
      </c>
      <c r="DP39" s="267">
        <v>1000</v>
      </c>
      <c r="DQ39" s="267">
        <v>1000</v>
      </c>
      <c r="DR39" s="267">
        <v>167000</v>
      </c>
      <c r="DS39" s="267">
        <v>36000</v>
      </c>
      <c r="DT39" s="267">
        <v>51000</v>
      </c>
      <c r="DU39" s="267">
        <v>178000</v>
      </c>
      <c r="DV39" s="267">
        <v>1000</v>
      </c>
      <c r="DW39" s="267">
        <v>1428000</v>
      </c>
      <c r="DX39" s="267">
        <v>160000</v>
      </c>
      <c r="DY39" s="267">
        <v>1160000</v>
      </c>
      <c r="DZ39" s="267">
        <v>198000</v>
      </c>
      <c r="EA39" s="267">
        <v>174000</v>
      </c>
      <c r="EB39" s="267">
        <v>24000</v>
      </c>
      <c r="EC39" s="267">
        <v>348000</v>
      </c>
      <c r="ED39" s="267">
        <v>94000</v>
      </c>
      <c r="EE39" s="267">
        <v>1249000</v>
      </c>
      <c r="EF39" s="267">
        <v>201000</v>
      </c>
      <c r="EG39" s="267">
        <v>1400000</v>
      </c>
      <c r="EH39" s="267">
        <v>200000</v>
      </c>
      <c r="EI39" s="267">
        <v>1526000</v>
      </c>
      <c r="EJ39" s="267">
        <v>228000</v>
      </c>
      <c r="EK39" s="267">
        <v>1</v>
      </c>
      <c r="EL39" s="267">
        <v>1</v>
      </c>
      <c r="EM39" s="267">
        <v>1</v>
      </c>
      <c r="EN39" s="267">
        <v>1</v>
      </c>
      <c r="EO39" s="267">
        <v>0</v>
      </c>
      <c r="EP39" s="267">
        <v>0</v>
      </c>
      <c r="EQ39" s="267">
        <v>0</v>
      </c>
      <c r="ER39" s="267" t="s">
        <v>2192</v>
      </c>
    </row>
    <row r="40" spans="1:148" x14ac:dyDescent="0.35">
      <c r="A40" s="267" t="s">
        <v>2203</v>
      </c>
      <c r="B40" s="267">
        <v>19000</v>
      </c>
      <c r="C40" s="267">
        <v>5000</v>
      </c>
      <c r="D40" s="267">
        <v>1000</v>
      </c>
      <c r="E40" s="267">
        <v>15000</v>
      </c>
      <c r="F40" s="267">
        <v>13000</v>
      </c>
      <c r="G40" s="267">
        <v>1000</v>
      </c>
      <c r="H40" s="267">
        <v>16000</v>
      </c>
      <c r="I40" s="267">
        <v>2000</v>
      </c>
      <c r="J40" s="267">
        <v>1000</v>
      </c>
      <c r="K40" s="267">
        <v>4000</v>
      </c>
      <c r="L40" s="267">
        <v>1000</v>
      </c>
      <c r="M40" s="267">
        <v>1000</v>
      </c>
      <c r="N40" s="267">
        <v>87000</v>
      </c>
      <c r="O40" s="267">
        <v>15000</v>
      </c>
      <c r="P40" s="267">
        <v>1000</v>
      </c>
      <c r="Q40" s="267">
        <v>4000</v>
      </c>
      <c r="R40" s="267">
        <v>1000</v>
      </c>
      <c r="S40" s="267">
        <v>1000</v>
      </c>
      <c r="T40" s="267">
        <v>16000</v>
      </c>
      <c r="U40" s="267">
        <v>3000</v>
      </c>
      <c r="V40" s="267">
        <v>1000</v>
      </c>
      <c r="W40" s="267">
        <v>15000</v>
      </c>
      <c r="X40" s="267">
        <v>3000</v>
      </c>
      <c r="Y40" s="267">
        <v>1000</v>
      </c>
      <c r="Z40" s="267">
        <v>1000</v>
      </c>
      <c r="AA40" s="267">
        <v>2000</v>
      </c>
      <c r="AB40" s="267">
        <v>1000</v>
      </c>
      <c r="AC40" s="267">
        <v>11000</v>
      </c>
      <c r="AD40" s="267">
        <v>1000</v>
      </c>
      <c r="AE40" s="267">
        <v>1000</v>
      </c>
      <c r="AF40" s="267">
        <v>3000</v>
      </c>
      <c r="AG40" s="267">
        <v>1000</v>
      </c>
      <c r="AH40" s="267">
        <v>1000</v>
      </c>
      <c r="AI40" s="267">
        <v>15000</v>
      </c>
      <c r="AJ40" s="267">
        <v>3000</v>
      </c>
      <c r="AK40" s="267">
        <v>2000</v>
      </c>
      <c r="AL40" s="267">
        <v>3000</v>
      </c>
      <c r="AM40" s="267">
        <v>1000</v>
      </c>
      <c r="AN40" s="267">
        <v>1000</v>
      </c>
      <c r="AO40" s="267">
        <v>120000</v>
      </c>
      <c r="AP40" s="267">
        <v>28000</v>
      </c>
      <c r="AQ40" s="267">
        <v>11000</v>
      </c>
      <c r="AR40" s="267">
        <v>14000</v>
      </c>
      <c r="AS40" s="267">
        <v>3000</v>
      </c>
      <c r="AT40" s="267">
        <v>1000</v>
      </c>
      <c r="AU40" s="267">
        <v>16000</v>
      </c>
      <c r="AV40" s="267">
        <v>1000</v>
      </c>
      <c r="AW40" s="267">
        <v>1000</v>
      </c>
      <c r="AX40" s="267">
        <v>10000</v>
      </c>
      <c r="AY40" s="267">
        <v>1000</v>
      </c>
      <c r="AZ40" s="267">
        <v>2000</v>
      </c>
      <c r="BA40" s="267">
        <v>5000</v>
      </c>
      <c r="BB40" s="267">
        <v>1000</v>
      </c>
      <c r="BC40" s="267">
        <v>1000</v>
      </c>
      <c r="BD40" s="267">
        <v>4000</v>
      </c>
      <c r="BE40" s="267">
        <v>1000</v>
      </c>
      <c r="BF40" s="267">
        <v>1000</v>
      </c>
      <c r="BG40" s="267">
        <v>5000</v>
      </c>
      <c r="BH40" s="267">
        <v>1000</v>
      </c>
      <c r="BI40" s="267">
        <v>1000</v>
      </c>
      <c r="BJ40" s="267">
        <v>10000</v>
      </c>
      <c r="BK40" s="267">
        <v>1000</v>
      </c>
      <c r="BL40" s="267">
        <v>1000</v>
      </c>
      <c r="BM40" s="267">
        <v>1000</v>
      </c>
      <c r="BN40" s="267">
        <v>1000</v>
      </c>
      <c r="BO40" s="267">
        <v>1000</v>
      </c>
      <c r="BP40" s="267">
        <v>10000</v>
      </c>
      <c r="BQ40" s="267">
        <v>2000</v>
      </c>
      <c r="BR40" s="267">
        <v>1000</v>
      </c>
      <c r="BS40" s="267">
        <v>2000</v>
      </c>
      <c r="BT40" s="267">
        <v>1000</v>
      </c>
      <c r="BU40" s="267">
        <v>1000</v>
      </c>
      <c r="BV40" s="267">
        <v>1000</v>
      </c>
      <c r="BW40" s="267">
        <v>1000</v>
      </c>
      <c r="BX40" s="267">
        <v>1000</v>
      </c>
      <c r="BY40" s="267">
        <v>1000</v>
      </c>
      <c r="BZ40" s="267">
        <v>1000</v>
      </c>
      <c r="CA40" s="267">
        <v>1000</v>
      </c>
      <c r="CB40" s="267">
        <v>1000</v>
      </c>
      <c r="CC40" s="267">
        <v>1000</v>
      </c>
      <c r="CD40" s="267">
        <v>1000</v>
      </c>
      <c r="CE40" s="267">
        <v>11000</v>
      </c>
      <c r="CF40" s="267">
        <v>1000</v>
      </c>
      <c r="CG40" s="267">
        <v>1000</v>
      </c>
      <c r="CH40" s="267">
        <v>3000</v>
      </c>
      <c r="CI40" s="267">
        <v>1000</v>
      </c>
      <c r="CJ40" s="267">
        <v>1000</v>
      </c>
      <c r="CK40" s="267">
        <v>1000</v>
      </c>
      <c r="CL40" s="267">
        <v>1000</v>
      </c>
      <c r="CM40" s="267">
        <v>1000</v>
      </c>
      <c r="CN40" s="267">
        <v>5000</v>
      </c>
      <c r="CO40" s="267">
        <v>1000</v>
      </c>
      <c r="CP40" s="267">
        <v>1000</v>
      </c>
      <c r="CQ40" s="267">
        <v>1000</v>
      </c>
      <c r="CR40" s="267">
        <v>1000</v>
      </c>
      <c r="CS40" s="267">
        <v>1000</v>
      </c>
      <c r="CT40" s="267">
        <v>6000</v>
      </c>
      <c r="CU40" s="267">
        <v>1000</v>
      </c>
      <c r="CV40" s="267">
        <v>1000</v>
      </c>
      <c r="CW40" s="267">
        <v>60000</v>
      </c>
      <c r="CX40" s="267">
        <v>19000</v>
      </c>
      <c r="CY40" s="267">
        <v>9000</v>
      </c>
      <c r="CZ40" s="267">
        <v>5000</v>
      </c>
      <c r="DA40" s="267">
        <v>1000</v>
      </c>
      <c r="DB40" s="267">
        <v>1000</v>
      </c>
      <c r="DC40" s="267">
        <v>1000</v>
      </c>
      <c r="DD40" s="267">
        <v>1000</v>
      </c>
      <c r="DE40" s="267">
        <v>1000</v>
      </c>
      <c r="DF40" s="267">
        <v>1000</v>
      </c>
      <c r="DG40" s="267">
        <v>1000</v>
      </c>
      <c r="DH40" s="267">
        <v>1000</v>
      </c>
      <c r="DI40" s="267">
        <v>37000</v>
      </c>
      <c r="DJ40" s="267">
        <v>4000</v>
      </c>
      <c r="DK40" s="267">
        <v>16000</v>
      </c>
      <c r="DL40" s="267">
        <v>26000</v>
      </c>
      <c r="DM40" s="267">
        <v>43000</v>
      </c>
      <c r="DN40" s="267">
        <v>20000</v>
      </c>
      <c r="DO40" s="267">
        <v>7000</v>
      </c>
      <c r="DP40" s="267">
        <v>1000</v>
      </c>
      <c r="DQ40" s="267">
        <v>1000</v>
      </c>
      <c r="DR40" s="267">
        <v>167000</v>
      </c>
      <c r="DS40" s="267">
        <v>36000</v>
      </c>
      <c r="DT40" s="267">
        <v>51000</v>
      </c>
      <c r="DU40" s="267">
        <v>178000</v>
      </c>
      <c r="DV40" s="267">
        <v>1000</v>
      </c>
      <c r="DW40" s="267">
        <v>1428000</v>
      </c>
      <c r="DX40" s="267">
        <v>160000</v>
      </c>
      <c r="DY40" s="267">
        <v>1160000</v>
      </c>
      <c r="DZ40" s="267">
        <v>198000</v>
      </c>
      <c r="EA40" s="267">
        <v>174000</v>
      </c>
      <c r="EB40" s="267">
        <v>24000</v>
      </c>
      <c r="EC40" s="267">
        <v>348000</v>
      </c>
      <c r="ED40" s="267">
        <v>94000</v>
      </c>
      <c r="EE40" s="267">
        <v>1249000</v>
      </c>
      <c r="EF40" s="267">
        <v>201000</v>
      </c>
      <c r="EG40" s="267">
        <v>1400000</v>
      </c>
      <c r="EH40" s="267">
        <v>200000</v>
      </c>
      <c r="EI40" s="267">
        <v>1526000</v>
      </c>
      <c r="EJ40" s="267">
        <v>228000</v>
      </c>
      <c r="EK40" s="267">
        <v>1</v>
      </c>
      <c r="EL40" s="267">
        <v>1</v>
      </c>
      <c r="EM40" s="267">
        <v>1</v>
      </c>
      <c r="EN40" s="267">
        <v>1</v>
      </c>
      <c r="EO40" s="267">
        <v>0</v>
      </c>
      <c r="EP40" s="267">
        <v>0</v>
      </c>
      <c r="EQ40" s="267">
        <v>1</v>
      </c>
      <c r="ER40" s="267" t="s">
        <v>2201</v>
      </c>
    </row>
    <row r="41" spans="1:148" x14ac:dyDescent="0.35">
      <c r="A41" s="267" t="s">
        <v>1669</v>
      </c>
      <c r="B41" s="267">
        <v>19000</v>
      </c>
      <c r="C41" s="267">
        <v>5000</v>
      </c>
      <c r="D41" s="267">
        <v>1000</v>
      </c>
      <c r="E41" s="267">
        <v>15000</v>
      </c>
      <c r="F41" s="267">
        <v>13000</v>
      </c>
      <c r="G41" s="267">
        <v>1000</v>
      </c>
      <c r="H41" s="267">
        <v>16000</v>
      </c>
      <c r="I41" s="267">
        <v>2000</v>
      </c>
      <c r="J41" s="267">
        <v>1000</v>
      </c>
      <c r="K41" s="267">
        <v>4000</v>
      </c>
      <c r="L41" s="267">
        <v>1000</v>
      </c>
      <c r="M41" s="267">
        <v>1000</v>
      </c>
      <c r="N41" s="267">
        <v>87000</v>
      </c>
      <c r="O41" s="267">
        <v>15000</v>
      </c>
      <c r="P41" s="267">
        <v>1000</v>
      </c>
      <c r="Q41" s="267">
        <v>4000</v>
      </c>
      <c r="R41" s="267">
        <v>1000</v>
      </c>
      <c r="S41" s="267">
        <v>1000</v>
      </c>
      <c r="T41" s="267">
        <v>16000</v>
      </c>
      <c r="U41" s="267">
        <v>3000</v>
      </c>
      <c r="V41" s="267">
        <v>1000</v>
      </c>
      <c r="W41" s="267">
        <v>15000</v>
      </c>
      <c r="X41" s="267">
        <v>3000</v>
      </c>
      <c r="Y41" s="267">
        <v>1000</v>
      </c>
      <c r="Z41" s="267">
        <v>1000</v>
      </c>
      <c r="AA41" s="267">
        <v>2000</v>
      </c>
      <c r="AB41" s="267">
        <v>1000</v>
      </c>
      <c r="AC41" s="267">
        <v>11000</v>
      </c>
      <c r="AD41" s="267">
        <v>1000</v>
      </c>
      <c r="AE41" s="267">
        <v>1000</v>
      </c>
      <c r="AF41" s="267">
        <v>3000</v>
      </c>
      <c r="AG41" s="267">
        <v>1000</v>
      </c>
      <c r="AH41" s="267">
        <v>1000</v>
      </c>
      <c r="AI41" s="267">
        <v>15000</v>
      </c>
      <c r="AJ41" s="267">
        <v>3000</v>
      </c>
      <c r="AK41" s="267">
        <v>2000</v>
      </c>
      <c r="AL41" s="267">
        <v>3000</v>
      </c>
      <c r="AM41" s="267">
        <v>1000</v>
      </c>
      <c r="AN41" s="267">
        <v>1000</v>
      </c>
      <c r="AO41" s="267">
        <v>120000</v>
      </c>
      <c r="AP41" s="267">
        <v>28000</v>
      </c>
      <c r="AQ41" s="267">
        <v>11000</v>
      </c>
      <c r="AR41" s="267">
        <v>14000</v>
      </c>
      <c r="AS41" s="267">
        <v>3000</v>
      </c>
      <c r="AT41" s="267">
        <v>1000</v>
      </c>
      <c r="AU41" s="267">
        <v>16000</v>
      </c>
      <c r="AV41" s="267">
        <v>1000</v>
      </c>
      <c r="AW41" s="267">
        <v>1000</v>
      </c>
      <c r="AX41" s="267">
        <v>10000</v>
      </c>
      <c r="AY41" s="267">
        <v>1000</v>
      </c>
      <c r="AZ41" s="267">
        <v>2000</v>
      </c>
      <c r="BA41" s="267">
        <v>5000</v>
      </c>
      <c r="BB41" s="267">
        <v>1000</v>
      </c>
      <c r="BC41" s="267">
        <v>1000</v>
      </c>
      <c r="BD41" s="267">
        <v>4000</v>
      </c>
      <c r="BE41" s="267">
        <v>1000</v>
      </c>
      <c r="BF41" s="267">
        <v>1000</v>
      </c>
      <c r="BG41" s="267">
        <v>5000</v>
      </c>
      <c r="BH41" s="267">
        <v>1000</v>
      </c>
      <c r="BI41" s="267">
        <v>1000</v>
      </c>
      <c r="BJ41" s="267">
        <v>10000</v>
      </c>
      <c r="BK41" s="267">
        <v>1000</v>
      </c>
      <c r="BL41" s="267">
        <v>1000</v>
      </c>
      <c r="BM41" s="267">
        <v>1000</v>
      </c>
      <c r="BN41" s="267">
        <v>1000</v>
      </c>
      <c r="BO41" s="267">
        <v>1000</v>
      </c>
      <c r="BP41" s="267">
        <v>10000</v>
      </c>
      <c r="BQ41" s="267">
        <v>2000</v>
      </c>
      <c r="BR41" s="267">
        <v>1000</v>
      </c>
      <c r="BS41" s="267">
        <v>2000</v>
      </c>
      <c r="BT41" s="267">
        <v>1000</v>
      </c>
      <c r="BU41" s="267">
        <v>1000</v>
      </c>
      <c r="BV41" s="267">
        <v>1000</v>
      </c>
      <c r="BW41" s="267">
        <v>1000</v>
      </c>
      <c r="BX41" s="267">
        <v>1000</v>
      </c>
      <c r="BY41" s="267">
        <v>1000</v>
      </c>
      <c r="BZ41" s="267">
        <v>1000</v>
      </c>
      <c r="CA41" s="267">
        <v>1000</v>
      </c>
      <c r="CB41" s="267">
        <v>1000</v>
      </c>
      <c r="CC41" s="267">
        <v>1000</v>
      </c>
      <c r="CD41" s="267">
        <v>1000</v>
      </c>
      <c r="CE41" s="267">
        <v>11000</v>
      </c>
      <c r="CF41" s="267">
        <v>1000</v>
      </c>
      <c r="CG41" s="267">
        <v>1000</v>
      </c>
      <c r="CH41" s="267">
        <v>3000</v>
      </c>
      <c r="CI41" s="267">
        <v>1000</v>
      </c>
      <c r="CJ41" s="267">
        <v>1000</v>
      </c>
      <c r="CK41" s="267">
        <v>1000</v>
      </c>
      <c r="CL41" s="267">
        <v>1000</v>
      </c>
      <c r="CM41" s="267">
        <v>1000</v>
      </c>
      <c r="CN41" s="267">
        <v>5000</v>
      </c>
      <c r="CO41" s="267">
        <v>1000</v>
      </c>
      <c r="CP41" s="267">
        <v>1000</v>
      </c>
      <c r="CQ41" s="267">
        <v>1000</v>
      </c>
      <c r="CR41" s="267">
        <v>1000</v>
      </c>
      <c r="CS41" s="267">
        <v>1000</v>
      </c>
      <c r="CT41" s="267">
        <v>6000</v>
      </c>
      <c r="CU41" s="267">
        <v>1000</v>
      </c>
      <c r="CV41" s="267">
        <v>1000</v>
      </c>
      <c r="CW41" s="267">
        <v>60000</v>
      </c>
      <c r="CX41" s="267">
        <v>19000</v>
      </c>
      <c r="CY41" s="267">
        <v>9000</v>
      </c>
      <c r="CZ41" s="267">
        <v>5000</v>
      </c>
      <c r="DA41" s="267">
        <v>1000</v>
      </c>
      <c r="DB41" s="267">
        <v>1000</v>
      </c>
      <c r="DC41" s="267">
        <v>1000</v>
      </c>
      <c r="DD41" s="267">
        <v>1000</v>
      </c>
      <c r="DE41" s="267">
        <v>1000</v>
      </c>
      <c r="DF41" s="267">
        <v>1000</v>
      </c>
      <c r="DG41" s="267">
        <v>1000</v>
      </c>
      <c r="DH41" s="267">
        <v>1000</v>
      </c>
      <c r="DI41" s="267">
        <v>37000</v>
      </c>
      <c r="DJ41" s="267">
        <v>4000</v>
      </c>
      <c r="DK41" s="267">
        <v>16000</v>
      </c>
      <c r="DL41" s="267">
        <v>26000</v>
      </c>
      <c r="DM41" s="267">
        <v>43000</v>
      </c>
      <c r="DN41" s="267">
        <v>20000</v>
      </c>
      <c r="DO41" s="267">
        <v>7000</v>
      </c>
      <c r="DP41" s="267">
        <v>1000</v>
      </c>
      <c r="DQ41" s="267">
        <v>1000</v>
      </c>
      <c r="DR41" s="267">
        <v>167000</v>
      </c>
      <c r="DS41" s="267">
        <v>36000</v>
      </c>
      <c r="DT41" s="267">
        <v>51000</v>
      </c>
      <c r="DU41" s="267">
        <v>178000</v>
      </c>
      <c r="DV41" s="267">
        <v>1000</v>
      </c>
      <c r="DW41" s="267">
        <v>1428000</v>
      </c>
      <c r="DX41" s="267">
        <v>160000</v>
      </c>
      <c r="DY41" s="267">
        <v>1160000</v>
      </c>
      <c r="DZ41" s="267">
        <v>198000</v>
      </c>
      <c r="EA41" s="267">
        <v>174000</v>
      </c>
      <c r="EB41" s="267">
        <v>24000</v>
      </c>
      <c r="EC41" s="267">
        <v>348000</v>
      </c>
      <c r="ED41" s="267">
        <v>94000</v>
      </c>
      <c r="EE41" s="267">
        <v>1249000</v>
      </c>
      <c r="EF41" s="267">
        <v>201000</v>
      </c>
      <c r="EG41" s="267">
        <v>1400000</v>
      </c>
      <c r="EH41" s="267">
        <v>200000</v>
      </c>
      <c r="EI41" s="267">
        <v>1526000</v>
      </c>
      <c r="EJ41" s="267">
        <v>228000</v>
      </c>
      <c r="EK41" s="267">
        <v>1</v>
      </c>
      <c r="EL41" s="267">
        <v>1</v>
      </c>
      <c r="EM41" s="267">
        <v>1</v>
      </c>
      <c r="EN41" s="267">
        <v>1</v>
      </c>
      <c r="EO41" s="267">
        <v>0</v>
      </c>
      <c r="EP41" s="267">
        <v>0</v>
      </c>
      <c r="EQ41" s="267">
        <v>1</v>
      </c>
      <c r="ER41" s="267" t="s">
        <v>1667</v>
      </c>
    </row>
    <row r="42" spans="1:148" x14ac:dyDescent="0.35">
      <c r="A42" s="267" t="s">
        <v>1102</v>
      </c>
      <c r="B42" s="267">
        <v>19000</v>
      </c>
      <c r="C42" s="267">
        <v>5000</v>
      </c>
      <c r="D42" s="267">
        <v>1000</v>
      </c>
      <c r="E42" s="267">
        <v>15000</v>
      </c>
      <c r="F42" s="267">
        <v>13000</v>
      </c>
      <c r="G42" s="267">
        <v>1000</v>
      </c>
      <c r="H42" s="267">
        <v>16000</v>
      </c>
      <c r="I42" s="267">
        <v>2000</v>
      </c>
      <c r="J42" s="267">
        <v>1000</v>
      </c>
      <c r="K42" s="267">
        <v>4000</v>
      </c>
      <c r="L42" s="267">
        <v>1000</v>
      </c>
      <c r="M42" s="267">
        <v>1000</v>
      </c>
      <c r="N42" s="267">
        <v>87000</v>
      </c>
      <c r="O42" s="267">
        <v>15000</v>
      </c>
      <c r="P42" s="267">
        <v>1000</v>
      </c>
      <c r="Q42" s="267">
        <v>4000</v>
      </c>
      <c r="R42" s="267">
        <v>1000</v>
      </c>
      <c r="S42" s="267">
        <v>1000</v>
      </c>
      <c r="T42" s="267">
        <v>16000</v>
      </c>
      <c r="U42" s="267">
        <v>3000</v>
      </c>
      <c r="V42" s="267">
        <v>1000</v>
      </c>
      <c r="W42" s="267">
        <v>15000</v>
      </c>
      <c r="X42" s="267">
        <v>3000</v>
      </c>
      <c r="Y42" s="267">
        <v>1000</v>
      </c>
      <c r="Z42" s="267">
        <v>1000</v>
      </c>
      <c r="AA42" s="267">
        <v>2000</v>
      </c>
      <c r="AB42" s="267">
        <v>1000</v>
      </c>
      <c r="AC42" s="267">
        <v>11000</v>
      </c>
      <c r="AD42" s="267">
        <v>1000</v>
      </c>
      <c r="AE42" s="267">
        <v>1000</v>
      </c>
      <c r="AF42" s="267">
        <v>3000</v>
      </c>
      <c r="AG42" s="267">
        <v>1000</v>
      </c>
      <c r="AH42" s="267">
        <v>1000</v>
      </c>
      <c r="AI42" s="267">
        <v>15000</v>
      </c>
      <c r="AJ42" s="267">
        <v>3000</v>
      </c>
      <c r="AK42" s="267">
        <v>2000</v>
      </c>
      <c r="AL42" s="267">
        <v>3000</v>
      </c>
      <c r="AM42" s="267">
        <v>1000</v>
      </c>
      <c r="AN42" s="267">
        <v>1000</v>
      </c>
      <c r="AO42" s="267">
        <v>120000</v>
      </c>
      <c r="AP42" s="267">
        <v>28000</v>
      </c>
      <c r="AQ42" s="267">
        <v>11000</v>
      </c>
      <c r="AR42" s="267">
        <v>14000</v>
      </c>
      <c r="AS42" s="267">
        <v>3000</v>
      </c>
      <c r="AT42" s="267">
        <v>1000</v>
      </c>
      <c r="AU42" s="267">
        <v>16000</v>
      </c>
      <c r="AV42" s="267">
        <v>1000</v>
      </c>
      <c r="AW42" s="267">
        <v>1000</v>
      </c>
      <c r="AX42" s="267">
        <v>10000</v>
      </c>
      <c r="AY42" s="267">
        <v>1000</v>
      </c>
      <c r="AZ42" s="267">
        <v>2000</v>
      </c>
      <c r="BA42" s="267">
        <v>5000</v>
      </c>
      <c r="BB42" s="267">
        <v>1000</v>
      </c>
      <c r="BC42" s="267">
        <v>1000</v>
      </c>
      <c r="BD42" s="267">
        <v>4000</v>
      </c>
      <c r="BE42" s="267">
        <v>1000</v>
      </c>
      <c r="BF42" s="267">
        <v>1000</v>
      </c>
      <c r="BG42" s="267">
        <v>5000</v>
      </c>
      <c r="BH42" s="267">
        <v>1000</v>
      </c>
      <c r="BI42" s="267">
        <v>1000</v>
      </c>
      <c r="BJ42" s="267">
        <v>10000</v>
      </c>
      <c r="BK42" s="267">
        <v>1000</v>
      </c>
      <c r="BL42" s="267">
        <v>1000</v>
      </c>
      <c r="BM42" s="267">
        <v>1000</v>
      </c>
      <c r="BN42" s="267">
        <v>1000</v>
      </c>
      <c r="BO42" s="267">
        <v>1000</v>
      </c>
      <c r="BP42" s="267">
        <v>10000</v>
      </c>
      <c r="BQ42" s="267">
        <v>2000</v>
      </c>
      <c r="BR42" s="267">
        <v>1000</v>
      </c>
      <c r="BS42" s="267">
        <v>2000</v>
      </c>
      <c r="BT42" s="267">
        <v>1000</v>
      </c>
      <c r="BU42" s="267">
        <v>1000</v>
      </c>
      <c r="BV42" s="267">
        <v>1000</v>
      </c>
      <c r="BW42" s="267">
        <v>1000</v>
      </c>
      <c r="BX42" s="267">
        <v>1000</v>
      </c>
      <c r="BY42" s="267">
        <v>1000</v>
      </c>
      <c r="BZ42" s="267">
        <v>1000</v>
      </c>
      <c r="CA42" s="267">
        <v>1000</v>
      </c>
      <c r="CB42" s="267">
        <v>1000</v>
      </c>
      <c r="CC42" s="267">
        <v>1000</v>
      </c>
      <c r="CD42" s="267">
        <v>1000</v>
      </c>
      <c r="CE42" s="267">
        <v>11000</v>
      </c>
      <c r="CF42" s="267">
        <v>1000</v>
      </c>
      <c r="CG42" s="267">
        <v>1000</v>
      </c>
      <c r="CH42" s="267">
        <v>3000</v>
      </c>
      <c r="CI42" s="267">
        <v>1000</v>
      </c>
      <c r="CJ42" s="267">
        <v>1000</v>
      </c>
      <c r="CK42" s="267">
        <v>1000</v>
      </c>
      <c r="CL42" s="267">
        <v>1000</v>
      </c>
      <c r="CM42" s="267">
        <v>1000</v>
      </c>
      <c r="CN42" s="267">
        <v>5000</v>
      </c>
      <c r="CO42" s="267">
        <v>1000</v>
      </c>
      <c r="CP42" s="267">
        <v>1000</v>
      </c>
      <c r="CQ42" s="267">
        <v>1000</v>
      </c>
      <c r="CR42" s="267">
        <v>1000</v>
      </c>
      <c r="CS42" s="267">
        <v>1000</v>
      </c>
      <c r="CT42" s="267">
        <v>6000</v>
      </c>
      <c r="CU42" s="267">
        <v>1000</v>
      </c>
      <c r="CV42" s="267">
        <v>1000</v>
      </c>
      <c r="CW42" s="267">
        <v>60000</v>
      </c>
      <c r="CX42" s="267">
        <v>19000</v>
      </c>
      <c r="CY42" s="267">
        <v>9000</v>
      </c>
      <c r="CZ42" s="267">
        <v>5000</v>
      </c>
      <c r="DA42" s="267">
        <v>1000</v>
      </c>
      <c r="DB42" s="267">
        <v>1000</v>
      </c>
      <c r="DC42" s="267">
        <v>1000</v>
      </c>
      <c r="DD42" s="267">
        <v>1000</v>
      </c>
      <c r="DE42" s="267">
        <v>1000</v>
      </c>
      <c r="DF42" s="267">
        <v>1000</v>
      </c>
      <c r="DG42" s="267">
        <v>1000</v>
      </c>
      <c r="DH42" s="267">
        <v>1000</v>
      </c>
      <c r="DI42" s="267">
        <v>37000</v>
      </c>
      <c r="DJ42" s="267">
        <v>4000</v>
      </c>
      <c r="DK42" s="267">
        <v>16000</v>
      </c>
      <c r="DL42" s="267">
        <v>26000</v>
      </c>
      <c r="DM42" s="267">
        <v>43000</v>
      </c>
      <c r="DN42" s="267">
        <v>20000</v>
      </c>
      <c r="DO42" s="267">
        <v>7000</v>
      </c>
      <c r="DP42" s="267">
        <v>1000</v>
      </c>
      <c r="DQ42" s="267">
        <v>1000</v>
      </c>
      <c r="DR42" s="267">
        <v>167000</v>
      </c>
      <c r="DS42" s="267">
        <v>36000</v>
      </c>
      <c r="DT42" s="267">
        <v>51000</v>
      </c>
      <c r="DU42" s="267">
        <v>178000</v>
      </c>
      <c r="DV42" s="267">
        <v>1000</v>
      </c>
      <c r="DW42" s="267">
        <v>1428000</v>
      </c>
      <c r="DX42" s="267">
        <v>160000</v>
      </c>
      <c r="DY42" s="267">
        <v>1160000</v>
      </c>
      <c r="DZ42" s="267">
        <v>198000</v>
      </c>
      <c r="EA42" s="267">
        <v>174000</v>
      </c>
      <c r="EB42" s="267">
        <v>24000</v>
      </c>
      <c r="EC42" s="267">
        <v>348000</v>
      </c>
      <c r="ED42" s="267">
        <v>94000</v>
      </c>
      <c r="EE42" s="267">
        <v>1249000</v>
      </c>
      <c r="EF42" s="267">
        <v>201000</v>
      </c>
      <c r="EG42" s="267">
        <v>1400000</v>
      </c>
      <c r="EH42" s="267">
        <v>200000</v>
      </c>
      <c r="EI42" s="267">
        <v>1526000</v>
      </c>
      <c r="EJ42" s="267">
        <v>228000</v>
      </c>
      <c r="EK42" s="267">
        <v>1</v>
      </c>
      <c r="EL42" s="267">
        <v>1</v>
      </c>
      <c r="EM42" s="267">
        <v>1</v>
      </c>
      <c r="EN42" s="267">
        <v>1</v>
      </c>
      <c r="EO42" s="267">
        <v>0</v>
      </c>
      <c r="EP42" s="267">
        <v>0</v>
      </c>
      <c r="EQ42" s="267">
        <v>1</v>
      </c>
      <c r="ER42" s="267" t="s">
        <v>1100</v>
      </c>
    </row>
    <row r="43" spans="1:148" x14ac:dyDescent="0.35">
      <c r="A43" s="267" t="s">
        <v>1804</v>
      </c>
      <c r="B43" s="267">
        <v>19000</v>
      </c>
      <c r="C43" s="267">
        <v>5000</v>
      </c>
      <c r="D43" s="267">
        <v>1000</v>
      </c>
      <c r="E43" s="267">
        <v>15000</v>
      </c>
      <c r="F43" s="267">
        <v>13000</v>
      </c>
      <c r="G43" s="267">
        <v>1000</v>
      </c>
      <c r="H43" s="267">
        <v>16000</v>
      </c>
      <c r="I43" s="267">
        <v>2000</v>
      </c>
      <c r="J43" s="267">
        <v>1000</v>
      </c>
      <c r="K43" s="267">
        <v>4000</v>
      </c>
      <c r="L43" s="267">
        <v>1000</v>
      </c>
      <c r="M43" s="267">
        <v>1000</v>
      </c>
      <c r="N43" s="267">
        <v>87000</v>
      </c>
      <c r="O43" s="267">
        <v>15000</v>
      </c>
      <c r="P43" s="267">
        <v>1000</v>
      </c>
      <c r="Q43" s="267">
        <v>4000</v>
      </c>
      <c r="R43" s="267">
        <v>1000</v>
      </c>
      <c r="S43" s="267">
        <v>1000</v>
      </c>
      <c r="T43" s="267">
        <v>16000</v>
      </c>
      <c r="U43" s="267">
        <v>3000</v>
      </c>
      <c r="V43" s="267">
        <v>1000</v>
      </c>
      <c r="W43" s="267">
        <v>15000</v>
      </c>
      <c r="X43" s="267">
        <v>3000</v>
      </c>
      <c r="Y43" s="267">
        <v>1000</v>
      </c>
      <c r="Z43" s="267">
        <v>1000</v>
      </c>
      <c r="AA43" s="267">
        <v>2000</v>
      </c>
      <c r="AB43" s="267">
        <v>1000</v>
      </c>
      <c r="AC43" s="267">
        <v>11000</v>
      </c>
      <c r="AD43" s="267">
        <v>1000</v>
      </c>
      <c r="AE43" s="267">
        <v>1000</v>
      </c>
      <c r="AF43" s="267">
        <v>3000</v>
      </c>
      <c r="AG43" s="267">
        <v>1000</v>
      </c>
      <c r="AH43" s="267">
        <v>1000</v>
      </c>
      <c r="AI43" s="267">
        <v>15000</v>
      </c>
      <c r="AJ43" s="267">
        <v>3000</v>
      </c>
      <c r="AK43" s="267">
        <v>2000</v>
      </c>
      <c r="AL43" s="267">
        <v>3000</v>
      </c>
      <c r="AM43" s="267">
        <v>1000</v>
      </c>
      <c r="AN43" s="267">
        <v>1000</v>
      </c>
      <c r="AO43" s="267">
        <v>120000</v>
      </c>
      <c r="AP43" s="267">
        <v>28000</v>
      </c>
      <c r="AQ43" s="267">
        <v>11000</v>
      </c>
      <c r="AR43" s="267">
        <v>14000</v>
      </c>
      <c r="AS43" s="267">
        <v>3000</v>
      </c>
      <c r="AT43" s="267">
        <v>1000</v>
      </c>
      <c r="AU43" s="267">
        <v>16000</v>
      </c>
      <c r="AV43" s="267">
        <v>1000</v>
      </c>
      <c r="AW43" s="267">
        <v>1000</v>
      </c>
      <c r="AX43" s="267">
        <v>10000</v>
      </c>
      <c r="AY43" s="267">
        <v>1000</v>
      </c>
      <c r="AZ43" s="267">
        <v>2000</v>
      </c>
      <c r="BA43" s="267">
        <v>5000</v>
      </c>
      <c r="BB43" s="267">
        <v>1000</v>
      </c>
      <c r="BC43" s="267">
        <v>1000</v>
      </c>
      <c r="BD43" s="267">
        <v>4000</v>
      </c>
      <c r="BE43" s="267">
        <v>1000</v>
      </c>
      <c r="BF43" s="267">
        <v>1000</v>
      </c>
      <c r="BG43" s="267">
        <v>5000</v>
      </c>
      <c r="BH43" s="267">
        <v>1000</v>
      </c>
      <c r="BI43" s="267">
        <v>1000</v>
      </c>
      <c r="BJ43" s="267">
        <v>10000</v>
      </c>
      <c r="BK43" s="267">
        <v>1000</v>
      </c>
      <c r="BL43" s="267">
        <v>1000</v>
      </c>
      <c r="BM43" s="267">
        <v>1000</v>
      </c>
      <c r="BN43" s="267">
        <v>1000</v>
      </c>
      <c r="BO43" s="267">
        <v>1000</v>
      </c>
      <c r="BP43" s="267">
        <v>10000</v>
      </c>
      <c r="BQ43" s="267">
        <v>2000</v>
      </c>
      <c r="BR43" s="267">
        <v>1000</v>
      </c>
      <c r="BS43" s="267">
        <v>2000</v>
      </c>
      <c r="BT43" s="267">
        <v>1000</v>
      </c>
      <c r="BU43" s="267">
        <v>1000</v>
      </c>
      <c r="BV43" s="267">
        <v>1000</v>
      </c>
      <c r="BW43" s="267">
        <v>1000</v>
      </c>
      <c r="BX43" s="267">
        <v>1000</v>
      </c>
      <c r="BY43" s="267">
        <v>1000</v>
      </c>
      <c r="BZ43" s="267">
        <v>1000</v>
      </c>
      <c r="CA43" s="267">
        <v>1000</v>
      </c>
      <c r="CB43" s="267">
        <v>1000</v>
      </c>
      <c r="CC43" s="267">
        <v>1000</v>
      </c>
      <c r="CD43" s="267">
        <v>1000</v>
      </c>
      <c r="CE43" s="267">
        <v>11000</v>
      </c>
      <c r="CF43" s="267">
        <v>1000</v>
      </c>
      <c r="CG43" s="267">
        <v>1000</v>
      </c>
      <c r="CH43" s="267">
        <v>3000</v>
      </c>
      <c r="CI43" s="267">
        <v>1000</v>
      </c>
      <c r="CJ43" s="267">
        <v>1000</v>
      </c>
      <c r="CK43" s="267">
        <v>1000</v>
      </c>
      <c r="CL43" s="267">
        <v>1000</v>
      </c>
      <c r="CM43" s="267">
        <v>1000</v>
      </c>
      <c r="CN43" s="267">
        <v>5000</v>
      </c>
      <c r="CO43" s="267">
        <v>1000</v>
      </c>
      <c r="CP43" s="267">
        <v>1000</v>
      </c>
      <c r="CQ43" s="267">
        <v>1000</v>
      </c>
      <c r="CR43" s="267">
        <v>1000</v>
      </c>
      <c r="CS43" s="267">
        <v>1000</v>
      </c>
      <c r="CT43" s="267">
        <v>6000</v>
      </c>
      <c r="CU43" s="267">
        <v>1000</v>
      </c>
      <c r="CV43" s="267">
        <v>1000</v>
      </c>
      <c r="CW43" s="267">
        <v>60000</v>
      </c>
      <c r="CX43" s="267">
        <v>19000</v>
      </c>
      <c r="CY43" s="267">
        <v>9000</v>
      </c>
      <c r="CZ43" s="267">
        <v>5000</v>
      </c>
      <c r="DA43" s="267">
        <v>1000</v>
      </c>
      <c r="DB43" s="267">
        <v>1000</v>
      </c>
      <c r="DC43" s="267">
        <v>1000</v>
      </c>
      <c r="DD43" s="267">
        <v>1000</v>
      </c>
      <c r="DE43" s="267">
        <v>1000</v>
      </c>
      <c r="DF43" s="267">
        <v>1000</v>
      </c>
      <c r="DG43" s="267">
        <v>1000</v>
      </c>
      <c r="DH43" s="267">
        <v>1000</v>
      </c>
      <c r="DI43" s="267">
        <v>37000</v>
      </c>
      <c r="DJ43" s="267">
        <v>4000</v>
      </c>
      <c r="DK43" s="267">
        <v>16000</v>
      </c>
      <c r="DL43" s="267">
        <v>26000</v>
      </c>
      <c r="DM43" s="267">
        <v>43000</v>
      </c>
      <c r="DN43" s="267">
        <v>20000</v>
      </c>
      <c r="DO43" s="267">
        <v>7000</v>
      </c>
      <c r="DP43" s="267">
        <v>1000</v>
      </c>
      <c r="DQ43" s="267">
        <v>1000</v>
      </c>
      <c r="DR43" s="267">
        <v>167000</v>
      </c>
      <c r="DS43" s="267">
        <v>36000</v>
      </c>
      <c r="DT43" s="267">
        <v>51000</v>
      </c>
      <c r="DU43" s="267">
        <v>178000</v>
      </c>
      <c r="DV43" s="267">
        <v>1000</v>
      </c>
      <c r="DW43" s="267">
        <v>1428000</v>
      </c>
      <c r="DX43" s="267">
        <v>160000</v>
      </c>
      <c r="DY43" s="267">
        <v>1160000</v>
      </c>
      <c r="DZ43" s="267">
        <v>198000</v>
      </c>
      <c r="EA43" s="267">
        <v>174000</v>
      </c>
      <c r="EB43" s="267">
        <v>24000</v>
      </c>
      <c r="EC43" s="267">
        <v>348000</v>
      </c>
      <c r="ED43" s="267">
        <v>94000</v>
      </c>
      <c r="EE43" s="267">
        <v>1249000</v>
      </c>
      <c r="EF43" s="267">
        <v>201000</v>
      </c>
      <c r="EG43" s="267">
        <v>1400000</v>
      </c>
      <c r="EH43" s="267">
        <v>200000</v>
      </c>
      <c r="EI43" s="267">
        <v>1526000</v>
      </c>
      <c r="EJ43" s="267">
        <v>228000</v>
      </c>
      <c r="EK43" s="267">
        <v>1</v>
      </c>
      <c r="EL43" s="267">
        <v>1</v>
      </c>
      <c r="EM43" s="267">
        <v>1</v>
      </c>
      <c r="EN43" s="267">
        <v>1</v>
      </c>
      <c r="EO43" s="267">
        <v>0</v>
      </c>
      <c r="EP43" s="267">
        <v>0</v>
      </c>
      <c r="EQ43" s="267">
        <v>1</v>
      </c>
      <c r="ER43" s="267" t="s">
        <v>1802</v>
      </c>
    </row>
    <row r="44" spans="1:148" x14ac:dyDescent="0.35">
      <c r="A44" s="267" t="s">
        <v>1936</v>
      </c>
      <c r="B44" s="267">
        <v>19000</v>
      </c>
      <c r="C44" s="267">
        <v>5000</v>
      </c>
      <c r="D44" s="267">
        <v>1000</v>
      </c>
      <c r="E44" s="267">
        <v>15000</v>
      </c>
      <c r="F44" s="267">
        <v>13000</v>
      </c>
      <c r="G44" s="267">
        <v>1000</v>
      </c>
      <c r="H44" s="267">
        <v>16000</v>
      </c>
      <c r="I44" s="267">
        <v>2000</v>
      </c>
      <c r="J44" s="267">
        <v>1000</v>
      </c>
      <c r="K44" s="267">
        <v>4000</v>
      </c>
      <c r="L44" s="267">
        <v>1000</v>
      </c>
      <c r="M44" s="267">
        <v>1000</v>
      </c>
      <c r="N44" s="267">
        <v>87000</v>
      </c>
      <c r="O44" s="267">
        <v>15000</v>
      </c>
      <c r="P44" s="267">
        <v>1000</v>
      </c>
      <c r="Q44" s="267">
        <v>4000</v>
      </c>
      <c r="R44" s="267">
        <v>1000</v>
      </c>
      <c r="S44" s="267">
        <v>1000</v>
      </c>
      <c r="T44" s="267">
        <v>16000</v>
      </c>
      <c r="U44" s="267">
        <v>3000</v>
      </c>
      <c r="V44" s="267">
        <v>1000</v>
      </c>
      <c r="W44" s="267">
        <v>15000</v>
      </c>
      <c r="X44" s="267">
        <v>3000</v>
      </c>
      <c r="Y44" s="267">
        <v>1000</v>
      </c>
      <c r="Z44" s="267">
        <v>1000</v>
      </c>
      <c r="AA44" s="267">
        <v>2000</v>
      </c>
      <c r="AB44" s="267">
        <v>1000</v>
      </c>
      <c r="AC44" s="267">
        <v>11000</v>
      </c>
      <c r="AD44" s="267">
        <v>1000</v>
      </c>
      <c r="AE44" s="267">
        <v>1000</v>
      </c>
      <c r="AF44" s="267">
        <v>3000</v>
      </c>
      <c r="AG44" s="267">
        <v>1000</v>
      </c>
      <c r="AH44" s="267">
        <v>1000</v>
      </c>
      <c r="AI44" s="267">
        <v>15000</v>
      </c>
      <c r="AJ44" s="267">
        <v>3000</v>
      </c>
      <c r="AK44" s="267">
        <v>2000</v>
      </c>
      <c r="AL44" s="267">
        <v>3000</v>
      </c>
      <c r="AM44" s="267">
        <v>1000</v>
      </c>
      <c r="AN44" s="267">
        <v>1000</v>
      </c>
      <c r="AO44" s="267">
        <v>120000</v>
      </c>
      <c r="AP44" s="267">
        <v>28000</v>
      </c>
      <c r="AQ44" s="267">
        <v>11000</v>
      </c>
      <c r="AR44" s="267">
        <v>14000</v>
      </c>
      <c r="AS44" s="267">
        <v>3000</v>
      </c>
      <c r="AT44" s="267">
        <v>1000</v>
      </c>
      <c r="AU44" s="267">
        <v>16000</v>
      </c>
      <c r="AV44" s="267">
        <v>1000</v>
      </c>
      <c r="AW44" s="267">
        <v>1000</v>
      </c>
      <c r="AX44" s="267">
        <v>10000</v>
      </c>
      <c r="AY44" s="267">
        <v>1000</v>
      </c>
      <c r="AZ44" s="267">
        <v>2000</v>
      </c>
      <c r="BA44" s="267">
        <v>5000</v>
      </c>
      <c r="BB44" s="267">
        <v>1000</v>
      </c>
      <c r="BC44" s="267">
        <v>1000</v>
      </c>
      <c r="BD44" s="267">
        <v>4000</v>
      </c>
      <c r="BE44" s="267">
        <v>1000</v>
      </c>
      <c r="BF44" s="267">
        <v>1000</v>
      </c>
      <c r="BG44" s="267">
        <v>5000</v>
      </c>
      <c r="BH44" s="267">
        <v>1000</v>
      </c>
      <c r="BI44" s="267">
        <v>1000</v>
      </c>
      <c r="BJ44" s="267">
        <v>10000</v>
      </c>
      <c r="BK44" s="267">
        <v>1000</v>
      </c>
      <c r="BL44" s="267">
        <v>1000</v>
      </c>
      <c r="BM44" s="267">
        <v>1000</v>
      </c>
      <c r="BN44" s="267">
        <v>1000</v>
      </c>
      <c r="BO44" s="267">
        <v>1000</v>
      </c>
      <c r="BP44" s="267">
        <v>10000</v>
      </c>
      <c r="BQ44" s="267">
        <v>2000</v>
      </c>
      <c r="BR44" s="267">
        <v>1000</v>
      </c>
      <c r="BS44" s="267">
        <v>2000</v>
      </c>
      <c r="BT44" s="267">
        <v>1000</v>
      </c>
      <c r="BU44" s="267">
        <v>1000</v>
      </c>
      <c r="BV44" s="267">
        <v>1000</v>
      </c>
      <c r="BW44" s="267">
        <v>1000</v>
      </c>
      <c r="BX44" s="267">
        <v>1000</v>
      </c>
      <c r="BY44" s="267">
        <v>1000</v>
      </c>
      <c r="BZ44" s="267">
        <v>1000</v>
      </c>
      <c r="CA44" s="267">
        <v>1000</v>
      </c>
      <c r="CB44" s="267">
        <v>1000</v>
      </c>
      <c r="CC44" s="267">
        <v>1000</v>
      </c>
      <c r="CD44" s="267">
        <v>1000</v>
      </c>
      <c r="CE44" s="267">
        <v>11000</v>
      </c>
      <c r="CF44" s="267">
        <v>1000</v>
      </c>
      <c r="CG44" s="267">
        <v>1000</v>
      </c>
      <c r="CH44" s="267">
        <v>3000</v>
      </c>
      <c r="CI44" s="267">
        <v>1000</v>
      </c>
      <c r="CJ44" s="267">
        <v>1000</v>
      </c>
      <c r="CK44" s="267">
        <v>1000</v>
      </c>
      <c r="CL44" s="267">
        <v>1000</v>
      </c>
      <c r="CM44" s="267">
        <v>1000</v>
      </c>
      <c r="CN44" s="267">
        <v>5000</v>
      </c>
      <c r="CO44" s="267">
        <v>1000</v>
      </c>
      <c r="CP44" s="267">
        <v>1000</v>
      </c>
      <c r="CQ44" s="267">
        <v>1000</v>
      </c>
      <c r="CR44" s="267">
        <v>1000</v>
      </c>
      <c r="CS44" s="267">
        <v>1000</v>
      </c>
      <c r="CT44" s="267">
        <v>6000</v>
      </c>
      <c r="CU44" s="267">
        <v>1000</v>
      </c>
      <c r="CV44" s="267">
        <v>1000</v>
      </c>
      <c r="CW44" s="267">
        <v>60000</v>
      </c>
      <c r="CX44" s="267">
        <v>19000</v>
      </c>
      <c r="CY44" s="267">
        <v>9000</v>
      </c>
      <c r="CZ44" s="267">
        <v>5000</v>
      </c>
      <c r="DA44" s="267">
        <v>1000</v>
      </c>
      <c r="DB44" s="267">
        <v>1000</v>
      </c>
      <c r="DC44" s="267">
        <v>1000</v>
      </c>
      <c r="DD44" s="267">
        <v>1000</v>
      </c>
      <c r="DE44" s="267">
        <v>1000</v>
      </c>
      <c r="DF44" s="267">
        <v>1000</v>
      </c>
      <c r="DG44" s="267">
        <v>1000</v>
      </c>
      <c r="DH44" s="267">
        <v>1000</v>
      </c>
      <c r="DI44" s="267">
        <v>37000</v>
      </c>
      <c r="DJ44" s="267">
        <v>4000</v>
      </c>
      <c r="DK44" s="267">
        <v>16000</v>
      </c>
      <c r="DL44" s="267">
        <v>26000</v>
      </c>
      <c r="DM44" s="267">
        <v>43000</v>
      </c>
      <c r="DN44" s="267">
        <v>20000</v>
      </c>
      <c r="DO44" s="267">
        <v>7000</v>
      </c>
      <c r="DP44" s="267">
        <v>1000</v>
      </c>
      <c r="DQ44" s="267">
        <v>1000</v>
      </c>
      <c r="DR44" s="267">
        <v>167000</v>
      </c>
      <c r="DS44" s="267">
        <v>36000</v>
      </c>
      <c r="DT44" s="267">
        <v>51000</v>
      </c>
      <c r="DU44" s="267">
        <v>178000</v>
      </c>
      <c r="DV44" s="267">
        <v>1000</v>
      </c>
      <c r="DW44" s="267">
        <v>1428000</v>
      </c>
      <c r="DX44" s="267">
        <v>160000</v>
      </c>
      <c r="DY44" s="267">
        <v>1160000</v>
      </c>
      <c r="DZ44" s="267">
        <v>198000</v>
      </c>
      <c r="EA44" s="267">
        <v>174000</v>
      </c>
      <c r="EB44" s="267">
        <v>24000</v>
      </c>
      <c r="EC44" s="267">
        <v>348000</v>
      </c>
      <c r="ED44" s="267">
        <v>94000</v>
      </c>
      <c r="EE44" s="267">
        <v>1249000</v>
      </c>
      <c r="EF44" s="267">
        <v>201000</v>
      </c>
      <c r="EG44" s="267">
        <v>1400000</v>
      </c>
      <c r="EH44" s="267">
        <v>200000</v>
      </c>
      <c r="EI44" s="267">
        <v>1526000</v>
      </c>
      <c r="EJ44" s="267">
        <v>228000</v>
      </c>
      <c r="EK44" s="267">
        <v>1</v>
      </c>
      <c r="EL44" s="267">
        <v>1</v>
      </c>
      <c r="EM44" s="267">
        <v>1</v>
      </c>
      <c r="EN44" s="267">
        <v>1</v>
      </c>
      <c r="EO44" s="267">
        <v>0</v>
      </c>
      <c r="EP44" s="267">
        <v>0</v>
      </c>
      <c r="EQ44" s="267">
        <v>1</v>
      </c>
      <c r="ER44" s="267" t="s">
        <v>1934</v>
      </c>
    </row>
    <row r="45" spans="1:148" x14ac:dyDescent="0.35">
      <c r="A45" s="267" t="s">
        <v>1523</v>
      </c>
      <c r="B45" s="267">
        <v>19000</v>
      </c>
      <c r="C45" s="267">
        <v>5000</v>
      </c>
      <c r="D45" s="267">
        <v>1000</v>
      </c>
      <c r="E45" s="267">
        <v>15000</v>
      </c>
      <c r="F45" s="267">
        <v>13000</v>
      </c>
      <c r="G45" s="267">
        <v>1000</v>
      </c>
      <c r="H45" s="267">
        <v>16000</v>
      </c>
      <c r="I45" s="267">
        <v>2000</v>
      </c>
      <c r="J45" s="267">
        <v>1000</v>
      </c>
      <c r="K45" s="267">
        <v>4000</v>
      </c>
      <c r="L45" s="267">
        <v>1000</v>
      </c>
      <c r="M45" s="267">
        <v>1000</v>
      </c>
      <c r="N45" s="267">
        <v>87000</v>
      </c>
      <c r="O45" s="267">
        <v>15000</v>
      </c>
      <c r="P45" s="267">
        <v>1000</v>
      </c>
      <c r="Q45" s="267">
        <v>4000</v>
      </c>
      <c r="R45" s="267">
        <v>1000</v>
      </c>
      <c r="S45" s="267">
        <v>1000</v>
      </c>
      <c r="T45" s="267">
        <v>16000</v>
      </c>
      <c r="U45" s="267">
        <v>3000</v>
      </c>
      <c r="V45" s="267">
        <v>1000</v>
      </c>
      <c r="W45" s="267">
        <v>15000</v>
      </c>
      <c r="X45" s="267">
        <v>3000</v>
      </c>
      <c r="Y45" s="267">
        <v>1000</v>
      </c>
      <c r="Z45" s="267">
        <v>1000</v>
      </c>
      <c r="AA45" s="267">
        <v>2000</v>
      </c>
      <c r="AB45" s="267">
        <v>1000</v>
      </c>
      <c r="AC45" s="267">
        <v>11000</v>
      </c>
      <c r="AD45" s="267">
        <v>1000</v>
      </c>
      <c r="AE45" s="267">
        <v>1000</v>
      </c>
      <c r="AF45" s="267">
        <v>3000</v>
      </c>
      <c r="AG45" s="267">
        <v>1000</v>
      </c>
      <c r="AH45" s="267">
        <v>1000</v>
      </c>
      <c r="AI45" s="267">
        <v>15000</v>
      </c>
      <c r="AJ45" s="267">
        <v>3000</v>
      </c>
      <c r="AK45" s="267">
        <v>2000</v>
      </c>
      <c r="AL45" s="267">
        <v>3000</v>
      </c>
      <c r="AM45" s="267">
        <v>1000</v>
      </c>
      <c r="AN45" s="267">
        <v>1000</v>
      </c>
      <c r="AO45" s="267">
        <v>120000</v>
      </c>
      <c r="AP45" s="267">
        <v>28000</v>
      </c>
      <c r="AQ45" s="267">
        <v>11000</v>
      </c>
      <c r="AR45" s="267">
        <v>14000</v>
      </c>
      <c r="AS45" s="267">
        <v>3000</v>
      </c>
      <c r="AT45" s="267">
        <v>1000</v>
      </c>
      <c r="AU45" s="267">
        <v>16000</v>
      </c>
      <c r="AV45" s="267">
        <v>1000</v>
      </c>
      <c r="AW45" s="267">
        <v>1000</v>
      </c>
      <c r="AX45" s="267">
        <v>10000</v>
      </c>
      <c r="AY45" s="267">
        <v>1000</v>
      </c>
      <c r="AZ45" s="267">
        <v>2000</v>
      </c>
      <c r="BA45" s="267">
        <v>5000</v>
      </c>
      <c r="BB45" s="267">
        <v>1000</v>
      </c>
      <c r="BC45" s="267">
        <v>1000</v>
      </c>
      <c r="BD45" s="267">
        <v>4000</v>
      </c>
      <c r="BE45" s="267">
        <v>1000</v>
      </c>
      <c r="BF45" s="267">
        <v>1000</v>
      </c>
      <c r="BG45" s="267">
        <v>5000</v>
      </c>
      <c r="BH45" s="267">
        <v>1000</v>
      </c>
      <c r="BI45" s="267">
        <v>1000</v>
      </c>
      <c r="BJ45" s="267">
        <v>10000</v>
      </c>
      <c r="BK45" s="267">
        <v>1000</v>
      </c>
      <c r="BL45" s="267">
        <v>1000</v>
      </c>
      <c r="BM45" s="267">
        <v>1000</v>
      </c>
      <c r="BN45" s="267">
        <v>1000</v>
      </c>
      <c r="BO45" s="267">
        <v>1000</v>
      </c>
      <c r="BP45" s="267">
        <v>10000</v>
      </c>
      <c r="BQ45" s="267">
        <v>2000</v>
      </c>
      <c r="BR45" s="267">
        <v>1000</v>
      </c>
      <c r="BS45" s="267">
        <v>2000</v>
      </c>
      <c r="BT45" s="267">
        <v>1000</v>
      </c>
      <c r="BU45" s="267">
        <v>1000</v>
      </c>
      <c r="BV45" s="267">
        <v>1000</v>
      </c>
      <c r="BW45" s="267">
        <v>1000</v>
      </c>
      <c r="BX45" s="267">
        <v>1000</v>
      </c>
      <c r="BY45" s="267">
        <v>1000</v>
      </c>
      <c r="BZ45" s="267">
        <v>1000</v>
      </c>
      <c r="CA45" s="267">
        <v>1000</v>
      </c>
      <c r="CB45" s="267">
        <v>1000</v>
      </c>
      <c r="CC45" s="267">
        <v>1000</v>
      </c>
      <c r="CD45" s="267">
        <v>1000</v>
      </c>
      <c r="CE45" s="267">
        <v>11000</v>
      </c>
      <c r="CF45" s="267">
        <v>1000</v>
      </c>
      <c r="CG45" s="267">
        <v>1000</v>
      </c>
      <c r="CH45" s="267">
        <v>3000</v>
      </c>
      <c r="CI45" s="267">
        <v>1000</v>
      </c>
      <c r="CJ45" s="267">
        <v>1000</v>
      </c>
      <c r="CK45" s="267">
        <v>1000</v>
      </c>
      <c r="CL45" s="267">
        <v>1000</v>
      </c>
      <c r="CM45" s="267">
        <v>1000</v>
      </c>
      <c r="CN45" s="267">
        <v>5000</v>
      </c>
      <c r="CO45" s="267">
        <v>1000</v>
      </c>
      <c r="CP45" s="267">
        <v>1000</v>
      </c>
      <c r="CQ45" s="267">
        <v>1000</v>
      </c>
      <c r="CR45" s="267">
        <v>1000</v>
      </c>
      <c r="CS45" s="267">
        <v>1000</v>
      </c>
      <c r="CT45" s="267">
        <v>6000</v>
      </c>
      <c r="CU45" s="267">
        <v>1000</v>
      </c>
      <c r="CV45" s="267">
        <v>1000</v>
      </c>
      <c r="CW45" s="267">
        <v>60000</v>
      </c>
      <c r="CX45" s="267">
        <v>19000</v>
      </c>
      <c r="CY45" s="267">
        <v>9000</v>
      </c>
      <c r="CZ45" s="267">
        <v>5000</v>
      </c>
      <c r="DA45" s="267">
        <v>1000</v>
      </c>
      <c r="DB45" s="267">
        <v>1000</v>
      </c>
      <c r="DC45" s="267">
        <v>1000</v>
      </c>
      <c r="DD45" s="267">
        <v>1000</v>
      </c>
      <c r="DE45" s="267">
        <v>1000</v>
      </c>
      <c r="DF45" s="267">
        <v>1000</v>
      </c>
      <c r="DG45" s="267">
        <v>1000</v>
      </c>
      <c r="DH45" s="267">
        <v>1000</v>
      </c>
      <c r="DI45" s="267">
        <v>37000</v>
      </c>
      <c r="DJ45" s="267">
        <v>4000</v>
      </c>
      <c r="DK45" s="267">
        <v>16000</v>
      </c>
      <c r="DL45" s="267">
        <v>26000</v>
      </c>
      <c r="DM45" s="267">
        <v>43000</v>
      </c>
      <c r="DN45" s="267">
        <v>20000</v>
      </c>
      <c r="DO45" s="267">
        <v>7000</v>
      </c>
      <c r="DP45" s="267">
        <v>1000</v>
      </c>
      <c r="DQ45" s="267">
        <v>1000</v>
      </c>
      <c r="DR45" s="267">
        <v>167000</v>
      </c>
      <c r="DS45" s="267">
        <v>36000</v>
      </c>
      <c r="DT45" s="267">
        <v>51000</v>
      </c>
      <c r="DU45" s="267">
        <v>178000</v>
      </c>
      <c r="DV45" s="267">
        <v>1000</v>
      </c>
      <c r="DW45" s="267">
        <v>1428000</v>
      </c>
      <c r="DX45" s="267">
        <v>160000</v>
      </c>
      <c r="DY45" s="267">
        <v>1160000</v>
      </c>
      <c r="DZ45" s="267">
        <v>198000</v>
      </c>
      <c r="EA45" s="267">
        <v>174000</v>
      </c>
      <c r="EB45" s="267">
        <v>24000</v>
      </c>
      <c r="EC45" s="267">
        <v>348000</v>
      </c>
      <c r="ED45" s="267">
        <v>94000</v>
      </c>
      <c r="EE45" s="267">
        <v>1249000</v>
      </c>
      <c r="EF45" s="267">
        <v>201000</v>
      </c>
      <c r="EG45" s="267">
        <v>1400000</v>
      </c>
      <c r="EH45" s="267">
        <v>200000</v>
      </c>
      <c r="EI45" s="267">
        <v>1526000</v>
      </c>
      <c r="EJ45" s="267">
        <v>228000</v>
      </c>
      <c r="EK45" s="267">
        <v>1</v>
      </c>
      <c r="EL45" s="267">
        <v>1</v>
      </c>
      <c r="EM45" s="267">
        <v>1</v>
      </c>
      <c r="EN45" s="267">
        <v>1</v>
      </c>
      <c r="EO45" s="267">
        <v>0</v>
      </c>
      <c r="EP45" s="267">
        <v>1</v>
      </c>
      <c r="EQ45" s="267">
        <v>0</v>
      </c>
      <c r="ER45" s="267" t="s">
        <v>1521</v>
      </c>
    </row>
    <row r="46" spans="1:148" x14ac:dyDescent="0.35">
      <c r="A46" s="267" t="s">
        <v>1295</v>
      </c>
      <c r="B46" s="267">
        <v>19000</v>
      </c>
      <c r="C46" s="267">
        <v>5000</v>
      </c>
      <c r="D46" s="267">
        <v>1000</v>
      </c>
      <c r="E46" s="267">
        <v>15000</v>
      </c>
      <c r="F46" s="267">
        <v>13000</v>
      </c>
      <c r="G46" s="267">
        <v>1000</v>
      </c>
      <c r="H46" s="267">
        <v>16000</v>
      </c>
      <c r="I46" s="267">
        <v>2000</v>
      </c>
      <c r="J46" s="267">
        <v>1000</v>
      </c>
      <c r="K46" s="267">
        <v>4000</v>
      </c>
      <c r="L46" s="267">
        <v>1000</v>
      </c>
      <c r="M46" s="267">
        <v>1000</v>
      </c>
      <c r="N46" s="267">
        <v>87000</v>
      </c>
      <c r="O46" s="267">
        <v>15000</v>
      </c>
      <c r="P46" s="267">
        <v>1000</v>
      </c>
      <c r="Q46" s="267">
        <v>4000</v>
      </c>
      <c r="R46" s="267">
        <v>1000</v>
      </c>
      <c r="S46" s="267">
        <v>1000</v>
      </c>
      <c r="T46" s="267">
        <v>16000</v>
      </c>
      <c r="U46" s="267">
        <v>3000</v>
      </c>
      <c r="V46" s="267">
        <v>1000</v>
      </c>
      <c r="W46" s="267">
        <v>15000</v>
      </c>
      <c r="X46" s="267">
        <v>3000</v>
      </c>
      <c r="Y46" s="267">
        <v>1000</v>
      </c>
      <c r="Z46" s="267">
        <v>1000</v>
      </c>
      <c r="AA46" s="267">
        <v>2000</v>
      </c>
      <c r="AB46" s="267">
        <v>1000</v>
      </c>
      <c r="AC46" s="267">
        <v>11000</v>
      </c>
      <c r="AD46" s="267">
        <v>1000</v>
      </c>
      <c r="AE46" s="267">
        <v>1000</v>
      </c>
      <c r="AF46" s="267">
        <v>3000</v>
      </c>
      <c r="AG46" s="267">
        <v>1000</v>
      </c>
      <c r="AH46" s="267">
        <v>1000</v>
      </c>
      <c r="AI46" s="267">
        <v>15000</v>
      </c>
      <c r="AJ46" s="267">
        <v>3000</v>
      </c>
      <c r="AK46" s="267">
        <v>2000</v>
      </c>
      <c r="AL46" s="267">
        <v>3000</v>
      </c>
      <c r="AM46" s="267">
        <v>1000</v>
      </c>
      <c r="AN46" s="267">
        <v>1000</v>
      </c>
      <c r="AO46" s="267">
        <v>120000</v>
      </c>
      <c r="AP46" s="267">
        <v>28000</v>
      </c>
      <c r="AQ46" s="267">
        <v>11000</v>
      </c>
      <c r="AR46" s="267">
        <v>14000</v>
      </c>
      <c r="AS46" s="267">
        <v>3000</v>
      </c>
      <c r="AT46" s="267">
        <v>1000</v>
      </c>
      <c r="AU46" s="267">
        <v>16000</v>
      </c>
      <c r="AV46" s="267">
        <v>1000</v>
      </c>
      <c r="AW46" s="267">
        <v>1000</v>
      </c>
      <c r="AX46" s="267">
        <v>10000</v>
      </c>
      <c r="AY46" s="267">
        <v>1000</v>
      </c>
      <c r="AZ46" s="267">
        <v>2000</v>
      </c>
      <c r="BA46" s="267">
        <v>5000</v>
      </c>
      <c r="BB46" s="267">
        <v>1000</v>
      </c>
      <c r="BC46" s="267">
        <v>1000</v>
      </c>
      <c r="BD46" s="267">
        <v>4000</v>
      </c>
      <c r="BE46" s="267">
        <v>1000</v>
      </c>
      <c r="BF46" s="267">
        <v>1000</v>
      </c>
      <c r="BG46" s="267">
        <v>5000</v>
      </c>
      <c r="BH46" s="267">
        <v>1000</v>
      </c>
      <c r="BI46" s="267">
        <v>1000</v>
      </c>
      <c r="BJ46" s="267">
        <v>10000</v>
      </c>
      <c r="BK46" s="267">
        <v>1000</v>
      </c>
      <c r="BL46" s="267">
        <v>1000</v>
      </c>
      <c r="BM46" s="267">
        <v>1000</v>
      </c>
      <c r="BN46" s="267">
        <v>1000</v>
      </c>
      <c r="BO46" s="267">
        <v>1000</v>
      </c>
      <c r="BP46" s="267">
        <v>10000</v>
      </c>
      <c r="BQ46" s="267">
        <v>2000</v>
      </c>
      <c r="BR46" s="267">
        <v>1000</v>
      </c>
      <c r="BS46" s="267">
        <v>2000</v>
      </c>
      <c r="BT46" s="267">
        <v>1000</v>
      </c>
      <c r="BU46" s="267">
        <v>1000</v>
      </c>
      <c r="BV46" s="267">
        <v>1000</v>
      </c>
      <c r="BW46" s="267">
        <v>1000</v>
      </c>
      <c r="BX46" s="267">
        <v>1000</v>
      </c>
      <c r="BY46" s="267">
        <v>1000</v>
      </c>
      <c r="BZ46" s="267">
        <v>1000</v>
      </c>
      <c r="CA46" s="267">
        <v>1000</v>
      </c>
      <c r="CB46" s="267">
        <v>1000</v>
      </c>
      <c r="CC46" s="267">
        <v>1000</v>
      </c>
      <c r="CD46" s="267">
        <v>1000</v>
      </c>
      <c r="CE46" s="267">
        <v>11000</v>
      </c>
      <c r="CF46" s="267">
        <v>1000</v>
      </c>
      <c r="CG46" s="267">
        <v>1000</v>
      </c>
      <c r="CH46" s="267">
        <v>3000</v>
      </c>
      <c r="CI46" s="267">
        <v>1000</v>
      </c>
      <c r="CJ46" s="267">
        <v>1000</v>
      </c>
      <c r="CK46" s="267">
        <v>1000</v>
      </c>
      <c r="CL46" s="267">
        <v>1000</v>
      </c>
      <c r="CM46" s="267">
        <v>1000</v>
      </c>
      <c r="CN46" s="267">
        <v>5000</v>
      </c>
      <c r="CO46" s="267">
        <v>1000</v>
      </c>
      <c r="CP46" s="267">
        <v>1000</v>
      </c>
      <c r="CQ46" s="267">
        <v>1000</v>
      </c>
      <c r="CR46" s="267">
        <v>1000</v>
      </c>
      <c r="CS46" s="267">
        <v>1000</v>
      </c>
      <c r="CT46" s="267">
        <v>6000</v>
      </c>
      <c r="CU46" s="267">
        <v>1000</v>
      </c>
      <c r="CV46" s="267">
        <v>1000</v>
      </c>
      <c r="CW46" s="267">
        <v>60000</v>
      </c>
      <c r="CX46" s="267">
        <v>19000</v>
      </c>
      <c r="CY46" s="267">
        <v>9000</v>
      </c>
      <c r="CZ46" s="267">
        <v>5000</v>
      </c>
      <c r="DA46" s="267">
        <v>1000</v>
      </c>
      <c r="DB46" s="267">
        <v>1000</v>
      </c>
      <c r="DC46" s="267">
        <v>1000</v>
      </c>
      <c r="DD46" s="267">
        <v>1000</v>
      </c>
      <c r="DE46" s="267">
        <v>1000</v>
      </c>
      <c r="DF46" s="267">
        <v>1000</v>
      </c>
      <c r="DG46" s="267">
        <v>1000</v>
      </c>
      <c r="DH46" s="267">
        <v>1000</v>
      </c>
      <c r="DI46" s="267">
        <v>37000</v>
      </c>
      <c r="DJ46" s="267">
        <v>4000</v>
      </c>
      <c r="DK46" s="267">
        <v>16000</v>
      </c>
      <c r="DL46" s="267">
        <v>26000</v>
      </c>
      <c r="DM46" s="267">
        <v>43000</v>
      </c>
      <c r="DN46" s="267">
        <v>20000</v>
      </c>
      <c r="DO46" s="267">
        <v>7000</v>
      </c>
      <c r="DP46" s="267">
        <v>1000</v>
      </c>
      <c r="DQ46" s="267">
        <v>1000</v>
      </c>
      <c r="DR46" s="267">
        <v>167000</v>
      </c>
      <c r="DS46" s="267">
        <v>36000</v>
      </c>
      <c r="DT46" s="267">
        <v>51000</v>
      </c>
      <c r="DU46" s="267">
        <v>178000</v>
      </c>
      <c r="DV46" s="267">
        <v>1000</v>
      </c>
      <c r="DW46" s="267">
        <v>1428000</v>
      </c>
      <c r="DX46" s="267">
        <v>160000</v>
      </c>
      <c r="DY46" s="267">
        <v>1160000</v>
      </c>
      <c r="DZ46" s="267">
        <v>198000</v>
      </c>
      <c r="EA46" s="267">
        <v>174000</v>
      </c>
      <c r="EB46" s="267">
        <v>24000</v>
      </c>
      <c r="EC46" s="267">
        <v>348000</v>
      </c>
      <c r="ED46" s="267">
        <v>94000</v>
      </c>
      <c r="EE46" s="267">
        <v>1249000</v>
      </c>
      <c r="EF46" s="267">
        <v>201000</v>
      </c>
      <c r="EG46" s="267">
        <v>1400000</v>
      </c>
      <c r="EH46" s="267">
        <v>200000</v>
      </c>
      <c r="EI46" s="267">
        <v>1526000</v>
      </c>
      <c r="EJ46" s="267">
        <v>228000</v>
      </c>
      <c r="EK46" s="267">
        <v>1</v>
      </c>
      <c r="EL46" s="267">
        <v>1</v>
      </c>
      <c r="EM46" s="267">
        <v>1</v>
      </c>
      <c r="EN46" s="267">
        <v>1</v>
      </c>
      <c r="EO46" s="267">
        <v>0</v>
      </c>
      <c r="EP46" s="267">
        <v>0</v>
      </c>
      <c r="EQ46" s="267">
        <v>0</v>
      </c>
      <c r="ER46" s="267" t="s">
        <v>1293</v>
      </c>
    </row>
    <row r="47" spans="1:148" x14ac:dyDescent="0.35">
      <c r="A47" s="267" t="s">
        <v>1184</v>
      </c>
      <c r="B47" s="267">
        <v>19000</v>
      </c>
      <c r="C47" s="267">
        <v>5000</v>
      </c>
      <c r="D47" s="267">
        <v>1000</v>
      </c>
      <c r="E47" s="267">
        <v>15000</v>
      </c>
      <c r="F47" s="267">
        <v>13000</v>
      </c>
      <c r="G47" s="267">
        <v>1000</v>
      </c>
      <c r="H47" s="267">
        <v>16000</v>
      </c>
      <c r="I47" s="267">
        <v>2000</v>
      </c>
      <c r="J47" s="267">
        <v>1000</v>
      </c>
      <c r="K47" s="267">
        <v>4000</v>
      </c>
      <c r="L47" s="267">
        <v>1000</v>
      </c>
      <c r="M47" s="267">
        <v>1000</v>
      </c>
      <c r="N47" s="267">
        <v>87000</v>
      </c>
      <c r="O47" s="267">
        <v>15000</v>
      </c>
      <c r="P47" s="267">
        <v>1000</v>
      </c>
      <c r="Q47" s="267">
        <v>4000</v>
      </c>
      <c r="R47" s="267">
        <v>1000</v>
      </c>
      <c r="S47" s="267">
        <v>1000</v>
      </c>
      <c r="T47" s="267">
        <v>16000</v>
      </c>
      <c r="U47" s="267">
        <v>3000</v>
      </c>
      <c r="V47" s="267">
        <v>1000</v>
      </c>
      <c r="W47" s="267">
        <v>15000</v>
      </c>
      <c r="X47" s="267">
        <v>3000</v>
      </c>
      <c r="Y47" s="267">
        <v>1000</v>
      </c>
      <c r="Z47" s="267">
        <v>1000</v>
      </c>
      <c r="AA47" s="267">
        <v>2000</v>
      </c>
      <c r="AB47" s="267">
        <v>1000</v>
      </c>
      <c r="AC47" s="267">
        <v>11000</v>
      </c>
      <c r="AD47" s="267">
        <v>1000</v>
      </c>
      <c r="AE47" s="267">
        <v>1000</v>
      </c>
      <c r="AF47" s="267">
        <v>3000</v>
      </c>
      <c r="AG47" s="267">
        <v>1000</v>
      </c>
      <c r="AH47" s="267">
        <v>1000</v>
      </c>
      <c r="AI47" s="267">
        <v>15000</v>
      </c>
      <c r="AJ47" s="267">
        <v>3000</v>
      </c>
      <c r="AK47" s="267">
        <v>2000</v>
      </c>
      <c r="AL47" s="267">
        <v>3000</v>
      </c>
      <c r="AM47" s="267">
        <v>1000</v>
      </c>
      <c r="AN47" s="267">
        <v>1000</v>
      </c>
      <c r="AO47" s="267">
        <v>120000</v>
      </c>
      <c r="AP47" s="267">
        <v>28000</v>
      </c>
      <c r="AQ47" s="267">
        <v>11000</v>
      </c>
      <c r="AR47" s="267">
        <v>14000</v>
      </c>
      <c r="AS47" s="267">
        <v>3000</v>
      </c>
      <c r="AT47" s="267">
        <v>1000</v>
      </c>
      <c r="AU47" s="267">
        <v>16000</v>
      </c>
      <c r="AV47" s="267">
        <v>1000</v>
      </c>
      <c r="AW47" s="267">
        <v>1000</v>
      </c>
      <c r="AX47" s="267">
        <v>10000</v>
      </c>
      <c r="AY47" s="267">
        <v>1000</v>
      </c>
      <c r="AZ47" s="267">
        <v>2000</v>
      </c>
      <c r="BA47" s="267">
        <v>5000</v>
      </c>
      <c r="BB47" s="267">
        <v>1000</v>
      </c>
      <c r="BC47" s="267">
        <v>1000</v>
      </c>
      <c r="BD47" s="267">
        <v>4000</v>
      </c>
      <c r="BE47" s="267">
        <v>1000</v>
      </c>
      <c r="BF47" s="267">
        <v>1000</v>
      </c>
      <c r="BG47" s="267">
        <v>5000</v>
      </c>
      <c r="BH47" s="267">
        <v>1000</v>
      </c>
      <c r="BI47" s="267">
        <v>1000</v>
      </c>
      <c r="BJ47" s="267">
        <v>10000</v>
      </c>
      <c r="BK47" s="267">
        <v>1000</v>
      </c>
      <c r="BL47" s="267">
        <v>1000</v>
      </c>
      <c r="BM47" s="267">
        <v>1000</v>
      </c>
      <c r="BN47" s="267">
        <v>1000</v>
      </c>
      <c r="BO47" s="267">
        <v>1000</v>
      </c>
      <c r="BP47" s="267">
        <v>10000</v>
      </c>
      <c r="BQ47" s="267">
        <v>2000</v>
      </c>
      <c r="BR47" s="267">
        <v>1000</v>
      </c>
      <c r="BS47" s="267">
        <v>2000</v>
      </c>
      <c r="BT47" s="267">
        <v>1000</v>
      </c>
      <c r="BU47" s="267">
        <v>1000</v>
      </c>
      <c r="BV47" s="267">
        <v>1000</v>
      </c>
      <c r="BW47" s="267">
        <v>1000</v>
      </c>
      <c r="BX47" s="267">
        <v>1000</v>
      </c>
      <c r="BY47" s="267">
        <v>1000</v>
      </c>
      <c r="BZ47" s="267">
        <v>1000</v>
      </c>
      <c r="CA47" s="267">
        <v>1000</v>
      </c>
      <c r="CB47" s="267">
        <v>1000</v>
      </c>
      <c r="CC47" s="267">
        <v>1000</v>
      </c>
      <c r="CD47" s="267">
        <v>1000</v>
      </c>
      <c r="CE47" s="267">
        <v>11000</v>
      </c>
      <c r="CF47" s="267">
        <v>1000</v>
      </c>
      <c r="CG47" s="267">
        <v>1000</v>
      </c>
      <c r="CH47" s="267">
        <v>3000</v>
      </c>
      <c r="CI47" s="267">
        <v>1000</v>
      </c>
      <c r="CJ47" s="267">
        <v>1000</v>
      </c>
      <c r="CK47" s="267">
        <v>1000</v>
      </c>
      <c r="CL47" s="267">
        <v>1000</v>
      </c>
      <c r="CM47" s="267">
        <v>1000</v>
      </c>
      <c r="CN47" s="267">
        <v>5000</v>
      </c>
      <c r="CO47" s="267">
        <v>1000</v>
      </c>
      <c r="CP47" s="267">
        <v>1000</v>
      </c>
      <c r="CQ47" s="267">
        <v>1000</v>
      </c>
      <c r="CR47" s="267">
        <v>1000</v>
      </c>
      <c r="CS47" s="267">
        <v>1000</v>
      </c>
      <c r="CT47" s="267">
        <v>6000</v>
      </c>
      <c r="CU47" s="267">
        <v>1000</v>
      </c>
      <c r="CV47" s="267">
        <v>1000</v>
      </c>
      <c r="CW47" s="267">
        <v>60000</v>
      </c>
      <c r="CX47" s="267">
        <v>19000</v>
      </c>
      <c r="CY47" s="267">
        <v>9000</v>
      </c>
      <c r="CZ47" s="267">
        <v>5000</v>
      </c>
      <c r="DA47" s="267">
        <v>1000</v>
      </c>
      <c r="DB47" s="267">
        <v>1000</v>
      </c>
      <c r="DC47" s="267">
        <v>1000</v>
      </c>
      <c r="DD47" s="267">
        <v>1000</v>
      </c>
      <c r="DE47" s="267">
        <v>1000</v>
      </c>
      <c r="DF47" s="267">
        <v>1000</v>
      </c>
      <c r="DG47" s="267">
        <v>1000</v>
      </c>
      <c r="DH47" s="267">
        <v>1000</v>
      </c>
      <c r="DI47" s="267">
        <v>37000</v>
      </c>
      <c r="DJ47" s="267">
        <v>4000</v>
      </c>
      <c r="DK47" s="267">
        <v>16000</v>
      </c>
      <c r="DL47" s="267">
        <v>26000</v>
      </c>
      <c r="DM47" s="267">
        <v>43000</v>
      </c>
      <c r="DN47" s="267">
        <v>20000</v>
      </c>
      <c r="DO47" s="267">
        <v>7000</v>
      </c>
      <c r="DP47" s="267">
        <v>1000</v>
      </c>
      <c r="DQ47" s="267">
        <v>1000</v>
      </c>
      <c r="DR47" s="267">
        <v>167000</v>
      </c>
      <c r="DS47" s="267">
        <v>36000</v>
      </c>
      <c r="DT47" s="267">
        <v>51000</v>
      </c>
      <c r="DU47" s="267">
        <v>178000</v>
      </c>
      <c r="DV47" s="267">
        <v>1000</v>
      </c>
      <c r="DW47" s="267">
        <v>1428000</v>
      </c>
      <c r="DX47" s="267">
        <v>160000</v>
      </c>
      <c r="DY47" s="267">
        <v>1160000</v>
      </c>
      <c r="DZ47" s="267">
        <v>198000</v>
      </c>
      <c r="EA47" s="267">
        <v>174000</v>
      </c>
      <c r="EB47" s="267">
        <v>24000</v>
      </c>
      <c r="EC47" s="267">
        <v>348000</v>
      </c>
      <c r="ED47" s="267">
        <v>94000</v>
      </c>
      <c r="EE47" s="267">
        <v>1249000</v>
      </c>
      <c r="EF47" s="267">
        <v>201000</v>
      </c>
      <c r="EG47" s="267">
        <v>1400000</v>
      </c>
      <c r="EH47" s="267">
        <v>200000</v>
      </c>
      <c r="EI47" s="267">
        <v>1526000</v>
      </c>
      <c r="EJ47" s="267">
        <v>228000</v>
      </c>
      <c r="EK47" s="267">
        <v>1</v>
      </c>
      <c r="EL47" s="267">
        <v>1</v>
      </c>
      <c r="EM47" s="267">
        <v>1</v>
      </c>
      <c r="EN47" s="267">
        <v>1</v>
      </c>
      <c r="EO47" s="267">
        <v>0</v>
      </c>
      <c r="EP47" s="267">
        <v>0</v>
      </c>
      <c r="EQ47" s="267">
        <v>0</v>
      </c>
      <c r="ER47" s="267" t="s">
        <v>1182</v>
      </c>
    </row>
    <row r="48" spans="1:148" x14ac:dyDescent="0.35">
      <c r="A48" s="267" t="s">
        <v>1190</v>
      </c>
      <c r="B48" s="267">
        <v>19000</v>
      </c>
      <c r="C48" s="267">
        <v>5000</v>
      </c>
      <c r="D48" s="267">
        <v>1000</v>
      </c>
      <c r="E48" s="267">
        <v>15000</v>
      </c>
      <c r="F48" s="267">
        <v>13000</v>
      </c>
      <c r="G48" s="267">
        <v>1000</v>
      </c>
      <c r="H48" s="267">
        <v>16000</v>
      </c>
      <c r="I48" s="267">
        <v>2000</v>
      </c>
      <c r="J48" s="267">
        <v>1000</v>
      </c>
      <c r="K48" s="267">
        <v>4000</v>
      </c>
      <c r="L48" s="267">
        <v>1000</v>
      </c>
      <c r="M48" s="267">
        <v>1000</v>
      </c>
      <c r="N48" s="267">
        <v>87000</v>
      </c>
      <c r="O48" s="267">
        <v>15000</v>
      </c>
      <c r="P48" s="267">
        <v>1000</v>
      </c>
      <c r="Q48" s="267">
        <v>4000</v>
      </c>
      <c r="R48" s="267">
        <v>1000</v>
      </c>
      <c r="S48" s="267">
        <v>1000</v>
      </c>
      <c r="T48" s="267">
        <v>16000</v>
      </c>
      <c r="U48" s="267">
        <v>3000</v>
      </c>
      <c r="V48" s="267">
        <v>1000</v>
      </c>
      <c r="W48" s="267">
        <v>15000</v>
      </c>
      <c r="X48" s="267">
        <v>3000</v>
      </c>
      <c r="Y48" s="267">
        <v>1000</v>
      </c>
      <c r="Z48" s="267">
        <v>1000</v>
      </c>
      <c r="AA48" s="267">
        <v>2000</v>
      </c>
      <c r="AB48" s="267">
        <v>1000</v>
      </c>
      <c r="AC48" s="267">
        <v>11000</v>
      </c>
      <c r="AD48" s="267">
        <v>1000</v>
      </c>
      <c r="AE48" s="267">
        <v>1000</v>
      </c>
      <c r="AF48" s="267">
        <v>3000</v>
      </c>
      <c r="AG48" s="267">
        <v>1000</v>
      </c>
      <c r="AH48" s="267">
        <v>1000</v>
      </c>
      <c r="AI48" s="267">
        <v>15000</v>
      </c>
      <c r="AJ48" s="267">
        <v>3000</v>
      </c>
      <c r="AK48" s="267">
        <v>2000</v>
      </c>
      <c r="AL48" s="267">
        <v>3000</v>
      </c>
      <c r="AM48" s="267">
        <v>1000</v>
      </c>
      <c r="AN48" s="267">
        <v>1000</v>
      </c>
      <c r="AO48" s="267">
        <v>120000</v>
      </c>
      <c r="AP48" s="267">
        <v>28000</v>
      </c>
      <c r="AQ48" s="267">
        <v>11000</v>
      </c>
      <c r="AR48" s="267">
        <v>14000</v>
      </c>
      <c r="AS48" s="267">
        <v>3000</v>
      </c>
      <c r="AT48" s="267">
        <v>1000</v>
      </c>
      <c r="AU48" s="267">
        <v>16000</v>
      </c>
      <c r="AV48" s="267">
        <v>1000</v>
      </c>
      <c r="AW48" s="267">
        <v>1000</v>
      </c>
      <c r="AX48" s="267">
        <v>10000</v>
      </c>
      <c r="AY48" s="267">
        <v>1000</v>
      </c>
      <c r="AZ48" s="267">
        <v>2000</v>
      </c>
      <c r="BA48" s="267">
        <v>5000</v>
      </c>
      <c r="BB48" s="267">
        <v>1000</v>
      </c>
      <c r="BC48" s="267">
        <v>1000</v>
      </c>
      <c r="BD48" s="267">
        <v>4000</v>
      </c>
      <c r="BE48" s="267">
        <v>1000</v>
      </c>
      <c r="BF48" s="267">
        <v>1000</v>
      </c>
      <c r="BG48" s="267">
        <v>5000</v>
      </c>
      <c r="BH48" s="267">
        <v>1000</v>
      </c>
      <c r="BI48" s="267">
        <v>1000</v>
      </c>
      <c r="BJ48" s="267">
        <v>10000</v>
      </c>
      <c r="BK48" s="267">
        <v>1000</v>
      </c>
      <c r="BL48" s="267">
        <v>1000</v>
      </c>
      <c r="BM48" s="267">
        <v>1000</v>
      </c>
      <c r="BN48" s="267">
        <v>1000</v>
      </c>
      <c r="BO48" s="267">
        <v>1000</v>
      </c>
      <c r="BP48" s="267">
        <v>10000</v>
      </c>
      <c r="BQ48" s="267">
        <v>2000</v>
      </c>
      <c r="BR48" s="267">
        <v>1000</v>
      </c>
      <c r="BS48" s="267">
        <v>2000</v>
      </c>
      <c r="BT48" s="267">
        <v>1000</v>
      </c>
      <c r="BU48" s="267">
        <v>1000</v>
      </c>
      <c r="BV48" s="267">
        <v>1000</v>
      </c>
      <c r="BW48" s="267">
        <v>1000</v>
      </c>
      <c r="BX48" s="267">
        <v>1000</v>
      </c>
      <c r="BY48" s="267">
        <v>1000</v>
      </c>
      <c r="BZ48" s="267">
        <v>1000</v>
      </c>
      <c r="CA48" s="267">
        <v>1000</v>
      </c>
      <c r="CB48" s="267">
        <v>1000</v>
      </c>
      <c r="CC48" s="267">
        <v>1000</v>
      </c>
      <c r="CD48" s="267">
        <v>1000</v>
      </c>
      <c r="CE48" s="267">
        <v>11000</v>
      </c>
      <c r="CF48" s="267">
        <v>1000</v>
      </c>
      <c r="CG48" s="267">
        <v>1000</v>
      </c>
      <c r="CH48" s="267">
        <v>3000</v>
      </c>
      <c r="CI48" s="267">
        <v>1000</v>
      </c>
      <c r="CJ48" s="267">
        <v>1000</v>
      </c>
      <c r="CK48" s="267">
        <v>1000</v>
      </c>
      <c r="CL48" s="267">
        <v>1000</v>
      </c>
      <c r="CM48" s="267">
        <v>1000</v>
      </c>
      <c r="CN48" s="267">
        <v>5000</v>
      </c>
      <c r="CO48" s="267">
        <v>1000</v>
      </c>
      <c r="CP48" s="267">
        <v>1000</v>
      </c>
      <c r="CQ48" s="267">
        <v>1000</v>
      </c>
      <c r="CR48" s="267">
        <v>1000</v>
      </c>
      <c r="CS48" s="267">
        <v>1000</v>
      </c>
      <c r="CT48" s="267">
        <v>6000</v>
      </c>
      <c r="CU48" s="267">
        <v>1000</v>
      </c>
      <c r="CV48" s="267">
        <v>1000</v>
      </c>
      <c r="CW48" s="267">
        <v>60000</v>
      </c>
      <c r="CX48" s="267">
        <v>19000</v>
      </c>
      <c r="CY48" s="267">
        <v>9000</v>
      </c>
      <c r="CZ48" s="267">
        <v>5000</v>
      </c>
      <c r="DA48" s="267">
        <v>1000</v>
      </c>
      <c r="DB48" s="267">
        <v>1000</v>
      </c>
      <c r="DC48" s="267">
        <v>1000</v>
      </c>
      <c r="DD48" s="267">
        <v>1000</v>
      </c>
      <c r="DE48" s="267">
        <v>1000</v>
      </c>
      <c r="DF48" s="267">
        <v>1000</v>
      </c>
      <c r="DG48" s="267">
        <v>1000</v>
      </c>
      <c r="DH48" s="267">
        <v>1000</v>
      </c>
      <c r="DI48" s="267">
        <v>37000</v>
      </c>
      <c r="DJ48" s="267">
        <v>4000</v>
      </c>
      <c r="DK48" s="267">
        <v>16000</v>
      </c>
      <c r="DL48" s="267">
        <v>26000</v>
      </c>
      <c r="DM48" s="267">
        <v>43000</v>
      </c>
      <c r="DN48" s="267">
        <v>20000</v>
      </c>
      <c r="DO48" s="267">
        <v>7000</v>
      </c>
      <c r="DP48" s="267">
        <v>1000</v>
      </c>
      <c r="DQ48" s="267">
        <v>1000</v>
      </c>
      <c r="DR48" s="267">
        <v>167000</v>
      </c>
      <c r="DS48" s="267">
        <v>36000</v>
      </c>
      <c r="DT48" s="267">
        <v>51000</v>
      </c>
      <c r="DU48" s="267">
        <v>178000</v>
      </c>
      <c r="DV48" s="267">
        <v>1000</v>
      </c>
      <c r="DW48" s="267">
        <v>1428000</v>
      </c>
      <c r="DX48" s="267">
        <v>160000</v>
      </c>
      <c r="DY48" s="267">
        <v>1160000</v>
      </c>
      <c r="DZ48" s="267">
        <v>198000</v>
      </c>
      <c r="EA48" s="267">
        <v>174000</v>
      </c>
      <c r="EB48" s="267">
        <v>24000</v>
      </c>
      <c r="EC48" s="267">
        <v>348000</v>
      </c>
      <c r="ED48" s="267">
        <v>94000</v>
      </c>
      <c r="EE48" s="267">
        <v>1249000</v>
      </c>
      <c r="EF48" s="267">
        <v>201000</v>
      </c>
      <c r="EG48" s="267">
        <v>1400000</v>
      </c>
      <c r="EH48" s="267">
        <v>200000</v>
      </c>
      <c r="EI48" s="267">
        <v>1526000</v>
      </c>
      <c r="EJ48" s="267">
        <v>228000</v>
      </c>
      <c r="EK48" s="267">
        <v>1</v>
      </c>
      <c r="EL48" s="267">
        <v>1</v>
      </c>
      <c r="EM48" s="267">
        <v>1</v>
      </c>
      <c r="EN48" s="267">
        <v>1</v>
      </c>
      <c r="EO48" s="267">
        <v>0</v>
      </c>
      <c r="EP48" s="267">
        <v>0</v>
      </c>
      <c r="EQ48" s="267">
        <v>1</v>
      </c>
      <c r="ER48" s="267" t="s">
        <v>1188</v>
      </c>
    </row>
    <row r="49" spans="1:148" x14ac:dyDescent="0.35">
      <c r="A49" s="267" t="s">
        <v>1876</v>
      </c>
      <c r="B49" s="267">
        <v>19000</v>
      </c>
      <c r="C49" s="267">
        <v>5000</v>
      </c>
      <c r="D49" s="267">
        <v>1000</v>
      </c>
      <c r="E49" s="267">
        <v>15000</v>
      </c>
      <c r="F49" s="267">
        <v>13000</v>
      </c>
      <c r="G49" s="267">
        <v>1000</v>
      </c>
      <c r="H49" s="267">
        <v>16000</v>
      </c>
      <c r="I49" s="267">
        <v>2000</v>
      </c>
      <c r="J49" s="267">
        <v>1000</v>
      </c>
      <c r="K49" s="267">
        <v>4000</v>
      </c>
      <c r="L49" s="267">
        <v>1000</v>
      </c>
      <c r="M49" s="267">
        <v>1000</v>
      </c>
      <c r="N49" s="267">
        <v>87000</v>
      </c>
      <c r="O49" s="267">
        <v>15000</v>
      </c>
      <c r="P49" s="267">
        <v>1000</v>
      </c>
      <c r="Q49" s="267">
        <v>4000</v>
      </c>
      <c r="R49" s="267">
        <v>1000</v>
      </c>
      <c r="S49" s="267">
        <v>1000</v>
      </c>
      <c r="T49" s="267">
        <v>16000</v>
      </c>
      <c r="U49" s="267">
        <v>3000</v>
      </c>
      <c r="V49" s="267">
        <v>1000</v>
      </c>
      <c r="W49" s="267">
        <v>15000</v>
      </c>
      <c r="X49" s="267">
        <v>3000</v>
      </c>
      <c r="Y49" s="267">
        <v>1000</v>
      </c>
      <c r="Z49" s="267">
        <v>1000</v>
      </c>
      <c r="AA49" s="267">
        <v>2000</v>
      </c>
      <c r="AB49" s="267">
        <v>1000</v>
      </c>
      <c r="AC49" s="267">
        <v>11000</v>
      </c>
      <c r="AD49" s="267">
        <v>1000</v>
      </c>
      <c r="AE49" s="267">
        <v>1000</v>
      </c>
      <c r="AF49" s="267">
        <v>3000</v>
      </c>
      <c r="AG49" s="267">
        <v>1000</v>
      </c>
      <c r="AH49" s="267">
        <v>1000</v>
      </c>
      <c r="AI49" s="267">
        <v>15000</v>
      </c>
      <c r="AJ49" s="267">
        <v>3000</v>
      </c>
      <c r="AK49" s="267">
        <v>2000</v>
      </c>
      <c r="AL49" s="267">
        <v>3000</v>
      </c>
      <c r="AM49" s="267">
        <v>1000</v>
      </c>
      <c r="AN49" s="267">
        <v>1000</v>
      </c>
      <c r="AO49" s="267">
        <v>120000</v>
      </c>
      <c r="AP49" s="267">
        <v>28000</v>
      </c>
      <c r="AQ49" s="267">
        <v>11000</v>
      </c>
      <c r="AR49" s="267">
        <v>14000</v>
      </c>
      <c r="AS49" s="267">
        <v>3000</v>
      </c>
      <c r="AT49" s="267">
        <v>1000</v>
      </c>
      <c r="AU49" s="267">
        <v>16000</v>
      </c>
      <c r="AV49" s="267">
        <v>1000</v>
      </c>
      <c r="AW49" s="267">
        <v>1000</v>
      </c>
      <c r="AX49" s="267">
        <v>10000</v>
      </c>
      <c r="AY49" s="267">
        <v>1000</v>
      </c>
      <c r="AZ49" s="267">
        <v>2000</v>
      </c>
      <c r="BA49" s="267">
        <v>5000</v>
      </c>
      <c r="BB49" s="267">
        <v>1000</v>
      </c>
      <c r="BC49" s="267">
        <v>1000</v>
      </c>
      <c r="BD49" s="267">
        <v>4000</v>
      </c>
      <c r="BE49" s="267">
        <v>1000</v>
      </c>
      <c r="BF49" s="267">
        <v>1000</v>
      </c>
      <c r="BG49" s="267">
        <v>5000</v>
      </c>
      <c r="BH49" s="267">
        <v>1000</v>
      </c>
      <c r="BI49" s="267">
        <v>1000</v>
      </c>
      <c r="BJ49" s="267">
        <v>10000</v>
      </c>
      <c r="BK49" s="267">
        <v>1000</v>
      </c>
      <c r="BL49" s="267">
        <v>1000</v>
      </c>
      <c r="BM49" s="267">
        <v>1000</v>
      </c>
      <c r="BN49" s="267">
        <v>1000</v>
      </c>
      <c r="BO49" s="267">
        <v>1000</v>
      </c>
      <c r="BP49" s="267">
        <v>10000</v>
      </c>
      <c r="BQ49" s="267">
        <v>2000</v>
      </c>
      <c r="BR49" s="267">
        <v>1000</v>
      </c>
      <c r="BS49" s="267">
        <v>2000</v>
      </c>
      <c r="BT49" s="267">
        <v>1000</v>
      </c>
      <c r="BU49" s="267">
        <v>1000</v>
      </c>
      <c r="BV49" s="267">
        <v>1000</v>
      </c>
      <c r="BW49" s="267">
        <v>1000</v>
      </c>
      <c r="BX49" s="267">
        <v>1000</v>
      </c>
      <c r="BY49" s="267">
        <v>1000</v>
      </c>
      <c r="BZ49" s="267">
        <v>1000</v>
      </c>
      <c r="CA49" s="267">
        <v>1000</v>
      </c>
      <c r="CB49" s="267">
        <v>1000</v>
      </c>
      <c r="CC49" s="267">
        <v>1000</v>
      </c>
      <c r="CD49" s="267">
        <v>1000</v>
      </c>
      <c r="CE49" s="267">
        <v>11000</v>
      </c>
      <c r="CF49" s="267">
        <v>1000</v>
      </c>
      <c r="CG49" s="267">
        <v>1000</v>
      </c>
      <c r="CH49" s="267">
        <v>3000</v>
      </c>
      <c r="CI49" s="267">
        <v>1000</v>
      </c>
      <c r="CJ49" s="267">
        <v>1000</v>
      </c>
      <c r="CK49" s="267">
        <v>1000</v>
      </c>
      <c r="CL49" s="267">
        <v>1000</v>
      </c>
      <c r="CM49" s="267">
        <v>1000</v>
      </c>
      <c r="CN49" s="267">
        <v>5000</v>
      </c>
      <c r="CO49" s="267">
        <v>1000</v>
      </c>
      <c r="CP49" s="267">
        <v>1000</v>
      </c>
      <c r="CQ49" s="267">
        <v>1000</v>
      </c>
      <c r="CR49" s="267">
        <v>1000</v>
      </c>
      <c r="CS49" s="267">
        <v>1000</v>
      </c>
      <c r="CT49" s="267">
        <v>6000</v>
      </c>
      <c r="CU49" s="267">
        <v>1000</v>
      </c>
      <c r="CV49" s="267">
        <v>1000</v>
      </c>
      <c r="CW49" s="267">
        <v>60000</v>
      </c>
      <c r="CX49" s="267">
        <v>19000</v>
      </c>
      <c r="CY49" s="267">
        <v>9000</v>
      </c>
      <c r="CZ49" s="267">
        <v>5000</v>
      </c>
      <c r="DA49" s="267">
        <v>1000</v>
      </c>
      <c r="DB49" s="267">
        <v>1000</v>
      </c>
      <c r="DC49" s="267">
        <v>1000</v>
      </c>
      <c r="DD49" s="267">
        <v>1000</v>
      </c>
      <c r="DE49" s="267">
        <v>1000</v>
      </c>
      <c r="DF49" s="267">
        <v>1000</v>
      </c>
      <c r="DG49" s="267">
        <v>1000</v>
      </c>
      <c r="DH49" s="267">
        <v>1000</v>
      </c>
      <c r="DI49" s="267">
        <v>37000</v>
      </c>
      <c r="DJ49" s="267">
        <v>4000</v>
      </c>
      <c r="DK49" s="267">
        <v>16000</v>
      </c>
      <c r="DL49" s="267">
        <v>26000</v>
      </c>
      <c r="DM49" s="267">
        <v>43000</v>
      </c>
      <c r="DN49" s="267">
        <v>20000</v>
      </c>
      <c r="DO49" s="267">
        <v>7000</v>
      </c>
      <c r="DP49" s="267">
        <v>1000</v>
      </c>
      <c r="DQ49" s="267">
        <v>1000</v>
      </c>
      <c r="DR49" s="267">
        <v>167000</v>
      </c>
      <c r="DS49" s="267">
        <v>36000</v>
      </c>
      <c r="DT49" s="267">
        <v>51000</v>
      </c>
      <c r="DU49" s="267">
        <v>178000</v>
      </c>
      <c r="DV49" s="267">
        <v>1000</v>
      </c>
      <c r="DW49" s="267">
        <v>1428000</v>
      </c>
      <c r="DX49" s="267">
        <v>160000</v>
      </c>
      <c r="DY49" s="267">
        <v>1160000</v>
      </c>
      <c r="DZ49" s="267">
        <v>198000</v>
      </c>
      <c r="EA49" s="267">
        <v>174000</v>
      </c>
      <c r="EB49" s="267">
        <v>24000</v>
      </c>
      <c r="EC49" s="267">
        <v>348000</v>
      </c>
      <c r="ED49" s="267">
        <v>94000</v>
      </c>
      <c r="EE49" s="267">
        <v>1249000</v>
      </c>
      <c r="EF49" s="267">
        <v>201000</v>
      </c>
      <c r="EG49" s="267">
        <v>1400000</v>
      </c>
      <c r="EH49" s="267">
        <v>200000</v>
      </c>
      <c r="EI49" s="267">
        <v>1526000</v>
      </c>
      <c r="EJ49" s="267">
        <v>228000</v>
      </c>
      <c r="EK49" s="267">
        <v>1</v>
      </c>
      <c r="EL49" s="267">
        <v>1</v>
      </c>
      <c r="EM49" s="267">
        <v>1</v>
      </c>
      <c r="EN49" s="267">
        <v>1</v>
      </c>
      <c r="EO49" s="267">
        <v>0</v>
      </c>
      <c r="EP49" s="267">
        <v>0</v>
      </c>
      <c r="EQ49" s="267">
        <v>1</v>
      </c>
      <c r="ER49" s="267" t="s">
        <v>1874</v>
      </c>
    </row>
    <row r="50" spans="1:148" x14ac:dyDescent="0.35">
      <c r="A50" s="267" t="s">
        <v>1214</v>
      </c>
      <c r="B50" s="267">
        <v>19000</v>
      </c>
      <c r="C50" s="267">
        <v>5000</v>
      </c>
      <c r="D50" s="267">
        <v>1000</v>
      </c>
      <c r="E50" s="267">
        <v>15000</v>
      </c>
      <c r="F50" s="267">
        <v>13000</v>
      </c>
      <c r="G50" s="267">
        <v>1000</v>
      </c>
      <c r="H50" s="267">
        <v>16000</v>
      </c>
      <c r="I50" s="267">
        <v>2000</v>
      </c>
      <c r="J50" s="267">
        <v>1000</v>
      </c>
      <c r="K50" s="267">
        <v>4000</v>
      </c>
      <c r="L50" s="267">
        <v>1000</v>
      </c>
      <c r="M50" s="267">
        <v>1000</v>
      </c>
      <c r="N50" s="267">
        <v>87000</v>
      </c>
      <c r="O50" s="267">
        <v>15000</v>
      </c>
      <c r="P50" s="267">
        <v>1000</v>
      </c>
      <c r="Q50" s="267">
        <v>4000</v>
      </c>
      <c r="R50" s="267">
        <v>1000</v>
      </c>
      <c r="S50" s="267">
        <v>1000</v>
      </c>
      <c r="T50" s="267">
        <v>16000</v>
      </c>
      <c r="U50" s="267">
        <v>3000</v>
      </c>
      <c r="V50" s="267">
        <v>1000</v>
      </c>
      <c r="W50" s="267">
        <v>15000</v>
      </c>
      <c r="X50" s="267">
        <v>3000</v>
      </c>
      <c r="Y50" s="267">
        <v>1000</v>
      </c>
      <c r="Z50" s="267">
        <v>1000</v>
      </c>
      <c r="AA50" s="267">
        <v>2000</v>
      </c>
      <c r="AB50" s="267">
        <v>1000</v>
      </c>
      <c r="AC50" s="267">
        <v>11000</v>
      </c>
      <c r="AD50" s="267">
        <v>1000</v>
      </c>
      <c r="AE50" s="267">
        <v>1000</v>
      </c>
      <c r="AF50" s="267">
        <v>3000</v>
      </c>
      <c r="AG50" s="267">
        <v>1000</v>
      </c>
      <c r="AH50" s="267">
        <v>1000</v>
      </c>
      <c r="AI50" s="267">
        <v>15000</v>
      </c>
      <c r="AJ50" s="267">
        <v>3000</v>
      </c>
      <c r="AK50" s="267">
        <v>2000</v>
      </c>
      <c r="AL50" s="267">
        <v>3000</v>
      </c>
      <c r="AM50" s="267">
        <v>1000</v>
      </c>
      <c r="AN50" s="267">
        <v>1000</v>
      </c>
      <c r="AO50" s="267">
        <v>120000</v>
      </c>
      <c r="AP50" s="267">
        <v>28000</v>
      </c>
      <c r="AQ50" s="267">
        <v>11000</v>
      </c>
      <c r="AR50" s="267">
        <v>14000</v>
      </c>
      <c r="AS50" s="267">
        <v>3000</v>
      </c>
      <c r="AT50" s="267">
        <v>1000</v>
      </c>
      <c r="AU50" s="267">
        <v>16000</v>
      </c>
      <c r="AV50" s="267">
        <v>1000</v>
      </c>
      <c r="AW50" s="267">
        <v>1000</v>
      </c>
      <c r="AX50" s="267">
        <v>10000</v>
      </c>
      <c r="AY50" s="267">
        <v>1000</v>
      </c>
      <c r="AZ50" s="267">
        <v>2000</v>
      </c>
      <c r="BA50" s="267">
        <v>5000</v>
      </c>
      <c r="BB50" s="267">
        <v>1000</v>
      </c>
      <c r="BC50" s="267">
        <v>1000</v>
      </c>
      <c r="BD50" s="267">
        <v>4000</v>
      </c>
      <c r="BE50" s="267">
        <v>1000</v>
      </c>
      <c r="BF50" s="267">
        <v>1000</v>
      </c>
      <c r="BG50" s="267">
        <v>5000</v>
      </c>
      <c r="BH50" s="267">
        <v>1000</v>
      </c>
      <c r="BI50" s="267">
        <v>1000</v>
      </c>
      <c r="BJ50" s="267">
        <v>10000</v>
      </c>
      <c r="BK50" s="267">
        <v>1000</v>
      </c>
      <c r="BL50" s="267">
        <v>1000</v>
      </c>
      <c r="BM50" s="267">
        <v>1000</v>
      </c>
      <c r="BN50" s="267">
        <v>1000</v>
      </c>
      <c r="BO50" s="267">
        <v>1000</v>
      </c>
      <c r="BP50" s="267">
        <v>10000</v>
      </c>
      <c r="BQ50" s="267">
        <v>2000</v>
      </c>
      <c r="BR50" s="267">
        <v>1000</v>
      </c>
      <c r="BS50" s="267">
        <v>2000</v>
      </c>
      <c r="BT50" s="267">
        <v>1000</v>
      </c>
      <c r="BU50" s="267">
        <v>1000</v>
      </c>
      <c r="BV50" s="267">
        <v>1000</v>
      </c>
      <c r="BW50" s="267">
        <v>1000</v>
      </c>
      <c r="BX50" s="267">
        <v>1000</v>
      </c>
      <c r="BY50" s="267">
        <v>1000</v>
      </c>
      <c r="BZ50" s="267">
        <v>1000</v>
      </c>
      <c r="CA50" s="267">
        <v>1000</v>
      </c>
      <c r="CB50" s="267">
        <v>1000</v>
      </c>
      <c r="CC50" s="267">
        <v>1000</v>
      </c>
      <c r="CD50" s="267">
        <v>1000</v>
      </c>
      <c r="CE50" s="267">
        <v>11000</v>
      </c>
      <c r="CF50" s="267">
        <v>1000</v>
      </c>
      <c r="CG50" s="267">
        <v>1000</v>
      </c>
      <c r="CH50" s="267">
        <v>3000</v>
      </c>
      <c r="CI50" s="267">
        <v>1000</v>
      </c>
      <c r="CJ50" s="267">
        <v>1000</v>
      </c>
      <c r="CK50" s="267">
        <v>1000</v>
      </c>
      <c r="CL50" s="267">
        <v>1000</v>
      </c>
      <c r="CM50" s="267">
        <v>1000</v>
      </c>
      <c r="CN50" s="267">
        <v>5000</v>
      </c>
      <c r="CO50" s="267">
        <v>1000</v>
      </c>
      <c r="CP50" s="267">
        <v>1000</v>
      </c>
      <c r="CQ50" s="267">
        <v>1000</v>
      </c>
      <c r="CR50" s="267">
        <v>1000</v>
      </c>
      <c r="CS50" s="267">
        <v>1000</v>
      </c>
      <c r="CT50" s="267">
        <v>6000</v>
      </c>
      <c r="CU50" s="267">
        <v>1000</v>
      </c>
      <c r="CV50" s="267">
        <v>1000</v>
      </c>
      <c r="CW50" s="267">
        <v>60000</v>
      </c>
      <c r="CX50" s="267">
        <v>19000</v>
      </c>
      <c r="CY50" s="267">
        <v>9000</v>
      </c>
      <c r="CZ50" s="267">
        <v>5000</v>
      </c>
      <c r="DA50" s="267">
        <v>1000</v>
      </c>
      <c r="DB50" s="267">
        <v>1000</v>
      </c>
      <c r="DC50" s="267">
        <v>1000</v>
      </c>
      <c r="DD50" s="267">
        <v>1000</v>
      </c>
      <c r="DE50" s="267">
        <v>1000</v>
      </c>
      <c r="DF50" s="267">
        <v>1000</v>
      </c>
      <c r="DG50" s="267">
        <v>1000</v>
      </c>
      <c r="DH50" s="267">
        <v>1000</v>
      </c>
      <c r="DI50" s="267">
        <v>37000</v>
      </c>
      <c r="DJ50" s="267">
        <v>4000</v>
      </c>
      <c r="DK50" s="267">
        <v>16000</v>
      </c>
      <c r="DL50" s="267">
        <v>26000</v>
      </c>
      <c r="DM50" s="267">
        <v>43000</v>
      </c>
      <c r="DN50" s="267">
        <v>20000</v>
      </c>
      <c r="DO50" s="267">
        <v>7000</v>
      </c>
      <c r="DP50" s="267">
        <v>1000</v>
      </c>
      <c r="DQ50" s="267">
        <v>1000</v>
      </c>
      <c r="DR50" s="267">
        <v>167000</v>
      </c>
      <c r="DS50" s="267">
        <v>36000</v>
      </c>
      <c r="DT50" s="267">
        <v>51000</v>
      </c>
      <c r="DU50" s="267">
        <v>178000</v>
      </c>
      <c r="DV50" s="267">
        <v>1000</v>
      </c>
      <c r="DW50" s="267">
        <v>1428000</v>
      </c>
      <c r="DX50" s="267">
        <v>160000</v>
      </c>
      <c r="DY50" s="267">
        <v>1160000</v>
      </c>
      <c r="DZ50" s="267">
        <v>198000</v>
      </c>
      <c r="EA50" s="267">
        <v>174000</v>
      </c>
      <c r="EB50" s="267">
        <v>24000</v>
      </c>
      <c r="EC50" s="267">
        <v>348000</v>
      </c>
      <c r="ED50" s="267">
        <v>94000</v>
      </c>
      <c r="EE50" s="267">
        <v>1249000</v>
      </c>
      <c r="EF50" s="267">
        <v>201000</v>
      </c>
      <c r="EG50" s="267">
        <v>1400000</v>
      </c>
      <c r="EH50" s="267">
        <v>200000</v>
      </c>
      <c r="EI50" s="267">
        <v>1526000</v>
      </c>
      <c r="EJ50" s="267">
        <v>228000</v>
      </c>
      <c r="EK50" s="267">
        <v>1</v>
      </c>
      <c r="EL50" s="267">
        <v>1</v>
      </c>
      <c r="EM50" s="267">
        <v>1</v>
      </c>
      <c r="EN50" s="267">
        <v>1</v>
      </c>
      <c r="EO50" s="267">
        <v>0</v>
      </c>
      <c r="EP50" s="267">
        <v>1</v>
      </c>
      <c r="EQ50" s="267">
        <v>1</v>
      </c>
      <c r="ER50" s="267" t="s">
        <v>1212</v>
      </c>
    </row>
    <row r="51" spans="1:148" x14ac:dyDescent="0.35">
      <c r="A51" s="267" t="s">
        <v>1526</v>
      </c>
      <c r="B51" s="267">
        <v>19000</v>
      </c>
      <c r="C51" s="267">
        <v>5000</v>
      </c>
      <c r="D51" s="267">
        <v>1000</v>
      </c>
      <c r="E51" s="267">
        <v>15000</v>
      </c>
      <c r="F51" s="267">
        <v>13000</v>
      </c>
      <c r="G51" s="267">
        <v>1000</v>
      </c>
      <c r="H51" s="267">
        <v>16000</v>
      </c>
      <c r="I51" s="267">
        <v>2000</v>
      </c>
      <c r="J51" s="267">
        <v>1000</v>
      </c>
      <c r="K51" s="267">
        <v>4000</v>
      </c>
      <c r="L51" s="267">
        <v>1000</v>
      </c>
      <c r="M51" s="267">
        <v>1000</v>
      </c>
      <c r="N51" s="267">
        <v>87000</v>
      </c>
      <c r="O51" s="267">
        <v>15000</v>
      </c>
      <c r="P51" s="267">
        <v>1000</v>
      </c>
      <c r="Q51" s="267">
        <v>4000</v>
      </c>
      <c r="R51" s="267">
        <v>1000</v>
      </c>
      <c r="S51" s="267">
        <v>1000</v>
      </c>
      <c r="T51" s="267">
        <v>16000</v>
      </c>
      <c r="U51" s="267">
        <v>3000</v>
      </c>
      <c r="V51" s="267">
        <v>1000</v>
      </c>
      <c r="W51" s="267">
        <v>15000</v>
      </c>
      <c r="X51" s="267">
        <v>3000</v>
      </c>
      <c r="Y51" s="267">
        <v>1000</v>
      </c>
      <c r="Z51" s="267">
        <v>1000</v>
      </c>
      <c r="AA51" s="267">
        <v>2000</v>
      </c>
      <c r="AB51" s="267">
        <v>1000</v>
      </c>
      <c r="AC51" s="267">
        <v>11000</v>
      </c>
      <c r="AD51" s="267">
        <v>1000</v>
      </c>
      <c r="AE51" s="267">
        <v>1000</v>
      </c>
      <c r="AF51" s="267">
        <v>3000</v>
      </c>
      <c r="AG51" s="267">
        <v>1000</v>
      </c>
      <c r="AH51" s="267">
        <v>1000</v>
      </c>
      <c r="AI51" s="267">
        <v>15000</v>
      </c>
      <c r="AJ51" s="267">
        <v>3000</v>
      </c>
      <c r="AK51" s="267">
        <v>2000</v>
      </c>
      <c r="AL51" s="267">
        <v>3000</v>
      </c>
      <c r="AM51" s="267">
        <v>1000</v>
      </c>
      <c r="AN51" s="267">
        <v>1000</v>
      </c>
      <c r="AO51" s="267">
        <v>120000</v>
      </c>
      <c r="AP51" s="267">
        <v>28000</v>
      </c>
      <c r="AQ51" s="267">
        <v>11000</v>
      </c>
      <c r="AR51" s="267">
        <v>14000</v>
      </c>
      <c r="AS51" s="267">
        <v>3000</v>
      </c>
      <c r="AT51" s="267">
        <v>1000</v>
      </c>
      <c r="AU51" s="267">
        <v>16000</v>
      </c>
      <c r="AV51" s="267">
        <v>1000</v>
      </c>
      <c r="AW51" s="267">
        <v>1000</v>
      </c>
      <c r="AX51" s="267">
        <v>10000</v>
      </c>
      <c r="AY51" s="267">
        <v>1000</v>
      </c>
      <c r="AZ51" s="267">
        <v>2000</v>
      </c>
      <c r="BA51" s="267">
        <v>5000</v>
      </c>
      <c r="BB51" s="267">
        <v>1000</v>
      </c>
      <c r="BC51" s="267">
        <v>1000</v>
      </c>
      <c r="BD51" s="267">
        <v>4000</v>
      </c>
      <c r="BE51" s="267">
        <v>1000</v>
      </c>
      <c r="BF51" s="267">
        <v>1000</v>
      </c>
      <c r="BG51" s="267">
        <v>5000</v>
      </c>
      <c r="BH51" s="267">
        <v>1000</v>
      </c>
      <c r="BI51" s="267">
        <v>1000</v>
      </c>
      <c r="BJ51" s="267">
        <v>10000</v>
      </c>
      <c r="BK51" s="267">
        <v>1000</v>
      </c>
      <c r="BL51" s="267">
        <v>1000</v>
      </c>
      <c r="BM51" s="267">
        <v>1000</v>
      </c>
      <c r="BN51" s="267">
        <v>1000</v>
      </c>
      <c r="BO51" s="267">
        <v>1000</v>
      </c>
      <c r="BP51" s="267">
        <v>10000</v>
      </c>
      <c r="BQ51" s="267">
        <v>2000</v>
      </c>
      <c r="BR51" s="267">
        <v>1000</v>
      </c>
      <c r="BS51" s="267">
        <v>2000</v>
      </c>
      <c r="BT51" s="267">
        <v>1000</v>
      </c>
      <c r="BU51" s="267">
        <v>1000</v>
      </c>
      <c r="BV51" s="267">
        <v>1000</v>
      </c>
      <c r="BW51" s="267">
        <v>1000</v>
      </c>
      <c r="BX51" s="267">
        <v>1000</v>
      </c>
      <c r="BY51" s="267">
        <v>1000</v>
      </c>
      <c r="BZ51" s="267">
        <v>1000</v>
      </c>
      <c r="CA51" s="267">
        <v>1000</v>
      </c>
      <c r="CB51" s="267">
        <v>1000</v>
      </c>
      <c r="CC51" s="267">
        <v>1000</v>
      </c>
      <c r="CD51" s="267">
        <v>1000</v>
      </c>
      <c r="CE51" s="267">
        <v>11000</v>
      </c>
      <c r="CF51" s="267">
        <v>1000</v>
      </c>
      <c r="CG51" s="267">
        <v>1000</v>
      </c>
      <c r="CH51" s="267">
        <v>3000</v>
      </c>
      <c r="CI51" s="267">
        <v>1000</v>
      </c>
      <c r="CJ51" s="267">
        <v>1000</v>
      </c>
      <c r="CK51" s="267">
        <v>1000</v>
      </c>
      <c r="CL51" s="267">
        <v>1000</v>
      </c>
      <c r="CM51" s="267">
        <v>1000</v>
      </c>
      <c r="CN51" s="267">
        <v>5000</v>
      </c>
      <c r="CO51" s="267">
        <v>1000</v>
      </c>
      <c r="CP51" s="267">
        <v>1000</v>
      </c>
      <c r="CQ51" s="267">
        <v>1000</v>
      </c>
      <c r="CR51" s="267">
        <v>1000</v>
      </c>
      <c r="CS51" s="267">
        <v>1000</v>
      </c>
      <c r="CT51" s="267">
        <v>6000</v>
      </c>
      <c r="CU51" s="267">
        <v>1000</v>
      </c>
      <c r="CV51" s="267">
        <v>1000</v>
      </c>
      <c r="CW51" s="267">
        <v>60000</v>
      </c>
      <c r="CX51" s="267">
        <v>19000</v>
      </c>
      <c r="CY51" s="267">
        <v>9000</v>
      </c>
      <c r="CZ51" s="267">
        <v>5000</v>
      </c>
      <c r="DA51" s="267">
        <v>1000</v>
      </c>
      <c r="DB51" s="267">
        <v>1000</v>
      </c>
      <c r="DC51" s="267">
        <v>1000</v>
      </c>
      <c r="DD51" s="267">
        <v>1000</v>
      </c>
      <c r="DE51" s="267">
        <v>1000</v>
      </c>
      <c r="DF51" s="267">
        <v>1000</v>
      </c>
      <c r="DG51" s="267">
        <v>1000</v>
      </c>
      <c r="DH51" s="267">
        <v>1000</v>
      </c>
      <c r="DI51" s="267">
        <v>37000</v>
      </c>
      <c r="DJ51" s="267">
        <v>4000</v>
      </c>
      <c r="DK51" s="267">
        <v>16000</v>
      </c>
      <c r="DL51" s="267">
        <v>26000</v>
      </c>
      <c r="DM51" s="267">
        <v>43000</v>
      </c>
      <c r="DN51" s="267">
        <v>20000</v>
      </c>
      <c r="DO51" s="267">
        <v>7000</v>
      </c>
      <c r="DP51" s="267">
        <v>1000</v>
      </c>
      <c r="DQ51" s="267">
        <v>1000</v>
      </c>
      <c r="DR51" s="267">
        <v>167000</v>
      </c>
      <c r="DS51" s="267">
        <v>36000</v>
      </c>
      <c r="DT51" s="267">
        <v>51000</v>
      </c>
      <c r="DU51" s="267">
        <v>178000</v>
      </c>
      <c r="DV51" s="267">
        <v>1000</v>
      </c>
      <c r="DW51" s="267">
        <v>1428000</v>
      </c>
      <c r="DX51" s="267">
        <v>160000</v>
      </c>
      <c r="DY51" s="267">
        <v>1160000</v>
      </c>
      <c r="DZ51" s="267">
        <v>198000</v>
      </c>
      <c r="EA51" s="267">
        <v>174000</v>
      </c>
      <c r="EB51" s="267">
        <v>24000</v>
      </c>
      <c r="EC51" s="267">
        <v>348000</v>
      </c>
      <c r="ED51" s="267">
        <v>94000</v>
      </c>
      <c r="EE51" s="267">
        <v>1249000</v>
      </c>
      <c r="EF51" s="267">
        <v>201000</v>
      </c>
      <c r="EG51" s="267">
        <v>1400000</v>
      </c>
      <c r="EH51" s="267">
        <v>200000</v>
      </c>
      <c r="EI51" s="267">
        <v>1526000</v>
      </c>
      <c r="EJ51" s="267">
        <v>228000</v>
      </c>
      <c r="EK51" s="267">
        <v>1</v>
      </c>
      <c r="EL51" s="267">
        <v>1</v>
      </c>
      <c r="EM51" s="267">
        <v>1</v>
      </c>
      <c r="EN51" s="267">
        <v>1</v>
      </c>
      <c r="EO51" s="267">
        <v>0</v>
      </c>
      <c r="EP51" s="267">
        <v>1</v>
      </c>
      <c r="EQ51" s="267">
        <v>0</v>
      </c>
      <c r="ER51" s="267" t="s">
        <v>1524</v>
      </c>
    </row>
    <row r="52" spans="1:148" x14ac:dyDescent="0.35">
      <c r="A52" s="267" t="s">
        <v>2185</v>
      </c>
      <c r="B52" s="267">
        <v>19000</v>
      </c>
      <c r="C52" s="267">
        <v>5000</v>
      </c>
      <c r="D52" s="267">
        <v>1000</v>
      </c>
      <c r="E52" s="267">
        <v>15000</v>
      </c>
      <c r="F52" s="267">
        <v>13000</v>
      </c>
      <c r="G52" s="267">
        <v>1000</v>
      </c>
      <c r="H52" s="267">
        <v>16000</v>
      </c>
      <c r="I52" s="267">
        <v>2000</v>
      </c>
      <c r="J52" s="267">
        <v>1000</v>
      </c>
      <c r="K52" s="267">
        <v>4000</v>
      </c>
      <c r="L52" s="267">
        <v>1000</v>
      </c>
      <c r="M52" s="267">
        <v>1000</v>
      </c>
      <c r="N52" s="267">
        <v>87000</v>
      </c>
      <c r="O52" s="267">
        <v>15000</v>
      </c>
      <c r="P52" s="267">
        <v>1000</v>
      </c>
      <c r="Q52" s="267">
        <v>4000</v>
      </c>
      <c r="R52" s="267">
        <v>1000</v>
      </c>
      <c r="S52" s="267">
        <v>1000</v>
      </c>
      <c r="T52" s="267">
        <v>16000</v>
      </c>
      <c r="U52" s="267">
        <v>3000</v>
      </c>
      <c r="V52" s="267">
        <v>1000</v>
      </c>
      <c r="W52" s="267">
        <v>15000</v>
      </c>
      <c r="X52" s="267">
        <v>3000</v>
      </c>
      <c r="Y52" s="267">
        <v>1000</v>
      </c>
      <c r="Z52" s="267">
        <v>1000</v>
      </c>
      <c r="AA52" s="267">
        <v>2000</v>
      </c>
      <c r="AB52" s="267">
        <v>1000</v>
      </c>
      <c r="AC52" s="267">
        <v>11000</v>
      </c>
      <c r="AD52" s="267">
        <v>1000</v>
      </c>
      <c r="AE52" s="267">
        <v>1000</v>
      </c>
      <c r="AF52" s="267">
        <v>3000</v>
      </c>
      <c r="AG52" s="267">
        <v>1000</v>
      </c>
      <c r="AH52" s="267">
        <v>1000</v>
      </c>
      <c r="AI52" s="267">
        <v>15000</v>
      </c>
      <c r="AJ52" s="267">
        <v>3000</v>
      </c>
      <c r="AK52" s="267">
        <v>2000</v>
      </c>
      <c r="AL52" s="267">
        <v>3000</v>
      </c>
      <c r="AM52" s="267">
        <v>1000</v>
      </c>
      <c r="AN52" s="267">
        <v>1000</v>
      </c>
      <c r="AO52" s="267">
        <v>120000</v>
      </c>
      <c r="AP52" s="267">
        <v>28000</v>
      </c>
      <c r="AQ52" s="267">
        <v>11000</v>
      </c>
      <c r="AR52" s="267">
        <v>14000</v>
      </c>
      <c r="AS52" s="267">
        <v>3000</v>
      </c>
      <c r="AT52" s="267">
        <v>1000</v>
      </c>
      <c r="AU52" s="267">
        <v>16000</v>
      </c>
      <c r="AV52" s="267">
        <v>1000</v>
      </c>
      <c r="AW52" s="267">
        <v>1000</v>
      </c>
      <c r="AX52" s="267">
        <v>10000</v>
      </c>
      <c r="AY52" s="267">
        <v>1000</v>
      </c>
      <c r="AZ52" s="267">
        <v>2000</v>
      </c>
      <c r="BA52" s="267">
        <v>5000</v>
      </c>
      <c r="BB52" s="267">
        <v>1000</v>
      </c>
      <c r="BC52" s="267">
        <v>1000</v>
      </c>
      <c r="BD52" s="267">
        <v>4000</v>
      </c>
      <c r="BE52" s="267">
        <v>1000</v>
      </c>
      <c r="BF52" s="267">
        <v>1000</v>
      </c>
      <c r="BG52" s="267">
        <v>5000</v>
      </c>
      <c r="BH52" s="267">
        <v>1000</v>
      </c>
      <c r="BI52" s="267">
        <v>1000</v>
      </c>
      <c r="BJ52" s="267">
        <v>10000</v>
      </c>
      <c r="BK52" s="267">
        <v>1000</v>
      </c>
      <c r="BL52" s="267">
        <v>1000</v>
      </c>
      <c r="BM52" s="267">
        <v>1000</v>
      </c>
      <c r="BN52" s="267">
        <v>1000</v>
      </c>
      <c r="BO52" s="267">
        <v>1000</v>
      </c>
      <c r="BP52" s="267">
        <v>10000</v>
      </c>
      <c r="BQ52" s="267">
        <v>2000</v>
      </c>
      <c r="BR52" s="267">
        <v>1000</v>
      </c>
      <c r="BS52" s="267">
        <v>2000</v>
      </c>
      <c r="BT52" s="267">
        <v>1000</v>
      </c>
      <c r="BU52" s="267">
        <v>1000</v>
      </c>
      <c r="BV52" s="267">
        <v>1000</v>
      </c>
      <c r="BW52" s="267">
        <v>1000</v>
      </c>
      <c r="BX52" s="267">
        <v>1000</v>
      </c>
      <c r="BY52" s="267">
        <v>1000</v>
      </c>
      <c r="BZ52" s="267">
        <v>1000</v>
      </c>
      <c r="CA52" s="267">
        <v>1000</v>
      </c>
      <c r="CB52" s="267">
        <v>1000</v>
      </c>
      <c r="CC52" s="267">
        <v>1000</v>
      </c>
      <c r="CD52" s="267">
        <v>1000</v>
      </c>
      <c r="CE52" s="267">
        <v>11000</v>
      </c>
      <c r="CF52" s="267">
        <v>1000</v>
      </c>
      <c r="CG52" s="267">
        <v>1000</v>
      </c>
      <c r="CH52" s="267">
        <v>3000</v>
      </c>
      <c r="CI52" s="267">
        <v>1000</v>
      </c>
      <c r="CJ52" s="267">
        <v>1000</v>
      </c>
      <c r="CK52" s="267">
        <v>1000</v>
      </c>
      <c r="CL52" s="267">
        <v>1000</v>
      </c>
      <c r="CM52" s="267">
        <v>1000</v>
      </c>
      <c r="CN52" s="267">
        <v>5000</v>
      </c>
      <c r="CO52" s="267">
        <v>1000</v>
      </c>
      <c r="CP52" s="267">
        <v>1000</v>
      </c>
      <c r="CQ52" s="267">
        <v>1000</v>
      </c>
      <c r="CR52" s="267">
        <v>1000</v>
      </c>
      <c r="CS52" s="267">
        <v>1000</v>
      </c>
      <c r="CT52" s="267">
        <v>6000</v>
      </c>
      <c r="CU52" s="267">
        <v>1000</v>
      </c>
      <c r="CV52" s="267">
        <v>1000</v>
      </c>
      <c r="CW52" s="267">
        <v>60000</v>
      </c>
      <c r="CX52" s="267">
        <v>19000</v>
      </c>
      <c r="CY52" s="267">
        <v>9000</v>
      </c>
      <c r="CZ52" s="267">
        <v>5000</v>
      </c>
      <c r="DA52" s="267">
        <v>1000</v>
      </c>
      <c r="DB52" s="267">
        <v>1000</v>
      </c>
      <c r="DC52" s="267">
        <v>1000</v>
      </c>
      <c r="DD52" s="267">
        <v>1000</v>
      </c>
      <c r="DE52" s="267">
        <v>1000</v>
      </c>
      <c r="DF52" s="267">
        <v>1000</v>
      </c>
      <c r="DG52" s="267">
        <v>1000</v>
      </c>
      <c r="DH52" s="267">
        <v>1000</v>
      </c>
      <c r="DI52" s="267">
        <v>37000</v>
      </c>
      <c r="DJ52" s="267">
        <v>4000</v>
      </c>
      <c r="DK52" s="267">
        <v>16000</v>
      </c>
      <c r="DL52" s="267">
        <v>26000</v>
      </c>
      <c r="DM52" s="267">
        <v>43000</v>
      </c>
      <c r="DN52" s="267">
        <v>20000</v>
      </c>
      <c r="DO52" s="267">
        <v>7000</v>
      </c>
      <c r="DP52" s="267">
        <v>1000</v>
      </c>
      <c r="DQ52" s="267">
        <v>1000</v>
      </c>
      <c r="DR52" s="267">
        <v>167000</v>
      </c>
      <c r="DS52" s="267">
        <v>36000</v>
      </c>
      <c r="DT52" s="267">
        <v>51000</v>
      </c>
      <c r="DU52" s="267">
        <v>178000</v>
      </c>
      <c r="DV52" s="267">
        <v>1000</v>
      </c>
      <c r="DW52" s="267">
        <v>1428000</v>
      </c>
      <c r="DX52" s="267">
        <v>160000</v>
      </c>
      <c r="DY52" s="267">
        <v>1160000</v>
      </c>
      <c r="DZ52" s="267">
        <v>198000</v>
      </c>
      <c r="EA52" s="267">
        <v>174000</v>
      </c>
      <c r="EB52" s="267">
        <v>24000</v>
      </c>
      <c r="EC52" s="267">
        <v>348000</v>
      </c>
      <c r="ED52" s="267">
        <v>94000</v>
      </c>
      <c r="EE52" s="267">
        <v>1249000</v>
      </c>
      <c r="EF52" s="267">
        <v>201000</v>
      </c>
      <c r="EG52" s="267">
        <v>1400000</v>
      </c>
      <c r="EH52" s="267">
        <v>200000</v>
      </c>
      <c r="EI52" s="267">
        <v>1526000</v>
      </c>
      <c r="EJ52" s="267">
        <v>228000</v>
      </c>
      <c r="EK52" s="267">
        <v>1</v>
      </c>
      <c r="EL52" s="267">
        <v>1</v>
      </c>
      <c r="EM52" s="267">
        <v>1</v>
      </c>
      <c r="EN52" s="267">
        <v>1</v>
      </c>
      <c r="EO52" s="267">
        <v>0</v>
      </c>
      <c r="EP52" s="267">
        <v>0</v>
      </c>
      <c r="EQ52" s="267">
        <v>1</v>
      </c>
      <c r="ER52" s="267" t="s">
        <v>2183</v>
      </c>
    </row>
    <row r="53" spans="1:148" x14ac:dyDescent="0.35">
      <c r="A53" s="267" t="s">
        <v>1045</v>
      </c>
      <c r="B53" s="267">
        <v>19000</v>
      </c>
      <c r="C53" s="267">
        <v>5000</v>
      </c>
      <c r="D53" s="267">
        <v>1000</v>
      </c>
      <c r="E53" s="267">
        <v>15000</v>
      </c>
      <c r="F53" s="267">
        <v>13000</v>
      </c>
      <c r="G53" s="267">
        <v>1000</v>
      </c>
      <c r="H53" s="267">
        <v>16000</v>
      </c>
      <c r="I53" s="267">
        <v>2000</v>
      </c>
      <c r="J53" s="267">
        <v>1000</v>
      </c>
      <c r="K53" s="267">
        <v>4000</v>
      </c>
      <c r="L53" s="267">
        <v>1000</v>
      </c>
      <c r="M53" s="267">
        <v>1000</v>
      </c>
      <c r="N53" s="267">
        <v>87000</v>
      </c>
      <c r="O53" s="267">
        <v>15000</v>
      </c>
      <c r="P53" s="267">
        <v>1000</v>
      </c>
      <c r="Q53" s="267">
        <v>4000</v>
      </c>
      <c r="R53" s="267">
        <v>1000</v>
      </c>
      <c r="S53" s="267">
        <v>1000</v>
      </c>
      <c r="T53" s="267">
        <v>16000</v>
      </c>
      <c r="U53" s="267">
        <v>3000</v>
      </c>
      <c r="V53" s="267">
        <v>1000</v>
      </c>
      <c r="W53" s="267">
        <v>15000</v>
      </c>
      <c r="X53" s="267">
        <v>3000</v>
      </c>
      <c r="Y53" s="267">
        <v>1000</v>
      </c>
      <c r="Z53" s="267">
        <v>1000</v>
      </c>
      <c r="AA53" s="267">
        <v>2000</v>
      </c>
      <c r="AB53" s="267">
        <v>1000</v>
      </c>
      <c r="AC53" s="267">
        <v>11000</v>
      </c>
      <c r="AD53" s="267">
        <v>1000</v>
      </c>
      <c r="AE53" s="267">
        <v>1000</v>
      </c>
      <c r="AF53" s="267">
        <v>3000</v>
      </c>
      <c r="AG53" s="267">
        <v>1000</v>
      </c>
      <c r="AH53" s="267">
        <v>1000</v>
      </c>
      <c r="AI53" s="267">
        <v>15000</v>
      </c>
      <c r="AJ53" s="267">
        <v>3000</v>
      </c>
      <c r="AK53" s="267">
        <v>2000</v>
      </c>
      <c r="AL53" s="267">
        <v>3000</v>
      </c>
      <c r="AM53" s="267">
        <v>1000</v>
      </c>
      <c r="AN53" s="267">
        <v>1000</v>
      </c>
      <c r="AO53" s="267">
        <v>120000</v>
      </c>
      <c r="AP53" s="267">
        <v>28000</v>
      </c>
      <c r="AQ53" s="267">
        <v>11000</v>
      </c>
      <c r="AR53" s="267">
        <v>14000</v>
      </c>
      <c r="AS53" s="267">
        <v>3000</v>
      </c>
      <c r="AT53" s="267">
        <v>1000</v>
      </c>
      <c r="AU53" s="267">
        <v>16000</v>
      </c>
      <c r="AV53" s="267">
        <v>1000</v>
      </c>
      <c r="AW53" s="267">
        <v>1000</v>
      </c>
      <c r="AX53" s="267">
        <v>10000</v>
      </c>
      <c r="AY53" s="267">
        <v>1000</v>
      </c>
      <c r="AZ53" s="267">
        <v>2000</v>
      </c>
      <c r="BA53" s="267">
        <v>5000</v>
      </c>
      <c r="BB53" s="267">
        <v>1000</v>
      </c>
      <c r="BC53" s="267">
        <v>1000</v>
      </c>
      <c r="BD53" s="267">
        <v>4000</v>
      </c>
      <c r="BE53" s="267">
        <v>1000</v>
      </c>
      <c r="BF53" s="267">
        <v>1000</v>
      </c>
      <c r="BG53" s="267">
        <v>5000</v>
      </c>
      <c r="BH53" s="267">
        <v>1000</v>
      </c>
      <c r="BI53" s="267">
        <v>1000</v>
      </c>
      <c r="BJ53" s="267">
        <v>10000</v>
      </c>
      <c r="BK53" s="267">
        <v>1000</v>
      </c>
      <c r="BL53" s="267">
        <v>1000</v>
      </c>
      <c r="BM53" s="267">
        <v>1000</v>
      </c>
      <c r="BN53" s="267">
        <v>1000</v>
      </c>
      <c r="BO53" s="267">
        <v>1000</v>
      </c>
      <c r="BP53" s="267">
        <v>10000</v>
      </c>
      <c r="BQ53" s="267">
        <v>2000</v>
      </c>
      <c r="BR53" s="267">
        <v>1000</v>
      </c>
      <c r="BS53" s="267">
        <v>2000</v>
      </c>
      <c r="BT53" s="267">
        <v>1000</v>
      </c>
      <c r="BU53" s="267">
        <v>1000</v>
      </c>
      <c r="BV53" s="267">
        <v>1000</v>
      </c>
      <c r="BW53" s="267">
        <v>1000</v>
      </c>
      <c r="BX53" s="267">
        <v>1000</v>
      </c>
      <c r="BY53" s="267">
        <v>1000</v>
      </c>
      <c r="BZ53" s="267">
        <v>1000</v>
      </c>
      <c r="CA53" s="267">
        <v>1000</v>
      </c>
      <c r="CB53" s="267">
        <v>1000</v>
      </c>
      <c r="CC53" s="267">
        <v>1000</v>
      </c>
      <c r="CD53" s="267">
        <v>1000</v>
      </c>
      <c r="CE53" s="267">
        <v>11000</v>
      </c>
      <c r="CF53" s="267">
        <v>1000</v>
      </c>
      <c r="CG53" s="267">
        <v>1000</v>
      </c>
      <c r="CH53" s="267">
        <v>3000</v>
      </c>
      <c r="CI53" s="267">
        <v>1000</v>
      </c>
      <c r="CJ53" s="267">
        <v>1000</v>
      </c>
      <c r="CK53" s="267">
        <v>1000</v>
      </c>
      <c r="CL53" s="267">
        <v>1000</v>
      </c>
      <c r="CM53" s="267">
        <v>1000</v>
      </c>
      <c r="CN53" s="267">
        <v>5000</v>
      </c>
      <c r="CO53" s="267">
        <v>1000</v>
      </c>
      <c r="CP53" s="267">
        <v>1000</v>
      </c>
      <c r="CQ53" s="267">
        <v>1000</v>
      </c>
      <c r="CR53" s="267">
        <v>1000</v>
      </c>
      <c r="CS53" s="267">
        <v>1000</v>
      </c>
      <c r="CT53" s="267">
        <v>6000</v>
      </c>
      <c r="CU53" s="267">
        <v>1000</v>
      </c>
      <c r="CV53" s="267">
        <v>1000</v>
      </c>
      <c r="CW53" s="267">
        <v>60000</v>
      </c>
      <c r="CX53" s="267">
        <v>19000</v>
      </c>
      <c r="CY53" s="267">
        <v>9000</v>
      </c>
      <c r="CZ53" s="267">
        <v>5000</v>
      </c>
      <c r="DA53" s="267">
        <v>1000</v>
      </c>
      <c r="DB53" s="267">
        <v>1000</v>
      </c>
      <c r="DC53" s="267">
        <v>1000</v>
      </c>
      <c r="DD53" s="267">
        <v>1000</v>
      </c>
      <c r="DE53" s="267">
        <v>1000</v>
      </c>
      <c r="DF53" s="267">
        <v>1000</v>
      </c>
      <c r="DG53" s="267">
        <v>1000</v>
      </c>
      <c r="DH53" s="267">
        <v>1000</v>
      </c>
      <c r="DI53" s="267">
        <v>37000</v>
      </c>
      <c r="DJ53" s="267">
        <v>4000</v>
      </c>
      <c r="DK53" s="267">
        <v>16000</v>
      </c>
      <c r="DL53" s="267">
        <v>26000</v>
      </c>
      <c r="DM53" s="267">
        <v>43000</v>
      </c>
      <c r="DN53" s="267">
        <v>20000</v>
      </c>
      <c r="DO53" s="267">
        <v>7000</v>
      </c>
      <c r="DP53" s="267">
        <v>1000</v>
      </c>
      <c r="DQ53" s="267">
        <v>1000</v>
      </c>
      <c r="DR53" s="267">
        <v>167000</v>
      </c>
      <c r="DS53" s="267">
        <v>36000</v>
      </c>
      <c r="DT53" s="267">
        <v>51000</v>
      </c>
      <c r="DU53" s="267">
        <v>178000</v>
      </c>
      <c r="DV53" s="267">
        <v>1000</v>
      </c>
      <c r="DW53" s="267">
        <v>1428000</v>
      </c>
      <c r="DX53" s="267">
        <v>160000</v>
      </c>
      <c r="DY53" s="267">
        <v>1160000</v>
      </c>
      <c r="DZ53" s="267">
        <v>198000</v>
      </c>
      <c r="EA53" s="267">
        <v>174000</v>
      </c>
      <c r="EB53" s="267">
        <v>24000</v>
      </c>
      <c r="EC53" s="267">
        <v>348000</v>
      </c>
      <c r="ED53" s="267">
        <v>94000</v>
      </c>
      <c r="EE53" s="267">
        <v>1249000</v>
      </c>
      <c r="EF53" s="267">
        <v>201000</v>
      </c>
      <c r="EG53" s="267">
        <v>1400000</v>
      </c>
      <c r="EH53" s="267">
        <v>200000</v>
      </c>
      <c r="EI53" s="267">
        <v>1526000</v>
      </c>
      <c r="EJ53" s="267">
        <v>228000</v>
      </c>
      <c r="EK53" s="267">
        <v>1</v>
      </c>
      <c r="EL53" s="267">
        <v>1</v>
      </c>
      <c r="EM53" s="267">
        <v>1</v>
      </c>
      <c r="EN53" s="267">
        <v>1</v>
      </c>
      <c r="EO53" s="267">
        <v>0</v>
      </c>
      <c r="EP53" s="267">
        <v>0</v>
      </c>
      <c r="EQ53" s="267">
        <v>0</v>
      </c>
      <c r="ER53" s="267" t="s">
        <v>1043</v>
      </c>
    </row>
    <row r="54" spans="1:148" x14ac:dyDescent="0.35">
      <c r="A54" s="267" t="s">
        <v>1166</v>
      </c>
      <c r="B54" s="267">
        <v>19000</v>
      </c>
      <c r="C54" s="267">
        <v>5000</v>
      </c>
      <c r="D54" s="267">
        <v>1000</v>
      </c>
      <c r="E54" s="267">
        <v>15000</v>
      </c>
      <c r="F54" s="267">
        <v>13000</v>
      </c>
      <c r="G54" s="267">
        <v>1000</v>
      </c>
      <c r="H54" s="267">
        <v>16000</v>
      </c>
      <c r="I54" s="267">
        <v>2000</v>
      </c>
      <c r="J54" s="267">
        <v>1000</v>
      </c>
      <c r="K54" s="267">
        <v>4000</v>
      </c>
      <c r="L54" s="267">
        <v>1000</v>
      </c>
      <c r="M54" s="267">
        <v>1000</v>
      </c>
      <c r="N54" s="267">
        <v>87000</v>
      </c>
      <c r="O54" s="267">
        <v>15000</v>
      </c>
      <c r="P54" s="267">
        <v>1000</v>
      </c>
      <c r="Q54" s="267">
        <v>4000</v>
      </c>
      <c r="R54" s="267">
        <v>1000</v>
      </c>
      <c r="S54" s="267">
        <v>1000</v>
      </c>
      <c r="T54" s="267">
        <v>16000</v>
      </c>
      <c r="U54" s="267">
        <v>3000</v>
      </c>
      <c r="V54" s="267">
        <v>1000</v>
      </c>
      <c r="W54" s="267">
        <v>15000</v>
      </c>
      <c r="X54" s="267">
        <v>3000</v>
      </c>
      <c r="Y54" s="267">
        <v>1000</v>
      </c>
      <c r="Z54" s="267">
        <v>1000</v>
      </c>
      <c r="AA54" s="267">
        <v>2000</v>
      </c>
      <c r="AB54" s="267">
        <v>1000</v>
      </c>
      <c r="AC54" s="267">
        <v>11000</v>
      </c>
      <c r="AD54" s="267">
        <v>1000</v>
      </c>
      <c r="AE54" s="267">
        <v>1000</v>
      </c>
      <c r="AF54" s="267">
        <v>3000</v>
      </c>
      <c r="AG54" s="267">
        <v>1000</v>
      </c>
      <c r="AH54" s="267">
        <v>1000</v>
      </c>
      <c r="AI54" s="267">
        <v>15000</v>
      </c>
      <c r="AJ54" s="267">
        <v>3000</v>
      </c>
      <c r="AK54" s="267">
        <v>2000</v>
      </c>
      <c r="AL54" s="267">
        <v>3000</v>
      </c>
      <c r="AM54" s="267">
        <v>1000</v>
      </c>
      <c r="AN54" s="267">
        <v>1000</v>
      </c>
      <c r="AO54" s="267">
        <v>120000</v>
      </c>
      <c r="AP54" s="267">
        <v>28000</v>
      </c>
      <c r="AQ54" s="267">
        <v>11000</v>
      </c>
      <c r="AR54" s="267">
        <v>14000</v>
      </c>
      <c r="AS54" s="267">
        <v>3000</v>
      </c>
      <c r="AT54" s="267">
        <v>1000</v>
      </c>
      <c r="AU54" s="267">
        <v>16000</v>
      </c>
      <c r="AV54" s="267">
        <v>1000</v>
      </c>
      <c r="AW54" s="267">
        <v>1000</v>
      </c>
      <c r="AX54" s="267">
        <v>10000</v>
      </c>
      <c r="AY54" s="267">
        <v>1000</v>
      </c>
      <c r="AZ54" s="267">
        <v>2000</v>
      </c>
      <c r="BA54" s="267">
        <v>5000</v>
      </c>
      <c r="BB54" s="267">
        <v>1000</v>
      </c>
      <c r="BC54" s="267">
        <v>1000</v>
      </c>
      <c r="BD54" s="267">
        <v>4000</v>
      </c>
      <c r="BE54" s="267">
        <v>1000</v>
      </c>
      <c r="BF54" s="267">
        <v>1000</v>
      </c>
      <c r="BG54" s="267">
        <v>5000</v>
      </c>
      <c r="BH54" s="267">
        <v>1000</v>
      </c>
      <c r="BI54" s="267">
        <v>1000</v>
      </c>
      <c r="BJ54" s="267">
        <v>10000</v>
      </c>
      <c r="BK54" s="267">
        <v>1000</v>
      </c>
      <c r="BL54" s="267">
        <v>1000</v>
      </c>
      <c r="BM54" s="267">
        <v>1000</v>
      </c>
      <c r="BN54" s="267">
        <v>1000</v>
      </c>
      <c r="BO54" s="267">
        <v>1000</v>
      </c>
      <c r="BP54" s="267">
        <v>10000</v>
      </c>
      <c r="BQ54" s="267">
        <v>2000</v>
      </c>
      <c r="BR54" s="267">
        <v>1000</v>
      </c>
      <c r="BS54" s="267">
        <v>2000</v>
      </c>
      <c r="BT54" s="267">
        <v>1000</v>
      </c>
      <c r="BU54" s="267">
        <v>1000</v>
      </c>
      <c r="BV54" s="267">
        <v>1000</v>
      </c>
      <c r="BW54" s="267">
        <v>1000</v>
      </c>
      <c r="BX54" s="267">
        <v>1000</v>
      </c>
      <c r="BY54" s="267">
        <v>1000</v>
      </c>
      <c r="BZ54" s="267">
        <v>1000</v>
      </c>
      <c r="CA54" s="267">
        <v>1000</v>
      </c>
      <c r="CB54" s="267">
        <v>1000</v>
      </c>
      <c r="CC54" s="267">
        <v>1000</v>
      </c>
      <c r="CD54" s="267">
        <v>1000</v>
      </c>
      <c r="CE54" s="267">
        <v>11000</v>
      </c>
      <c r="CF54" s="267">
        <v>1000</v>
      </c>
      <c r="CG54" s="267">
        <v>1000</v>
      </c>
      <c r="CH54" s="267">
        <v>3000</v>
      </c>
      <c r="CI54" s="267">
        <v>1000</v>
      </c>
      <c r="CJ54" s="267">
        <v>1000</v>
      </c>
      <c r="CK54" s="267">
        <v>1000</v>
      </c>
      <c r="CL54" s="267">
        <v>1000</v>
      </c>
      <c r="CM54" s="267">
        <v>1000</v>
      </c>
      <c r="CN54" s="267">
        <v>5000</v>
      </c>
      <c r="CO54" s="267">
        <v>1000</v>
      </c>
      <c r="CP54" s="267">
        <v>1000</v>
      </c>
      <c r="CQ54" s="267">
        <v>1000</v>
      </c>
      <c r="CR54" s="267">
        <v>1000</v>
      </c>
      <c r="CS54" s="267">
        <v>1000</v>
      </c>
      <c r="CT54" s="267">
        <v>6000</v>
      </c>
      <c r="CU54" s="267">
        <v>1000</v>
      </c>
      <c r="CV54" s="267">
        <v>1000</v>
      </c>
      <c r="CW54" s="267">
        <v>60000</v>
      </c>
      <c r="CX54" s="267">
        <v>19000</v>
      </c>
      <c r="CY54" s="267">
        <v>9000</v>
      </c>
      <c r="CZ54" s="267">
        <v>5000</v>
      </c>
      <c r="DA54" s="267">
        <v>1000</v>
      </c>
      <c r="DB54" s="267">
        <v>1000</v>
      </c>
      <c r="DC54" s="267">
        <v>1000</v>
      </c>
      <c r="DD54" s="267">
        <v>1000</v>
      </c>
      <c r="DE54" s="267">
        <v>1000</v>
      </c>
      <c r="DF54" s="267">
        <v>1000</v>
      </c>
      <c r="DG54" s="267">
        <v>1000</v>
      </c>
      <c r="DH54" s="267">
        <v>1000</v>
      </c>
      <c r="DI54" s="267">
        <v>37000</v>
      </c>
      <c r="DJ54" s="267">
        <v>4000</v>
      </c>
      <c r="DK54" s="267">
        <v>16000</v>
      </c>
      <c r="DL54" s="267">
        <v>26000</v>
      </c>
      <c r="DM54" s="267">
        <v>43000</v>
      </c>
      <c r="DN54" s="267">
        <v>20000</v>
      </c>
      <c r="DO54" s="267">
        <v>7000</v>
      </c>
      <c r="DP54" s="267">
        <v>1000</v>
      </c>
      <c r="DQ54" s="267">
        <v>1000</v>
      </c>
      <c r="DR54" s="267">
        <v>167000</v>
      </c>
      <c r="DS54" s="267">
        <v>36000</v>
      </c>
      <c r="DT54" s="267">
        <v>51000</v>
      </c>
      <c r="DU54" s="267">
        <v>178000</v>
      </c>
      <c r="DV54" s="267">
        <v>1000</v>
      </c>
      <c r="DW54" s="267">
        <v>1428000</v>
      </c>
      <c r="DX54" s="267">
        <v>160000</v>
      </c>
      <c r="DY54" s="267">
        <v>1160000</v>
      </c>
      <c r="DZ54" s="267">
        <v>198000</v>
      </c>
      <c r="EA54" s="267">
        <v>174000</v>
      </c>
      <c r="EB54" s="267">
        <v>24000</v>
      </c>
      <c r="EC54" s="267">
        <v>348000</v>
      </c>
      <c r="ED54" s="267">
        <v>94000</v>
      </c>
      <c r="EE54" s="267">
        <v>1249000</v>
      </c>
      <c r="EF54" s="267">
        <v>201000</v>
      </c>
      <c r="EG54" s="267">
        <v>1400000</v>
      </c>
      <c r="EH54" s="267">
        <v>200000</v>
      </c>
      <c r="EI54" s="267">
        <v>1526000</v>
      </c>
      <c r="EJ54" s="267">
        <v>228000</v>
      </c>
      <c r="EK54" s="267">
        <v>1</v>
      </c>
      <c r="EL54" s="267">
        <v>1</v>
      </c>
      <c r="EM54" s="267">
        <v>1</v>
      </c>
      <c r="EN54" s="267">
        <v>1</v>
      </c>
      <c r="EO54" s="267">
        <v>0</v>
      </c>
      <c r="EP54" s="267">
        <v>0</v>
      </c>
      <c r="EQ54" s="267">
        <v>1</v>
      </c>
      <c r="ER54" s="267" t="s">
        <v>1164</v>
      </c>
    </row>
    <row r="55" spans="1:148" x14ac:dyDescent="0.35">
      <c r="A55" s="267" t="s">
        <v>1753</v>
      </c>
      <c r="B55" s="267">
        <v>19000</v>
      </c>
      <c r="C55" s="267">
        <v>5000</v>
      </c>
      <c r="D55" s="267">
        <v>1000</v>
      </c>
      <c r="E55" s="267">
        <v>15000</v>
      </c>
      <c r="F55" s="267">
        <v>13000</v>
      </c>
      <c r="G55" s="267">
        <v>1000</v>
      </c>
      <c r="H55" s="267">
        <v>16000</v>
      </c>
      <c r="I55" s="267">
        <v>2000</v>
      </c>
      <c r="J55" s="267">
        <v>1000</v>
      </c>
      <c r="K55" s="267">
        <v>4000</v>
      </c>
      <c r="L55" s="267">
        <v>1000</v>
      </c>
      <c r="M55" s="267">
        <v>1000</v>
      </c>
      <c r="N55" s="267">
        <v>87000</v>
      </c>
      <c r="O55" s="267">
        <v>15000</v>
      </c>
      <c r="P55" s="267">
        <v>1000</v>
      </c>
      <c r="Q55" s="267">
        <v>4000</v>
      </c>
      <c r="R55" s="267">
        <v>1000</v>
      </c>
      <c r="S55" s="267">
        <v>1000</v>
      </c>
      <c r="T55" s="267">
        <v>16000</v>
      </c>
      <c r="U55" s="267">
        <v>3000</v>
      </c>
      <c r="V55" s="267">
        <v>1000</v>
      </c>
      <c r="W55" s="267">
        <v>15000</v>
      </c>
      <c r="X55" s="267">
        <v>3000</v>
      </c>
      <c r="Y55" s="267">
        <v>1000</v>
      </c>
      <c r="Z55" s="267">
        <v>1000</v>
      </c>
      <c r="AA55" s="267">
        <v>2000</v>
      </c>
      <c r="AB55" s="267">
        <v>1000</v>
      </c>
      <c r="AC55" s="267">
        <v>11000</v>
      </c>
      <c r="AD55" s="267">
        <v>1000</v>
      </c>
      <c r="AE55" s="267">
        <v>1000</v>
      </c>
      <c r="AF55" s="267">
        <v>3000</v>
      </c>
      <c r="AG55" s="267">
        <v>1000</v>
      </c>
      <c r="AH55" s="267">
        <v>1000</v>
      </c>
      <c r="AI55" s="267">
        <v>15000</v>
      </c>
      <c r="AJ55" s="267">
        <v>3000</v>
      </c>
      <c r="AK55" s="267">
        <v>2000</v>
      </c>
      <c r="AL55" s="267">
        <v>3000</v>
      </c>
      <c r="AM55" s="267">
        <v>1000</v>
      </c>
      <c r="AN55" s="267">
        <v>1000</v>
      </c>
      <c r="AO55" s="267">
        <v>120000</v>
      </c>
      <c r="AP55" s="267">
        <v>28000</v>
      </c>
      <c r="AQ55" s="267">
        <v>11000</v>
      </c>
      <c r="AR55" s="267">
        <v>14000</v>
      </c>
      <c r="AS55" s="267">
        <v>3000</v>
      </c>
      <c r="AT55" s="267">
        <v>1000</v>
      </c>
      <c r="AU55" s="267">
        <v>16000</v>
      </c>
      <c r="AV55" s="267">
        <v>1000</v>
      </c>
      <c r="AW55" s="267">
        <v>1000</v>
      </c>
      <c r="AX55" s="267">
        <v>10000</v>
      </c>
      <c r="AY55" s="267">
        <v>1000</v>
      </c>
      <c r="AZ55" s="267">
        <v>2000</v>
      </c>
      <c r="BA55" s="267">
        <v>5000</v>
      </c>
      <c r="BB55" s="267">
        <v>1000</v>
      </c>
      <c r="BC55" s="267">
        <v>1000</v>
      </c>
      <c r="BD55" s="267">
        <v>4000</v>
      </c>
      <c r="BE55" s="267">
        <v>1000</v>
      </c>
      <c r="BF55" s="267">
        <v>1000</v>
      </c>
      <c r="BG55" s="267">
        <v>5000</v>
      </c>
      <c r="BH55" s="267">
        <v>1000</v>
      </c>
      <c r="BI55" s="267">
        <v>1000</v>
      </c>
      <c r="BJ55" s="267">
        <v>10000</v>
      </c>
      <c r="BK55" s="267">
        <v>1000</v>
      </c>
      <c r="BL55" s="267">
        <v>1000</v>
      </c>
      <c r="BM55" s="267">
        <v>1000</v>
      </c>
      <c r="BN55" s="267">
        <v>1000</v>
      </c>
      <c r="BO55" s="267">
        <v>1000</v>
      </c>
      <c r="BP55" s="267">
        <v>10000</v>
      </c>
      <c r="BQ55" s="267">
        <v>2000</v>
      </c>
      <c r="BR55" s="267">
        <v>1000</v>
      </c>
      <c r="BS55" s="267">
        <v>2000</v>
      </c>
      <c r="BT55" s="267">
        <v>1000</v>
      </c>
      <c r="BU55" s="267">
        <v>1000</v>
      </c>
      <c r="BV55" s="267">
        <v>1000</v>
      </c>
      <c r="BW55" s="267">
        <v>1000</v>
      </c>
      <c r="BX55" s="267">
        <v>1000</v>
      </c>
      <c r="BY55" s="267">
        <v>1000</v>
      </c>
      <c r="BZ55" s="267">
        <v>1000</v>
      </c>
      <c r="CA55" s="267">
        <v>1000</v>
      </c>
      <c r="CB55" s="267">
        <v>1000</v>
      </c>
      <c r="CC55" s="267">
        <v>1000</v>
      </c>
      <c r="CD55" s="267">
        <v>1000</v>
      </c>
      <c r="CE55" s="267">
        <v>11000</v>
      </c>
      <c r="CF55" s="267">
        <v>1000</v>
      </c>
      <c r="CG55" s="267">
        <v>1000</v>
      </c>
      <c r="CH55" s="267">
        <v>3000</v>
      </c>
      <c r="CI55" s="267">
        <v>1000</v>
      </c>
      <c r="CJ55" s="267">
        <v>1000</v>
      </c>
      <c r="CK55" s="267">
        <v>1000</v>
      </c>
      <c r="CL55" s="267">
        <v>1000</v>
      </c>
      <c r="CM55" s="267">
        <v>1000</v>
      </c>
      <c r="CN55" s="267">
        <v>5000</v>
      </c>
      <c r="CO55" s="267">
        <v>1000</v>
      </c>
      <c r="CP55" s="267">
        <v>1000</v>
      </c>
      <c r="CQ55" s="267">
        <v>1000</v>
      </c>
      <c r="CR55" s="267">
        <v>1000</v>
      </c>
      <c r="CS55" s="267">
        <v>1000</v>
      </c>
      <c r="CT55" s="267">
        <v>6000</v>
      </c>
      <c r="CU55" s="267">
        <v>1000</v>
      </c>
      <c r="CV55" s="267">
        <v>1000</v>
      </c>
      <c r="CW55" s="267">
        <v>60000</v>
      </c>
      <c r="CX55" s="267">
        <v>19000</v>
      </c>
      <c r="CY55" s="267">
        <v>9000</v>
      </c>
      <c r="CZ55" s="267">
        <v>5000</v>
      </c>
      <c r="DA55" s="267">
        <v>1000</v>
      </c>
      <c r="DB55" s="267">
        <v>1000</v>
      </c>
      <c r="DC55" s="267">
        <v>1000</v>
      </c>
      <c r="DD55" s="267">
        <v>1000</v>
      </c>
      <c r="DE55" s="267">
        <v>1000</v>
      </c>
      <c r="DF55" s="267">
        <v>1000</v>
      </c>
      <c r="DG55" s="267">
        <v>1000</v>
      </c>
      <c r="DH55" s="267">
        <v>1000</v>
      </c>
      <c r="DI55" s="267">
        <v>37000</v>
      </c>
      <c r="DJ55" s="267">
        <v>4000</v>
      </c>
      <c r="DK55" s="267">
        <v>16000</v>
      </c>
      <c r="DL55" s="267">
        <v>26000</v>
      </c>
      <c r="DM55" s="267">
        <v>43000</v>
      </c>
      <c r="DN55" s="267">
        <v>20000</v>
      </c>
      <c r="DO55" s="267">
        <v>7000</v>
      </c>
      <c r="DP55" s="267">
        <v>1000</v>
      </c>
      <c r="DQ55" s="267">
        <v>1000</v>
      </c>
      <c r="DR55" s="267">
        <v>167000</v>
      </c>
      <c r="DS55" s="267">
        <v>36000</v>
      </c>
      <c r="DT55" s="267">
        <v>51000</v>
      </c>
      <c r="DU55" s="267">
        <v>178000</v>
      </c>
      <c r="DV55" s="267">
        <v>1000</v>
      </c>
      <c r="DW55" s="267">
        <v>1428000</v>
      </c>
      <c r="DX55" s="267">
        <v>160000</v>
      </c>
      <c r="DY55" s="267">
        <v>1160000</v>
      </c>
      <c r="DZ55" s="267">
        <v>198000</v>
      </c>
      <c r="EA55" s="267">
        <v>174000</v>
      </c>
      <c r="EB55" s="267">
        <v>24000</v>
      </c>
      <c r="EC55" s="267">
        <v>348000</v>
      </c>
      <c r="ED55" s="267">
        <v>94000</v>
      </c>
      <c r="EE55" s="267">
        <v>1249000</v>
      </c>
      <c r="EF55" s="267">
        <v>201000</v>
      </c>
      <c r="EG55" s="267">
        <v>1400000</v>
      </c>
      <c r="EH55" s="267">
        <v>200000</v>
      </c>
      <c r="EI55" s="267">
        <v>1526000</v>
      </c>
      <c r="EJ55" s="267">
        <v>228000</v>
      </c>
      <c r="EK55" s="267">
        <v>1</v>
      </c>
      <c r="EL55" s="267">
        <v>1</v>
      </c>
      <c r="EM55" s="267">
        <v>1</v>
      </c>
      <c r="EN55" s="267">
        <v>1</v>
      </c>
      <c r="EO55" s="267">
        <v>0</v>
      </c>
      <c r="EP55" s="267">
        <v>1</v>
      </c>
      <c r="EQ55" s="267">
        <v>1</v>
      </c>
      <c r="ER55" s="267" t="s">
        <v>1751</v>
      </c>
    </row>
    <row r="56" spans="1:148" x14ac:dyDescent="0.35">
      <c r="A56" s="267" t="s">
        <v>1081</v>
      </c>
      <c r="B56" s="267">
        <v>19000</v>
      </c>
      <c r="C56" s="267">
        <v>5000</v>
      </c>
      <c r="D56" s="267">
        <v>1000</v>
      </c>
      <c r="E56" s="267">
        <v>15000</v>
      </c>
      <c r="F56" s="267">
        <v>13000</v>
      </c>
      <c r="G56" s="267">
        <v>1000</v>
      </c>
      <c r="H56" s="267">
        <v>16000</v>
      </c>
      <c r="I56" s="267">
        <v>2000</v>
      </c>
      <c r="J56" s="267">
        <v>1000</v>
      </c>
      <c r="K56" s="267">
        <v>4000</v>
      </c>
      <c r="L56" s="267">
        <v>1000</v>
      </c>
      <c r="M56" s="267">
        <v>1000</v>
      </c>
      <c r="N56" s="267">
        <v>87000</v>
      </c>
      <c r="O56" s="267">
        <v>15000</v>
      </c>
      <c r="P56" s="267">
        <v>1000</v>
      </c>
      <c r="Q56" s="267">
        <v>4000</v>
      </c>
      <c r="R56" s="267">
        <v>1000</v>
      </c>
      <c r="S56" s="267">
        <v>1000</v>
      </c>
      <c r="T56" s="267">
        <v>16000</v>
      </c>
      <c r="U56" s="267">
        <v>3000</v>
      </c>
      <c r="V56" s="267">
        <v>1000</v>
      </c>
      <c r="W56" s="267">
        <v>15000</v>
      </c>
      <c r="X56" s="267">
        <v>3000</v>
      </c>
      <c r="Y56" s="267">
        <v>1000</v>
      </c>
      <c r="Z56" s="267">
        <v>1000</v>
      </c>
      <c r="AA56" s="267">
        <v>2000</v>
      </c>
      <c r="AB56" s="267">
        <v>1000</v>
      </c>
      <c r="AC56" s="267">
        <v>11000</v>
      </c>
      <c r="AD56" s="267">
        <v>1000</v>
      </c>
      <c r="AE56" s="267">
        <v>1000</v>
      </c>
      <c r="AF56" s="267">
        <v>3000</v>
      </c>
      <c r="AG56" s="267">
        <v>1000</v>
      </c>
      <c r="AH56" s="267">
        <v>1000</v>
      </c>
      <c r="AI56" s="267">
        <v>15000</v>
      </c>
      <c r="AJ56" s="267">
        <v>3000</v>
      </c>
      <c r="AK56" s="267">
        <v>2000</v>
      </c>
      <c r="AL56" s="267">
        <v>3000</v>
      </c>
      <c r="AM56" s="267">
        <v>1000</v>
      </c>
      <c r="AN56" s="267">
        <v>1000</v>
      </c>
      <c r="AO56" s="267">
        <v>120000</v>
      </c>
      <c r="AP56" s="267">
        <v>28000</v>
      </c>
      <c r="AQ56" s="267">
        <v>11000</v>
      </c>
      <c r="AR56" s="267">
        <v>14000</v>
      </c>
      <c r="AS56" s="267">
        <v>3000</v>
      </c>
      <c r="AT56" s="267">
        <v>1000</v>
      </c>
      <c r="AU56" s="267">
        <v>16000</v>
      </c>
      <c r="AV56" s="267">
        <v>1000</v>
      </c>
      <c r="AW56" s="267">
        <v>1000</v>
      </c>
      <c r="AX56" s="267">
        <v>10000</v>
      </c>
      <c r="AY56" s="267">
        <v>1000</v>
      </c>
      <c r="AZ56" s="267">
        <v>2000</v>
      </c>
      <c r="BA56" s="267">
        <v>5000</v>
      </c>
      <c r="BB56" s="267">
        <v>1000</v>
      </c>
      <c r="BC56" s="267">
        <v>1000</v>
      </c>
      <c r="BD56" s="267">
        <v>4000</v>
      </c>
      <c r="BE56" s="267">
        <v>1000</v>
      </c>
      <c r="BF56" s="267">
        <v>1000</v>
      </c>
      <c r="BG56" s="267">
        <v>5000</v>
      </c>
      <c r="BH56" s="267">
        <v>1000</v>
      </c>
      <c r="BI56" s="267">
        <v>1000</v>
      </c>
      <c r="BJ56" s="267">
        <v>10000</v>
      </c>
      <c r="BK56" s="267">
        <v>1000</v>
      </c>
      <c r="BL56" s="267">
        <v>1000</v>
      </c>
      <c r="BM56" s="267">
        <v>1000</v>
      </c>
      <c r="BN56" s="267">
        <v>1000</v>
      </c>
      <c r="BO56" s="267">
        <v>1000</v>
      </c>
      <c r="BP56" s="267">
        <v>10000</v>
      </c>
      <c r="BQ56" s="267">
        <v>2000</v>
      </c>
      <c r="BR56" s="267">
        <v>1000</v>
      </c>
      <c r="BS56" s="267">
        <v>2000</v>
      </c>
      <c r="BT56" s="267">
        <v>1000</v>
      </c>
      <c r="BU56" s="267">
        <v>1000</v>
      </c>
      <c r="BV56" s="267">
        <v>1000</v>
      </c>
      <c r="BW56" s="267">
        <v>1000</v>
      </c>
      <c r="BX56" s="267">
        <v>1000</v>
      </c>
      <c r="BY56" s="267">
        <v>1000</v>
      </c>
      <c r="BZ56" s="267">
        <v>1000</v>
      </c>
      <c r="CA56" s="267">
        <v>1000</v>
      </c>
      <c r="CB56" s="267">
        <v>1000</v>
      </c>
      <c r="CC56" s="267">
        <v>1000</v>
      </c>
      <c r="CD56" s="267">
        <v>1000</v>
      </c>
      <c r="CE56" s="267">
        <v>11000</v>
      </c>
      <c r="CF56" s="267">
        <v>1000</v>
      </c>
      <c r="CG56" s="267">
        <v>1000</v>
      </c>
      <c r="CH56" s="267">
        <v>3000</v>
      </c>
      <c r="CI56" s="267">
        <v>1000</v>
      </c>
      <c r="CJ56" s="267">
        <v>1000</v>
      </c>
      <c r="CK56" s="267">
        <v>1000</v>
      </c>
      <c r="CL56" s="267">
        <v>1000</v>
      </c>
      <c r="CM56" s="267">
        <v>1000</v>
      </c>
      <c r="CN56" s="267">
        <v>5000</v>
      </c>
      <c r="CO56" s="267">
        <v>1000</v>
      </c>
      <c r="CP56" s="267">
        <v>1000</v>
      </c>
      <c r="CQ56" s="267">
        <v>1000</v>
      </c>
      <c r="CR56" s="267">
        <v>1000</v>
      </c>
      <c r="CS56" s="267">
        <v>1000</v>
      </c>
      <c r="CT56" s="267">
        <v>6000</v>
      </c>
      <c r="CU56" s="267">
        <v>1000</v>
      </c>
      <c r="CV56" s="267">
        <v>1000</v>
      </c>
      <c r="CW56" s="267">
        <v>60000</v>
      </c>
      <c r="CX56" s="267">
        <v>19000</v>
      </c>
      <c r="CY56" s="267">
        <v>9000</v>
      </c>
      <c r="CZ56" s="267">
        <v>5000</v>
      </c>
      <c r="DA56" s="267">
        <v>1000</v>
      </c>
      <c r="DB56" s="267">
        <v>1000</v>
      </c>
      <c r="DC56" s="267">
        <v>1000</v>
      </c>
      <c r="DD56" s="267">
        <v>1000</v>
      </c>
      <c r="DE56" s="267">
        <v>1000</v>
      </c>
      <c r="DF56" s="267">
        <v>1000</v>
      </c>
      <c r="DG56" s="267">
        <v>1000</v>
      </c>
      <c r="DH56" s="267">
        <v>1000</v>
      </c>
      <c r="DI56" s="267">
        <v>37000</v>
      </c>
      <c r="DJ56" s="267">
        <v>4000</v>
      </c>
      <c r="DK56" s="267">
        <v>16000</v>
      </c>
      <c r="DL56" s="267">
        <v>26000</v>
      </c>
      <c r="DM56" s="267">
        <v>43000</v>
      </c>
      <c r="DN56" s="267">
        <v>20000</v>
      </c>
      <c r="DO56" s="267">
        <v>7000</v>
      </c>
      <c r="DP56" s="267">
        <v>1000</v>
      </c>
      <c r="DQ56" s="267">
        <v>1000</v>
      </c>
      <c r="DR56" s="267">
        <v>167000</v>
      </c>
      <c r="DS56" s="267">
        <v>36000</v>
      </c>
      <c r="DT56" s="267">
        <v>51000</v>
      </c>
      <c r="DU56" s="267">
        <v>178000</v>
      </c>
      <c r="DV56" s="267">
        <v>1000</v>
      </c>
      <c r="DW56" s="267">
        <v>1428000</v>
      </c>
      <c r="DX56" s="267">
        <v>160000</v>
      </c>
      <c r="DY56" s="267">
        <v>1160000</v>
      </c>
      <c r="DZ56" s="267">
        <v>198000</v>
      </c>
      <c r="EA56" s="267">
        <v>174000</v>
      </c>
      <c r="EB56" s="267">
        <v>24000</v>
      </c>
      <c r="EC56" s="267">
        <v>348000</v>
      </c>
      <c r="ED56" s="267">
        <v>94000</v>
      </c>
      <c r="EE56" s="267">
        <v>1249000</v>
      </c>
      <c r="EF56" s="267">
        <v>201000</v>
      </c>
      <c r="EG56" s="267">
        <v>1400000</v>
      </c>
      <c r="EH56" s="267">
        <v>200000</v>
      </c>
      <c r="EI56" s="267">
        <v>1526000</v>
      </c>
      <c r="EJ56" s="267">
        <v>228000</v>
      </c>
      <c r="EK56" s="267">
        <v>1</v>
      </c>
      <c r="EL56" s="267">
        <v>1</v>
      </c>
      <c r="EM56" s="267">
        <v>1</v>
      </c>
      <c r="EN56" s="267">
        <v>1</v>
      </c>
      <c r="EO56" s="267">
        <v>0</v>
      </c>
      <c r="EP56" s="267">
        <v>0</v>
      </c>
      <c r="EQ56" s="267">
        <v>1</v>
      </c>
      <c r="ER56" s="267" t="s">
        <v>1079</v>
      </c>
    </row>
    <row r="57" spans="1:148" x14ac:dyDescent="0.35">
      <c r="A57" s="267" t="s">
        <v>1280</v>
      </c>
      <c r="B57" s="267">
        <v>19000</v>
      </c>
      <c r="C57" s="267">
        <v>5000</v>
      </c>
      <c r="D57" s="267">
        <v>1000</v>
      </c>
      <c r="E57" s="267">
        <v>15000</v>
      </c>
      <c r="F57" s="267">
        <v>13000</v>
      </c>
      <c r="G57" s="267">
        <v>1000</v>
      </c>
      <c r="H57" s="267">
        <v>16000</v>
      </c>
      <c r="I57" s="267">
        <v>2000</v>
      </c>
      <c r="J57" s="267">
        <v>1000</v>
      </c>
      <c r="K57" s="267">
        <v>4000</v>
      </c>
      <c r="L57" s="267">
        <v>1000</v>
      </c>
      <c r="M57" s="267">
        <v>1000</v>
      </c>
      <c r="N57" s="267">
        <v>87000</v>
      </c>
      <c r="O57" s="267">
        <v>15000</v>
      </c>
      <c r="P57" s="267">
        <v>1000</v>
      </c>
      <c r="Q57" s="267">
        <v>4000</v>
      </c>
      <c r="R57" s="267">
        <v>1000</v>
      </c>
      <c r="S57" s="267">
        <v>1000</v>
      </c>
      <c r="T57" s="267">
        <v>16000</v>
      </c>
      <c r="U57" s="267">
        <v>3000</v>
      </c>
      <c r="V57" s="267">
        <v>1000</v>
      </c>
      <c r="W57" s="267">
        <v>15000</v>
      </c>
      <c r="X57" s="267">
        <v>3000</v>
      </c>
      <c r="Y57" s="267">
        <v>1000</v>
      </c>
      <c r="Z57" s="267">
        <v>1000</v>
      </c>
      <c r="AA57" s="267">
        <v>2000</v>
      </c>
      <c r="AB57" s="267">
        <v>1000</v>
      </c>
      <c r="AC57" s="267">
        <v>11000</v>
      </c>
      <c r="AD57" s="267">
        <v>1000</v>
      </c>
      <c r="AE57" s="267">
        <v>1000</v>
      </c>
      <c r="AF57" s="267">
        <v>3000</v>
      </c>
      <c r="AG57" s="267">
        <v>1000</v>
      </c>
      <c r="AH57" s="267">
        <v>1000</v>
      </c>
      <c r="AI57" s="267">
        <v>15000</v>
      </c>
      <c r="AJ57" s="267">
        <v>3000</v>
      </c>
      <c r="AK57" s="267">
        <v>2000</v>
      </c>
      <c r="AL57" s="267">
        <v>3000</v>
      </c>
      <c r="AM57" s="267">
        <v>1000</v>
      </c>
      <c r="AN57" s="267">
        <v>1000</v>
      </c>
      <c r="AO57" s="267">
        <v>120000</v>
      </c>
      <c r="AP57" s="267">
        <v>28000</v>
      </c>
      <c r="AQ57" s="267">
        <v>11000</v>
      </c>
      <c r="AR57" s="267">
        <v>14000</v>
      </c>
      <c r="AS57" s="267">
        <v>3000</v>
      </c>
      <c r="AT57" s="267">
        <v>1000</v>
      </c>
      <c r="AU57" s="267">
        <v>16000</v>
      </c>
      <c r="AV57" s="267">
        <v>1000</v>
      </c>
      <c r="AW57" s="267">
        <v>1000</v>
      </c>
      <c r="AX57" s="267">
        <v>10000</v>
      </c>
      <c r="AY57" s="267">
        <v>1000</v>
      </c>
      <c r="AZ57" s="267">
        <v>2000</v>
      </c>
      <c r="BA57" s="267">
        <v>5000</v>
      </c>
      <c r="BB57" s="267">
        <v>1000</v>
      </c>
      <c r="BC57" s="267">
        <v>1000</v>
      </c>
      <c r="BD57" s="267">
        <v>4000</v>
      </c>
      <c r="BE57" s="267">
        <v>1000</v>
      </c>
      <c r="BF57" s="267">
        <v>1000</v>
      </c>
      <c r="BG57" s="267">
        <v>5000</v>
      </c>
      <c r="BH57" s="267">
        <v>1000</v>
      </c>
      <c r="BI57" s="267">
        <v>1000</v>
      </c>
      <c r="BJ57" s="267">
        <v>10000</v>
      </c>
      <c r="BK57" s="267">
        <v>1000</v>
      </c>
      <c r="BL57" s="267">
        <v>1000</v>
      </c>
      <c r="BM57" s="267">
        <v>1000</v>
      </c>
      <c r="BN57" s="267">
        <v>1000</v>
      </c>
      <c r="BO57" s="267">
        <v>1000</v>
      </c>
      <c r="BP57" s="267">
        <v>10000</v>
      </c>
      <c r="BQ57" s="267">
        <v>2000</v>
      </c>
      <c r="BR57" s="267">
        <v>1000</v>
      </c>
      <c r="BS57" s="267">
        <v>2000</v>
      </c>
      <c r="BT57" s="267">
        <v>1000</v>
      </c>
      <c r="BU57" s="267">
        <v>1000</v>
      </c>
      <c r="BV57" s="267">
        <v>1000</v>
      </c>
      <c r="BW57" s="267">
        <v>1000</v>
      </c>
      <c r="BX57" s="267">
        <v>1000</v>
      </c>
      <c r="BY57" s="267">
        <v>1000</v>
      </c>
      <c r="BZ57" s="267">
        <v>1000</v>
      </c>
      <c r="CA57" s="267">
        <v>1000</v>
      </c>
      <c r="CB57" s="267">
        <v>1000</v>
      </c>
      <c r="CC57" s="267">
        <v>1000</v>
      </c>
      <c r="CD57" s="267">
        <v>1000</v>
      </c>
      <c r="CE57" s="267">
        <v>11000</v>
      </c>
      <c r="CF57" s="267">
        <v>1000</v>
      </c>
      <c r="CG57" s="267">
        <v>1000</v>
      </c>
      <c r="CH57" s="267">
        <v>3000</v>
      </c>
      <c r="CI57" s="267">
        <v>1000</v>
      </c>
      <c r="CJ57" s="267">
        <v>1000</v>
      </c>
      <c r="CK57" s="267">
        <v>1000</v>
      </c>
      <c r="CL57" s="267">
        <v>1000</v>
      </c>
      <c r="CM57" s="267">
        <v>1000</v>
      </c>
      <c r="CN57" s="267">
        <v>5000</v>
      </c>
      <c r="CO57" s="267">
        <v>1000</v>
      </c>
      <c r="CP57" s="267">
        <v>1000</v>
      </c>
      <c r="CQ57" s="267">
        <v>1000</v>
      </c>
      <c r="CR57" s="267">
        <v>1000</v>
      </c>
      <c r="CS57" s="267">
        <v>1000</v>
      </c>
      <c r="CT57" s="267">
        <v>6000</v>
      </c>
      <c r="CU57" s="267">
        <v>1000</v>
      </c>
      <c r="CV57" s="267">
        <v>1000</v>
      </c>
      <c r="CW57" s="267">
        <v>60000</v>
      </c>
      <c r="CX57" s="267">
        <v>19000</v>
      </c>
      <c r="CY57" s="267">
        <v>9000</v>
      </c>
      <c r="CZ57" s="267">
        <v>5000</v>
      </c>
      <c r="DA57" s="267">
        <v>1000</v>
      </c>
      <c r="DB57" s="267">
        <v>1000</v>
      </c>
      <c r="DC57" s="267">
        <v>1000</v>
      </c>
      <c r="DD57" s="267">
        <v>1000</v>
      </c>
      <c r="DE57" s="267">
        <v>1000</v>
      </c>
      <c r="DF57" s="267">
        <v>1000</v>
      </c>
      <c r="DG57" s="267">
        <v>1000</v>
      </c>
      <c r="DH57" s="267">
        <v>1000</v>
      </c>
      <c r="DI57" s="267">
        <v>37000</v>
      </c>
      <c r="DJ57" s="267">
        <v>4000</v>
      </c>
      <c r="DK57" s="267">
        <v>16000</v>
      </c>
      <c r="DL57" s="267">
        <v>26000</v>
      </c>
      <c r="DM57" s="267">
        <v>43000</v>
      </c>
      <c r="DN57" s="267">
        <v>20000</v>
      </c>
      <c r="DO57" s="267">
        <v>7000</v>
      </c>
      <c r="DP57" s="267">
        <v>1000</v>
      </c>
      <c r="DQ57" s="267">
        <v>1000</v>
      </c>
      <c r="DR57" s="267">
        <v>167000</v>
      </c>
      <c r="DS57" s="267">
        <v>36000</v>
      </c>
      <c r="DT57" s="267">
        <v>51000</v>
      </c>
      <c r="DU57" s="267">
        <v>178000</v>
      </c>
      <c r="DV57" s="267">
        <v>1000</v>
      </c>
      <c r="DW57" s="267">
        <v>1428000</v>
      </c>
      <c r="DX57" s="267">
        <v>160000</v>
      </c>
      <c r="DY57" s="267">
        <v>1160000</v>
      </c>
      <c r="DZ57" s="267">
        <v>198000</v>
      </c>
      <c r="EA57" s="267">
        <v>174000</v>
      </c>
      <c r="EB57" s="267">
        <v>24000</v>
      </c>
      <c r="EC57" s="267">
        <v>348000</v>
      </c>
      <c r="ED57" s="267">
        <v>94000</v>
      </c>
      <c r="EE57" s="267">
        <v>1249000</v>
      </c>
      <c r="EF57" s="267">
        <v>201000</v>
      </c>
      <c r="EG57" s="267">
        <v>1400000</v>
      </c>
      <c r="EH57" s="267">
        <v>200000</v>
      </c>
      <c r="EI57" s="267">
        <v>1526000</v>
      </c>
      <c r="EJ57" s="267">
        <v>228000</v>
      </c>
      <c r="EK57" s="267">
        <v>1</v>
      </c>
      <c r="EL57" s="267">
        <v>1</v>
      </c>
      <c r="EM57" s="267">
        <v>1</v>
      </c>
      <c r="EN57" s="267">
        <v>1</v>
      </c>
      <c r="EO57" s="267">
        <v>0</v>
      </c>
      <c r="EP57" s="267">
        <v>0</v>
      </c>
      <c r="EQ57" s="267">
        <v>0</v>
      </c>
      <c r="ER57" s="267" t="s">
        <v>1278</v>
      </c>
    </row>
    <row r="58" spans="1:148" x14ac:dyDescent="0.35">
      <c r="A58" s="267" t="s">
        <v>1126</v>
      </c>
      <c r="B58" s="267">
        <v>19000</v>
      </c>
      <c r="C58" s="267">
        <v>5000</v>
      </c>
      <c r="D58" s="267">
        <v>1000</v>
      </c>
      <c r="E58" s="267">
        <v>15000</v>
      </c>
      <c r="F58" s="267">
        <v>13000</v>
      </c>
      <c r="G58" s="267">
        <v>1000</v>
      </c>
      <c r="H58" s="267">
        <v>16000</v>
      </c>
      <c r="I58" s="267">
        <v>2000</v>
      </c>
      <c r="J58" s="267">
        <v>1000</v>
      </c>
      <c r="K58" s="267">
        <v>4000</v>
      </c>
      <c r="L58" s="267">
        <v>1000</v>
      </c>
      <c r="M58" s="267">
        <v>1000</v>
      </c>
      <c r="N58" s="267">
        <v>87000</v>
      </c>
      <c r="O58" s="267">
        <v>15000</v>
      </c>
      <c r="P58" s="267">
        <v>1000</v>
      </c>
      <c r="Q58" s="267">
        <v>4000</v>
      </c>
      <c r="R58" s="267">
        <v>1000</v>
      </c>
      <c r="S58" s="267">
        <v>1000</v>
      </c>
      <c r="T58" s="267">
        <v>16000</v>
      </c>
      <c r="U58" s="267">
        <v>3000</v>
      </c>
      <c r="V58" s="267">
        <v>1000</v>
      </c>
      <c r="W58" s="267">
        <v>15000</v>
      </c>
      <c r="X58" s="267">
        <v>3000</v>
      </c>
      <c r="Y58" s="267">
        <v>1000</v>
      </c>
      <c r="Z58" s="267">
        <v>1000</v>
      </c>
      <c r="AA58" s="267">
        <v>2000</v>
      </c>
      <c r="AB58" s="267">
        <v>1000</v>
      </c>
      <c r="AC58" s="267">
        <v>11000</v>
      </c>
      <c r="AD58" s="267">
        <v>1000</v>
      </c>
      <c r="AE58" s="267">
        <v>1000</v>
      </c>
      <c r="AF58" s="267">
        <v>3000</v>
      </c>
      <c r="AG58" s="267">
        <v>1000</v>
      </c>
      <c r="AH58" s="267">
        <v>1000</v>
      </c>
      <c r="AI58" s="267">
        <v>15000</v>
      </c>
      <c r="AJ58" s="267">
        <v>3000</v>
      </c>
      <c r="AK58" s="267">
        <v>2000</v>
      </c>
      <c r="AL58" s="267">
        <v>3000</v>
      </c>
      <c r="AM58" s="267">
        <v>1000</v>
      </c>
      <c r="AN58" s="267">
        <v>1000</v>
      </c>
      <c r="AO58" s="267">
        <v>120000</v>
      </c>
      <c r="AP58" s="267">
        <v>28000</v>
      </c>
      <c r="AQ58" s="267">
        <v>11000</v>
      </c>
      <c r="AR58" s="267">
        <v>14000</v>
      </c>
      <c r="AS58" s="267">
        <v>3000</v>
      </c>
      <c r="AT58" s="267">
        <v>1000</v>
      </c>
      <c r="AU58" s="267">
        <v>16000</v>
      </c>
      <c r="AV58" s="267">
        <v>1000</v>
      </c>
      <c r="AW58" s="267">
        <v>1000</v>
      </c>
      <c r="AX58" s="267">
        <v>10000</v>
      </c>
      <c r="AY58" s="267">
        <v>1000</v>
      </c>
      <c r="AZ58" s="267">
        <v>2000</v>
      </c>
      <c r="BA58" s="267">
        <v>5000</v>
      </c>
      <c r="BB58" s="267">
        <v>1000</v>
      </c>
      <c r="BC58" s="267">
        <v>1000</v>
      </c>
      <c r="BD58" s="267">
        <v>4000</v>
      </c>
      <c r="BE58" s="267">
        <v>1000</v>
      </c>
      <c r="BF58" s="267">
        <v>1000</v>
      </c>
      <c r="BG58" s="267">
        <v>5000</v>
      </c>
      <c r="BH58" s="267">
        <v>1000</v>
      </c>
      <c r="BI58" s="267">
        <v>1000</v>
      </c>
      <c r="BJ58" s="267">
        <v>10000</v>
      </c>
      <c r="BK58" s="267">
        <v>1000</v>
      </c>
      <c r="BL58" s="267">
        <v>1000</v>
      </c>
      <c r="BM58" s="267">
        <v>1000</v>
      </c>
      <c r="BN58" s="267">
        <v>1000</v>
      </c>
      <c r="BO58" s="267">
        <v>1000</v>
      </c>
      <c r="BP58" s="267">
        <v>10000</v>
      </c>
      <c r="BQ58" s="267">
        <v>2000</v>
      </c>
      <c r="BR58" s="267">
        <v>1000</v>
      </c>
      <c r="BS58" s="267">
        <v>2000</v>
      </c>
      <c r="BT58" s="267">
        <v>1000</v>
      </c>
      <c r="BU58" s="267">
        <v>1000</v>
      </c>
      <c r="BV58" s="267">
        <v>1000</v>
      </c>
      <c r="BW58" s="267">
        <v>1000</v>
      </c>
      <c r="BX58" s="267">
        <v>1000</v>
      </c>
      <c r="BY58" s="267">
        <v>1000</v>
      </c>
      <c r="BZ58" s="267">
        <v>1000</v>
      </c>
      <c r="CA58" s="267">
        <v>1000</v>
      </c>
      <c r="CB58" s="267">
        <v>1000</v>
      </c>
      <c r="CC58" s="267">
        <v>1000</v>
      </c>
      <c r="CD58" s="267">
        <v>1000</v>
      </c>
      <c r="CE58" s="267">
        <v>11000</v>
      </c>
      <c r="CF58" s="267">
        <v>1000</v>
      </c>
      <c r="CG58" s="267">
        <v>1000</v>
      </c>
      <c r="CH58" s="267">
        <v>3000</v>
      </c>
      <c r="CI58" s="267">
        <v>1000</v>
      </c>
      <c r="CJ58" s="267">
        <v>1000</v>
      </c>
      <c r="CK58" s="267">
        <v>1000</v>
      </c>
      <c r="CL58" s="267">
        <v>1000</v>
      </c>
      <c r="CM58" s="267">
        <v>1000</v>
      </c>
      <c r="CN58" s="267">
        <v>5000</v>
      </c>
      <c r="CO58" s="267">
        <v>1000</v>
      </c>
      <c r="CP58" s="267">
        <v>1000</v>
      </c>
      <c r="CQ58" s="267">
        <v>1000</v>
      </c>
      <c r="CR58" s="267">
        <v>1000</v>
      </c>
      <c r="CS58" s="267">
        <v>1000</v>
      </c>
      <c r="CT58" s="267">
        <v>6000</v>
      </c>
      <c r="CU58" s="267">
        <v>1000</v>
      </c>
      <c r="CV58" s="267">
        <v>1000</v>
      </c>
      <c r="CW58" s="267">
        <v>60000</v>
      </c>
      <c r="CX58" s="267">
        <v>19000</v>
      </c>
      <c r="CY58" s="267">
        <v>9000</v>
      </c>
      <c r="CZ58" s="267">
        <v>5000</v>
      </c>
      <c r="DA58" s="267">
        <v>1000</v>
      </c>
      <c r="DB58" s="267">
        <v>1000</v>
      </c>
      <c r="DC58" s="267">
        <v>1000</v>
      </c>
      <c r="DD58" s="267">
        <v>1000</v>
      </c>
      <c r="DE58" s="267">
        <v>1000</v>
      </c>
      <c r="DF58" s="267">
        <v>1000</v>
      </c>
      <c r="DG58" s="267">
        <v>1000</v>
      </c>
      <c r="DH58" s="267">
        <v>1000</v>
      </c>
      <c r="DI58" s="267">
        <v>37000</v>
      </c>
      <c r="DJ58" s="267">
        <v>4000</v>
      </c>
      <c r="DK58" s="267">
        <v>16000</v>
      </c>
      <c r="DL58" s="267">
        <v>26000</v>
      </c>
      <c r="DM58" s="267">
        <v>43000</v>
      </c>
      <c r="DN58" s="267">
        <v>20000</v>
      </c>
      <c r="DO58" s="267">
        <v>7000</v>
      </c>
      <c r="DP58" s="267">
        <v>1000</v>
      </c>
      <c r="DQ58" s="267">
        <v>1000</v>
      </c>
      <c r="DR58" s="267">
        <v>167000</v>
      </c>
      <c r="DS58" s="267">
        <v>36000</v>
      </c>
      <c r="DT58" s="267">
        <v>51000</v>
      </c>
      <c r="DU58" s="267">
        <v>178000</v>
      </c>
      <c r="DV58" s="267">
        <v>1000</v>
      </c>
      <c r="DW58" s="267">
        <v>1428000</v>
      </c>
      <c r="DX58" s="267">
        <v>160000</v>
      </c>
      <c r="DY58" s="267">
        <v>1160000</v>
      </c>
      <c r="DZ58" s="267">
        <v>198000</v>
      </c>
      <c r="EA58" s="267">
        <v>174000</v>
      </c>
      <c r="EB58" s="267">
        <v>24000</v>
      </c>
      <c r="EC58" s="267">
        <v>348000</v>
      </c>
      <c r="ED58" s="267">
        <v>94000</v>
      </c>
      <c r="EE58" s="267">
        <v>1249000</v>
      </c>
      <c r="EF58" s="267">
        <v>201000</v>
      </c>
      <c r="EG58" s="267">
        <v>1400000</v>
      </c>
      <c r="EH58" s="267">
        <v>200000</v>
      </c>
      <c r="EI58" s="267">
        <v>1526000</v>
      </c>
      <c r="EJ58" s="267">
        <v>228000</v>
      </c>
      <c r="EK58" s="267">
        <v>1</v>
      </c>
      <c r="EL58" s="267">
        <v>1</v>
      </c>
      <c r="EM58" s="267">
        <v>1</v>
      </c>
      <c r="EN58" s="267">
        <v>1</v>
      </c>
      <c r="EO58" s="267">
        <v>0</v>
      </c>
      <c r="EP58" s="267">
        <v>0</v>
      </c>
      <c r="EQ58" s="267">
        <v>0</v>
      </c>
      <c r="ER58" s="267" t="s">
        <v>1124</v>
      </c>
    </row>
    <row r="59" spans="1:148" x14ac:dyDescent="0.35">
      <c r="A59" s="267" t="s">
        <v>1726</v>
      </c>
      <c r="B59" s="267">
        <v>19000</v>
      </c>
      <c r="C59" s="267">
        <v>5000</v>
      </c>
      <c r="D59" s="267">
        <v>1000</v>
      </c>
      <c r="E59" s="267">
        <v>15000</v>
      </c>
      <c r="F59" s="267">
        <v>13000</v>
      </c>
      <c r="G59" s="267">
        <v>1000</v>
      </c>
      <c r="H59" s="267">
        <v>16000</v>
      </c>
      <c r="I59" s="267">
        <v>2000</v>
      </c>
      <c r="J59" s="267">
        <v>1000</v>
      </c>
      <c r="K59" s="267">
        <v>4000</v>
      </c>
      <c r="L59" s="267">
        <v>1000</v>
      </c>
      <c r="M59" s="267">
        <v>1000</v>
      </c>
      <c r="N59" s="267">
        <v>87000</v>
      </c>
      <c r="O59" s="267">
        <v>15000</v>
      </c>
      <c r="P59" s="267">
        <v>1000</v>
      </c>
      <c r="Q59" s="267">
        <v>4000</v>
      </c>
      <c r="R59" s="267">
        <v>1000</v>
      </c>
      <c r="S59" s="267">
        <v>1000</v>
      </c>
      <c r="T59" s="267">
        <v>16000</v>
      </c>
      <c r="U59" s="267">
        <v>3000</v>
      </c>
      <c r="V59" s="267">
        <v>1000</v>
      </c>
      <c r="W59" s="267">
        <v>15000</v>
      </c>
      <c r="X59" s="267">
        <v>3000</v>
      </c>
      <c r="Y59" s="267">
        <v>1000</v>
      </c>
      <c r="Z59" s="267">
        <v>1000</v>
      </c>
      <c r="AA59" s="267">
        <v>2000</v>
      </c>
      <c r="AB59" s="267">
        <v>1000</v>
      </c>
      <c r="AC59" s="267">
        <v>11000</v>
      </c>
      <c r="AD59" s="267">
        <v>1000</v>
      </c>
      <c r="AE59" s="267">
        <v>1000</v>
      </c>
      <c r="AF59" s="267">
        <v>3000</v>
      </c>
      <c r="AG59" s="267">
        <v>1000</v>
      </c>
      <c r="AH59" s="267">
        <v>1000</v>
      </c>
      <c r="AI59" s="267">
        <v>15000</v>
      </c>
      <c r="AJ59" s="267">
        <v>3000</v>
      </c>
      <c r="AK59" s="267">
        <v>2000</v>
      </c>
      <c r="AL59" s="267">
        <v>3000</v>
      </c>
      <c r="AM59" s="267">
        <v>1000</v>
      </c>
      <c r="AN59" s="267">
        <v>1000</v>
      </c>
      <c r="AO59" s="267">
        <v>120000</v>
      </c>
      <c r="AP59" s="267">
        <v>28000</v>
      </c>
      <c r="AQ59" s="267">
        <v>11000</v>
      </c>
      <c r="AR59" s="267">
        <v>14000</v>
      </c>
      <c r="AS59" s="267">
        <v>3000</v>
      </c>
      <c r="AT59" s="267">
        <v>1000</v>
      </c>
      <c r="AU59" s="267">
        <v>16000</v>
      </c>
      <c r="AV59" s="267">
        <v>1000</v>
      </c>
      <c r="AW59" s="267">
        <v>1000</v>
      </c>
      <c r="AX59" s="267">
        <v>10000</v>
      </c>
      <c r="AY59" s="267">
        <v>1000</v>
      </c>
      <c r="AZ59" s="267">
        <v>2000</v>
      </c>
      <c r="BA59" s="267">
        <v>5000</v>
      </c>
      <c r="BB59" s="267">
        <v>1000</v>
      </c>
      <c r="BC59" s="267">
        <v>1000</v>
      </c>
      <c r="BD59" s="267">
        <v>4000</v>
      </c>
      <c r="BE59" s="267">
        <v>1000</v>
      </c>
      <c r="BF59" s="267">
        <v>1000</v>
      </c>
      <c r="BG59" s="267">
        <v>5000</v>
      </c>
      <c r="BH59" s="267">
        <v>1000</v>
      </c>
      <c r="BI59" s="267">
        <v>1000</v>
      </c>
      <c r="BJ59" s="267">
        <v>10000</v>
      </c>
      <c r="BK59" s="267">
        <v>1000</v>
      </c>
      <c r="BL59" s="267">
        <v>1000</v>
      </c>
      <c r="BM59" s="267">
        <v>1000</v>
      </c>
      <c r="BN59" s="267">
        <v>1000</v>
      </c>
      <c r="BO59" s="267">
        <v>1000</v>
      </c>
      <c r="BP59" s="267">
        <v>10000</v>
      </c>
      <c r="BQ59" s="267">
        <v>2000</v>
      </c>
      <c r="BR59" s="267">
        <v>1000</v>
      </c>
      <c r="BS59" s="267">
        <v>2000</v>
      </c>
      <c r="BT59" s="267">
        <v>1000</v>
      </c>
      <c r="BU59" s="267">
        <v>1000</v>
      </c>
      <c r="BV59" s="267">
        <v>1000</v>
      </c>
      <c r="BW59" s="267">
        <v>1000</v>
      </c>
      <c r="BX59" s="267">
        <v>1000</v>
      </c>
      <c r="BY59" s="267">
        <v>1000</v>
      </c>
      <c r="BZ59" s="267">
        <v>1000</v>
      </c>
      <c r="CA59" s="267">
        <v>1000</v>
      </c>
      <c r="CB59" s="267">
        <v>1000</v>
      </c>
      <c r="CC59" s="267">
        <v>1000</v>
      </c>
      <c r="CD59" s="267">
        <v>1000</v>
      </c>
      <c r="CE59" s="267">
        <v>11000</v>
      </c>
      <c r="CF59" s="267">
        <v>1000</v>
      </c>
      <c r="CG59" s="267">
        <v>1000</v>
      </c>
      <c r="CH59" s="267">
        <v>3000</v>
      </c>
      <c r="CI59" s="267">
        <v>1000</v>
      </c>
      <c r="CJ59" s="267">
        <v>1000</v>
      </c>
      <c r="CK59" s="267">
        <v>1000</v>
      </c>
      <c r="CL59" s="267">
        <v>1000</v>
      </c>
      <c r="CM59" s="267">
        <v>1000</v>
      </c>
      <c r="CN59" s="267">
        <v>5000</v>
      </c>
      <c r="CO59" s="267">
        <v>1000</v>
      </c>
      <c r="CP59" s="267">
        <v>1000</v>
      </c>
      <c r="CQ59" s="267">
        <v>1000</v>
      </c>
      <c r="CR59" s="267">
        <v>1000</v>
      </c>
      <c r="CS59" s="267">
        <v>1000</v>
      </c>
      <c r="CT59" s="267">
        <v>6000</v>
      </c>
      <c r="CU59" s="267">
        <v>1000</v>
      </c>
      <c r="CV59" s="267">
        <v>1000</v>
      </c>
      <c r="CW59" s="267">
        <v>60000</v>
      </c>
      <c r="CX59" s="267">
        <v>19000</v>
      </c>
      <c r="CY59" s="267">
        <v>9000</v>
      </c>
      <c r="CZ59" s="267">
        <v>5000</v>
      </c>
      <c r="DA59" s="267">
        <v>1000</v>
      </c>
      <c r="DB59" s="267">
        <v>1000</v>
      </c>
      <c r="DC59" s="267">
        <v>1000</v>
      </c>
      <c r="DD59" s="267">
        <v>1000</v>
      </c>
      <c r="DE59" s="267">
        <v>1000</v>
      </c>
      <c r="DF59" s="267">
        <v>1000</v>
      </c>
      <c r="DG59" s="267">
        <v>1000</v>
      </c>
      <c r="DH59" s="267">
        <v>1000</v>
      </c>
      <c r="DI59" s="267">
        <v>37000</v>
      </c>
      <c r="DJ59" s="267">
        <v>4000</v>
      </c>
      <c r="DK59" s="267">
        <v>16000</v>
      </c>
      <c r="DL59" s="267">
        <v>26000</v>
      </c>
      <c r="DM59" s="267">
        <v>43000</v>
      </c>
      <c r="DN59" s="267">
        <v>20000</v>
      </c>
      <c r="DO59" s="267">
        <v>7000</v>
      </c>
      <c r="DP59" s="267">
        <v>1000</v>
      </c>
      <c r="DQ59" s="267">
        <v>1000</v>
      </c>
      <c r="DR59" s="267">
        <v>167000</v>
      </c>
      <c r="DS59" s="267">
        <v>36000</v>
      </c>
      <c r="DT59" s="267">
        <v>51000</v>
      </c>
      <c r="DU59" s="267">
        <v>178000</v>
      </c>
      <c r="DV59" s="267">
        <v>1000</v>
      </c>
      <c r="DW59" s="267">
        <v>1428000</v>
      </c>
      <c r="DX59" s="267">
        <v>160000</v>
      </c>
      <c r="DY59" s="267">
        <v>1160000</v>
      </c>
      <c r="DZ59" s="267">
        <v>198000</v>
      </c>
      <c r="EA59" s="267">
        <v>174000</v>
      </c>
      <c r="EB59" s="267">
        <v>24000</v>
      </c>
      <c r="EC59" s="267">
        <v>348000</v>
      </c>
      <c r="ED59" s="267">
        <v>94000</v>
      </c>
      <c r="EE59" s="267">
        <v>1249000</v>
      </c>
      <c r="EF59" s="267">
        <v>201000</v>
      </c>
      <c r="EG59" s="267">
        <v>1400000</v>
      </c>
      <c r="EH59" s="267">
        <v>200000</v>
      </c>
      <c r="EI59" s="267">
        <v>1526000</v>
      </c>
      <c r="EJ59" s="267">
        <v>228000</v>
      </c>
      <c r="EK59" s="267">
        <v>1</v>
      </c>
      <c r="EL59" s="267">
        <v>1</v>
      </c>
      <c r="EM59" s="267">
        <v>1</v>
      </c>
      <c r="EN59" s="267">
        <v>1</v>
      </c>
      <c r="EO59" s="267">
        <v>0</v>
      </c>
      <c r="EP59" s="267">
        <v>0</v>
      </c>
      <c r="EQ59" s="267">
        <v>1</v>
      </c>
      <c r="ER59" s="267" t="s">
        <v>1724</v>
      </c>
    </row>
    <row r="60" spans="1:148" x14ac:dyDescent="0.35">
      <c r="A60" s="267" t="s">
        <v>2149</v>
      </c>
      <c r="B60" s="267">
        <v>19000</v>
      </c>
      <c r="C60" s="267">
        <v>5000</v>
      </c>
      <c r="D60" s="267">
        <v>1000</v>
      </c>
      <c r="E60" s="267">
        <v>15000</v>
      </c>
      <c r="F60" s="267">
        <v>13000</v>
      </c>
      <c r="G60" s="267">
        <v>1000</v>
      </c>
      <c r="H60" s="267">
        <v>16000</v>
      </c>
      <c r="I60" s="267">
        <v>2000</v>
      </c>
      <c r="J60" s="267">
        <v>1000</v>
      </c>
      <c r="K60" s="267">
        <v>4000</v>
      </c>
      <c r="L60" s="267">
        <v>1000</v>
      </c>
      <c r="M60" s="267">
        <v>1000</v>
      </c>
      <c r="N60" s="267">
        <v>87000</v>
      </c>
      <c r="O60" s="267">
        <v>15000</v>
      </c>
      <c r="P60" s="267">
        <v>1000</v>
      </c>
      <c r="Q60" s="267">
        <v>4000</v>
      </c>
      <c r="R60" s="267">
        <v>1000</v>
      </c>
      <c r="S60" s="267">
        <v>1000</v>
      </c>
      <c r="T60" s="267">
        <v>16000</v>
      </c>
      <c r="U60" s="267">
        <v>3000</v>
      </c>
      <c r="V60" s="267">
        <v>1000</v>
      </c>
      <c r="W60" s="267">
        <v>15000</v>
      </c>
      <c r="X60" s="267">
        <v>3000</v>
      </c>
      <c r="Y60" s="267">
        <v>1000</v>
      </c>
      <c r="Z60" s="267">
        <v>1000</v>
      </c>
      <c r="AA60" s="267">
        <v>2000</v>
      </c>
      <c r="AB60" s="267">
        <v>1000</v>
      </c>
      <c r="AC60" s="267">
        <v>11000</v>
      </c>
      <c r="AD60" s="267">
        <v>1000</v>
      </c>
      <c r="AE60" s="267">
        <v>1000</v>
      </c>
      <c r="AF60" s="267">
        <v>3000</v>
      </c>
      <c r="AG60" s="267">
        <v>1000</v>
      </c>
      <c r="AH60" s="267">
        <v>1000</v>
      </c>
      <c r="AI60" s="267">
        <v>15000</v>
      </c>
      <c r="AJ60" s="267">
        <v>3000</v>
      </c>
      <c r="AK60" s="267">
        <v>2000</v>
      </c>
      <c r="AL60" s="267">
        <v>3000</v>
      </c>
      <c r="AM60" s="267">
        <v>1000</v>
      </c>
      <c r="AN60" s="267">
        <v>1000</v>
      </c>
      <c r="AO60" s="267">
        <v>120000</v>
      </c>
      <c r="AP60" s="267">
        <v>28000</v>
      </c>
      <c r="AQ60" s="267">
        <v>11000</v>
      </c>
      <c r="AR60" s="267">
        <v>14000</v>
      </c>
      <c r="AS60" s="267">
        <v>3000</v>
      </c>
      <c r="AT60" s="267">
        <v>1000</v>
      </c>
      <c r="AU60" s="267">
        <v>16000</v>
      </c>
      <c r="AV60" s="267">
        <v>1000</v>
      </c>
      <c r="AW60" s="267">
        <v>1000</v>
      </c>
      <c r="AX60" s="267">
        <v>10000</v>
      </c>
      <c r="AY60" s="267">
        <v>1000</v>
      </c>
      <c r="AZ60" s="267">
        <v>2000</v>
      </c>
      <c r="BA60" s="267">
        <v>5000</v>
      </c>
      <c r="BB60" s="267">
        <v>1000</v>
      </c>
      <c r="BC60" s="267">
        <v>1000</v>
      </c>
      <c r="BD60" s="267">
        <v>4000</v>
      </c>
      <c r="BE60" s="267">
        <v>1000</v>
      </c>
      <c r="BF60" s="267">
        <v>1000</v>
      </c>
      <c r="BG60" s="267">
        <v>5000</v>
      </c>
      <c r="BH60" s="267">
        <v>1000</v>
      </c>
      <c r="BI60" s="267">
        <v>1000</v>
      </c>
      <c r="BJ60" s="267">
        <v>10000</v>
      </c>
      <c r="BK60" s="267">
        <v>1000</v>
      </c>
      <c r="BL60" s="267">
        <v>1000</v>
      </c>
      <c r="BM60" s="267">
        <v>1000</v>
      </c>
      <c r="BN60" s="267">
        <v>1000</v>
      </c>
      <c r="BO60" s="267">
        <v>1000</v>
      </c>
      <c r="BP60" s="267">
        <v>10000</v>
      </c>
      <c r="BQ60" s="267">
        <v>2000</v>
      </c>
      <c r="BR60" s="267">
        <v>1000</v>
      </c>
      <c r="BS60" s="267">
        <v>2000</v>
      </c>
      <c r="BT60" s="267">
        <v>1000</v>
      </c>
      <c r="BU60" s="267">
        <v>1000</v>
      </c>
      <c r="BV60" s="267">
        <v>1000</v>
      </c>
      <c r="BW60" s="267">
        <v>1000</v>
      </c>
      <c r="BX60" s="267">
        <v>1000</v>
      </c>
      <c r="BY60" s="267">
        <v>1000</v>
      </c>
      <c r="BZ60" s="267">
        <v>1000</v>
      </c>
      <c r="CA60" s="267">
        <v>1000</v>
      </c>
      <c r="CB60" s="267">
        <v>1000</v>
      </c>
      <c r="CC60" s="267">
        <v>1000</v>
      </c>
      <c r="CD60" s="267">
        <v>1000</v>
      </c>
      <c r="CE60" s="267">
        <v>11000</v>
      </c>
      <c r="CF60" s="267">
        <v>1000</v>
      </c>
      <c r="CG60" s="267">
        <v>1000</v>
      </c>
      <c r="CH60" s="267">
        <v>3000</v>
      </c>
      <c r="CI60" s="267">
        <v>1000</v>
      </c>
      <c r="CJ60" s="267">
        <v>1000</v>
      </c>
      <c r="CK60" s="267">
        <v>1000</v>
      </c>
      <c r="CL60" s="267">
        <v>1000</v>
      </c>
      <c r="CM60" s="267">
        <v>1000</v>
      </c>
      <c r="CN60" s="267">
        <v>5000</v>
      </c>
      <c r="CO60" s="267">
        <v>1000</v>
      </c>
      <c r="CP60" s="267">
        <v>1000</v>
      </c>
      <c r="CQ60" s="267">
        <v>1000</v>
      </c>
      <c r="CR60" s="267">
        <v>1000</v>
      </c>
      <c r="CS60" s="267">
        <v>1000</v>
      </c>
      <c r="CT60" s="267">
        <v>6000</v>
      </c>
      <c r="CU60" s="267">
        <v>1000</v>
      </c>
      <c r="CV60" s="267">
        <v>1000</v>
      </c>
      <c r="CW60" s="267">
        <v>60000</v>
      </c>
      <c r="CX60" s="267">
        <v>19000</v>
      </c>
      <c r="CY60" s="267">
        <v>9000</v>
      </c>
      <c r="CZ60" s="267">
        <v>5000</v>
      </c>
      <c r="DA60" s="267">
        <v>1000</v>
      </c>
      <c r="DB60" s="267">
        <v>1000</v>
      </c>
      <c r="DC60" s="267">
        <v>1000</v>
      </c>
      <c r="DD60" s="267">
        <v>1000</v>
      </c>
      <c r="DE60" s="267">
        <v>1000</v>
      </c>
      <c r="DF60" s="267">
        <v>1000</v>
      </c>
      <c r="DG60" s="267">
        <v>1000</v>
      </c>
      <c r="DH60" s="267">
        <v>1000</v>
      </c>
      <c r="DI60" s="267">
        <v>37000</v>
      </c>
      <c r="DJ60" s="267">
        <v>4000</v>
      </c>
      <c r="DK60" s="267">
        <v>16000</v>
      </c>
      <c r="DL60" s="267">
        <v>26000</v>
      </c>
      <c r="DM60" s="267">
        <v>43000</v>
      </c>
      <c r="DN60" s="267">
        <v>20000</v>
      </c>
      <c r="DO60" s="267">
        <v>7000</v>
      </c>
      <c r="DP60" s="267">
        <v>1000</v>
      </c>
      <c r="DQ60" s="267">
        <v>1000</v>
      </c>
      <c r="DR60" s="267">
        <v>167000</v>
      </c>
      <c r="DS60" s="267">
        <v>36000</v>
      </c>
      <c r="DT60" s="267">
        <v>51000</v>
      </c>
      <c r="DU60" s="267">
        <v>178000</v>
      </c>
      <c r="DV60" s="267">
        <v>1000</v>
      </c>
      <c r="DW60" s="267">
        <v>1428000</v>
      </c>
      <c r="DX60" s="267">
        <v>160000</v>
      </c>
      <c r="DY60" s="267">
        <v>1160000</v>
      </c>
      <c r="DZ60" s="267">
        <v>198000</v>
      </c>
      <c r="EA60" s="267">
        <v>174000</v>
      </c>
      <c r="EB60" s="267">
        <v>24000</v>
      </c>
      <c r="EC60" s="267">
        <v>348000</v>
      </c>
      <c r="ED60" s="267">
        <v>94000</v>
      </c>
      <c r="EE60" s="267">
        <v>1249000</v>
      </c>
      <c r="EF60" s="267">
        <v>201000</v>
      </c>
      <c r="EG60" s="267">
        <v>1400000</v>
      </c>
      <c r="EH60" s="267">
        <v>200000</v>
      </c>
      <c r="EI60" s="267">
        <v>1526000</v>
      </c>
      <c r="EJ60" s="267">
        <v>228000</v>
      </c>
      <c r="EK60" s="267">
        <v>1</v>
      </c>
      <c r="EL60" s="267">
        <v>1</v>
      </c>
      <c r="EM60" s="267">
        <v>1</v>
      </c>
      <c r="EN60" s="267">
        <v>1</v>
      </c>
      <c r="EO60" s="267">
        <v>0</v>
      </c>
      <c r="EP60" s="267">
        <v>0</v>
      </c>
      <c r="EQ60" s="267">
        <v>1</v>
      </c>
      <c r="ER60" s="267" t="s">
        <v>2147</v>
      </c>
    </row>
    <row r="61" spans="1:148" x14ac:dyDescent="0.35">
      <c r="A61" s="267" t="s">
        <v>1229</v>
      </c>
      <c r="B61" s="267">
        <v>19000</v>
      </c>
      <c r="C61" s="267">
        <v>5000</v>
      </c>
      <c r="D61" s="267">
        <v>1000</v>
      </c>
      <c r="E61" s="267">
        <v>15000</v>
      </c>
      <c r="F61" s="267">
        <v>13000</v>
      </c>
      <c r="G61" s="267">
        <v>1000</v>
      </c>
      <c r="H61" s="267">
        <v>16000</v>
      </c>
      <c r="I61" s="267">
        <v>2000</v>
      </c>
      <c r="J61" s="267">
        <v>1000</v>
      </c>
      <c r="K61" s="267">
        <v>4000</v>
      </c>
      <c r="L61" s="267">
        <v>1000</v>
      </c>
      <c r="M61" s="267">
        <v>1000</v>
      </c>
      <c r="N61" s="267">
        <v>87000</v>
      </c>
      <c r="O61" s="267">
        <v>15000</v>
      </c>
      <c r="P61" s="267">
        <v>1000</v>
      </c>
      <c r="Q61" s="267">
        <v>4000</v>
      </c>
      <c r="R61" s="267">
        <v>1000</v>
      </c>
      <c r="S61" s="267">
        <v>1000</v>
      </c>
      <c r="T61" s="267">
        <v>16000</v>
      </c>
      <c r="U61" s="267">
        <v>3000</v>
      </c>
      <c r="V61" s="267">
        <v>1000</v>
      </c>
      <c r="W61" s="267">
        <v>15000</v>
      </c>
      <c r="X61" s="267">
        <v>3000</v>
      </c>
      <c r="Y61" s="267">
        <v>1000</v>
      </c>
      <c r="Z61" s="267">
        <v>1000</v>
      </c>
      <c r="AA61" s="267">
        <v>2000</v>
      </c>
      <c r="AB61" s="267">
        <v>1000</v>
      </c>
      <c r="AC61" s="267">
        <v>11000</v>
      </c>
      <c r="AD61" s="267">
        <v>1000</v>
      </c>
      <c r="AE61" s="267">
        <v>1000</v>
      </c>
      <c r="AF61" s="267">
        <v>3000</v>
      </c>
      <c r="AG61" s="267">
        <v>1000</v>
      </c>
      <c r="AH61" s="267">
        <v>1000</v>
      </c>
      <c r="AI61" s="267">
        <v>15000</v>
      </c>
      <c r="AJ61" s="267">
        <v>3000</v>
      </c>
      <c r="AK61" s="267">
        <v>2000</v>
      </c>
      <c r="AL61" s="267">
        <v>3000</v>
      </c>
      <c r="AM61" s="267">
        <v>1000</v>
      </c>
      <c r="AN61" s="267">
        <v>1000</v>
      </c>
      <c r="AO61" s="267">
        <v>120000</v>
      </c>
      <c r="AP61" s="267">
        <v>28000</v>
      </c>
      <c r="AQ61" s="267">
        <v>11000</v>
      </c>
      <c r="AR61" s="267">
        <v>14000</v>
      </c>
      <c r="AS61" s="267">
        <v>3000</v>
      </c>
      <c r="AT61" s="267">
        <v>1000</v>
      </c>
      <c r="AU61" s="267">
        <v>16000</v>
      </c>
      <c r="AV61" s="267">
        <v>1000</v>
      </c>
      <c r="AW61" s="267">
        <v>1000</v>
      </c>
      <c r="AX61" s="267">
        <v>10000</v>
      </c>
      <c r="AY61" s="267">
        <v>1000</v>
      </c>
      <c r="AZ61" s="267">
        <v>2000</v>
      </c>
      <c r="BA61" s="267">
        <v>5000</v>
      </c>
      <c r="BB61" s="267">
        <v>1000</v>
      </c>
      <c r="BC61" s="267">
        <v>1000</v>
      </c>
      <c r="BD61" s="267">
        <v>4000</v>
      </c>
      <c r="BE61" s="267">
        <v>1000</v>
      </c>
      <c r="BF61" s="267">
        <v>1000</v>
      </c>
      <c r="BG61" s="267">
        <v>5000</v>
      </c>
      <c r="BH61" s="267">
        <v>1000</v>
      </c>
      <c r="BI61" s="267">
        <v>1000</v>
      </c>
      <c r="BJ61" s="267">
        <v>10000</v>
      </c>
      <c r="BK61" s="267">
        <v>1000</v>
      </c>
      <c r="BL61" s="267">
        <v>1000</v>
      </c>
      <c r="BM61" s="267">
        <v>1000</v>
      </c>
      <c r="BN61" s="267">
        <v>1000</v>
      </c>
      <c r="BO61" s="267">
        <v>1000</v>
      </c>
      <c r="BP61" s="267">
        <v>10000</v>
      </c>
      <c r="BQ61" s="267">
        <v>2000</v>
      </c>
      <c r="BR61" s="267">
        <v>1000</v>
      </c>
      <c r="BS61" s="267">
        <v>2000</v>
      </c>
      <c r="BT61" s="267">
        <v>1000</v>
      </c>
      <c r="BU61" s="267">
        <v>1000</v>
      </c>
      <c r="BV61" s="267">
        <v>1000</v>
      </c>
      <c r="BW61" s="267">
        <v>1000</v>
      </c>
      <c r="BX61" s="267">
        <v>1000</v>
      </c>
      <c r="BY61" s="267">
        <v>1000</v>
      </c>
      <c r="BZ61" s="267">
        <v>1000</v>
      </c>
      <c r="CA61" s="267">
        <v>1000</v>
      </c>
      <c r="CB61" s="267">
        <v>1000</v>
      </c>
      <c r="CC61" s="267">
        <v>1000</v>
      </c>
      <c r="CD61" s="267">
        <v>1000</v>
      </c>
      <c r="CE61" s="267">
        <v>11000</v>
      </c>
      <c r="CF61" s="267">
        <v>1000</v>
      </c>
      <c r="CG61" s="267">
        <v>1000</v>
      </c>
      <c r="CH61" s="267">
        <v>3000</v>
      </c>
      <c r="CI61" s="267">
        <v>1000</v>
      </c>
      <c r="CJ61" s="267">
        <v>1000</v>
      </c>
      <c r="CK61" s="267">
        <v>1000</v>
      </c>
      <c r="CL61" s="267">
        <v>1000</v>
      </c>
      <c r="CM61" s="267">
        <v>1000</v>
      </c>
      <c r="CN61" s="267">
        <v>5000</v>
      </c>
      <c r="CO61" s="267">
        <v>1000</v>
      </c>
      <c r="CP61" s="267">
        <v>1000</v>
      </c>
      <c r="CQ61" s="267">
        <v>1000</v>
      </c>
      <c r="CR61" s="267">
        <v>1000</v>
      </c>
      <c r="CS61" s="267">
        <v>1000</v>
      </c>
      <c r="CT61" s="267">
        <v>6000</v>
      </c>
      <c r="CU61" s="267">
        <v>1000</v>
      </c>
      <c r="CV61" s="267">
        <v>1000</v>
      </c>
      <c r="CW61" s="267">
        <v>60000</v>
      </c>
      <c r="CX61" s="267">
        <v>19000</v>
      </c>
      <c r="CY61" s="267">
        <v>9000</v>
      </c>
      <c r="CZ61" s="267">
        <v>5000</v>
      </c>
      <c r="DA61" s="267">
        <v>1000</v>
      </c>
      <c r="DB61" s="267">
        <v>1000</v>
      </c>
      <c r="DC61" s="267">
        <v>1000</v>
      </c>
      <c r="DD61" s="267">
        <v>1000</v>
      </c>
      <c r="DE61" s="267">
        <v>1000</v>
      </c>
      <c r="DF61" s="267">
        <v>1000</v>
      </c>
      <c r="DG61" s="267">
        <v>1000</v>
      </c>
      <c r="DH61" s="267">
        <v>1000</v>
      </c>
      <c r="DI61" s="267">
        <v>37000</v>
      </c>
      <c r="DJ61" s="267">
        <v>4000</v>
      </c>
      <c r="DK61" s="267">
        <v>16000</v>
      </c>
      <c r="DL61" s="267">
        <v>26000</v>
      </c>
      <c r="DM61" s="267">
        <v>43000</v>
      </c>
      <c r="DN61" s="267">
        <v>20000</v>
      </c>
      <c r="DO61" s="267">
        <v>7000</v>
      </c>
      <c r="DP61" s="267">
        <v>1000</v>
      </c>
      <c r="DQ61" s="267">
        <v>1000</v>
      </c>
      <c r="DR61" s="267">
        <v>167000</v>
      </c>
      <c r="DS61" s="267">
        <v>36000</v>
      </c>
      <c r="DT61" s="267">
        <v>51000</v>
      </c>
      <c r="DU61" s="267">
        <v>178000</v>
      </c>
      <c r="DV61" s="267">
        <v>1000</v>
      </c>
      <c r="DW61" s="267">
        <v>1428000</v>
      </c>
      <c r="DX61" s="267">
        <v>160000</v>
      </c>
      <c r="DY61" s="267">
        <v>1160000</v>
      </c>
      <c r="DZ61" s="267">
        <v>198000</v>
      </c>
      <c r="EA61" s="267">
        <v>174000</v>
      </c>
      <c r="EB61" s="267">
        <v>24000</v>
      </c>
      <c r="EC61" s="267">
        <v>348000</v>
      </c>
      <c r="ED61" s="267">
        <v>94000</v>
      </c>
      <c r="EE61" s="267">
        <v>1249000</v>
      </c>
      <c r="EF61" s="267">
        <v>201000</v>
      </c>
      <c r="EG61" s="267">
        <v>1400000</v>
      </c>
      <c r="EH61" s="267">
        <v>200000</v>
      </c>
      <c r="EI61" s="267">
        <v>1526000</v>
      </c>
      <c r="EJ61" s="267">
        <v>228000</v>
      </c>
      <c r="EK61" s="267">
        <v>1</v>
      </c>
      <c r="EL61" s="267">
        <v>1</v>
      </c>
      <c r="EM61" s="267">
        <v>1</v>
      </c>
      <c r="EN61" s="267">
        <v>1</v>
      </c>
      <c r="EO61" s="267">
        <v>0</v>
      </c>
      <c r="EP61" s="267">
        <v>0</v>
      </c>
      <c r="EQ61" s="267">
        <v>0</v>
      </c>
      <c r="ER61" s="267" t="s">
        <v>1227</v>
      </c>
    </row>
    <row r="62" spans="1:148" x14ac:dyDescent="0.35">
      <c r="A62" s="267" t="s">
        <v>2179</v>
      </c>
      <c r="B62" s="267">
        <v>19000</v>
      </c>
      <c r="C62" s="267">
        <v>5000</v>
      </c>
      <c r="D62" s="267">
        <v>1000</v>
      </c>
      <c r="E62" s="267">
        <v>15000</v>
      </c>
      <c r="F62" s="267">
        <v>13000</v>
      </c>
      <c r="G62" s="267">
        <v>1000</v>
      </c>
      <c r="H62" s="267">
        <v>16000</v>
      </c>
      <c r="I62" s="267">
        <v>2000</v>
      </c>
      <c r="J62" s="267">
        <v>1000</v>
      </c>
      <c r="K62" s="267">
        <v>4000</v>
      </c>
      <c r="L62" s="267">
        <v>1000</v>
      </c>
      <c r="M62" s="267">
        <v>1000</v>
      </c>
      <c r="N62" s="267">
        <v>87000</v>
      </c>
      <c r="O62" s="267">
        <v>15000</v>
      </c>
      <c r="P62" s="267">
        <v>1000</v>
      </c>
      <c r="Q62" s="267">
        <v>4000</v>
      </c>
      <c r="R62" s="267">
        <v>1000</v>
      </c>
      <c r="S62" s="267">
        <v>1000</v>
      </c>
      <c r="T62" s="267">
        <v>16000</v>
      </c>
      <c r="U62" s="267">
        <v>3000</v>
      </c>
      <c r="V62" s="267">
        <v>1000</v>
      </c>
      <c r="W62" s="267">
        <v>15000</v>
      </c>
      <c r="X62" s="267">
        <v>3000</v>
      </c>
      <c r="Y62" s="267">
        <v>1000</v>
      </c>
      <c r="Z62" s="267">
        <v>1000</v>
      </c>
      <c r="AA62" s="267">
        <v>2000</v>
      </c>
      <c r="AB62" s="267">
        <v>1000</v>
      </c>
      <c r="AC62" s="267">
        <v>11000</v>
      </c>
      <c r="AD62" s="267">
        <v>1000</v>
      </c>
      <c r="AE62" s="267">
        <v>1000</v>
      </c>
      <c r="AF62" s="267">
        <v>3000</v>
      </c>
      <c r="AG62" s="267">
        <v>1000</v>
      </c>
      <c r="AH62" s="267">
        <v>1000</v>
      </c>
      <c r="AI62" s="267">
        <v>15000</v>
      </c>
      <c r="AJ62" s="267">
        <v>3000</v>
      </c>
      <c r="AK62" s="267">
        <v>2000</v>
      </c>
      <c r="AL62" s="267">
        <v>3000</v>
      </c>
      <c r="AM62" s="267">
        <v>1000</v>
      </c>
      <c r="AN62" s="267">
        <v>1000</v>
      </c>
      <c r="AO62" s="267">
        <v>120000</v>
      </c>
      <c r="AP62" s="267">
        <v>28000</v>
      </c>
      <c r="AQ62" s="267">
        <v>11000</v>
      </c>
      <c r="AR62" s="267">
        <v>14000</v>
      </c>
      <c r="AS62" s="267">
        <v>3000</v>
      </c>
      <c r="AT62" s="267">
        <v>1000</v>
      </c>
      <c r="AU62" s="267">
        <v>16000</v>
      </c>
      <c r="AV62" s="267">
        <v>1000</v>
      </c>
      <c r="AW62" s="267">
        <v>1000</v>
      </c>
      <c r="AX62" s="267">
        <v>10000</v>
      </c>
      <c r="AY62" s="267">
        <v>1000</v>
      </c>
      <c r="AZ62" s="267">
        <v>2000</v>
      </c>
      <c r="BA62" s="267">
        <v>5000</v>
      </c>
      <c r="BB62" s="267">
        <v>1000</v>
      </c>
      <c r="BC62" s="267">
        <v>1000</v>
      </c>
      <c r="BD62" s="267">
        <v>4000</v>
      </c>
      <c r="BE62" s="267">
        <v>1000</v>
      </c>
      <c r="BF62" s="267">
        <v>1000</v>
      </c>
      <c r="BG62" s="267">
        <v>5000</v>
      </c>
      <c r="BH62" s="267">
        <v>1000</v>
      </c>
      <c r="BI62" s="267">
        <v>1000</v>
      </c>
      <c r="BJ62" s="267">
        <v>10000</v>
      </c>
      <c r="BK62" s="267">
        <v>1000</v>
      </c>
      <c r="BL62" s="267">
        <v>1000</v>
      </c>
      <c r="BM62" s="267">
        <v>1000</v>
      </c>
      <c r="BN62" s="267">
        <v>1000</v>
      </c>
      <c r="BO62" s="267">
        <v>1000</v>
      </c>
      <c r="BP62" s="267">
        <v>10000</v>
      </c>
      <c r="BQ62" s="267">
        <v>2000</v>
      </c>
      <c r="BR62" s="267">
        <v>1000</v>
      </c>
      <c r="BS62" s="267">
        <v>2000</v>
      </c>
      <c r="BT62" s="267">
        <v>1000</v>
      </c>
      <c r="BU62" s="267">
        <v>1000</v>
      </c>
      <c r="BV62" s="267">
        <v>1000</v>
      </c>
      <c r="BW62" s="267">
        <v>1000</v>
      </c>
      <c r="BX62" s="267">
        <v>1000</v>
      </c>
      <c r="BY62" s="267">
        <v>1000</v>
      </c>
      <c r="BZ62" s="267">
        <v>1000</v>
      </c>
      <c r="CA62" s="267">
        <v>1000</v>
      </c>
      <c r="CB62" s="267">
        <v>1000</v>
      </c>
      <c r="CC62" s="267">
        <v>1000</v>
      </c>
      <c r="CD62" s="267">
        <v>1000</v>
      </c>
      <c r="CE62" s="267">
        <v>11000</v>
      </c>
      <c r="CF62" s="267">
        <v>1000</v>
      </c>
      <c r="CG62" s="267">
        <v>1000</v>
      </c>
      <c r="CH62" s="267">
        <v>3000</v>
      </c>
      <c r="CI62" s="267">
        <v>1000</v>
      </c>
      <c r="CJ62" s="267">
        <v>1000</v>
      </c>
      <c r="CK62" s="267">
        <v>1000</v>
      </c>
      <c r="CL62" s="267">
        <v>1000</v>
      </c>
      <c r="CM62" s="267">
        <v>1000</v>
      </c>
      <c r="CN62" s="267">
        <v>5000</v>
      </c>
      <c r="CO62" s="267">
        <v>1000</v>
      </c>
      <c r="CP62" s="267">
        <v>1000</v>
      </c>
      <c r="CQ62" s="267">
        <v>1000</v>
      </c>
      <c r="CR62" s="267">
        <v>1000</v>
      </c>
      <c r="CS62" s="267">
        <v>1000</v>
      </c>
      <c r="CT62" s="267">
        <v>6000</v>
      </c>
      <c r="CU62" s="267">
        <v>1000</v>
      </c>
      <c r="CV62" s="267">
        <v>1000</v>
      </c>
      <c r="CW62" s="267">
        <v>60000</v>
      </c>
      <c r="CX62" s="267">
        <v>19000</v>
      </c>
      <c r="CY62" s="267">
        <v>9000</v>
      </c>
      <c r="CZ62" s="267">
        <v>5000</v>
      </c>
      <c r="DA62" s="267">
        <v>1000</v>
      </c>
      <c r="DB62" s="267">
        <v>1000</v>
      </c>
      <c r="DC62" s="267">
        <v>1000</v>
      </c>
      <c r="DD62" s="267">
        <v>1000</v>
      </c>
      <c r="DE62" s="267">
        <v>1000</v>
      </c>
      <c r="DF62" s="267">
        <v>1000</v>
      </c>
      <c r="DG62" s="267">
        <v>1000</v>
      </c>
      <c r="DH62" s="267">
        <v>1000</v>
      </c>
      <c r="DI62" s="267">
        <v>37000</v>
      </c>
      <c r="DJ62" s="267">
        <v>4000</v>
      </c>
      <c r="DK62" s="267">
        <v>16000</v>
      </c>
      <c r="DL62" s="267">
        <v>26000</v>
      </c>
      <c r="DM62" s="267">
        <v>43000</v>
      </c>
      <c r="DN62" s="267">
        <v>20000</v>
      </c>
      <c r="DO62" s="267">
        <v>7000</v>
      </c>
      <c r="DP62" s="267">
        <v>1000</v>
      </c>
      <c r="DQ62" s="267">
        <v>1000</v>
      </c>
      <c r="DR62" s="267">
        <v>167000</v>
      </c>
      <c r="DS62" s="267">
        <v>36000</v>
      </c>
      <c r="DT62" s="267">
        <v>51000</v>
      </c>
      <c r="DU62" s="267">
        <v>178000</v>
      </c>
      <c r="DV62" s="267">
        <v>1000</v>
      </c>
      <c r="DW62" s="267">
        <v>1428000</v>
      </c>
      <c r="DX62" s="267">
        <v>160000</v>
      </c>
      <c r="DY62" s="267">
        <v>1160000</v>
      </c>
      <c r="DZ62" s="267">
        <v>198000</v>
      </c>
      <c r="EA62" s="267">
        <v>174000</v>
      </c>
      <c r="EB62" s="267">
        <v>24000</v>
      </c>
      <c r="EC62" s="267">
        <v>348000</v>
      </c>
      <c r="ED62" s="267">
        <v>94000</v>
      </c>
      <c r="EE62" s="267">
        <v>1249000</v>
      </c>
      <c r="EF62" s="267">
        <v>201000</v>
      </c>
      <c r="EG62" s="267">
        <v>1400000</v>
      </c>
      <c r="EH62" s="267">
        <v>200000</v>
      </c>
      <c r="EI62" s="267">
        <v>1526000</v>
      </c>
      <c r="EJ62" s="267">
        <v>228000</v>
      </c>
      <c r="EK62" s="267">
        <v>1</v>
      </c>
      <c r="EL62" s="267">
        <v>1</v>
      </c>
      <c r="EM62" s="267">
        <v>1</v>
      </c>
      <c r="EN62" s="267">
        <v>1</v>
      </c>
      <c r="EO62" s="267">
        <v>0</v>
      </c>
      <c r="EP62" s="267">
        <v>0</v>
      </c>
      <c r="EQ62" s="267">
        <v>1</v>
      </c>
      <c r="ER62" s="267" t="s">
        <v>2177</v>
      </c>
    </row>
    <row r="63" spans="1:148" x14ac:dyDescent="0.35">
      <c r="A63" s="267" t="s">
        <v>1744</v>
      </c>
      <c r="B63" s="267">
        <v>19000</v>
      </c>
      <c r="C63" s="267">
        <v>5000</v>
      </c>
      <c r="D63" s="267">
        <v>1000</v>
      </c>
      <c r="E63" s="267">
        <v>15000</v>
      </c>
      <c r="F63" s="267">
        <v>13000</v>
      </c>
      <c r="G63" s="267">
        <v>1000</v>
      </c>
      <c r="H63" s="267">
        <v>16000</v>
      </c>
      <c r="I63" s="267">
        <v>2000</v>
      </c>
      <c r="J63" s="267">
        <v>1000</v>
      </c>
      <c r="K63" s="267">
        <v>4000</v>
      </c>
      <c r="L63" s="267">
        <v>1000</v>
      </c>
      <c r="M63" s="267">
        <v>1000</v>
      </c>
      <c r="N63" s="267">
        <v>87000</v>
      </c>
      <c r="O63" s="267">
        <v>15000</v>
      </c>
      <c r="P63" s="267">
        <v>1000</v>
      </c>
      <c r="Q63" s="267">
        <v>4000</v>
      </c>
      <c r="R63" s="267">
        <v>1000</v>
      </c>
      <c r="S63" s="267">
        <v>1000</v>
      </c>
      <c r="T63" s="267">
        <v>16000</v>
      </c>
      <c r="U63" s="267">
        <v>3000</v>
      </c>
      <c r="V63" s="267">
        <v>1000</v>
      </c>
      <c r="W63" s="267">
        <v>15000</v>
      </c>
      <c r="X63" s="267">
        <v>3000</v>
      </c>
      <c r="Y63" s="267">
        <v>1000</v>
      </c>
      <c r="Z63" s="267">
        <v>1000</v>
      </c>
      <c r="AA63" s="267">
        <v>2000</v>
      </c>
      <c r="AB63" s="267">
        <v>1000</v>
      </c>
      <c r="AC63" s="267">
        <v>11000</v>
      </c>
      <c r="AD63" s="267">
        <v>1000</v>
      </c>
      <c r="AE63" s="267">
        <v>1000</v>
      </c>
      <c r="AF63" s="267">
        <v>3000</v>
      </c>
      <c r="AG63" s="267">
        <v>1000</v>
      </c>
      <c r="AH63" s="267">
        <v>1000</v>
      </c>
      <c r="AI63" s="267">
        <v>15000</v>
      </c>
      <c r="AJ63" s="267">
        <v>3000</v>
      </c>
      <c r="AK63" s="267">
        <v>2000</v>
      </c>
      <c r="AL63" s="267">
        <v>3000</v>
      </c>
      <c r="AM63" s="267">
        <v>1000</v>
      </c>
      <c r="AN63" s="267">
        <v>1000</v>
      </c>
      <c r="AO63" s="267">
        <v>120000</v>
      </c>
      <c r="AP63" s="267">
        <v>28000</v>
      </c>
      <c r="AQ63" s="267">
        <v>11000</v>
      </c>
      <c r="AR63" s="267">
        <v>14000</v>
      </c>
      <c r="AS63" s="267">
        <v>3000</v>
      </c>
      <c r="AT63" s="267">
        <v>1000</v>
      </c>
      <c r="AU63" s="267">
        <v>16000</v>
      </c>
      <c r="AV63" s="267">
        <v>1000</v>
      </c>
      <c r="AW63" s="267">
        <v>1000</v>
      </c>
      <c r="AX63" s="267">
        <v>10000</v>
      </c>
      <c r="AY63" s="267">
        <v>1000</v>
      </c>
      <c r="AZ63" s="267">
        <v>2000</v>
      </c>
      <c r="BA63" s="267">
        <v>5000</v>
      </c>
      <c r="BB63" s="267">
        <v>1000</v>
      </c>
      <c r="BC63" s="267">
        <v>1000</v>
      </c>
      <c r="BD63" s="267">
        <v>4000</v>
      </c>
      <c r="BE63" s="267">
        <v>1000</v>
      </c>
      <c r="BF63" s="267">
        <v>1000</v>
      </c>
      <c r="BG63" s="267">
        <v>5000</v>
      </c>
      <c r="BH63" s="267">
        <v>1000</v>
      </c>
      <c r="BI63" s="267">
        <v>1000</v>
      </c>
      <c r="BJ63" s="267">
        <v>10000</v>
      </c>
      <c r="BK63" s="267">
        <v>1000</v>
      </c>
      <c r="BL63" s="267">
        <v>1000</v>
      </c>
      <c r="BM63" s="267">
        <v>1000</v>
      </c>
      <c r="BN63" s="267">
        <v>1000</v>
      </c>
      <c r="BO63" s="267">
        <v>1000</v>
      </c>
      <c r="BP63" s="267">
        <v>10000</v>
      </c>
      <c r="BQ63" s="267">
        <v>2000</v>
      </c>
      <c r="BR63" s="267">
        <v>1000</v>
      </c>
      <c r="BS63" s="267">
        <v>2000</v>
      </c>
      <c r="BT63" s="267">
        <v>1000</v>
      </c>
      <c r="BU63" s="267">
        <v>1000</v>
      </c>
      <c r="BV63" s="267">
        <v>1000</v>
      </c>
      <c r="BW63" s="267">
        <v>1000</v>
      </c>
      <c r="BX63" s="267">
        <v>1000</v>
      </c>
      <c r="BY63" s="267">
        <v>1000</v>
      </c>
      <c r="BZ63" s="267">
        <v>1000</v>
      </c>
      <c r="CA63" s="267">
        <v>1000</v>
      </c>
      <c r="CB63" s="267">
        <v>1000</v>
      </c>
      <c r="CC63" s="267">
        <v>1000</v>
      </c>
      <c r="CD63" s="267">
        <v>1000</v>
      </c>
      <c r="CE63" s="267">
        <v>11000</v>
      </c>
      <c r="CF63" s="267">
        <v>1000</v>
      </c>
      <c r="CG63" s="267">
        <v>1000</v>
      </c>
      <c r="CH63" s="267">
        <v>3000</v>
      </c>
      <c r="CI63" s="267">
        <v>1000</v>
      </c>
      <c r="CJ63" s="267">
        <v>1000</v>
      </c>
      <c r="CK63" s="267">
        <v>1000</v>
      </c>
      <c r="CL63" s="267">
        <v>1000</v>
      </c>
      <c r="CM63" s="267">
        <v>1000</v>
      </c>
      <c r="CN63" s="267">
        <v>5000</v>
      </c>
      <c r="CO63" s="267">
        <v>1000</v>
      </c>
      <c r="CP63" s="267">
        <v>1000</v>
      </c>
      <c r="CQ63" s="267">
        <v>1000</v>
      </c>
      <c r="CR63" s="267">
        <v>1000</v>
      </c>
      <c r="CS63" s="267">
        <v>1000</v>
      </c>
      <c r="CT63" s="267">
        <v>6000</v>
      </c>
      <c r="CU63" s="267">
        <v>1000</v>
      </c>
      <c r="CV63" s="267">
        <v>1000</v>
      </c>
      <c r="CW63" s="267">
        <v>60000</v>
      </c>
      <c r="CX63" s="267">
        <v>19000</v>
      </c>
      <c r="CY63" s="267">
        <v>9000</v>
      </c>
      <c r="CZ63" s="267">
        <v>5000</v>
      </c>
      <c r="DA63" s="267">
        <v>1000</v>
      </c>
      <c r="DB63" s="267">
        <v>1000</v>
      </c>
      <c r="DC63" s="267">
        <v>1000</v>
      </c>
      <c r="DD63" s="267">
        <v>1000</v>
      </c>
      <c r="DE63" s="267">
        <v>1000</v>
      </c>
      <c r="DF63" s="267">
        <v>1000</v>
      </c>
      <c r="DG63" s="267">
        <v>1000</v>
      </c>
      <c r="DH63" s="267">
        <v>1000</v>
      </c>
      <c r="DI63" s="267">
        <v>37000</v>
      </c>
      <c r="DJ63" s="267">
        <v>4000</v>
      </c>
      <c r="DK63" s="267">
        <v>16000</v>
      </c>
      <c r="DL63" s="267">
        <v>26000</v>
      </c>
      <c r="DM63" s="267">
        <v>43000</v>
      </c>
      <c r="DN63" s="267">
        <v>20000</v>
      </c>
      <c r="DO63" s="267">
        <v>7000</v>
      </c>
      <c r="DP63" s="267">
        <v>1000</v>
      </c>
      <c r="DQ63" s="267">
        <v>1000</v>
      </c>
      <c r="DR63" s="267">
        <v>167000</v>
      </c>
      <c r="DS63" s="267">
        <v>36000</v>
      </c>
      <c r="DT63" s="267">
        <v>51000</v>
      </c>
      <c r="DU63" s="267">
        <v>178000</v>
      </c>
      <c r="DV63" s="267">
        <v>1000</v>
      </c>
      <c r="DW63" s="267">
        <v>1428000</v>
      </c>
      <c r="DX63" s="267">
        <v>160000</v>
      </c>
      <c r="DY63" s="267">
        <v>1160000</v>
      </c>
      <c r="DZ63" s="267">
        <v>198000</v>
      </c>
      <c r="EA63" s="267">
        <v>174000</v>
      </c>
      <c r="EB63" s="267">
        <v>24000</v>
      </c>
      <c r="EC63" s="267">
        <v>348000</v>
      </c>
      <c r="ED63" s="267">
        <v>94000</v>
      </c>
      <c r="EE63" s="267">
        <v>1249000</v>
      </c>
      <c r="EF63" s="267">
        <v>201000</v>
      </c>
      <c r="EG63" s="267">
        <v>1400000</v>
      </c>
      <c r="EH63" s="267">
        <v>200000</v>
      </c>
      <c r="EI63" s="267">
        <v>1526000</v>
      </c>
      <c r="EJ63" s="267">
        <v>228000</v>
      </c>
      <c r="EK63" s="267">
        <v>1</v>
      </c>
      <c r="EL63" s="267">
        <v>1</v>
      </c>
      <c r="EM63" s="267">
        <v>1</v>
      </c>
      <c r="EN63" s="267">
        <v>1</v>
      </c>
      <c r="EO63" s="267">
        <v>0</v>
      </c>
      <c r="EP63" s="267">
        <v>0</v>
      </c>
      <c r="EQ63" s="267">
        <v>1</v>
      </c>
      <c r="ER63" s="267" t="s">
        <v>1742</v>
      </c>
    </row>
    <row r="64" spans="1:148" x14ac:dyDescent="0.35">
      <c r="A64" s="267" t="s">
        <v>1888</v>
      </c>
      <c r="B64" s="267">
        <v>19000</v>
      </c>
      <c r="C64" s="267">
        <v>5000</v>
      </c>
      <c r="D64" s="267">
        <v>1000</v>
      </c>
      <c r="E64" s="267">
        <v>15000</v>
      </c>
      <c r="F64" s="267">
        <v>13000</v>
      </c>
      <c r="G64" s="267">
        <v>1000</v>
      </c>
      <c r="H64" s="267">
        <v>16000</v>
      </c>
      <c r="I64" s="267">
        <v>2000</v>
      </c>
      <c r="J64" s="267">
        <v>1000</v>
      </c>
      <c r="K64" s="267">
        <v>4000</v>
      </c>
      <c r="L64" s="267">
        <v>1000</v>
      </c>
      <c r="M64" s="267">
        <v>1000</v>
      </c>
      <c r="N64" s="267">
        <v>87000</v>
      </c>
      <c r="O64" s="267">
        <v>15000</v>
      </c>
      <c r="P64" s="267">
        <v>1000</v>
      </c>
      <c r="Q64" s="267">
        <v>4000</v>
      </c>
      <c r="R64" s="267">
        <v>1000</v>
      </c>
      <c r="S64" s="267">
        <v>1000</v>
      </c>
      <c r="T64" s="267">
        <v>16000</v>
      </c>
      <c r="U64" s="267">
        <v>3000</v>
      </c>
      <c r="V64" s="267">
        <v>1000</v>
      </c>
      <c r="W64" s="267">
        <v>15000</v>
      </c>
      <c r="X64" s="267">
        <v>3000</v>
      </c>
      <c r="Y64" s="267">
        <v>1000</v>
      </c>
      <c r="Z64" s="267">
        <v>1000</v>
      </c>
      <c r="AA64" s="267">
        <v>2000</v>
      </c>
      <c r="AB64" s="267">
        <v>1000</v>
      </c>
      <c r="AC64" s="267">
        <v>11000</v>
      </c>
      <c r="AD64" s="267">
        <v>1000</v>
      </c>
      <c r="AE64" s="267">
        <v>1000</v>
      </c>
      <c r="AF64" s="267">
        <v>3000</v>
      </c>
      <c r="AG64" s="267">
        <v>1000</v>
      </c>
      <c r="AH64" s="267">
        <v>1000</v>
      </c>
      <c r="AI64" s="267">
        <v>15000</v>
      </c>
      <c r="AJ64" s="267">
        <v>3000</v>
      </c>
      <c r="AK64" s="267">
        <v>2000</v>
      </c>
      <c r="AL64" s="267">
        <v>3000</v>
      </c>
      <c r="AM64" s="267">
        <v>1000</v>
      </c>
      <c r="AN64" s="267">
        <v>1000</v>
      </c>
      <c r="AO64" s="267">
        <v>120000</v>
      </c>
      <c r="AP64" s="267">
        <v>28000</v>
      </c>
      <c r="AQ64" s="267">
        <v>11000</v>
      </c>
      <c r="AR64" s="267">
        <v>14000</v>
      </c>
      <c r="AS64" s="267">
        <v>3000</v>
      </c>
      <c r="AT64" s="267">
        <v>1000</v>
      </c>
      <c r="AU64" s="267">
        <v>16000</v>
      </c>
      <c r="AV64" s="267">
        <v>1000</v>
      </c>
      <c r="AW64" s="267">
        <v>1000</v>
      </c>
      <c r="AX64" s="267">
        <v>10000</v>
      </c>
      <c r="AY64" s="267">
        <v>1000</v>
      </c>
      <c r="AZ64" s="267">
        <v>2000</v>
      </c>
      <c r="BA64" s="267">
        <v>5000</v>
      </c>
      <c r="BB64" s="267">
        <v>1000</v>
      </c>
      <c r="BC64" s="267">
        <v>1000</v>
      </c>
      <c r="BD64" s="267">
        <v>4000</v>
      </c>
      <c r="BE64" s="267">
        <v>1000</v>
      </c>
      <c r="BF64" s="267">
        <v>1000</v>
      </c>
      <c r="BG64" s="267">
        <v>5000</v>
      </c>
      <c r="BH64" s="267">
        <v>1000</v>
      </c>
      <c r="BI64" s="267">
        <v>1000</v>
      </c>
      <c r="BJ64" s="267">
        <v>10000</v>
      </c>
      <c r="BK64" s="267">
        <v>1000</v>
      </c>
      <c r="BL64" s="267">
        <v>1000</v>
      </c>
      <c r="BM64" s="267">
        <v>1000</v>
      </c>
      <c r="BN64" s="267">
        <v>1000</v>
      </c>
      <c r="BO64" s="267">
        <v>1000</v>
      </c>
      <c r="BP64" s="267">
        <v>10000</v>
      </c>
      <c r="BQ64" s="267">
        <v>2000</v>
      </c>
      <c r="BR64" s="267">
        <v>1000</v>
      </c>
      <c r="BS64" s="267">
        <v>2000</v>
      </c>
      <c r="BT64" s="267">
        <v>1000</v>
      </c>
      <c r="BU64" s="267">
        <v>1000</v>
      </c>
      <c r="BV64" s="267">
        <v>1000</v>
      </c>
      <c r="BW64" s="267">
        <v>1000</v>
      </c>
      <c r="BX64" s="267">
        <v>1000</v>
      </c>
      <c r="BY64" s="267">
        <v>1000</v>
      </c>
      <c r="BZ64" s="267">
        <v>1000</v>
      </c>
      <c r="CA64" s="267">
        <v>1000</v>
      </c>
      <c r="CB64" s="267">
        <v>1000</v>
      </c>
      <c r="CC64" s="267">
        <v>1000</v>
      </c>
      <c r="CD64" s="267">
        <v>1000</v>
      </c>
      <c r="CE64" s="267">
        <v>11000</v>
      </c>
      <c r="CF64" s="267">
        <v>1000</v>
      </c>
      <c r="CG64" s="267">
        <v>1000</v>
      </c>
      <c r="CH64" s="267">
        <v>3000</v>
      </c>
      <c r="CI64" s="267">
        <v>1000</v>
      </c>
      <c r="CJ64" s="267">
        <v>1000</v>
      </c>
      <c r="CK64" s="267">
        <v>1000</v>
      </c>
      <c r="CL64" s="267">
        <v>1000</v>
      </c>
      <c r="CM64" s="267">
        <v>1000</v>
      </c>
      <c r="CN64" s="267">
        <v>5000</v>
      </c>
      <c r="CO64" s="267">
        <v>1000</v>
      </c>
      <c r="CP64" s="267">
        <v>1000</v>
      </c>
      <c r="CQ64" s="267">
        <v>1000</v>
      </c>
      <c r="CR64" s="267">
        <v>1000</v>
      </c>
      <c r="CS64" s="267">
        <v>1000</v>
      </c>
      <c r="CT64" s="267">
        <v>6000</v>
      </c>
      <c r="CU64" s="267">
        <v>1000</v>
      </c>
      <c r="CV64" s="267">
        <v>1000</v>
      </c>
      <c r="CW64" s="267">
        <v>60000</v>
      </c>
      <c r="CX64" s="267">
        <v>19000</v>
      </c>
      <c r="CY64" s="267">
        <v>9000</v>
      </c>
      <c r="CZ64" s="267">
        <v>5000</v>
      </c>
      <c r="DA64" s="267">
        <v>1000</v>
      </c>
      <c r="DB64" s="267">
        <v>1000</v>
      </c>
      <c r="DC64" s="267">
        <v>1000</v>
      </c>
      <c r="DD64" s="267">
        <v>1000</v>
      </c>
      <c r="DE64" s="267">
        <v>1000</v>
      </c>
      <c r="DF64" s="267">
        <v>1000</v>
      </c>
      <c r="DG64" s="267">
        <v>1000</v>
      </c>
      <c r="DH64" s="267">
        <v>1000</v>
      </c>
      <c r="DI64" s="267">
        <v>37000</v>
      </c>
      <c r="DJ64" s="267">
        <v>4000</v>
      </c>
      <c r="DK64" s="267">
        <v>16000</v>
      </c>
      <c r="DL64" s="267">
        <v>26000</v>
      </c>
      <c r="DM64" s="267">
        <v>43000</v>
      </c>
      <c r="DN64" s="267">
        <v>20000</v>
      </c>
      <c r="DO64" s="267">
        <v>7000</v>
      </c>
      <c r="DP64" s="267">
        <v>1000</v>
      </c>
      <c r="DQ64" s="267">
        <v>1000</v>
      </c>
      <c r="DR64" s="267">
        <v>167000</v>
      </c>
      <c r="DS64" s="267">
        <v>36000</v>
      </c>
      <c r="DT64" s="267">
        <v>51000</v>
      </c>
      <c r="DU64" s="267">
        <v>178000</v>
      </c>
      <c r="DV64" s="267">
        <v>1000</v>
      </c>
      <c r="DW64" s="267">
        <v>1428000</v>
      </c>
      <c r="DX64" s="267">
        <v>160000</v>
      </c>
      <c r="DY64" s="267">
        <v>1160000</v>
      </c>
      <c r="DZ64" s="267">
        <v>198000</v>
      </c>
      <c r="EA64" s="267">
        <v>174000</v>
      </c>
      <c r="EB64" s="267">
        <v>24000</v>
      </c>
      <c r="EC64" s="267">
        <v>348000</v>
      </c>
      <c r="ED64" s="267">
        <v>94000</v>
      </c>
      <c r="EE64" s="267">
        <v>1249000</v>
      </c>
      <c r="EF64" s="267">
        <v>201000</v>
      </c>
      <c r="EG64" s="267">
        <v>1400000</v>
      </c>
      <c r="EH64" s="267">
        <v>200000</v>
      </c>
      <c r="EI64" s="267">
        <v>1526000</v>
      </c>
      <c r="EJ64" s="267">
        <v>228000</v>
      </c>
      <c r="EK64" s="267">
        <v>1</v>
      </c>
      <c r="EL64" s="267">
        <v>1</v>
      </c>
      <c r="EM64" s="267">
        <v>1</v>
      </c>
      <c r="EN64" s="267">
        <v>1</v>
      </c>
      <c r="EO64" s="267">
        <v>0</v>
      </c>
      <c r="EP64" s="267">
        <v>0</v>
      </c>
      <c r="EQ64" s="267">
        <v>1</v>
      </c>
      <c r="ER64" s="267" t="s">
        <v>1886</v>
      </c>
    </row>
    <row r="65" spans="1:148" x14ac:dyDescent="0.35">
      <c r="A65" s="267" t="s">
        <v>1138</v>
      </c>
      <c r="B65" s="267">
        <v>1000</v>
      </c>
      <c r="C65" s="267">
        <v>1000</v>
      </c>
      <c r="D65" s="267">
        <v>1000</v>
      </c>
      <c r="E65" s="267">
        <v>1000</v>
      </c>
      <c r="F65" s="267">
        <v>1000</v>
      </c>
      <c r="G65" s="267">
        <v>1000</v>
      </c>
      <c r="H65" s="267">
        <v>1000</v>
      </c>
      <c r="I65" s="267">
        <v>1000</v>
      </c>
      <c r="J65" s="267">
        <v>1000</v>
      </c>
      <c r="K65" s="267">
        <v>1000</v>
      </c>
      <c r="L65" s="267">
        <v>1000</v>
      </c>
      <c r="M65" s="267">
        <v>1000</v>
      </c>
      <c r="N65" s="267">
        <v>5000</v>
      </c>
      <c r="O65" s="267">
        <v>3000</v>
      </c>
      <c r="P65" s="267">
        <v>1000</v>
      </c>
      <c r="Q65" s="267">
        <v>9000</v>
      </c>
      <c r="R65" s="267">
        <v>1000</v>
      </c>
      <c r="S65" s="267">
        <v>1000</v>
      </c>
      <c r="T65" s="267">
        <v>1000</v>
      </c>
      <c r="U65" s="267">
        <v>1000</v>
      </c>
      <c r="V65" s="267">
        <v>1000</v>
      </c>
      <c r="W65" s="267">
        <v>1000</v>
      </c>
      <c r="X65" s="267">
        <v>1000</v>
      </c>
      <c r="Y65" s="267">
        <v>1000</v>
      </c>
      <c r="Z65" s="267">
        <v>1000</v>
      </c>
      <c r="AA65" s="267">
        <v>1000</v>
      </c>
      <c r="AB65" s="267">
        <v>1000</v>
      </c>
      <c r="AC65" s="267">
        <v>1000</v>
      </c>
      <c r="AD65" s="267">
        <v>2000</v>
      </c>
      <c r="AE65" s="267">
        <v>1000</v>
      </c>
      <c r="AF65" s="267">
        <v>1000</v>
      </c>
      <c r="AG65" s="267">
        <v>1000</v>
      </c>
      <c r="AH65" s="267">
        <v>1000</v>
      </c>
      <c r="AI65" s="267">
        <v>1000</v>
      </c>
      <c r="AJ65" s="267">
        <v>1000</v>
      </c>
      <c r="AK65" s="267">
        <v>1000</v>
      </c>
      <c r="AL65" s="267">
        <v>1000</v>
      </c>
      <c r="AM65" s="267">
        <v>1000</v>
      </c>
      <c r="AN65" s="267">
        <v>1000</v>
      </c>
      <c r="AO65" s="267">
        <v>57000</v>
      </c>
      <c r="AP65" s="267">
        <v>16000</v>
      </c>
      <c r="AQ65" s="267">
        <v>6000</v>
      </c>
      <c r="AR65" s="267">
        <v>6000</v>
      </c>
      <c r="AS65" s="267">
        <v>2000</v>
      </c>
      <c r="AT65" s="267">
        <v>1000</v>
      </c>
      <c r="AU65" s="267">
        <v>11000</v>
      </c>
      <c r="AV65" s="267">
        <v>1000</v>
      </c>
      <c r="AW65" s="267">
        <v>1000</v>
      </c>
      <c r="AX65" s="267">
        <v>3000</v>
      </c>
      <c r="AY65" s="267">
        <v>1000</v>
      </c>
      <c r="AZ65" s="267">
        <v>1000</v>
      </c>
      <c r="BA65" s="267">
        <v>2000</v>
      </c>
      <c r="BB65" s="267">
        <v>1000</v>
      </c>
      <c r="BC65" s="267">
        <v>1000</v>
      </c>
      <c r="BD65" s="267">
        <v>1000</v>
      </c>
      <c r="BE65" s="267">
        <v>1000</v>
      </c>
      <c r="BF65" s="267">
        <v>1000</v>
      </c>
      <c r="BG65" s="267">
        <v>2000</v>
      </c>
      <c r="BH65" s="267">
        <v>1000</v>
      </c>
      <c r="BI65" s="267">
        <v>1000</v>
      </c>
      <c r="BJ65" s="267">
        <v>4000</v>
      </c>
      <c r="BK65" s="267">
        <v>1000</v>
      </c>
      <c r="BL65" s="267">
        <v>1000</v>
      </c>
      <c r="BM65" s="267">
        <v>1000</v>
      </c>
      <c r="BN65" s="267">
        <v>1000</v>
      </c>
      <c r="BO65" s="267">
        <v>1000</v>
      </c>
      <c r="BP65" s="267">
        <v>4000</v>
      </c>
      <c r="BQ65" s="267">
        <v>1000</v>
      </c>
      <c r="BR65" s="267">
        <v>1000</v>
      </c>
      <c r="BS65" s="267">
        <v>1000</v>
      </c>
      <c r="BT65" s="267">
        <v>1000</v>
      </c>
      <c r="BU65" s="267">
        <v>1000</v>
      </c>
      <c r="BV65" s="267">
        <v>1000</v>
      </c>
      <c r="BW65" s="267">
        <v>2000</v>
      </c>
      <c r="BX65" s="267">
        <v>1000</v>
      </c>
      <c r="BY65" s="267">
        <v>1000</v>
      </c>
      <c r="BZ65" s="267">
        <v>1000</v>
      </c>
      <c r="CA65" s="267">
        <v>1000</v>
      </c>
      <c r="CB65" s="267">
        <v>1000</v>
      </c>
      <c r="CC65" s="267">
        <v>1000</v>
      </c>
      <c r="CD65" s="267">
        <v>1000</v>
      </c>
      <c r="CE65" s="267">
        <v>4000</v>
      </c>
      <c r="CF65" s="267">
        <v>1000</v>
      </c>
      <c r="CG65" s="267">
        <v>1000</v>
      </c>
      <c r="CH65" s="267">
        <v>1000</v>
      </c>
      <c r="CI65" s="267">
        <v>1000</v>
      </c>
      <c r="CJ65" s="267">
        <v>1000</v>
      </c>
      <c r="CK65" s="267">
        <v>1000</v>
      </c>
      <c r="CL65" s="267">
        <v>1000</v>
      </c>
      <c r="CM65" s="267">
        <v>1000</v>
      </c>
      <c r="CN65" s="267">
        <v>2000</v>
      </c>
      <c r="CO65" s="267">
        <v>1000</v>
      </c>
      <c r="CP65" s="267">
        <v>1000</v>
      </c>
      <c r="CQ65" s="267">
        <v>1000</v>
      </c>
      <c r="CR65" s="267">
        <v>1000</v>
      </c>
      <c r="CS65" s="267">
        <v>1000</v>
      </c>
      <c r="CT65" s="267">
        <v>3000</v>
      </c>
      <c r="CU65" s="267">
        <v>1000</v>
      </c>
      <c r="CV65" s="267">
        <v>1000</v>
      </c>
      <c r="CW65" s="267">
        <v>20000</v>
      </c>
      <c r="CX65" s="267">
        <v>9000</v>
      </c>
      <c r="CY65" s="267">
        <v>2000</v>
      </c>
      <c r="CZ65" s="267">
        <v>1000</v>
      </c>
      <c r="DA65" s="267">
        <v>1000</v>
      </c>
      <c r="DB65" s="267">
        <v>1000</v>
      </c>
      <c r="DC65" s="267">
        <v>1000</v>
      </c>
      <c r="DD65" s="267">
        <v>1000</v>
      </c>
      <c r="DE65" s="267">
        <v>1000</v>
      </c>
      <c r="DF65" s="267">
        <v>1000</v>
      </c>
      <c r="DG65" s="267">
        <v>1000</v>
      </c>
      <c r="DH65" s="267">
        <v>1000</v>
      </c>
      <c r="DI65" s="267">
        <v>15000</v>
      </c>
      <c r="DJ65" s="267">
        <v>2000</v>
      </c>
      <c r="DK65" s="267">
        <v>2000</v>
      </c>
      <c r="DL65" s="267">
        <v>36000</v>
      </c>
      <c r="DM65" s="267">
        <v>11000</v>
      </c>
      <c r="DN65" s="267">
        <v>6000</v>
      </c>
      <c r="DO65" s="267">
        <v>3000</v>
      </c>
      <c r="DP65" s="267">
        <v>1000</v>
      </c>
      <c r="DQ65" s="267">
        <v>1000</v>
      </c>
      <c r="DR65" s="267">
        <v>33000</v>
      </c>
      <c r="DS65" s="267">
        <v>16000</v>
      </c>
      <c r="DT65" s="267">
        <v>23000</v>
      </c>
      <c r="DU65" s="267">
        <v>70000</v>
      </c>
      <c r="DV65" s="267">
        <v>1000</v>
      </c>
      <c r="DW65" s="267">
        <v>614000</v>
      </c>
      <c r="DX65" s="267">
        <v>64000</v>
      </c>
      <c r="DY65" s="267">
        <v>548000</v>
      </c>
      <c r="DZ65" s="267">
        <v>68000</v>
      </c>
      <c r="EA65" s="267">
        <v>48000</v>
      </c>
      <c r="EB65" s="267">
        <v>3000</v>
      </c>
      <c r="EC65" s="267">
        <v>125000</v>
      </c>
      <c r="ED65" s="267">
        <v>19000</v>
      </c>
      <c r="EE65" s="267">
        <v>560000</v>
      </c>
      <c r="EF65" s="267">
        <v>68000</v>
      </c>
      <c r="EG65" s="267">
        <v>632000</v>
      </c>
      <c r="EH65" s="267">
        <v>57000</v>
      </c>
      <c r="EI65" s="267">
        <v>687000</v>
      </c>
      <c r="EJ65" s="267">
        <v>88000</v>
      </c>
      <c r="EK65" s="267">
        <v>0</v>
      </c>
      <c r="EL65" s="267">
        <v>0</v>
      </c>
      <c r="EM65" s="267">
        <v>0</v>
      </c>
      <c r="EN65" s="267">
        <v>1</v>
      </c>
      <c r="EO65" s="267">
        <v>0</v>
      </c>
      <c r="EP65" s="267">
        <v>0</v>
      </c>
      <c r="EQ65" s="267">
        <v>1</v>
      </c>
      <c r="ER65" s="267" t="s">
        <v>1136</v>
      </c>
    </row>
    <row r="66" spans="1:148" x14ac:dyDescent="0.35">
      <c r="A66" s="267" t="s">
        <v>1307</v>
      </c>
      <c r="B66" s="267">
        <v>1000</v>
      </c>
      <c r="C66" s="267">
        <v>1000</v>
      </c>
      <c r="D66" s="267">
        <v>1000</v>
      </c>
      <c r="E66" s="267">
        <v>1000</v>
      </c>
      <c r="F66" s="267">
        <v>1000</v>
      </c>
      <c r="G66" s="267">
        <v>1000</v>
      </c>
      <c r="H66" s="267">
        <v>1000</v>
      </c>
      <c r="I66" s="267">
        <v>1000</v>
      </c>
      <c r="J66" s="267">
        <v>1000</v>
      </c>
      <c r="K66" s="267">
        <v>1000</v>
      </c>
      <c r="L66" s="267">
        <v>1000</v>
      </c>
      <c r="M66" s="267">
        <v>1000</v>
      </c>
      <c r="N66" s="267">
        <v>5000</v>
      </c>
      <c r="O66" s="267">
        <v>3000</v>
      </c>
      <c r="P66" s="267">
        <v>1000</v>
      </c>
      <c r="Q66" s="267">
        <v>9000</v>
      </c>
      <c r="R66" s="267">
        <v>1000</v>
      </c>
      <c r="S66" s="267">
        <v>1000</v>
      </c>
      <c r="T66" s="267">
        <v>1000</v>
      </c>
      <c r="U66" s="267">
        <v>1000</v>
      </c>
      <c r="V66" s="267">
        <v>1000</v>
      </c>
      <c r="W66" s="267">
        <v>1000</v>
      </c>
      <c r="X66" s="267">
        <v>1000</v>
      </c>
      <c r="Y66" s="267">
        <v>1000</v>
      </c>
      <c r="Z66" s="267">
        <v>1000</v>
      </c>
      <c r="AA66" s="267">
        <v>1000</v>
      </c>
      <c r="AB66" s="267">
        <v>1000</v>
      </c>
      <c r="AC66" s="267">
        <v>1000</v>
      </c>
      <c r="AD66" s="267">
        <v>2000</v>
      </c>
      <c r="AE66" s="267">
        <v>1000</v>
      </c>
      <c r="AF66" s="267">
        <v>1000</v>
      </c>
      <c r="AG66" s="267">
        <v>1000</v>
      </c>
      <c r="AH66" s="267">
        <v>1000</v>
      </c>
      <c r="AI66" s="267">
        <v>1000</v>
      </c>
      <c r="AJ66" s="267">
        <v>1000</v>
      </c>
      <c r="AK66" s="267">
        <v>1000</v>
      </c>
      <c r="AL66" s="267">
        <v>1000</v>
      </c>
      <c r="AM66" s="267">
        <v>1000</v>
      </c>
      <c r="AN66" s="267">
        <v>1000</v>
      </c>
      <c r="AO66" s="267">
        <v>57000</v>
      </c>
      <c r="AP66" s="267">
        <v>16000</v>
      </c>
      <c r="AQ66" s="267">
        <v>6000</v>
      </c>
      <c r="AR66" s="267">
        <v>6000</v>
      </c>
      <c r="AS66" s="267">
        <v>2000</v>
      </c>
      <c r="AT66" s="267">
        <v>1000</v>
      </c>
      <c r="AU66" s="267">
        <v>11000</v>
      </c>
      <c r="AV66" s="267">
        <v>1000</v>
      </c>
      <c r="AW66" s="267">
        <v>1000</v>
      </c>
      <c r="AX66" s="267">
        <v>3000</v>
      </c>
      <c r="AY66" s="267">
        <v>1000</v>
      </c>
      <c r="AZ66" s="267">
        <v>1000</v>
      </c>
      <c r="BA66" s="267">
        <v>2000</v>
      </c>
      <c r="BB66" s="267">
        <v>1000</v>
      </c>
      <c r="BC66" s="267">
        <v>1000</v>
      </c>
      <c r="BD66" s="267">
        <v>1000</v>
      </c>
      <c r="BE66" s="267">
        <v>1000</v>
      </c>
      <c r="BF66" s="267">
        <v>1000</v>
      </c>
      <c r="BG66" s="267">
        <v>2000</v>
      </c>
      <c r="BH66" s="267">
        <v>1000</v>
      </c>
      <c r="BI66" s="267">
        <v>1000</v>
      </c>
      <c r="BJ66" s="267">
        <v>4000</v>
      </c>
      <c r="BK66" s="267">
        <v>1000</v>
      </c>
      <c r="BL66" s="267">
        <v>1000</v>
      </c>
      <c r="BM66" s="267">
        <v>1000</v>
      </c>
      <c r="BN66" s="267">
        <v>1000</v>
      </c>
      <c r="BO66" s="267">
        <v>1000</v>
      </c>
      <c r="BP66" s="267">
        <v>4000</v>
      </c>
      <c r="BQ66" s="267">
        <v>1000</v>
      </c>
      <c r="BR66" s="267">
        <v>1000</v>
      </c>
      <c r="BS66" s="267">
        <v>1000</v>
      </c>
      <c r="BT66" s="267">
        <v>1000</v>
      </c>
      <c r="BU66" s="267">
        <v>1000</v>
      </c>
      <c r="BV66" s="267">
        <v>1000</v>
      </c>
      <c r="BW66" s="267">
        <v>2000</v>
      </c>
      <c r="BX66" s="267">
        <v>1000</v>
      </c>
      <c r="BY66" s="267">
        <v>1000</v>
      </c>
      <c r="BZ66" s="267">
        <v>1000</v>
      </c>
      <c r="CA66" s="267">
        <v>1000</v>
      </c>
      <c r="CB66" s="267">
        <v>1000</v>
      </c>
      <c r="CC66" s="267">
        <v>1000</v>
      </c>
      <c r="CD66" s="267">
        <v>1000</v>
      </c>
      <c r="CE66" s="267">
        <v>4000</v>
      </c>
      <c r="CF66" s="267">
        <v>1000</v>
      </c>
      <c r="CG66" s="267">
        <v>1000</v>
      </c>
      <c r="CH66" s="267">
        <v>1000</v>
      </c>
      <c r="CI66" s="267">
        <v>1000</v>
      </c>
      <c r="CJ66" s="267">
        <v>1000</v>
      </c>
      <c r="CK66" s="267">
        <v>1000</v>
      </c>
      <c r="CL66" s="267">
        <v>1000</v>
      </c>
      <c r="CM66" s="267">
        <v>1000</v>
      </c>
      <c r="CN66" s="267">
        <v>2000</v>
      </c>
      <c r="CO66" s="267">
        <v>1000</v>
      </c>
      <c r="CP66" s="267">
        <v>1000</v>
      </c>
      <c r="CQ66" s="267">
        <v>1000</v>
      </c>
      <c r="CR66" s="267">
        <v>1000</v>
      </c>
      <c r="CS66" s="267">
        <v>1000</v>
      </c>
      <c r="CT66" s="267">
        <v>3000</v>
      </c>
      <c r="CU66" s="267">
        <v>1000</v>
      </c>
      <c r="CV66" s="267">
        <v>1000</v>
      </c>
      <c r="CW66" s="267">
        <v>20000</v>
      </c>
      <c r="CX66" s="267">
        <v>9000</v>
      </c>
      <c r="CY66" s="267">
        <v>2000</v>
      </c>
      <c r="CZ66" s="267">
        <v>1000</v>
      </c>
      <c r="DA66" s="267">
        <v>1000</v>
      </c>
      <c r="DB66" s="267">
        <v>1000</v>
      </c>
      <c r="DC66" s="267">
        <v>1000</v>
      </c>
      <c r="DD66" s="267">
        <v>1000</v>
      </c>
      <c r="DE66" s="267">
        <v>1000</v>
      </c>
      <c r="DF66" s="267">
        <v>1000</v>
      </c>
      <c r="DG66" s="267">
        <v>1000</v>
      </c>
      <c r="DH66" s="267">
        <v>1000</v>
      </c>
      <c r="DI66" s="267">
        <v>15000</v>
      </c>
      <c r="DJ66" s="267">
        <v>2000</v>
      </c>
      <c r="DK66" s="267">
        <v>2000</v>
      </c>
      <c r="DL66" s="267">
        <v>36000</v>
      </c>
      <c r="DM66" s="267">
        <v>11000</v>
      </c>
      <c r="DN66" s="267">
        <v>6000</v>
      </c>
      <c r="DO66" s="267">
        <v>3000</v>
      </c>
      <c r="DP66" s="267">
        <v>1000</v>
      </c>
      <c r="DQ66" s="267">
        <v>1000</v>
      </c>
      <c r="DR66" s="267">
        <v>33000</v>
      </c>
      <c r="DS66" s="267">
        <v>16000</v>
      </c>
      <c r="DT66" s="267">
        <v>23000</v>
      </c>
      <c r="DU66" s="267">
        <v>70000</v>
      </c>
      <c r="DV66" s="267">
        <v>1000</v>
      </c>
      <c r="DW66" s="267">
        <v>614000</v>
      </c>
      <c r="DX66" s="267">
        <v>64000</v>
      </c>
      <c r="DY66" s="267">
        <v>548000</v>
      </c>
      <c r="DZ66" s="267">
        <v>68000</v>
      </c>
      <c r="EA66" s="267">
        <v>48000</v>
      </c>
      <c r="EB66" s="267">
        <v>3000</v>
      </c>
      <c r="EC66" s="267">
        <v>125000</v>
      </c>
      <c r="ED66" s="267">
        <v>19000</v>
      </c>
      <c r="EE66" s="267">
        <v>560000</v>
      </c>
      <c r="EF66" s="267">
        <v>68000</v>
      </c>
      <c r="EG66" s="267">
        <v>632000</v>
      </c>
      <c r="EH66" s="267">
        <v>57000</v>
      </c>
      <c r="EI66" s="267">
        <v>687000</v>
      </c>
      <c r="EJ66" s="267">
        <v>88000</v>
      </c>
      <c r="EK66" s="267">
        <v>0</v>
      </c>
      <c r="EL66" s="267">
        <v>0</v>
      </c>
      <c r="EM66" s="267">
        <v>0</v>
      </c>
      <c r="EN66" s="267">
        <v>1</v>
      </c>
      <c r="EO66" s="267">
        <v>0</v>
      </c>
      <c r="EP66" s="267">
        <v>0</v>
      </c>
      <c r="EQ66" s="267">
        <v>0</v>
      </c>
      <c r="ER66" s="267" t="s">
        <v>1305</v>
      </c>
    </row>
    <row r="67" spans="1:148" x14ac:dyDescent="0.35">
      <c r="A67" s="267" t="s">
        <v>1382</v>
      </c>
      <c r="B67" s="267">
        <v>1000</v>
      </c>
      <c r="C67" s="267">
        <v>1000</v>
      </c>
      <c r="D67" s="267">
        <v>1000</v>
      </c>
      <c r="E67" s="267">
        <v>1000</v>
      </c>
      <c r="F67" s="267">
        <v>1000</v>
      </c>
      <c r="G67" s="267">
        <v>1000</v>
      </c>
      <c r="H67" s="267">
        <v>1000</v>
      </c>
      <c r="I67" s="267">
        <v>1000</v>
      </c>
      <c r="J67" s="267">
        <v>1000</v>
      </c>
      <c r="K67" s="267">
        <v>1000</v>
      </c>
      <c r="L67" s="267">
        <v>1000</v>
      </c>
      <c r="M67" s="267">
        <v>1000</v>
      </c>
      <c r="N67" s="267">
        <v>5000</v>
      </c>
      <c r="O67" s="267">
        <v>3000</v>
      </c>
      <c r="P67" s="267">
        <v>1000</v>
      </c>
      <c r="Q67" s="267">
        <v>9000</v>
      </c>
      <c r="R67" s="267">
        <v>1000</v>
      </c>
      <c r="S67" s="267">
        <v>1000</v>
      </c>
      <c r="T67" s="267">
        <v>1000</v>
      </c>
      <c r="U67" s="267">
        <v>1000</v>
      </c>
      <c r="V67" s="267">
        <v>1000</v>
      </c>
      <c r="W67" s="267">
        <v>1000</v>
      </c>
      <c r="X67" s="267">
        <v>1000</v>
      </c>
      <c r="Y67" s="267">
        <v>1000</v>
      </c>
      <c r="Z67" s="267">
        <v>1000</v>
      </c>
      <c r="AA67" s="267">
        <v>1000</v>
      </c>
      <c r="AB67" s="267">
        <v>1000</v>
      </c>
      <c r="AC67" s="267">
        <v>1000</v>
      </c>
      <c r="AD67" s="267">
        <v>2000</v>
      </c>
      <c r="AE67" s="267">
        <v>1000</v>
      </c>
      <c r="AF67" s="267">
        <v>1000</v>
      </c>
      <c r="AG67" s="267">
        <v>1000</v>
      </c>
      <c r="AH67" s="267">
        <v>1000</v>
      </c>
      <c r="AI67" s="267">
        <v>1000</v>
      </c>
      <c r="AJ67" s="267">
        <v>1000</v>
      </c>
      <c r="AK67" s="267">
        <v>1000</v>
      </c>
      <c r="AL67" s="267">
        <v>1000</v>
      </c>
      <c r="AM67" s="267">
        <v>1000</v>
      </c>
      <c r="AN67" s="267">
        <v>1000</v>
      </c>
      <c r="AO67" s="267">
        <v>57000</v>
      </c>
      <c r="AP67" s="267">
        <v>16000</v>
      </c>
      <c r="AQ67" s="267">
        <v>6000</v>
      </c>
      <c r="AR67" s="267">
        <v>6000</v>
      </c>
      <c r="AS67" s="267">
        <v>2000</v>
      </c>
      <c r="AT67" s="267">
        <v>1000</v>
      </c>
      <c r="AU67" s="267">
        <v>11000</v>
      </c>
      <c r="AV67" s="267">
        <v>1000</v>
      </c>
      <c r="AW67" s="267">
        <v>1000</v>
      </c>
      <c r="AX67" s="267">
        <v>3000</v>
      </c>
      <c r="AY67" s="267">
        <v>1000</v>
      </c>
      <c r="AZ67" s="267">
        <v>1000</v>
      </c>
      <c r="BA67" s="267">
        <v>2000</v>
      </c>
      <c r="BB67" s="267">
        <v>1000</v>
      </c>
      <c r="BC67" s="267">
        <v>1000</v>
      </c>
      <c r="BD67" s="267">
        <v>1000</v>
      </c>
      <c r="BE67" s="267">
        <v>1000</v>
      </c>
      <c r="BF67" s="267">
        <v>1000</v>
      </c>
      <c r="BG67" s="267">
        <v>2000</v>
      </c>
      <c r="BH67" s="267">
        <v>1000</v>
      </c>
      <c r="BI67" s="267">
        <v>1000</v>
      </c>
      <c r="BJ67" s="267">
        <v>4000</v>
      </c>
      <c r="BK67" s="267">
        <v>1000</v>
      </c>
      <c r="BL67" s="267">
        <v>1000</v>
      </c>
      <c r="BM67" s="267">
        <v>1000</v>
      </c>
      <c r="BN67" s="267">
        <v>1000</v>
      </c>
      <c r="BO67" s="267">
        <v>1000</v>
      </c>
      <c r="BP67" s="267">
        <v>4000</v>
      </c>
      <c r="BQ67" s="267">
        <v>1000</v>
      </c>
      <c r="BR67" s="267">
        <v>1000</v>
      </c>
      <c r="BS67" s="267">
        <v>1000</v>
      </c>
      <c r="BT67" s="267">
        <v>1000</v>
      </c>
      <c r="BU67" s="267">
        <v>1000</v>
      </c>
      <c r="BV67" s="267">
        <v>1000</v>
      </c>
      <c r="BW67" s="267">
        <v>2000</v>
      </c>
      <c r="BX67" s="267">
        <v>1000</v>
      </c>
      <c r="BY67" s="267">
        <v>1000</v>
      </c>
      <c r="BZ67" s="267">
        <v>1000</v>
      </c>
      <c r="CA67" s="267">
        <v>1000</v>
      </c>
      <c r="CB67" s="267">
        <v>1000</v>
      </c>
      <c r="CC67" s="267">
        <v>1000</v>
      </c>
      <c r="CD67" s="267">
        <v>1000</v>
      </c>
      <c r="CE67" s="267">
        <v>4000</v>
      </c>
      <c r="CF67" s="267">
        <v>1000</v>
      </c>
      <c r="CG67" s="267">
        <v>1000</v>
      </c>
      <c r="CH67" s="267">
        <v>1000</v>
      </c>
      <c r="CI67" s="267">
        <v>1000</v>
      </c>
      <c r="CJ67" s="267">
        <v>1000</v>
      </c>
      <c r="CK67" s="267">
        <v>1000</v>
      </c>
      <c r="CL67" s="267">
        <v>1000</v>
      </c>
      <c r="CM67" s="267">
        <v>1000</v>
      </c>
      <c r="CN67" s="267">
        <v>2000</v>
      </c>
      <c r="CO67" s="267">
        <v>1000</v>
      </c>
      <c r="CP67" s="267">
        <v>1000</v>
      </c>
      <c r="CQ67" s="267">
        <v>1000</v>
      </c>
      <c r="CR67" s="267">
        <v>1000</v>
      </c>
      <c r="CS67" s="267">
        <v>1000</v>
      </c>
      <c r="CT67" s="267">
        <v>3000</v>
      </c>
      <c r="CU67" s="267">
        <v>1000</v>
      </c>
      <c r="CV67" s="267">
        <v>1000</v>
      </c>
      <c r="CW67" s="267">
        <v>20000</v>
      </c>
      <c r="CX67" s="267">
        <v>9000</v>
      </c>
      <c r="CY67" s="267">
        <v>2000</v>
      </c>
      <c r="CZ67" s="267">
        <v>1000</v>
      </c>
      <c r="DA67" s="267">
        <v>1000</v>
      </c>
      <c r="DB67" s="267">
        <v>1000</v>
      </c>
      <c r="DC67" s="267">
        <v>1000</v>
      </c>
      <c r="DD67" s="267">
        <v>1000</v>
      </c>
      <c r="DE67" s="267">
        <v>1000</v>
      </c>
      <c r="DF67" s="267">
        <v>1000</v>
      </c>
      <c r="DG67" s="267">
        <v>1000</v>
      </c>
      <c r="DH67" s="267">
        <v>1000</v>
      </c>
      <c r="DI67" s="267">
        <v>15000</v>
      </c>
      <c r="DJ67" s="267">
        <v>2000</v>
      </c>
      <c r="DK67" s="267">
        <v>2000</v>
      </c>
      <c r="DL67" s="267">
        <v>36000</v>
      </c>
      <c r="DM67" s="267">
        <v>11000</v>
      </c>
      <c r="DN67" s="267">
        <v>6000</v>
      </c>
      <c r="DO67" s="267">
        <v>3000</v>
      </c>
      <c r="DP67" s="267">
        <v>1000</v>
      </c>
      <c r="DQ67" s="267">
        <v>1000</v>
      </c>
      <c r="DR67" s="267">
        <v>33000</v>
      </c>
      <c r="DS67" s="267">
        <v>16000</v>
      </c>
      <c r="DT67" s="267">
        <v>23000</v>
      </c>
      <c r="DU67" s="267">
        <v>70000</v>
      </c>
      <c r="DV67" s="267">
        <v>1000</v>
      </c>
      <c r="DW67" s="267">
        <v>614000</v>
      </c>
      <c r="DX67" s="267">
        <v>64000</v>
      </c>
      <c r="DY67" s="267">
        <v>548000</v>
      </c>
      <c r="DZ67" s="267">
        <v>68000</v>
      </c>
      <c r="EA67" s="267">
        <v>48000</v>
      </c>
      <c r="EB67" s="267">
        <v>3000</v>
      </c>
      <c r="EC67" s="267">
        <v>125000</v>
      </c>
      <c r="ED67" s="267">
        <v>19000</v>
      </c>
      <c r="EE67" s="267">
        <v>560000</v>
      </c>
      <c r="EF67" s="267">
        <v>68000</v>
      </c>
      <c r="EG67" s="267">
        <v>632000</v>
      </c>
      <c r="EH67" s="267">
        <v>57000</v>
      </c>
      <c r="EI67" s="267">
        <v>687000</v>
      </c>
      <c r="EJ67" s="267">
        <v>88000</v>
      </c>
      <c r="EK67" s="267">
        <v>0</v>
      </c>
      <c r="EL67" s="267">
        <v>0</v>
      </c>
      <c r="EM67" s="267">
        <v>0</v>
      </c>
      <c r="EN67" s="267">
        <v>1</v>
      </c>
      <c r="EO67" s="267">
        <v>0</v>
      </c>
      <c r="EP67" s="267">
        <v>0</v>
      </c>
      <c r="EQ67" s="267">
        <v>0</v>
      </c>
      <c r="ER67" s="267" t="s">
        <v>1380</v>
      </c>
    </row>
    <row r="68" spans="1:148" x14ac:dyDescent="0.35">
      <c r="A68" s="267" t="s">
        <v>1514</v>
      </c>
      <c r="B68" s="267">
        <v>1000</v>
      </c>
      <c r="C68" s="267">
        <v>1000</v>
      </c>
      <c r="D68" s="267">
        <v>1000</v>
      </c>
      <c r="E68" s="267">
        <v>1000</v>
      </c>
      <c r="F68" s="267">
        <v>1000</v>
      </c>
      <c r="G68" s="267">
        <v>1000</v>
      </c>
      <c r="H68" s="267">
        <v>1000</v>
      </c>
      <c r="I68" s="267">
        <v>1000</v>
      </c>
      <c r="J68" s="267">
        <v>1000</v>
      </c>
      <c r="K68" s="267">
        <v>1000</v>
      </c>
      <c r="L68" s="267">
        <v>1000</v>
      </c>
      <c r="M68" s="267">
        <v>1000</v>
      </c>
      <c r="N68" s="267">
        <v>5000</v>
      </c>
      <c r="O68" s="267">
        <v>3000</v>
      </c>
      <c r="P68" s="267">
        <v>1000</v>
      </c>
      <c r="Q68" s="267">
        <v>9000</v>
      </c>
      <c r="R68" s="267">
        <v>1000</v>
      </c>
      <c r="S68" s="267">
        <v>1000</v>
      </c>
      <c r="T68" s="267">
        <v>1000</v>
      </c>
      <c r="U68" s="267">
        <v>1000</v>
      </c>
      <c r="V68" s="267">
        <v>1000</v>
      </c>
      <c r="W68" s="267">
        <v>1000</v>
      </c>
      <c r="X68" s="267">
        <v>1000</v>
      </c>
      <c r="Y68" s="267">
        <v>1000</v>
      </c>
      <c r="Z68" s="267">
        <v>1000</v>
      </c>
      <c r="AA68" s="267">
        <v>1000</v>
      </c>
      <c r="AB68" s="267">
        <v>1000</v>
      </c>
      <c r="AC68" s="267">
        <v>1000</v>
      </c>
      <c r="AD68" s="267">
        <v>2000</v>
      </c>
      <c r="AE68" s="267">
        <v>1000</v>
      </c>
      <c r="AF68" s="267">
        <v>1000</v>
      </c>
      <c r="AG68" s="267">
        <v>1000</v>
      </c>
      <c r="AH68" s="267">
        <v>1000</v>
      </c>
      <c r="AI68" s="267">
        <v>1000</v>
      </c>
      <c r="AJ68" s="267">
        <v>1000</v>
      </c>
      <c r="AK68" s="267">
        <v>1000</v>
      </c>
      <c r="AL68" s="267">
        <v>1000</v>
      </c>
      <c r="AM68" s="267">
        <v>1000</v>
      </c>
      <c r="AN68" s="267">
        <v>1000</v>
      </c>
      <c r="AO68" s="267">
        <v>57000</v>
      </c>
      <c r="AP68" s="267">
        <v>16000</v>
      </c>
      <c r="AQ68" s="267">
        <v>6000</v>
      </c>
      <c r="AR68" s="267">
        <v>6000</v>
      </c>
      <c r="AS68" s="267">
        <v>2000</v>
      </c>
      <c r="AT68" s="267">
        <v>1000</v>
      </c>
      <c r="AU68" s="267">
        <v>11000</v>
      </c>
      <c r="AV68" s="267">
        <v>1000</v>
      </c>
      <c r="AW68" s="267">
        <v>1000</v>
      </c>
      <c r="AX68" s="267">
        <v>3000</v>
      </c>
      <c r="AY68" s="267">
        <v>1000</v>
      </c>
      <c r="AZ68" s="267">
        <v>1000</v>
      </c>
      <c r="BA68" s="267">
        <v>2000</v>
      </c>
      <c r="BB68" s="267">
        <v>1000</v>
      </c>
      <c r="BC68" s="267">
        <v>1000</v>
      </c>
      <c r="BD68" s="267">
        <v>1000</v>
      </c>
      <c r="BE68" s="267">
        <v>1000</v>
      </c>
      <c r="BF68" s="267">
        <v>1000</v>
      </c>
      <c r="BG68" s="267">
        <v>2000</v>
      </c>
      <c r="BH68" s="267">
        <v>1000</v>
      </c>
      <c r="BI68" s="267">
        <v>1000</v>
      </c>
      <c r="BJ68" s="267">
        <v>4000</v>
      </c>
      <c r="BK68" s="267">
        <v>1000</v>
      </c>
      <c r="BL68" s="267">
        <v>1000</v>
      </c>
      <c r="BM68" s="267">
        <v>1000</v>
      </c>
      <c r="BN68" s="267">
        <v>1000</v>
      </c>
      <c r="BO68" s="267">
        <v>1000</v>
      </c>
      <c r="BP68" s="267">
        <v>4000</v>
      </c>
      <c r="BQ68" s="267">
        <v>1000</v>
      </c>
      <c r="BR68" s="267">
        <v>1000</v>
      </c>
      <c r="BS68" s="267">
        <v>1000</v>
      </c>
      <c r="BT68" s="267">
        <v>1000</v>
      </c>
      <c r="BU68" s="267">
        <v>1000</v>
      </c>
      <c r="BV68" s="267">
        <v>1000</v>
      </c>
      <c r="BW68" s="267">
        <v>2000</v>
      </c>
      <c r="BX68" s="267">
        <v>1000</v>
      </c>
      <c r="BY68" s="267">
        <v>1000</v>
      </c>
      <c r="BZ68" s="267">
        <v>1000</v>
      </c>
      <c r="CA68" s="267">
        <v>1000</v>
      </c>
      <c r="CB68" s="267">
        <v>1000</v>
      </c>
      <c r="CC68" s="267">
        <v>1000</v>
      </c>
      <c r="CD68" s="267">
        <v>1000</v>
      </c>
      <c r="CE68" s="267">
        <v>4000</v>
      </c>
      <c r="CF68" s="267">
        <v>1000</v>
      </c>
      <c r="CG68" s="267">
        <v>1000</v>
      </c>
      <c r="CH68" s="267">
        <v>1000</v>
      </c>
      <c r="CI68" s="267">
        <v>1000</v>
      </c>
      <c r="CJ68" s="267">
        <v>1000</v>
      </c>
      <c r="CK68" s="267">
        <v>1000</v>
      </c>
      <c r="CL68" s="267">
        <v>1000</v>
      </c>
      <c r="CM68" s="267">
        <v>1000</v>
      </c>
      <c r="CN68" s="267">
        <v>2000</v>
      </c>
      <c r="CO68" s="267">
        <v>1000</v>
      </c>
      <c r="CP68" s="267">
        <v>1000</v>
      </c>
      <c r="CQ68" s="267">
        <v>1000</v>
      </c>
      <c r="CR68" s="267">
        <v>1000</v>
      </c>
      <c r="CS68" s="267">
        <v>1000</v>
      </c>
      <c r="CT68" s="267">
        <v>3000</v>
      </c>
      <c r="CU68" s="267">
        <v>1000</v>
      </c>
      <c r="CV68" s="267">
        <v>1000</v>
      </c>
      <c r="CW68" s="267">
        <v>20000</v>
      </c>
      <c r="CX68" s="267">
        <v>9000</v>
      </c>
      <c r="CY68" s="267">
        <v>2000</v>
      </c>
      <c r="CZ68" s="267">
        <v>1000</v>
      </c>
      <c r="DA68" s="267">
        <v>1000</v>
      </c>
      <c r="DB68" s="267">
        <v>1000</v>
      </c>
      <c r="DC68" s="267">
        <v>1000</v>
      </c>
      <c r="DD68" s="267">
        <v>1000</v>
      </c>
      <c r="DE68" s="267">
        <v>1000</v>
      </c>
      <c r="DF68" s="267">
        <v>1000</v>
      </c>
      <c r="DG68" s="267">
        <v>1000</v>
      </c>
      <c r="DH68" s="267">
        <v>1000</v>
      </c>
      <c r="DI68" s="267">
        <v>15000</v>
      </c>
      <c r="DJ68" s="267">
        <v>2000</v>
      </c>
      <c r="DK68" s="267">
        <v>2000</v>
      </c>
      <c r="DL68" s="267">
        <v>36000</v>
      </c>
      <c r="DM68" s="267">
        <v>11000</v>
      </c>
      <c r="DN68" s="267">
        <v>6000</v>
      </c>
      <c r="DO68" s="267">
        <v>3000</v>
      </c>
      <c r="DP68" s="267">
        <v>1000</v>
      </c>
      <c r="DQ68" s="267">
        <v>1000</v>
      </c>
      <c r="DR68" s="267">
        <v>33000</v>
      </c>
      <c r="DS68" s="267">
        <v>16000</v>
      </c>
      <c r="DT68" s="267">
        <v>23000</v>
      </c>
      <c r="DU68" s="267">
        <v>70000</v>
      </c>
      <c r="DV68" s="267">
        <v>1000</v>
      </c>
      <c r="DW68" s="267">
        <v>614000</v>
      </c>
      <c r="DX68" s="267">
        <v>64000</v>
      </c>
      <c r="DY68" s="267">
        <v>548000</v>
      </c>
      <c r="DZ68" s="267">
        <v>68000</v>
      </c>
      <c r="EA68" s="267">
        <v>48000</v>
      </c>
      <c r="EB68" s="267">
        <v>3000</v>
      </c>
      <c r="EC68" s="267">
        <v>125000</v>
      </c>
      <c r="ED68" s="267">
        <v>19000</v>
      </c>
      <c r="EE68" s="267">
        <v>560000</v>
      </c>
      <c r="EF68" s="267">
        <v>68000</v>
      </c>
      <c r="EG68" s="267">
        <v>632000</v>
      </c>
      <c r="EH68" s="267">
        <v>57000</v>
      </c>
      <c r="EI68" s="267">
        <v>687000</v>
      </c>
      <c r="EJ68" s="267">
        <v>88000</v>
      </c>
      <c r="EK68" s="267">
        <v>0</v>
      </c>
      <c r="EL68" s="267">
        <v>0</v>
      </c>
      <c r="EM68" s="267">
        <v>0</v>
      </c>
      <c r="EN68" s="267">
        <v>1</v>
      </c>
      <c r="EO68" s="267">
        <v>0</v>
      </c>
      <c r="EP68" s="267">
        <v>0</v>
      </c>
      <c r="EQ68" s="267">
        <v>0</v>
      </c>
      <c r="ER68" s="267" t="s">
        <v>1512</v>
      </c>
    </row>
    <row r="69" spans="1:148" x14ac:dyDescent="0.35">
      <c r="A69" s="267" t="s">
        <v>1891</v>
      </c>
      <c r="B69" s="267">
        <v>1000</v>
      </c>
      <c r="C69" s="267">
        <v>1000</v>
      </c>
      <c r="D69" s="267">
        <v>1000</v>
      </c>
      <c r="E69" s="267">
        <v>1000</v>
      </c>
      <c r="F69" s="267">
        <v>1000</v>
      </c>
      <c r="G69" s="267">
        <v>1000</v>
      </c>
      <c r="H69" s="267">
        <v>1000</v>
      </c>
      <c r="I69" s="267">
        <v>1000</v>
      </c>
      <c r="J69" s="267">
        <v>1000</v>
      </c>
      <c r="K69" s="267">
        <v>1000</v>
      </c>
      <c r="L69" s="267">
        <v>1000</v>
      </c>
      <c r="M69" s="267">
        <v>1000</v>
      </c>
      <c r="N69" s="267">
        <v>5000</v>
      </c>
      <c r="O69" s="267">
        <v>3000</v>
      </c>
      <c r="P69" s="267">
        <v>1000</v>
      </c>
      <c r="Q69" s="267">
        <v>9000</v>
      </c>
      <c r="R69" s="267">
        <v>1000</v>
      </c>
      <c r="S69" s="267">
        <v>1000</v>
      </c>
      <c r="T69" s="267">
        <v>1000</v>
      </c>
      <c r="U69" s="267">
        <v>1000</v>
      </c>
      <c r="V69" s="267">
        <v>1000</v>
      </c>
      <c r="W69" s="267">
        <v>1000</v>
      </c>
      <c r="X69" s="267">
        <v>1000</v>
      </c>
      <c r="Y69" s="267">
        <v>1000</v>
      </c>
      <c r="Z69" s="267">
        <v>1000</v>
      </c>
      <c r="AA69" s="267">
        <v>1000</v>
      </c>
      <c r="AB69" s="267">
        <v>1000</v>
      </c>
      <c r="AC69" s="267">
        <v>1000</v>
      </c>
      <c r="AD69" s="267">
        <v>2000</v>
      </c>
      <c r="AE69" s="267">
        <v>1000</v>
      </c>
      <c r="AF69" s="267">
        <v>1000</v>
      </c>
      <c r="AG69" s="267">
        <v>1000</v>
      </c>
      <c r="AH69" s="267">
        <v>1000</v>
      </c>
      <c r="AI69" s="267">
        <v>1000</v>
      </c>
      <c r="AJ69" s="267">
        <v>1000</v>
      </c>
      <c r="AK69" s="267">
        <v>1000</v>
      </c>
      <c r="AL69" s="267">
        <v>1000</v>
      </c>
      <c r="AM69" s="267">
        <v>1000</v>
      </c>
      <c r="AN69" s="267">
        <v>1000</v>
      </c>
      <c r="AO69" s="267">
        <v>57000</v>
      </c>
      <c r="AP69" s="267">
        <v>16000</v>
      </c>
      <c r="AQ69" s="267">
        <v>6000</v>
      </c>
      <c r="AR69" s="267">
        <v>6000</v>
      </c>
      <c r="AS69" s="267">
        <v>2000</v>
      </c>
      <c r="AT69" s="267">
        <v>1000</v>
      </c>
      <c r="AU69" s="267">
        <v>11000</v>
      </c>
      <c r="AV69" s="267">
        <v>1000</v>
      </c>
      <c r="AW69" s="267">
        <v>1000</v>
      </c>
      <c r="AX69" s="267">
        <v>3000</v>
      </c>
      <c r="AY69" s="267">
        <v>1000</v>
      </c>
      <c r="AZ69" s="267">
        <v>1000</v>
      </c>
      <c r="BA69" s="267">
        <v>2000</v>
      </c>
      <c r="BB69" s="267">
        <v>1000</v>
      </c>
      <c r="BC69" s="267">
        <v>1000</v>
      </c>
      <c r="BD69" s="267">
        <v>1000</v>
      </c>
      <c r="BE69" s="267">
        <v>1000</v>
      </c>
      <c r="BF69" s="267">
        <v>1000</v>
      </c>
      <c r="BG69" s="267">
        <v>2000</v>
      </c>
      <c r="BH69" s="267">
        <v>1000</v>
      </c>
      <c r="BI69" s="267">
        <v>1000</v>
      </c>
      <c r="BJ69" s="267">
        <v>4000</v>
      </c>
      <c r="BK69" s="267">
        <v>1000</v>
      </c>
      <c r="BL69" s="267">
        <v>1000</v>
      </c>
      <c r="BM69" s="267">
        <v>1000</v>
      </c>
      <c r="BN69" s="267">
        <v>1000</v>
      </c>
      <c r="BO69" s="267">
        <v>1000</v>
      </c>
      <c r="BP69" s="267">
        <v>4000</v>
      </c>
      <c r="BQ69" s="267">
        <v>1000</v>
      </c>
      <c r="BR69" s="267">
        <v>1000</v>
      </c>
      <c r="BS69" s="267">
        <v>1000</v>
      </c>
      <c r="BT69" s="267">
        <v>1000</v>
      </c>
      <c r="BU69" s="267">
        <v>1000</v>
      </c>
      <c r="BV69" s="267">
        <v>1000</v>
      </c>
      <c r="BW69" s="267">
        <v>2000</v>
      </c>
      <c r="BX69" s="267">
        <v>1000</v>
      </c>
      <c r="BY69" s="267">
        <v>1000</v>
      </c>
      <c r="BZ69" s="267">
        <v>1000</v>
      </c>
      <c r="CA69" s="267">
        <v>1000</v>
      </c>
      <c r="CB69" s="267">
        <v>1000</v>
      </c>
      <c r="CC69" s="267">
        <v>1000</v>
      </c>
      <c r="CD69" s="267">
        <v>1000</v>
      </c>
      <c r="CE69" s="267">
        <v>4000</v>
      </c>
      <c r="CF69" s="267">
        <v>1000</v>
      </c>
      <c r="CG69" s="267">
        <v>1000</v>
      </c>
      <c r="CH69" s="267">
        <v>1000</v>
      </c>
      <c r="CI69" s="267">
        <v>1000</v>
      </c>
      <c r="CJ69" s="267">
        <v>1000</v>
      </c>
      <c r="CK69" s="267">
        <v>1000</v>
      </c>
      <c r="CL69" s="267">
        <v>1000</v>
      </c>
      <c r="CM69" s="267">
        <v>1000</v>
      </c>
      <c r="CN69" s="267">
        <v>2000</v>
      </c>
      <c r="CO69" s="267">
        <v>1000</v>
      </c>
      <c r="CP69" s="267">
        <v>1000</v>
      </c>
      <c r="CQ69" s="267">
        <v>1000</v>
      </c>
      <c r="CR69" s="267">
        <v>1000</v>
      </c>
      <c r="CS69" s="267">
        <v>1000</v>
      </c>
      <c r="CT69" s="267">
        <v>3000</v>
      </c>
      <c r="CU69" s="267">
        <v>1000</v>
      </c>
      <c r="CV69" s="267">
        <v>1000</v>
      </c>
      <c r="CW69" s="267">
        <v>20000</v>
      </c>
      <c r="CX69" s="267">
        <v>9000</v>
      </c>
      <c r="CY69" s="267">
        <v>2000</v>
      </c>
      <c r="CZ69" s="267">
        <v>1000</v>
      </c>
      <c r="DA69" s="267">
        <v>1000</v>
      </c>
      <c r="DB69" s="267">
        <v>1000</v>
      </c>
      <c r="DC69" s="267">
        <v>1000</v>
      </c>
      <c r="DD69" s="267">
        <v>1000</v>
      </c>
      <c r="DE69" s="267">
        <v>1000</v>
      </c>
      <c r="DF69" s="267">
        <v>1000</v>
      </c>
      <c r="DG69" s="267">
        <v>1000</v>
      </c>
      <c r="DH69" s="267">
        <v>1000</v>
      </c>
      <c r="DI69" s="267">
        <v>15000</v>
      </c>
      <c r="DJ69" s="267">
        <v>2000</v>
      </c>
      <c r="DK69" s="267">
        <v>2000</v>
      </c>
      <c r="DL69" s="267">
        <v>36000</v>
      </c>
      <c r="DM69" s="267">
        <v>11000</v>
      </c>
      <c r="DN69" s="267">
        <v>6000</v>
      </c>
      <c r="DO69" s="267">
        <v>3000</v>
      </c>
      <c r="DP69" s="267">
        <v>1000</v>
      </c>
      <c r="DQ69" s="267">
        <v>1000</v>
      </c>
      <c r="DR69" s="267">
        <v>33000</v>
      </c>
      <c r="DS69" s="267">
        <v>16000</v>
      </c>
      <c r="DT69" s="267">
        <v>23000</v>
      </c>
      <c r="DU69" s="267">
        <v>70000</v>
      </c>
      <c r="DV69" s="267">
        <v>1000</v>
      </c>
      <c r="DW69" s="267">
        <v>614000</v>
      </c>
      <c r="DX69" s="267">
        <v>64000</v>
      </c>
      <c r="DY69" s="267">
        <v>548000</v>
      </c>
      <c r="DZ69" s="267">
        <v>68000</v>
      </c>
      <c r="EA69" s="267">
        <v>48000</v>
      </c>
      <c r="EB69" s="267">
        <v>3000</v>
      </c>
      <c r="EC69" s="267">
        <v>125000</v>
      </c>
      <c r="ED69" s="267">
        <v>19000</v>
      </c>
      <c r="EE69" s="267">
        <v>560000</v>
      </c>
      <c r="EF69" s="267">
        <v>68000</v>
      </c>
      <c r="EG69" s="267">
        <v>632000</v>
      </c>
      <c r="EH69" s="267">
        <v>57000</v>
      </c>
      <c r="EI69" s="267">
        <v>687000</v>
      </c>
      <c r="EJ69" s="267">
        <v>88000</v>
      </c>
      <c r="EK69" s="267">
        <v>0</v>
      </c>
      <c r="EL69" s="267">
        <v>0</v>
      </c>
      <c r="EM69" s="267">
        <v>0</v>
      </c>
      <c r="EN69" s="267">
        <v>1</v>
      </c>
      <c r="EO69" s="267">
        <v>0</v>
      </c>
      <c r="EP69" s="267">
        <v>0</v>
      </c>
      <c r="EQ69" s="267">
        <v>1</v>
      </c>
      <c r="ER69" s="267" t="s">
        <v>1889</v>
      </c>
    </row>
    <row r="70" spans="1:148" x14ac:dyDescent="0.35">
      <c r="A70" s="267" t="s">
        <v>1000</v>
      </c>
      <c r="B70" s="267">
        <v>1000</v>
      </c>
      <c r="C70" s="267">
        <v>1000</v>
      </c>
      <c r="D70" s="267">
        <v>1000</v>
      </c>
      <c r="E70" s="267">
        <v>1000</v>
      </c>
      <c r="F70" s="267">
        <v>1000</v>
      </c>
      <c r="G70" s="267">
        <v>1000</v>
      </c>
      <c r="H70" s="267">
        <v>1000</v>
      </c>
      <c r="I70" s="267">
        <v>1000</v>
      </c>
      <c r="J70" s="267">
        <v>1000</v>
      </c>
      <c r="K70" s="267">
        <v>1000</v>
      </c>
      <c r="L70" s="267">
        <v>1000</v>
      </c>
      <c r="M70" s="267">
        <v>1000</v>
      </c>
      <c r="N70" s="267">
        <v>5000</v>
      </c>
      <c r="O70" s="267">
        <v>3000</v>
      </c>
      <c r="P70" s="267">
        <v>1000</v>
      </c>
      <c r="Q70" s="267">
        <v>9000</v>
      </c>
      <c r="R70" s="267">
        <v>1000</v>
      </c>
      <c r="S70" s="267">
        <v>1000</v>
      </c>
      <c r="T70" s="267">
        <v>1000</v>
      </c>
      <c r="U70" s="267">
        <v>1000</v>
      </c>
      <c r="V70" s="267">
        <v>1000</v>
      </c>
      <c r="W70" s="267">
        <v>1000</v>
      </c>
      <c r="X70" s="267">
        <v>1000</v>
      </c>
      <c r="Y70" s="267">
        <v>1000</v>
      </c>
      <c r="Z70" s="267">
        <v>1000</v>
      </c>
      <c r="AA70" s="267">
        <v>1000</v>
      </c>
      <c r="AB70" s="267">
        <v>1000</v>
      </c>
      <c r="AC70" s="267">
        <v>1000</v>
      </c>
      <c r="AD70" s="267">
        <v>2000</v>
      </c>
      <c r="AE70" s="267">
        <v>1000</v>
      </c>
      <c r="AF70" s="267">
        <v>1000</v>
      </c>
      <c r="AG70" s="267">
        <v>1000</v>
      </c>
      <c r="AH70" s="267">
        <v>1000</v>
      </c>
      <c r="AI70" s="267">
        <v>1000</v>
      </c>
      <c r="AJ70" s="267">
        <v>1000</v>
      </c>
      <c r="AK70" s="267">
        <v>1000</v>
      </c>
      <c r="AL70" s="267">
        <v>1000</v>
      </c>
      <c r="AM70" s="267">
        <v>1000</v>
      </c>
      <c r="AN70" s="267">
        <v>1000</v>
      </c>
      <c r="AO70" s="267">
        <v>57000</v>
      </c>
      <c r="AP70" s="267">
        <v>16000</v>
      </c>
      <c r="AQ70" s="267">
        <v>6000</v>
      </c>
      <c r="AR70" s="267">
        <v>6000</v>
      </c>
      <c r="AS70" s="267">
        <v>2000</v>
      </c>
      <c r="AT70" s="267">
        <v>1000</v>
      </c>
      <c r="AU70" s="267">
        <v>11000</v>
      </c>
      <c r="AV70" s="267">
        <v>1000</v>
      </c>
      <c r="AW70" s="267">
        <v>1000</v>
      </c>
      <c r="AX70" s="267">
        <v>3000</v>
      </c>
      <c r="AY70" s="267">
        <v>1000</v>
      </c>
      <c r="AZ70" s="267">
        <v>1000</v>
      </c>
      <c r="BA70" s="267">
        <v>2000</v>
      </c>
      <c r="BB70" s="267">
        <v>1000</v>
      </c>
      <c r="BC70" s="267">
        <v>1000</v>
      </c>
      <c r="BD70" s="267">
        <v>1000</v>
      </c>
      <c r="BE70" s="267">
        <v>1000</v>
      </c>
      <c r="BF70" s="267">
        <v>1000</v>
      </c>
      <c r="BG70" s="267">
        <v>2000</v>
      </c>
      <c r="BH70" s="267">
        <v>1000</v>
      </c>
      <c r="BI70" s="267">
        <v>1000</v>
      </c>
      <c r="BJ70" s="267">
        <v>4000</v>
      </c>
      <c r="BK70" s="267">
        <v>1000</v>
      </c>
      <c r="BL70" s="267">
        <v>1000</v>
      </c>
      <c r="BM70" s="267">
        <v>1000</v>
      </c>
      <c r="BN70" s="267">
        <v>1000</v>
      </c>
      <c r="BO70" s="267">
        <v>1000</v>
      </c>
      <c r="BP70" s="267">
        <v>4000</v>
      </c>
      <c r="BQ70" s="267">
        <v>1000</v>
      </c>
      <c r="BR70" s="267">
        <v>1000</v>
      </c>
      <c r="BS70" s="267">
        <v>1000</v>
      </c>
      <c r="BT70" s="267">
        <v>1000</v>
      </c>
      <c r="BU70" s="267">
        <v>1000</v>
      </c>
      <c r="BV70" s="267">
        <v>1000</v>
      </c>
      <c r="BW70" s="267">
        <v>2000</v>
      </c>
      <c r="BX70" s="267">
        <v>1000</v>
      </c>
      <c r="BY70" s="267">
        <v>1000</v>
      </c>
      <c r="BZ70" s="267">
        <v>1000</v>
      </c>
      <c r="CA70" s="267">
        <v>1000</v>
      </c>
      <c r="CB70" s="267">
        <v>1000</v>
      </c>
      <c r="CC70" s="267">
        <v>1000</v>
      </c>
      <c r="CD70" s="267">
        <v>1000</v>
      </c>
      <c r="CE70" s="267">
        <v>4000</v>
      </c>
      <c r="CF70" s="267">
        <v>1000</v>
      </c>
      <c r="CG70" s="267">
        <v>1000</v>
      </c>
      <c r="CH70" s="267">
        <v>1000</v>
      </c>
      <c r="CI70" s="267">
        <v>1000</v>
      </c>
      <c r="CJ70" s="267">
        <v>1000</v>
      </c>
      <c r="CK70" s="267">
        <v>1000</v>
      </c>
      <c r="CL70" s="267">
        <v>1000</v>
      </c>
      <c r="CM70" s="267">
        <v>1000</v>
      </c>
      <c r="CN70" s="267">
        <v>2000</v>
      </c>
      <c r="CO70" s="267">
        <v>1000</v>
      </c>
      <c r="CP70" s="267">
        <v>1000</v>
      </c>
      <c r="CQ70" s="267">
        <v>1000</v>
      </c>
      <c r="CR70" s="267">
        <v>1000</v>
      </c>
      <c r="CS70" s="267">
        <v>1000</v>
      </c>
      <c r="CT70" s="267">
        <v>3000</v>
      </c>
      <c r="CU70" s="267">
        <v>1000</v>
      </c>
      <c r="CV70" s="267">
        <v>1000</v>
      </c>
      <c r="CW70" s="267">
        <v>20000</v>
      </c>
      <c r="CX70" s="267">
        <v>9000</v>
      </c>
      <c r="CY70" s="267">
        <v>2000</v>
      </c>
      <c r="CZ70" s="267">
        <v>1000</v>
      </c>
      <c r="DA70" s="267">
        <v>1000</v>
      </c>
      <c r="DB70" s="267">
        <v>1000</v>
      </c>
      <c r="DC70" s="267">
        <v>1000</v>
      </c>
      <c r="DD70" s="267">
        <v>1000</v>
      </c>
      <c r="DE70" s="267">
        <v>1000</v>
      </c>
      <c r="DF70" s="267">
        <v>1000</v>
      </c>
      <c r="DG70" s="267">
        <v>1000</v>
      </c>
      <c r="DH70" s="267">
        <v>1000</v>
      </c>
      <c r="DI70" s="267">
        <v>15000</v>
      </c>
      <c r="DJ70" s="267">
        <v>2000</v>
      </c>
      <c r="DK70" s="267">
        <v>2000</v>
      </c>
      <c r="DL70" s="267">
        <v>36000</v>
      </c>
      <c r="DM70" s="267">
        <v>11000</v>
      </c>
      <c r="DN70" s="267">
        <v>6000</v>
      </c>
      <c r="DO70" s="267">
        <v>3000</v>
      </c>
      <c r="DP70" s="267">
        <v>1000</v>
      </c>
      <c r="DQ70" s="267">
        <v>1000</v>
      </c>
      <c r="DR70" s="267">
        <v>33000</v>
      </c>
      <c r="DS70" s="267">
        <v>16000</v>
      </c>
      <c r="DT70" s="267">
        <v>23000</v>
      </c>
      <c r="DU70" s="267">
        <v>70000</v>
      </c>
      <c r="DV70" s="267">
        <v>1000</v>
      </c>
      <c r="DW70" s="267">
        <v>614000</v>
      </c>
      <c r="DX70" s="267">
        <v>64000</v>
      </c>
      <c r="DY70" s="267">
        <v>548000</v>
      </c>
      <c r="DZ70" s="267">
        <v>68000</v>
      </c>
      <c r="EA70" s="267">
        <v>48000</v>
      </c>
      <c r="EB70" s="267">
        <v>3000</v>
      </c>
      <c r="EC70" s="267">
        <v>125000</v>
      </c>
      <c r="ED70" s="267">
        <v>19000</v>
      </c>
      <c r="EE70" s="267">
        <v>560000</v>
      </c>
      <c r="EF70" s="267">
        <v>68000</v>
      </c>
      <c r="EG70" s="267">
        <v>632000</v>
      </c>
      <c r="EH70" s="267">
        <v>57000</v>
      </c>
      <c r="EI70" s="267">
        <v>687000</v>
      </c>
      <c r="EJ70" s="267">
        <v>88000</v>
      </c>
      <c r="EK70" s="267">
        <v>0</v>
      </c>
      <c r="EL70" s="267">
        <v>0</v>
      </c>
      <c r="EM70" s="267">
        <v>0</v>
      </c>
      <c r="EN70" s="267">
        <v>1</v>
      </c>
      <c r="EO70" s="267">
        <v>0</v>
      </c>
      <c r="EP70" s="267">
        <v>0</v>
      </c>
      <c r="EQ70" s="267">
        <v>0</v>
      </c>
      <c r="ER70" s="267" t="s">
        <v>998</v>
      </c>
    </row>
    <row r="71" spans="1:148" x14ac:dyDescent="0.35">
      <c r="A71" s="267" t="s">
        <v>1072</v>
      </c>
      <c r="B71" s="267">
        <v>1000</v>
      </c>
      <c r="C71" s="267">
        <v>1000</v>
      </c>
      <c r="D71" s="267">
        <v>1000</v>
      </c>
      <c r="E71" s="267">
        <v>1000</v>
      </c>
      <c r="F71" s="267">
        <v>1000</v>
      </c>
      <c r="G71" s="267">
        <v>1000</v>
      </c>
      <c r="H71" s="267">
        <v>1000</v>
      </c>
      <c r="I71" s="267">
        <v>1000</v>
      </c>
      <c r="J71" s="267">
        <v>1000</v>
      </c>
      <c r="K71" s="267">
        <v>1000</v>
      </c>
      <c r="L71" s="267">
        <v>1000</v>
      </c>
      <c r="M71" s="267">
        <v>1000</v>
      </c>
      <c r="N71" s="267">
        <v>5000</v>
      </c>
      <c r="O71" s="267">
        <v>3000</v>
      </c>
      <c r="P71" s="267">
        <v>1000</v>
      </c>
      <c r="Q71" s="267">
        <v>9000</v>
      </c>
      <c r="R71" s="267">
        <v>1000</v>
      </c>
      <c r="S71" s="267">
        <v>1000</v>
      </c>
      <c r="T71" s="267">
        <v>1000</v>
      </c>
      <c r="U71" s="267">
        <v>1000</v>
      </c>
      <c r="V71" s="267">
        <v>1000</v>
      </c>
      <c r="W71" s="267">
        <v>1000</v>
      </c>
      <c r="X71" s="267">
        <v>1000</v>
      </c>
      <c r="Y71" s="267">
        <v>1000</v>
      </c>
      <c r="Z71" s="267">
        <v>1000</v>
      </c>
      <c r="AA71" s="267">
        <v>1000</v>
      </c>
      <c r="AB71" s="267">
        <v>1000</v>
      </c>
      <c r="AC71" s="267">
        <v>1000</v>
      </c>
      <c r="AD71" s="267">
        <v>2000</v>
      </c>
      <c r="AE71" s="267">
        <v>1000</v>
      </c>
      <c r="AF71" s="267">
        <v>1000</v>
      </c>
      <c r="AG71" s="267">
        <v>1000</v>
      </c>
      <c r="AH71" s="267">
        <v>1000</v>
      </c>
      <c r="AI71" s="267">
        <v>1000</v>
      </c>
      <c r="AJ71" s="267">
        <v>1000</v>
      </c>
      <c r="AK71" s="267">
        <v>1000</v>
      </c>
      <c r="AL71" s="267">
        <v>1000</v>
      </c>
      <c r="AM71" s="267">
        <v>1000</v>
      </c>
      <c r="AN71" s="267">
        <v>1000</v>
      </c>
      <c r="AO71" s="267">
        <v>57000</v>
      </c>
      <c r="AP71" s="267">
        <v>16000</v>
      </c>
      <c r="AQ71" s="267">
        <v>6000</v>
      </c>
      <c r="AR71" s="267">
        <v>6000</v>
      </c>
      <c r="AS71" s="267">
        <v>2000</v>
      </c>
      <c r="AT71" s="267">
        <v>1000</v>
      </c>
      <c r="AU71" s="267">
        <v>11000</v>
      </c>
      <c r="AV71" s="267">
        <v>1000</v>
      </c>
      <c r="AW71" s="267">
        <v>1000</v>
      </c>
      <c r="AX71" s="267">
        <v>3000</v>
      </c>
      <c r="AY71" s="267">
        <v>1000</v>
      </c>
      <c r="AZ71" s="267">
        <v>1000</v>
      </c>
      <c r="BA71" s="267">
        <v>2000</v>
      </c>
      <c r="BB71" s="267">
        <v>1000</v>
      </c>
      <c r="BC71" s="267">
        <v>1000</v>
      </c>
      <c r="BD71" s="267">
        <v>1000</v>
      </c>
      <c r="BE71" s="267">
        <v>1000</v>
      </c>
      <c r="BF71" s="267">
        <v>1000</v>
      </c>
      <c r="BG71" s="267">
        <v>2000</v>
      </c>
      <c r="BH71" s="267">
        <v>1000</v>
      </c>
      <c r="BI71" s="267">
        <v>1000</v>
      </c>
      <c r="BJ71" s="267">
        <v>4000</v>
      </c>
      <c r="BK71" s="267">
        <v>1000</v>
      </c>
      <c r="BL71" s="267">
        <v>1000</v>
      </c>
      <c r="BM71" s="267">
        <v>1000</v>
      </c>
      <c r="BN71" s="267">
        <v>1000</v>
      </c>
      <c r="BO71" s="267">
        <v>1000</v>
      </c>
      <c r="BP71" s="267">
        <v>4000</v>
      </c>
      <c r="BQ71" s="267">
        <v>1000</v>
      </c>
      <c r="BR71" s="267">
        <v>1000</v>
      </c>
      <c r="BS71" s="267">
        <v>1000</v>
      </c>
      <c r="BT71" s="267">
        <v>1000</v>
      </c>
      <c r="BU71" s="267">
        <v>1000</v>
      </c>
      <c r="BV71" s="267">
        <v>1000</v>
      </c>
      <c r="BW71" s="267">
        <v>2000</v>
      </c>
      <c r="BX71" s="267">
        <v>1000</v>
      </c>
      <c r="BY71" s="267">
        <v>1000</v>
      </c>
      <c r="BZ71" s="267">
        <v>1000</v>
      </c>
      <c r="CA71" s="267">
        <v>1000</v>
      </c>
      <c r="CB71" s="267">
        <v>1000</v>
      </c>
      <c r="CC71" s="267">
        <v>1000</v>
      </c>
      <c r="CD71" s="267">
        <v>1000</v>
      </c>
      <c r="CE71" s="267">
        <v>4000</v>
      </c>
      <c r="CF71" s="267">
        <v>1000</v>
      </c>
      <c r="CG71" s="267">
        <v>1000</v>
      </c>
      <c r="CH71" s="267">
        <v>1000</v>
      </c>
      <c r="CI71" s="267">
        <v>1000</v>
      </c>
      <c r="CJ71" s="267">
        <v>1000</v>
      </c>
      <c r="CK71" s="267">
        <v>1000</v>
      </c>
      <c r="CL71" s="267">
        <v>1000</v>
      </c>
      <c r="CM71" s="267">
        <v>1000</v>
      </c>
      <c r="CN71" s="267">
        <v>2000</v>
      </c>
      <c r="CO71" s="267">
        <v>1000</v>
      </c>
      <c r="CP71" s="267">
        <v>1000</v>
      </c>
      <c r="CQ71" s="267">
        <v>1000</v>
      </c>
      <c r="CR71" s="267">
        <v>1000</v>
      </c>
      <c r="CS71" s="267">
        <v>1000</v>
      </c>
      <c r="CT71" s="267">
        <v>3000</v>
      </c>
      <c r="CU71" s="267">
        <v>1000</v>
      </c>
      <c r="CV71" s="267">
        <v>1000</v>
      </c>
      <c r="CW71" s="267">
        <v>20000</v>
      </c>
      <c r="CX71" s="267">
        <v>9000</v>
      </c>
      <c r="CY71" s="267">
        <v>2000</v>
      </c>
      <c r="CZ71" s="267">
        <v>1000</v>
      </c>
      <c r="DA71" s="267">
        <v>1000</v>
      </c>
      <c r="DB71" s="267">
        <v>1000</v>
      </c>
      <c r="DC71" s="267">
        <v>1000</v>
      </c>
      <c r="DD71" s="267">
        <v>1000</v>
      </c>
      <c r="DE71" s="267">
        <v>1000</v>
      </c>
      <c r="DF71" s="267">
        <v>1000</v>
      </c>
      <c r="DG71" s="267">
        <v>1000</v>
      </c>
      <c r="DH71" s="267">
        <v>1000</v>
      </c>
      <c r="DI71" s="267">
        <v>15000</v>
      </c>
      <c r="DJ71" s="267">
        <v>2000</v>
      </c>
      <c r="DK71" s="267">
        <v>2000</v>
      </c>
      <c r="DL71" s="267">
        <v>36000</v>
      </c>
      <c r="DM71" s="267">
        <v>11000</v>
      </c>
      <c r="DN71" s="267">
        <v>6000</v>
      </c>
      <c r="DO71" s="267">
        <v>3000</v>
      </c>
      <c r="DP71" s="267">
        <v>1000</v>
      </c>
      <c r="DQ71" s="267">
        <v>1000</v>
      </c>
      <c r="DR71" s="267">
        <v>33000</v>
      </c>
      <c r="DS71" s="267">
        <v>16000</v>
      </c>
      <c r="DT71" s="267">
        <v>23000</v>
      </c>
      <c r="DU71" s="267">
        <v>70000</v>
      </c>
      <c r="DV71" s="267">
        <v>1000</v>
      </c>
      <c r="DW71" s="267">
        <v>614000</v>
      </c>
      <c r="DX71" s="267">
        <v>64000</v>
      </c>
      <c r="DY71" s="267">
        <v>548000</v>
      </c>
      <c r="DZ71" s="267">
        <v>68000</v>
      </c>
      <c r="EA71" s="267">
        <v>48000</v>
      </c>
      <c r="EB71" s="267">
        <v>3000</v>
      </c>
      <c r="EC71" s="267">
        <v>125000</v>
      </c>
      <c r="ED71" s="267">
        <v>19000</v>
      </c>
      <c r="EE71" s="267">
        <v>560000</v>
      </c>
      <c r="EF71" s="267">
        <v>68000</v>
      </c>
      <c r="EG71" s="267">
        <v>632000</v>
      </c>
      <c r="EH71" s="267">
        <v>57000</v>
      </c>
      <c r="EI71" s="267">
        <v>687000</v>
      </c>
      <c r="EJ71" s="267">
        <v>88000</v>
      </c>
      <c r="EK71" s="267">
        <v>0</v>
      </c>
      <c r="EL71" s="267">
        <v>0</v>
      </c>
      <c r="EM71" s="267">
        <v>0</v>
      </c>
      <c r="EN71" s="267">
        <v>1</v>
      </c>
      <c r="EO71" s="267">
        <v>0</v>
      </c>
      <c r="EP71" s="267">
        <v>0</v>
      </c>
      <c r="EQ71" s="267">
        <v>1</v>
      </c>
      <c r="ER71" s="267" t="s">
        <v>1070</v>
      </c>
    </row>
    <row r="72" spans="1:148" x14ac:dyDescent="0.35">
      <c r="A72" s="267" t="s">
        <v>1193</v>
      </c>
      <c r="B72" s="267">
        <v>1000</v>
      </c>
      <c r="C72" s="267">
        <v>1000</v>
      </c>
      <c r="D72" s="267">
        <v>1000</v>
      </c>
      <c r="E72" s="267">
        <v>1000</v>
      </c>
      <c r="F72" s="267">
        <v>1000</v>
      </c>
      <c r="G72" s="267">
        <v>1000</v>
      </c>
      <c r="H72" s="267">
        <v>1000</v>
      </c>
      <c r="I72" s="267">
        <v>1000</v>
      </c>
      <c r="J72" s="267">
        <v>1000</v>
      </c>
      <c r="K72" s="267">
        <v>1000</v>
      </c>
      <c r="L72" s="267">
        <v>1000</v>
      </c>
      <c r="M72" s="267">
        <v>1000</v>
      </c>
      <c r="N72" s="267">
        <v>5000</v>
      </c>
      <c r="O72" s="267">
        <v>3000</v>
      </c>
      <c r="P72" s="267">
        <v>1000</v>
      </c>
      <c r="Q72" s="267">
        <v>9000</v>
      </c>
      <c r="R72" s="267">
        <v>1000</v>
      </c>
      <c r="S72" s="267">
        <v>1000</v>
      </c>
      <c r="T72" s="267">
        <v>1000</v>
      </c>
      <c r="U72" s="267">
        <v>1000</v>
      </c>
      <c r="V72" s="267">
        <v>1000</v>
      </c>
      <c r="W72" s="267">
        <v>1000</v>
      </c>
      <c r="X72" s="267">
        <v>1000</v>
      </c>
      <c r="Y72" s="267">
        <v>1000</v>
      </c>
      <c r="Z72" s="267">
        <v>1000</v>
      </c>
      <c r="AA72" s="267">
        <v>1000</v>
      </c>
      <c r="AB72" s="267">
        <v>1000</v>
      </c>
      <c r="AC72" s="267">
        <v>1000</v>
      </c>
      <c r="AD72" s="267">
        <v>2000</v>
      </c>
      <c r="AE72" s="267">
        <v>1000</v>
      </c>
      <c r="AF72" s="267">
        <v>1000</v>
      </c>
      <c r="AG72" s="267">
        <v>1000</v>
      </c>
      <c r="AH72" s="267">
        <v>1000</v>
      </c>
      <c r="AI72" s="267">
        <v>1000</v>
      </c>
      <c r="AJ72" s="267">
        <v>1000</v>
      </c>
      <c r="AK72" s="267">
        <v>1000</v>
      </c>
      <c r="AL72" s="267">
        <v>1000</v>
      </c>
      <c r="AM72" s="267">
        <v>1000</v>
      </c>
      <c r="AN72" s="267">
        <v>1000</v>
      </c>
      <c r="AO72" s="267">
        <v>57000</v>
      </c>
      <c r="AP72" s="267">
        <v>16000</v>
      </c>
      <c r="AQ72" s="267">
        <v>6000</v>
      </c>
      <c r="AR72" s="267">
        <v>6000</v>
      </c>
      <c r="AS72" s="267">
        <v>2000</v>
      </c>
      <c r="AT72" s="267">
        <v>1000</v>
      </c>
      <c r="AU72" s="267">
        <v>11000</v>
      </c>
      <c r="AV72" s="267">
        <v>1000</v>
      </c>
      <c r="AW72" s="267">
        <v>1000</v>
      </c>
      <c r="AX72" s="267">
        <v>3000</v>
      </c>
      <c r="AY72" s="267">
        <v>1000</v>
      </c>
      <c r="AZ72" s="267">
        <v>1000</v>
      </c>
      <c r="BA72" s="267">
        <v>2000</v>
      </c>
      <c r="BB72" s="267">
        <v>1000</v>
      </c>
      <c r="BC72" s="267">
        <v>1000</v>
      </c>
      <c r="BD72" s="267">
        <v>1000</v>
      </c>
      <c r="BE72" s="267">
        <v>1000</v>
      </c>
      <c r="BF72" s="267">
        <v>1000</v>
      </c>
      <c r="BG72" s="267">
        <v>2000</v>
      </c>
      <c r="BH72" s="267">
        <v>1000</v>
      </c>
      <c r="BI72" s="267">
        <v>1000</v>
      </c>
      <c r="BJ72" s="267">
        <v>4000</v>
      </c>
      <c r="BK72" s="267">
        <v>1000</v>
      </c>
      <c r="BL72" s="267">
        <v>1000</v>
      </c>
      <c r="BM72" s="267">
        <v>1000</v>
      </c>
      <c r="BN72" s="267">
        <v>1000</v>
      </c>
      <c r="BO72" s="267">
        <v>1000</v>
      </c>
      <c r="BP72" s="267">
        <v>4000</v>
      </c>
      <c r="BQ72" s="267">
        <v>1000</v>
      </c>
      <c r="BR72" s="267">
        <v>1000</v>
      </c>
      <c r="BS72" s="267">
        <v>1000</v>
      </c>
      <c r="BT72" s="267">
        <v>1000</v>
      </c>
      <c r="BU72" s="267">
        <v>1000</v>
      </c>
      <c r="BV72" s="267">
        <v>1000</v>
      </c>
      <c r="BW72" s="267">
        <v>2000</v>
      </c>
      <c r="BX72" s="267">
        <v>1000</v>
      </c>
      <c r="BY72" s="267">
        <v>1000</v>
      </c>
      <c r="BZ72" s="267">
        <v>1000</v>
      </c>
      <c r="CA72" s="267">
        <v>1000</v>
      </c>
      <c r="CB72" s="267">
        <v>1000</v>
      </c>
      <c r="CC72" s="267">
        <v>1000</v>
      </c>
      <c r="CD72" s="267">
        <v>1000</v>
      </c>
      <c r="CE72" s="267">
        <v>4000</v>
      </c>
      <c r="CF72" s="267">
        <v>1000</v>
      </c>
      <c r="CG72" s="267">
        <v>1000</v>
      </c>
      <c r="CH72" s="267">
        <v>1000</v>
      </c>
      <c r="CI72" s="267">
        <v>1000</v>
      </c>
      <c r="CJ72" s="267">
        <v>1000</v>
      </c>
      <c r="CK72" s="267">
        <v>1000</v>
      </c>
      <c r="CL72" s="267">
        <v>1000</v>
      </c>
      <c r="CM72" s="267">
        <v>1000</v>
      </c>
      <c r="CN72" s="267">
        <v>2000</v>
      </c>
      <c r="CO72" s="267">
        <v>1000</v>
      </c>
      <c r="CP72" s="267">
        <v>1000</v>
      </c>
      <c r="CQ72" s="267">
        <v>1000</v>
      </c>
      <c r="CR72" s="267">
        <v>1000</v>
      </c>
      <c r="CS72" s="267">
        <v>1000</v>
      </c>
      <c r="CT72" s="267">
        <v>3000</v>
      </c>
      <c r="CU72" s="267">
        <v>1000</v>
      </c>
      <c r="CV72" s="267">
        <v>1000</v>
      </c>
      <c r="CW72" s="267">
        <v>20000</v>
      </c>
      <c r="CX72" s="267">
        <v>9000</v>
      </c>
      <c r="CY72" s="267">
        <v>2000</v>
      </c>
      <c r="CZ72" s="267">
        <v>1000</v>
      </c>
      <c r="DA72" s="267">
        <v>1000</v>
      </c>
      <c r="DB72" s="267">
        <v>1000</v>
      </c>
      <c r="DC72" s="267">
        <v>1000</v>
      </c>
      <c r="DD72" s="267">
        <v>1000</v>
      </c>
      <c r="DE72" s="267">
        <v>1000</v>
      </c>
      <c r="DF72" s="267">
        <v>1000</v>
      </c>
      <c r="DG72" s="267">
        <v>1000</v>
      </c>
      <c r="DH72" s="267">
        <v>1000</v>
      </c>
      <c r="DI72" s="267">
        <v>15000</v>
      </c>
      <c r="DJ72" s="267">
        <v>2000</v>
      </c>
      <c r="DK72" s="267">
        <v>2000</v>
      </c>
      <c r="DL72" s="267">
        <v>36000</v>
      </c>
      <c r="DM72" s="267">
        <v>11000</v>
      </c>
      <c r="DN72" s="267">
        <v>6000</v>
      </c>
      <c r="DO72" s="267">
        <v>3000</v>
      </c>
      <c r="DP72" s="267">
        <v>1000</v>
      </c>
      <c r="DQ72" s="267">
        <v>1000</v>
      </c>
      <c r="DR72" s="267">
        <v>33000</v>
      </c>
      <c r="DS72" s="267">
        <v>16000</v>
      </c>
      <c r="DT72" s="267">
        <v>23000</v>
      </c>
      <c r="DU72" s="267">
        <v>70000</v>
      </c>
      <c r="DV72" s="267">
        <v>1000</v>
      </c>
      <c r="DW72" s="267">
        <v>614000</v>
      </c>
      <c r="DX72" s="267">
        <v>64000</v>
      </c>
      <c r="DY72" s="267">
        <v>548000</v>
      </c>
      <c r="DZ72" s="267">
        <v>68000</v>
      </c>
      <c r="EA72" s="267">
        <v>48000</v>
      </c>
      <c r="EB72" s="267">
        <v>3000</v>
      </c>
      <c r="EC72" s="267">
        <v>125000</v>
      </c>
      <c r="ED72" s="267">
        <v>19000</v>
      </c>
      <c r="EE72" s="267">
        <v>560000</v>
      </c>
      <c r="EF72" s="267">
        <v>68000</v>
      </c>
      <c r="EG72" s="267">
        <v>632000</v>
      </c>
      <c r="EH72" s="267">
        <v>57000</v>
      </c>
      <c r="EI72" s="267">
        <v>687000</v>
      </c>
      <c r="EJ72" s="267">
        <v>88000</v>
      </c>
      <c r="EK72" s="267">
        <v>0</v>
      </c>
      <c r="EL72" s="267">
        <v>0</v>
      </c>
      <c r="EM72" s="267">
        <v>0</v>
      </c>
      <c r="EN72" s="267">
        <v>1</v>
      </c>
      <c r="EO72" s="267">
        <v>0</v>
      </c>
      <c r="EP72" s="267">
        <v>0</v>
      </c>
      <c r="EQ72" s="267">
        <v>1</v>
      </c>
      <c r="ER72" s="267" t="s">
        <v>1191</v>
      </c>
    </row>
    <row r="73" spans="1:148" x14ac:dyDescent="0.35">
      <c r="A73" s="267" t="s">
        <v>1259</v>
      </c>
      <c r="B73" s="267">
        <v>1000</v>
      </c>
      <c r="C73" s="267">
        <v>1000</v>
      </c>
      <c r="D73" s="267">
        <v>1000</v>
      </c>
      <c r="E73" s="267">
        <v>1000</v>
      </c>
      <c r="F73" s="267">
        <v>1000</v>
      </c>
      <c r="G73" s="267">
        <v>1000</v>
      </c>
      <c r="H73" s="267">
        <v>1000</v>
      </c>
      <c r="I73" s="267">
        <v>1000</v>
      </c>
      <c r="J73" s="267">
        <v>1000</v>
      </c>
      <c r="K73" s="267">
        <v>1000</v>
      </c>
      <c r="L73" s="267">
        <v>1000</v>
      </c>
      <c r="M73" s="267">
        <v>1000</v>
      </c>
      <c r="N73" s="267">
        <v>5000</v>
      </c>
      <c r="O73" s="267">
        <v>3000</v>
      </c>
      <c r="P73" s="267">
        <v>1000</v>
      </c>
      <c r="Q73" s="267">
        <v>9000</v>
      </c>
      <c r="R73" s="267">
        <v>1000</v>
      </c>
      <c r="S73" s="267">
        <v>1000</v>
      </c>
      <c r="T73" s="267">
        <v>1000</v>
      </c>
      <c r="U73" s="267">
        <v>1000</v>
      </c>
      <c r="V73" s="267">
        <v>1000</v>
      </c>
      <c r="W73" s="267">
        <v>1000</v>
      </c>
      <c r="X73" s="267">
        <v>1000</v>
      </c>
      <c r="Y73" s="267">
        <v>1000</v>
      </c>
      <c r="Z73" s="267">
        <v>1000</v>
      </c>
      <c r="AA73" s="267">
        <v>1000</v>
      </c>
      <c r="AB73" s="267">
        <v>1000</v>
      </c>
      <c r="AC73" s="267">
        <v>1000</v>
      </c>
      <c r="AD73" s="267">
        <v>2000</v>
      </c>
      <c r="AE73" s="267">
        <v>1000</v>
      </c>
      <c r="AF73" s="267">
        <v>1000</v>
      </c>
      <c r="AG73" s="267">
        <v>1000</v>
      </c>
      <c r="AH73" s="267">
        <v>1000</v>
      </c>
      <c r="AI73" s="267">
        <v>1000</v>
      </c>
      <c r="AJ73" s="267">
        <v>1000</v>
      </c>
      <c r="AK73" s="267">
        <v>1000</v>
      </c>
      <c r="AL73" s="267">
        <v>1000</v>
      </c>
      <c r="AM73" s="267">
        <v>1000</v>
      </c>
      <c r="AN73" s="267">
        <v>1000</v>
      </c>
      <c r="AO73" s="267">
        <v>57000</v>
      </c>
      <c r="AP73" s="267">
        <v>16000</v>
      </c>
      <c r="AQ73" s="267">
        <v>6000</v>
      </c>
      <c r="AR73" s="267">
        <v>6000</v>
      </c>
      <c r="AS73" s="267">
        <v>2000</v>
      </c>
      <c r="AT73" s="267">
        <v>1000</v>
      </c>
      <c r="AU73" s="267">
        <v>11000</v>
      </c>
      <c r="AV73" s="267">
        <v>1000</v>
      </c>
      <c r="AW73" s="267">
        <v>1000</v>
      </c>
      <c r="AX73" s="267">
        <v>3000</v>
      </c>
      <c r="AY73" s="267">
        <v>1000</v>
      </c>
      <c r="AZ73" s="267">
        <v>1000</v>
      </c>
      <c r="BA73" s="267">
        <v>2000</v>
      </c>
      <c r="BB73" s="267">
        <v>1000</v>
      </c>
      <c r="BC73" s="267">
        <v>1000</v>
      </c>
      <c r="BD73" s="267">
        <v>1000</v>
      </c>
      <c r="BE73" s="267">
        <v>1000</v>
      </c>
      <c r="BF73" s="267">
        <v>1000</v>
      </c>
      <c r="BG73" s="267">
        <v>2000</v>
      </c>
      <c r="BH73" s="267">
        <v>1000</v>
      </c>
      <c r="BI73" s="267">
        <v>1000</v>
      </c>
      <c r="BJ73" s="267">
        <v>4000</v>
      </c>
      <c r="BK73" s="267">
        <v>1000</v>
      </c>
      <c r="BL73" s="267">
        <v>1000</v>
      </c>
      <c r="BM73" s="267">
        <v>1000</v>
      </c>
      <c r="BN73" s="267">
        <v>1000</v>
      </c>
      <c r="BO73" s="267">
        <v>1000</v>
      </c>
      <c r="BP73" s="267">
        <v>4000</v>
      </c>
      <c r="BQ73" s="267">
        <v>1000</v>
      </c>
      <c r="BR73" s="267">
        <v>1000</v>
      </c>
      <c r="BS73" s="267">
        <v>1000</v>
      </c>
      <c r="BT73" s="267">
        <v>1000</v>
      </c>
      <c r="BU73" s="267">
        <v>1000</v>
      </c>
      <c r="BV73" s="267">
        <v>1000</v>
      </c>
      <c r="BW73" s="267">
        <v>2000</v>
      </c>
      <c r="BX73" s="267">
        <v>1000</v>
      </c>
      <c r="BY73" s="267">
        <v>1000</v>
      </c>
      <c r="BZ73" s="267">
        <v>1000</v>
      </c>
      <c r="CA73" s="267">
        <v>1000</v>
      </c>
      <c r="CB73" s="267">
        <v>1000</v>
      </c>
      <c r="CC73" s="267">
        <v>1000</v>
      </c>
      <c r="CD73" s="267">
        <v>1000</v>
      </c>
      <c r="CE73" s="267">
        <v>4000</v>
      </c>
      <c r="CF73" s="267">
        <v>1000</v>
      </c>
      <c r="CG73" s="267">
        <v>1000</v>
      </c>
      <c r="CH73" s="267">
        <v>1000</v>
      </c>
      <c r="CI73" s="267">
        <v>1000</v>
      </c>
      <c r="CJ73" s="267">
        <v>1000</v>
      </c>
      <c r="CK73" s="267">
        <v>1000</v>
      </c>
      <c r="CL73" s="267">
        <v>1000</v>
      </c>
      <c r="CM73" s="267">
        <v>1000</v>
      </c>
      <c r="CN73" s="267">
        <v>2000</v>
      </c>
      <c r="CO73" s="267">
        <v>1000</v>
      </c>
      <c r="CP73" s="267">
        <v>1000</v>
      </c>
      <c r="CQ73" s="267">
        <v>1000</v>
      </c>
      <c r="CR73" s="267">
        <v>1000</v>
      </c>
      <c r="CS73" s="267">
        <v>1000</v>
      </c>
      <c r="CT73" s="267">
        <v>3000</v>
      </c>
      <c r="CU73" s="267">
        <v>1000</v>
      </c>
      <c r="CV73" s="267">
        <v>1000</v>
      </c>
      <c r="CW73" s="267">
        <v>20000</v>
      </c>
      <c r="CX73" s="267">
        <v>9000</v>
      </c>
      <c r="CY73" s="267">
        <v>2000</v>
      </c>
      <c r="CZ73" s="267">
        <v>1000</v>
      </c>
      <c r="DA73" s="267">
        <v>1000</v>
      </c>
      <c r="DB73" s="267">
        <v>1000</v>
      </c>
      <c r="DC73" s="267">
        <v>1000</v>
      </c>
      <c r="DD73" s="267">
        <v>1000</v>
      </c>
      <c r="DE73" s="267">
        <v>1000</v>
      </c>
      <c r="DF73" s="267">
        <v>1000</v>
      </c>
      <c r="DG73" s="267">
        <v>1000</v>
      </c>
      <c r="DH73" s="267">
        <v>1000</v>
      </c>
      <c r="DI73" s="267">
        <v>15000</v>
      </c>
      <c r="DJ73" s="267">
        <v>2000</v>
      </c>
      <c r="DK73" s="267">
        <v>2000</v>
      </c>
      <c r="DL73" s="267">
        <v>36000</v>
      </c>
      <c r="DM73" s="267">
        <v>11000</v>
      </c>
      <c r="DN73" s="267">
        <v>6000</v>
      </c>
      <c r="DO73" s="267">
        <v>3000</v>
      </c>
      <c r="DP73" s="267">
        <v>1000</v>
      </c>
      <c r="DQ73" s="267">
        <v>1000</v>
      </c>
      <c r="DR73" s="267">
        <v>33000</v>
      </c>
      <c r="DS73" s="267">
        <v>16000</v>
      </c>
      <c r="DT73" s="267">
        <v>23000</v>
      </c>
      <c r="DU73" s="267">
        <v>70000</v>
      </c>
      <c r="DV73" s="267">
        <v>1000</v>
      </c>
      <c r="DW73" s="267">
        <v>614000</v>
      </c>
      <c r="DX73" s="267">
        <v>64000</v>
      </c>
      <c r="DY73" s="267">
        <v>548000</v>
      </c>
      <c r="DZ73" s="267">
        <v>68000</v>
      </c>
      <c r="EA73" s="267">
        <v>48000</v>
      </c>
      <c r="EB73" s="267">
        <v>3000</v>
      </c>
      <c r="EC73" s="267">
        <v>125000</v>
      </c>
      <c r="ED73" s="267">
        <v>19000</v>
      </c>
      <c r="EE73" s="267">
        <v>560000</v>
      </c>
      <c r="EF73" s="267">
        <v>68000</v>
      </c>
      <c r="EG73" s="267">
        <v>632000</v>
      </c>
      <c r="EH73" s="267">
        <v>57000</v>
      </c>
      <c r="EI73" s="267">
        <v>687000</v>
      </c>
      <c r="EJ73" s="267">
        <v>88000</v>
      </c>
      <c r="EK73" s="267">
        <v>0</v>
      </c>
      <c r="EL73" s="267">
        <v>0</v>
      </c>
      <c r="EM73" s="267">
        <v>0</v>
      </c>
      <c r="EN73" s="267">
        <v>1</v>
      </c>
      <c r="EO73" s="267">
        <v>0</v>
      </c>
      <c r="EP73" s="267">
        <v>0</v>
      </c>
      <c r="EQ73" s="267">
        <v>0</v>
      </c>
      <c r="ER73" s="267" t="s">
        <v>1257</v>
      </c>
    </row>
    <row r="74" spans="1:148" x14ac:dyDescent="0.35">
      <c r="A74" s="267" t="s">
        <v>1361</v>
      </c>
      <c r="B74" s="267">
        <v>1000</v>
      </c>
      <c r="C74" s="267">
        <v>1000</v>
      </c>
      <c r="D74" s="267">
        <v>1000</v>
      </c>
      <c r="E74" s="267">
        <v>1000</v>
      </c>
      <c r="F74" s="267">
        <v>1000</v>
      </c>
      <c r="G74" s="267">
        <v>1000</v>
      </c>
      <c r="H74" s="267">
        <v>1000</v>
      </c>
      <c r="I74" s="267">
        <v>1000</v>
      </c>
      <c r="J74" s="267">
        <v>1000</v>
      </c>
      <c r="K74" s="267">
        <v>1000</v>
      </c>
      <c r="L74" s="267">
        <v>1000</v>
      </c>
      <c r="M74" s="267">
        <v>1000</v>
      </c>
      <c r="N74" s="267">
        <v>5000</v>
      </c>
      <c r="O74" s="267">
        <v>3000</v>
      </c>
      <c r="P74" s="267">
        <v>1000</v>
      </c>
      <c r="Q74" s="267">
        <v>9000</v>
      </c>
      <c r="R74" s="267">
        <v>1000</v>
      </c>
      <c r="S74" s="267">
        <v>1000</v>
      </c>
      <c r="T74" s="267">
        <v>1000</v>
      </c>
      <c r="U74" s="267">
        <v>1000</v>
      </c>
      <c r="V74" s="267">
        <v>1000</v>
      </c>
      <c r="W74" s="267">
        <v>1000</v>
      </c>
      <c r="X74" s="267">
        <v>1000</v>
      </c>
      <c r="Y74" s="267">
        <v>1000</v>
      </c>
      <c r="Z74" s="267">
        <v>1000</v>
      </c>
      <c r="AA74" s="267">
        <v>1000</v>
      </c>
      <c r="AB74" s="267">
        <v>1000</v>
      </c>
      <c r="AC74" s="267">
        <v>1000</v>
      </c>
      <c r="AD74" s="267">
        <v>2000</v>
      </c>
      <c r="AE74" s="267">
        <v>1000</v>
      </c>
      <c r="AF74" s="267">
        <v>1000</v>
      </c>
      <c r="AG74" s="267">
        <v>1000</v>
      </c>
      <c r="AH74" s="267">
        <v>1000</v>
      </c>
      <c r="AI74" s="267">
        <v>1000</v>
      </c>
      <c r="AJ74" s="267">
        <v>1000</v>
      </c>
      <c r="AK74" s="267">
        <v>1000</v>
      </c>
      <c r="AL74" s="267">
        <v>1000</v>
      </c>
      <c r="AM74" s="267">
        <v>1000</v>
      </c>
      <c r="AN74" s="267">
        <v>1000</v>
      </c>
      <c r="AO74" s="267">
        <v>57000</v>
      </c>
      <c r="AP74" s="267">
        <v>16000</v>
      </c>
      <c r="AQ74" s="267">
        <v>6000</v>
      </c>
      <c r="AR74" s="267">
        <v>6000</v>
      </c>
      <c r="AS74" s="267">
        <v>2000</v>
      </c>
      <c r="AT74" s="267">
        <v>1000</v>
      </c>
      <c r="AU74" s="267">
        <v>11000</v>
      </c>
      <c r="AV74" s="267">
        <v>1000</v>
      </c>
      <c r="AW74" s="267">
        <v>1000</v>
      </c>
      <c r="AX74" s="267">
        <v>3000</v>
      </c>
      <c r="AY74" s="267">
        <v>1000</v>
      </c>
      <c r="AZ74" s="267">
        <v>1000</v>
      </c>
      <c r="BA74" s="267">
        <v>2000</v>
      </c>
      <c r="BB74" s="267">
        <v>1000</v>
      </c>
      <c r="BC74" s="267">
        <v>1000</v>
      </c>
      <c r="BD74" s="267">
        <v>1000</v>
      </c>
      <c r="BE74" s="267">
        <v>1000</v>
      </c>
      <c r="BF74" s="267">
        <v>1000</v>
      </c>
      <c r="BG74" s="267">
        <v>2000</v>
      </c>
      <c r="BH74" s="267">
        <v>1000</v>
      </c>
      <c r="BI74" s="267">
        <v>1000</v>
      </c>
      <c r="BJ74" s="267">
        <v>4000</v>
      </c>
      <c r="BK74" s="267">
        <v>1000</v>
      </c>
      <c r="BL74" s="267">
        <v>1000</v>
      </c>
      <c r="BM74" s="267">
        <v>1000</v>
      </c>
      <c r="BN74" s="267">
        <v>1000</v>
      </c>
      <c r="BO74" s="267">
        <v>1000</v>
      </c>
      <c r="BP74" s="267">
        <v>4000</v>
      </c>
      <c r="BQ74" s="267">
        <v>1000</v>
      </c>
      <c r="BR74" s="267">
        <v>1000</v>
      </c>
      <c r="BS74" s="267">
        <v>1000</v>
      </c>
      <c r="BT74" s="267">
        <v>1000</v>
      </c>
      <c r="BU74" s="267">
        <v>1000</v>
      </c>
      <c r="BV74" s="267">
        <v>1000</v>
      </c>
      <c r="BW74" s="267">
        <v>2000</v>
      </c>
      <c r="BX74" s="267">
        <v>1000</v>
      </c>
      <c r="BY74" s="267">
        <v>1000</v>
      </c>
      <c r="BZ74" s="267">
        <v>1000</v>
      </c>
      <c r="CA74" s="267">
        <v>1000</v>
      </c>
      <c r="CB74" s="267">
        <v>1000</v>
      </c>
      <c r="CC74" s="267">
        <v>1000</v>
      </c>
      <c r="CD74" s="267">
        <v>1000</v>
      </c>
      <c r="CE74" s="267">
        <v>4000</v>
      </c>
      <c r="CF74" s="267">
        <v>1000</v>
      </c>
      <c r="CG74" s="267">
        <v>1000</v>
      </c>
      <c r="CH74" s="267">
        <v>1000</v>
      </c>
      <c r="CI74" s="267">
        <v>1000</v>
      </c>
      <c r="CJ74" s="267">
        <v>1000</v>
      </c>
      <c r="CK74" s="267">
        <v>1000</v>
      </c>
      <c r="CL74" s="267">
        <v>1000</v>
      </c>
      <c r="CM74" s="267">
        <v>1000</v>
      </c>
      <c r="CN74" s="267">
        <v>2000</v>
      </c>
      <c r="CO74" s="267">
        <v>1000</v>
      </c>
      <c r="CP74" s="267">
        <v>1000</v>
      </c>
      <c r="CQ74" s="267">
        <v>1000</v>
      </c>
      <c r="CR74" s="267">
        <v>1000</v>
      </c>
      <c r="CS74" s="267">
        <v>1000</v>
      </c>
      <c r="CT74" s="267">
        <v>3000</v>
      </c>
      <c r="CU74" s="267">
        <v>1000</v>
      </c>
      <c r="CV74" s="267">
        <v>1000</v>
      </c>
      <c r="CW74" s="267">
        <v>20000</v>
      </c>
      <c r="CX74" s="267">
        <v>9000</v>
      </c>
      <c r="CY74" s="267">
        <v>2000</v>
      </c>
      <c r="CZ74" s="267">
        <v>1000</v>
      </c>
      <c r="DA74" s="267">
        <v>1000</v>
      </c>
      <c r="DB74" s="267">
        <v>1000</v>
      </c>
      <c r="DC74" s="267">
        <v>1000</v>
      </c>
      <c r="DD74" s="267">
        <v>1000</v>
      </c>
      <c r="DE74" s="267">
        <v>1000</v>
      </c>
      <c r="DF74" s="267">
        <v>1000</v>
      </c>
      <c r="DG74" s="267">
        <v>1000</v>
      </c>
      <c r="DH74" s="267">
        <v>1000</v>
      </c>
      <c r="DI74" s="267">
        <v>15000</v>
      </c>
      <c r="DJ74" s="267">
        <v>2000</v>
      </c>
      <c r="DK74" s="267">
        <v>2000</v>
      </c>
      <c r="DL74" s="267">
        <v>36000</v>
      </c>
      <c r="DM74" s="267">
        <v>11000</v>
      </c>
      <c r="DN74" s="267">
        <v>6000</v>
      </c>
      <c r="DO74" s="267">
        <v>3000</v>
      </c>
      <c r="DP74" s="267">
        <v>1000</v>
      </c>
      <c r="DQ74" s="267">
        <v>1000</v>
      </c>
      <c r="DR74" s="267">
        <v>33000</v>
      </c>
      <c r="DS74" s="267">
        <v>16000</v>
      </c>
      <c r="DT74" s="267">
        <v>23000</v>
      </c>
      <c r="DU74" s="267">
        <v>70000</v>
      </c>
      <c r="DV74" s="267">
        <v>1000</v>
      </c>
      <c r="DW74" s="267">
        <v>614000</v>
      </c>
      <c r="DX74" s="267">
        <v>64000</v>
      </c>
      <c r="DY74" s="267">
        <v>548000</v>
      </c>
      <c r="DZ74" s="267">
        <v>68000</v>
      </c>
      <c r="EA74" s="267">
        <v>48000</v>
      </c>
      <c r="EB74" s="267">
        <v>3000</v>
      </c>
      <c r="EC74" s="267">
        <v>125000</v>
      </c>
      <c r="ED74" s="267">
        <v>19000</v>
      </c>
      <c r="EE74" s="267">
        <v>560000</v>
      </c>
      <c r="EF74" s="267">
        <v>68000</v>
      </c>
      <c r="EG74" s="267">
        <v>632000</v>
      </c>
      <c r="EH74" s="267">
        <v>57000</v>
      </c>
      <c r="EI74" s="267">
        <v>687000</v>
      </c>
      <c r="EJ74" s="267">
        <v>88000</v>
      </c>
      <c r="EK74" s="267">
        <v>0</v>
      </c>
      <c r="EL74" s="267">
        <v>0</v>
      </c>
      <c r="EM74" s="267">
        <v>0</v>
      </c>
      <c r="EN74" s="267">
        <v>1</v>
      </c>
      <c r="EO74" s="267">
        <v>0</v>
      </c>
      <c r="EP74" s="267">
        <v>0</v>
      </c>
      <c r="EQ74" s="267">
        <v>0</v>
      </c>
      <c r="ER74" s="267" t="s">
        <v>1359</v>
      </c>
    </row>
    <row r="75" spans="1:148" x14ac:dyDescent="0.35">
      <c r="A75" s="267" t="s">
        <v>1490</v>
      </c>
      <c r="B75" s="267">
        <v>1000</v>
      </c>
      <c r="C75" s="267">
        <v>1000</v>
      </c>
      <c r="D75" s="267">
        <v>1000</v>
      </c>
      <c r="E75" s="267">
        <v>1000</v>
      </c>
      <c r="F75" s="267">
        <v>1000</v>
      </c>
      <c r="G75" s="267">
        <v>1000</v>
      </c>
      <c r="H75" s="267">
        <v>1000</v>
      </c>
      <c r="I75" s="267">
        <v>1000</v>
      </c>
      <c r="J75" s="267">
        <v>1000</v>
      </c>
      <c r="K75" s="267">
        <v>1000</v>
      </c>
      <c r="L75" s="267">
        <v>1000</v>
      </c>
      <c r="M75" s="267">
        <v>1000</v>
      </c>
      <c r="N75" s="267">
        <v>5000</v>
      </c>
      <c r="O75" s="267">
        <v>3000</v>
      </c>
      <c r="P75" s="267">
        <v>1000</v>
      </c>
      <c r="Q75" s="267">
        <v>9000</v>
      </c>
      <c r="R75" s="267">
        <v>1000</v>
      </c>
      <c r="S75" s="267">
        <v>1000</v>
      </c>
      <c r="T75" s="267">
        <v>1000</v>
      </c>
      <c r="U75" s="267">
        <v>1000</v>
      </c>
      <c r="V75" s="267">
        <v>1000</v>
      </c>
      <c r="W75" s="267">
        <v>1000</v>
      </c>
      <c r="X75" s="267">
        <v>1000</v>
      </c>
      <c r="Y75" s="267">
        <v>1000</v>
      </c>
      <c r="Z75" s="267">
        <v>1000</v>
      </c>
      <c r="AA75" s="267">
        <v>1000</v>
      </c>
      <c r="AB75" s="267">
        <v>1000</v>
      </c>
      <c r="AC75" s="267">
        <v>1000</v>
      </c>
      <c r="AD75" s="267">
        <v>2000</v>
      </c>
      <c r="AE75" s="267">
        <v>1000</v>
      </c>
      <c r="AF75" s="267">
        <v>1000</v>
      </c>
      <c r="AG75" s="267">
        <v>1000</v>
      </c>
      <c r="AH75" s="267">
        <v>1000</v>
      </c>
      <c r="AI75" s="267">
        <v>1000</v>
      </c>
      <c r="AJ75" s="267">
        <v>1000</v>
      </c>
      <c r="AK75" s="267">
        <v>1000</v>
      </c>
      <c r="AL75" s="267">
        <v>1000</v>
      </c>
      <c r="AM75" s="267">
        <v>1000</v>
      </c>
      <c r="AN75" s="267">
        <v>1000</v>
      </c>
      <c r="AO75" s="267">
        <v>57000</v>
      </c>
      <c r="AP75" s="267">
        <v>16000</v>
      </c>
      <c r="AQ75" s="267">
        <v>6000</v>
      </c>
      <c r="AR75" s="267">
        <v>6000</v>
      </c>
      <c r="AS75" s="267">
        <v>2000</v>
      </c>
      <c r="AT75" s="267">
        <v>1000</v>
      </c>
      <c r="AU75" s="267">
        <v>11000</v>
      </c>
      <c r="AV75" s="267">
        <v>1000</v>
      </c>
      <c r="AW75" s="267">
        <v>1000</v>
      </c>
      <c r="AX75" s="267">
        <v>3000</v>
      </c>
      <c r="AY75" s="267">
        <v>1000</v>
      </c>
      <c r="AZ75" s="267">
        <v>1000</v>
      </c>
      <c r="BA75" s="267">
        <v>2000</v>
      </c>
      <c r="BB75" s="267">
        <v>1000</v>
      </c>
      <c r="BC75" s="267">
        <v>1000</v>
      </c>
      <c r="BD75" s="267">
        <v>1000</v>
      </c>
      <c r="BE75" s="267">
        <v>1000</v>
      </c>
      <c r="BF75" s="267">
        <v>1000</v>
      </c>
      <c r="BG75" s="267">
        <v>2000</v>
      </c>
      <c r="BH75" s="267">
        <v>1000</v>
      </c>
      <c r="BI75" s="267">
        <v>1000</v>
      </c>
      <c r="BJ75" s="267">
        <v>4000</v>
      </c>
      <c r="BK75" s="267">
        <v>1000</v>
      </c>
      <c r="BL75" s="267">
        <v>1000</v>
      </c>
      <c r="BM75" s="267">
        <v>1000</v>
      </c>
      <c r="BN75" s="267">
        <v>1000</v>
      </c>
      <c r="BO75" s="267">
        <v>1000</v>
      </c>
      <c r="BP75" s="267">
        <v>4000</v>
      </c>
      <c r="BQ75" s="267">
        <v>1000</v>
      </c>
      <c r="BR75" s="267">
        <v>1000</v>
      </c>
      <c r="BS75" s="267">
        <v>1000</v>
      </c>
      <c r="BT75" s="267">
        <v>1000</v>
      </c>
      <c r="BU75" s="267">
        <v>1000</v>
      </c>
      <c r="BV75" s="267">
        <v>1000</v>
      </c>
      <c r="BW75" s="267">
        <v>2000</v>
      </c>
      <c r="BX75" s="267">
        <v>1000</v>
      </c>
      <c r="BY75" s="267">
        <v>1000</v>
      </c>
      <c r="BZ75" s="267">
        <v>1000</v>
      </c>
      <c r="CA75" s="267">
        <v>1000</v>
      </c>
      <c r="CB75" s="267">
        <v>1000</v>
      </c>
      <c r="CC75" s="267">
        <v>1000</v>
      </c>
      <c r="CD75" s="267">
        <v>1000</v>
      </c>
      <c r="CE75" s="267">
        <v>4000</v>
      </c>
      <c r="CF75" s="267">
        <v>1000</v>
      </c>
      <c r="CG75" s="267">
        <v>1000</v>
      </c>
      <c r="CH75" s="267">
        <v>1000</v>
      </c>
      <c r="CI75" s="267">
        <v>1000</v>
      </c>
      <c r="CJ75" s="267">
        <v>1000</v>
      </c>
      <c r="CK75" s="267">
        <v>1000</v>
      </c>
      <c r="CL75" s="267">
        <v>1000</v>
      </c>
      <c r="CM75" s="267">
        <v>1000</v>
      </c>
      <c r="CN75" s="267">
        <v>2000</v>
      </c>
      <c r="CO75" s="267">
        <v>1000</v>
      </c>
      <c r="CP75" s="267">
        <v>1000</v>
      </c>
      <c r="CQ75" s="267">
        <v>1000</v>
      </c>
      <c r="CR75" s="267">
        <v>1000</v>
      </c>
      <c r="CS75" s="267">
        <v>1000</v>
      </c>
      <c r="CT75" s="267">
        <v>3000</v>
      </c>
      <c r="CU75" s="267">
        <v>1000</v>
      </c>
      <c r="CV75" s="267">
        <v>1000</v>
      </c>
      <c r="CW75" s="267">
        <v>20000</v>
      </c>
      <c r="CX75" s="267">
        <v>9000</v>
      </c>
      <c r="CY75" s="267">
        <v>2000</v>
      </c>
      <c r="CZ75" s="267">
        <v>1000</v>
      </c>
      <c r="DA75" s="267">
        <v>1000</v>
      </c>
      <c r="DB75" s="267">
        <v>1000</v>
      </c>
      <c r="DC75" s="267">
        <v>1000</v>
      </c>
      <c r="DD75" s="267">
        <v>1000</v>
      </c>
      <c r="DE75" s="267">
        <v>1000</v>
      </c>
      <c r="DF75" s="267">
        <v>1000</v>
      </c>
      <c r="DG75" s="267">
        <v>1000</v>
      </c>
      <c r="DH75" s="267">
        <v>1000</v>
      </c>
      <c r="DI75" s="267">
        <v>15000</v>
      </c>
      <c r="DJ75" s="267">
        <v>2000</v>
      </c>
      <c r="DK75" s="267">
        <v>2000</v>
      </c>
      <c r="DL75" s="267">
        <v>36000</v>
      </c>
      <c r="DM75" s="267">
        <v>11000</v>
      </c>
      <c r="DN75" s="267">
        <v>6000</v>
      </c>
      <c r="DO75" s="267">
        <v>3000</v>
      </c>
      <c r="DP75" s="267">
        <v>1000</v>
      </c>
      <c r="DQ75" s="267">
        <v>1000</v>
      </c>
      <c r="DR75" s="267">
        <v>33000</v>
      </c>
      <c r="DS75" s="267">
        <v>16000</v>
      </c>
      <c r="DT75" s="267">
        <v>23000</v>
      </c>
      <c r="DU75" s="267">
        <v>70000</v>
      </c>
      <c r="DV75" s="267">
        <v>1000</v>
      </c>
      <c r="DW75" s="267">
        <v>614000</v>
      </c>
      <c r="DX75" s="267">
        <v>64000</v>
      </c>
      <c r="DY75" s="267">
        <v>548000</v>
      </c>
      <c r="DZ75" s="267">
        <v>68000</v>
      </c>
      <c r="EA75" s="267">
        <v>48000</v>
      </c>
      <c r="EB75" s="267">
        <v>3000</v>
      </c>
      <c r="EC75" s="267">
        <v>125000</v>
      </c>
      <c r="ED75" s="267">
        <v>19000</v>
      </c>
      <c r="EE75" s="267">
        <v>560000</v>
      </c>
      <c r="EF75" s="267">
        <v>68000</v>
      </c>
      <c r="EG75" s="267">
        <v>632000</v>
      </c>
      <c r="EH75" s="267">
        <v>57000</v>
      </c>
      <c r="EI75" s="267">
        <v>687000</v>
      </c>
      <c r="EJ75" s="267">
        <v>88000</v>
      </c>
      <c r="EK75" s="267">
        <v>0</v>
      </c>
      <c r="EL75" s="267">
        <v>0</v>
      </c>
      <c r="EM75" s="267">
        <v>0</v>
      </c>
      <c r="EN75" s="267">
        <v>1</v>
      </c>
      <c r="EO75" s="267">
        <v>0</v>
      </c>
      <c r="EP75" s="267">
        <v>0</v>
      </c>
      <c r="EQ75" s="267">
        <v>1</v>
      </c>
      <c r="ER75" s="267" t="s">
        <v>1488</v>
      </c>
    </row>
    <row r="76" spans="1:148" x14ac:dyDescent="0.35">
      <c r="A76" s="267" t="s">
        <v>1702</v>
      </c>
      <c r="B76" s="267">
        <v>1000</v>
      </c>
      <c r="C76" s="267">
        <v>1000</v>
      </c>
      <c r="D76" s="267">
        <v>1000</v>
      </c>
      <c r="E76" s="267">
        <v>1000</v>
      </c>
      <c r="F76" s="267">
        <v>1000</v>
      </c>
      <c r="G76" s="267">
        <v>1000</v>
      </c>
      <c r="H76" s="267">
        <v>1000</v>
      </c>
      <c r="I76" s="267">
        <v>1000</v>
      </c>
      <c r="J76" s="267">
        <v>1000</v>
      </c>
      <c r="K76" s="267">
        <v>1000</v>
      </c>
      <c r="L76" s="267">
        <v>1000</v>
      </c>
      <c r="M76" s="267">
        <v>1000</v>
      </c>
      <c r="N76" s="267">
        <v>5000</v>
      </c>
      <c r="O76" s="267">
        <v>3000</v>
      </c>
      <c r="P76" s="267">
        <v>1000</v>
      </c>
      <c r="Q76" s="267">
        <v>9000</v>
      </c>
      <c r="R76" s="267">
        <v>1000</v>
      </c>
      <c r="S76" s="267">
        <v>1000</v>
      </c>
      <c r="T76" s="267">
        <v>1000</v>
      </c>
      <c r="U76" s="267">
        <v>1000</v>
      </c>
      <c r="V76" s="267">
        <v>1000</v>
      </c>
      <c r="W76" s="267">
        <v>1000</v>
      </c>
      <c r="X76" s="267">
        <v>1000</v>
      </c>
      <c r="Y76" s="267">
        <v>1000</v>
      </c>
      <c r="Z76" s="267">
        <v>1000</v>
      </c>
      <c r="AA76" s="267">
        <v>1000</v>
      </c>
      <c r="AB76" s="267">
        <v>1000</v>
      </c>
      <c r="AC76" s="267">
        <v>1000</v>
      </c>
      <c r="AD76" s="267">
        <v>2000</v>
      </c>
      <c r="AE76" s="267">
        <v>1000</v>
      </c>
      <c r="AF76" s="267">
        <v>1000</v>
      </c>
      <c r="AG76" s="267">
        <v>1000</v>
      </c>
      <c r="AH76" s="267">
        <v>1000</v>
      </c>
      <c r="AI76" s="267">
        <v>1000</v>
      </c>
      <c r="AJ76" s="267">
        <v>1000</v>
      </c>
      <c r="AK76" s="267">
        <v>1000</v>
      </c>
      <c r="AL76" s="267">
        <v>1000</v>
      </c>
      <c r="AM76" s="267">
        <v>1000</v>
      </c>
      <c r="AN76" s="267">
        <v>1000</v>
      </c>
      <c r="AO76" s="267">
        <v>57000</v>
      </c>
      <c r="AP76" s="267">
        <v>16000</v>
      </c>
      <c r="AQ76" s="267">
        <v>6000</v>
      </c>
      <c r="AR76" s="267">
        <v>6000</v>
      </c>
      <c r="AS76" s="267">
        <v>2000</v>
      </c>
      <c r="AT76" s="267">
        <v>1000</v>
      </c>
      <c r="AU76" s="267">
        <v>11000</v>
      </c>
      <c r="AV76" s="267">
        <v>1000</v>
      </c>
      <c r="AW76" s="267">
        <v>1000</v>
      </c>
      <c r="AX76" s="267">
        <v>3000</v>
      </c>
      <c r="AY76" s="267">
        <v>1000</v>
      </c>
      <c r="AZ76" s="267">
        <v>1000</v>
      </c>
      <c r="BA76" s="267">
        <v>2000</v>
      </c>
      <c r="BB76" s="267">
        <v>1000</v>
      </c>
      <c r="BC76" s="267">
        <v>1000</v>
      </c>
      <c r="BD76" s="267">
        <v>1000</v>
      </c>
      <c r="BE76" s="267">
        <v>1000</v>
      </c>
      <c r="BF76" s="267">
        <v>1000</v>
      </c>
      <c r="BG76" s="267">
        <v>2000</v>
      </c>
      <c r="BH76" s="267">
        <v>1000</v>
      </c>
      <c r="BI76" s="267">
        <v>1000</v>
      </c>
      <c r="BJ76" s="267">
        <v>4000</v>
      </c>
      <c r="BK76" s="267">
        <v>1000</v>
      </c>
      <c r="BL76" s="267">
        <v>1000</v>
      </c>
      <c r="BM76" s="267">
        <v>1000</v>
      </c>
      <c r="BN76" s="267">
        <v>1000</v>
      </c>
      <c r="BO76" s="267">
        <v>1000</v>
      </c>
      <c r="BP76" s="267">
        <v>4000</v>
      </c>
      <c r="BQ76" s="267">
        <v>1000</v>
      </c>
      <c r="BR76" s="267">
        <v>1000</v>
      </c>
      <c r="BS76" s="267">
        <v>1000</v>
      </c>
      <c r="BT76" s="267">
        <v>1000</v>
      </c>
      <c r="BU76" s="267">
        <v>1000</v>
      </c>
      <c r="BV76" s="267">
        <v>1000</v>
      </c>
      <c r="BW76" s="267">
        <v>2000</v>
      </c>
      <c r="BX76" s="267">
        <v>1000</v>
      </c>
      <c r="BY76" s="267">
        <v>1000</v>
      </c>
      <c r="BZ76" s="267">
        <v>1000</v>
      </c>
      <c r="CA76" s="267">
        <v>1000</v>
      </c>
      <c r="CB76" s="267">
        <v>1000</v>
      </c>
      <c r="CC76" s="267">
        <v>1000</v>
      </c>
      <c r="CD76" s="267">
        <v>1000</v>
      </c>
      <c r="CE76" s="267">
        <v>4000</v>
      </c>
      <c r="CF76" s="267">
        <v>1000</v>
      </c>
      <c r="CG76" s="267">
        <v>1000</v>
      </c>
      <c r="CH76" s="267">
        <v>1000</v>
      </c>
      <c r="CI76" s="267">
        <v>1000</v>
      </c>
      <c r="CJ76" s="267">
        <v>1000</v>
      </c>
      <c r="CK76" s="267">
        <v>1000</v>
      </c>
      <c r="CL76" s="267">
        <v>1000</v>
      </c>
      <c r="CM76" s="267">
        <v>1000</v>
      </c>
      <c r="CN76" s="267">
        <v>2000</v>
      </c>
      <c r="CO76" s="267">
        <v>1000</v>
      </c>
      <c r="CP76" s="267">
        <v>1000</v>
      </c>
      <c r="CQ76" s="267">
        <v>1000</v>
      </c>
      <c r="CR76" s="267">
        <v>1000</v>
      </c>
      <c r="CS76" s="267">
        <v>1000</v>
      </c>
      <c r="CT76" s="267">
        <v>3000</v>
      </c>
      <c r="CU76" s="267">
        <v>1000</v>
      </c>
      <c r="CV76" s="267">
        <v>1000</v>
      </c>
      <c r="CW76" s="267">
        <v>20000</v>
      </c>
      <c r="CX76" s="267">
        <v>9000</v>
      </c>
      <c r="CY76" s="267">
        <v>2000</v>
      </c>
      <c r="CZ76" s="267">
        <v>1000</v>
      </c>
      <c r="DA76" s="267">
        <v>1000</v>
      </c>
      <c r="DB76" s="267">
        <v>1000</v>
      </c>
      <c r="DC76" s="267">
        <v>1000</v>
      </c>
      <c r="DD76" s="267">
        <v>1000</v>
      </c>
      <c r="DE76" s="267">
        <v>1000</v>
      </c>
      <c r="DF76" s="267">
        <v>1000</v>
      </c>
      <c r="DG76" s="267">
        <v>1000</v>
      </c>
      <c r="DH76" s="267">
        <v>1000</v>
      </c>
      <c r="DI76" s="267">
        <v>15000</v>
      </c>
      <c r="DJ76" s="267">
        <v>2000</v>
      </c>
      <c r="DK76" s="267">
        <v>2000</v>
      </c>
      <c r="DL76" s="267">
        <v>36000</v>
      </c>
      <c r="DM76" s="267">
        <v>11000</v>
      </c>
      <c r="DN76" s="267">
        <v>6000</v>
      </c>
      <c r="DO76" s="267">
        <v>3000</v>
      </c>
      <c r="DP76" s="267">
        <v>1000</v>
      </c>
      <c r="DQ76" s="267">
        <v>1000</v>
      </c>
      <c r="DR76" s="267">
        <v>33000</v>
      </c>
      <c r="DS76" s="267">
        <v>16000</v>
      </c>
      <c r="DT76" s="267">
        <v>23000</v>
      </c>
      <c r="DU76" s="267">
        <v>70000</v>
      </c>
      <c r="DV76" s="267">
        <v>1000</v>
      </c>
      <c r="DW76" s="267">
        <v>614000</v>
      </c>
      <c r="DX76" s="267">
        <v>64000</v>
      </c>
      <c r="DY76" s="267">
        <v>548000</v>
      </c>
      <c r="DZ76" s="267">
        <v>68000</v>
      </c>
      <c r="EA76" s="267">
        <v>48000</v>
      </c>
      <c r="EB76" s="267">
        <v>3000</v>
      </c>
      <c r="EC76" s="267">
        <v>125000</v>
      </c>
      <c r="ED76" s="267">
        <v>19000</v>
      </c>
      <c r="EE76" s="267">
        <v>560000</v>
      </c>
      <c r="EF76" s="267">
        <v>68000</v>
      </c>
      <c r="EG76" s="267">
        <v>632000</v>
      </c>
      <c r="EH76" s="267">
        <v>57000</v>
      </c>
      <c r="EI76" s="267">
        <v>687000</v>
      </c>
      <c r="EJ76" s="267">
        <v>88000</v>
      </c>
      <c r="EK76" s="267">
        <v>0</v>
      </c>
      <c r="EL76" s="267">
        <v>0</v>
      </c>
      <c r="EM76" s="267">
        <v>0</v>
      </c>
      <c r="EN76" s="267">
        <v>1</v>
      </c>
      <c r="EO76" s="267">
        <v>0</v>
      </c>
      <c r="EP76" s="267">
        <v>0</v>
      </c>
      <c r="EQ76" s="267">
        <v>1</v>
      </c>
      <c r="ER76" s="267" t="s">
        <v>1700</v>
      </c>
    </row>
    <row r="77" spans="1:148" x14ac:dyDescent="0.35">
      <c r="A77" s="267" t="s">
        <v>1894</v>
      </c>
      <c r="B77" s="267">
        <v>1000</v>
      </c>
      <c r="C77" s="267">
        <v>1000</v>
      </c>
      <c r="D77" s="267">
        <v>1000</v>
      </c>
      <c r="E77" s="267">
        <v>1000</v>
      </c>
      <c r="F77" s="267">
        <v>1000</v>
      </c>
      <c r="G77" s="267">
        <v>1000</v>
      </c>
      <c r="H77" s="267">
        <v>1000</v>
      </c>
      <c r="I77" s="267">
        <v>1000</v>
      </c>
      <c r="J77" s="267">
        <v>1000</v>
      </c>
      <c r="K77" s="267">
        <v>1000</v>
      </c>
      <c r="L77" s="267">
        <v>1000</v>
      </c>
      <c r="M77" s="267">
        <v>1000</v>
      </c>
      <c r="N77" s="267">
        <v>5000</v>
      </c>
      <c r="O77" s="267">
        <v>3000</v>
      </c>
      <c r="P77" s="267">
        <v>1000</v>
      </c>
      <c r="Q77" s="267">
        <v>9000</v>
      </c>
      <c r="R77" s="267">
        <v>1000</v>
      </c>
      <c r="S77" s="267">
        <v>1000</v>
      </c>
      <c r="T77" s="267">
        <v>1000</v>
      </c>
      <c r="U77" s="267">
        <v>1000</v>
      </c>
      <c r="V77" s="267">
        <v>1000</v>
      </c>
      <c r="W77" s="267">
        <v>1000</v>
      </c>
      <c r="X77" s="267">
        <v>1000</v>
      </c>
      <c r="Y77" s="267">
        <v>1000</v>
      </c>
      <c r="Z77" s="267">
        <v>1000</v>
      </c>
      <c r="AA77" s="267">
        <v>1000</v>
      </c>
      <c r="AB77" s="267">
        <v>1000</v>
      </c>
      <c r="AC77" s="267">
        <v>1000</v>
      </c>
      <c r="AD77" s="267">
        <v>2000</v>
      </c>
      <c r="AE77" s="267">
        <v>1000</v>
      </c>
      <c r="AF77" s="267">
        <v>1000</v>
      </c>
      <c r="AG77" s="267">
        <v>1000</v>
      </c>
      <c r="AH77" s="267">
        <v>1000</v>
      </c>
      <c r="AI77" s="267">
        <v>1000</v>
      </c>
      <c r="AJ77" s="267">
        <v>1000</v>
      </c>
      <c r="AK77" s="267">
        <v>1000</v>
      </c>
      <c r="AL77" s="267">
        <v>1000</v>
      </c>
      <c r="AM77" s="267">
        <v>1000</v>
      </c>
      <c r="AN77" s="267">
        <v>1000</v>
      </c>
      <c r="AO77" s="267">
        <v>57000</v>
      </c>
      <c r="AP77" s="267">
        <v>16000</v>
      </c>
      <c r="AQ77" s="267">
        <v>6000</v>
      </c>
      <c r="AR77" s="267">
        <v>6000</v>
      </c>
      <c r="AS77" s="267">
        <v>2000</v>
      </c>
      <c r="AT77" s="267">
        <v>1000</v>
      </c>
      <c r="AU77" s="267">
        <v>11000</v>
      </c>
      <c r="AV77" s="267">
        <v>1000</v>
      </c>
      <c r="AW77" s="267">
        <v>1000</v>
      </c>
      <c r="AX77" s="267">
        <v>3000</v>
      </c>
      <c r="AY77" s="267">
        <v>1000</v>
      </c>
      <c r="AZ77" s="267">
        <v>1000</v>
      </c>
      <c r="BA77" s="267">
        <v>2000</v>
      </c>
      <c r="BB77" s="267">
        <v>1000</v>
      </c>
      <c r="BC77" s="267">
        <v>1000</v>
      </c>
      <c r="BD77" s="267">
        <v>1000</v>
      </c>
      <c r="BE77" s="267">
        <v>1000</v>
      </c>
      <c r="BF77" s="267">
        <v>1000</v>
      </c>
      <c r="BG77" s="267">
        <v>2000</v>
      </c>
      <c r="BH77" s="267">
        <v>1000</v>
      </c>
      <c r="BI77" s="267">
        <v>1000</v>
      </c>
      <c r="BJ77" s="267">
        <v>4000</v>
      </c>
      <c r="BK77" s="267">
        <v>1000</v>
      </c>
      <c r="BL77" s="267">
        <v>1000</v>
      </c>
      <c r="BM77" s="267">
        <v>1000</v>
      </c>
      <c r="BN77" s="267">
        <v>1000</v>
      </c>
      <c r="BO77" s="267">
        <v>1000</v>
      </c>
      <c r="BP77" s="267">
        <v>4000</v>
      </c>
      <c r="BQ77" s="267">
        <v>1000</v>
      </c>
      <c r="BR77" s="267">
        <v>1000</v>
      </c>
      <c r="BS77" s="267">
        <v>1000</v>
      </c>
      <c r="BT77" s="267">
        <v>1000</v>
      </c>
      <c r="BU77" s="267">
        <v>1000</v>
      </c>
      <c r="BV77" s="267">
        <v>1000</v>
      </c>
      <c r="BW77" s="267">
        <v>2000</v>
      </c>
      <c r="BX77" s="267">
        <v>1000</v>
      </c>
      <c r="BY77" s="267">
        <v>1000</v>
      </c>
      <c r="BZ77" s="267">
        <v>1000</v>
      </c>
      <c r="CA77" s="267">
        <v>1000</v>
      </c>
      <c r="CB77" s="267">
        <v>1000</v>
      </c>
      <c r="CC77" s="267">
        <v>1000</v>
      </c>
      <c r="CD77" s="267">
        <v>1000</v>
      </c>
      <c r="CE77" s="267">
        <v>4000</v>
      </c>
      <c r="CF77" s="267">
        <v>1000</v>
      </c>
      <c r="CG77" s="267">
        <v>1000</v>
      </c>
      <c r="CH77" s="267">
        <v>1000</v>
      </c>
      <c r="CI77" s="267">
        <v>1000</v>
      </c>
      <c r="CJ77" s="267">
        <v>1000</v>
      </c>
      <c r="CK77" s="267">
        <v>1000</v>
      </c>
      <c r="CL77" s="267">
        <v>1000</v>
      </c>
      <c r="CM77" s="267">
        <v>1000</v>
      </c>
      <c r="CN77" s="267">
        <v>2000</v>
      </c>
      <c r="CO77" s="267">
        <v>1000</v>
      </c>
      <c r="CP77" s="267">
        <v>1000</v>
      </c>
      <c r="CQ77" s="267">
        <v>1000</v>
      </c>
      <c r="CR77" s="267">
        <v>1000</v>
      </c>
      <c r="CS77" s="267">
        <v>1000</v>
      </c>
      <c r="CT77" s="267">
        <v>3000</v>
      </c>
      <c r="CU77" s="267">
        <v>1000</v>
      </c>
      <c r="CV77" s="267">
        <v>1000</v>
      </c>
      <c r="CW77" s="267">
        <v>20000</v>
      </c>
      <c r="CX77" s="267">
        <v>9000</v>
      </c>
      <c r="CY77" s="267">
        <v>2000</v>
      </c>
      <c r="CZ77" s="267">
        <v>1000</v>
      </c>
      <c r="DA77" s="267">
        <v>1000</v>
      </c>
      <c r="DB77" s="267">
        <v>1000</v>
      </c>
      <c r="DC77" s="267">
        <v>1000</v>
      </c>
      <c r="DD77" s="267">
        <v>1000</v>
      </c>
      <c r="DE77" s="267">
        <v>1000</v>
      </c>
      <c r="DF77" s="267">
        <v>1000</v>
      </c>
      <c r="DG77" s="267">
        <v>1000</v>
      </c>
      <c r="DH77" s="267">
        <v>1000</v>
      </c>
      <c r="DI77" s="267">
        <v>15000</v>
      </c>
      <c r="DJ77" s="267">
        <v>2000</v>
      </c>
      <c r="DK77" s="267">
        <v>2000</v>
      </c>
      <c r="DL77" s="267">
        <v>36000</v>
      </c>
      <c r="DM77" s="267">
        <v>11000</v>
      </c>
      <c r="DN77" s="267">
        <v>6000</v>
      </c>
      <c r="DO77" s="267">
        <v>3000</v>
      </c>
      <c r="DP77" s="267">
        <v>1000</v>
      </c>
      <c r="DQ77" s="267">
        <v>1000</v>
      </c>
      <c r="DR77" s="267">
        <v>33000</v>
      </c>
      <c r="DS77" s="267">
        <v>16000</v>
      </c>
      <c r="DT77" s="267">
        <v>23000</v>
      </c>
      <c r="DU77" s="267">
        <v>70000</v>
      </c>
      <c r="DV77" s="267">
        <v>1000</v>
      </c>
      <c r="DW77" s="267">
        <v>614000</v>
      </c>
      <c r="DX77" s="267">
        <v>64000</v>
      </c>
      <c r="DY77" s="267">
        <v>548000</v>
      </c>
      <c r="DZ77" s="267">
        <v>68000</v>
      </c>
      <c r="EA77" s="267">
        <v>48000</v>
      </c>
      <c r="EB77" s="267">
        <v>3000</v>
      </c>
      <c r="EC77" s="267">
        <v>125000</v>
      </c>
      <c r="ED77" s="267">
        <v>19000</v>
      </c>
      <c r="EE77" s="267">
        <v>560000</v>
      </c>
      <c r="EF77" s="267">
        <v>68000</v>
      </c>
      <c r="EG77" s="267">
        <v>632000</v>
      </c>
      <c r="EH77" s="267">
        <v>57000</v>
      </c>
      <c r="EI77" s="267">
        <v>687000</v>
      </c>
      <c r="EJ77" s="267">
        <v>88000</v>
      </c>
      <c r="EK77" s="267">
        <v>0</v>
      </c>
      <c r="EL77" s="267">
        <v>0</v>
      </c>
      <c r="EM77" s="267">
        <v>0</v>
      </c>
      <c r="EN77" s="267">
        <v>1</v>
      </c>
      <c r="EO77" s="267">
        <v>0</v>
      </c>
      <c r="EP77" s="267">
        <v>0</v>
      </c>
      <c r="EQ77" s="267">
        <v>1</v>
      </c>
      <c r="ER77" s="267" t="s">
        <v>1892</v>
      </c>
    </row>
    <row r="78" spans="1:148" x14ac:dyDescent="0.35">
      <c r="A78" s="267" t="s">
        <v>1310</v>
      </c>
      <c r="B78" s="267">
        <v>1000</v>
      </c>
      <c r="C78" s="267">
        <v>1000</v>
      </c>
      <c r="D78" s="267">
        <v>1000</v>
      </c>
      <c r="E78" s="267">
        <v>1000</v>
      </c>
      <c r="F78" s="267">
        <v>1000</v>
      </c>
      <c r="G78" s="267">
        <v>1000</v>
      </c>
      <c r="H78" s="267">
        <v>1000</v>
      </c>
      <c r="I78" s="267">
        <v>1000</v>
      </c>
      <c r="J78" s="267">
        <v>1000</v>
      </c>
      <c r="K78" s="267">
        <v>1000</v>
      </c>
      <c r="L78" s="267">
        <v>1000</v>
      </c>
      <c r="M78" s="267">
        <v>1000</v>
      </c>
      <c r="N78" s="267">
        <v>5000</v>
      </c>
      <c r="O78" s="267">
        <v>3000</v>
      </c>
      <c r="P78" s="267">
        <v>1000</v>
      </c>
      <c r="Q78" s="267">
        <v>9000</v>
      </c>
      <c r="R78" s="267">
        <v>1000</v>
      </c>
      <c r="S78" s="267">
        <v>1000</v>
      </c>
      <c r="T78" s="267">
        <v>1000</v>
      </c>
      <c r="U78" s="267">
        <v>1000</v>
      </c>
      <c r="V78" s="267">
        <v>1000</v>
      </c>
      <c r="W78" s="267">
        <v>1000</v>
      </c>
      <c r="X78" s="267">
        <v>1000</v>
      </c>
      <c r="Y78" s="267">
        <v>1000</v>
      </c>
      <c r="Z78" s="267">
        <v>1000</v>
      </c>
      <c r="AA78" s="267">
        <v>1000</v>
      </c>
      <c r="AB78" s="267">
        <v>1000</v>
      </c>
      <c r="AC78" s="267">
        <v>1000</v>
      </c>
      <c r="AD78" s="267">
        <v>2000</v>
      </c>
      <c r="AE78" s="267">
        <v>1000</v>
      </c>
      <c r="AF78" s="267">
        <v>1000</v>
      </c>
      <c r="AG78" s="267">
        <v>1000</v>
      </c>
      <c r="AH78" s="267">
        <v>1000</v>
      </c>
      <c r="AI78" s="267">
        <v>1000</v>
      </c>
      <c r="AJ78" s="267">
        <v>1000</v>
      </c>
      <c r="AK78" s="267">
        <v>1000</v>
      </c>
      <c r="AL78" s="267">
        <v>1000</v>
      </c>
      <c r="AM78" s="267">
        <v>1000</v>
      </c>
      <c r="AN78" s="267">
        <v>1000</v>
      </c>
      <c r="AO78" s="267">
        <v>57000</v>
      </c>
      <c r="AP78" s="267">
        <v>16000</v>
      </c>
      <c r="AQ78" s="267">
        <v>6000</v>
      </c>
      <c r="AR78" s="267">
        <v>6000</v>
      </c>
      <c r="AS78" s="267">
        <v>2000</v>
      </c>
      <c r="AT78" s="267">
        <v>1000</v>
      </c>
      <c r="AU78" s="267">
        <v>11000</v>
      </c>
      <c r="AV78" s="267">
        <v>1000</v>
      </c>
      <c r="AW78" s="267">
        <v>1000</v>
      </c>
      <c r="AX78" s="267">
        <v>3000</v>
      </c>
      <c r="AY78" s="267">
        <v>1000</v>
      </c>
      <c r="AZ78" s="267">
        <v>1000</v>
      </c>
      <c r="BA78" s="267">
        <v>2000</v>
      </c>
      <c r="BB78" s="267">
        <v>1000</v>
      </c>
      <c r="BC78" s="267">
        <v>1000</v>
      </c>
      <c r="BD78" s="267">
        <v>1000</v>
      </c>
      <c r="BE78" s="267">
        <v>1000</v>
      </c>
      <c r="BF78" s="267">
        <v>1000</v>
      </c>
      <c r="BG78" s="267">
        <v>2000</v>
      </c>
      <c r="BH78" s="267">
        <v>1000</v>
      </c>
      <c r="BI78" s="267">
        <v>1000</v>
      </c>
      <c r="BJ78" s="267">
        <v>4000</v>
      </c>
      <c r="BK78" s="267">
        <v>1000</v>
      </c>
      <c r="BL78" s="267">
        <v>1000</v>
      </c>
      <c r="BM78" s="267">
        <v>1000</v>
      </c>
      <c r="BN78" s="267">
        <v>1000</v>
      </c>
      <c r="BO78" s="267">
        <v>1000</v>
      </c>
      <c r="BP78" s="267">
        <v>4000</v>
      </c>
      <c r="BQ78" s="267">
        <v>1000</v>
      </c>
      <c r="BR78" s="267">
        <v>1000</v>
      </c>
      <c r="BS78" s="267">
        <v>1000</v>
      </c>
      <c r="BT78" s="267">
        <v>1000</v>
      </c>
      <c r="BU78" s="267">
        <v>1000</v>
      </c>
      <c r="BV78" s="267">
        <v>1000</v>
      </c>
      <c r="BW78" s="267">
        <v>2000</v>
      </c>
      <c r="BX78" s="267">
        <v>1000</v>
      </c>
      <c r="BY78" s="267">
        <v>1000</v>
      </c>
      <c r="BZ78" s="267">
        <v>1000</v>
      </c>
      <c r="CA78" s="267">
        <v>1000</v>
      </c>
      <c r="CB78" s="267">
        <v>1000</v>
      </c>
      <c r="CC78" s="267">
        <v>1000</v>
      </c>
      <c r="CD78" s="267">
        <v>1000</v>
      </c>
      <c r="CE78" s="267">
        <v>4000</v>
      </c>
      <c r="CF78" s="267">
        <v>1000</v>
      </c>
      <c r="CG78" s="267">
        <v>1000</v>
      </c>
      <c r="CH78" s="267">
        <v>1000</v>
      </c>
      <c r="CI78" s="267">
        <v>1000</v>
      </c>
      <c r="CJ78" s="267">
        <v>1000</v>
      </c>
      <c r="CK78" s="267">
        <v>1000</v>
      </c>
      <c r="CL78" s="267">
        <v>1000</v>
      </c>
      <c r="CM78" s="267">
        <v>1000</v>
      </c>
      <c r="CN78" s="267">
        <v>2000</v>
      </c>
      <c r="CO78" s="267">
        <v>1000</v>
      </c>
      <c r="CP78" s="267">
        <v>1000</v>
      </c>
      <c r="CQ78" s="267">
        <v>1000</v>
      </c>
      <c r="CR78" s="267">
        <v>1000</v>
      </c>
      <c r="CS78" s="267">
        <v>1000</v>
      </c>
      <c r="CT78" s="267">
        <v>3000</v>
      </c>
      <c r="CU78" s="267">
        <v>1000</v>
      </c>
      <c r="CV78" s="267">
        <v>1000</v>
      </c>
      <c r="CW78" s="267">
        <v>20000</v>
      </c>
      <c r="CX78" s="267">
        <v>9000</v>
      </c>
      <c r="CY78" s="267">
        <v>2000</v>
      </c>
      <c r="CZ78" s="267">
        <v>1000</v>
      </c>
      <c r="DA78" s="267">
        <v>1000</v>
      </c>
      <c r="DB78" s="267">
        <v>1000</v>
      </c>
      <c r="DC78" s="267">
        <v>1000</v>
      </c>
      <c r="DD78" s="267">
        <v>1000</v>
      </c>
      <c r="DE78" s="267">
        <v>1000</v>
      </c>
      <c r="DF78" s="267">
        <v>1000</v>
      </c>
      <c r="DG78" s="267">
        <v>1000</v>
      </c>
      <c r="DH78" s="267">
        <v>1000</v>
      </c>
      <c r="DI78" s="267">
        <v>15000</v>
      </c>
      <c r="DJ78" s="267">
        <v>2000</v>
      </c>
      <c r="DK78" s="267">
        <v>2000</v>
      </c>
      <c r="DL78" s="267">
        <v>36000</v>
      </c>
      <c r="DM78" s="267">
        <v>11000</v>
      </c>
      <c r="DN78" s="267">
        <v>6000</v>
      </c>
      <c r="DO78" s="267">
        <v>3000</v>
      </c>
      <c r="DP78" s="267">
        <v>1000</v>
      </c>
      <c r="DQ78" s="267">
        <v>1000</v>
      </c>
      <c r="DR78" s="267">
        <v>33000</v>
      </c>
      <c r="DS78" s="267">
        <v>16000</v>
      </c>
      <c r="DT78" s="267">
        <v>23000</v>
      </c>
      <c r="DU78" s="267">
        <v>70000</v>
      </c>
      <c r="DV78" s="267">
        <v>1000</v>
      </c>
      <c r="DW78" s="267">
        <v>614000</v>
      </c>
      <c r="DX78" s="267">
        <v>64000</v>
      </c>
      <c r="DY78" s="267">
        <v>548000</v>
      </c>
      <c r="DZ78" s="267">
        <v>68000</v>
      </c>
      <c r="EA78" s="267">
        <v>48000</v>
      </c>
      <c r="EB78" s="267">
        <v>3000</v>
      </c>
      <c r="EC78" s="267">
        <v>125000</v>
      </c>
      <c r="ED78" s="267">
        <v>19000</v>
      </c>
      <c r="EE78" s="267">
        <v>560000</v>
      </c>
      <c r="EF78" s="267">
        <v>68000</v>
      </c>
      <c r="EG78" s="267">
        <v>632000</v>
      </c>
      <c r="EH78" s="267">
        <v>57000</v>
      </c>
      <c r="EI78" s="267">
        <v>687000</v>
      </c>
      <c r="EJ78" s="267">
        <v>88000</v>
      </c>
      <c r="EK78" s="267">
        <v>0</v>
      </c>
      <c r="EL78" s="267">
        <v>0</v>
      </c>
      <c r="EM78" s="267">
        <v>0</v>
      </c>
      <c r="EN78" s="267">
        <v>1</v>
      </c>
      <c r="EO78" s="267">
        <v>0</v>
      </c>
      <c r="EP78" s="267">
        <v>0</v>
      </c>
      <c r="EQ78" s="267">
        <v>1</v>
      </c>
      <c r="ER78" s="267" t="s">
        <v>1308</v>
      </c>
    </row>
    <row r="79" spans="1:148" x14ac:dyDescent="0.35">
      <c r="A79" s="267" t="s">
        <v>1373</v>
      </c>
      <c r="B79" s="267">
        <v>1000</v>
      </c>
      <c r="C79" s="267">
        <v>1000</v>
      </c>
      <c r="D79" s="267">
        <v>1000</v>
      </c>
      <c r="E79" s="267">
        <v>1000</v>
      </c>
      <c r="F79" s="267">
        <v>1000</v>
      </c>
      <c r="G79" s="267">
        <v>1000</v>
      </c>
      <c r="H79" s="267">
        <v>1000</v>
      </c>
      <c r="I79" s="267">
        <v>1000</v>
      </c>
      <c r="J79" s="267">
        <v>1000</v>
      </c>
      <c r="K79" s="267">
        <v>1000</v>
      </c>
      <c r="L79" s="267">
        <v>1000</v>
      </c>
      <c r="M79" s="267">
        <v>1000</v>
      </c>
      <c r="N79" s="267">
        <v>5000</v>
      </c>
      <c r="O79" s="267">
        <v>3000</v>
      </c>
      <c r="P79" s="267">
        <v>1000</v>
      </c>
      <c r="Q79" s="267">
        <v>9000</v>
      </c>
      <c r="R79" s="267">
        <v>1000</v>
      </c>
      <c r="S79" s="267">
        <v>1000</v>
      </c>
      <c r="T79" s="267">
        <v>1000</v>
      </c>
      <c r="U79" s="267">
        <v>1000</v>
      </c>
      <c r="V79" s="267">
        <v>1000</v>
      </c>
      <c r="W79" s="267">
        <v>1000</v>
      </c>
      <c r="X79" s="267">
        <v>1000</v>
      </c>
      <c r="Y79" s="267">
        <v>1000</v>
      </c>
      <c r="Z79" s="267">
        <v>1000</v>
      </c>
      <c r="AA79" s="267">
        <v>1000</v>
      </c>
      <c r="AB79" s="267">
        <v>1000</v>
      </c>
      <c r="AC79" s="267">
        <v>1000</v>
      </c>
      <c r="AD79" s="267">
        <v>2000</v>
      </c>
      <c r="AE79" s="267">
        <v>1000</v>
      </c>
      <c r="AF79" s="267">
        <v>1000</v>
      </c>
      <c r="AG79" s="267">
        <v>1000</v>
      </c>
      <c r="AH79" s="267">
        <v>1000</v>
      </c>
      <c r="AI79" s="267">
        <v>1000</v>
      </c>
      <c r="AJ79" s="267">
        <v>1000</v>
      </c>
      <c r="AK79" s="267">
        <v>1000</v>
      </c>
      <c r="AL79" s="267">
        <v>1000</v>
      </c>
      <c r="AM79" s="267">
        <v>1000</v>
      </c>
      <c r="AN79" s="267">
        <v>1000</v>
      </c>
      <c r="AO79" s="267">
        <v>57000</v>
      </c>
      <c r="AP79" s="267">
        <v>16000</v>
      </c>
      <c r="AQ79" s="267">
        <v>6000</v>
      </c>
      <c r="AR79" s="267">
        <v>6000</v>
      </c>
      <c r="AS79" s="267">
        <v>2000</v>
      </c>
      <c r="AT79" s="267">
        <v>1000</v>
      </c>
      <c r="AU79" s="267">
        <v>11000</v>
      </c>
      <c r="AV79" s="267">
        <v>1000</v>
      </c>
      <c r="AW79" s="267">
        <v>1000</v>
      </c>
      <c r="AX79" s="267">
        <v>3000</v>
      </c>
      <c r="AY79" s="267">
        <v>1000</v>
      </c>
      <c r="AZ79" s="267">
        <v>1000</v>
      </c>
      <c r="BA79" s="267">
        <v>2000</v>
      </c>
      <c r="BB79" s="267">
        <v>1000</v>
      </c>
      <c r="BC79" s="267">
        <v>1000</v>
      </c>
      <c r="BD79" s="267">
        <v>1000</v>
      </c>
      <c r="BE79" s="267">
        <v>1000</v>
      </c>
      <c r="BF79" s="267">
        <v>1000</v>
      </c>
      <c r="BG79" s="267">
        <v>2000</v>
      </c>
      <c r="BH79" s="267">
        <v>1000</v>
      </c>
      <c r="BI79" s="267">
        <v>1000</v>
      </c>
      <c r="BJ79" s="267">
        <v>4000</v>
      </c>
      <c r="BK79" s="267">
        <v>1000</v>
      </c>
      <c r="BL79" s="267">
        <v>1000</v>
      </c>
      <c r="BM79" s="267">
        <v>1000</v>
      </c>
      <c r="BN79" s="267">
        <v>1000</v>
      </c>
      <c r="BO79" s="267">
        <v>1000</v>
      </c>
      <c r="BP79" s="267">
        <v>4000</v>
      </c>
      <c r="BQ79" s="267">
        <v>1000</v>
      </c>
      <c r="BR79" s="267">
        <v>1000</v>
      </c>
      <c r="BS79" s="267">
        <v>1000</v>
      </c>
      <c r="BT79" s="267">
        <v>1000</v>
      </c>
      <c r="BU79" s="267">
        <v>1000</v>
      </c>
      <c r="BV79" s="267">
        <v>1000</v>
      </c>
      <c r="BW79" s="267">
        <v>2000</v>
      </c>
      <c r="BX79" s="267">
        <v>1000</v>
      </c>
      <c r="BY79" s="267">
        <v>1000</v>
      </c>
      <c r="BZ79" s="267">
        <v>1000</v>
      </c>
      <c r="CA79" s="267">
        <v>1000</v>
      </c>
      <c r="CB79" s="267">
        <v>1000</v>
      </c>
      <c r="CC79" s="267">
        <v>1000</v>
      </c>
      <c r="CD79" s="267">
        <v>1000</v>
      </c>
      <c r="CE79" s="267">
        <v>4000</v>
      </c>
      <c r="CF79" s="267">
        <v>1000</v>
      </c>
      <c r="CG79" s="267">
        <v>1000</v>
      </c>
      <c r="CH79" s="267">
        <v>1000</v>
      </c>
      <c r="CI79" s="267">
        <v>1000</v>
      </c>
      <c r="CJ79" s="267">
        <v>1000</v>
      </c>
      <c r="CK79" s="267">
        <v>1000</v>
      </c>
      <c r="CL79" s="267">
        <v>1000</v>
      </c>
      <c r="CM79" s="267">
        <v>1000</v>
      </c>
      <c r="CN79" s="267">
        <v>2000</v>
      </c>
      <c r="CO79" s="267">
        <v>1000</v>
      </c>
      <c r="CP79" s="267">
        <v>1000</v>
      </c>
      <c r="CQ79" s="267">
        <v>1000</v>
      </c>
      <c r="CR79" s="267">
        <v>1000</v>
      </c>
      <c r="CS79" s="267">
        <v>1000</v>
      </c>
      <c r="CT79" s="267">
        <v>3000</v>
      </c>
      <c r="CU79" s="267">
        <v>1000</v>
      </c>
      <c r="CV79" s="267">
        <v>1000</v>
      </c>
      <c r="CW79" s="267">
        <v>20000</v>
      </c>
      <c r="CX79" s="267">
        <v>9000</v>
      </c>
      <c r="CY79" s="267">
        <v>2000</v>
      </c>
      <c r="CZ79" s="267">
        <v>1000</v>
      </c>
      <c r="DA79" s="267">
        <v>1000</v>
      </c>
      <c r="DB79" s="267">
        <v>1000</v>
      </c>
      <c r="DC79" s="267">
        <v>1000</v>
      </c>
      <c r="DD79" s="267">
        <v>1000</v>
      </c>
      <c r="DE79" s="267">
        <v>1000</v>
      </c>
      <c r="DF79" s="267">
        <v>1000</v>
      </c>
      <c r="DG79" s="267">
        <v>1000</v>
      </c>
      <c r="DH79" s="267">
        <v>1000</v>
      </c>
      <c r="DI79" s="267">
        <v>15000</v>
      </c>
      <c r="DJ79" s="267">
        <v>2000</v>
      </c>
      <c r="DK79" s="267">
        <v>2000</v>
      </c>
      <c r="DL79" s="267">
        <v>36000</v>
      </c>
      <c r="DM79" s="267">
        <v>11000</v>
      </c>
      <c r="DN79" s="267">
        <v>6000</v>
      </c>
      <c r="DO79" s="267">
        <v>3000</v>
      </c>
      <c r="DP79" s="267">
        <v>1000</v>
      </c>
      <c r="DQ79" s="267">
        <v>1000</v>
      </c>
      <c r="DR79" s="267">
        <v>33000</v>
      </c>
      <c r="DS79" s="267">
        <v>16000</v>
      </c>
      <c r="DT79" s="267">
        <v>23000</v>
      </c>
      <c r="DU79" s="267">
        <v>70000</v>
      </c>
      <c r="DV79" s="267">
        <v>1000</v>
      </c>
      <c r="DW79" s="267">
        <v>614000</v>
      </c>
      <c r="DX79" s="267">
        <v>64000</v>
      </c>
      <c r="DY79" s="267">
        <v>548000</v>
      </c>
      <c r="DZ79" s="267">
        <v>68000</v>
      </c>
      <c r="EA79" s="267">
        <v>48000</v>
      </c>
      <c r="EB79" s="267">
        <v>3000</v>
      </c>
      <c r="EC79" s="267">
        <v>125000</v>
      </c>
      <c r="ED79" s="267">
        <v>19000</v>
      </c>
      <c r="EE79" s="267">
        <v>560000</v>
      </c>
      <c r="EF79" s="267">
        <v>68000</v>
      </c>
      <c r="EG79" s="267">
        <v>632000</v>
      </c>
      <c r="EH79" s="267">
        <v>57000</v>
      </c>
      <c r="EI79" s="267">
        <v>687000</v>
      </c>
      <c r="EJ79" s="267">
        <v>88000</v>
      </c>
      <c r="EK79" s="267">
        <v>0</v>
      </c>
      <c r="EL79" s="267">
        <v>0</v>
      </c>
      <c r="EM79" s="267">
        <v>0</v>
      </c>
      <c r="EN79" s="267">
        <v>1</v>
      </c>
      <c r="EO79" s="267">
        <v>0</v>
      </c>
      <c r="EP79" s="267">
        <v>0</v>
      </c>
      <c r="EQ79" s="267">
        <v>1</v>
      </c>
      <c r="ER79" s="267" t="s">
        <v>1371</v>
      </c>
    </row>
    <row r="80" spans="1:148" x14ac:dyDescent="0.35">
      <c r="A80" s="267" t="s">
        <v>1657</v>
      </c>
      <c r="B80" s="267">
        <v>1000</v>
      </c>
      <c r="C80" s="267">
        <v>1000</v>
      </c>
      <c r="D80" s="267">
        <v>1000</v>
      </c>
      <c r="E80" s="267">
        <v>1000</v>
      </c>
      <c r="F80" s="267">
        <v>1000</v>
      </c>
      <c r="G80" s="267">
        <v>1000</v>
      </c>
      <c r="H80" s="267">
        <v>1000</v>
      </c>
      <c r="I80" s="267">
        <v>1000</v>
      </c>
      <c r="J80" s="267">
        <v>1000</v>
      </c>
      <c r="K80" s="267">
        <v>1000</v>
      </c>
      <c r="L80" s="267">
        <v>1000</v>
      </c>
      <c r="M80" s="267">
        <v>1000</v>
      </c>
      <c r="N80" s="267">
        <v>5000</v>
      </c>
      <c r="O80" s="267">
        <v>3000</v>
      </c>
      <c r="P80" s="267">
        <v>1000</v>
      </c>
      <c r="Q80" s="267">
        <v>9000</v>
      </c>
      <c r="R80" s="267">
        <v>1000</v>
      </c>
      <c r="S80" s="267">
        <v>1000</v>
      </c>
      <c r="T80" s="267">
        <v>1000</v>
      </c>
      <c r="U80" s="267">
        <v>1000</v>
      </c>
      <c r="V80" s="267">
        <v>1000</v>
      </c>
      <c r="W80" s="267">
        <v>1000</v>
      </c>
      <c r="X80" s="267">
        <v>1000</v>
      </c>
      <c r="Y80" s="267">
        <v>1000</v>
      </c>
      <c r="Z80" s="267">
        <v>1000</v>
      </c>
      <c r="AA80" s="267">
        <v>1000</v>
      </c>
      <c r="AB80" s="267">
        <v>1000</v>
      </c>
      <c r="AC80" s="267">
        <v>1000</v>
      </c>
      <c r="AD80" s="267">
        <v>2000</v>
      </c>
      <c r="AE80" s="267">
        <v>1000</v>
      </c>
      <c r="AF80" s="267">
        <v>1000</v>
      </c>
      <c r="AG80" s="267">
        <v>1000</v>
      </c>
      <c r="AH80" s="267">
        <v>1000</v>
      </c>
      <c r="AI80" s="267">
        <v>1000</v>
      </c>
      <c r="AJ80" s="267">
        <v>1000</v>
      </c>
      <c r="AK80" s="267">
        <v>1000</v>
      </c>
      <c r="AL80" s="267">
        <v>1000</v>
      </c>
      <c r="AM80" s="267">
        <v>1000</v>
      </c>
      <c r="AN80" s="267">
        <v>1000</v>
      </c>
      <c r="AO80" s="267">
        <v>57000</v>
      </c>
      <c r="AP80" s="267">
        <v>16000</v>
      </c>
      <c r="AQ80" s="267">
        <v>6000</v>
      </c>
      <c r="AR80" s="267">
        <v>6000</v>
      </c>
      <c r="AS80" s="267">
        <v>2000</v>
      </c>
      <c r="AT80" s="267">
        <v>1000</v>
      </c>
      <c r="AU80" s="267">
        <v>11000</v>
      </c>
      <c r="AV80" s="267">
        <v>1000</v>
      </c>
      <c r="AW80" s="267">
        <v>1000</v>
      </c>
      <c r="AX80" s="267">
        <v>3000</v>
      </c>
      <c r="AY80" s="267">
        <v>1000</v>
      </c>
      <c r="AZ80" s="267">
        <v>1000</v>
      </c>
      <c r="BA80" s="267">
        <v>2000</v>
      </c>
      <c r="BB80" s="267">
        <v>1000</v>
      </c>
      <c r="BC80" s="267">
        <v>1000</v>
      </c>
      <c r="BD80" s="267">
        <v>1000</v>
      </c>
      <c r="BE80" s="267">
        <v>1000</v>
      </c>
      <c r="BF80" s="267">
        <v>1000</v>
      </c>
      <c r="BG80" s="267">
        <v>2000</v>
      </c>
      <c r="BH80" s="267">
        <v>1000</v>
      </c>
      <c r="BI80" s="267">
        <v>1000</v>
      </c>
      <c r="BJ80" s="267">
        <v>4000</v>
      </c>
      <c r="BK80" s="267">
        <v>1000</v>
      </c>
      <c r="BL80" s="267">
        <v>1000</v>
      </c>
      <c r="BM80" s="267">
        <v>1000</v>
      </c>
      <c r="BN80" s="267">
        <v>1000</v>
      </c>
      <c r="BO80" s="267">
        <v>1000</v>
      </c>
      <c r="BP80" s="267">
        <v>4000</v>
      </c>
      <c r="BQ80" s="267">
        <v>1000</v>
      </c>
      <c r="BR80" s="267">
        <v>1000</v>
      </c>
      <c r="BS80" s="267">
        <v>1000</v>
      </c>
      <c r="BT80" s="267">
        <v>1000</v>
      </c>
      <c r="BU80" s="267">
        <v>1000</v>
      </c>
      <c r="BV80" s="267">
        <v>1000</v>
      </c>
      <c r="BW80" s="267">
        <v>2000</v>
      </c>
      <c r="BX80" s="267">
        <v>1000</v>
      </c>
      <c r="BY80" s="267">
        <v>1000</v>
      </c>
      <c r="BZ80" s="267">
        <v>1000</v>
      </c>
      <c r="CA80" s="267">
        <v>1000</v>
      </c>
      <c r="CB80" s="267">
        <v>1000</v>
      </c>
      <c r="CC80" s="267">
        <v>1000</v>
      </c>
      <c r="CD80" s="267">
        <v>1000</v>
      </c>
      <c r="CE80" s="267">
        <v>4000</v>
      </c>
      <c r="CF80" s="267">
        <v>1000</v>
      </c>
      <c r="CG80" s="267">
        <v>1000</v>
      </c>
      <c r="CH80" s="267">
        <v>1000</v>
      </c>
      <c r="CI80" s="267">
        <v>1000</v>
      </c>
      <c r="CJ80" s="267">
        <v>1000</v>
      </c>
      <c r="CK80" s="267">
        <v>1000</v>
      </c>
      <c r="CL80" s="267">
        <v>1000</v>
      </c>
      <c r="CM80" s="267">
        <v>1000</v>
      </c>
      <c r="CN80" s="267">
        <v>2000</v>
      </c>
      <c r="CO80" s="267">
        <v>1000</v>
      </c>
      <c r="CP80" s="267">
        <v>1000</v>
      </c>
      <c r="CQ80" s="267">
        <v>1000</v>
      </c>
      <c r="CR80" s="267">
        <v>1000</v>
      </c>
      <c r="CS80" s="267">
        <v>1000</v>
      </c>
      <c r="CT80" s="267">
        <v>3000</v>
      </c>
      <c r="CU80" s="267">
        <v>1000</v>
      </c>
      <c r="CV80" s="267">
        <v>1000</v>
      </c>
      <c r="CW80" s="267">
        <v>20000</v>
      </c>
      <c r="CX80" s="267">
        <v>9000</v>
      </c>
      <c r="CY80" s="267">
        <v>2000</v>
      </c>
      <c r="CZ80" s="267">
        <v>1000</v>
      </c>
      <c r="DA80" s="267">
        <v>1000</v>
      </c>
      <c r="DB80" s="267">
        <v>1000</v>
      </c>
      <c r="DC80" s="267">
        <v>1000</v>
      </c>
      <c r="DD80" s="267">
        <v>1000</v>
      </c>
      <c r="DE80" s="267">
        <v>1000</v>
      </c>
      <c r="DF80" s="267">
        <v>1000</v>
      </c>
      <c r="DG80" s="267">
        <v>1000</v>
      </c>
      <c r="DH80" s="267">
        <v>1000</v>
      </c>
      <c r="DI80" s="267">
        <v>15000</v>
      </c>
      <c r="DJ80" s="267">
        <v>2000</v>
      </c>
      <c r="DK80" s="267">
        <v>2000</v>
      </c>
      <c r="DL80" s="267">
        <v>36000</v>
      </c>
      <c r="DM80" s="267">
        <v>11000</v>
      </c>
      <c r="DN80" s="267">
        <v>6000</v>
      </c>
      <c r="DO80" s="267">
        <v>3000</v>
      </c>
      <c r="DP80" s="267">
        <v>1000</v>
      </c>
      <c r="DQ80" s="267">
        <v>1000</v>
      </c>
      <c r="DR80" s="267">
        <v>33000</v>
      </c>
      <c r="DS80" s="267">
        <v>16000</v>
      </c>
      <c r="DT80" s="267">
        <v>23000</v>
      </c>
      <c r="DU80" s="267">
        <v>70000</v>
      </c>
      <c r="DV80" s="267">
        <v>1000</v>
      </c>
      <c r="DW80" s="267">
        <v>614000</v>
      </c>
      <c r="DX80" s="267">
        <v>64000</v>
      </c>
      <c r="DY80" s="267">
        <v>548000</v>
      </c>
      <c r="DZ80" s="267">
        <v>68000</v>
      </c>
      <c r="EA80" s="267">
        <v>48000</v>
      </c>
      <c r="EB80" s="267">
        <v>3000</v>
      </c>
      <c r="EC80" s="267">
        <v>125000</v>
      </c>
      <c r="ED80" s="267">
        <v>19000</v>
      </c>
      <c r="EE80" s="267">
        <v>560000</v>
      </c>
      <c r="EF80" s="267">
        <v>68000</v>
      </c>
      <c r="EG80" s="267">
        <v>632000</v>
      </c>
      <c r="EH80" s="267">
        <v>57000</v>
      </c>
      <c r="EI80" s="267">
        <v>687000</v>
      </c>
      <c r="EJ80" s="267">
        <v>88000</v>
      </c>
      <c r="EK80" s="267">
        <v>0</v>
      </c>
      <c r="EL80" s="267">
        <v>0</v>
      </c>
      <c r="EM80" s="267">
        <v>0</v>
      </c>
      <c r="EN80" s="267">
        <v>1</v>
      </c>
      <c r="EO80" s="267">
        <v>0</v>
      </c>
      <c r="EP80" s="267">
        <v>0</v>
      </c>
      <c r="EQ80" s="267">
        <v>1</v>
      </c>
      <c r="ER80" s="267" t="s">
        <v>1655</v>
      </c>
    </row>
    <row r="81" spans="1:148" x14ac:dyDescent="0.35">
      <c r="A81" s="267" t="s">
        <v>1699</v>
      </c>
      <c r="B81" s="267">
        <v>1000</v>
      </c>
      <c r="C81" s="267">
        <v>1000</v>
      </c>
      <c r="D81" s="267">
        <v>1000</v>
      </c>
      <c r="E81" s="267">
        <v>1000</v>
      </c>
      <c r="F81" s="267">
        <v>1000</v>
      </c>
      <c r="G81" s="267">
        <v>1000</v>
      </c>
      <c r="H81" s="267">
        <v>1000</v>
      </c>
      <c r="I81" s="267">
        <v>1000</v>
      </c>
      <c r="J81" s="267">
        <v>1000</v>
      </c>
      <c r="K81" s="267">
        <v>1000</v>
      </c>
      <c r="L81" s="267">
        <v>1000</v>
      </c>
      <c r="M81" s="267">
        <v>1000</v>
      </c>
      <c r="N81" s="267">
        <v>5000</v>
      </c>
      <c r="O81" s="267">
        <v>3000</v>
      </c>
      <c r="P81" s="267">
        <v>1000</v>
      </c>
      <c r="Q81" s="267">
        <v>9000</v>
      </c>
      <c r="R81" s="267">
        <v>1000</v>
      </c>
      <c r="S81" s="267">
        <v>1000</v>
      </c>
      <c r="T81" s="267">
        <v>1000</v>
      </c>
      <c r="U81" s="267">
        <v>1000</v>
      </c>
      <c r="V81" s="267">
        <v>1000</v>
      </c>
      <c r="W81" s="267">
        <v>1000</v>
      </c>
      <c r="X81" s="267">
        <v>1000</v>
      </c>
      <c r="Y81" s="267">
        <v>1000</v>
      </c>
      <c r="Z81" s="267">
        <v>1000</v>
      </c>
      <c r="AA81" s="267">
        <v>1000</v>
      </c>
      <c r="AB81" s="267">
        <v>1000</v>
      </c>
      <c r="AC81" s="267">
        <v>1000</v>
      </c>
      <c r="AD81" s="267">
        <v>2000</v>
      </c>
      <c r="AE81" s="267">
        <v>1000</v>
      </c>
      <c r="AF81" s="267">
        <v>1000</v>
      </c>
      <c r="AG81" s="267">
        <v>1000</v>
      </c>
      <c r="AH81" s="267">
        <v>1000</v>
      </c>
      <c r="AI81" s="267">
        <v>1000</v>
      </c>
      <c r="AJ81" s="267">
        <v>1000</v>
      </c>
      <c r="AK81" s="267">
        <v>1000</v>
      </c>
      <c r="AL81" s="267">
        <v>1000</v>
      </c>
      <c r="AM81" s="267">
        <v>1000</v>
      </c>
      <c r="AN81" s="267">
        <v>1000</v>
      </c>
      <c r="AO81" s="267">
        <v>57000</v>
      </c>
      <c r="AP81" s="267">
        <v>16000</v>
      </c>
      <c r="AQ81" s="267">
        <v>6000</v>
      </c>
      <c r="AR81" s="267">
        <v>6000</v>
      </c>
      <c r="AS81" s="267">
        <v>2000</v>
      </c>
      <c r="AT81" s="267">
        <v>1000</v>
      </c>
      <c r="AU81" s="267">
        <v>11000</v>
      </c>
      <c r="AV81" s="267">
        <v>1000</v>
      </c>
      <c r="AW81" s="267">
        <v>1000</v>
      </c>
      <c r="AX81" s="267">
        <v>3000</v>
      </c>
      <c r="AY81" s="267">
        <v>1000</v>
      </c>
      <c r="AZ81" s="267">
        <v>1000</v>
      </c>
      <c r="BA81" s="267">
        <v>2000</v>
      </c>
      <c r="BB81" s="267">
        <v>1000</v>
      </c>
      <c r="BC81" s="267">
        <v>1000</v>
      </c>
      <c r="BD81" s="267">
        <v>1000</v>
      </c>
      <c r="BE81" s="267">
        <v>1000</v>
      </c>
      <c r="BF81" s="267">
        <v>1000</v>
      </c>
      <c r="BG81" s="267">
        <v>2000</v>
      </c>
      <c r="BH81" s="267">
        <v>1000</v>
      </c>
      <c r="BI81" s="267">
        <v>1000</v>
      </c>
      <c r="BJ81" s="267">
        <v>4000</v>
      </c>
      <c r="BK81" s="267">
        <v>1000</v>
      </c>
      <c r="BL81" s="267">
        <v>1000</v>
      </c>
      <c r="BM81" s="267">
        <v>1000</v>
      </c>
      <c r="BN81" s="267">
        <v>1000</v>
      </c>
      <c r="BO81" s="267">
        <v>1000</v>
      </c>
      <c r="BP81" s="267">
        <v>4000</v>
      </c>
      <c r="BQ81" s="267">
        <v>1000</v>
      </c>
      <c r="BR81" s="267">
        <v>1000</v>
      </c>
      <c r="BS81" s="267">
        <v>1000</v>
      </c>
      <c r="BT81" s="267">
        <v>1000</v>
      </c>
      <c r="BU81" s="267">
        <v>1000</v>
      </c>
      <c r="BV81" s="267">
        <v>1000</v>
      </c>
      <c r="BW81" s="267">
        <v>2000</v>
      </c>
      <c r="BX81" s="267">
        <v>1000</v>
      </c>
      <c r="BY81" s="267">
        <v>1000</v>
      </c>
      <c r="BZ81" s="267">
        <v>1000</v>
      </c>
      <c r="CA81" s="267">
        <v>1000</v>
      </c>
      <c r="CB81" s="267">
        <v>1000</v>
      </c>
      <c r="CC81" s="267">
        <v>1000</v>
      </c>
      <c r="CD81" s="267">
        <v>1000</v>
      </c>
      <c r="CE81" s="267">
        <v>4000</v>
      </c>
      <c r="CF81" s="267">
        <v>1000</v>
      </c>
      <c r="CG81" s="267">
        <v>1000</v>
      </c>
      <c r="CH81" s="267">
        <v>1000</v>
      </c>
      <c r="CI81" s="267">
        <v>1000</v>
      </c>
      <c r="CJ81" s="267">
        <v>1000</v>
      </c>
      <c r="CK81" s="267">
        <v>1000</v>
      </c>
      <c r="CL81" s="267">
        <v>1000</v>
      </c>
      <c r="CM81" s="267">
        <v>1000</v>
      </c>
      <c r="CN81" s="267">
        <v>2000</v>
      </c>
      <c r="CO81" s="267">
        <v>1000</v>
      </c>
      <c r="CP81" s="267">
        <v>1000</v>
      </c>
      <c r="CQ81" s="267">
        <v>1000</v>
      </c>
      <c r="CR81" s="267">
        <v>1000</v>
      </c>
      <c r="CS81" s="267">
        <v>1000</v>
      </c>
      <c r="CT81" s="267">
        <v>3000</v>
      </c>
      <c r="CU81" s="267">
        <v>1000</v>
      </c>
      <c r="CV81" s="267">
        <v>1000</v>
      </c>
      <c r="CW81" s="267">
        <v>20000</v>
      </c>
      <c r="CX81" s="267">
        <v>9000</v>
      </c>
      <c r="CY81" s="267">
        <v>2000</v>
      </c>
      <c r="CZ81" s="267">
        <v>1000</v>
      </c>
      <c r="DA81" s="267">
        <v>1000</v>
      </c>
      <c r="DB81" s="267">
        <v>1000</v>
      </c>
      <c r="DC81" s="267">
        <v>1000</v>
      </c>
      <c r="DD81" s="267">
        <v>1000</v>
      </c>
      <c r="DE81" s="267">
        <v>1000</v>
      </c>
      <c r="DF81" s="267">
        <v>1000</v>
      </c>
      <c r="DG81" s="267">
        <v>1000</v>
      </c>
      <c r="DH81" s="267">
        <v>1000</v>
      </c>
      <c r="DI81" s="267">
        <v>15000</v>
      </c>
      <c r="DJ81" s="267">
        <v>2000</v>
      </c>
      <c r="DK81" s="267">
        <v>2000</v>
      </c>
      <c r="DL81" s="267">
        <v>36000</v>
      </c>
      <c r="DM81" s="267">
        <v>11000</v>
      </c>
      <c r="DN81" s="267">
        <v>6000</v>
      </c>
      <c r="DO81" s="267">
        <v>3000</v>
      </c>
      <c r="DP81" s="267">
        <v>1000</v>
      </c>
      <c r="DQ81" s="267">
        <v>1000</v>
      </c>
      <c r="DR81" s="267">
        <v>33000</v>
      </c>
      <c r="DS81" s="267">
        <v>16000</v>
      </c>
      <c r="DT81" s="267">
        <v>23000</v>
      </c>
      <c r="DU81" s="267">
        <v>70000</v>
      </c>
      <c r="DV81" s="267">
        <v>1000</v>
      </c>
      <c r="DW81" s="267">
        <v>614000</v>
      </c>
      <c r="DX81" s="267">
        <v>64000</v>
      </c>
      <c r="DY81" s="267">
        <v>548000</v>
      </c>
      <c r="DZ81" s="267">
        <v>68000</v>
      </c>
      <c r="EA81" s="267">
        <v>48000</v>
      </c>
      <c r="EB81" s="267">
        <v>3000</v>
      </c>
      <c r="EC81" s="267">
        <v>125000</v>
      </c>
      <c r="ED81" s="267">
        <v>19000</v>
      </c>
      <c r="EE81" s="267">
        <v>560000</v>
      </c>
      <c r="EF81" s="267">
        <v>68000</v>
      </c>
      <c r="EG81" s="267">
        <v>632000</v>
      </c>
      <c r="EH81" s="267">
        <v>57000</v>
      </c>
      <c r="EI81" s="267">
        <v>687000</v>
      </c>
      <c r="EJ81" s="267">
        <v>88000</v>
      </c>
      <c r="EK81" s="267">
        <v>0</v>
      </c>
      <c r="EL81" s="267">
        <v>0</v>
      </c>
      <c r="EM81" s="267">
        <v>0</v>
      </c>
      <c r="EN81" s="267">
        <v>1</v>
      </c>
      <c r="EO81" s="267">
        <v>0</v>
      </c>
      <c r="EP81" s="267">
        <v>0</v>
      </c>
      <c r="EQ81" s="267">
        <v>0</v>
      </c>
      <c r="ER81" s="267" t="s">
        <v>1697</v>
      </c>
    </row>
    <row r="82" spans="1:148" x14ac:dyDescent="0.35">
      <c r="A82" s="267" t="s">
        <v>1903</v>
      </c>
      <c r="B82" s="267">
        <v>1000</v>
      </c>
      <c r="C82" s="267">
        <v>1000</v>
      </c>
      <c r="D82" s="267">
        <v>1000</v>
      </c>
      <c r="E82" s="267">
        <v>1000</v>
      </c>
      <c r="F82" s="267">
        <v>1000</v>
      </c>
      <c r="G82" s="267">
        <v>1000</v>
      </c>
      <c r="H82" s="267">
        <v>1000</v>
      </c>
      <c r="I82" s="267">
        <v>1000</v>
      </c>
      <c r="J82" s="267">
        <v>1000</v>
      </c>
      <c r="K82" s="267">
        <v>1000</v>
      </c>
      <c r="L82" s="267">
        <v>1000</v>
      </c>
      <c r="M82" s="267">
        <v>1000</v>
      </c>
      <c r="N82" s="267">
        <v>5000</v>
      </c>
      <c r="O82" s="267">
        <v>3000</v>
      </c>
      <c r="P82" s="267">
        <v>1000</v>
      </c>
      <c r="Q82" s="267">
        <v>9000</v>
      </c>
      <c r="R82" s="267">
        <v>1000</v>
      </c>
      <c r="S82" s="267">
        <v>1000</v>
      </c>
      <c r="T82" s="267">
        <v>1000</v>
      </c>
      <c r="U82" s="267">
        <v>1000</v>
      </c>
      <c r="V82" s="267">
        <v>1000</v>
      </c>
      <c r="W82" s="267">
        <v>1000</v>
      </c>
      <c r="X82" s="267">
        <v>1000</v>
      </c>
      <c r="Y82" s="267">
        <v>1000</v>
      </c>
      <c r="Z82" s="267">
        <v>1000</v>
      </c>
      <c r="AA82" s="267">
        <v>1000</v>
      </c>
      <c r="AB82" s="267">
        <v>1000</v>
      </c>
      <c r="AC82" s="267">
        <v>1000</v>
      </c>
      <c r="AD82" s="267">
        <v>2000</v>
      </c>
      <c r="AE82" s="267">
        <v>1000</v>
      </c>
      <c r="AF82" s="267">
        <v>1000</v>
      </c>
      <c r="AG82" s="267">
        <v>1000</v>
      </c>
      <c r="AH82" s="267">
        <v>1000</v>
      </c>
      <c r="AI82" s="267">
        <v>1000</v>
      </c>
      <c r="AJ82" s="267">
        <v>1000</v>
      </c>
      <c r="AK82" s="267">
        <v>1000</v>
      </c>
      <c r="AL82" s="267">
        <v>1000</v>
      </c>
      <c r="AM82" s="267">
        <v>1000</v>
      </c>
      <c r="AN82" s="267">
        <v>1000</v>
      </c>
      <c r="AO82" s="267">
        <v>57000</v>
      </c>
      <c r="AP82" s="267">
        <v>16000</v>
      </c>
      <c r="AQ82" s="267">
        <v>6000</v>
      </c>
      <c r="AR82" s="267">
        <v>6000</v>
      </c>
      <c r="AS82" s="267">
        <v>2000</v>
      </c>
      <c r="AT82" s="267">
        <v>1000</v>
      </c>
      <c r="AU82" s="267">
        <v>11000</v>
      </c>
      <c r="AV82" s="267">
        <v>1000</v>
      </c>
      <c r="AW82" s="267">
        <v>1000</v>
      </c>
      <c r="AX82" s="267">
        <v>3000</v>
      </c>
      <c r="AY82" s="267">
        <v>1000</v>
      </c>
      <c r="AZ82" s="267">
        <v>1000</v>
      </c>
      <c r="BA82" s="267">
        <v>2000</v>
      </c>
      <c r="BB82" s="267">
        <v>1000</v>
      </c>
      <c r="BC82" s="267">
        <v>1000</v>
      </c>
      <c r="BD82" s="267">
        <v>1000</v>
      </c>
      <c r="BE82" s="267">
        <v>1000</v>
      </c>
      <c r="BF82" s="267">
        <v>1000</v>
      </c>
      <c r="BG82" s="267">
        <v>2000</v>
      </c>
      <c r="BH82" s="267">
        <v>1000</v>
      </c>
      <c r="BI82" s="267">
        <v>1000</v>
      </c>
      <c r="BJ82" s="267">
        <v>4000</v>
      </c>
      <c r="BK82" s="267">
        <v>1000</v>
      </c>
      <c r="BL82" s="267">
        <v>1000</v>
      </c>
      <c r="BM82" s="267">
        <v>1000</v>
      </c>
      <c r="BN82" s="267">
        <v>1000</v>
      </c>
      <c r="BO82" s="267">
        <v>1000</v>
      </c>
      <c r="BP82" s="267">
        <v>4000</v>
      </c>
      <c r="BQ82" s="267">
        <v>1000</v>
      </c>
      <c r="BR82" s="267">
        <v>1000</v>
      </c>
      <c r="BS82" s="267">
        <v>1000</v>
      </c>
      <c r="BT82" s="267">
        <v>1000</v>
      </c>
      <c r="BU82" s="267">
        <v>1000</v>
      </c>
      <c r="BV82" s="267">
        <v>1000</v>
      </c>
      <c r="BW82" s="267">
        <v>2000</v>
      </c>
      <c r="BX82" s="267">
        <v>1000</v>
      </c>
      <c r="BY82" s="267">
        <v>1000</v>
      </c>
      <c r="BZ82" s="267">
        <v>1000</v>
      </c>
      <c r="CA82" s="267">
        <v>1000</v>
      </c>
      <c r="CB82" s="267">
        <v>1000</v>
      </c>
      <c r="CC82" s="267">
        <v>1000</v>
      </c>
      <c r="CD82" s="267">
        <v>1000</v>
      </c>
      <c r="CE82" s="267">
        <v>4000</v>
      </c>
      <c r="CF82" s="267">
        <v>1000</v>
      </c>
      <c r="CG82" s="267">
        <v>1000</v>
      </c>
      <c r="CH82" s="267">
        <v>1000</v>
      </c>
      <c r="CI82" s="267">
        <v>1000</v>
      </c>
      <c r="CJ82" s="267">
        <v>1000</v>
      </c>
      <c r="CK82" s="267">
        <v>1000</v>
      </c>
      <c r="CL82" s="267">
        <v>1000</v>
      </c>
      <c r="CM82" s="267">
        <v>1000</v>
      </c>
      <c r="CN82" s="267">
        <v>2000</v>
      </c>
      <c r="CO82" s="267">
        <v>1000</v>
      </c>
      <c r="CP82" s="267">
        <v>1000</v>
      </c>
      <c r="CQ82" s="267">
        <v>1000</v>
      </c>
      <c r="CR82" s="267">
        <v>1000</v>
      </c>
      <c r="CS82" s="267">
        <v>1000</v>
      </c>
      <c r="CT82" s="267">
        <v>3000</v>
      </c>
      <c r="CU82" s="267">
        <v>1000</v>
      </c>
      <c r="CV82" s="267">
        <v>1000</v>
      </c>
      <c r="CW82" s="267">
        <v>20000</v>
      </c>
      <c r="CX82" s="267">
        <v>9000</v>
      </c>
      <c r="CY82" s="267">
        <v>2000</v>
      </c>
      <c r="CZ82" s="267">
        <v>1000</v>
      </c>
      <c r="DA82" s="267">
        <v>1000</v>
      </c>
      <c r="DB82" s="267">
        <v>1000</v>
      </c>
      <c r="DC82" s="267">
        <v>1000</v>
      </c>
      <c r="DD82" s="267">
        <v>1000</v>
      </c>
      <c r="DE82" s="267">
        <v>1000</v>
      </c>
      <c r="DF82" s="267">
        <v>1000</v>
      </c>
      <c r="DG82" s="267">
        <v>1000</v>
      </c>
      <c r="DH82" s="267">
        <v>1000</v>
      </c>
      <c r="DI82" s="267">
        <v>15000</v>
      </c>
      <c r="DJ82" s="267">
        <v>2000</v>
      </c>
      <c r="DK82" s="267">
        <v>2000</v>
      </c>
      <c r="DL82" s="267">
        <v>36000</v>
      </c>
      <c r="DM82" s="267">
        <v>11000</v>
      </c>
      <c r="DN82" s="267">
        <v>6000</v>
      </c>
      <c r="DO82" s="267">
        <v>3000</v>
      </c>
      <c r="DP82" s="267">
        <v>1000</v>
      </c>
      <c r="DQ82" s="267">
        <v>1000</v>
      </c>
      <c r="DR82" s="267">
        <v>33000</v>
      </c>
      <c r="DS82" s="267">
        <v>16000</v>
      </c>
      <c r="DT82" s="267">
        <v>23000</v>
      </c>
      <c r="DU82" s="267">
        <v>70000</v>
      </c>
      <c r="DV82" s="267">
        <v>1000</v>
      </c>
      <c r="DW82" s="267">
        <v>614000</v>
      </c>
      <c r="DX82" s="267">
        <v>64000</v>
      </c>
      <c r="DY82" s="267">
        <v>548000</v>
      </c>
      <c r="DZ82" s="267">
        <v>68000</v>
      </c>
      <c r="EA82" s="267">
        <v>48000</v>
      </c>
      <c r="EB82" s="267">
        <v>3000</v>
      </c>
      <c r="EC82" s="267">
        <v>125000</v>
      </c>
      <c r="ED82" s="267">
        <v>19000</v>
      </c>
      <c r="EE82" s="267">
        <v>560000</v>
      </c>
      <c r="EF82" s="267">
        <v>68000</v>
      </c>
      <c r="EG82" s="267">
        <v>632000</v>
      </c>
      <c r="EH82" s="267">
        <v>57000</v>
      </c>
      <c r="EI82" s="267">
        <v>687000</v>
      </c>
      <c r="EJ82" s="267">
        <v>88000</v>
      </c>
      <c r="EK82" s="267">
        <v>0</v>
      </c>
      <c r="EL82" s="267">
        <v>0</v>
      </c>
      <c r="EM82" s="267">
        <v>0</v>
      </c>
      <c r="EN82" s="267">
        <v>1</v>
      </c>
      <c r="EO82" s="267">
        <v>0</v>
      </c>
      <c r="EP82" s="267">
        <v>0</v>
      </c>
      <c r="EQ82" s="267">
        <v>0</v>
      </c>
      <c r="ER82" s="267" t="s">
        <v>1901</v>
      </c>
    </row>
    <row r="83" spans="1:148" x14ac:dyDescent="0.35">
      <c r="A83" s="267" t="s">
        <v>2029</v>
      </c>
      <c r="B83" s="267">
        <v>1000</v>
      </c>
      <c r="C83" s="267">
        <v>1000</v>
      </c>
      <c r="D83" s="267">
        <v>1000</v>
      </c>
      <c r="E83" s="267">
        <v>1000</v>
      </c>
      <c r="F83" s="267">
        <v>1000</v>
      </c>
      <c r="G83" s="267">
        <v>1000</v>
      </c>
      <c r="H83" s="267">
        <v>1000</v>
      </c>
      <c r="I83" s="267">
        <v>1000</v>
      </c>
      <c r="J83" s="267">
        <v>1000</v>
      </c>
      <c r="K83" s="267">
        <v>1000</v>
      </c>
      <c r="L83" s="267">
        <v>1000</v>
      </c>
      <c r="M83" s="267">
        <v>1000</v>
      </c>
      <c r="N83" s="267">
        <v>5000</v>
      </c>
      <c r="O83" s="267">
        <v>3000</v>
      </c>
      <c r="P83" s="267">
        <v>1000</v>
      </c>
      <c r="Q83" s="267">
        <v>9000</v>
      </c>
      <c r="R83" s="267">
        <v>1000</v>
      </c>
      <c r="S83" s="267">
        <v>1000</v>
      </c>
      <c r="T83" s="267">
        <v>1000</v>
      </c>
      <c r="U83" s="267">
        <v>1000</v>
      </c>
      <c r="V83" s="267">
        <v>1000</v>
      </c>
      <c r="W83" s="267">
        <v>1000</v>
      </c>
      <c r="X83" s="267">
        <v>1000</v>
      </c>
      <c r="Y83" s="267">
        <v>1000</v>
      </c>
      <c r="Z83" s="267">
        <v>1000</v>
      </c>
      <c r="AA83" s="267">
        <v>1000</v>
      </c>
      <c r="AB83" s="267">
        <v>1000</v>
      </c>
      <c r="AC83" s="267">
        <v>1000</v>
      </c>
      <c r="AD83" s="267">
        <v>2000</v>
      </c>
      <c r="AE83" s="267">
        <v>1000</v>
      </c>
      <c r="AF83" s="267">
        <v>1000</v>
      </c>
      <c r="AG83" s="267">
        <v>1000</v>
      </c>
      <c r="AH83" s="267">
        <v>1000</v>
      </c>
      <c r="AI83" s="267">
        <v>1000</v>
      </c>
      <c r="AJ83" s="267">
        <v>1000</v>
      </c>
      <c r="AK83" s="267">
        <v>1000</v>
      </c>
      <c r="AL83" s="267">
        <v>1000</v>
      </c>
      <c r="AM83" s="267">
        <v>1000</v>
      </c>
      <c r="AN83" s="267">
        <v>1000</v>
      </c>
      <c r="AO83" s="267">
        <v>57000</v>
      </c>
      <c r="AP83" s="267">
        <v>16000</v>
      </c>
      <c r="AQ83" s="267">
        <v>6000</v>
      </c>
      <c r="AR83" s="267">
        <v>6000</v>
      </c>
      <c r="AS83" s="267">
        <v>2000</v>
      </c>
      <c r="AT83" s="267">
        <v>1000</v>
      </c>
      <c r="AU83" s="267">
        <v>11000</v>
      </c>
      <c r="AV83" s="267">
        <v>1000</v>
      </c>
      <c r="AW83" s="267">
        <v>1000</v>
      </c>
      <c r="AX83" s="267">
        <v>3000</v>
      </c>
      <c r="AY83" s="267">
        <v>1000</v>
      </c>
      <c r="AZ83" s="267">
        <v>1000</v>
      </c>
      <c r="BA83" s="267">
        <v>2000</v>
      </c>
      <c r="BB83" s="267">
        <v>1000</v>
      </c>
      <c r="BC83" s="267">
        <v>1000</v>
      </c>
      <c r="BD83" s="267">
        <v>1000</v>
      </c>
      <c r="BE83" s="267">
        <v>1000</v>
      </c>
      <c r="BF83" s="267">
        <v>1000</v>
      </c>
      <c r="BG83" s="267">
        <v>2000</v>
      </c>
      <c r="BH83" s="267">
        <v>1000</v>
      </c>
      <c r="BI83" s="267">
        <v>1000</v>
      </c>
      <c r="BJ83" s="267">
        <v>4000</v>
      </c>
      <c r="BK83" s="267">
        <v>1000</v>
      </c>
      <c r="BL83" s="267">
        <v>1000</v>
      </c>
      <c r="BM83" s="267">
        <v>1000</v>
      </c>
      <c r="BN83" s="267">
        <v>1000</v>
      </c>
      <c r="BO83" s="267">
        <v>1000</v>
      </c>
      <c r="BP83" s="267">
        <v>4000</v>
      </c>
      <c r="BQ83" s="267">
        <v>1000</v>
      </c>
      <c r="BR83" s="267">
        <v>1000</v>
      </c>
      <c r="BS83" s="267">
        <v>1000</v>
      </c>
      <c r="BT83" s="267">
        <v>1000</v>
      </c>
      <c r="BU83" s="267">
        <v>1000</v>
      </c>
      <c r="BV83" s="267">
        <v>1000</v>
      </c>
      <c r="BW83" s="267">
        <v>2000</v>
      </c>
      <c r="BX83" s="267">
        <v>1000</v>
      </c>
      <c r="BY83" s="267">
        <v>1000</v>
      </c>
      <c r="BZ83" s="267">
        <v>1000</v>
      </c>
      <c r="CA83" s="267">
        <v>1000</v>
      </c>
      <c r="CB83" s="267">
        <v>1000</v>
      </c>
      <c r="CC83" s="267">
        <v>1000</v>
      </c>
      <c r="CD83" s="267">
        <v>1000</v>
      </c>
      <c r="CE83" s="267">
        <v>4000</v>
      </c>
      <c r="CF83" s="267">
        <v>1000</v>
      </c>
      <c r="CG83" s="267">
        <v>1000</v>
      </c>
      <c r="CH83" s="267">
        <v>1000</v>
      </c>
      <c r="CI83" s="267">
        <v>1000</v>
      </c>
      <c r="CJ83" s="267">
        <v>1000</v>
      </c>
      <c r="CK83" s="267">
        <v>1000</v>
      </c>
      <c r="CL83" s="267">
        <v>1000</v>
      </c>
      <c r="CM83" s="267">
        <v>1000</v>
      </c>
      <c r="CN83" s="267">
        <v>2000</v>
      </c>
      <c r="CO83" s="267">
        <v>1000</v>
      </c>
      <c r="CP83" s="267">
        <v>1000</v>
      </c>
      <c r="CQ83" s="267">
        <v>1000</v>
      </c>
      <c r="CR83" s="267">
        <v>1000</v>
      </c>
      <c r="CS83" s="267">
        <v>1000</v>
      </c>
      <c r="CT83" s="267">
        <v>3000</v>
      </c>
      <c r="CU83" s="267">
        <v>1000</v>
      </c>
      <c r="CV83" s="267">
        <v>1000</v>
      </c>
      <c r="CW83" s="267">
        <v>20000</v>
      </c>
      <c r="CX83" s="267">
        <v>9000</v>
      </c>
      <c r="CY83" s="267">
        <v>2000</v>
      </c>
      <c r="CZ83" s="267">
        <v>1000</v>
      </c>
      <c r="DA83" s="267">
        <v>1000</v>
      </c>
      <c r="DB83" s="267">
        <v>1000</v>
      </c>
      <c r="DC83" s="267">
        <v>1000</v>
      </c>
      <c r="DD83" s="267">
        <v>1000</v>
      </c>
      <c r="DE83" s="267">
        <v>1000</v>
      </c>
      <c r="DF83" s="267">
        <v>1000</v>
      </c>
      <c r="DG83" s="267">
        <v>1000</v>
      </c>
      <c r="DH83" s="267">
        <v>1000</v>
      </c>
      <c r="DI83" s="267">
        <v>15000</v>
      </c>
      <c r="DJ83" s="267">
        <v>2000</v>
      </c>
      <c r="DK83" s="267">
        <v>2000</v>
      </c>
      <c r="DL83" s="267">
        <v>36000</v>
      </c>
      <c r="DM83" s="267">
        <v>11000</v>
      </c>
      <c r="DN83" s="267">
        <v>6000</v>
      </c>
      <c r="DO83" s="267">
        <v>3000</v>
      </c>
      <c r="DP83" s="267">
        <v>1000</v>
      </c>
      <c r="DQ83" s="267">
        <v>1000</v>
      </c>
      <c r="DR83" s="267">
        <v>33000</v>
      </c>
      <c r="DS83" s="267">
        <v>16000</v>
      </c>
      <c r="DT83" s="267">
        <v>23000</v>
      </c>
      <c r="DU83" s="267">
        <v>70000</v>
      </c>
      <c r="DV83" s="267">
        <v>1000</v>
      </c>
      <c r="DW83" s="267">
        <v>614000</v>
      </c>
      <c r="DX83" s="267">
        <v>64000</v>
      </c>
      <c r="DY83" s="267">
        <v>548000</v>
      </c>
      <c r="DZ83" s="267">
        <v>68000</v>
      </c>
      <c r="EA83" s="267">
        <v>48000</v>
      </c>
      <c r="EB83" s="267">
        <v>3000</v>
      </c>
      <c r="EC83" s="267">
        <v>125000</v>
      </c>
      <c r="ED83" s="267">
        <v>19000</v>
      </c>
      <c r="EE83" s="267">
        <v>560000</v>
      </c>
      <c r="EF83" s="267">
        <v>68000</v>
      </c>
      <c r="EG83" s="267">
        <v>632000</v>
      </c>
      <c r="EH83" s="267">
        <v>57000</v>
      </c>
      <c r="EI83" s="267">
        <v>687000</v>
      </c>
      <c r="EJ83" s="267">
        <v>88000</v>
      </c>
      <c r="EK83" s="267">
        <v>0</v>
      </c>
      <c r="EL83" s="267">
        <v>0</v>
      </c>
      <c r="EM83" s="267">
        <v>0</v>
      </c>
      <c r="EN83" s="267">
        <v>1</v>
      </c>
      <c r="EO83" s="267">
        <v>0</v>
      </c>
      <c r="EP83" s="267">
        <v>0</v>
      </c>
      <c r="EQ83" s="267">
        <v>0</v>
      </c>
      <c r="ER83" s="267" t="s">
        <v>2027</v>
      </c>
    </row>
    <row r="84" spans="1:148" x14ac:dyDescent="0.35">
      <c r="A84" s="267" t="s">
        <v>2065</v>
      </c>
      <c r="B84" s="267">
        <v>1000</v>
      </c>
      <c r="C84" s="267">
        <v>1000</v>
      </c>
      <c r="D84" s="267">
        <v>1000</v>
      </c>
      <c r="E84" s="267">
        <v>1000</v>
      </c>
      <c r="F84" s="267">
        <v>1000</v>
      </c>
      <c r="G84" s="267">
        <v>1000</v>
      </c>
      <c r="H84" s="267">
        <v>1000</v>
      </c>
      <c r="I84" s="267">
        <v>1000</v>
      </c>
      <c r="J84" s="267">
        <v>1000</v>
      </c>
      <c r="K84" s="267">
        <v>1000</v>
      </c>
      <c r="L84" s="267">
        <v>1000</v>
      </c>
      <c r="M84" s="267">
        <v>1000</v>
      </c>
      <c r="N84" s="267">
        <v>5000</v>
      </c>
      <c r="O84" s="267">
        <v>3000</v>
      </c>
      <c r="P84" s="267">
        <v>1000</v>
      </c>
      <c r="Q84" s="267">
        <v>9000</v>
      </c>
      <c r="R84" s="267">
        <v>1000</v>
      </c>
      <c r="S84" s="267">
        <v>1000</v>
      </c>
      <c r="T84" s="267">
        <v>1000</v>
      </c>
      <c r="U84" s="267">
        <v>1000</v>
      </c>
      <c r="V84" s="267">
        <v>1000</v>
      </c>
      <c r="W84" s="267">
        <v>1000</v>
      </c>
      <c r="X84" s="267">
        <v>1000</v>
      </c>
      <c r="Y84" s="267">
        <v>1000</v>
      </c>
      <c r="Z84" s="267">
        <v>1000</v>
      </c>
      <c r="AA84" s="267">
        <v>1000</v>
      </c>
      <c r="AB84" s="267">
        <v>1000</v>
      </c>
      <c r="AC84" s="267">
        <v>1000</v>
      </c>
      <c r="AD84" s="267">
        <v>2000</v>
      </c>
      <c r="AE84" s="267">
        <v>1000</v>
      </c>
      <c r="AF84" s="267">
        <v>1000</v>
      </c>
      <c r="AG84" s="267">
        <v>1000</v>
      </c>
      <c r="AH84" s="267">
        <v>1000</v>
      </c>
      <c r="AI84" s="267">
        <v>1000</v>
      </c>
      <c r="AJ84" s="267">
        <v>1000</v>
      </c>
      <c r="AK84" s="267">
        <v>1000</v>
      </c>
      <c r="AL84" s="267">
        <v>1000</v>
      </c>
      <c r="AM84" s="267">
        <v>1000</v>
      </c>
      <c r="AN84" s="267">
        <v>1000</v>
      </c>
      <c r="AO84" s="267">
        <v>57000</v>
      </c>
      <c r="AP84" s="267">
        <v>16000</v>
      </c>
      <c r="AQ84" s="267">
        <v>6000</v>
      </c>
      <c r="AR84" s="267">
        <v>6000</v>
      </c>
      <c r="AS84" s="267">
        <v>2000</v>
      </c>
      <c r="AT84" s="267">
        <v>1000</v>
      </c>
      <c r="AU84" s="267">
        <v>11000</v>
      </c>
      <c r="AV84" s="267">
        <v>1000</v>
      </c>
      <c r="AW84" s="267">
        <v>1000</v>
      </c>
      <c r="AX84" s="267">
        <v>3000</v>
      </c>
      <c r="AY84" s="267">
        <v>1000</v>
      </c>
      <c r="AZ84" s="267">
        <v>1000</v>
      </c>
      <c r="BA84" s="267">
        <v>2000</v>
      </c>
      <c r="BB84" s="267">
        <v>1000</v>
      </c>
      <c r="BC84" s="267">
        <v>1000</v>
      </c>
      <c r="BD84" s="267">
        <v>1000</v>
      </c>
      <c r="BE84" s="267">
        <v>1000</v>
      </c>
      <c r="BF84" s="267">
        <v>1000</v>
      </c>
      <c r="BG84" s="267">
        <v>2000</v>
      </c>
      <c r="BH84" s="267">
        <v>1000</v>
      </c>
      <c r="BI84" s="267">
        <v>1000</v>
      </c>
      <c r="BJ84" s="267">
        <v>4000</v>
      </c>
      <c r="BK84" s="267">
        <v>1000</v>
      </c>
      <c r="BL84" s="267">
        <v>1000</v>
      </c>
      <c r="BM84" s="267">
        <v>1000</v>
      </c>
      <c r="BN84" s="267">
        <v>1000</v>
      </c>
      <c r="BO84" s="267">
        <v>1000</v>
      </c>
      <c r="BP84" s="267">
        <v>4000</v>
      </c>
      <c r="BQ84" s="267">
        <v>1000</v>
      </c>
      <c r="BR84" s="267">
        <v>1000</v>
      </c>
      <c r="BS84" s="267">
        <v>1000</v>
      </c>
      <c r="BT84" s="267">
        <v>1000</v>
      </c>
      <c r="BU84" s="267">
        <v>1000</v>
      </c>
      <c r="BV84" s="267">
        <v>1000</v>
      </c>
      <c r="BW84" s="267">
        <v>2000</v>
      </c>
      <c r="BX84" s="267">
        <v>1000</v>
      </c>
      <c r="BY84" s="267">
        <v>1000</v>
      </c>
      <c r="BZ84" s="267">
        <v>1000</v>
      </c>
      <c r="CA84" s="267">
        <v>1000</v>
      </c>
      <c r="CB84" s="267">
        <v>1000</v>
      </c>
      <c r="CC84" s="267">
        <v>1000</v>
      </c>
      <c r="CD84" s="267">
        <v>1000</v>
      </c>
      <c r="CE84" s="267">
        <v>4000</v>
      </c>
      <c r="CF84" s="267">
        <v>1000</v>
      </c>
      <c r="CG84" s="267">
        <v>1000</v>
      </c>
      <c r="CH84" s="267">
        <v>1000</v>
      </c>
      <c r="CI84" s="267">
        <v>1000</v>
      </c>
      <c r="CJ84" s="267">
        <v>1000</v>
      </c>
      <c r="CK84" s="267">
        <v>1000</v>
      </c>
      <c r="CL84" s="267">
        <v>1000</v>
      </c>
      <c r="CM84" s="267">
        <v>1000</v>
      </c>
      <c r="CN84" s="267">
        <v>2000</v>
      </c>
      <c r="CO84" s="267">
        <v>1000</v>
      </c>
      <c r="CP84" s="267">
        <v>1000</v>
      </c>
      <c r="CQ84" s="267">
        <v>1000</v>
      </c>
      <c r="CR84" s="267">
        <v>1000</v>
      </c>
      <c r="CS84" s="267">
        <v>1000</v>
      </c>
      <c r="CT84" s="267">
        <v>3000</v>
      </c>
      <c r="CU84" s="267">
        <v>1000</v>
      </c>
      <c r="CV84" s="267">
        <v>1000</v>
      </c>
      <c r="CW84" s="267">
        <v>20000</v>
      </c>
      <c r="CX84" s="267">
        <v>9000</v>
      </c>
      <c r="CY84" s="267">
        <v>2000</v>
      </c>
      <c r="CZ84" s="267">
        <v>1000</v>
      </c>
      <c r="DA84" s="267">
        <v>1000</v>
      </c>
      <c r="DB84" s="267">
        <v>1000</v>
      </c>
      <c r="DC84" s="267">
        <v>1000</v>
      </c>
      <c r="DD84" s="267">
        <v>1000</v>
      </c>
      <c r="DE84" s="267">
        <v>1000</v>
      </c>
      <c r="DF84" s="267">
        <v>1000</v>
      </c>
      <c r="DG84" s="267">
        <v>1000</v>
      </c>
      <c r="DH84" s="267">
        <v>1000</v>
      </c>
      <c r="DI84" s="267">
        <v>15000</v>
      </c>
      <c r="DJ84" s="267">
        <v>2000</v>
      </c>
      <c r="DK84" s="267">
        <v>2000</v>
      </c>
      <c r="DL84" s="267">
        <v>36000</v>
      </c>
      <c r="DM84" s="267">
        <v>11000</v>
      </c>
      <c r="DN84" s="267">
        <v>6000</v>
      </c>
      <c r="DO84" s="267">
        <v>3000</v>
      </c>
      <c r="DP84" s="267">
        <v>1000</v>
      </c>
      <c r="DQ84" s="267">
        <v>1000</v>
      </c>
      <c r="DR84" s="267">
        <v>33000</v>
      </c>
      <c r="DS84" s="267">
        <v>16000</v>
      </c>
      <c r="DT84" s="267">
        <v>23000</v>
      </c>
      <c r="DU84" s="267">
        <v>70000</v>
      </c>
      <c r="DV84" s="267">
        <v>1000</v>
      </c>
      <c r="DW84" s="267">
        <v>614000</v>
      </c>
      <c r="DX84" s="267">
        <v>64000</v>
      </c>
      <c r="DY84" s="267">
        <v>548000</v>
      </c>
      <c r="DZ84" s="267">
        <v>68000</v>
      </c>
      <c r="EA84" s="267">
        <v>48000</v>
      </c>
      <c r="EB84" s="267">
        <v>3000</v>
      </c>
      <c r="EC84" s="267">
        <v>125000</v>
      </c>
      <c r="ED84" s="267">
        <v>19000</v>
      </c>
      <c r="EE84" s="267">
        <v>560000</v>
      </c>
      <c r="EF84" s="267">
        <v>68000</v>
      </c>
      <c r="EG84" s="267">
        <v>632000</v>
      </c>
      <c r="EH84" s="267">
        <v>57000</v>
      </c>
      <c r="EI84" s="267">
        <v>687000</v>
      </c>
      <c r="EJ84" s="267">
        <v>88000</v>
      </c>
      <c r="EK84" s="267">
        <v>0</v>
      </c>
      <c r="EL84" s="267">
        <v>0</v>
      </c>
      <c r="EM84" s="267">
        <v>0</v>
      </c>
      <c r="EN84" s="267">
        <v>1</v>
      </c>
      <c r="EO84" s="267">
        <v>0</v>
      </c>
      <c r="EP84" s="267">
        <v>0</v>
      </c>
      <c r="EQ84" s="267">
        <v>0</v>
      </c>
      <c r="ER84" s="267" t="s">
        <v>2063</v>
      </c>
    </row>
    <row r="85" spans="1:148" x14ac:dyDescent="0.35">
      <c r="A85" s="267" t="s">
        <v>2125</v>
      </c>
      <c r="B85" s="267">
        <v>1000</v>
      </c>
      <c r="C85" s="267">
        <v>1000</v>
      </c>
      <c r="D85" s="267">
        <v>1000</v>
      </c>
      <c r="E85" s="267">
        <v>1000</v>
      </c>
      <c r="F85" s="267">
        <v>1000</v>
      </c>
      <c r="G85" s="267">
        <v>1000</v>
      </c>
      <c r="H85" s="267">
        <v>1000</v>
      </c>
      <c r="I85" s="267">
        <v>1000</v>
      </c>
      <c r="J85" s="267">
        <v>1000</v>
      </c>
      <c r="K85" s="267">
        <v>1000</v>
      </c>
      <c r="L85" s="267">
        <v>1000</v>
      </c>
      <c r="M85" s="267">
        <v>1000</v>
      </c>
      <c r="N85" s="267">
        <v>5000</v>
      </c>
      <c r="O85" s="267">
        <v>3000</v>
      </c>
      <c r="P85" s="267">
        <v>1000</v>
      </c>
      <c r="Q85" s="267">
        <v>9000</v>
      </c>
      <c r="R85" s="267">
        <v>1000</v>
      </c>
      <c r="S85" s="267">
        <v>1000</v>
      </c>
      <c r="T85" s="267">
        <v>1000</v>
      </c>
      <c r="U85" s="267">
        <v>1000</v>
      </c>
      <c r="V85" s="267">
        <v>1000</v>
      </c>
      <c r="W85" s="267">
        <v>1000</v>
      </c>
      <c r="X85" s="267">
        <v>1000</v>
      </c>
      <c r="Y85" s="267">
        <v>1000</v>
      </c>
      <c r="Z85" s="267">
        <v>1000</v>
      </c>
      <c r="AA85" s="267">
        <v>1000</v>
      </c>
      <c r="AB85" s="267">
        <v>1000</v>
      </c>
      <c r="AC85" s="267">
        <v>1000</v>
      </c>
      <c r="AD85" s="267">
        <v>2000</v>
      </c>
      <c r="AE85" s="267">
        <v>1000</v>
      </c>
      <c r="AF85" s="267">
        <v>1000</v>
      </c>
      <c r="AG85" s="267">
        <v>1000</v>
      </c>
      <c r="AH85" s="267">
        <v>1000</v>
      </c>
      <c r="AI85" s="267">
        <v>1000</v>
      </c>
      <c r="AJ85" s="267">
        <v>1000</v>
      </c>
      <c r="AK85" s="267">
        <v>1000</v>
      </c>
      <c r="AL85" s="267">
        <v>1000</v>
      </c>
      <c r="AM85" s="267">
        <v>1000</v>
      </c>
      <c r="AN85" s="267">
        <v>1000</v>
      </c>
      <c r="AO85" s="267">
        <v>57000</v>
      </c>
      <c r="AP85" s="267">
        <v>16000</v>
      </c>
      <c r="AQ85" s="267">
        <v>6000</v>
      </c>
      <c r="AR85" s="267">
        <v>6000</v>
      </c>
      <c r="AS85" s="267">
        <v>2000</v>
      </c>
      <c r="AT85" s="267">
        <v>1000</v>
      </c>
      <c r="AU85" s="267">
        <v>11000</v>
      </c>
      <c r="AV85" s="267">
        <v>1000</v>
      </c>
      <c r="AW85" s="267">
        <v>1000</v>
      </c>
      <c r="AX85" s="267">
        <v>3000</v>
      </c>
      <c r="AY85" s="267">
        <v>1000</v>
      </c>
      <c r="AZ85" s="267">
        <v>1000</v>
      </c>
      <c r="BA85" s="267">
        <v>2000</v>
      </c>
      <c r="BB85" s="267">
        <v>1000</v>
      </c>
      <c r="BC85" s="267">
        <v>1000</v>
      </c>
      <c r="BD85" s="267">
        <v>1000</v>
      </c>
      <c r="BE85" s="267">
        <v>1000</v>
      </c>
      <c r="BF85" s="267">
        <v>1000</v>
      </c>
      <c r="BG85" s="267">
        <v>2000</v>
      </c>
      <c r="BH85" s="267">
        <v>1000</v>
      </c>
      <c r="BI85" s="267">
        <v>1000</v>
      </c>
      <c r="BJ85" s="267">
        <v>4000</v>
      </c>
      <c r="BK85" s="267">
        <v>1000</v>
      </c>
      <c r="BL85" s="267">
        <v>1000</v>
      </c>
      <c r="BM85" s="267">
        <v>1000</v>
      </c>
      <c r="BN85" s="267">
        <v>1000</v>
      </c>
      <c r="BO85" s="267">
        <v>1000</v>
      </c>
      <c r="BP85" s="267">
        <v>4000</v>
      </c>
      <c r="BQ85" s="267">
        <v>1000</v>
      </c>
      <c r="BR85" s="267">
        <v>1000</v>
      </c>
      <c r="BS85" s="267">
        <v>1000</v>
      </c>
      <c r="BT85" s="267">
        <v>1000</v>
      </c>
      <c r="BU85" s="267">
        <v>1000</v>
      </c>
      <c r="BV85" s="267">
        <v>1000</v>
      </c>
      <c r="BW85" s="267">
        <v>2000</v>
      </c>
      <c r="BX85" s="267">
        <v>1000</v>
      </c>
      <c r="BY85" s="267">
        <v>1000</v>
      </c>
      <c r="BZ85" s="267">
        <v>1000</v>
      </c>
      <c r="CA85" s="267">
        <v>1000</v>
      </c>
      <c r="CB85" s="267">
        <v>1000</v>
      </c>
      <c r="CC85" s="267">
        <v>1000</v>
      </c>
      <c r="CD85" s="267">
        <v>1000</v>
      </c>
      <c r="CE85" s="267">
        <v>4000</v>
      </c>
      <c r="CF85" s="267">
        <v>1000</v>
      </c>
      <c r="CG85" s="267">
        <v>1000</v>
      </c>
      <c r="CH85" s="267">
        <v>1000</v>
      </c>
      <c r="CI85" s="267">
        <v>1000</v>
      </c>
      <c r="CJ85" s="267">
        <v>1000</v>
      </c>
      <c r="CK85" s="267">
        <v>1000</v>
      </c>
      <c r="CL85" s="267">
        <v>1000</v>
      </c>
      <c r="CM85" s="267">
        <v>1000</v>
      </c>
      <c r="CN85" s="267">
        <v>2000</v>
      </c>
      <c r="CO85" s="267">
        <v>1000</v>
      </c>
      <c r="CP85" s="267">
        <v>1000</v>
      </c>
      <c r="CQ85" s="267">
        <v>1000</v>
      </c>
      <c r="CR85" s="267">
        <v>1000</v>
      </c>
      <c r="CS85" s="267">
        <v>1000</v>
      </c>
      <c r="CT85" s="267">
        <v>3000</v>
      </c>
      <c r="CU85" s="267">
        <v>1000</v>
      </c>
      <c r="CV85" s="267">
        <v>1000</v>
      </c>
      <c r="CW85" s="267">
        <v>20000</v>
      </c>
      <c r="CX85" s="267">
        <v>9000</v>
      </c>
      <c r="CY85" s="267">
        <v>2000</v>
      </c>
      <c r="CZ85" s="267">
        <v>1000</v>
      </c>
      <c r="DA85" s="267">
        <v>1000</v>
      </c>
      <c r="DB85" s="267">
        <v>1000</v>
      </c>
      <c r="DC85" s="267">
        <v>1000</v>
      </c>
      <c r="DD85" s="267">
        <v>1000</v>
      </c>
      <c r="DE85" s="267">
        <v>1000</v>
      </c>
      <c r="DF85" s="267">
        <v>1000</v>
      </c>
      <c r="DG85" s="267">
        <v>1000</v>
      </c>
      <c r="DH85" s="267">
        <v>1000</v>
      </c>
      <c r="DI85" s="267">
        <v>15000</v>
      </c>
      <c r="DJ85" s="267">
        <v>2000</v>
      </c>
      <c r="DK85" s="267">
        <v>2000</v>
      </c>
      <c r="DL85" s="267">
        <v>36000</v>
      </c>
      <c r="DM85" s="267">
        <v>11000</v>
      </c>
      <c r="DN85" s="267">
        <v>6000</v>
      </c>
      <c r="DO85" s="267">
        <v>3000</v>
      </c>
      <c r="DP85" s="267">
        <v>1000</v>
      </c>
      <c r="DQ85" s="267">
        <v>1000</v>
      </c>
      <c r="DR85" s="267">
        <v>33000</v>
      </c>
      <c r="DS85" s="267">
        <v>16000</v>
      </c>
      <c r="DT85" s="267">
        <v>23000</v>
      </c>
      <c r="DU85" s="267">
        <v>70000</v>
      </c>
      <c r="DV85" s="267">
        <v>1000</v>
      </c>
      <c r="DW85" s="267">
        <v>614000</v>
      </c>
      <c r="DX85" s="267">
        <v>64000</v>
      </c>
      <c r="DY85" s="267">
        <v>548000</v>
      </c>
      <c r="DZ85" s="267">
        <v>68000</v>
      </c>
      <c r="EA85" s="267">
        <v>48000</v>
      </c>
      <c r="EB85" s="267">
        <v>3000</v>
      </c>
      <c r="EC85" s="267">
        <v>125000</v>
      </c>
      <c r="ED85" s="267">
        <v>19000</v>
      </c>
      <c r="EE85" s="267">
        <v>560000</v>
      </c>
      <c r="EF85" s="267">
        <v>68000</v>
      </c>
      <c r="EG85" s="267">
        <v>632000</v>
      </c>
      <c r="EH85" s="267">
        <v>57000</v>
      </c>
      <c r="EI85" s="267">
        <v>687000</v>
      </c>
      <c r="EJ85" s="267">
        <v>88000</v>
      </c>
      <c r="EK85" s="267">
        <v>0</v>
      </c>
      <c r="EL85" s="267">
        <v>0</v>
      </c>
      <c r="EM85" s="267">
        <v>0</v>
      </c>
      <c r="EN85" s="267">
        <v>1</v>
      </c>
      <c r="EO85" s="267">
        <v>0</v>
      </c>
      <c r="EP85" s="267">
        <v>0</v>
      </c>
      <c r="EQ85" s="267">
        <v>0</v>
      </c>
      <c r="ER85" s="267" t="s">
        <v>2123</v>
      </c>
    </row>
    <row r="86" spans="1:148" x14ac:dyDescent="0.35">
      <c r="A86" s="267" t="s">
        <v>1343</v>
      </c>
      <c r="B86" s="267">
        <v>1000</v>
      </c>
      <c r="C86" s="267">
        <v>1000</v>
      </c>
      <c r="D86" s="267">
        <v>1000</v>
      </c>
      <c r="E86" s="267">
        <v>1000</v>
      </c>
      <c r="F86" s="267">
        <v>1000</v>
      </c>
      <c r="G86" s="267">
        <v>1000</v>
      </c>
      <c r="H86" s="267">
        <v>1000</v>
      </c>
      <c r="I86" s="267">
        <v>1000</v>
      </c>
      <c r="J86" s="267">
        <v>1000</v>
      </c>
      <c r="K86" s="267">
        <v>1000</v>
      </c>
      <c r="L86" s="267">
        <v>1000</v>
      </c>
      <c r="M86" s="267">
        <v>1000</v>
      </c>
      <c r="N86" s="267">
        <v>5000</v>
      </c>
      <c r="O86" s="267">
        <v>3000</v>
      </c>
      <c r="P86" s="267">
        <v>1000</v>
      </c>
      <c r="Q86" s="267">
        <v>9000</v>
      </c>
      <c r="R86" s="267">
        <v>1000</v>
      </c>
      <c r="S86" s="267">
        <v>1000</v>
      </c>
      <c r="T86" s="267">
        <v>1000</v>
      </c>
      <c r="U86" s="267">
        <v>1000</v>
      </c>
      <c r="V86" s="267">
        <v>1000</v>
      </c>
      <c r="W86" s="267">
        <v>1000</v>
      </c>
      <c r="X86" s="267">
        <v>1000</v>
      </c>
      <c r="Y86" s="267">
        <v>1000</v>
      </c>
      <c r="Z86" s="267">
        <v>1000</v>
      </c>
      <c r="AA86" s="267">
        <v>1000</v>
      </c>
      <c r="AB86" s="267">
        <v>1000</v>
      </c>
      <c r="AC86" s="267">
        <v>1000</v>
      </c>
      <c r="AD86" s="267">
        <v>2000</v>
      </c>
      <c r="AE86" s="267">
        <v>1000</v>
      </c>
      <c r="AF86" s="267">
        <v>1000</v>
      </c>
      <c r="AG86" s="267">
        <v>1000</v>
      </c>
      <c r="AH86" s="267">
        <v>1000</v>
      </c>
      <c r="AI86" s="267">
        <v>1000</v>
      </c>
      <c r="AJ86" s="267">
        <v>1000</v>
      </c>
      <c r="AK86" s="267">
        <v>1000</v>
      </c>
      <c r="AL86" s="267">
        <v>1000</v>
      </c>
      <c r="AM86" s="267">
        <v>1000</v>
      </c>
      <c r="AN86" s="267">
        <v>1000</v>
      </c>
      <c r="AO86" s="267">
        <v>57000</v>
      </c>
      <c r="AP86" s="267">
        <v>16000</v>
      </c>
      <c r="AQ86" s="267">
        <v>6000</v>
      </c>
      <c r="AR86" s="267">
        <v>6000</v>
      </c>
      <c r="AS86" s="267">
        <v>2000</v>
      </c>
      <c r="AT86" s="267">
        <v>1000</v>
      </c>
      <c r="AU86" s="267">
        <v>11000</v>
      </c>
      <c r="AV86" s="267">
        <v>1000</v>
      </c>
      <c r="AW86" s="267">
        <v>1000</v>
      </c>
      <c r="AX86" s="267">
        <v>3000</v>
      </c>
      <c r="AY86" s="267">
        <v>1000</v>
      </c>
      <c r="AZ86" s="267">
        <v>1000</v>
      </c>
      <c r="BA86" s="267">
        <v>2000</v>
      </c>
      <c r="BB86" s="267">
        <v>1000</v>
      </c>
      <c r="BC86" s="267">
        <v>1000</v>
      </c>
      <c r="BD86" s="267">
        <v>1000</v>
      </c>
      <c r="BE86" s="267">
        <v>1000</v>
      </c>
      <c r="BF86" s="267">
        <v>1000</v>
      </c>
      <c r="BG86" s="267">
        <v>2000</v>
      </c>
      <c r="BH86" s="267">
        <v>1000</v>
      </c>
      <c r="BI86" s="267">
        <v>1000</v>
      </c>
      <c r="BJ86" s="267">
        <v>4000</v>
      </c>
      <c r="BK86" s="267">
        <v>1000</v>
      </c>
      <c r="BL86" s="267">
        <v>1000</v>
      </c>
      <c r="BM86" s="267">
        <v>1000</v>
      </c>
      <c r="BN86" s="267">
        <v>1000</v>
      </c>
      <c r="BO86" s="267">
        <v>1000</v>
      </c>
      <c r="BP86" s="267">
        <v>4000</v>
      </c>
      <c r="BQ86" s="267">
        <v>1000</v>
      </c>
      <c r="BR86" s="267">
        <v>1000</v>
      </c>
      <c r="BS86" s="267">
        <v>1000</v>
      </c>
      <c r="BT86" s="267">
        <v>1000</v>
      </c>
      <c r="BU86" s="267">
        <v>1000</v>
      </c>
      <c r="BV86" s="267">
        <v>1000</v>
      </c>
      <c r="BW86" s="267">
        <v>2000</v>
      </c>
      <c r="BX86" s="267">
        <v>1000</v>
      </c>
      <c r="BY86" s="267">
        <v>1000</v>
      </c>
      <c r="BZ86" s="267">
        <v>1000</v>
      </c>
      <c r="CA86" s="267">
        <v>1000</v>
      </c>
      <c r="CB86" s="267">
        <v>1000</v>
      </c>
      <c r="CC86" s="267">
        <v>1000</v>
      </c>
      <c r="CD86" s="267">
        <v>1000</v>
      </c>
      <c r="CE86" s="267">
        <v>4000</v>
      </c>
      <c r="CF86" s="267">
        <v>1000</v>
      </c>
      <c r="CG86" s="267">
        <v>1000</v>
      </c>
      <c r="CH86" s="267">
        <v>1000</v>
      </c>
      <c r="CI86" s="267">
        <v>1000</v>
      </c>
      <c r="CJ86" s="267">
        <v>1000</v>
      </c>
      <c r="CK86" s="267">
        <v>1000</v>
      </c>
      <c r="CL86" s="267">
        <v>1000</v>
      </c>
      <c r="CM86" s="267">
        <v>1000</v>
      </c>
      <c r="CN86" s="267">
        <v>2000</v>
      </c>
      <c r="CO86" s="267">
        <v>1000</v>
      </c>
      <c r="CP86" s="267">
        <v>1000</v>
      </c>
      <c r="CQ86" s="267">
        <v>1000</v>
      </c>
      <c r="CR86" s="267">
        <v>1000</v>
      </c>
      <c r="CS86" s="267">
        <v>1000</v>
      </c>
      <c r="CT86" s="267">
        <v>3000</v>
      </c>
      <c r="CU86" s="267">
        <v>1000</v>
      </c>
      <c r="CV86" s="267">
        <v>1000</v>
      </c>
      <c r="CW86" s="267">
        <v>20000</v>
      </c>
      <c r="CX86" s="267">
        <v>9000</v>
      </c>
      <c r="CY86" s="267">
        <v>2000</v>
      </c>
      <c r="CZ86" s="267">
        <v>1000</v>
      </c>
      <c r="DA86" s="267">
        <v>1000</v>
      </c>
      <c r="DB86" s="267">
        <v>1000</v>
      </c>
      <c r="DC86" s="267">
        <v>1000</v>
      </c>
      <c r="DD86" s="267">
        <v>1000</v>
      </c>
      <c r="DE86" s="267">
        <v>1000</v>
      </c>
      <c r="DF86" s="267">
        <v>1000</v>
      </c>
      <c r="DG86" s="267">
        <v>1000</v>
      </c>
      <c r="DH86" s="267">
        <v>1000</v>
      </c>
      <c r="DI86" s="267">
        <v>15000</v>
      </c>
      <c r="DJ86" s="267">
        <v>2000</v>
      </c>
      <c r="DK86" s="267">
        <v>2000</v>
      </c>
      <c r="DL86" s="267">
        <v>36000</v>
      </c>
      <c r="DM86" s="267">
        <v>11000</v>
      </c>
      <c r="DN86" s="267">
        <v>6000</v>
      </c>
      <c r="DO86" s="267">
        <v>3000</v>
      </c>
      <c r="DP86" s="267">
        <v>1000</v>
      </c>
      <c r="DQ86" s="267">
        <v>1000</v>
      </c>
      <c r="DR86" s="267">
        <v>33000</v>
      </c>
      <c r="DS86" s="267">
        <v>16000</v>
      </c>
      <c r="DT86" s="267">
        <v>23000</v>
      </c>
      <c r="DU86" s="267">
        <v>70000</v>
      </c>
      <c r="DV86" s="267">
        <v>1000</v>
      </c>
      <c r="DW86" s="267">
        <v>614000</v>
      </c>
      <c r="DX86" s="267">
        <v>64000</v>
      </c>
      <c r="DY86" s="267">
        <v>548000</v>
      </c>
      <c r="DZ86" s="267">
        <v>68000</v>
      </c>
      <c r="EA86" s="267">
        <v>48000</v>
      </c>
      <c r="EB86" s="267">
        <v>3000</v>
      </c>
      <c r="EC86" s="267">
        <v>125000</v>
      </c>
      <c r="ED86" s="267">
        <v>19000</v>
      </c>
      <c r="EE86" s="267">
        <v>560000</v>
      </c>
      <c r="EF86" s="267">
        <v>68000</v>
      </c>
      <c r="EG86" s="267">
        <v>632000</v>
      </c>
      <c r="EH86" s="267">
        <v>57000</v>
      </c>
      <c r="EI86" s="267">
        <v>687000</v>
      </c>
      <c r="EJ86" s="267">
        <v>88000</v>
      </c>
      <c r="EK86" s="267">
        <v>0</v>
      </c>
      <c r="EL86" s="267">
        <v>0</v>
      </c>
      <c r="EM86" s="267">
        <v>0</v>
      </c>
      <c r="EN86" s="267">
        <v>1</v>
      </c>
      <c r="EO86" s="267">
        <v>0</v>
      </c>
      <c r="EP86" s="267">
        <v>0</v>
      </c>
      <c r="EQ86" s="267">
        <v>1</v>
      </c>
      <c r="ER86" s="267" t="s">
        <v>1341</v>
      </c>
    </row>
    <row r="87" spans="1:148" x14ac:dyDescent="0.35">
      <c r="A87" s="267" t="s">
        <v>1466</v>
      </c>
      <c r="B87" s="267">
        <v>1000</v>
      </c>
      <c r="C87" s="267">
        <v>1000</v>
      </c>
      <c r="D87" s="267">
        <v>1000</v>
      </c>
      <c r="E87" s="267">
        <v>1000</v>
      </c>
      <c r="F87" s="267">
        <v>1000</v>
      </c>
      <c r="G87" s="267">
        <v>1000</v>
      </c>
      <c r="H87" s="267">
        <v>1000</v>
      </c>
      <c r="I87" s="267">
        <v>1000</v>
      </c>
      <c r="J87" s="267">
        <v>1000</v>
      </c>
      <c r="K87" s="267">
        <v>1000</v>
      </c>
      <c r="L87" s="267">
        <v>1000</v>
      </c>
      <c r="M87" s="267">
        <v>1000</v>
      </c>
      <c r="N87" s="267">
        <v>5000</v>
      </c>
      <c r="O87" s="267">
        <v>3000</v>
      </c>
      <c r="P87" s="267">
        <v>1000</v>
      </c>
      <c r="Q87" s="267">
        <v>9000</v>
      </c>
      <c r="R87" s="267">
        <v>1000</v>
      </c>
      <c r="S87" s="267">
        <v>1000</v>
      </c>
      <c r="T87" s="267">
        <v>1000</v>
      </c>
      <c r="U87" s="267">
        <v>1000</v>
      </c>
      <c r="V87" s="267">
        <v>1000</v>
      </c>
      <c r="W87" s="267">
        <v>1000</v>
      </c>
      <c r="X87" s="267">
        <v>1000</v>
      </c>
      <c r="Y87" s="267">
        <v>1000</v>
      </c>
      <c r="Z87" s="267">
        <v>1000</v>
      </c>
      <c r="AA87" s="267">
        <v>1000</v>
      </c>
      <c r="AB87" s="267">
        <v>1000</v>
      </c>
      <c r="AC87" s="267">
        <v>1000</v>
      </c>
      <c r="AD87" s="267">
        <v>2000</v>
      </c>
      <c r="AE87" s="267">
        <v>1000</v>
      </c>
      <c r="AF87" s="267">
        <v>1000</v>
      </c>
      <c r="AG87" s="267">
        <v>1000</v>
      </c>
      <c r="AH87" s="267">
        <v>1000</v>
      </c>
      <c r="AI87" s="267">
        <v>1000</v>
      </c>
      <c r="AJ87" s="267">
        <v>1000</v>
      </c>
      <c r="AK87" s="267">
        <v>1000</v>
      </c>
      <c r="AL87" s="267">
        <v>1000</v>
      </c>
      <c r="AM87" s="267">
        <v>1000</v>
      </c>
      <c r="AN87" s="267">
        <v>1000</v>
      </c>
      <c r="AO87" s="267">
        <v>57000</v>
      </c>
      <c r="AP87" s="267">
        <v>16000</v>
      </c>
      <c r="AQ87" s="267">
        <v>6000</v>
      </c>
      <c r="AR87" s="267">
        <v>6000</v>
      </c>
      <c r="AS87" s="267">
        <v>2000</v>
      </c>
      <c r="AT87" s="267">
        <v>1000</v>
      </c>
      <c r="AU87" s="267">
        <v>11000</v>
      </c>
      <c r="AV87" s="267">
        <v>1000</v>
      </c>
      <c r="AW87" s="267">
        <v>1000</v>
      </c>
      <c r="AX87" s="267">
        <v>3000</v>
      </c>
      <c r="AY87" s="267">
        <v>1000</v>
      </c>
      <c r="AZ87" s="267">
        <v>1000</v>
      </c>
      <c r="BA87" s="267">
        <v>2000</v>
      </c>
      <c r="BB87" s="267">
        <v>1000</v>
      </c>
      <c r="BC87" s="267">
        <v>1000</v>
      </c>
      <c r="BD87" s="267">
        <v>1000</v>
      </c>
      <c r="BE87" s="267">
        <v>1000</v>
      </c>
      <c r="BF87" s="267">
        <v>1000</v>
      </c>
      <c r="BG87" s="267">
        <v>2000</v>
      </c>
      <c r="BH87" s="267">
        <v>1000</v>
      </c>
      <c r="BI87" s="267">
        <v>1000</v>
      </c>
      <c r="BJ87" s="267">
        <v>4000</v>
      </c>
      <c r="BK87" s="267">
        <v>1000</v>
      </c>
      <c r="BL87" s="267">
        <v>1000</v>
      </c>
      <c r="BM87" s="267">
        <v>1000</v>
      </c>
      <c r="BN87" s="267">
        <v>1000</v>
      </c>
      <c r="BO87" s="267">
        <v>1000</v>
      </c>
      <c r="BP87" s="267">
        <v>4000</v>
      </c>
      <c r="BQ87" s="267">
        <v>1000</v>
      </c>
      <c r="BR87" s="267">
        <v>1000</v>
      </c>
      <c r="BS87" s="267">
        <v>1000</v>
      </c>
      <c r="BT87" s="267">
        <v>1000</v>
      </c>
      <c r="BU87" s="267">
        <v>1000</v>
      </c>
      <c r="BV87" s="267">
        <v>1000</v>
      </c>
      <c r="BW87" s="267">
        <v>2000</v>
      </c>
      <c r="BX87" s="267">
        <v>1000</v>
      </c>
      <c r="BY87" s="267">
        <v>1000</v>
      </c>
      <c r="BZ87" s="267">
        <v>1000</v>
      </c>
      <c r="CA87" s="267">
        <v>1000</v>
      </c>
      <c r="CB87" s="267">
        <v>1000</v>
      </c>
      <c r="CC87" s="267">
        <v>1000</v>
      </c>
      <c r="CD87" s="267">
        <v>1000</v>
      </c>
      <c r="CE87" s="267">
        <v>4000</v>
      </c>
      <c r="CF87" s="267">
        <v>1000</v>
      </c>
      <c r="CG87" s="267">
        <v>1000</v>
      </c>
      <c r="CH87" s="267">
        <v>1000</v>
      </c>
      <c r="CI87" s="267">
        <v>1000</v>
      </c>
      <c r="CJ87" s="267">
        <v>1000</v>
      </c>
      <c r="CK87" s="267">
        <v>1000</v>
      </c>
      <c r="CL87" s="267">
        <v>1000</v>
      </c>
      <c r="CM87" s="267">
        <v>1000</v>
      </c>
      <c r="CN87" s="267">
        <v>2000</v>
      </c>
      <c r="CO87" s="267">
        <v>1000</v>
      </c>
      <c r="CP87" s="267">
        <v>1000</v>
      </c>
      <c r="CQ87" s="267">
        <v>1000</v>
      </c>
      <c r="CR87" s="267">
        <v>1000</v>
      </c>
      <c r="CS87" s="267">
        <v>1000</v>
      </c>
      <c r="CT87" s="267">
        <v>3000</v>
      </c>
      <c r="CU87" s="267">
        <v>1000</v>
      </c>
      <c r="CV87" s="267">
        <v>1000</v>
      </c>
      <c r="CW87" s="267">
        <v>20000</v>
      </c>
      <c r="CX87" s="267">
        <v>9000</v>
      </c>
      <c r="CY87" s="267">
        <v>2000</v>
      </c>
      <c r="CZ87" s="267">
        <v>1000</v>
      </c>
      <c r="DA87" s="267">
        <v>1000</v>
      </c>
      <c r="DB87" s="267">
        <v>1000</v>
      </c>
      <c r="DC87" s="267">
        <v>1000</v>
      </c>
      <c r="DD87" s="267">
        <v>1000</v>
      </c>
      <c r="DE87" s="267">
        <v>1000</v>
      </c>
      <c r="DF87" s="267">
        <v>1000</v>
      </c>
      <c r="DG87" s="267">
        <v>1000</v>
      </c>
      <c r="DH87" s="267">
        <v>1000</v>
      </c>
      <c r="DI87" s="267">
        <v>15000</v>
      </c>
      <c r="DJ87" s="267">
        <v>2000</v>
      </c>
      <c r="DK87" s="267">
        <v>2000</v>
      </c>
      <c r="DL87" s="267">
        <v>36000</v>
      </c>
      <c r="DM87" s="267">
        <v>11000</v>
      </c>
      <c r="DN87" s="267">
        <v>6000</v>
      </c>
      <c r="DO87" s="267">
        <v>3000</v>
      </c>
      <c r="DP87" s="267">
        <v>1000</v>
      </c>
      <c r="DQ87" s="267">
        <v>1000</v>
      </c>
      <c r="DR87" s="267">
        <v>33000</v>
      </c>
      <c r="DS87" s="267">
        <v>16000</v>
      </c>
      <c r="DT87" s="267">
        <v>23000</v>
      </c>
      <c r="DU87" s="267">
        <v>70000</v>
      </c>
      <c r="DV87" s="267">
        <v>1000</v>
      </c>
      <c r="DW87" s="267">
        <v>614000</v>
      </c>
      <c r="DX87" s="267">
        <v>64000</v>
      </c>
      <c r="DY87" s="267">
        <v>548000</v>
      </c>
      <c r="DZ87" s="267">
        <v>68000</v>
      </c>
      <c r="EA87" s="267">
        <v>48000</v>
      </c>
      <c r="EB87" s="267">
        <v>3000</v>
      </c>
      <c r="EC87" s="267">
        <v>125000</v>
      </c>
      <c r="ED87" s="267">
        <v>19000</v>
      </c>
      <c r="EE87" s="267">
        <v>560000</v>
      </c>
      <c r="EF87" s="267">
        <v>68000</v>
      </c>
      <c r="EG87" s="267">
        <v>632000</v>
      </c>
      <c r="EH87" s="267">
        <v>57000</v>
      </c>
      <c r="EI87" s="267">
        <v>687000</v>
      </c>
      <c r="EJ87" s="267">
        <v>88000</v>
      </c>
      <c r="EK87" s="267">
        <v>0</v>
      </c>
      <c r="EL87" s="267">
        <v>0</v>
      </c>
      <c r="EM87" s="267">
        <v>0</v>
      </c>
      <c r="EN87" s="267">
        <v>1</v>
      </c>
      <c r="EO87" s="267">
        <v>0</v>
      </c>
      <c r="EP87" s="267">
        <v>0</v>
      </c>
      <c r="EQ87" s="267">
        <v>0</v>
      </c>
      <c r="ER87" s="267" t="s">
        <v>1464</v>
      </c>
    </row>
    <row r="88" spans="1:148" x14ac:dyDescent="0.35">
      <c r="A88" s="267" t="s">
        <v>1597</v>
      </c>
      <c r="B88" s="267">
        <v>1000</v>
      </c>
      <c r="C88" s="267">
        <v>1000</v>
      </c>
      <c r="D88" s="267">
        <v>1000</v>
      </c>
      <c r="E88" s="267">
        <v>1000</v>
      </c>
      <c r="F88" s="267">
        <v>1000</v>
      </c>
      <c r="G88" s="267">
        <v>1000</v>
      </c>
      <c r="H88" s="267">
        <v>1000</v>
      </c>
      <c r="I88" s="267">
        <v>1000</v>
      </c>
      <c r="J88" s="267">
        <v>1000</v>
      </c>
      <c r="K88" s="267">
        <v>1000</v>
      </c>
      <c r="L88" s="267">
        <v>1000</v>
      </c>
      <c r="M88" s="267">
        <v>1000</v>
      </c>
      <c r="N88" s="267">
        <v>5000</v>
      </c>
      <c r="O88" s="267">
        <v>3000</v>
      </c>
      <c r="P88" s="267">
        <v>1000</v>
      </c>
      <c r="Q88" s="267">
        <v>9000</v>
      </c>
      <c r="R88" s="267">
        <v>1000</v>
      </c>
      <c r="S88" s="267">
        <v>1000</v>
      </c>
      <c r="T88" s="267">
        <v>1000</v>
      </c>
      <c r="U88" s="267">
        <v>1000</v>
      </c>
      <c r="V88" s="267">
        <v>1000</v>
      </c>
      <c r="W88" s="267">
        <v>1000</v>
      </c>
      <c r="X88" s="267">
        <v>1000</v>
      </c>
      <c r="Y88" s="267">
        <v>1000</v>
      </c>
      <c r="Z88" s="267">
        <v>1000</v>
      </c>
      <c r="AA88" s="267">
        <v>1000</v>
      </c>
      <c r="AB88" s="267">
        <v>1000</v>
      </c>
      <c r="AC88" s="267">
        <v>1000</v>
      </c>
      <c r="AD88" s="267">
        <v>2000</v>
      </c>
      <c r="AE88" s="267">
        <v>1000</v>
      </c>
      <c r="AF88" s="267">
        <v>1000</v>
      </c>
      <c r="AG88" s="267">
        <v>1000</v>
      </c>
      <c r="AH88" s="267">
        <v>1000</v>
      </c>
      <c r="AI88" s="267">
        <v>1000</v>
      </c>
      <c r="AJ88" s="267">
        <v>1000</v>
      </c>
      <c r="AK88" s="267">
        <v>1000</v>
      </c>
      <c r="AL88" s="267">
        <v>1000</v>
      </c>
      <c r="AM88" s="267">
        <v>1000</v>
      </c>
      <c r="AN88" s="267">
        <v>1000</v>
      </c>
      <c r="AO88" s="267">
        <v>57000</v>
      </c>
      <c r="AP88" s="267">
        <v>16000</v>
      </c>
      <c r="AQ88" s="267">
        <v>6000</v>
      </c>
      <c r="AR88" s="267">
        <v>6000</v>
      </c>
      <c r="AS88" s="267">
        <v>2000</v>
      </c>
      <c r="AT88" s="267">
        <v>1000</v>
      </c>
      <c r="AU88" s="267">
        <v>11000</v>
      </c>
      <c r="AV88" s="267">
        <v>1000</v>
      </c>
      <c r="AW88" s="267">
        <v>1000</v>
      </c>
      <c r="AX88" s="267">
        <v>3000</v>
      </c>
      <c r="AY88" s="267">
        <v>1000</v>
      </c>
      <c r="AZ88" s="267">
        <v>1000</v>
      </c>
      <c r="BA88" s="267">
        <v>2000</v>
      </c>
      <c r="BB88" s="267">
        <v>1000</v>
      </c>
      <c r="BC88" s="267">
        <v>1000</v>
      </c>
      <c r="BD88" s="267">
        <v>1000</v>
      </c>
      <c r="BE88" s="267">
        <v>1000</v>
      </c>
      <c r="BF88" s="267">
        <v>1000</v>
      </c>
      <c r="BG88" s="267">
        <v>2000</v>
      </c>
      <c r="BH88" s="267">
        <v>1000</v>
      </c>
      <c r="BI88" s="267">
        <v>1000</v>
      </c>
      <c r="BJ88" s="267">
        <v>4000</v>
      </c>
      <c r="BK88" s="267">
        <v>1000</v>
      </c>
      <c r="BL88" s="267">
        <v>1000</v>
      </c>
      <c r="BM88" s="267">
        <v>1000</v>
      </c>
      <c r="BN88" s="267">
        <v>1000</v>
      </c>
      <c r="BO88" s="267">
        <v>1000</v>
      </c>
      <c r="BP88" s="267">
        <v>4000</v>
      </c>
      <c r="BQ88" s="267">
        <v>1000</v>
      </c>
      <c r="BR88" s="267">
        <v>1000</v>
      </c>
      <c r="BS88" s="267">
        <v>1000</v>
      </c>
      <c r="BT88" s="267">
        <v>1000</v>
      </c>
      <c r="BU88" s="267">
        <v>1000</v>
      </c>
      <c r="BV88" s="267">
        <v>1000</v>
      </c>
      <c r="BW88" s="267">
        <v>2000</v>
      </c>
      <c r="BX88" s="267">
        <v>1000</v>
      </c>
      <c r="BY88" s="267">
        <v>1000</v>
      </c>
      <c r="BZ88" s="267">
        <v>1000</v>
      </c>
      <c r="CA88" s="267">
        <v>1000</v>
      </c>
      <c r="CB88" s="267">
        <v>1000</v>
      </c>
      <c r="CC88" s="267">
        <v>1000</v>
      </c>
      <c r="CD88" s="267">
        <v>1000</v>
      </c>
      <c r="CE88" s="267">
        <v>4000</v>
      </c>
      <c r="CF88" s="267">
        <v>1000</v>
      </c>
      <c r="CG88" s="267">
        <v>1000</v>
      </c>
      <c r="CH88" s="267">
        <v>1000</v>
      </c>
      <c r="CI88" s="267">
        <v>1000</v>
      </c>
      <c r="CJ88" s="267">
        <v>1000</v>
      </c>
      <c r="CK88" s="267">
        <v>1000</v>
      </c>
      <c r="CL88" s="267">
        <v>1000</v>
      </c>
      <c r="CM88" s="267">
        <v>1000</v>
      </c>
      <c r="CN88" s="267">
        <v>2000</v>
      </c>
      <c r="CO88" s="267">
        <v>1000</v>
      </c>
      <c r="CP88" s="267">
        <v>1000</v>
      </c>
      <c r="CQ88" s="267">
        <v>1000</v>
      </c>
      <c r="CR88" s="267">
        <v>1000</v>
      </c>
      <c r="CS88" s="267">
        <v>1000</v>
      </c>
      <c r="CT88" s="267">
        <v>3000</v>
      </c>
      <c r="CU88" s="267">
        <v>1000</v>
      </c>
      <c r="CV88" s="267">
        <v>1000</v>
      </c>
      <c r="CW88" s="267">
        <v>20000</v>
      </c>
      <c r="CX88" s="267">
        <v>9000</v>
      </c>
      <c r="CY88" s="267">
        <v>2000</v>
      </c>
      <c r="CZ88" s="267">
        <v>1000</v>
      </c>
      <c r="DA88" s="267">
        <v>1000</v>
      </c>
      <c r="DB88" s="267">
        <v>1000</v>
      </c>
      <c r="DC88" s="267">
        <v>1000</v>
      </c>
      <c r="DD88" s="267">
        <v>1000</v>
      </c>
      <c r="DE88" s="267">
        <v>1000</v>
      </c>
      <c r="DF88" s="267">
        <v>1000</v>
      </c>
      <c r="DG88" s="267">
        <v>1000</v>
      </c>
      <c r="DH88" s="267">
        <v>1000</v>
      </c>
      <c r="DI88" s="267">
        <v>15000</v>
      </c>
      <c r="DJ88" s="267">
        <v>2000</v>
      </c>
      <c r="DK88" s="267">
        <v>2000</v>
      </c>
      <c r="DL88" s="267">
        <v>36000</v>
      </c>
      <c r="DM88" s="267">
        <v>11000</v>
      </c>
      <c r="DN88" s="267">
        <v>6000</v>
      </c>
      <c r="DO88" s="267">
        <v>3000</v>
      </c>
      <c r="DP88" s="267">
        <v>1000</v>
      </c>
      <c r="DQ88" s="267">
        <v>1000</v>
      </c>
      <c r="DR88" s="267">
        <v>33000</v>
      </c>
      <c r="DS88" s="267">
        <v>16000</v>
      </c>
      <c r="DT88" s="267">
        <v>23000</v>
      </c>
      <c r="DU88" s="267">
        <v>70000</v>
      </c>
      <c r="DV88" s="267">
        <v>1000</v>
      </c>
      <c r="DW88" s="267">
        <v>614000</v>
      </c>
      <c r="DX88" s="267">
        <v>64000</v>
      </c>
      <c r="DY88" s="267">
        <v>548000</v>
      </c>
      <c r="DZ88" s="267">
        <v>68000</v>
      </c>
      <c r="EA88" s="267">
        <v>48000</v>
      </c>
      <c r="EB88" s="267">
        <v>3000</v>
      </c>
      <c r="EC88" s="267">
        <v>125000</v>
      </c>
      <c r="ED88" s="267">
        <v>19000</v>
      </c>
      <c r="EE88" s="267">
        <v>560000</v>
      </c>
      <c r="EF88" s="267">
        <v>68000</v>
      </c>
      <c r="EG88" s="267">
        <v>632000</v>
      </c>
      <c r="EH88" s="267">
        <v>57000</v>
      </c>
      <c r="EI88" s="267">
        <v>687000</v>
      </c>
      <c r="EJ88" s="267">
        <v>88000</v>
      </c>
      <c r="EK88" s="267">
        <v>0</v>
      </c>
      <c r="EL88" s="267">
        <v>0</v>
      </c>
      <c r="EM88" s="267">
        <v>0</v>
      </c>
      <c r="EN88" s="267">
        <v>1</v>
      </c>
      <c r="EO88" s="267">
        <v>0</v>
      </c>
      <c r="EP88" s="267">
        <v>0</v>
      </c>
      <c r="EQ88" s="267">
        <v>1</v>
      </c>
      <c r="ER88" s="267" t="s">
        <v>1595</v>
      </c>
    </row>
    <row r="89" spans="1:148" x14ac:dyDescent="0.35">
      <c r="A89" s="267" t="s">
        <v>1840</v>
      </c>
      <c r="B89" s="267">
        <v>1000</v>
      </c>
      <c r="C89" s="267">
        <v>1000</v>
      </c>
      <c r="D89" s="267">
        <v>1000</v>
      </c>
      <c r="E89" s="267">
        <v>1000</v>
      </c>
      <c r="F89" s="267">
        <v>1000</v>
      </c>
      <c r="G89" s="267">
        <v>1000</v>
      </c>
      <c r="H89" s="267">
        <v>1000</v>
      </c>
      <c r="I89" s="267">
        <v>1000</v>
      </c>
      <c r="J89" s="267">
        <v>1000</v>
      </c>
      <c r="K89" s="267">
        <v>1000</v>
      </c>
      <c r="L89" s="267">
        <v>1000</v>
      </c>
      <c r="M89" s="267">
        <v>1000</v>
      </c>
      <c r="N89" s="267">
        <v>5000</v>
      </c>
      <c r="O89" s="267">
        <v>3000</v>
      </c>
      <c r="P89" s="267">
        <v>1000</v>
      </c>
      <c r="Q89" s="267">
        <v>9000</v>
      </c>
      <c r="R89" s="267">
        <v>1000</v>
      </c>
      <c r="S89" s="267">
        <v>1000</v>
      </c>
      <c r="T89" s="267">
        <v>1000</v>
      </c>
      <c r="U89" s="267">
        <v>1000</v>
      </c>
      <c r="V89" s="267">
        <v>1000</v>
      </c>
      <c r="W89" s="267">
        <v>1000</v>
      </c>
      <c r="X89" s="267">
        <v>1000</v>
      </c>
      <c r="Y89" s="267">
        <v>1000</v>
      </c>
      <c r="Z89" s="267">
        <v>1000</v>
      </c>
      <c r="AA89" s="267">
        <v>1000</v>
      </c>
      <c r="AB89" s="267">
        <v>1000</v>
      </c>
      <c r="AC89" s="267">
        <v>1000</v>
      </c>
      <c r="AD89" s="267">
        <v>2000</v>
      </c>
      <c r="AE89" s="267">
        <v>1000</v>
      </c>
      <c r="AF89" s="267">
        <v>1000</v>
      </c>
      <c r="AG89" s="267">
        <v>1000</v>
      </c>
      <c r="AH89" s="267">
        <v>1000</v>
      </c>
      <c r="AI89" s="267">
        <v>1000</v>
      </c>
      <c r="AJ89" s="267">
        <v>1000</v>
      </c>
      <c r="AK89" s="267">
        <v>1000</v>
      </c>
      <c r="AL89" s="267">
        <v>1000</v>
      </c>
      <c r="AM89" s="267">
        <v>1000</v>
      </c>
      <c r="AN89" s="267">
        <v>1000</v>
      </c>
      <c r="AO89" s="267">
        <v>57000</v>
      </c>
      <c r="AP89" s="267">
        <v>16000</v>
      </c>
      <c r="AQ89" s="267">
        <v>6000</v>
      </c>
      <c r="AR89" s="267">
        <v>6000</v>
      </c>
      <c r="AS89" s="267">
        <v>2000</v>
      </c>
      <c r="AT89" s="267">
        <v>1000</v>
      </c>
      <c r="AU89" s="267">
        <v>11000</v>
      </c>
      <c r="AV89" s="267">
        <v>1000</v>
      </c>
      <c r="AW89" s="267">
        <v>1000</v>
      </c>
      <c r="AX89" s="267">
        <v>3000</v>
      </c>
      <c r="AY89" s="267">
        <v>1000</v>
      </c>
      <c r="AZ89" s="267">
        <v>1000</v>
      </c>
      <c r="BA89" s="267">
        <v>2000</v>
      </c>
      <c r="BB89" s="267">
        <v>1000</v>
      </c>
      <c r="BC89" s="267">
        <v>1000</v>
      </c>
      <c r="BD89" s="267">
        <v>1000</v>
      </c>
      <c r="BE89" s="267">
        <v>1000</v>
      </c>
      <c r="BF89" s="267">
        <v>1000</v>
      </c>
      <c r="BG89" s="267">
        <v>2000</v>
      </c>
      <c r="BH89" s="267">
        <v>1000</v>
      </c>
      <c r="BI89" s="267">
        <v>1000</v>
      </c>
      <c r="BJ89" s="267">
        <v>4000</v>
      </c>
      <c r="BK89" s="267">
        <v>1000</v>
      </c>
      <c r="BL89" s="267">
        <v>1000</v>
      </c>
      <c r="BM89" s="267">
        <v>1000</v>
      </c>
      <c r="BN89" s="267">
        <v>1000</v>
      </c>
      <c r="BO89" s="267">
        <v>1000</v>
      </c>
      <c r="BP89" s="267">
        <v>4000</v>
      </c>
      <c r="BQ89" s="267">
        <v>1000</v>
      </c>
      <c r="BR89" s="267">
        <v>1000</v>
      </c>
      <c r="BS89" s="267">
        <v>1000</v>
      </c>
      <c r="BT89" s="267">
        <v>1000</v>
      </c>
      <c r="BU89" s="267">
        <v>1000</v>
      </c>
      <c r="BV89" s="267">
        <v>1000</v>
      </c>
      <c r="BW89" s="267">
        <v>2000</v>
      </c>
      <c r="BX89" s="267">
        <v>1000</v>
      </c>
      <c r="BY89" s="267">
        <v>1000</v>
      </c>
      <c r="BZ89" s="267">
        <v>1000</v>
      </c>
      <c r="CA89" s="267">
        <v>1000</v>
      </c>
      <c r="CB89" s="267">
        <v>1000</v>
      </c>
      <c r="CC89" s="267">
        <v>1000</v>
      </c>
      <c r="CD89" s="267">
        <v>1000</v>
      </c>
      <c r="CE89" s="267">
        <v>4000</v>
      </c>
      <c r="CF89" s="267">
        <v>1000</v>
      </c>
      <c r="CG89" s="267">
        <v>1000</v>
      </c>
      <c r="CH89" s="267">
        <v>1000</v>
      </c>
      <c r="CI89" s="267">
        <v>1000</v>
      </c>
      <c r="CJ89" s="267">
        <v>1000</v>
      </c>
      <c r="CK89" s="267">
        <v>1000</v>
      </c>
      <c r="CL89" s="267">
        <v>1000</v>
      </c>
      <c r="CM89" s="267">
        <v>1000</v>
      </c>
      <c r="CN89" s="267">
        <v>2000</v>
      </c>
      <c r="CO89" s="267">
        <v>1000</v>
      </c>
      <c r="CP89" s="267">
        <v>1000</v>
      </c>
      <c r="CQ89" s="267">
        <v>1000</v>
      </c>
      <c r="CR89" s="267">
        <v>1000</v>
      </c>
      <c r="CS89" s="267">
        <v>1000</v>
      </c>
      <c r="CT89" s="267">
        <v>3000</v>
      </c>
      <c r="CU89" s="267">
        <v>1000</v>
      </c>
      <c r="CV89" s="267">
        <v>1000</v>
      </c>
      <c r="CW89" s="267">
        <v>20000</v>
      </c>
      <c r="CX89" s="267">
        <v>9000</v>
      </c>
      <c r="CY89" s="267">
        <v>2000</v>
      </c>
      <c r="CZ89" s="267">
        <v>1000</v>
      </c>
      <c r="DA89" s="267">
        <v>1000</v>
      </c>
      <c r="DB89" s="267">
        <v>1000</v>
      </c>
      <c r="DC89" s="267">
        <v>1000</v>
      </c>
      <c r="DD89" s="267">
        <v>1000</v>
      </c>
      <c r="DE89" s="267">
        <v>1000</v>
      </c>
      <c r="DF89" s="267">
        <v>1000</v>
      </c>
      <c r="DG89" s="267">
        <v>1000</v>
      </c>
      <c r="DH89" s="267">
        <v>1000</v>
      </c>
      <c r="DI89" s="267">
        <v>15000</v>
      </c>
      <c r="DJ89" s="267">
        <v>2000</v>
      </c>
      <c r="DK89" s="267">
        <v>2000</v>
      </c>
      <c r="DL89" s="267">
        <v>36000</v>
      </c>
      <c r="DM89" s="267">
        <v>11000</v>
      </c>
      <c r="DN89" s="267">
        <v>6000</v>
      </c>
      <c r="DO89" s="267">
        <v>3000</v>
      </c>
      <c r="DP89" s="267">
        <v>1000</v>
      </c>
      <c r="DQ89" s="267">
        <v>1000</v>
      </c>
      <c r="DR89" s="267">
        <v>33000</v>
      </c>
      <c r="DS89" s="267">
        <v>16000</v>
      </c>
      <c r="DT89" s="267">
        <v>23000</v>
      </c>
      <c r="DU89" s="267">
        <v>70000</v>
      </c>
      <c r="DV89" s="267">
        <v>1000</v>
      </c>
      <c r="DW89" s="267">
        <v>614000</v>
      </c>
      <c r="DX89" s="267">
        <v>64000</v>
      </c>
      <c r="DY89" s="267">
        <v>548000</v>
      </c>
      <c r="DZ89" s="267">
        <v>68000</v>
      </c>
      <c r="EA89" s="267">
        <v>48000</v>
      </c>
      <c r="EB89" s="267">
        <v>3000</v>
      </c>
      <c r="EC89" s="267">
        <v>125000</v>
      </c>
      <c r="ED89" s="267">
        <v>19000</v>
      </c>
      <c r="EE89" s="267">
        <v>560000</v>
      </c>
      <c r="EF89" s="267">
        <v>68000</v>
      </c>
      <c r="EG89" s="267">
        <v>632000</v>
      </c>
      <c r="EH89" s="267">
        <v>57000</v>
      </c>
      <c r="EI89" s="267">
        <v>687000</v>
      </c>
      <c r="EJ89" s="267">
        <v>88000</v>
      </c>
      <c r="EK89" s="267">
        <v>0</v>
      </c>
      <c r="EL89" s="267">
        <v>0</v>
      </c>
      <c r="EM89" s="267">
        <v>0</v>
      </c>
      <c r="EN89" s="267">
        <v>1</v>
      </c>
      <c r="EO89" s="267">
        <v>0</v>
      </c>
      <c r="EP89" s="267">
        <v>0</v>
      </c>
      <c r="EQ89" s="267">
        <v>0</v>
      </c>
      <c r="ER89" s="267" t="s">
        <v>1838</v>
      </c>
    </row>
    <row r="90" spans="1:148" x14ac:dyDescent="0.35">
      <c r="A90" s="267" t="s">
        <v>2116</v>
      </c>
      <c r="B90" s="267">
        <v>1000</v>
      </c>
      <c r="C90" s="267">
        <v>1000</v>
      </c>
      <c r="D90" s="267">
        <v>1000</v>
      </c>
      <c r="E90" s="267">
        <v>1000</v>
      </c>
      <c r="F90" s="267">
        <v>1000</v>
      </c>
      <c r="G90" s="267">
        <v>1000</v>
      </c>
      <c r="H90" s="267">
        <v>1000</v>
      </c>
      <c r="I90" s="267">
        <v>1000</v>
      </c>
      <c r="J90" s="267">
        <v>1000</v>
      </c>
      <c r="K90" s="267">
        <v>1000</v>
      </c>
      <c r="L90" s="267">
        <v>1000</v>
      </c>
      <c r="M90" s="267">
        <v>1000</v>
      </c>
      <c r="N90" s="267">
        <v>5000</v>
      </c>
      <c r="O90" s="267">
        <v>3000</v>
      </c>
      <c r="P90" s="267">
        <v>1000</v>
      </c>
      <c r="Q90" s="267">
        <v>9000</v>
      </c>
      <c r="R90" s="267">
        <v>1000</v>
      </c>
      <c r="S90" s="267">
        <v>1000</v>
      </c>
      <c r="T90" s="267">
        <v>1000</v>
      </c>
      <c r="U90" s="267">
        <v>1000</v>
      </c>
      <c r="V90" s="267">
        <v>1000</v>
      </c>
      <c r="W90" s="267">
        <v>1000</v>
      </c>
      <c r="X90" s="267">
        <v>1000</v>
      </c>
      <c r="Y90" s="267">
        <v>1000</v>
      </c>
      <c r="Z90" s="267">
        <v>1000</v>
      </c>
      <c r="AA90" s="267">
        <v>1000</v>
      </c>
      <c r="AB90" s="267">
        <v>1000</v>
      </c>
      <c r="AC90" s="267">
        <v>1000</v>
      </c>
      <c r="AD90" s="267">
        <v>2000</v>
      </c>
      <c r="AE90" s="267">
        <v>1000</v>
      </c>
      <c r="AF90" s="267">
        <v>1000</v>
      </c>
      <c r="AG90" s="267">
        <v>1000</v>
      </c>
      <c r="AH90" s="267">
        <v>1000</v>
      </c>
      <c r="AI90" s="267">
        <v>1000</v>
      </c>
      <c r="AJ90" s="267">
        <v>1000</v>
      </c>
      <c r="AK90" s="267">
        <v>1000</v>
      </c>
      <c r="AL90" s="267">
        <v>1000</v>
      </c>
      <c r="AM90" s="267">
        <v>1000</v>
      </c>
      <c r="AN90" s="267">
        <v>1000</v>
      </c>
      <c r="AO90" s="267">
        <v>57000</v>
      </c>
      <c r="AP90" s="267">
        <v>16000</v>
      </c>
      <c r="AQ90" s="267">
        <v>6000</v>
      </c>
      <c r="AR90" s="267">
        <v>6000</v>
      </c>
      <c r="AS90" s="267">
        <v>2000</v>
      </c>
      <c r="AT90" s="267">
        <v>1000</v>
      </c>
      <c r="AU90" s="267">
        <v>11000</v>
      </c>
      <c r="AV90" s="267">
        <v>1000</v>
      </c>
      <c r="AW90" s="267">
        <v>1000</v>
      </c>
      <c r="AX90" s="267">
        <v>3000</v>
      </c>
      <c r="AY90" s="267">
        <v>1000</v>
      </c>
      <c r="AZ90" s="267">
        <v>1000</v>
      </c>
      <c r="BA90" s="267">
        <v>2000</v>
      </c>
      <c r="BB90" s="267">
        <v>1000</v>
      </c>
      <c r="BC90" s="267">
        <v>1000</v>
      </c>
      <c r="BD90" s="267">
        <v>1000</v>
      </c>
      <c r="BE90" s="267">
        <v>1000</v>
      </c>
      <c r="BF90" s="267">
        <v>1000</v>
      </c>
      <c r="BG90" s="267">
        <v>2000</v>
      </c>
      <c r="BH90" s="267">
        <v>1000</v>
      </c>
      <c r="BI90" s="267">
        <v>1000</v>
      </c>
      <c r="BJ90" s="267">
        <v>4000</v>
      </c>
      <c r="BK90" s="267">
        <v>1000</v>
      </c>
      <c r="BL90" s="267">
        <v>1000</v>
      </c>
      <c r="BM90" s="267">
        <v>1000</v>
      </c>
      <c r="BN90" s="267">
        <v>1000</v>
      </c>
      <c r="BO90" s="267">
        <v>1000</v>
      </c>
      <c r="BP90" s="267">
        <v>4000</v>
      </c>
      <c r="BQ90" s="267">
        <v>1000</v>
      </c>
      <c r="BR90" s="267">
        <v>1000</v>
      </c>
      <c r="BS90" s="267">
        <v>1000</v>
      </c>
      <c r="BT90" s="267">
        <v>1000</v>
      </c>
      <c r="BU90" s="267">
        <v>1000</v>
      </c>
      <c r="BV90" s="267">
        <v>1000</v>
      </c>
      <c r="BW90" s="267">
        <v>2000</v>
      </c>
      <c r="BX90" s="267">
        <v>1000</v>
      </c>
      <c r="BY90" s="267">
        <v>1000</v>
      </c>
      <c r="BZ90" s="267">
        <v>1000</v>
      </c>
      <c r="CA90" s="267">
        <v>1000</v>
      </c>
      <c r="CB90" s="267">
        <v>1000</v>
      </c>
      <c r="CC90" s="267">
        <v>1000</v>
      </c>
      <c r="CD90" s="267">
        <v>1000</v>
      </c>
      <c r="CE90" s="267">
        <v>4000</v>
      </c>
      <c r="CF90" s="267">
        <v>1000</v>
      </c>
      <c r="CG90" s="267">
        <v>1000</v>
      </c>
      <c r="CH90" s="267">
        <v>1000</v>
      </c>
      <c r="CI90" s="267">
        <v>1000</v>
      </c>
      <c r="CJ90" s="267">
        <v>1000</v>
      </c>
      <c r="CK90" s="267">
        <v>1000</v>
      </c>
      <c r="CL90" s="267">
        <v>1000</v>
      </c>
      <c r="CM90" s="267">
        <v>1000</v>
      </c>
      <c r="CN90" s="267">
        <v>2000</v>
      </c>
      <c r="CO90" s="267">
        <v>1000</v>
      </c>
      <c r="CP90" s="267">
        <v>1000</v>
      </c>
      <c r="CQ90" s="267">
        <v>1000</v>
      </c>
      <c r="CR90" s="267">
        <v>1000</v>
      </c>
      <c r="CS90" s="267">
        <v>1000</v>
      </c>
      <c r="CT90" s="267">
        <v>3000</v>
      </c>
      <c r="CU90" s="267">
        <v>1000</v>
      </c>
      <c r="CV90" s="267">
        <v>1000</v>
      </c>
      <c r="CW90" s="267">
        <v>20000</v>
      </c>
      <c r="CX90" s="267">
        <v>9000</v>
      </c>
      <c r="CY90" s="267">
        <v>2000</v>
      </c>
      <c r="CZ90" s="267">
        <v>1000</v>
      </c>
      <c r="DA90" s="267">
        <v>1000</v>
      </c>
      <c r="DB90" s="267">
        <v>1000</v>
      </c>
      <c r="DC90" s="267">
        <v>1000</v>
      </c>
      <c r="DD90" s="267">
        <v>1000</v>
      </c>
      <c r="DE90" s="267">
        <v>1000</v>
      </c>
      <c r="DF90" s="267">
        <v>1000</v>
      </c>
      <c r="DG90" s="267">
        <v>1000</v>
      </c>
      <c r="DH90" s="267">
        <v>1000</v>
      </c>
      <c r="DI90" s="267">
        <v>15000</v>
      </c>
      <c r="DJ90" s="267">
        <v>2000</v>
      </c>
      <c r="DK90" s="267">
        <v>2000</v>
      </c>
      <c r="DL90" s="267">
        <v>36000</v>
      </c>
      <c r="DM90" s="267">
        <v>11000</v>
      </c>
      <c r="DN90" s="267">
        <v>6000</v>
      </c>
      <c r="DO90" s="267">
        <v>3000</v>
      </c>
      <c r="DP90" s="267">
        <v>1000</v>
      </c>
      <c r="DQ90" s="267">
        <v>1000</v>
      </c>
      <c r="DR90" s="267">
        <v>33000</v>
      </c>
      <c r="DS90" s="267">
        <v>16000</v>
      </c>
      <c r="DT90" s="267">
        <v>23000</v>
      </c>
      <c r="DU90" s="267">
        <v>70000</v>
      </c>
      <c r="DV90" s="267">
        <v>1000</v>
      </c>
      <c r="DW90" s="267">
        <v>614000</v>
      </c>
      <c r="DX90" s="267">
        <v>64000</v>
      </c>
      <c r="DY90" s="267">
        <v>548000</v>
      </c>
      <c r="DZ90" s="267">
        <v>68000</v>
      </c>
      <c r="EA90" s="267">
        <v>48000</v>
      </c>
      <c r="EB90" s="267">
        <v>3000</v>
      </c>
      <c r="EC90" s="267">
        <v>125000</v>
      </c>
      <c r="ED90" s="267">
        <v>19000</v>
      </c>
      <c r="EE90" s="267">
        <v>560000</v>
      </c>
      <c r="EF90" s="267">
        <v>68000</v>
      </c>
      <c r="EG90" s="267">
        <v>632000</v>
      </c>
      <c r="EH90" s="267">
        <v>57000</v>
      </c>
      <c r="EI90" s="267">
        <v>687000</v>
      </c>
      <c r="EJ90" s="267">
        <v>88000</v>
      </c>
      <c r="EK90" s="267">
        <v>0</v>
      </c>
      <c r="EL90" s="267">
        <v>0</v>
      </c>
      <c r="EM90" s="267">
        <v>0</v>
      </c>
      <c r="EN90" s="267">
        <v>1</v>
      </c>
      <c r="EO90" s="267">
        <v>0</v>
      </c>
      <c r="EP90" s="267">
        <v>0</v>
      </c>
      <c r="EQ90" s="267">
        <v>1</v>
      </c>
      <c r="ER90" s="267" t="s">
        <v>2114</v>
      </c>
    </row>
    <row r="91" spans="1:148" x14ac:dyDescent="0.35">
      <c r="A91" s="267" t="s">
        <v>1032</v>
      </c>
      <c r="B91" s="267">
        <v>1000</v>
      </c>
      <c r="C91" s="267">
        <v>1000</v>
      </c>
      <c r="D91" s="267">
        <v>1000</v>
      </c>
      <c r="E91" s="267">
        <v>1000</v>
      </c>
      <c r="F91" s="267">
        <v>1000</v>
      </c>
      <c r="G91" s="267">
        <v>1000</v>
      </c>
      <c r="H91" s="267">
        <v>1000</v>
      </c>
      <c r="I91" s="267">
        <v>1000</v>
      </c>
      <c r="J91" s="267">
        <v>1000</v>
      </c>
      <c r="K91" s="267">
        <v>1000</v>
      </c>
      <c r="L91" s="267">
        <v>1000</v>
      </c>
      <c r="M91" s="267">
        <v>1000</v>
      </c>
      <c r="N91" s="267">
        <v>5000</v>
      </c>
      <c r="O91" s="267">
        <v>3000</v>
      </c>
      <c r="P91" s="267">
        <v>1000</v>
      </c>
      <c r="Q91" s="267">
        <v>9000</v>
      </c>
      <c r="R91" s="267">
        <v>1000</v>
      </c>
      <c r="S91" s="267">
        <v>1000</v>
      </c>
      <c r="T91" s="267">
        <v>1000</v>
      </c>
      <c r="U91" s="267">
        <v>1000</v>
      </c>
      <c r="V91" s="267">
        <v>1000</v>
      </c>
      <c r="W91" s="267">
        <v>1000</v>
      </c>
      <c r="X91" s="267">
        <v>1000</v>
      </c>
      <c r="Y91" s="267">
        <v>1000</v>
      </c>
      <c r="Z91" s="267">
        <v>1000</v>
      </c>
      <c r="AA91" s="267">
        <v>1000</v>
      </c>
      <c r="AB91" s="267">
        <v>1000</v>
      </c>
      <c r="AC91" s="267">
        <v>1000</v>
      </c>
      <c r="AD91" s="267">
        <v>2000</v>
      </c>
      <c r="AE91" s="267">
        <v>1000</v>
      </c>
      <c r="AF91" s="267">
        <v>1000</v>
      </c>
      <c r="AG91" s="267">
        <v>1000</v>
      </c>
      <c r="AH91" s="267">
        <v>1000</v>
      </c>
      <c r="AI91" s="267">
        <v>1000</v>
      </c>
      <c r="AJ91" s="267">
        <v>1000</v>
      </c>
      <c r="AK91" s="267">
        <v>1000</v>
      </c>
      <c r="AL91" s="267">
        <v>1000</v>
      </c>
      <c r="AM91" s="267">
        <v>1000</v>
      </c>
      <c r="AN91" s="267">
        <v>1000</v>
      </c>
      <c r="AO91" s="267">
        <v>57000</v>
      </c>
      <c r="AP91" s="267">
        <v>16000</v>
      </c>
      <c r="AQ91" s="267">
        <v>6000</v>
      </c>
      <c r="AR91" s="267">
        <v>6000</v>
      </c>
      <c r="AS91" s="267">
        <v>2000</v>
      </c>
      <c r="AT91" s="267">
        <v>1000</v>
      </c>
      <c r="AU91" s="267">
        <v>11000</v>
      </c>
      <c r="AV91" s="267">
        <v>1000</v>
      </c>
      <c r="AW91" s="267">
        <v>1000</v>
      </c>
      <c r="AX91" s="267">
        <v>3000</v>
      </c>
      <c r="AY91" s="267">
        <v>1000</v>
      </c>
      <c r="AZ91" s="267">
        <v>1000</v>
      </c>
      <c r="BA91" s="267">
        <v>2000</v>
      </c>
      <c r="BB91" s="267">
        <v>1000</v>
      </c>
      <c r="BC91" s="267">
        <v>1000</v>
      </c>
      <c r="BD91" s="267">
        <v>1000</v>
      </c>
      <c r="BE91" s="267">
        <v>1000</v>
      </c>
      <c r="BF91" s="267">
        <v>1000</v>
      </c>
      <c r="BG91" s="267">
        <v>2000</v>
      </c>
      <c r="BH91" s="267">
        <v>1000</v>
      </c>
      <c r="BI91" s="267">
        <v>1000</v>
      </c>
      <c r="BJ91" s="267">
        <v>4000</v>
      </c>
      <c r="BK91" s="267">
        <v>1000</v>
      </c>
      <c r="BL91" s="267">
        <v>1000</v>
      </c>
      <c r="BM91" s="267">
        <v>1000</v>
      </c>
      <c r="BN91" s="267">
        <v>1000</v>
      </c>
      <c r="BO91" s="267">
        <v>1000</v>
      </c>
      <c r="BP91" s="267">
        <v>4000</v>
      </c>
      <c r="BQ91" s="267">
        <v>1000</v>
      </c>
      <c r="BR91" s="267">
        <v>1000</v>
      </c>
      <c r="BS91" s="267">
        <v>1000</v>
      </c>
      <c r="BT91" s="267">
        <v>1000</v>
      </c>
      <c r="BU91" s="267">
        <v>1000</v>
      </c>
      <c r="BV91" s="267">
        <v>1000</v>
      </c>
      <c r="BW91" s="267">
        <v>2000</v>
      </c>
      <c r="BX91" s="267">
        <v>1000</v>
      </c>
      <c r="BY91" s="267">
        <v>1000</v>
      </c>
      <c r="BZ91" s="267">
        <v>1000</v>
      </c>
      <c r="CA91" s="267">
        <v>1000</v>
      </c>
      <c r="CB91" s="267">
        <v>1000</v>
      </c>
      <c r="CC91" s="267">
        <v>1000</v>
      </c>
      <c r="CD91" s="267">
        <v>1000</v>
      </c>
      <c r="CE91" s="267">
        <v>4000</v>
      </c>
      <c r="CF91" s="267">
        <v>1000</v>
      </c>
      <c r="CG91" s="267">
        <v>1000</v>
      </c>
      <c r="CH91" s="267">
        <v>1000</v>
      </c>
      <c r="CI91" s="267">
        <v>1000</v>
      </c>
      <c r="CJ91" s="267">
        <v>1000</v>
      </c>
      <c r="CK91" s="267">
        <v>1000</v>
      </c>
      <c r="CL91" s="267">
        <v>1000</v>
      </c>
      <c r="CM91" s="267">
        <v>1000</v>
      </c>
      <c r="CN91" s="267">
        <v>2000</v>
      </c>
      <c r="CO91" s="267">
        <v>1000</v>
      </c>
      <c r="CP91" s="267">
        <v>1000</v>
      </c>
      <c r="CQ91" s="267">
        <v>1000</v>
      </c>
      <c r="CR91" s="267">
        <v>1000</v>
      </c>
      <c r="CS91" s="267">
        <v>1000</v>
      </c>
      <c r="CT91" s="267">
        <v>3000</v>
      </c>
      <c r="CU91" s="267">
        <v>1000</v>
      </c>
      <c r="CV91" s="267">
        <v>1000</v>
      </c>
      <c r="CW91" s="267">
        <v>20000</v>
      </c>
      <c r="CX91" s="267">
        <v>9000</v>
      </c>
      <c r="CY91" s="267">
        <v>2000</v>
      </c>
      <c r="CZ91" s="267">
        <v>1000</v>
      </c>
      <c r="DA91" s="267">
        <v>1000</v>
      </c>
      <c r="DB91" s="267">
        <v>1000</v>
      </c>
      <c r="DC91" s="267">
        <v>1000</v>
      </c>
      <c r="DD91" s="267">
        <v>1000</v>
      </c>
      <c r="DE91" s="267">
        <v>1000</v>
      </c>
      <c r="DF91" s="267">
        <v>1000</v>
      </c>
      <c r="DG91" s="267">
        <v>1000</v>
      </c>
      <c r="DH91" s="267">
        <v>1000</v>
      </c>
      <c r="DI91" s="267">
        <v>15000</v>
      </c>
      <c r="DJ91" s="267">
        <v>2000</v>
      </c>
      <c r="DK91" s="267">
        <v>2000</v>
      </c>
      <c r="DL91" s="267">
        <v>36000</v>
      </c>
      <c r="DM91" s="267">
        <v>11000</v>
      </c>
      <c r="DN91" s="267">
        <v>6000</v>
      </c>
      <c r="DO91" s="267">
        <v>3000</v>
      </c>
      <c r="DP91" s="267">
        <v>1000</v>
      </c>
      <c r="DQ91" s="267">
        <v>1000</v>
      </c>
      <c r="DR91" s="267">
        <v>33000</v>
      </c>
      <c r="DS91" s="267">
        <v>16000</v>
      </c>
      <c r="DT91" s="267">
        <v>23000</v>
      </c>
      <c r="DU91" s="267">
        <v>70000</v>
      </c>
      <c r="DV91" s="267">
        <v>1000</v>
      </c>
      <c r="DW91" s="267">
        <v>614000</v>
      </c>
      <c r="DX91" s="267">
        <v>64000</v>
      </c>
      <c r="DY91" s="267">
        <v>548000</v>
      </c>
      <c r="DZ91" s="267">
        <v>68000</v>
      </c>
      <c r="EA91" s="267">
        <v>48000</v>
      </c>
      <c r="EB91" s="267">
        <v>3000</v>
      </c>
      <c r="EC91" s="267">
        <v>125000</v>
      </c>
      <c r="ED91" s="267">
        <v>19000</v>
      </c>
      <c r="EE91" s="267">
        <v>560000</v>
      </c>
      <c r="EF91" s="267">
        <v>68000</v>
      </c>
      <c r="EG91" s="267">
        <v>632000</v>
      </c>
      <c r="EH91" s="267">
        <v>57000</v>
      </c>
      <c r="EI91" s="267">
        <v>687000</v>
      </c>
      <c r="EJ91" s="267">
        <v>88000</v>
      </c>
      <c r="EK91" s="267">
        <v>0</v>
      </c>
      <c r="EL91" s="267">
        <v>0</v>
      </c>
      <c r="EM91" s="267">
        <v>0</v>
      </c>
      <c r="EN91" s="267">
        <v>1</v>
      </c>
      <c r="EO91" s="267">
        <v>0</v>
      </c>
      <c r="EP91" s="267">
        <v>0</v>
      </c>
      <c r="EQ91" s="267">
        <v>1</v>
      </c>
      <c r="ER91" s="267" t="s">
        <v>1030</v>
      </c>
    </row>
    <row r="92" spans="1:148" x14ac:dyDescent="0.35">
      <c r="A92" s="267" t="s">
        <v>1090</v>
      </c>
      <c r="B92" s="267">
        <v>1000</v>
      </c>
      <c r="C92" s="267">
        <v>1000</v>
      </c>
      <c r="D92" s="267">
        <v>1000</v>
      </c>
      <c r="E92" s="267">
        <v>1000</v>
      </c>
      <c r="F92" s="267">
        <v>1000</v>
      </c>
      <c r="G92" s="267">
        <v>1000</v>
      </c>
      <c r="H92" s="267">
        <v>1000</v>
      </c>
      <c r="I92" s="267">
        <v>1000</v>
      </c>
      <c r="J92" s="267">
        <v>1000</v>
      </c>
      <c r="K92" s="267">
        <v>1000</v>
      </c>
      <c r="L92" s="267">
        <v>1000</v>
      </c>
      <c r="M92" s="267">
        <v>1000</v>
      </c>
      <c r="N92" s="267">
        <v>5000</v>
      </c>
      <c r="O92" s="267">
        <v>3000</v>
      </c>
      <c r="P92" s="267">
        <v>1000</v>
      </c>
      <c r="Q92" s="267">
        <v>9000</v>
      </c>
      <c r="R92" s="267">
        <v>1000</v>
      </c>
      <c r="S92" s="267">
        <v>1000</v>
      </c>
      <c r="T92" s="267">
        <v>1000</v>
      </c>
      <c r="U92" s="267">
        <v>1000</v>
      </c>
      <c r="V92" s="267">
        <v>1000</v>
      </c>
      <c r="W92" s="267">
        <v>1000</v>
      </c>
      <c r="X92" s="267">
        <v>1000</v>
      </c>
      <c r="Y92" s="267">
        <v>1000</v>
      </c>
      <c r="Z92" s="267">
        <v>1000</v>
      </c>
      <c r="AA92" s="267">
        <v>1000</v>
      </c>
      <c r="AB92" s="267">
        <v>1000</v>
      </c>
      <c r="AC92" s="267">
        <v>1000</v>
      </c>
      <c r="AD92" s="267">
        <v>2000</v>
      </c>
      <c r="AE92" s="267">
        <v>1000</v>
      </c>
      <c r="AF92" s="267">
        <v>1000</v>
      </c>
      <c r="AG92" s="267">
        <v>1000</v>
      </c>
      <c r="AH92" s="267">
        <v>1000</v>
      </c>
      <c r="AI92" s="267">
        <v>1000</v>
      </c>
      <c r="AJ92" s="267">
        <v>1000</v>
      </c>
      <c r="AK92" s="267">
        <v>1000</v>
      </c>
      <c r="AL92" s="267">
        <v>1000</v>
      </c>
      <c r="AM92" s="267">
        <v>1000</v>
      </c>
      <c r="AN92" s="267">
        <v>1000</v>
      </c>
      <c r="AO92" s="267">
        <v>57000</v>
      </c>
      <c r="AP92" s="267">
        <v>16000</v>
      </c>
      <c r="AQ92" s="267">
        <v>6000</v>
      </c>
      <c r="AR92" s="267">
        <v>6000</v>
      </c>
      <c r="AS92" s="267">
        <v>2000</v>
      </c>
      <c r="AT92" s="267">
        <v>1000</v>
      </c>
      <c r="AU92" s="267">
        <v>11000</v>
      </c>
      <c r="AV92" s="267">
        <v>1000</v>
      </c>
      <c r="AW92" s="267">
        <v>1000</v>
      </c>
      <c r="AX92" s="267">
        <v>3000</v>
      </c>
      <c r="AY92" s="267">
        <v>1000</v>
      </c>
      <c r="AZ92" s="267">
        <v>1000</v>
      </c>
      <c r="BA92" s="267">
        <v>2000</v>
      </c>
      <c r="BB92" s="267">
        <v>1000</v>
      </c>
      <c r="BC92" s="267">
        <v>1000</v>
      </c>
      <c r="BD92" s="267">
        <v>1000</v>
      </c>
      <c r="BE92" s="267">
        <v>1000</v>
      </c>
      <c r="BF92" s="267">
        <v>1000</v>
      </c>
      <c r="BG92" s="267">
        <v>2000</v>
      </c>
      <c r="BH92" s="267">
        <v>1000</v>
      </c>
      <c r="BI92" s="267">
        <v>1000</v>
      </c>
      <c r="BJ92" s="267">
        <v>4000</v>
      </c>
      <c r="BK92" s="267">
        <v>1000</v>
      </c>
      <c r="BL92" s="267">
        <v>1000</v>
      </c>
      <c r="BM92" s="267">
        <v>1000</v>
      </c>
      <c r="BN92" s="267">
        <v>1000</v>
      </c>
      <c r="BO92" s="267">
        <v>1000</v>
      </c>
      <c r="BP92" s="267">
        <v>4000</v>
      </c>
      <c r="BQ92" s="267">
        <v>1000</v>
      </c>
      <c r="BR92" s="267">
        <v>1000</v>
      </c>
      <c r="BS92" s="267">
        <v>1000</v>
      </c>
      <c r="BT92" s="267">
        <v>1000</v>
      </c>
      <c r="BU92" s="267">
        <v>1000</v>
      </c>
      <c r="BV92" s="267">
        <v>1000</v>
      </c>
      <c r="BW92" s="267">
        <v>2000</v>
      </c>
      <c r="BX92" s="267">
        <v>1000</v>
      </c>
      <c r="BY92" s="267">
        <v>1000</v>
      </c>
      <c r="BZ92" s="267">
        <v>1000</v>
      </c>
      <c r="CA92" s="267">
        <v>1000</v>
      </c>
      <c r="CB92" s="267">
        <v>1000</v>
      </c>
      <c r="CC92" s="267">
        <v>1000</v>
      </c>
      <c r="CD92" s="267">
        <v>1000</v>
      </c>
      <c r="CE92" s="267">
        <v>4000</v>
      </c>
      <c r="CF92" s="267">
        <v>1000</v>
      </c>
      <c r="CG92" s="267">
        <v>1000</v>
      </c>
      <c r="CH92" s="267">
        <v>1000</v>
      </c>
      <c r="CI92" s="267">
        <v>1000</v>
      </c>
      <c r="CJ92" s="267">
        <v>1000</v>
      </c>
      <c r="CK92" s="267">
        <v>1000</v>
      </c>
      <c r="CL92" s="267">
        <v>1000</v>
      </c>
      <c r="CM92" s="267">
        <v>1000</v>
      </c>
      <c r="CN92" s="267">
        <v>2000</v>
      </c>
      <c r="CO92" s="267">
        <v>1000</v>
      </c>
      <c r="CP92" s="267">
        <v>1000</v>
      </c>
      <c r="CQ92" s="267">
        <v>1000</v>
      </c>
      <c r="CR92" s="267">
        <v>1000</v>
      </c>
      <c r="CS92" s="267">
        <v>1000</v>
      </c>
      <c r="CT92" s="267">
        <v>3000</v>
      </c>
      <c r="CU92" s="267">
        <v>1000</v>
      </c>
      <c r="CV92" s="267">
        <v>1000</v>
      </c>
      <c r="CW92" s="267">
        <v>20000</v>
      </c>
      <c r="CX92" s="267">
        <v>9000</v>
      </c>
      <c r="CY92" s="267">
        <v>2000</v>
      </c>
      <c r="CZ92" s="267">
        <v>1000</v>
      </c>
      <c r="DA92" s="267">
        <v>1000</v>
      </c>
      <c r="DB92" s="267">
        <v>1000</v>
      </c>
      <c r="DC92" s="267">
        <v>1000</v>
      </c>
      <c r="DD92" s="267">
        <v>1000</v>
      </c>
      <c r="DE92" s="267">
        <v>1000</v>
      </c>
      <c r="DF92" s="267">
        <v>1000</v>
      </c>
      <c r="DG92" s="267">
        <v>1000</v>
      </c>
      <c r="DH92" s="267">
        <v>1000</v>
      </c>
      <c r="DI92" s="267">
        <v>15000</v>
      </c>
      <c r="DJ92" s="267">
        <v>2000</v>
      </c>
      <c r="DK92" s="267">
        <v>2000</v>
      </c>
      <c r="DL92" s="267">
        <v>36000</v>
      </c>
      <c r="DM92" s="267">
        <v>11000</v>
      </c>
      <c r="DN92" s="267">
        <v>6000</v>
      </c>
      <c r="DO92" s="267">
        <v>3000</v>
      </c>
      <c r="DP92" s="267">
        <v>1000</v>
      </c>
      <c r="DQ92" s="267">
        <v>1000</v>
      </c>
      <c r="DR92" s="267">
        <v>33000</v>
      </c>
      <c r="DS92" s="267">
        <v>16000</v>
      </c>
      <c r="DT92" s="267">
        <v>23000</v>
      </c>
      <c r="DU92" s="267">
        <v>70000</v>
      </c>
      <c r="DV92" s="267">
        <v>1000</v>
      </c>
      <c r="DW92" s="267">
        <v>614000</v>
      </c>
      <c r="DX92" s="267">
        <v>64000</v>
      </c>
      <c r="DY92" s="267">
        <v>548000</v>
      </c>
      <c r="DZ92" s="267">
        <v>68000</v>
      </c>
      <c r="EA92" s="267">
        <v>48000</v>
      </c>
      <c r="EB92" s="267">
        <v>3000</v>
      </c>
      <c r="EC92" s="267">
        <v>125000</v>
      </c>
      <c r="ED92" s="267">
        <v>19000</v>
      </c>
      <c r="EE92" s="267">
        <v>560000</v>
      </c>
      <c r="EF92" s="267">
        <v>68000</v>
      </c>
      <c r="EG92" s="267">
        <v>632000</v>
      </c>
      <c r="EH92" s="267">
        <v>57000</v>
      </c>
      <c r="EI92" s="267">
        <v>687000</v>
      </c>
      <c r="EJ92" s="267">
        <v>88000</v>
      </c>
      <c r="EK92" s="267">
        <v>0</v>
      </c>
      <c r="EL92" s="267">
        <v>0</v>
      </c>
      <c r="EM92" s="267">
        <v>0</v>
      </c>
      <c r="EN92" s="267">
        <v>1</v>
      </c>
      <c r="EO92" s="267">
        <v>0</v>
      </c>
      <c r="EP92" s="267">
        <v>0</v>
      </c>
      <c r="EQ92" s="267">
        <v>0</v>
      </c>
      <c r="ER92" s="267" t="s">
        <v>1088</v>
      </c>
    </row>
    <row r="93" spans="1:148" x14ac:dyDescent="0.35">
      <c r="A93" s="267" t="s">
        <v>1099</v>
      </c>
      <c r="B93" s="267">
        <v>1000</v>
      </c>
      <c r="C93" s="267">
        <v>1000</v>
      </c>
      <c r="D93" s="267">
        <v>1000</v>
      </c>
      <c r="E93" s="267">
        <v>1000</v>
      </c>
      <c r="F93" s="267">
        <v>1000</v>
      </c>
      <c r="G93" s="267">
        <v>1000</v>
      </c>
      <c r="H93" s="267">
        <v>1000</v>
      </c>
      <c r="I93" s="267">
        <v>1000</v>
      </c>
      <c r="J93" s="267">
        <v>1000</v>
      </c>
      <c r="K93" s="267">
        <v>1000</v>
      </c>
      <c r="L93" s="267">
        <v>1000</v>
      </c>
      <c r="M93" s="267">
        <v>1000</v>
      </c>
      <c r="N93" s="267">
        <v>5000</v>
      </c>
      <c r="O93" s="267">
        <v>3000</v>
      </c>
      <c r="P93" s="267">
        <v>1000</v>
      </c>
      <c r="Q93" s="267">
        <v>9000</v>
      </c>
      <c r="R93" s="267">
        <v>1000</v>
      </c>
      <c r="S93" s="267">
        <v>1000</v>
      </c>
      <c r="T93" s="267">
        <v>1000</v>
      </c>
      <c r="U93" s="267">
        <v>1000</v>
      </c>
      <c r="V93" s="267">
        <v>1000</v>
      </c>
      <c r="W93" s="267">
        <v>1000</v>
      </c>
      <c r="X93" s="267">
        <v>1000</v>
      </c>
      <c r="Y93" s="267">
        <v>1000</v>
      </c>
      <c r="Z93" s="267">
        <v>1000</v>
      </c>
      <c r="AA93" s="267">
        <v>1000</v>
      </c>
      <c r="AB93" s="267">
        <v>1000</v>
      </c>
      <c r="AC93" s="267">
        <v>1000</v>
      </c>
      <c r="AD93" s="267">
        <v>2000</v>
      </c>
      <c r="AE93" s="267">
        <v>1000</v>
      </c>
      <c r="AF93" s="267">
        <v>1000</v>
      </c>
      <c r="AG93" s="267">
        <v>1000</v>
      </c>
      <c r="AH93" s="267">
        <v>1000</v>
      </c>
      <c r="AI93" s="267">
        <v>1000</v>
      </c>
      <c r="AJ93" s="267">
        <v>1000</v>
      </c>
      <c r="AK93" s="267">
        <v>1000</v>
      </c>
      <c r="AL93" s="267">
        <v>1000</v>
      </c>
      <c r="AM93" s="267">
        <v>1000</v>
      </c>
      <c r="AN93" s="267">
        <v>1000</v>
      </c>
      <c r="AO93" s="267">
        <v>57000</v>
      </c>
      <c r="AP93" s="267">
        <v>16000</v>
      </c>
      <c r="AQ93" s="267">
        <v>6000</v>
      </c>
      <c r="AR93" s="267">
        <v>6000</v>
      </c>
      <c r="AS93" s="267">
        <v>2000</v>
      </c>
      <c r="AT93" s="267">
        <v>1000</v>
      </c>
      <c r="AU93" s="267">
        <v>11000</v>
      </c>
      <c r="AV93" s="267">
        <v>1000</v>
      </c>
      <c r="AW93" s="267">
        <v>1000</v>
      </c>
      <c r="AX93" s="267">
        <v>3000</v>
      </c>
      <c r="AY93" s="267">
        <v>1000</v>
      </c>
      <c r="AZ93" s="267">
        <v>1000</v>
      </c>
      <c r="BA93" s="267">
        <v>2000</v>
      </c>
      <c r="BB93" s="267">
        <v>1000</v>
      </c>
      <c r="BC93" s="267">
        <v>1000</v>
      </c>
      <c r="BD93" s="267">
        <v>1000</v>
      </c>
      <c r="BE93" s="267">
        <v>1000</v>
      </c>
      <c r="BF93" s="267">
        <v>1000</v>
      </c>
      <c r="BG93" s="267">
        <v>2000</v>
      </c>
      <c r="BH93" s="267">
        <v>1000</v>
      </c>
      <c r="BI93" s="267">
        <v>1000</v>
      </c>
      <c r="BJ93" s="267">
        <v>4000</v>
      </c>
      <c r="BK93" s="267">
        <v>1000</v>
      </c>
      <c r="BL93" s="267">
        <v>1000</v>
      </c>
      <c r="BM93" s="267">
        <v>1000</v>
      </c>
      <c r="BN93" s="267">
        <v>1000</v>
      </c>
      <c r="BO93" s="267">
        <v>1000</v>
      </c>
      <c r="BP93" s="267">
        <v>4000</v>
      </c>
      <c r="BQ93" s="267">
        <v>1000</v>
      </c>
      <c r="BR93" s="267">
        <v>1000</v>
      </c>
      <c r="BS93" s="267">
        <v>1000</v>
      </c>
      <c r="BT93" s="267">
        <v>1000</v>
      </c>
      <c r="BU93" s="267">
        <v>1000</v>
      </c>
      <c r="BV93" s="267">
        <v>1000</v>
      </c>
      <c r="BW93" s="267">
        <v>2000</v>
      </c>
      <c r="BX93" s="267">
        <v>1000</v>
      </c>
      <c r="BY93" s="267">
        <v>1000</v>
      </c>
      <c r="BZ93" s="267">
        <v>1000</v>
      </c>
      <c r="CA93" s="267">
        <v>1000</v>
      </c>
      <c r="CB93" s="267">
        <v>1000</v>
      </c>
      <c r="CC93" s="267">
        <v>1000</v>
      </c>
      <c r="CD93" s="267">
        <v>1000</v>
      </c>
      <c r="CE93" s="267">
        <v>4000</v>
      </c>
      <c r="CF93" s="267">
        <v>1000</v>
      </c>
      <c r="CG93" s="267">
        <v>1000</v>
      </c>
      <c r="CH93" s="267">
        <v>1000</v>
      </c>
      <c r="CI93" s="267">
        <v>1000</v>
      </c>
      <c r="CJ93" s="267">
        <v>1000</v>
      </c>
      <c r="CK93" s="267">
        <v>1000</v>
      </c>
      <c r="CL93" s="267">
        <v>1000</v>
      </c>
      <c r="CM93" s="267">
        <v>1000</v>
      </c>
      <c r="CN93" s="267">
        <v>2000</v>
      </c>
      <c r="CO93" s="267">
        <v>1000</v>
      </c>
      <c r="CP93" s="267">
        <v>1000</v>
      </c>
      <c r="CQ93" s="267">
        <v>1000</v>
      </c>
      <c r="CR93" s="267">
        <v>1000</v>
      </c>
      <c r="CS93" s="267">
        <v>1000</v>
      </c>
      <c r="CT93" s="267">
        <v>3000</v>
      </c>
      <c r="CU93" s="267">
        <v>1000</v>
      </c>
      <c r="CV93" s="267">
        <v>1000</v>
      </c>
      <c r="CW93" s="267">
        <v>20000</v>
      </c>
      <c r="CX93" s="267">
        <v>9000</v>
      </c>
      <c r="CY93" s="267">
        <v>2000</v>
      </c>
      <c r="CZ93" s="267">
        <v>1000</v>
      </c>
      <c r="DA93" s="267">
        <v>1000</v>
      </c>
      <c r="DB93" s="267">
        <v>1000</v>
      </c>
      <c r="DC93" s="267">
        <v>1000</v>
      </c>
      <c r="DD93" s="267">
        <v>1000</v>
      </c>
      <c r="DE93" s="267">
        <v>1000</v>
      </c>
      <c r="DF93" s="267">
        <v>1000</v>
      </c>
      <c r="DG93" s="267">
        <v>1000</v>
      </c>
      <c r="DH93" s="267">
        <v>1000</v>
      </c>
      <c r="DI93" s="267">
        <v>15000</v>
      </c>
      <c r="DJ93" s="267">
        <v>2000</v>
      </c>
      <c r="DK93" s="267">
        <v>2000</v>
      </c>
      <c r="DL93" s="267">
        <v>36000</v>
      </c>
      <c r="DM93" s="267">
        <v>11000</v>
      </c>
      <c r="DN93" s="267">
        <v>6000</v>
      </c>
      <c r="DO93" s="267">
        <v>3000</v>
      </c>
      <c r="DP93" s="267">
        <v>1000</v>
      </c>
      <c r="DQ93" s="267">
        <v>1000</v>
      </c>
      <c r="DR93" s="267">
        <v>33000</v>
      </c>
      <c r="DS93" s="267">
        <v>16000</v>
      </c>
      <c r="DT93" s="267">
        <v>23000</v>
      </c>
      <c r="DU93" s="267">
        <v>70000</v>
      </c>
      <c r="DV93" s="267">
        <v>1000</v>
      </c>
      <c r="DW93" s="267">
        <v>614000</v>
      </c>
      <c r="DX93" s="267">
        <v>64000</v>
      </c>
      <c r="DY93" s="267">
        <v>548000</v>
      </c>
      <c r="DZ93" s="267">
        <v>68000</v>
      </c>
      <c r="EA93" s="267">
        <v>48000</v>
      </c>
      <c r="EB93" s="267">
        <v>3000</v>
      </c>
      <c r="EC93" s="267">
        <v>125000</v>
      </c>
      <c r="ED93" s="267">
        <v>19000</v>
      </c>
      <c r="EE93" s="267">
        <v>560000</v>
      </c>
      <c r="EF93" s="267">
        <v>68000</v>
      </c>
      <c r="EG93" s="267">
        <v>632000</v>
      </c>
      <c r="EH93" s="267">
        <v>57000</v>
      </c>
      <c r="EI93" s="267">
        <v>687000</v>
      </c>
      <c r="EJ93" s="267">
        <v>88000</v>
      </c>
      <c r="EK93" s="267">
        <v>0</v>
      </c>
      <c r="EL93" s="267">
        <v>0</v>
      </c>
      <c r="EM93" s="267">
        <v>0</v>
      </c>
      <c r="EN93" s="267">
        <v>1</v>
      </c>
      <c r="EO93" s="267">
        <v>0</v>
      </c>
      <c r="EP93" s="267">
        <v>0</v>
      </c>
      <c r="EQ93" s="267">
        <v>1</v>
      </c>
      <c r="ER93" s="267" t="s">
        <v>1097</v>
      </c>
    </row>
    <row r="94" spans="1:148" x14ac:dyDescent="0.35">
      <c r="A94" s="267" t="s">
        <v>1163</v>
      </c>
      <c r="B94" s="267">
        <v>1000</v>
      </c>
      <c r="C94" s="267">
        <v>1000</v>
      </c>
      <c r="D94" s="267">
        <v>1000</v>
      </c>
      <c r="E94" s="267">
        <v>1000</v>
      </c>
      <c r="F94" s="267">
        <v>1000</v>
      </c>
      <c r="G94" s="267">
        <v>1000</v>
      </c>
      <c r="H94" s="267">
        <v>1000</v>
      </c>
      <c r="I94" s="267">
        <v>1000</v>
      </c>
      <c r="J94" s="267">
        <v>1000</v>
      </c>
      <c r="K94" s="267">
        <v>1000</v>
      </c>
      <c r="L94" s="267">
        <v>1000</v>
      </c>
      <c r="M94" s="267">
        <v>1000</v>
      </c>
      <c r="N94" s="267">
        <v>5000</v>
      </c>
      <c r="O94" s="267">
        <v>3000</v>
      </c>
      <c r="P94" s="267">
        <v>1000</v>
      </c>
      <c r="Q94" s="267">
        <v>9000</v>
      </c>
      <c r="R94" s="267">
        <v>1000</v>
      </c>
      <c r="S94" s="267">
        <v>1000</v>
      </c>
      <c r="T94" s="267">
        <v>1000</v>
      </c>
      <c r="U94" s="267">
        <v>1000</v>
      </c>
      <c r="V94" s="267">
        <v>1000</v>
      </c>
      <c r="W94" s="267">
        <v>1000</v>
      </c>
      <c r="X94" s="267">
        <v>1000</v>
      </c>
      <c r="Y94" s="267">
        <v>1000</v>
      </c>
      <c r="Z94" s="267">
        <v>1000</v>
      </c>
      <c r="AA94" s="267">
        <v>1000</v>
      </c>
      <c r="AB94" s="267">
        <v>1000</v>
      </c>
      <c r="AC94" s="267">
        <v>1000</v>
      </c>
      <c r="AD94" s="267">
        <v>2000</v>
      </c>
      <c r="AE94" s="267">
        <v>1000</v>
      </c>
      <c r="AF94" s="267">
        <v>1000</v>
      </c>
      <c r="AG94" s="267">
        <v>1000</v>
      </c>
      <c r="AH94" s="267">
        <v>1000</v>
      </c>
      <c r="AI94" s="267">
        <v>1000</v>
      </c>
      <c r="AJ94" s="267">
        <v>1000</v>
      </c>
      <c r="AK94" s="267">
        <v>1000</v>
      </c>
      <c r="AL94" s="267">
        <v>1000</v>
      </c>
      <c r="AM94" s="267">
        <v>1000</v>
      </c>
      <c r="AN94" s="267">
        <v>1000</v>
      </c>
      <c r="AO94" s="267">
        <v>57000</v>
      </c>
      <c r="AP94" s="267">
        <v>16000</v>
      </c>
      <c r="AQ94" s="267">
        <v>6000</v>
      </c>
      <c r="AR94" s="267">
        <v>6000</v>
      </c>
      <c r="AS94" s="267">
        <v>2000</v>
      </c>
      <c r="AT94" s="267">
        <v>1000</v>
      </c>
      <c r="AU94" s="267">
        <v>11000</v>
      </c>
      <c r="AV94" s="267">
        <v>1000</v>
      </c>
      <c r="AW94" s="267">
        <v>1000</v>
      </c>
      <c r="AX94" s="267">
        <v>3000</v>
      </c>
      <c r="AY94" s="267">
        <v>1000</v>
      </c>
      <c r="AZ94" s="267">
        <v>1000</v>
      </c>
      <c r="BA94" s="267">
        <v>2000</v>
      </c>
      <c r="BB94" s="267">
        <v>1000</v>
      </c>
      <c r="BC94" s="267">
        <v>1000</v>
      </c>
      <c r="BD94" s="267">
        <v>1000</v>
      </c>
      <c r="BE94" s="267">
        <v>1000</v>
      </c>
      <c r="BF94" s="267">
        <v>1000</v>
      </c>
      <c r="BG94" s="267">
        <v>2000</v>
      </c>
      <c r="BH94" s="267">
        <v>1000</v>
      </c>
      <c r="BI94" s="267">
        <v>1000</v>
      </c>
      <c r="BJ94" s="267">
        <v>4000</v>
      </c>
      <c r="BK94" s="267">
        <v>1000</v>
      </c>
      <c r="BL94" s="267">
        <v>1000</v>
      </c>
      <c r="BM94" s="267">
        <v>1000</v>
      </c>
      <c r="BN94" s="267">
        <v>1000</v>
      </c>
      <c r="BO94" s="267">
        <v>1000</v>
      </c>
      <c r="BP94" s="267">
        <v>4000</v>
      </c>
      <c r="BQ94" s="267">
        <v>1000</v>
      </c>
      <c r="BR94" s="267">
        <v>1000</v>
      </c>
      <c r="BS94" s="267">
        <v>1000</v>
      </c>
      <c r="BT94" s="267">
        <v>1000</v>
      </c>
      <c r="BU94" s="267">
        <v>1000</v>
      </c>
      <c r="BV94" s="267">
        <v>1000</v>
      </c>
      <c r="BW94" s="267">
        <v>2000</v>
      </c>
      <c r="BX94" s="267">
        <v>1000</v>
      </c>
      <c r="BY94" s="267">
        <v>1000</v>
      </c>
      <c r="BZ94" s="267">
        <v>1000</v>
      </c>
      <c r="CA94" s="267">
        <v>1000</v>
      </c>
      <c r="CB94" s="267">
        <v>1000</v>
      </c>
      <c r="CC94" s="267">
        <v>1000</v>
      </c>
      <c r="CD94" s="267">
        <v>1000</v>
      </c>
      <c r="CE94" s="267">
        <v>4000</v>
      </c>
      <c r="CF94" s="267">
        <v>1000</v>
      </c>
      <c r="CG94" s="267">
        <v>1000</v>
      </c>
      <c r="CH94" s="267">
        <v>1000</v>
      </c>
      <c r="CI94" s="267">
        <v>1000</v>
      </c>
      <c r="CJ94" s="267">
        <v>1000</v>
      </c>
      <c r="CK94" s="267">
        <v>1000</v>
      </c>
      <c r="CL94" s="267">
        <v>1000</v>
      </c>
      <c r="CM94" s="267">
        <v>1000</v>
      </c>
      <c r="CN94" s="267">
        <v>2000</v>
      </c>
      <c r="CO94" s="267">
        <v>1000</v>
      </c>
      <c r="CP94" s="267">
        <v>1000</v>
      </c>
      <c r="CQ94" s="267">
        <v>1000</v>
      </c>
      <c r="CR94" s="267">
        <v>1000</v>
      </c>
      <c r="CS94" s="267">
        <v>1000</v>
      </c>
      <c r="CT94" s="267">
        <v>3000</v>
      </c>
      <c r="CU94" s="267">
        <v>1000</v>
      </c>
      <c r="CV94" s="267">
        <v>1000</v>
      </c>
      <c r="CW94" s="267">
        <v>20000</v>
      </c>
      <c r="CX94" s="267">
        <v>9000</v>
      </c>
      <c r="CY94" s="267">
        <v>2000</v>
      </c>
      <c r="CZ94" s="267">
        <v>1000</v>
      </c>
      <c r="DA94" s="267">
        <v>1000</v>
      </c>
      <c r="DB94" s="267">
        <v>1000</v>
      </c>
      <c r="DC94" s="267">
        <v>1000</v>
      </c>
      <c r="DD94" s="267">
        <v>1000</v>
      </c>
      <c r="DE94" s="267">
        <v>1000</v>
      </c>
      <c r="DF94" s="267">
        <v>1000</v>
      </c>
      <c r="DG94" s="267">
        <v>1000</v>
      </c>
      <c r="DH94" s="267">
        <v>1000</v>
      </c>
      <c r="DI94" s="267">
        <v>15000</v>
      </c>
      <c r="DJ94" s="267">
        <v>2000</v>
      </c>
      <c r="DK94" s="267">
        <v>2000</v>
      </c>
      <c r="DL94" s="267">
        <v>36000</v>
      </c>
      <c r="DM94" s="267">
        <v>11000</v>
      </c>
      <c r="DN94" s="267">
        <v>6000</v>
      </c>
      <c r="DO94" s="267">
        <v>3000</v>
      </c>
      <c r="DP94" s="267">
        <v>1000</v>
      </c>
      <c r="DQ94" s="267">
        <v>1000</v>
      </c>
      <c r="DR94" s="267">
        <v>33000</v>
      </c>
      <c r="DS94" s="267">
        <v>16000</v>
      </c>
      <c r="DT94" s="267">
        <v>23000</v>
      </c>
      <c r="DU94" s="267">
        <v>70000</v>
      </c>
      <c r="DV94" s="267">
        <v>1000</v>
      </c>
      <c r="DW94" s="267">
        <v>614000</v>
      </c>
      <c r="DX94" s="267">
        <v>64000</v>
      </c>
      <c r="DY94" s="267">
        <v>548000</v>
      </c>
      <c r="DZ94" s="267">
        <v>68000</v>
      </c>
      <c r="EA94" s="267">
        <v>48000</v>
      </c>
      <c r="EB94" s="267">
        <v>3000</v>
      </c>
      <c r="EC94" s="267">
        <v>125000</v>
      </c>
      <c r="ED94" s="267">
        <v>19000</v>
      </c>
      <c r="EE94" s="267">
        <v>560000</v>
      </c>
      <c r="EF94" s="267">
        <v>68000</v>
      </c>
      <c r="EG94" s="267">
        <v>632000</v>
      </c>
      <c r="EH94" s="267">
        <v>57000</v>
      </c>
      <c r="EI94" s="267">
        <v>687000</v>
      </c>
      <c r="EJ94" s="267">
        <v>88000</v>
      </c>
      <c r="EK94" s="267">
        <v>0</v>
      </c>
      <c r="EL94" s="267">
        <v>0</v>
      </c>
      <c r="EM94" s="267">
        <v>0</v>
      </c>
      <c r="EN94" s="267">
        <v>1</v>
      </c>
      <c r="EO94" s="267">
        <v>0</v>
      </c>
      <c r="EP94" s="267">
        <v>0</v>
      </c>
      <c r="EQ94" s="267">
        <v>1</v>
      </c>
      <c r="ER94" s="267" t="s">
        <v>1161</v>
      </c>
    </row>
    <row r="95" spans="1:148" x14ac:dyDescent="0.35">
      <c r="A95" s="267" t="s">
        <v>1172</v>
      </c>
      <c r="B95" s="267">
        <v>1000</v>
      </c>
      <c r="C95" s="267">
        <v>1000</v>
      </c>
      <c r="D95" s="267">
        <v>1000</v>
      </c>
      <c r="E95" s="267">
        <v>1000</v>
      </c>
      <c r="F95" s="267">
        <v>1000</v>
      </c>
      <c r="G95" s="267">
        <v>1000</v>
      </c>
      <c r="H95" s="267">
        <v>1000</v>
      </c>
      <c r="I95" s="267">
        <v>1000</v>
      </c>
      <c r="J95" s="267">
        <v>1000</v>
      </c>
      <c r="K95" s="267">
        <v>1000</v>
      </c>
      <c r="L95" s="267">
        <v>1000</v>
      </c>
      <c r="M95" s="267">
        <v>1000</v>
      </c>
      <c r="N95" s="267">
        <v>5000</v>
      </c>
      <c r="O95" s="267">
        <v>3000</v>
      </c>
      <c r="P95" s="267">
        <v>1000</v>
      </c>
      <c r="Q95" s="267">
        <v>9000</v>
      </c>
      <c r="R95" s="267">
        <v>1000</v>
      </c>
      <c r="S95" s="267">
        <v>1000</v>
      </c>
      <c r="T95" s="267">
        <v>1000</v>
      </c>
      <c r="U95" s="267">
        <v>1000</v>
      </c>
      <c r="V95" s="267">
        <v>1000</v>
      </c>
      <c r="W95" s="267">
        <v>1000</v>
      </c>
      <c r="X95" s="267">
        <v>1000</v>
      </c>
      <c r="Y95" s="267">
        <v>1000</v>
      </c>
      <c r="Z95" s="267">
        <v>1000</v>
      </c>
      <c r="AA95" s="267">
        <v>1000</v>
      </c>
      <c r="AB95" s="267">
        <v>1000</v>
      </c>
      <c r="AC95" s="267">
        <v>1000</v>
      </c>
      <c r="AD95" s="267">
        <v>2000</v>
      </c>
      <c r="AE95" s="267">
        <v>1000</v>
      </c>
      <c r="AF95" s="267">
        <v>1000</v>
      </c>
      <c r="AG95" s="267">
        <v>1000</v>
      </c>
      <c r="AH95" s="267">
        <v>1000</v>
      </c>
      <c r="AI95" s="267">
        <v>1000</v>
      </c>
      <c r="AJ95" s="267">
        <v>1000</v>
      </c>
      <c r="AK95" s="267">
        <v>1000</v>
      </c>
      <c r="AL95" s="267">
        <v>1000</v>
      </c>
      <c r="AM95" s="267">
        <v>1000</v>
      </c>
      <c r="AN95" s="267">
        <v>1000</v>
      </c>
      <c r="AO95" s="267">
        <v>57000</v>
      </c>
      <c r="AP95" s="267">
        <v>16000</v>
      </c>
      <c r="AQ95" s="267">
        <v>6000</v>
      </c>
      <c r="AR95" s="267">
        <v>6000</v>
      </c>
      <c r="AS95" s="267">
        <v>2000</v>
      </c>
      <c r="AT95" s="267">
        <v>1000</v>
      </c>
      <c r="AU95" s="267">
        <v>11000</v>
      </c>
      <c r="AV95" s="267">
        <v>1000</v>
      </c>
      <c r="AW95" s="267">
        <v>1000</v>
      </c>
      <c r="AX95" s="267">
        <v>3000</v>
      </c>
      <c r="AY95" s="267">
        <v>1000</v>
      </c>
      <c r="AZ95" s="267">
        <v>1000</v>
      </c>
      <c r="BA95" s="267">
        <v>2000</v>
      </c>
      <c r="BB95" s="267">
        <v>1000</v>
      </c>
      <c r="BC95" s="267">
        <v>1000</v>
      </c>
      <c r="BD95" s="267">
        <v>1000</v>
      </c>
      <c r="BE95" s="267">
        <v>1000</v>
      </c>
      <c r="BF95" s="267">
        <v>1000</v>
      </c>
      <c r="BG95" s="267">
        <v>2000</v>
      </c>
      <c r="BH95" s="267">
        <v>1000</v>
      </c>
      <c r="BI95" s="267">
        <v>1000</v>
      </c>
      <c r="BJ95" s="267">
        <v>4000</v>
      </c>
      <c r="BK95" s="267">
        <v>1000</v>
      </c>
      <c r="BL95" s="267">
        <v>1000</v>
      </c>
      <c r="BM95" s="267">
        <v>1000</v>
      </c>
      <c r="BN95" s="267">
        <v>1000</v>
      </c>
      <c r="BO95" s="267">
        <v>1000</v>
      </c>
      <c r="BP95" s="267">
        <v>4000</v>
      </c>
      <c r="BQ95" s="267">
        <v>1000</v>
      </c>
      <c r="BR95" s="267">
        <v>1000</v>
      </c>
      <c r="BS95" s="267">
        <v>1000</v>
      </c>
      <c r="BT95" s="267">
        <v>1000</v>
      </c>
      <c r="BU95" s="267">
        <v>1000</v>
      </c>
      <c r="BV95" s="267">
        <v>1000</v>
      </c>
      <c r="BW95" s="267">
        <v>2000</v>
      </c>
      <c r="BX95" s="267">
        <v>1000</v>
      </c>
      <c r="BY95" s="267">
        <v>1000</v>
      </c>
      <c r="BZ95" s="267">
        <v>1000</v>
      </c>
      <c r="CA95" s="267">
        <v>1000</v>
      </c>
      <c r="CB95" s="267">
        <v>1000</v>
      </c>
      <c r="CC95" s="267">
        <v>1000</v>
      </c>
      <c r="CD95" s="267">
        <v>1000</v>
      </c>
      <c r="CE95" s="267">
        <v>4000</v>
      </c>
      <c r="CF95" s="267">
        <v>1000</v>
      </c>
      <c r="CG95" s="267">
        <v>1000</v>
      </c>
      <c r="CH95" s="267">
        <v>1000</v>
      </c>
      <c r="CI95" s="267">
        <v>1000</v>
      </c>
      <c r="CJ95" s="267">
        <v>1000</v>
      </c>
      <c r="CK95" s="267">
        <v>1000</v>
      </c>
      <c r="CL95" s="267">
        <v>1000</v>
      </c>
      <c r="CM95" s="267">
        <v>1000</v>
      </c>
      <c r="CN95" s="267">
        <v>2000</v>
      </c>
      <c r="CO95" s="267">
        <v>1000</v>
      </c>
      <c r="CP95" s="267">
        <v>1000</v>
      </c>
      <c r="CQ95" s="267">
        <v>1000</v>
      </c>
      <c r="CR95" s="267">
        <v>1000</v>
      </c>
      <c r="CS95" s="267">
        <v>1000</v>
      </c>
      <c r="CT95" s="267">
        <v>3000</v>
      </c>
      <c r="CU95" s="267">
        <v>1000</v>
      </c>
      <c r="CV95" s="267">
        <v>1000</v>
      </c>
      <c r="CW95" s="267">
        <v>20000</v>
      </c>
      <c r="CX95" s="267">
        <v>9000</v>
      </c>
      <c r="CY95" s="267">
        <v>2000</v>
      </c>
      <c r="CZ95" s="267">
        <v>1000</v>
      </c>
      <c r="DA95" s="267">
        <v>1000</v>
      </c>
      <c r="DB95" s="267">
        <v>1000</v>
      </c>
      <c r="DC95" s="267">
        <v>1000</v>
      </c>
      <c r="DD95" s="267">
        <v>1000</v>
      </c>
      <c r="DE95" s="267">
        <v>1000</v>
      </c>
      <c r="DF95" s="267">
        <v>1000</v>
      </c>
      <c r="DG95" s="267">
        <v>1000</v>
      </c>
      <c r="DH95" s="267">
        <v>1000</v>
      </c>
      <c r="DI95" s="267">
        <v>15000</v>
      </c>
      <c r="DJ95" s="267">
        <v>2000</v>
      </c>
      <c r="DK95" s="267">
        <v>2000</v>
      </c>
      <c r="DL95" s="267">
        <v>36000</v>
      </c>
      <c r="DM95" s="267">
        <v>11000</v>
      </c>
      <c r="DN95" s="267">
        <v>6000</v>
      </c>
      <c r="DO95" s="267">
        <v>3000</v>
      </c>
      <c r="DP95" s="267">
        <v>1000</v>
      </c>
      <c r="DQ95" s="267">
        <v>1000</v>
      </c>
      <c r="DR95" s="267">
        <v>33000</v>
      </c>
      <c r="DS95" s="267">
        <v>16000</v>
      </c>
      <c r="DT95" s="267">
        <v>23000</v>
      </c>
      <c r="DU95" s="267">
        <v>70000</v>
      </c>
      <c r="DV95" s="267">
        <v>1000</v>
      </c>
      <c r="DW95" s="267">
        <v>614000</v>
      </c>
      <c r="DX95" s="267">
        <v>64000</v>
      </c>
      <c r="DY95" s="267">
        <v>548000</v>
      </c>
      <c r="DZ95" s="267">
        <v>68000</v>
      </c>
      <c r="EA95" s="267">
        <v>48000</v>
      </c>
      <c r="EB95" s="267">
        <v>3000</v>
      </c>
      <c r="EC95" s="267">
        <v>125000</v>
      </c>
      <c r="ED95" s="267">
        <v>19000</v>
      </c>
      <c r="EE95" s="267">
        <v>560000</v>
      </c>
      <c r="EF95" s="267">
        <v>68000</v>
      </c>
      <c r="EG95" s="267">
        <v>632000</v>
      </c>
      <c r="EH95" s="267">
        <v>57000</v>
      </c>
      <c r="EI95" s="267">
        <v>687000</v>
      </c>
      <c r="EJ95" s="267">
        <v>88000</v>
      </c>
      <c r="EK95" s="267">
        <v>0</v>
      </c>
      <c r="EL95" s="267">
        <v>0</v>
      </c>
      <c r="EM95" s="267">
        <v>0</v>
      </c>
      <c r="EN95" s="267">
        <v>1</v>
      </c>
      <c r="EO95" s="267">
        <v>0</v>
      </c>
      <c r="EP95" s="267">
        <v>0</v>
      </c>
      <c r="EQ95" s="267">
        <v>0</v>
      </c>
      <c r="ER95" s="267" t="s">
        <v>1170</v>
      </c>
    </row>
    <row r="96" spans="1:148" x14ac:dyDescent="0.35">
      <c r="A96" s="267" t="s">
        <v>1211</v>
      </c>
      <c r="B96" s="267">
        <v>1000</v>
      </c>
      <c r="C96" s="267">
        <v>1000</v>
      </c>
      <c r="D96" s="267">
        <v>1000</v>
      </c>
      <c r="E96" s="267">
        <v>1000</v>
      </c>
      <c r="F96" s="267">
        <v>1000</v>
      </c>
      <c r="G96" s="267">
        <v>1000</v>
      </c>
      <c r="H96" s="267">
        <v>1000</v>
      </c>
      <c r="I96" s="267">
        <v>1000</v>
      </c>
      <c r="J96" s="267">
        <v>1000</v>
      </c>
      <c r="K96" s="267">
        <v>1000</v>
      </c>
      <c r="L96" s="267">
        <v>1000</v>
      </c>
      <c r="M96" s="267">
        <v>1000</v>
      </c>
      <c r="N96" s="267">
        <v>5000</v>
      </c>
      <c r="O96" s="267">
        <v>3000</v>
      </c>
      <c r="P96" s="267">
        <v>1000</v>
      </c>
      <c r="Q96" s="267">
        <v>9000</v>
      </c>
      <c r="R96" s="267">
        <v>1000</v>
      </c>
      <c r="S96" s="267">
        <v>1000</v>
      </c>
      <c r="T96" s="267">
        <v>1000</v>
      </c>
      <c r="U96" s="267">
        <v>1000</v>
      </c>
      <c r="V96" s="267">
        <v>1000</v>
      </c>
      <c r="W96" s="267">
        <v>1000</v>
      </c>
      <c r="X96" s="267">
        <v>1000</v>
      </c>
      <c r="Y96" s="267">
        <v>1000</v>
      </c>
      <c r="Z96" s="267">
        <v>1000</v>
      </c>
      <c r="AA96" s="267">
        <v>1000</v>
      </c>
      <c r="AB96" s="267">
        <v>1000</v>
      </c>
      <c r="AC96" s="267">
        <v>1000</v>
      </c>
      <c r="AD96" s="267">
        <v>2000</v>
      </c>
      <c r="AE96" s="267">
        <v>1000</v>
      </c>
      <c r="AF96" s="267">
        <v>1000</v>
      </c>
      <c r="AG96" s="267">
        <v>1000</v>
      </c>
      <c r="AH96" s="267">
        <v>1000</v>
      </c>
      <c r="AI96" s="267">
        <v>1000</v>
      </c>
      <c r="AJ96" s="267">
        <v>1000</v>
      </c>
      <c r="AK96" s="267">
        <v>1000</v>
      </c>
      <c r="AL96" s="267">
        <v>1000</v>
      </c>
      <c r="AM96" s="267">
        <v>1000</v>
      </c>
      <c r="AN96" s="267">
        <v>1000</v>
      </c>
      <c r="AO96" s="267">
        <v>57000</v>
      </c>
      <c r="AP96" s="267">
        <v>16000</v>
      </c>
      <c r="AQ96" s="267">
        <v>6000</v>
      </c>
      <c r="AR96" s="267">
        <v>6000</v>
      </c>
      <c r="AS96" s="267">
        <v>2000</v>
      </c>
      <c r="AT96" s="267">
        <v>1000</v>
      </c>
      <c r="AU96" s="267">
        <v>11000</v>
      </c>
      <c r="AV96" s="267">
        <v>1000</v>
      </c>
      <c r="AW96" s="267">
        <v>1000</v>
      </c>
      <c r="AX96" s="267">
        <v>3000</v>
      </c>
      <c r="AY96" s="267">
        <v>1000</v>
      </c>
      <c r="AZ96" s="267">
        <v>1000</v>
      </c>
      <c r="BA96" s="267">
        <v>2000</v>
      </c>
      <c r="BB96" s="267">
        <v>1000</v>
      </c>
      <c r="BC96" s="267">
        <v>1000</v>
      </c>
      <c r="BD96" s="267">
        <v>1000</v>
      </c>
      <c r="BE96" s="267">
        <v>1000</v>
      </c>
      <c r="BF96" s="267">
        <v>1000</v>
      </c>
      <c r="BG96" s="267">
        <v>2000</v>
      </c>
      <c r="BH96" s="267">
        <v>1000</v>
      </c>
      <c r="BI96" s="267">
        <v>1000</v>
      </c>
      <c r="BJ96" s="267">
        <v>4000</v>
      </c>
      <c r="BK96" s="267">
        <v>1000</v>
      </c>
      <c r="BL96" s="267">
        <v>1000</v>
      </c>
      <c r="BM96" s="267">
        <v>1000</v>
      </c>
      <c r="BN96" s="267">
        <v>1000</v>
      </c>
      <c r="BO96" s="267">
        <v>1000</v>
      </c>
      <c r="BP96" s="267">
        <v>4000</v>
      </c>
      <c r="BQ96" s="267">
        <v>1000</v>
      </c>
      <c r="BR96" s="267">
        <v>1000</v>
      </c>
      <c r="BS96" s="267">
        <v>1000</v>
      </c>
      <c r="BT96" s="267">
        <v>1000</v>
      </c>
      <c r="BU96" s="267">
        <v>1000</v>
      </c>
      <c r="BV96" s="267">
        <v>1000</v>
      </c>
      <c r="BW96" s="267">
        <v>2000</v>
      </c>
      <c r="BX96" s="267">
        <v>1000</v>
      </c>
      <c r="BY96" s="267">
        <v>1000</v>
      </c>
      <c r="BZ96" s="267">
        <v>1000</v>
      </c>
      <c r="CA96" s="267">
        <v>1000</v>
      </c>
      <c r="CB96" s="267">
        <v>1000</v>
      </c>
      <c r="CC96" s="267">
        <v>1000</v>
      </c>
      <c r="CD96" s="267">
        <v>1000</v>
      </c>
      <c r="CE96" s="267">
        <v>4000</v>
      </c>
      <c r="CF96" s="267">
        <v>1000</v>
      </c>
      <c r="CG96" s="267">
        <v>1000</v>
      </c>
      <c r="CH96" s="267">
        <v>1000</v>
      </c>
      <c r="CI96" s="267">
        <v>1000</v>
      </c>
      <c r="CJ96" s="267">
        <v>1000</v>
      </c>
      <c r="CK96" s="267">
        <v>1000</v>
      </c>
      <c r="CL96" s="267">
        <v>1000</v>
      </c>
      <c r="CM96" s="267">
        <v>1000</v>
      </c>
      <c r="CN96" s="267">
        <v>2000</v>
      </c>
      <c r="CO96" s="267">
        <v>1000</v>
      </c>
      <c r="CP96" s="267">
        <v>1000</v>
      </c>
      <c r="CQ96" s="267">
        <v>1000</v>
      </c>
      <c r="CR96" s="267">
        <v>1000</v>
      </c>
      <c r="CS96" s="267">
        <v>1000</v>
      </c>
      <c r="CT96" s="267">
        <v>3000</v>
      </c>
      <c r="CU96" s="267">
        <v>1000</v>
      </c>
      <c r="CV96" s="267">
        <v>1000</v>
      </c>
      <c r="CW96" s="267">
        <v>20000</v>
      </c>
      <c r="CX96" s="267">
        <v>9000</v>
      </c>
      <c r="CY96" s="267">
        <v>2000</v>
      </c>
      <c r="CZ96" s="267">
        <v>1000</v>
      </c>
      <c r="DA96" s="267">
        <v>1000</v>
      </c>
      <c r="DB96" s="267">
        <v>1000</v>
      </c>
      <c r="DC96" s="267">
        <v>1000</v>
      </c>
      <c r="DD96" s="267">
        <v>1000</v>
      </c>
      <c r="DE96" s="267">
        <v>1000</v>
      </c>
      <c r="DF96" s="267">
        <v>1000</v>
      </c>
      <c r="DG96" s="267">
        <v>1000</v>
      </c>
      <c r="DH96" s="267">
        <v>1000</v>
      </c>
      <c r="DI96" s="267">
        <v>15000</v>
      </c>
      <c r="DJ96" s="267">
        <v>2000</v>
      </c>
      <c r="DK96" s="267">
        <v>2000</v>
      </c>
      <c r="DL96" s="267">
        <v>36000</v>
      </c>
      <c r="DM96" s="267">
        <v>11000</v>
      </c>
      <c r="DN96" s="267">
        <v>6000</v>
      </c>
      <c r="DO96" s="267">
        <v>3000</v>
      </c>
      <c r="DP96" s="267">
        <v>1000</v>
      </c>
      <c r="DQ96" s="267">
        <v>1000</v>
      </c>
      <c r="DR96" s="267">
        <v>33000</v>
      </c>
      <c r="DS96" s="267">
        <v>16000</v>
      </c>
      <c r="DT96" s="267">
        <v>23000</v>
      </c>
      <c r="DU96" s="267">
        <v>70000</v>
      </c>
      <c r="DV96" s="267">
        <v>1000</v>
      </c>
      <c r="DW96" s="267">
        <v>614000</v>
      </c>
      <c r="DX96" s="267">
        <v>64000</v>
      </c>
      <c r="DY96" s="267">
        <v>548000</v>
      </c>
      <c r="DZ96" s="267">
        <v>68000</v>
      </c>
      <c r="EA96" s="267">
        <v>48000</v>
      </c>
      <c r="EB96" s="267">
        <v>3000</v>
      </c>
      <c r="EC96" s="267">
        <v>125000</v>
      </c>
      <c r="ED96" s="267">
        <v>19000</v>
      </c>
      <c r="EE96" s="267">
        <v>560000</v>
      </c>
      <c r="EF96" s="267">
        <v>68000</v>
      </c>
      <c r="EG96" s="267">
        <v>632000</v>
      </c>
      <c r="EH96" s="267">
        <v>57000</v>
      </c>
      <c r="EI96" s="267">
        <v>687000</v>
      </c>
      <c r="EJ96" s="267">
        <v>88000</v>
      </c>
      <c r="EK96" s="267">
        <v>0</v>
      </c>
      <c r="EL96" s="267">
        <v>0</v>
      </c>
      <c r="EM96" s="267">
        <v>0</v>
      </c>
      <c r="EN96" s="267">
        <v>1</v>
      </c>
      <c r="EO96" s="267">
        <v>0</v>
      </c>
      <c r="EP96" s="267">
        <v>0</v>
      </c>
      <c r="EQ96" s="267">
        <v>1</v>
      </c>
      <c r="ER96" s="267" t="s">
        <v>1209</v>
      </c>
    </row>
    <row r="97" spans="1:148" x14ac:dyDescent="0.35">
      <c r="A97" s="267" t="s">
        <v>1355</v>
      </c>
      <c r="B97" s="267">
        <v>1000</v>
      </c>
      <c r="C97" s="267">
        <v>1000</v>
      </c>
      <c r="D97" s="267">
        <v>1000</v>
      </c>
      <c r="E97" s="267">
        <v>1000</v>
      </c>
      <c r="F97" s="267">
        <v>1000</v>
      </c>
      <c r="G97" s="267">
        <v>1000</v>
      </c>
      <c r="H97" s="267">
        <v>1000</v>
      </c>
      <c r="I97" s="267">
        <v>1000</v>
      </c>
      <c r="J97" s="267">
        <v>1000</v>
      </c>
      <c r="K97" s="267">
        <v>1000</v>
      </c>
      <c r="L97" s="267">
        <v>1000</v>
      </c>
      <c r="M97" s="267">
        <v>1000</v>
      </c>
      <c r="N97" s="267">
        <v>5000</v>
      </c>
      <c r="O97" s="267">
        <v>3000</v>
      </c>
      <c r="P97" s="267">
        <v>1000</v>
      </c>
      <c r="Q97" s="267">
        <v>9000</v>
      </c>
      <c r="R97" s="267">
        <v>1000</v>
      </c>
      <c r="S97" s="267">
        <v>1000</v>
      </c>
      <c r="T97" s="267">
        <v>1000</v>
      </c>
      <c r="U97" s="267">
        <v>1000</v>
      </c>
      <c r="V97" s="267">
        <v>1000</v>
      </c>
      <c r="W97" s="267">
        <v>1000</v>
      </c>
      <c r="X97" s="267">
        <v>1000</v>
      </c>
      <c r="Y97" s="267">
        <v>1000</v>
      </c>
      <c r="Z97" s="267">
        <v>1000</v>
      </c>
      <c r="AA97" s="267">
        <v>1000</v>
      </c>
      <c r="AB97" s="267">
        <v>1000</v>
      </c>
      <c r="AC97" s="267">
        <v>1000</v>
      </c>
      <c r="AD97" s="267">
        <v>2000</v>
      </c>
      <c r="AE97" s="267">
        <v>1000</v>
      </c>
      <c r="AF97" s="267">
        <v>1000</v>
      </c>
      <c r="AG97" s="267">
        <v>1000</v>
      </c>
      <c r="AH97" s="267">
        <v>1000</v>
      </c>
      <c r="AI97" s="267">
        <v>1000</v>
      </c>
      <c r="AJ97" s="267">
        <v>1000</v>
      </c>
      <c r="AK97" s="267">
        <v>1000</v>
      </c>
      <c r="AL97" s="267">
        <v>1000</v>
      </c>
      <c r="AM97" s="267">
        <v>1000</v>
      </c>
      <c r="AN97" s="267">
        <v>1000</v>
      </c>
      <c r="AO97" s="267">
        <v>57000</v>
      </c>
      <c r="AP97" s="267">
        <v>16000</v>
      </c>
      <c r="AQ97" s="267">
        <v>6000</v>
      </c>
      <c r="AR97" s="267">
        <v>6000</v>
      </c>
      <c r="AS97" s="267">
        <v>2000</v>
      </c>
      <c r="AT97" s="267">
        <v>1000</v>
      </c>
      <c r="AU97" s="267">
        <v>11000</v>
      </c>
      <c r="AV97" s="267">
        <v>1000</v>
      </c>
      <c r="AW97" s="267">
        <v>1000</v>
      </c>
      <c r="AX97" s="267">
        <v>3000</v>
      </c>
      <c r="AY97" s="267">
        <v>1000</v>
      </c>
      <c r="AZ97" s="267">
        <v>1000</v>
      </c>
      <c r="BA97" s="267">
        <v>2000</v>
      </c>
      <c r="BB97" s="267">
        <v>1000</v>
      </c>
      <c r="BC97" s="267">
        <v>1000</v>
      </c>
      <c r="BD97" s="267">
        <v>1000</v>
      </c>
      <c r="BE97" s="267">
        <v>1000</v>
      </c>
      <c r="BF97" s="267">
        <v>1000</v>
      </c>
      <c r="BG97" s="267">
        <v>2000</v>
      </c>
      <c r="BH97" s="267">
        <v>1000</v>
      </c>
      <c r="BI97" s="267">
        <v>1000</v>
      </c>
      <c r="BJ97" s="267">
        <v>4000</v>
      </c>
      <c r="BK97" s="267">
        <v>1000</v>
      </c>
      <c r="BL97" s="267">
        <v>1000</v>
      </c>
      <c r="BM97" s="267">
        <v>1000</v>
      </c>
      <c r="BN97" s="267">
        <v>1000</v>
      </c>
      <c r="BO97" s="267">
        <v>1000</v>
      </c>
      <c r="BP97" s="267">
        <v>4000</v>
      </c>
      <c r="BQ97" s="267">
        <v>1000</v>
      </c>
      <c r="BR97" s="267">
        <v>1000</v>
      </c>
      <c r="BS97" s="267">
        <v>1000</v>
      </c>
      <c r="BT97" s="267">
        <v>1000</v>
      </c>
      <c r="BU97" s="267">
        <v>1000</v>
      </c>
      <c r="BV97" s="267">
        <v>1000</v>
      </c>
      <c r="BW97" s="267">
        <v>2000</v>
      </c>
      <c r="BX97" s="267">
        <v>1000</v>
      </c>
      <c r="BY97" s="267">
        <v>1000</v>
      </c>
      <c r="BZ97" s="267">
        <v>1000</v>
      </c>
      <c r="CA97" s="267">
        <v>1000</v>
      </c>
      <c r="CB97" s="267">
        <v>1000</v>
      </c>
      <c r="CC97" s="267">
        <v>1000</v>
      </c>
      <c r="CD97" s="267">
        <v>1000</v>
      </c>
      <c r="CE97" s="267">
        <v>4000</v>
      </c>
      <c r="CF97" s="267">
        <v>1000</v>
      </c>
      <c r="CG97" s="267">
        <v>1000</v>
      </c>
      <c r="CH97" s="267">
        <v>1000</v>
      </c>
      <c r="CI97" s="267">
        <v>1000</v>
      </c>
      <c r="CJ97" s="267">
        <v>1000</v>
      </c>
      <c r="CK97" s="267">
        <v>1000</v>
      </c>
      <c r="CL97" s="267">
        <v>1000</v>
      </c>
      <c r="CM97" s="267">
        <v>1000</v>
      </c>
      <c r="CN97" s="267">
        <v>2000</v>
      </c>
      <c r="CO97" s="267">
        <v>1000</v>
      </c>
      <c r="CP97" s="267">
        <v>1000</v>
      </c>
      <c r="CQ97" s="267">
        <v>1000</v>
      </c>
      <c r="CR97" s="267">
        <v>1000</v>
      </c>
      <c r="CS97" s="267">
        <v>1000</v>
      </c>
      <c r="CT97" s="267">
        <v>3000</v>
      </c>
      <c r="CU97" s="267">
        <v>1000</v>
      </c>
      <c r="CV97" s="267">
        <v>1000</v>
      </c>
      <c r="CW97" s="267">
        <v>20000</v>
      </c>
      <c r="CX97" s="267">
        <v>9000</v>
      </c>
      <c r="CY97" s="267">
        <v>2000</v>
      </c>
      <c r="CZ97" s="267">
        <v>1000</v>
      </c>
      <c r="DA97" s="267">
        <v>1000</v>
      </c>
      <c r="DB97" s="267">
        <v>1000</v>
      </c>
      <c r="DC97" s="267">
        <v>1000</v>
      </c>
      <c r="DD97" s="267">
        <v>1000</v>
      </c>
      <c r="DE97" s="267">
        <v>1000</v>
      </c>
      <c r="DF97" s="267">
        <v>1000</v>
      </c>
      <c r="DG97" s="267">
        <v>1000</v>
      </c>
      <c r="DH97" s="267">
        <v>1000</v>
      </c>
      <c r="DI97" s="267">
        <v>15000</v>
      </c>
      <c r="DJ97" s="267">
        <v>2000</v>
      </c>
      <c r="DK97" s="267">
        <v>2000</v>
      </c>
      <c r="DL97" s="267">
        <v>36000</v>
      </c>
      <c r="DM97" s="267">
        <v>11000</v>
      </c>
      <c r="DN97" s="267">
        <v>6000</v>
      </c>
      <c r="DO97" s="267">
        <v>3000</v>
      </c>
      <c r="DP97" s="267">
        <v>1000</v>
      </c>
      <c r="DQ97" s="267">
        <v>1000</v>
      </c>
      <c r="DR97" s="267">
        <v>33000</v>
      </c>
      <c r="DS97" s="267">
        <v>16000</v>
      </c>
      <c r="DT97" s="267">
        <v>23000</v>
      </c>
      <c r="DU97" s="267">
        <v>70000</v>
      </c>
      <c r="DV97" s="267">
        <v>1000</v>
      </c>
      <c r="DW97" s="267">
        <v>614000</v>
      </c>
      <c r="DX97" s="267">
        <v>64000</v>
      </c>
      <c r="DY97" s="267">
        <v>548000</v>
      </c>
      <c r="DZ97" s="267">
        <v>68000</v>
      </c>
      <c r="EA97" s="267">
        <v>48000</v>
      </c>
      <c r="EB97" s="267">
        <v>3000</v>
      </c>
      <c r="EC97" s="267">
        <v>125000</v>
      </c>
      <c r="ED97" s="267">
        <v>19000</v>
      </c>
      <c r="EE97" s="267">
        <v>560000</v>
      </c>
      <c r="EF97" s="267">
        <v>68000</v>
      </c>
      <c r="EG97" s="267">
        <v>632000</v>
      </c>
      <c r="EH97" s="267">
        <v>57000</v>
      </c>
      <c r="EI97" s="267">
        <v>687000</v>
      </c>
      <c r="EJ97" s="267">
        <v>88000</v>
      </c>
      <c r="EK97" s="267">
        <v>0</v>
      </c>
      <c r="EL97" s="267">
        <v>0</v>
      </c>
      <c r="EM97" s="267">
        <v>0</v>
      </c>
      <c r="EN97" s="267">
        <v>1</v>
      </c>
      <c r="EO97" s="267">
        <v>0</v>
      </c>
      <c r="EP97" s="267">
        <v>0</v>
      </c>
      <c r="EQ97" s="267">
        <v>1</v>
      </c>
      <c r="ER97" s="267" t="s">
        <v>1353</v>
      </c>
    </row>
    <row r="98" spans="1:148" x14ac:dyDescent="0.35">
      <c r="A98" s="267" t="s">
        <v>1454</v>
      </c>
      <c r="B98" s="267">
        <v>1000</v>
      </c>
      <c r="C98" s="267">
        <v>1000</v>
      </c>
      <c r="D98" s="267">
        <v>1000</v>
      </c>
      <c r="E98" s="267">
        <v>1000</v>
      </c>
      <c r="F98" s="267">
        <v>1000</v>
      </c>
      <c r="G98" s="267">
        <v>1000</v>
      </c>
      <c r="H98" s="267">
        <v>1000</v>
      </c>
      <c r="I98" s="267">
        <v>1000</v>
      </c>
      <c r="J98" s="267">
        <v>1000</v>
      </c>
      <c r="K98" s="267">
        <v>1000</v>
      </c>
      <c r="L98" s="267">
        <v>1000</v>
      </c>
      <c r="M98" s="267">
        <v>1000</v>
      </c>
      <c r="N98" s="267">
        <v>5000</v>
      </c>
      <c r="O98" s="267">
        <v>3000</v>
      </c>
      <c r="P98" s="267">
        <v>1000</v>
      </c>
      <c r="Q98" s="267">
        <v>9000</v>
      </c>
      <c r="R98" s="267">
        <v>1000</v>
      </c>
      <c r="S98" s="267">
        <v>1000</v>
      </c>
      <c r="T98" s="267">
        <v>1000</v>
      </c>
      <c r="U98" s="267">
        <v>1000</v>
      </c>
      <c r="V98" s="267">
        <v>1000</v>
      </c>
      <c r="W98" s="267">
        <v>1000</v>
      </c>
      <c r="X98" s="267">
        <v>1000</v>
      </c>
      <c r="Y98" s="267">
        <v>1000</v>
      </c>
      <c r="Z98" s="267">
        <v>1000</v>
      </c>
      <c r="AA98" s="267">
        <v>1000</v>
      </c>
      <c r="AB98" s="267">
        <v>1000</v>
      </c>
      <c r="AC98" s="267">
        <v>1000</v>
      </c>
      <c r="AD98" s="267">
        <v>2000</v>
      </c>
      <c r="AE98" s="267">
        <v>1000</v>
      </c>
      <c r="AF98" s="267">
        <v>1000</v>
      </c>
      <c r="AG98" s="267">
        <v>1000</v>
      </c>
      <c r="AH98" s="267">
        <v>1000</v>
      </c>
      <c r="AI98" s="267">
        <v>1000</v>
      </c>
      <c r="AJ98" s="267">
        <v>1000</v>
      </c>
      <c r="AK98" s="267">
        <v>1000</v>
      </c>
      <c r="AL98" s="267">
        <v>1000</v>
      </c>
      <c r="AM98" s="267">
        <v>1000</v>
      </c>
      <c r="AN98" s="267">
        <v>1000</v>
      </c>
      <c r="AO98" s="267">
        <v>57000</v>
      </c>
      <c r="AP98" s="267">
        <v>16000</v>
      </c>
      <c r="AQ98" s="267">
        <v>6000</v>
      </c>
      <c r="AR98" s="267">
        <v>6000</v>
      </c>
      <c r="AS98" s="267">
        <v>2000</v>
      </c>
      <c r="AT98" s="267">
        <v>1000</v>
      </c>
      <c r="AU98" s="267">
        <v>11000</v>
      </c>
      <c r="AV98" s="267">
        <v>1000</v>
      </c>
      <c r="AW98" s="267">
        <v>1000</v>
      </c>
      <c r="AX98" s="267">
        <v>3000</v>
      </c>
      <c r="AY98" s="267">
        <v>1000</v>
      </c>
      <c r="AZ98" s="267">
        <v>1000</v>
      </c>
      <c r="BA98" s="267">
        <v>2000</v>
      </c>
      <c r="BB98" s="267">
        <v>1000</v>
      </c>
      <c r="BC98" s="267">
        <v>1000</v>
      </c>
      <c r="BD98" s="267">
        <v>1000</v>
      </c>
      <c r="BE98" s="267">
        <v>1000</v>
      </c>
      <c r="BF98" s="267">
        <v>1000</v>
      </c>
      <c r="BG98" s="267">
        <v>2000</v>
      </c>
      <c r="BH98" s="267">
        <v>1000</v>
      </c>
      <c r="BI98" s="267">
        <v>1000</v>
      </c>
      <c r="BJ98" s="267">
        <v>4000</v>
      </c>
      <c r="BK98" s="267">
        <v>1000</v>
      </c>
      <c r="BL98" s="267">
        <v>1000</v>
      </c>
      <c r="BM98" s="267">
        <v>1000</v>
      </c>
      <c r="BN98" s="267">
        <v>1000</v>
      </c>
      <c r="BO98" s="267">
        <v>1000</v>
      </c>
      <c r="BP98" s="267">
        <v>4000</v>
      </c>
      <c r="BQ98" s="267">
        <v>1000</v>
      </c>
      <c r="BR98" s="267">
        <v>1000</v>
      </c>
      <c r="BS98" s="267">
        <v>1000</v>
      </c>
      <c r="BT98" s="267">
        <v>1000</v>
      </c>
      <c r="BU98" s="267">
        <v>1000</v>
      </c>
      <c r="BV98" s="267">
        <v>1000</v>
      </c>
      <c r="BW98" s="267">
        <v>2000</v>
      </c>
      <c r="BX98" s="267">
        <v>1000</v>
      </c>
      <c r="BY98" s="267">
        <v>1000</v>
      </c>
      <c r="BZ98" s="267">
        <v>1000</v>
      </c>
      <c r="CA98" s="267">
        <v>1000</v>
      </c>
      <c r="CB98" s="267">
        <v>1000</v>
      </c>
      <c r="CC98" s="267">
        <v>1000</v>
      </c>
      <c r="CD98" s="267">
        <v>1000</v>
      </c>
      <c r="CE98" s="267">
        <v>4000</v>
      </c>
      <c r="CF98" s="267">
        <v>1000</v>
      </c>
      <c r="CG98" s="267">
        <v>1000</v>
      </c>
      <c r="CH98" s="267">
        <v>1000</v>
      </c>
      <c r="CI98" s="267">
        <v>1000</v>
      </c>
      <c r="CJ98" s="267">
        <v>1000</v>
      </c>
      <c r="CK98" s="267">
        <v>1000</v>
      </c>
      <c r="CL98" s="267">
        <v>1000</v>
      </c>
      <c r="CM98" s="267">
        <v>1000</v>
      </c>
      <c r="CN98" s="267">
        <v>2000</v>
      </c>
      <c r="CO98" s="267">
        <v>1000</v>
      </c>
      <c r="CP98" s="267">
        <v>1000</v>
      </c>
      <c r="CQ98" s="267">
        <v>1000</v>
      </c>
      <c r="CR98" s="267">
        <v>1000</v>
      </c>
      <c r="CS98" s="267">
        <v>1000</v>
      </c>
      <c r="CT98" s="267">
        <v>3000</v>
      </c>
      <c r="CU98" s="267">
        <v>1000</v>
      </c>
      <c r="CV98" s="267">
        <v>1000</v>
      </c>
      <c r="CW98" s="267">
        <v>20000</v>
      </c>
      <c r="CX98" s="267">
        <v>9000</v>
      </c>
      <c r="CY98" s="267">
        <v>2000</v>
      </c>
      <c r="CZ98" s="267">
        <v>1000</v>
      </c>
      <c r="DA98" s="267">
        <v>1000</v>
      </c>
      <c r="DB98" s="267">
        <v>1000</v>
      </c>
      <c r="DC98" s="267">
        <v>1000</v>
      </c>
      <c r="DD98" s="267">
        <v>1000</v>
      </c>
      <c r="DE98" s="267">
        <v>1000</v>
      </c>
      <c r="DF98" s="267">
        <v>1000</v>
      </c>
      <c r="DG98" s="267">
        <v>1000</v>
      </c>
      <c r="DH98" s="267">
        <v>1000</v>
      </c>
      <c r="DI98" s="267">
        <v>15000</v>
      </c>
      <c r="DJ98" s="267">
        <v>2000</v>
      </c>
      <c r="DK98" s="267">
        <v>2000</v>
      </c>
      <c r="DL98" s="267">
        <v>36000</v>
      </c>
      <c r="DM98" s="267">
        <v>11000</v>
      </c>
      <c r="DN98" s="267">
        <v>6000</v>
      </c>
      <c r="DO98" s="267">
        <v>3000</v>
      </c>
      <c r="DP98" s="267">
        <v>1000</v>
      </c>
      <c r="DQ98" s="267">
        <v>1000</v>
      </c>
      <c r="DR98" s="267">
        <v>33000</v>
      </c>
      <c r="DS98" s="267">
        <v>16000</v>
      </c>
      <c r="DT98" s="267">
        <v>23000</v>
      </c>
      <c r="DU98" s="267">
        <v>70000</v>
      </c>
      <c r="DV98" s="267">
        <v>1000</v>
      </c>
      <c r="DW98" s="267">
        <v>614000</v>
      </c>
      <c r="DX98" s="267">
        <v>64000</v>
      </c>
      <c r="DY98" s="267">
        <v>548000</v>
      </c>
      <c r="DZ98" s="267">
        <v>68000</v>
      </c>
      <c r="EA98" s="267">
        <v>48000</v>
      </c>
      <c r="EB98" s="267">
        <v>3000</v>
      </c>
      <c r="EC98" s="267">
        <v>125000</v>
      </c>
      <c r="ED98" s="267">
        <v>19000</v>
      </c>
      <c r="EE98" s="267">
        <v>560000</v>
      </c>
      <c r="EF98" s="267">
        <v>68000</v>
      </c>
      <c r="EG98" s="267">
        <v>632000</v>
      </c>
      <c r="EH98" s="267">
        <v>57000</v>
      </c>
      <c r="EI98" s="267">
        <v>687000</v>
      </c>
      <c r="EJ98" s="267">
        <v>88000</v>
      </c>
      <c r="EK98" s="267">
        <v>0</v>
      </c>
      <c r="EL98" s="267">
        <v>0</v>
      </c>
      <c r="EM98" s="267">
        <v>0</v>
      </c>
      <c r="EN98" s="267">
        <v>1</v>
      </c>
      <c r="EO98" s="267">
        <v>0</v>
      </c>
      <c r="EP98" s="267">
        <v>0</v>
      </c>
      <c r="EQ98" s="267">
        <v>1</v>
      </c>
      <c r="ER98" s="267" t="s">
        <v>1452</v>
      </c>
    </row>
    <row r="99" spans="1:148" x14ac:dyDescent="0.35">
      <c r="A99" s="267" t="s">
        <v>1627</v>
      </c>
      <c r="B99" s="267">
        <v>1000</v>
      </c>
      <c r="C99" s="267">
        <v>1000</v>
      </c>
      <c r="D99" s="267">
        <v>1000</v>
      </c>
      <c r="E99" s="267">
        <v>1000</v>
      </c>
      <c r="F99" s="267">
        <v>1000</v>
      </c>
      <c r="G99" s="267">
        <v>1000</v>
      </c>
      <c r="H99" s="267">
        <v>1000</v>
      </c>
      <c r="I99" s="267">
        <v>1000</v>
      </c>
      <c r="J99" s="267">
        <v>1000</v>
      </c>
      <c r="K99" s="267">
        <v>1000</v>
      </c>
      <c r="L99" s="267">
        <v>1000</v>
      </c>
      <c r="M99" s="267">
        <v>1000</v>
      </c>
      <c r="N99" s="267">
        <v>5000</v>
      </c>
      <c r="O99" s="267">
        <v>3000</v>
      </c>
      <c r="P99" s="267">
        <v>1000</v>
      </c>
      <c r="Q99" s="267">
        <v>9000</v>
      </c>
      <c r="R99" s="267">
        <v>1000</v>
      </c>
      <c r="S99" s="267">
        <v>1000</v>
      </c>
      <c r="T99" s="267">
        <v>1000</v>
      </c>
      <c r="U99" s="267">
        <v>1000</v>
      </c>
      <c r="V99" s="267">
        <v>1000</v>
      </c>
      <c r="W99" s="267">
        <v>1000</v>
      </c>
      <c r="X99" s="267">
        <v>1000</v>
      </c>
      <c r="Y99" s="267">
        <v>1000</v>
      </c>
      <c r="Z99" s="267">
        <v>1000</v>
      </c>
      <c r="AA99" s="267">
        <v>1000</v>
      </c>
      <c r="AB99" s="267">
        <v>1000</v>
      </c>
      <c r="AC99" s="267">
        <v>1000</v>
      </c>
      <c r="AD99" s="267">
        <v>2000</v>
      </c>
      <c r="AE99" s="267">
        <v>1000</v>
      </c>
      <c r="AF99" s="267">
        <v>1000</v>
      </c>
      <c r="AG99" s="267">
        <v>1000</v>
      </c>
      <c r="AH99" s="267">
        <v>1000</v>
      </c>
      <c r="AI99" s="267">
        <v>1000</v>
      </c>
      <c r="AJ99" s="267">
        <v>1000</v>
      </c>
      <c r="AK99" s="267">
        <v>1000</v>
      </c>
      <c r="AL99" s="267">
        <v>1000</v>
      </c>
      <c r="AM99" s="267">
        <v>1000</v>
      </c>
      <c r="AN99" s="267">
        <v>1000</v>
      </c>
      <c r="AO99" s="267">
        <v>57000</v>
      </c>
      <c r="AP99" s="267">
        <v>16000</v>
      </c>
      <c r="AQ99" s="267">
        <v>6000</v>
      </c>
      <c r="AR99" s="267">
        <v>6000</v>
      </c>
      <c r="AS99" s="267">
        <v>2000</v>
      </c>
      <c r="AT99" s="267">
        <v>1000</v>
      </c>
      <c r="AU99" s="267">
        <v>11000</v>
      </c>
      <c r="AV99" s="267">
        <v>1000</v>
      </c>
      <c r="AW99" s="267">
        <v>1000</v>
      </c>
      <c r="AX99" s="267">
        <v>3000</v>
      </c>
      <c r="AY99" s="267">
        <v>1000</v>
      </c>
      <c r="AZ99" s="267">
        <v>1000</v>
      </c>
      <c r="BA99" s="267">
        <v>2000</v>
      </c>
      <c r="BB99" s="267">
        <v>1000</v>
      </c>
      <c r="BC99" s="267">
        <v>1000</v>
      </c>
      <c r="BD99" s="267">
        <v>1000</v>
      </c>
      <c r="BE99" s="267">
        <v>1000</v>
      </c>
      <c r="BF99" s="267">
        <v>1000</v>
      </c>
      <c r="BG99" s="267">
        <v>2000</v>
      </c>
      <c r="BH99" s="267">
        <v>1000</v>
      </c>
      <c r="BI99" s="267">
        <v>1000</v>
      </c>
      <c r="BJ99" s="267">
        <v>4000</v>
      </c>
      <c r="BK99" s="267">
        <v>1000</v>
      </c>
      <c r="BL99" s="267">
        <v>1000</v>
      </c>
      <c r="BM99" s="267">
        <v>1000</v>
      </c>
      <c r="BN99" s="267">
        <v>1000</v>
      </c>
      <c r="BO99" s="267">
        <v>1000</v>
      </c>
      <c r="BP99" s="267">
        <v>4000</v>
      </c>
      <c r="BQ99" s="267">
        <v>1000</v>
      </c>
      <c r="BR99" s="267">
        <v>1000</v>
      </c>
      <c r="BS99" s="267">
        <v>1000</v>
      </c>
      <c r="BT99" s="267">
        <v>1000</v>
      </c>
      <c r="BU99" s="267">
        <v>1000</v>
      </c>
      <c r="BV99" s="267">
        <v>1000</v>
      </c>
      <c r="BW99" s="267">
        <v>2000</v>
      </c>
      <c r="BX99" s="267">
        <v>1000</v>
      </c>
      <c r="BY99" s="267">
        <v>1000</v>
      </c>
      <c r="BZ99" s="267">
        <v>1000</v>
      </c>
      <c r="CA99" s="267">
        <v>1000</v>
      </c>
      <c r="CB99" s="267">
        <v>1000</v>
      </c>
      <c r="CC99" s="267">
        <v>1000</v>
      </c>
      <c r="CD99" s="267">
        <v>1000</v>
      </c>
      <c r="CE99" s="267">
        <v>4000</v>
      </c>
      <c r="CF99" s="267">
        <v>1000</v>
      </c>
      <c r="CG99" s="267">
        <v>1000</v>
      </c>
      <c r="CH99" s="267">
        <v>1000</v>
      </c>
      <c r="CI99" s="267">
        <v>1000</v>
      </c>
      <c r="CJ99" s="267">
        <v>1000</v>
      </c>
      <c r="CK99" s="267">
        <v>1000</v>
      </c>
      <c r="CL99" s="267">
        <v>1000</v>
      </c>
      <c r="CM99" s="267">
        <v>1000</v>
      </c>
      <c r="CN99" s="267">
        <v>2000</v>
      </c>
      <c r="CO99" s="267">
        <v>1000</v>
      </c>
      <c r="CP99" s="267">
        <v>1000</v>
      </c>
      <c r="CQ99" s="267">
        <v>1000</v>
      </c>
      <c r="CR99" s="267">
        <v>1000</v>
      </c>
      <c r="CS99" s="267">
        <v>1000</v>
      </c>
      <c r="CT99" s="267">
        <v>3000</v>
      </c>
      <c r="CU99" s="267">
        <v>1000</v>
      </c>
      <c r="CV99" s="267">
        <v>1000</v>
      </c>
      <c r="CW99" s="267">
        <v>20000</v>
      </c>
      <c r="CX99" s="267">
        <v>9000</v>
      </c>
      <c r="CY99" s="267">
        <v>2000</v>
      </c>
      <c r="CZ99" s="267">
        <v>1000</v>
      </c>
      <c r="DA99" s="267">
        <v>1000</v>
      </c>
      <c r="DB99" s="267">
        <v>1000</v>
      </c>
      <c r="DC99" s="267">
        <v>1000</v>
      </c>
      <c r="DD99" s="267">
        <v>1000</v>
      </c>
      <c r="DE99" s="267">
        <v>1000</v>
      </c>
      <c r="DF99" s="267">
        <v>1000</v>
      </c>
      <c r="DG99" s="267">
        <v>1000</v>
      </c>
      <c r="DH99" s="267">
        <v>1000</v>
      </c>
      <c r="DI99" s="267">
        <v>15000</v>
      </c>
      <c r="DJ99" s="267">
        <v>2000</v>
      </c>
      <c r="DK99" s="267">
        <v>2000</v>
      </c>
      <c r="DL99" s="267">
        <v>36000</v>
      </c>
      <c r="DM99" s="267">
        <v>11000</v>
      </c>
      <c r="DN99" s="267">
        <v>6000</v>
      </c>
      <c r="DO99" s="267">
        <v>3000</v>
      </c>
      <c r="DP99" s="267">
        <v>1000</v>
      </c>
      <c r="DQ99" s="267">
        <v>1000</v>
      </c>
      <c r="DR99" s="267">
        <v>33000</v>
      </c>
      <c r="DS99" s="267">
        <v>16000</v>
      </c>
      <c r="DT99" s="267">
        <v>23000</v>
      </c>
      <c r="DU99" s="267">
        <v>70000</v>
      </c>
      <c r="DV99" s="267">
        <v>1000</v>
      </c>
      <c r="DW99" s="267">
        <v>614000</v>
      </c>
      <c r="DX99" s="267">
        <v>64000</v>
      </c>
      <c r="DY99" s="267">
        <v>548000</v>
      </c>
      <c r="DZ99" s="267">
        <v>68000</v>
      </c>
      <c r="EA99" s="267">
        <v>48000</v>
      </c>
      <c r="EB99" s="267">
        <v>3000</v>
      </c>
      <c r="EC99" s="267">
        <v>125000</v>
      </c>
      <c r="ED99" s="267">
        <v>19000</v>
      </c>
      <c r="EE99" s="267">
        <v>560000</v>
      </c>
      <c r="EF99" s="267">
        <v>68000</v>
      </c>
      <c r="EG99" s="267">
        <v>632000</v>
      </c>
      <c r="EH99" s="267">
        <v>57000</v>
      </c>
      <c r="EI99" s="267">
        <v>687000</v>
      </c>
      <c r="EJ99" s="267">
        <v>88000</v>
      </c>
      <c r="EK99" s="267">
        <v>0</v>
      </c>
      <c r="EL99" s="267">
        <v>0</v>
      </c>
      <c r="EM99" s="267">
        <v>0</v>
      </c>
      <c r="EN99" s="267">
        <v>1</v>
      </c>
      <c r="EO99" s="267">
        <v>0</v>
      </c>
      <c r="EP99" s="267">
        <v>0</v>
      </c>
      <c r="EQ99" s="267">
        <v>0</v>
      </c>
      <c r="ER99" s="267" t="s">
        <v>1625</v>
      </c>
    </row>
    <row r="100" spans="1:148" x14ac:dyDescent="0.35">
      <c r="A100" s="267" t="s">
        <v>1834</v>
      </c>
      <c r="B100" s="267">
        <v>1000</v>
      </c>
      <c r="C100" s="267">
        <v>1000</v>
      </c>
      <c r="D100" s="267">
        <v>1000</v>
      </c>
      <c r="E100" s="267">
        <v>1000</v>
      </c>
      <c r="F100" s="267">
        <v>1000</v>
      </c>
      <c r="G100" s="267">
        <v>1000</v>
      </c>
      <c r="H100" s="267">
        <v>1000</v>
      </c>
      <c r="I100" s="267">
        <v>1000</v>
      </c>
      <c r="J100" s="267">
        <v>1000</v>
      </c>
      <c r="K100" s="267">
        <v>1000</v>
      </c>
      <c r="L100" s="267">
        <v>1000</v>
      </c>
      <c r="M100" s="267">
        <v>1000</v>
      </c>
      <c r="N100" s="267">
        <v>5000</v>
      </c>
      <c r="O100" s="267">
        <v>3000</v>
      </c>
      <c r="P100" s="267">
        <v>1000</v>
      </c>
      <c r="Q100" s="267">
        <v>9000</v>
      </c>
      <c r="R100" s="267">
        <v>1000</v>
      </c>
      <c r="S100" s="267">
        <v>1000</v>
      </c>
      <c r="T100" s="267">
        <v>1000</v>
      </c>
      <c r="U100" s="267">
        <v>1000</v>
      </c>
      <c r="V100" s="267">
        <v>1000</v>
      </c>
      <c r="W100" s="267">
        <v>1000</v>
      </c>
      <c r="X100" s="267">
        <v>1000</v>
      </c>
      <c r="Y100" s="267">
        <v>1000</v>
      </c>
      <c r="Z100" s="267">
        <v>1000</v>
      </c>
      <c r="AA100" s="267">
        <v>1000</v>
      </c>
      <c r="AB100" s="267">
        <v>1000</v>
      </c>
      <c r="AC100" s="267">
        <v>1000</v>
      </c>
      <c r="AD100" s="267">
        <v>2000</v>
      </c>
      <c r="AE100" s="267">
        <v>1000</v>
      </c>
      <c r="AF100" s="267">
        <v>1000</v>
      </c>
      <c r="AG100" s="267">
        <v>1000</v>
      </c>
      <c r="AH100" s="267">
        <v>1000</v>
      </c>
      <c r="AI100" s="267">
        <v>1000</v>
      </c>
      <c r="AJ100" s="267">
        <v>1000</v>
      </c>
      <c r="AK100" s="267">
        <v>1000</v>
      </c>
      <c r="AL100" s="267">
        <v>1000</v>
      </c>
      <c r="AM100" s="267">
        <v>1000</v>
      </c>
      <c r="AN100" s="267">
        <v>1000</v>
      </c>
      <c r="AO100" s="267">
        <v>57000</v>
      </c>
      <c r="AP100" s="267">
        <v>16000</v>
      </c>
      <c r="AQ100" s="267">
        <v>6000</v>
      </c>
      <c r="AR100" s="267">
        <v>6000</v>
      </c>
      <c r="AS100" s="267">
        <v>2000</v>
      </c>
      <c r="AT100" s="267">
        <v>1000</v>
      </c>
      <c r="AU100" s="267">
        <v>11000</v>
      </c>
      <c r="AV100" s="267">
        <v>1000</v>
      </c>
      <c r="AW100" s="267">
        <v>1000</v>
      </c>
      <c r="AX100" s="267">
        <v>3000</v>
      </c>
      <c r="AY100" s="267">
        <v>1000</v>
      </c>
      <c r="AZ100" s="267">
        <v>1000</v>
      </c>
      <c r="BA100" s="267">
        <v>2000</v>
      </c>
      <c r="BB100" s="267">
        <v>1000</v>
      </c>
      <c r="BC100" s="267">
        <v>1000</v>
      </c>
      <c r="BD100" s="267">
        <v>1000</v>
      </c>
      <c r="BE100" s="267">
        <v>1000</v>
      </c>
      <c r="BF100" s="267">
        <v>1000</v>
      </c>
      <c r="BG100" s="267">
        <v>2000</v>
      </c>
      <c r="BH100" s="267">
        <v>1000</v>
      </c>
      <c r="BI100" s="267">
        <v>1000</v>
      </c>
      <c r="BJ100" s="267">
        <v>4000</v>
      </c>
      <c r="BK100" s="267">
        <v>1000</v>
      </c>
      <c r="BL100" s="267">
        <v>1000</v>
      </c>
      <c r="BM100" s="267">
        <v>1000</v>
      </c>
      <c r="BN100" s="267">
        <v>1000</v>
      </c>
      <c r="BO100" s="267">
        <v>1000</v>
      </c>
      <c r="BP100" s="267">
        <v>4000</v>
      </c>
      <c r="BQ100" s="267">
        <v>1000</v>
      </c>
      <c r="BR100" s="267">
        <v>1000</v>
      </c>
      <c r="BS100" s="267">
        <v>1000</v>
      </c>
      <c r="BT100" s="267">
        <v>1000</v>
      </c>
      <c r="BU100" s="267">
        <v>1000</v>
      </c>
      <c r="BV100" s="267">
        <v>1000</v>
      </c>
      <c r="BW100" s="267">
        <v>2000</v>
      </c>
      <c r="BX100" s="267">
        <v>1000</v>
      </c>
      <c r="BY100" s="267">
        <v>1000</v>
      </c>
      <c r="BZ100" s="267">
        <v>1000</v>
      </c>
      <c r="CA100" s="267">
        <v>1000</v>
      </c>
      <c r="CB100" s="267">
        <v>1000</v>
      </c>
      <c r="CC100" s="267">
        <v>1000</v>
      </c>
      <c r="CD100" s="267">
        <v>1000</v>
      </c>
      <c r="CE100" s="267">
        <v>4000</v>
      </c>
      <c r="CF100" s="267">
        <v>1000</v>
      </c>
      <c r="CG100" s="267">
        <v>1000</v>
      </c>
      <c r="CH100" s="267">
        <v>1000</v>
      </c>
      <c r="CI100" s="267">
        <v>1000</v>
      </c>
      <c r="CJ100" s="267">
        <v>1000</v>
      </c>
      <c r="CK100" s="267">
        <v>1000</v>
      </c>
      <c r="CL100" s="267">
        <v>1000</v>
      </c>
      <c r="CM100" s="267">
        <v>1000</v>
      </c>
      <c r="CN100" s="267">
        <v>2000</v>
      </c>
      <c r="CO100" s="267">
        <v>1000</v>
      </c>
      <c r="CP100" s="267">
        <v>1000</v>
      </c>
      <c r="CQ100" s="267">
        <v>1000</v>
      </c>
      <c r="CR100" s="267">
        <v>1000</v>
      </c>
      <c r="CS100" s="267">
        <v>1000</v>
      </c>
      <c r="CT100" s="267">
        <v>3000</v>
      </c>
      <c r="CU100" s="267">
        <v>1000</v>
      </c>
      <c r="CV100" s="267">
        <v>1000</v>
      </c>
      <c r="CW100" s="267">
        <v>20000</v>
      </c>
      <c r="CX100" s="267">
        <v>9000</v>
      </c>
      <c r="CY100" s="267">
        <v>2000</v>
      </c>
      <c r="CZ100" s="267">
        <v>1000</v>
      </c>
      <c r="DA100" s="267">
        <v>1000</v>
      </c>
      <c r="DB100" s="267">
        <v>1000</v>
      </c>
      <c r="DC100" s="267">
        <v>1000</v>
      </c>
      <c r="DD100" s="267">
        <v>1000</v>
      </c>
      <c r="DE100" s="267">
        <v>1000</v>
      </c>
      <c r="DF100" s="267">
        <v>1000</v>
      </c>
      <c r="DG100" s="267">
        <v>1000</v>
      </c>
      <c r="DH100" s="267">
        <v>1000</v>
      </c>
      <c r="DI100" s="267">
        <v>15000</v>
      </c>
      <c r="DJ100" s="267">
        <v>2000</v>
      </c>
      <c r="DK100" s="267">
        <v>2000</v>
      </c>
      <c r="DL100" s="267">
        <v>36000</v>
      </c>
      <c r="DM100" s="267">
        <v>11000</v>
      </c>
      <c r="DN100" s="267">
        <v>6000</v>
      </c>
      <c r="DO100" s="267">
        <v>3000</v>
      </c>
      <c r="DP100" s="267">
        <v>1000</v>
      </c>
      <c r="DQ100" s="267">
        <v>1000</v>
      </c>
      <c r="DR100" s="267">
        <v>33000</v>
      </c>
      <c r="DS100" s="267">
        <v>16000</v>
      </c>
      <c r="DT100" s="267">
        <v>23000</v>
      </c>
      <c r="DU100" s="267">
        <v>70000</v>
      </c>
      <c r="DV100" s="267">
        <v>1000</v>
      </c>
      <c r="DW100" s="267">
        <v>614000</v>
      </c>
      <c r="DX100" s="267">
        <v>64000</v>
      </c>
      <c r="DY100" s="267">
        <v>548000</v>
      </c>
      <c r="DZ100" s="267">
        <v>68000</v>
      </c>
      <c r="EA100" s="267">
        <v>48000</v>
      </c>
      <c r="EB100" s="267">
        <v>3000</v>
      </c>
      <c r="EC100" s="267">
        <v>125000</v>
      </c>
      <c r="ED100" s="267">
        <v>19000</v>
      </c>
      <c r="EE100" s="267">
        <v>560000</v>
      </c>
      <c r="EF100" s="267">
        <v>68000</v>
      </c>
      <c r="EG100" s="267">
        <v>632000</v>
      </c>
      <c r="EH100" s="267">
        <v>57000</v>
      </c>
      <c r="EI100" s="267">
        <v>687000</v>
      </c>
      <c r="EJ100" s="267">
        <v>88000</v>
      </c>
      <c r="EK100" s="267">
        <v>0</v>
      </c>
      <c r="EL100" s="267">
        <v>0</v>
      </c>
      <c r="EM100" s="267">
        <v>0</v>
      </c>
      <c r="EN100" s="267">
        <v>1</v>
      </c>
      <c r="EO100" s="267">
        <v>0</v>
      </c>
      <c r="EP100" s="267">
        <v>0</v>
      </c>
      <c r="EQ100" s="267">
        <v>0</v>
      </c>
      <c r="ER100" s="267" t="s">
        <v>1832</v>
      </c>
    </row>
    <row r="101" spans="1:148" x14ac:dyDescent="0.35">
      <c r="A101" s="267" t="s">
        <v>2035</v>
      </c>
      <c r="B101" s="267">
        <v>1000</v>
      </c>
      <c r="C101" s="267">
        <v>1000</v>
      </c>
      <c r="D101" s="267">
        <v>1000</v>
      </c>
      <c r="E101" s="267">
        <v>1000</v>
      </c>
      <c r="F101" s="267">
        <v>1000</v>
      </c>
      <c r="G101" s="267">
        <v>1000</v>
      </c>
      <c r="H101" s="267">
        <v>1000</v>
      </c>
      <c r="I101" s="267">
        <v>1000</v>
      </c>
      <c r="J101" s="267">
        <v>1000</v>
      </c>
      <c r="K101" s="267">
        <v>1000</v>
      </c>
      <c r="L101" s="267">
        <v>1000</v>
      </c>
      <c r="M101" s="267">
        <v>1000</v>
      </c>
      <c r="N101" s="267">
        <v>5000</v>
      </c>
      <c r="O101" s="267">
        <v>3000</v>
      </c>
      <c r="P101" s="267">
        <v>1000</v>
      </c>
      <c r="Q101" s="267">
        <v>9000</v>
      </c>
      <c r="R101" s="267">
        <v>1000</v>
      </c>
      <c r="S101" s="267">
        <v>1000</v>
      </c>
      <c r="T101" s="267">
        <v>1000</v>
      </c>
      <c r="U101" s="267">
        <v>1000</v>
      </c>
      <c r="V101" s="267">
        <v>1000</v>
      </c>
      <c r="W101" s="267">
        <v>1000</v>
      </c>
      <c r="X101" s="267">
        <v>1000</v>
      </c>
      <c r="Y101" s="267">
        <v>1000</v>
      </c>
      <c r="Z101" s="267">
        <v>1000</v>
      </c>
      <c r="AA101" s="267">
        <v>1000</v>
      </c>
      <c r="AB101" s="267">
        <v>1000</v>
      </c>
      <c r="AC101" s="267">
        <v>1000</v>
      </c>
      <c r="AD101" s="267">
        <v>2000</v>
      </c>
      <c r="AE101" s="267">
        <v>1000</v>
      </c>
      <c r="AF101" s="267">
        <v>1000</v>
      </c>
      <c r="AG101" s="267">
        <v>1000</v>
      </c>
      <c r="AH101" s="267">
        <v>1000</v>
      </c>
      <c r="AI101" s="267">
        <v>1000</v>
      </c>
      <c r="AJ101" s="267">
        <v>1000</v>
      </c>
      <c r="AK101" s="267">
        <v>1000</v>
      </c>
      <c r="AL101" s="267">
        <v>1000</v>
      </c>
      <c r="AM101" s="267">
        <v>1000</v>
      </c>
      <c r="AN101" s="267">
        <v>1000</v>
      </c>
      <c r="AO101" s="267">
        <v>57000</v>
      </c>
      <c r="AP101" s="267">
        <v>16000</v>
      </c>
      <c r="AQ101" s="267">
        <v>6000</v>
      </c>
      <c r="AR101" s="267">
        <v>6000</v>
      </c>
      <c r="AS101" s="267">
        <v>2000</v>
      </c>
      <c r="AT101" s="267">
        <v>1000</v>
      </c>
      <c r="AU101" s="267">
        <v>11000</v>
      </c>
      <c r="AV101" s="267">
        <v>1000</v>
      </c>
      <c r="AW101" s="267">
        <v>1000</v>
      </c>
      <c r="AX101" s="267">
        <v>3000</v>
      </c>
      <c r="AY101" s="267">
        <v>1000</v>
      </c>
      <c r="AZ101" s="267">
        <v>1000</v>
      </c>
      <c r="BA101" s="267">
        <v>2000</v>
      </c>
      <c r="BB101" s="267">
        <v>1000</v>
      </c>
      <c r="BC101" s="267">
        <v>1000</v>
      </c>
      <c r="BD101" s="267">
        <v>1000</v>
      </c>
      <c r="BE101" s="267">
        <v>1000</v>
      </c>
      <c r="BF101" s="267">
        <v>1000</v>
      </c>
      <c r="BG101" s="267">
        <v>2000</v>
      </c>
      <c r="BH101" s="267">
        <v>1000</v>
      </c>
      <c r="BI101" s="267">
        <v>1000</v>
      </c>
      <c r="BJ101" s="267">
        <v>4000</v>
      </c>
      <c r="BK101" s="267">
        <v>1000</v>
      </c>
      <c r="BL101" s="267">
        <v>1000</v>
      </c>
      <c r="BM101" s="267">
        <v>1000</v>
      </c>
      <c r="BN101" s="267">
        <v>1000</v>
      </c>
      <c r="BO101" s="267">
        <v>1000</v>
      </c>
      <c r="BP101" s="267">
        <v>4000</v>
      </c>
      <c r="BQ101" s="267">
        <v>1000</v>
      </c>
      <c r="BR101" s="267">
        <v>1000</v>
      </c>
      <c r="BS101" s="267">
        <v>1000</v>
      </c>
      <c r="BT101" s="267">
        <v>1000</v>
      </c>
      <c r="BU101" s="267">
        <v>1000</v>
      </c>
      <c r="BV101" s="267">
        <v>1000</v>
      </c>
      <c r="BW101" s="267">
        <v>2000</v>
      </c>
      <c r="BX101" s="267">
        <v>1000</v>
      </c>
      <c r="BY101" s="267">
        <v>1000</v>
      </c>
      <c r="BZ101" s="267">
        <v>1000</v>
      </c>
      <c r="CA101" s="267">
        <v>1000</v>
      </c>
      <c r="CB101" s="267">
        <v>1000</v>
      </c>
      <c r="CC101" s="267">
        <v>1000</v>
      </c>
      <c r="CD101" s="267">
        <v>1000</v>
      </c>
      <c r="CE101" s="267">
        <v>4000</v>
      </c>
      <c r="CF101" s="267">
        <v>1000</v>
      </c>
      <c r="CG101" s="267">
        <v>1000</v>
      </c>
      <c r="CH101" s="267">
        <v>1000</v>
      </c>
      <c r="CI101" s="267">
        <v>1000</v>
      </c>
      <c r="CJ101" s="267">
        <v>1000</v>
      </c>
      <c r="CK101" s="267">
        <v>1000</v>
      </c>
      <c r="CL101" s="267">
        <v>1000</v>
      </c>
      <c r="CM101" s="267">
        <v>1000</v>
      </c>
      <c r="CN101" s="267">
        <v>2000</v>
      </c>
      <c r="CO101" s="267">
        <v>1000</v>
      </c>
      <c r="CP101" s="267">
        <v>1000</v>
      </c>
      <c r="CQ101" s="267">
        <v>1000</v>
      </c>
      <c r="CR101" s="267">
        <v>1000</v>
      </c>
      <c r="CS101" s="267">
        <v>1000</v>
      </c>
      <c r="CT101" s="267">
        <v>3000</v>
      </c>
      <c r="CU101" s="267">
        <v>1000</v>
      </c>
      <c r="CV101" s="267">
        <v>1000</v>
      </c>
      <c r="CW101" s="267">
        <v>20000</v>
      </c>
      <c r="CX101" s="267">
        <v>9000</v>
      </c>
      <c r="CY101" s="267">
        <v>2000</v>
      </c>
      <c r="CZ101" s="267">
        <v>1000</v>
      </c>
      <c r="DA101" s="267">
        <v>1000</v>
      </c>
      <c r="DB101" s="267">
        <v>1000</v>
      </c>
      <c r="DC101" s="267">
        <v>1000</v>
      </c>
      <c r="DD101" s="267">
        <v>1000</v>
      </c>
      <c r="DE101" s="267">
        <v>1000</v>
      </c>
      <c r="DF101" s="267">
        <v>1000</v>
      </c>
      <c r="DG101" s="267">
        <v>1000</v>
      </c>
      <c r="DH101" s="267">
        <v>1000</v>
      </c>
      <c r="DI101" s="267">
        <v>15000</v>
      </c>
      <c r="DJ101" s="267">
        <v>2000</v>
      </c>
      <c r="DK101" s="267">
        <v>2000</v>
      </c>
      <c r="DL101" s="267">
        <v>36000</v>
      </c>
      <c r="DM101" s="267">
        <v>11000</v>
      </c>
      <c r="DN101" s="267">
        <v>6000</v>
      </c>
      <c r="DO101" s="267">
        <v>3000</v>
      </c>
      <c r="DP101" s="267">
        <v>1000</v>
      </c>
      <c r="DQ101" s="267">
        <v>1000</v>
      </c>
      <c r="DR101" s="267">
        <v>33000</v>
      </c>
      <c r="DS101" s="267">
        <v>16000</v>
      </c>
      <c r="DT101" s="267">
        <v>23000</v>
      </c>
      <c r="DU101" s="267">
        <v>70000</v>
      </c>
      <c r="DV101" s="267">
        <v>1000</v>
      </c>
      <c r="DW101" s="267">
        <v>614000</v>
      </c>
      <c r="DX101" s="267">
        <v>64000</v>
      </c>
      <c r="DY101" s="267">
        <v>548000</v>
      </c>
      <c r="DZ101" s="267">
        <v>68000</v>
      </c>
      <c r="EA101" s="267">
        <v>48000</v>
      </c>
      <c r="EB101" s="267">
        <v>3000</v>
      </c>
      <c r="EC101" s="267">
        <v>125000</v>
      </c>
      <c r="ED101" s="267">
        <v>19000</v>
      </c>
      <c r="EE101" s="267">
        <v>560000</v>
      </c>
      <c r="EF101" s="267">
        <v>68000</v>
      </c>
      <c r="EG101" s="267">
        <v>632000</v>
      </c>
      <c r="EH101" s="267">
        <v>57000</v>
      </c>
      <c r="EI101" s="267">
        <v>687000</v>
      </c>
      <c r="EJ101" s="267">
        <v>88000</v>
      </c>
      <c r="EK101" s="267">
        <v>0</v>
      </c>
      <c r="EL101" s="267">
        <v>0</v>
      </c>
      <c r="EM101" s="267">
        <v>0</v>
      </c>
      <c r="EN101" s="267">
        <v>1</v>
      </c>
      <c r="EO101" s="267">
        <v>0</v>
      </c>
      <c r="EP101" s="267">
        <v>0</v>
      </c>
      <c r="EQ101" s="267">
        <v>1</v>
      </c>
      <c r="ER101" s="267" t="s">
        <v>2033</v>
      </c>
    </row>
    <row r="102" spans="1:148" x14ac:dyDescent="0.35">
      <c r="A102" s="267" t="s">
        <v>2080</v>
      </c>
      <c r="B102" s="267">
        <v>1000</v>
      </c>
      <c r="C102" s="267">
        <v>1000</v>
      </c>
      <c r="D102" s="267">
        <v>1000</v>
      </c>
      <c r="E102" s="267">
        <v>1000</v>
      </c>
      <c r="F102" s="267">
        <v>1000</v>
      </c>
      <c r="G102" s="267">
        <v>1000</v>
      </c>
      <c r="H102" s="267">
        <v>1000</v>
      </c>
      <c r="I102" s="267">
        <v>1000</v>
      </c>
      <c r="J102" s="267">
        <v>1000</v>
      </c>
      <c r="K102" s="267">
        <v>1000</v>
      </c>
      <c r="L102" s="267">
        <v>1000</v>
      </c>
      <c r="M102" s="267">
        <v>1000</v>
      </c>
      <c r="N102" s="267">
        <v>5000</v>
      </c>
      <c r="O102" s="267">
        <v>3000</v>
      </c>
      <c r="P102" s="267">
        <v>1000</v>
      </c>
      <c r="Q102" s="267">
        <v>9000</v>
      </c>
      <c r="R102" s="267">
        <v>1000</v>
      </c>
      <c r="S102" s="267">
        <v>1000</v>
      </c>
      <c r="T102" s="267">
        <v>1000</v>
      </c>
      <c r="U102" s="267">
        <v>1000</v>
      </c>
      <c r="V102" s="267">
        <v>1000</v>
      </c>
      <c r="W102" s="267">
        <v>1000</v>
      </c>
      <c r="X102" s="267">
        <v>1000</v>
      </c>
      <c r="Y102" s="267">
        <v>1000</v>
      </c>
      <c r="Z102" s="267">
        <v>1000</v>
      </c>
      <c r="AA102" s="267">
        <v>1000</v>
      </c>
      <c r="AB102" s="267">
        <v>1000</v>
      </c>
      <c r="AC102" s="267">
        <v>1000</v>
      </c>
      <c r="AD102" s="267">
        <v>2000</v>
      </c>
      <c r="AE102" s="267">
        <v>1000</v>
      </c>
      <c r="AF102" s="267">
        <v>1000</v>
      </c>
      <c r="AG102" s="267">
        <v>1000</v>
      </c>
      <c r="AH102" s="267">
        <v>1000</v>
      </c>
      <c r="AI102" s="267">
        <v>1000</v>
      </c>
      <c r="AJ102" s="267">
        <v>1000</v>
      </c>
      <c r="AK102" s="267">
        <v>1000</v>
      </c>
      <c r="AL102" s="267">
        <v>1000</v>
      </c>
      <c r="AM102" s="267">
        <v>1000</v>
      </c>
      <c r="AN102" s="267">
        <v>1000</v>
      </c>
      <c r="AO102" s="267">
        <v>57000</v>
      </c>
      <c r="AP102" s="267">
        <v>16000</v>
      </c>
      <c r="AQ102" s="267">
        <v>6000</v>
      </c>
      <c r="AR102" s="267">
        <v>6000</v>
      </c>
      <c r="AS102" s="267">
        <v>2000</v>
      </c>
      <c r="AT102" s="267">
        <v>1000</v>
      </c>
      <c r="AU102" s="267">
        <v>11000</v>
      </c>
      <c r="AV102" s="267">
        <v>1000</v>
      </c>
      <c r="AW102" s="267">
        <v>1000</v>
      </c>
      <c r="AX102" s="267">
        <v>3000</v>
      </c>
      <c r="AY102" s="267">
        <v>1000</v>
      </c>
      <c r="AZ102" s="267">
        <v>1000</v>
      </c>
      <c r="BA102" s="267">
        <v>2000</v>
      </c>
      <c r="BB102" s="267">
        <v>1000</v>
      </c>
      <c r="BC102" s="267">
        <v>1000</v>
      </c>
      <c r="BD102" s="267">
        <v>1000</v>
      </c>
      <c r="BE102" s="267">
        <v>1000</v>
      </c>
      <c r="BF102" s="267">
        <v>1000</v>
      </c>
      <c r="BG102" s="267">
        <v>2000</v>
      </c>
      <c r="BH102" s="267">
        <v>1000</v>
      </c>
      <c r="BI102" s="267">
        <v>1000</v>
      </c>
      <c r="BJ102" s="267">
        <v>4000</v>
      </c>
      <c r="BK102" s="267">
        <v>1000</v>
      </c>
      <c r="BL102" s="267">
        <v>1000</v>
      </c>
      <c r="BM102" s="267">
        <v>1000</v>
      </c>
      <c r="BN102" s="267">
        <v>1000</v>
      </c>
      <c r="BO102" s="267">
        <v>1000</v>
      </c>
      <c r="BP102" s="267">
        <v>4000</v>
      </c>
      <c r="BQ102" s="267">
        <v>1000</v>
      </c>
      <c r="BR102" s="267">
        <v>1000</v>
      </c>
      <c r="BS102" s="267">
        <v>1000</v>
      </c>
      <c r="BT102" s="267">
        <v>1000</v>
      </c>
      <c r="BU102" s="267">
        <v>1000</v>
      </c>
      <c r="BV102" s="267">
        <v>1000</v>
      </c>
      <c r="BW102" s="267">
        <v>2000</v>
      </c>
      <c r="BX102" s="267">
        <v>1000</v>
      </c>
      <c r="BY102" s="267">
        <v>1000</v>
      </c>
      <c r="BZ102" s="267">
        <v>1000</v>
      </c>
      <c r="CA102" s="267">
        <v>1000</v>
      </c>
      <c r="CB102" s="267">
        <v>1000</v>
      </c>
      <c r="CC102" s="267">
        <v>1000</v>
      </c>
      <c r="CD102" s="267">
        <v>1000</v>
      </c>
      <c r="CE102" s="267">
        <v>4000</v>
      </c>
      <c r="CF102" s="267">
        <v>1000</v>
      </c>
      <c r="CG102" s="267">
        <v>1000</v>
      </c>
      <c r="CH102" s="267">
        <v>1000</v>
      </c>
      <c r="CI102" s="267">
        <v>1000</v>
      </c>
      <c r="CJ102" s="267">
        <v>1000</v>
      </c>
      <c r="CK102" s="267">
        <v>1000</v>
      </c>
      <c r="CL102" s="267">
        <v>1000</v>
      </c>
      <c r="CM102" s="267">
        <v>1000</v>
      </c>
      <c r="CN102" s="267">
        <v>2000</v>
      </c>
      <c r="CO102" s="267">
        <v>1000</v>
      </c>
      <c r="CP102" s="267">
        <v>1000</v>
      </c>
      <c r="CQ102" s="267">
        <v>1000</v>
      </c>
      <c r="CR102" s="267">
        <v>1000</v>
      </c>
      <c r="CS102" s="267">
        <v>1000</v>
      </c>
      <c r="CT102" s="267">
        <v>3000</v>
      </c>
      <c r="CU102" s="267">
        <v>1000</v>
      </c>
      <c r="CV102" s="267">
        <v>1000</v>
      </c>
      <c r="CW102" s="267">
        <v>20000</v>
      </c>
      <c r="CX102" s="267">
        <v>9000</v>
      </c>
      <c r="CY102" s="267">
        <v>2000</v>
      </c>
      <c r="CZ102" s="267">
        <v>1000</v>
      </c>
      <c r="DA102" s="267">
        <v>1000</v>
      </c>
      <c r="DB102" s="267">
        <v>1000</v>
      </c>
      <c r="DC102" s="267">
        <v>1000</v>
      </c>
      <c r="DD102" s="267">
        <v>1000</v>
      </c>
      <c r="DE102" s="267">
        <v>1000</v>
      </c>
      <c r="DF102" s="267">
        <v>1000</v>
      </c>
      <c r="DG102" s="267">
        <v>1000</v>
      </c>
      <c r="DH102" s="267">
        <v>1000</v>
      </c>
      <c r="DI102" s="267">
        <v>15000</v>
      </c>
      <c r="DJ102" s="267">
        <v>2000</v>
      </c>
      <c r="DK102" s="267">
        <v>2000</v>
      </c>
      <c r="DL102" s="267">
        <v>36000</v>
      </c>
      <c r="DM102" s="267">
        <v>11000</v>
      </c>
      <c r="DN102" s="267">
        <v>6000</v>
      </c>
      <c r="DO102" s="267">
        <v>3000</v>
      </c>
      <c r="DP102" s="267">
        <v>1000</v>
      </c>
      <c r="DQ102" s="267">
        <v>1000</v>
      </c>
      <c r="DR102" s="267">
        <v>33000</v>
      </c>
      <c r="DS102" s="267">
        <v>16000</v>
      </c>
      <c r="DT102" s="267">
        <v>23000</v>
      </c>
      <c r="DU102" s="267">
        <v>70000</v>
      </c>
      <c r="DV102" s="267">
        <v>1000</v>
      </c>
      <c r="DW102" s="267">
        <v>614000</v>
      </c>
      <c r="DX102" s="267">
        <v>64000</v>
      </c>
      <c r="DY102" s="267">
        <v>548000</v>
      </c>
      <c r="DZ102" s="267">
        <v>68000</v>
      </c>
      <c r="EA102" s="267">
        <v>48000</v>
      </c>
      <c r="EB102" s="267">
        <v>3000</v>
      </c>
      <c r="EC102" s="267">
        <v>125000</v>
      </c>
      <c r="ED102" s="267">
        <v>19000</v>
      </c>
      <c r="EE102" s="267">
        <v>560000</v>
      </c>
      <c r="EF102" s="267">
        <v>68000</v>
      </c>
      <c r="EG102" s="267">
        <v>632000</v>
      </c>
      <c r="EH102" s="267">
        <v>57000</v>
      </c>
      <c r="EI102" s="267">
        <v>687000</v>
      </c>
      <c r="EJ102" s="267">
        <v>88000</v>
      </c>
      <c r="EK102" s="267">
        <v>0</v>
      </c>
      <c r="EL102" s="267">
        <v>0</v>
      </c>
      <c r="EM102" s="267">
        <v>0</v>
      </c>
      <c r="EN102" s="267">
        <v>1</v>
      </c>
      <c r="EO102" s="267">
        <v>0</v>
      </c>
      <c r="EP102" s="267">
        <v>0</v>
      </c>
      <c r="EQ102" s="267">
        <v>1</v>
      </c>
      <c r="ER102" s="267" t="s">
        <v>2078</v>
      </c>
    </row>
    <row r="103" spans="1:148" x14ac:dyDescent="0.35">
      <c r="A103" s="267" t="s">
        <v>1175</v>
      </c>
      <c r="B103" s="267">
        <v>1000</v>
      </c>
      <c r="C103" s="267">
        <v>1000</v>
      </c>
      <c r="D103" s="267">
        <v>1000</v>
      </c>
      <c r="E103" s="267">
        <v>1000</v>
      </c>
      <c r="F103" s="267">
        <v>1000</v>
      </c>
      <c r="G103" s="267">
        <v>1000</v>
      </c>
      <c r="H103" s="267">
        <v>1000</v>
      </c>
      <c r="I103" s="267">
        <v>1000</v>
      </c>
      <c r="J103" s="267">
        <v>1000</v>
      </c>
      <c r="K103" s="267">
        <v>1000</v>
      </c>
      <c r="L103" s="267">
        <v>1000</v>
      </c>
      <c r="M103" s="267">
        <v>1000</v>
      </c>
      <c r="N103" s="267">
        <v>5000</v>
      </c>
      <c r="O103" s="267">
        <v>3000</v>
      </c>
      <c r="P103" s="267">
        <v>1000</v>
      </c>
      <c r="Q103" s="267">
        <v>9000</v>
      </c>
      <c r="R103" s="267">
        <v>1000</v>
      </c>
      <c r="S103" s="267">
        <v>1000</v>
      </c>
      <c r="T103" s="267">
        <v>1000</v>
      </c>
      <c r="U103" s="267">
        <v>1000</v>
      </c>
      <c r="V103" s="267">
        <v>1000</v>
      </c>
      <c r="W103" s="267">
        <v>1000</v>
      </c>
      <c r="X103" s="267">
        <v>1000</v>
      </c>
      <c r="Y103" s="267">
        <v>1000</v>
      </c>
      <c r="Z103" s="267">
        <v>1000</v>
      </c>
      <c r="AA103" s="267">
        <v>1000</v>
      </c>
      <c r="AB103" s="267">
        <v>1000</v>
      </c>
      <c r="AC103" s="267">
        <v>1000</v>
      </c>
      <c r="AD103" s="267">
        <v>2000</v>
      </c>
      <c r="AE103" s="267">
        <v>1000</v>
      </c>
      <c r="AF103" s="267">
        <v>1000</v>
      </c>
      <c r="AG103" s="267">
        <v>1000</v>
      </c>
      <c r="AH103" s="267">
        <v>1000</v>
      </c>
      <c r="AI103" s="267">
        <v>1000</v>
      </c>
      <c r="AJ103" s="267">
        <v>1000</v>
      </c>
      <c r="AK103" s="267">
        <v>1000</v>
      </c>
      <c r="AL103" s="267">
        <v>1000</v>
      </c>
      <c r="AM103" s="267">
        <v>1000</v>
      </c>
      <c r="AN103" s="267">
        <v>1000</v>
      </c>
      <c r="AO103" s="267">
        <v>57000</v>
      </c>
      <c r="AP103" s="267">
        <v>16000</v>
      </c>
      <c r="AQ103" s="267">
        <v>6000</v>
      </c>
      <c r="AR103" s="267">
        <v>6000</v>
      </c>
      <c r="AS103" s="267">
        <v>2000</v>
      </c>
      <c r="AT103" s="267">
        <v>1000</v>
      </c>
      <c r="AU103" s="267">
        <v>11000</v>
      </c>
      <c r="AV103" s="267">
        <v>1000</v>
      </c>
      <c r="AW103" s="267">
        <v>1000</v>
      </c>
      <c r="AX103" s="267">
        <v>3000</v>
      </c>
      <c r="AY103" s="267">
        <v>1000</v>
      </c>
      <c r="AZ103" s="267">
        <v>1000</v>
      </c>
      <c r="BA103" s="267">
        <v>2000</v>
      </c>
      <c r="BB103" s="267">
        <v>1000</v>
      </c>
      <c r="BC103" s="267">
        <v>1000</v>
      </c>
      <c r="BD103" s="267">
        <v>1000</v>
      </c>
      <c r="BE103" s="267">
        <v>1000</v>
      </c>
      <c r="BF103" s="267">
        <v>1000</v>
      </c>
      <c r="BG103" s="267">
        <v>2000</v>
      </c>
      <c r="BH103" s="267">
        <v>1000</v>
      </c>
      <c r="BI103" s="267">
        <v>1000</v>
      </c>
      <c r="BJ103" s="267">
        <v>4000</v>
      </c>
      <c r="BK103" s="267">
        <v>1000</v>
      </c>
      <c r="BL103" s="267">
        <v>1000</v>
      </c>
      <c r="BM103" s="267">
        <v>1000</v>
      </c>
      <c r="BN103" s="267">
        <v>1000</v>
      </c>
      <c r="BO103" s="267">
        <v>1000</v>
      </c>
      <c r="BP103" s="267">
        <v>4000</v>
      </c>
      <c r="BQ103" s="267">
        <v>1000</v>
      </c>
      <c r="BR103" s="267">
        <v>1000</v>
      </c>
      <c r="BS103" s="267">
        <v>1000</v>
      </c>
      <c r="BT103" s="267">
        <v>1000</v>
      </c>
      <c r="BU103" s="267">
        <v>1000</v>
      </c>
      <c r="BV103" s="267">
        <v>1000</v>
      </c>
      <c r="BW103" s="267">
        <v>2000</v>
      </c>
      <c r="BX103" s="267">
        <v>1000</v>
      </c>
      <c r="BY103" s="267">
        <v>1000</v>
      </c>
      <c r="BZ103" s="267">
        <v>1000</v>
      </c>
      <c r="CA103" s="267">
        <v>1000</v>
      </c>
      <c r="CB103" s="267">
        <v>1000</v>
      </c>
      <c r="CC103" s="267">
        <v>1000</v>
      </c>
      <c r="CD103" s="267">
        <v>1000</v>
      </c>
      <c r="CE103" s="267">
        <v>4000</v>
      </c>
      <c r="CF103" s="267">
        <v>1000</v>
      </c>
      <c r="CG103" s="267">
        <v>1000</v>
      </c>
      <c r="CH103" s="267">
        <v>1000</v>
      </c>
      <c r="CI103" s="267">
        <v>1000</v>
      </c>
      <c r="CJ103" s="267">
        <v>1000</v>
      </c>
      <c r="CK103" s="267">
        <v>1000</v>
      </c>
      <c r="CL103" s="267">
        <v>1000</v>
      </c>
      <c r="CM103" s="267">
        <v>1000</v>
      </c>
      <c r="CN103" s="267">
        <v>2000</v>
      </c>
      <c r="CO103" s="267">
        <v>1000</v>
      </c>
      <c r="CP103" s="267">
        <v>1000</v>
      </c>
      <c r="CQ103" s="267">
        <v>1000</v>
      </c>
      <c r="CR103" s="267">
        <v>1000</v>
      </c>
      <c r="CS103" s="267">
        <v>1000</v>
      </c>
      <c r="CT103" s="267">
        <v>3000</v>
      </c>
      <c r="CU103" s="267">
        <v>1000</v>
      </c>
      <c r="CV103" s="267">
        <v>1000</v>
      </c>
      <c r="CW103" s="267">
        <v>20000</v>
      </c>
      <c r="CX103" s="267">
        <v>9000</v>
      </c>
      <c r="CY103" s="267">
        <v>2000</v>
      </c>
      <c r="CZ103" s="267">
        <v>1000</v>
      </c>
      <c r="DA103" s="267">
        <v>1000</v>
      </c>
      <c r="DB103" s="267">
        <v>1000</v>
      </c>
      <c r="DC103" s="267">
        <v>1000</v>
      </c>
      <c r="DD103" s="267">
        <v>1000</v>
      </c>
      <c r="DE103" s="267">
        <v>1000</v>
      </c>
      <c r="DF103" s="267">
        <v>1000</v>
      </c>
      <c r="DG103" s="267">
        <v>1000</v>
      </c>
      <c r="DH103" s="267">
        <v>1000</v>
      </c>
      <c r="DI103" s="267">
        <v>15000</v>
      </c>
      <c r="DJ103" s="267">
        <v>2000</v>
      </c>
      <c r="DK103" s="267">
        <v>2000</v>
      </c>
      <c r="DL103" s="267">
        <v>36000</v>
      </c>
      <c r="DM103" s="267">
        <v>11000</v>
      </c>
      <c r="DN103" s="267">
        <v>6000</v>
      </c>
      <c r="DO103" s="267">
        <v>3000</v>
      </c>
      <c r="DP103" s="267">
        <v>1000</v>
      </c>
      <c r="DQ103" s="267">
        <v>1000</v>
      </c>
      <c r="DR103" s="267">
        <v>33000</v>
      </c>
      <c r="DS103" s="267">
        <v>16000</v>
      </c>
      <c r="DT103" s="267">
        <v>23000</v>
      </c>
      <c r="DU103" s="267">
        <v>70000</v>
      </c>
      <c r="DV103" s="267">
        <v>1000</v>
      </c>
      <c r="DW103" s="267">
        <v>614000</v>
      </c>
      <c r="DX103" s="267">
        <v>64000</v>
      </c>
      <c r="DY103" s="267">
        <v>548000</v>
      </c>
      <c r="DZ103" s="267">
        <v>68000</v>
      </c>
      <c r="EA103" s="267">
        <v>48000</v>
      </c>
      <c r="EB103" s="267">
        <v>3000</v>
      </c>
      <c r="EC103" s="267">
        <v>125000</v>
      </c>
      <c r="ED103" s="267">
        <v>19000</v>
      </c>
      <c r="EE103" s="267">
        <v>560000</v>
      </c>
      <c r="EF103" s="267">
        <v>68000</v>
      </c>
      <c r="EG103" s="267">
        <v>632000</v>
      </c>
      <c r="EH103" s="267">
        <v>57000</v>
      </c>
      <c r="EI103" s="267">
        <v>687000</v>
      </c>
      <c r="EJ103" s="267">
        <v>88000</v>
      </c>
      <c r="EK103" s="267">
        <v>0</v>
      </c>
      <c r="EL103" s="267">
        <v>0</v>
      </c>
      <c r="EM103" s="267">
        <v>0</v>
      </c>
      <c r="EN103" s="267">
        <v>1</v>
      </c>
      <c r="EO103" s="267">
        <v>0</v>
      </c>
      <c r="EP103" s="267">
        <v>0</v>
      </c>
      <c r="EQ103" s="267">
        <v>1</v>
      </c>
      <c r="ER103" s="267" t="s">
        <v>1173</v>
      </c>
    </row>
    <row r="104" spans="1:148" x14ac:dyDescent="0.35">
      <c r="A104" s="267" t="s">
        <v>1217</v>
      </c>
      <c r="B104" s="267">
        <v>1000</v>
      </c>
      <c r="C104" s="267">
        <v>1000</v>
      </c>
      <c r="D104" s="267">
        <v>1000</v>
      </c>
      <c r="E104" s="267">
        <v>1000</v>
      </c>
      <c r="F104" s="267">
        <v>1000</v>
      </c>
      <c r="G104" s="267">
        <v>1000</v>
      </c>
      <c r="H104" s="267">
        <v>1000</v>
      </c>
      <c r="I104" s="267">
        <v>1000</v>
      </c>
      <c r="J104" s="267">
        <v>1000</v>
      </c>
      <c r="K104" s="267">
        <v>1000</v>
      </c>
      <c r="L104" s="267">
        <v>1000</v>
      </c>
      <c r="M104" s="267">
        <v>1000</v>
      </c>
      <c r="N104" s="267">
        <v>5000</v>
      </c>
      <c r="O104" s="267">
        <v>3000</v>
      </c>
      <c r="P104" s="267">
        <v>1000</v>
      </c>
      <c r="Q104" s="267">
        <v>9000</v>
      </c>
      <c r="R104" s="267">
        <v>1000</v>
      </c>
      <c r="S104" s="267">
        <v>1000</v>
      </c>
      <c r="T104" s="267">
        <v>1000</v>
      </c>
      <c r="U104" s="267">
        <v>1000</v>
      </c>
      <c r="V104" s="267">
        <v>1000</v>
      </c>
      <c r="W104" s="267">
        <v>1000</v>
      </c>
      <c r="X104" s="267">
        <v>1000</v>
      </c>
      <c r="Y104" s="267">
        <v>1000</v>
      </c>
      <c r="Z104" s="267">
        <v>1000</v>
      </c>
      <c r="AA104" s="267">
        <v>1000</v>
      </c>
      <c r="AB104" s="267">
        <v>1000</v>
      </c>
      <c r="AC104" s="267">
        <v>1000</v>
      </c>
      <c r="AD104" s="267">
        <v>2000</v>
      </c>
      <c r="AE104" s="267">
        <v>1000</v>
      </c>
      <c r="AF104" s="267">
        <v>1000</v>
      </c>
      <c r="AG104" s="267">
        <v>1000</v>
      </c>
      <c r="AH104" s="267">
        <v>1000</v>
      </c>
      <c r="AI104" s="267">
        <v>1000</v>
      </c>
      <c r="AJ104" s="267">
        <v>1000</v>
      </c>
      <c r="AK104" s="267">
        <v>1000</v>
      </c>
      <c r="AL104" s="267">
        <v>1000</v>
      </c>
      <c r="AM104" s="267">
        <v>1000</v>
      </c>
      <c r="AN104" s="267">
        <v>1000</v>
      </c>
      <c r="AO104" s="267">
        <v>57000</v>
      </c>
      <c r="AP104" s="267">
        <v>16000</v>
      </c>
      <c r="AQ104" s="267">
        <v>6000</v>
      </c>
      <c r="AR104" s="267">
        <v>6000</v>
      </c>
      <c r="AS104" s="267">
        <v>2000</v>
      </c>
      <c r="AT104" s="267">
        <v>1000</v>
      </c>
      <c r="AU104" s="267">
        <v>11000</v>
      </c>
      <c r="AV104" s="267">
        <v>1000</v>
      </c>
      <c r="AW104" s="267">
        <v>1000</v>
      </c>
      <c r="AX104" s="267">
        <v>3000</v>
      </c>
      <c r="AY104" s="267">
        <v>1000</v>
      </c>
      <c r="AZ104" s="267">
        <v>1000</v>
      </c>
      <c r="BA104" s="267">
        <v>2000</v>
      </c>
      <c r="BB104" s="267">
        <v>1000</v>
      </c>
      <c r="BC104" s="267">
        <v>1000</v>
      </c>
      <c r="BD104" s="267">
        <v>1000</v>
      </c>
      <c r="BE104" s="267">
        <v>1000</v>
      </c>
      <c r="BF104" s="267">
        <v>1000</v>
      </c>
      <c r="BG104" s="267">
        <v>2000</v>
      </c>
      <c r="BH104" s="267">
        <v>1000</v>
      </c>
      <c r="BI104" s="267">
        <v>1000</v>
      </c>
      <c r="BJ104" s="267">
        <v>4000</v>
      </c>
      <c r="BK104" s="267">
        <v>1000</v>
      </c>
      <c r="BL104" s="267">
        <v>1000</v>
      </c>
      <c r="BM104" s="267">
        <v>1000</v>
      </c>
      <c r="BN104" s="267">
        <v>1000</v>
      </c>
      <c r="BO104" s="267">
        <v>1000</v>
      </c>
      <c r="BP104" s="267">
        <v>4000</v>
      </c>
      <c r="BQ104" s="267">
        <v>1000</v>
      </c>
      <c r="BR104" s="267">
        <v>1000</v>
      </c>
      <c r="BS104" s="267">
        <v>1000</v>
      </c>
      <c r="BT104" s="267">
        <v>1000</v>
      </c>
      <c r="BU104" s="267">
        <v>1000</v>
      </c>
      <c r="BV104" s="267">
        <v>1000</v>
      </c>
      <c r="BW104" s="267">
        <v>2000</v>
      </c>
      <c r="BX104" s="267">
        <v>1000</v>
      </c>
      <c r="BY104" s="267">
        <v>1000</v>
      </c>
      <c r="BZ104" s="267">
        <v>1000</v>
      </c>
      <c r="CA104" s="267">
        <v>1000</v>
      </c>
      <c r="CB104" s="267">
        <v>1000</v>
      </c>
      <c r="CC104" s="267">
        <v>1000</v>
      </c>
      <c r="CD104" s="267">
        <v>1000</v>
      </c>
      <c r="CE104" s="267">
        <v>4000</v>
      </c>
      <c r="CF104" s="267">
        <v>1000</v>
      </c>
      <c r="CG104" s="267">
        <v>1000</v>
      </c>
      <c r="CH104" s="267">
        <v>1000</v>
      </c>
      <c r="CI104" s="267">
        <v>1000</v>
      </c>
      <c r="CJ104" s="267">
        <v>1000</v>
      </c>
      <c r="CK104" s="267">
        <v>1000</v>
      </c>
      <c r="CL104" s="267">
        <v>1000</v>
      </c>
      <c r="CM104" s="267">
        <v>1000</v>
      </c>
      <c r="CN104" s="267">
        <v>2000</v>
      </c>
      <c r="CO104" s="267">
        <v>1000</v>
      </c>
      <c r="CP104" s="267">
        <v>1000</v>
      </c>
      <c r="CQ104" s="267">
        <v>1000</v>
      </c>
      <c r="CR104" s="267">
        <v>1000</v>
      </c>
      <c r="CS104" s="267">
        <v>1000</v>
      </c>
      <c r="CT104" s="267">
        <v>3000</v>
      </c>
      <c r="CU104" s="267">
        <v>1000</v>
      </c>
      <c r="CV104" s="267">
        <v>1000</v>
      </c>
      <c r="CW104" s="267">
        <v>20000</v>
      </c>
      <c r="CX104" s="267">
        <v>9000</v>
      </c>
      <c r="CY104" s="267">
        <v>2000</v>
      </c>
      <c r="CZ104" s="267">
        <v>1000</v>
      </c>
      <c r="DA104" s="267">
        <v>1000</v>
      </c>
      <c r="DB104" s="267">
        <v>1000</v>
      </c>
      <c r="DC104" s="267">
        <v>1000</v>
      </c>
      <c r="DD104" s="267">
        <v>1000</v>
      </c>
      <c r="DE104" s="267">
        <v>1000</v>
      </c>
      <c r="DF104" s="267">
        <v>1000</v>
      </c>
      <c r="DG104" s="267">
        <v>1000</v>
      </c>
      <c r="DH104" s="267">
        <v>1000</v>
      </c>
      <c r="DI104" s="267">
        <v>15000</v>
      </c>
      <c r="DJ104" s="267">
        <v>2000</v>
      </c>
      <c r="DK104" s="267">
        <v>2000</v>
      </c>
      <c r="DL104" s="267">
        <v>36000</v>
      </c>
      <c r="DM104" s="267">
        <v>11000</v>
      </c>
      <c r="DN104" s="267">
        <v>6000</v>
      </c>
      <c r="DO104" s="267">
        <v>3000</v>
      </c>
      <c r="DP104" s="267">
        <v>1000</v>
      </c>
      <c r="DQ104" s="267">
        <v>1000</v>
      </c>
      <c r="DR104" s="267">
        <v>33000</v>
      </c>
      <c r="DS104" s="267">
        <v>16000</v>
      </c>
      <c r="DT104" s="267">
        <v>23000</v>
      </c>
      <c r="DU104" s="267">
        <v>70000</v>
      </c>
      <c r="DV104" s="267">
        <v>1000</v>
      </c>
      <c r="DW104" s="267">
        <v>614000</v>
      </c>
      <c r="DX104" s="267">
        <v>64000</v>
      </c>
      <c r="DY104" s="267">
        <v>548000</v>
      </c>
      <c r="DZ104" s="267">
        <v>68000</v>
      </c>
      <c r="EA104" s="267">
        <v>48000</v>
      </c>
      <c r="EB104" s="267">
        <v>3000</v>
      </c>
      <c r="EC104" s="267">
        <v>125000</v>
      </c>
      <c r="ED104" s="267">
        <v>19000</v>
      </c>
      <c r="EE104" s="267">
        <v>560000</v>
      </c>
      <c r="EF104" s="267">
        <v>68000</v>
      </c>
      <c r="EG104" s="267">
        <v>632000</v>
      </c>
      <c r="EH104" s="267">
        <v>57000</v>
      </c>
      <c r="EI104" s="267">
        <v>687000</v>
      </c>
      <c r="EJ104" s="267">
        <v>88000</v>
      </c>
      <c r="EK104" s="267">
        <v>0</v>
      </c>
      <c r="EL104" s="267">
        <v>0</v>
      </c>
      <c r="EM104" s="267">
        <v>0</v>
      </c>
      <c r="EN104" s="267">
        <v>1</v>
      </c>
      <c r="EO104" s="267">
        <v>0</v>
      </c>
      <c r="EP104" s="267">
        <v>0</v>
      </c>
      <c r="EQ104" s="267">
        <v>0</v>
      </c>
      <c r="ER104" s="267" t="s">
        <v>1215</v>
      </c>
    </row>
    <row r="105" spans="1:148" x14ac:dyDescent="0.35">
      <c r="A105" s="267" t="s">
        <v>1388</v>
      </c>
      <c r="B105" s="267">
        <v>1000</v>
      </c>
      <c r="C105" s="267">
        <v>1000</v>
      </c>
      <c r="D105" s="267">
        <v>1000</v>
      </c>
      <c r="E105" s="267">
        <v>1000</v>
      </c>
      <c r="F105" s="267">
        <v>1000</v>
      </c>
      <c r="G105" s="267">
        <v>1000</v>
      </c>
      <c r="H105" s="267">
        <v>1000</v>
      </c>
      <c r="I105" s="267">
        <v>1000</v>
      </c>
      <c r="J105" s="267">
        <v>1000</v>
      </c>
      <c r="K105" s="267">
        <v>1000</v>
      </c>
      <c r="L105" s="267">
        <v>1000</v>
      </c>
      <c r="M105" s="267">
        <v>1000</v>
      </c>
      <c r="N105" s="267">
        <v>5000</v>
      </c>
      <c r="O105" s="267">
        <v>3000</v>
      </c>
      <c r="P105" s="267">
        <v>1000</v>
      </c>
      <c r="Q105" s="267">
        <v>9000</v>
      </c>
      <c r="R105" s="267">
        <v>1000</v>
      </c>
      <c r="S105" s="267">
        <v>1000</v>
      </c>
      <c r="T105" s="267">
        <v>1000</v>
      </c>
      <c r="U105" s="267">
        <v>1000</v>
      </c>
      <c r="V105" s="267">
        <v>1000</v>
      </c>
      <c r="W105" s="267">
        <v>1000</v>
      </c>
      <c r="X105" s="267">
        <v>1000</v>
      </c>
      <c r="Y105" s="267">
        <v>1000</v>
      </c>
      <c r="Z105" s="267">
        <v>1000</v>
      </c>
      <c r="AA105" s="267">
        <v>1000</v>
      </c>
      <c r="AB105" s="267">
        <v>1000</v>
      </c>
      <c r="AC105" s="267">
        <v>1000</v>
      </c>
      <c r="AD105" s="267">
        <v>2000</v>
      </c>
      <c r="AE105" s="267">
        <v>1000</v>
      </c>
      <c r="AF105" s="267">
        <v>1000</v>
      </c>
      <c r="AG105" s="267">
        <v>1000</v>
      </c>
      <c r="AH105" s="267">
        <v>1000</v>
      </c>
      <c r="AI105" s="267">
        <v>1000</v>
      </c>
      <c r="AJ105" s="267">
        <v>1000</v>
      </c>
      <c r="AK105" s="267">
        <v>1000</v>
      </c>
      <c r="AL105" s="267">
        <v>1000</v>
      </c>
      <c r="AM105" s="267">
        <v>1000</v>
      </c>
      <c r="AN105" s="267">
        <v>1000</v>
      </c>
      <c r="AO105" s="267">
        <v>57000</v>
      </c>
      <c r="AP105" s="267">
        <v>16000</v>
      </c>
      <c r="AQ105" s="267">
        <v>6000</v>
      </c>
      <c r="AR105" s="267">
        <v>6000</v>
      </c>
      <c r="AS105" s="267">
        <v>2000</v>
      </c>
      <c r="AT105" s="267">
        <v>1000</v>
      </c>
      <c r="AU105" s="267">
        <v>11000</v>
      </c>
      <c r="AV105" s="267">
        <v>1000</v>
      </c>
      <c r="AW105" s="267">
        <v>1000</v>
      </c>
      <c r="AX105" s="267">
        <v>3000</v>
      </c>
      <c r="AY105" s="267">
        <v>1000</v>
      </c>
      <c r="AZ105" s="267">
        <v>1000</v>
      </c>
      <c r="BA105" s="267">
        <v>2000</v>
      </c>
      <c r="BB105" s="267">
        <v>1000</v>
      </c>
      <c r="BC105" s="267">
        <v>1000</v>
      </c>
      <c r="BD105" s="267">
        <v>1000</v>
      </c>
      <c r="BE105" s="267">
        <v>1000</v>
      </c>
      <c r="BF105" s="267">
        <v>1000</v>
      </c>
      <c r="BG105" s="267">
        <v>2000</v>
      </c>
      <c r="BH105" s="267">
        <v>1000</v>
      </c>
      <c r="BI105" s="267">
        <v>1000</v>
      </c>
      <c r="BJ105" s="267">
        <v>4000</v>
      </c>
      <c r="BK105" s="267">
        <v>1000</v>
      </c>
      <c r="BL105" s="267">
        <v>1000</v>
      </c>
      <c r="BM105" s="267">
        <v>1000</v>
      </c>
      <c r="BN105" s="267">
        <v>1000</v>
      </c>
      <c r="BO105" s="267">
        <v>1000</v>
      </c>
      <c r="BP105" s="267">
        <v>4000</v>
      </c>
      <c r="BQ105" s="267">
        <v>1000</v>
      </c>
      <c r="BR105" s="267">
        <v>1000</v>
      </c>
      <c r="BS105" s="267">
        <v>1000</v>
      </c>
      <c r="BT105" s="267">
        <v>1000</v>
      </c>
      <c r="BU105" s="267">
        <v>1000</v>
      </c>
      <c r="BV105" s="267">
        <v>1000</v>
      </c>
      <c r="BW105" s="267">
        <v>2000</v>
      </c>
      <c r="BX105" s="267">
        <v>1000</v>
      </c>
      <c r="BY105" s="267">
        <v>1000</v>
      </c>
      <c r="BZ105" s="267">
        <v>1000</v>
      </c>
      <c r="CA105" s="267">
        <v>1000</v>
      </c>
      <c r="CB105" s="267">
        <v>1000</v>
      </c>
      <c r="CC105" s="267">
        <v>1000</v>
      </c>
      <c r="CD105" s="267">
        <v>1000</v>
      </c>
      <c r="CE105" s="267">
        <v>4000</v>
      </c>
      <c r="CF105" s="267">
        <v>1000</v>
      </c>
      <c r="CG105" s="267">
        <v>1000</v>
      </c>
      <c r="CH105" s="267">
        <v>1000</v>
      </c>
      <c r="CI105" s="267">
        <v>1000</v>
      </c>
      <c r="CJ105" s="267">
        <v>1000</v>
      </c>
      <c r="CK105" s="267">
        <v>1000</v>
      </c>
      <c r="CL105" s="267">
        <v>1000</v>
      </c>
      <c r="CM105" s="267">
        <v>1000</v>
      </c>
      <c r="CN105" s="267">
        <v>2000</v>
      </c>
      <c r="CO105" s="267">
        <v>1000</v>
      </c>
      <c r="CP105" s="267">
        <v>1000</v>
      </c>
      <c r="CQ105" s="267">
        <v>1000</v>
      </c>
      <c r="CR105" s="267">
        <v>1000</v>
      </c>
      <c r="CS105" s="267">
        <v>1000</v>
      </c>
      <c r="CT105" s="267">
        <v>3000</v>
      </c>
      <c r="CU105" s="267">
        <v>1000</v>
      </c>
      <c r="CV105" s="267">
        <v>1000</v>
      </c>
      <c r="CW105" s="267">
        <v>20000</v>
      </c>
      <c r="CX105" s="267">
        <v>9000</v>
      </c>
      <c r="CY105" s="267">
        <v>2000</v>
      </c>
      <c r="CZ105" s="267">
        <v>1000</v>
      </c>
      <c r="DA105" s="267">
        <v>1000</v>
      </c>
      <c r="DB105" s="267">
        <v>1000</v>
      </c>
      <c r="DC105" s="267">
        <v>1000</v>
      </c>
      <c r="DD105" s="267">
        <v>1000</v>
      </c>
      <c r="DE105" s="267">
        <v>1000</v>
      </c>
      <c r="DF105" s="267">
        <v>1000</v>
      </c>
      <c r="DG105" s="267">
        <v>1000</v>
      </c>
      <c r="DH105" s="267">
        <v>1000</v>
      </c>
      <c r="DI105" s="267">
        <v>15000</v>
      </c>
      <c r="DJ105" s="267">
        <v>2000</v>
      </c>
      <c r="DK105" s="267">
        <v>2000</v>
      </c>
      <c r="DL105" s="267">
        <v>36000</v>
      </c>
      <c r="DM105" s="267">
        <v>11000</v>
      </c>
      <c r="DN105" s="267">
        <v>6000</v>
      </c>
      <c r="DO105" s="267">
        <v>3000</v>
      </c>
      <c r="DP105" s="267">
        <v>1000</v>
      </c>
      <c r="DQ105" s="267">
        <v>1000</v>
      </c>
      <c r="DR105" s="267">
        <v>33000</v>
      </c>
      <c r="DS105" s="267">
        <v>16000</v>
      </c>
      <c r="DT105" s="267">
        <v>23000</v>
      </c>
      <c r="DU105" s="267">
        <v>70000</v>
      </c>
      <c r="DV105" s="267">
        <v>1000</v>
      </c>
      <c r="DW105" s="267">
        <v>614000</v>
      </c>
      <c r="DX105" s="267">
        <v>64000</v>
      </c>
      <c r="DY105" s="267">
        <v>548000</v>
      </c>
      <c r="DZ105" s="267">
        <v>68000</v>
      </c>
      <c r="EA105" s="267">
        <v>48000</v>
      </c>
      <c r="EB105" s="267">
        <v>3000</v>
      </c>
      <c r="EC105" s="267">
        <v>125000</v>
      </c>
      <c r="ED105" s="267">
        <v>19000</v>
      </c>
      <c r="EE105" s="267">
        <v>560000</v>
      </c>
      <c r="EF105" s="267">
        <v>68000</v>
      </c>
      <c r="EG105" s="267">
        <v>632000</v>
      </c>
      <c r="EH105" s="267">
        <v>57000</v>
      </c>
      <c r="EI105" s="267">
        <v>687000</v>
      </c>
      <c r="EJ105" s="267">
        <v>88000</v>
      </c>
      <c r="EK105" s="267">
        <v>0</v>
      </c>
      <c r="EL105" s="267">
        <v>0</v>
      </c>
      <c r="EM105" s="267">
        <v>0</v>
      </c>
      <c r="EN105" s="267">
        <v>1</v>
      </c>
      <c r="EO105" s="267">
        <v>0</v>
      </c>
      <c r="EP105" s="267">
        <v>0</v>
      </c>
      <c r="EQ105" s="267">
        <v>0</v>
      </c>
      <c r="ER105" s="267" t="s">
        <v>1386</v>
      </c>
    </row>
    <row r="106" spans="1:148" x14ac:dyDescent="0.35">
      <c r="A106" s="267" t="s">
        <v>1400</v>
      </c>
      <c r="B106" s="267">
        <v>1000</v>
      </c>
      <c r="C106" s="267">
        <v>1000</v>
      </c>
      <c r="D106" s="267">
        <v>1000</v>
      </c>
      <c r="E106" s="267">
        <v>1000</v>
      </c>
      <c r="F106" s="267">
        <v>1000</v>
      </c>
      <c r="G106" s="267">
        <v>1000</v>
      </c>
      <c r="H106" s="267">
        <v>1000</v>
      </c>
      <c r="I106" s="267">
        <v>1000</v>
      </c>
      <c r="J106" s="267">
        <v>1000</v>
      </c>
      <c r="K106" s="267">
        <v>1000</v>
      </c>
      <c r="L106" s="267">
        <v>1000</v>
      </c>
      <c r="M106" s="267">
        <v>1000</v>
      </c>
      <c r="N106" s="267">
        <v>5000</v>
      </c>
      <c r="O106" s="267">
        <v>3000</v>
      </c>
      <c r="P106" s="267">
        <v>1000</v>
      </c>
      <c r="Q106" s="267">
        <v>9000</v>
      </c>
      <c r="R106" s="267">
        <v>1000</v>
      </c>
      <c r="S106" s="267">
        <v>1000</v>
      </c>
      <c r="T106" s="267">
        <v>1000</v>
      </c>
      <c r="U106" s="267">
        <v>1000</v>
      </c>
      <c r="V106" s="267">
        <v>1000</v>
      </c>
      <c r="W106" s="267">
        <v>1000</v>
      </c>
      <c r="X106" s="267">
        <v>1000</v>
      </c>
      <c r="Y106" s="267">
        <v>1000</v>
      </c>
      <c r="Z106" s="267">
        <v>1000</v>
      </c>
      <c r="AA106" s="267">
        <v>1000</v>
      </c>
      <c r="AB106" s="267">
        <v>1000</v>
      </c>
      <c r="AC106" s="267">
        <v>1000</v>
      </c>
      <c r="AD106" s="267">
        <v>2000</v>
      </c>
      <c r="AE106" s="267">
        <v>1000</v>
      </c>
      <c r="AF106" s="267">
        <v>1000</v>
      </c>
      <c r="AG106" s="267">
        <v>1000</v>
      </c>
      <c r="AH106" s="267">
        <v>1000</v>
      </c>
      <c r="AI106" s="267">
        <v>1000</v>
      </c>
      <c r="AJ106" s="267">
        <v>1000</v>
      </c>
      <c r="AK106" s="267">
        <v>1000</v>
      </c>
      <c r="AL106" s="267">
        <v>1000</v>
      </c>
      <c r="AM106" s="267">
        <v>1000</v>
      </c>
      <c r="AN106" s="267">
        <v>1000</v>
      </c>
      <c r="AO106" s="267">
        <v>57000</v>
      </c>
      <c r="AP106" s="267">
        <v>16000</v>
      </c>
      <c r="AQ106" s="267">
        <v>6000</v>
      </c>
      <c r="AR106" s="267">
        <v>6000</v>
      </c>
      <c r="AS106" s="267">
        <v>2000</v>
      </c>
      <c r="AT106" s="267">
        <v>1000</v>
      </c>
      <c r="AU106" s="267">
        <v>11000</v>
      </c>
      <c r="AV106" s="267">
        <v>1000</v>
      </c>
      <c r="AW106" s="267">
        <v>1000</v>
      </c>
      <c r="AX106" s="267">
        <v>3000</v>
      </c>
      <c r="AY106" s="267">
        <v>1000</v>
      </c>
      <c r="AZ106" s="267">
        <v>1000</v>
      </c>
      <c r="BA106" s="267">
        <v>2000</v>
      </c>
      <c r="BB106" s="267">
        <v>1000</v>
      </c>
      <c r="BC106" s="267">
        <v>1000</v>
      </c>
      <c r="BD106" s="267">
        <v>1000</v>
      </c>
      <c r="BE106" s="267">
        <v>1000</v>
      </c>
      <c r="BF106" s="267">
        <v>1000</v>
      </c>
      <c r="BG106" s="267">
        <v>2000</v>
      </c>
      <c r="BH106" s="267">
        <v>1000</v>
      </c>
      <c r="BI106" s="267">
        <v>1000</v>
      </c>
      <c r="BJ106" s="267">
        <v>4000</v>
      </c>
      <c r="BK106" s="267">
        <v>1000</v>
      </c>
      <c r="BL106" s="267">
        <v>1000</v>
      </c>
      <c r="BM106" s="267">
        <v>1000</v>
      </c>
      <c r="BN106" s="267">
        <v>1000</v>
      </c>
      <c r="BO106" s="267">
        <v>1000</v>
      </c>
      <c r="BP106" s="267">
        <v>4000</v>
      </c>
      <c r="BQ106" s="267">
        <v>1000</v>
      </c>
      <c r="BR106" s="267">
        <v>1000</v>
      </c>
      <c r="BS106" s="267">
        <v>1000</v>
      </c>
      <c r="BT106" s="267">
        <v>1000</v>
      </c>
      <c r="BU106" s="267">
        <v>1000</v>
      </c>
      <c r="BV106" s="267">
        <v>1000</v>
      </c>
      <c r="BW106" s="267">
        <v>2000</v>
      </c>
      <c r="BX106" s="267">
        <v>1000</v>
      </c>
      <c r="BY106" s="267">
        <v>1000</v>
      </c>
      <c r="BZ106" s="267">
        <v>1000</v>
      </c>
      <c r="CA106" s="267">
        <v>1000</v>
      </c>
      <c r="CB106" s="267">
        <v>1000</v>
      </c>
      <c r="CC106" s="267">
        <v>1000</v>
      </c>
      <c r="CD106" s="267">
        <v>1000</v>
      </c>
      <c r="CE106" s="267">
        <v>4000</v>
      </c>
      <c r="CF106" s="267">
        <v>1000</v>
      </c>
      <c r="CG106" s="267">
        <v>1000</v>
      </c>
      <c r="CH106" s="267">
        <v>1000</v>
      </c>
      <c r="CI106" s="267">
        <v>1000</v>
      </c>
      <c r="CJ106" s="267">
        <v>1000</v>
      </c>
      <c r="CK106" s="267">
        <v>1000</v>
      </c>
      <c r="CL106" s="267">
        <v>1000</v>
      </c>
      <c r="CM106" s="267">
        <v>1000</v>
      </c>
      <c r="CN106" s="267">
        <v>2000</v>
      </c>
      <c r="CO106" s="267">
        <v>1000</v>
      </c>
      <c r="CP106" s="267">
        <v>1000</v>
      </c>
      <c r="CQ106" s="267">
        <v>1000</v>
      </c>
      <c r="CR106" s="267">
        <v>1000</v>
      </c>
      <c r="CS106" s="267">
        <v>1000</v>
      </c>
      <c r="CT106" s="267">
        <v>3000</v>
      </c>
      <c r="CU106" s="267">
        <v>1000</v>
      </c>
      <c r="CV106" s="267">
        <v>1000</v>
      </c>
      <c r="CW106" s="267">
        <v>20000</v>
      </c>
      <c r="CX106" s="267">
        <v>9000</v>
      </c>
      <c r="CY106" s="267">
        <v>2000</v>
      </c>
      <c r="CZ106" s="267">
        <v>1000</v>
      </c>
      <c r="DA106" s="267">
        <v>1000</v>
      </c>
      <c r="DB106" s="267">
        <v>1000</v>
      </c>
      <c r="DC106" s="267">
        <v>1000</v>
      </c>
      <c r="DD106" s="267">
        <v>1000</v>
      </c>
      <c r="DE106" s="267">
        <v>1000</v>
      </c>
      <c r="DF106" s="267">
        <v>1000</v>
      </c>
      <c r="DG106" s="267">
        <v>1000</v>
      </c>
      <c r="DH106" s="267">
        <v>1000</v>
      </c>
      <c r="DI106" s="267">
        <v>15000</v>
      </c>
      <c r="DJ106" s="267">
        <v>2000</v>
      </c>
      <c r="DK106" s="267">
        <v>2000</v>
      </c>
      <c r="DL106" s="267">
        <v>36000</v>
      </c>
      <c r="DM106" s="267">
        <v>11000</v>
      </c>
      <c r="DN106" s="267">
        <v>6000</v>
      </c>
      <c r="DO106" s="267">
        <v>3000</v>
      </c>
      <c r="DP106" s="267">
        <v>1000</v>
      </c>
      <c r="DQ106" s="267">
        <v>1000</v>
      </c>
      <c r="DR106" s="267">
        <v>33000</v>
      </c>
      <c r="DS106" s="267">
        <v>16000</v>
      </c>
      <c r="DT106" s="267">
        <v>23000</v>
      </c>
      <c r="DU106" s="267">
        <v>70000</v>
      </c>
      <c r="DV106" s="267">
        <v>1000</v>
      </c>
      <c r="DW106" s="267">
        <v>614000</v>
      </c>
      <c r="DX106" s="267">
        <v>64000</v>
      </c>
      <c r="DY106" s="267">
        <v>548000</v>
      </c>
      <c r="DZ106" s="267">
        <v>68000</v>
      </c>
      <c r="EA106" s="267">
        <v>48000</v>
      </c>
      <c r="EB106" s="267">
        <v>3000</v>
      </c>
      <c r="EC106" s="267">
        <v>125000</v>
      </c>
      <c r="ED106" s="267">
        <v>19000</v>
      </c>
      <c r="EE106" s="267">
        <v>560000</v>
      </c>
      <c r="EF106" s="267">
        <v>68000</v>
      </c>
      <c r="EG106" s="267">
        <v>632000</v>
      </c>
      <c r="EH106" s="267">
        <v>57000</v>
      </c>
      <c r="EI106" s="267">
        <v>687000</v>
      </c>
      <c r="EJ106" s="267">
        <v>88000</v>
      </c>
      <c r="EK106" s="267">
        <v>0</v>
      </c>
      <c r="EL106" s="267">
        <v>0</v>
      </c>
      <c r="EM106" s="267">
        <v>0</v>
      </c>
      <c r="EN106" s="267">
        <v>1</v>
      </c>
      <c r="EO106" s="267">
        <v>0</v>
      </c>
      <c r="EP106" s="267">
        <v>0</v>
      </c>
      <c r="EQ106" s="267">
        <v>0</v>
      </c>
      <c r="ER106" s="267" t="s">
        <v>1398</v>
      </c>
    </row>
    <row r="107" spans="1:148" x14ac:dyDescent="0.35">
      <c r="A107" s="267" t="s">
        <v>1984</v>
      </c>
      <c r="B107" s="267">
        <v>1000</v>
      </c>
      <c r="C107" s="267">
        <v>1000</v>
      </c>
      <c r="D107" s="267">
        <v>1000</v>
      </c>
      <c r="E107" s="267">
        <v>1000</v>
      </c>
      <c r="F107" s="267">
        <v>1000</v>
      </c>
      <c r="G107" s="267">
        <v>1000</v>
      </c>
      <c r="H107" s="267">
        <v>1000</v>
      </c>
      <c r="I107" s="267">
        <v>1000</v>
      </c>
      <c r="J107" s="267">
        <v>1000</v>
      </c>
      <c r="K107" s="267">
        <v>1000</v>
      </c>
      <c r="L107" s="267">
        <v>1000</v>
      </c>
      <c r="M107" s="267">
        <v>1000</v>
      </c>
      <c r="N107" s="267">
        <v>5000</v>
      </c>
      <c r="O107" s="267">
        <v>3000</v>
      </c>
      <c r="P107" s="267">
        <v>1000</v>
      </c>
      <c r="Q107" s="267">
        <v>9000</v>
      </c>
      <c r="R107" s="267">
        <v>1000</v>
      </c>
      <c r="S107" s="267">
        <v>1000</v>
      </c>
      <c r="T107" s="267">
        <v>1000</v>
      </c>
      <c r="U107" s="267">
        <v>1000</v>
      </c>
      <c r="V107" s="267">
        <v>1000</v>
      </c>
      <c r="W107" s="267">
        <v>1000</v>
      </c>
      <c r="X107" s="267">
        <v>1000</v>
      </c>
      <c r="Y107" s="267">
        <v>1000</v>
      </c>
      <c r="Z107" s="267">
        <v>1000</v>
      </c>
      <c r="AA107" s="267">
        <v>1000</v>
      </c>
      <c r="AB107" s="267">
        <v>1000</v>
      </c>
      <c r="AC107" s="267">
        <v>1000</v>
      </c>
      <c r="AD107" s="267">
        <v>2000</v>
      </c>
      <c r="AE107" s="267">
        <v>1000</v>
      </c>
      <c r="AF107" s="267">
        <v>1000</v>
      </c>
      <c r="AG107" s="267">
        <v>1000</v>
      </c>
      <c r="AH107" s="267">
        <v>1000</v>
      </c>
      <c r="AI107" s="267">
        <v>1000</v>
      </c>
      <c r="AJ107" s="267">
        <v>1000</v>
      </c>
      <c r="AK107" s="267">
        <v>1000</v>
      </c>
      <c r="AL107" s="267">
        <v>1000</v>
      </c>
      <c r="AM107" s="267">
        <v>1000</v>
      </c>
      <c r="AN107" s="267">
        <v>1000</v>
      </c>
      <c r="AO107" s="267">
        <v>57000</v>
      </c>
      <c r="AP107" s="267">
        <v>16000</v>
      </c>
      <c r="AQ107" s="267">
        <v>6000</v>
      </c>
      <c r="AR107" s="267">
        <v>6000</v>
      </c>
      <c r="AS107" s="267">
        <v>2000</v>
      </c>
      <c r="AT107" s="267">
        <v>1000</v>
      </c>
      <c r="AU107" s="267">
        <v>11000</v>
      </c>
      <c r="AV107" s="267">
        <v>1000</v>
      </c>
      <c r="AW107" s="267">
        <v>1000</v>
      </c>
      <c r="AX107" s="267">
        <v>3000</v>
      </c>
      <c r="AY107" s="267">
        <v>1000</v>
      </c>
      <c r="AZ107" s="267">
        <v>1000</v>
      </c>
      <c r="BA107" s="267">
        <v>2000</v>
      </c>
      <c r="BB107" s="267">
        <v>1000</v>
      </c>
      <c r="BC107" s="267">
        <v>1000</v>
      </c>
      <c r="BD107" s="267">
        <v>1000</v>
      </c>
      <c r="BE107" s="267">
        <v>1000</v>
      </c>
      <c r="BF107" s="267">
        <v>1000</v>
      </c>
      <c r="BG107" s="267">
        <v>2000</v>
      </c>
      <c r="BH107" s="267">
        <v>1000</v>
      </c>
      <c r="BI107" s="267">
        <v>1000</v>
      </c>
      <c r="BJ107" s="267">
        <v>4000</v>
      </c>
      <c r="BK107" s="267">
        <v>1000</v>
      </c>
      <c r="BL107" s="267">
        <v>1000</v>
      </c>
      <c r="BM107" s="267">
        <v>1000</v>
      </c>
      <c r="BN107" s="267">
        <v>1000</v>
      </c>
      <c r="BO107" s="267">
        <v>1000</v>
      </c>
      <c r="BP107" s="267">
        <v>4000</v>
      </c>
      <c r="BQ107" s="267">
        <v>1000</v>
      </c>
      <c r="BR107" s="267">
        <v>1000</v>
      </c>
      <c r="BS107" s="267">
        <v>1000</v>
      </c>
      <c r="BT107" s="267">
        <v>1000</v>
      </c>
      <c r="BU107" s="267">
        <v>1000</v>
      </c>
      <c r="BV107" s="267">
        <v>1000</v>
      </c>
      <c r="BW107" s="267">
        <v>2000</v>
      </c>
      <c r="BX107" s="267">
        <v>1000</v>
      </c>
      <c r="BY107" s="267">
        <v>1000</v>
      </c>
      <c r="BZ107" s="267">
        <v>1000</v>
      </c>
      <c r="CA107" s="267">
        <v>1000</v>
      </c>
      <c r="CB107" s="267">
        <v>1000</v>
      </c>
      <c r="CC107" s="267">
        <v>1000</v>
      </c>
      <c r="CD107" s="267">
        <v>1000</v>
      </c>
      <c r="CE107" s="267">
        <v>4000</v>
      </c>
      <c r="CF107" s="267">
        <v>1000</v>
      </c>
      <c r="CG107" s="267">
        <v>1000</v>
      </c>
      <c r="CH107" s="267">
        <v>1000</v>
      </c>
      <c r="CI107" s="267">
        <v>1000</v>
      </c>
      <c r="CJ107" s="267">
        <v>1000</v>
      </c>
      <c r="CK107" s="267">
        <v>1000</v>
      </c>
      <c r="CL107" s="267">
        <v>1000</v>
      </c>
      <c r="CM107" s="267">
        <v>1000</v>
      </c>
      <c r="CN107" s="267">
        <v>2000</v>
      </c>
      <c r="CO107" s="267">
        <v>1000</v>
      </c>
      <c r="CP107" s="267">
        <v>1000</v>
      </c>
      <c r="CQ107" s="267">
        <v>1000</v>
      </c>
      <c r="CR107" s="267">
        <v>1000</v>
      </c>
      <c r="CS107" s="267">
        <v>1000</v>
      </c>
      <c r="CT107" s="267">
        <v>3000</v>
      </c>
      <c r="CU107" s="267">
        <v>1000</v>
      </c>
      <c r="CV107" s="267">
        <v>1000</v>
      </c>
      <c r="CW107" s="267">
        <v>20000</v>
      </c>
      <c r="CX107" s="267">
        <v>9000</v>
      </c>
      <c r="CY107" s="267">
        <v>2000</v>
      </c>
      <c r="CZ107" s="267">
        <v>1000</v>
      </c>
      <c r="DA107" s="267">
        <v>1000</v>
      </c>
      <c r="DB107" s="267">
        <v>1000</v>
      </c>
      <c r="DC107" s="267">
        <v>1000</v>
      </c>
      <c r="DD107" s="267">
        <v>1000</v>
      </c>
      <c r="DE107" s="267">
        <v>1000</v>
      </c>
      <c r="DF107" s="267">
        <v>1000</v>
      </c>
      <c r="DG107" s="267">
        <v>1000</v>
      </c>
      <c r="DH107" s="267">
        <v>1000</v>
      </c>
      <c r="DI107" s="267">
        <v>15000</v>
      </c>
      <c r="DJ107" s="267">
        <v>2000</v>
      </c>
      <c r="DK107" s="267">
        <v>2000</v>
      </c>
      <c r="DL107" s="267">
        <v>36000</v>
      </c>
      <c r="DM107" s="267">
        <v>11000</v>
      </c>
      <c r="DN107" s="267">
        <v>6000</v>
      </c>
      <c r="DO107" s="267">
        <v>3000</v>
      </c>
      <c r="DP107" s="267">
        <v>1000</v>
      </c>
      <c r="DQ107" s="267">
        <v>1000</v>
      </c>
      <c r="DR107" s="267">
        <v>33000</v>
      </c>
      <c r="DS107" s="267">
        <v>16000</v>
      </c>
      <c r="DT107" s="267">
        <v>23000</v>
      </c>
      <c r="DU107" s="267">
        <v>70000</v>
      </c>
      <c r="DV107" s="267">
        <v>1000</v>
      </c>
      <c r="DW107" s="267">
        <v>614000</v>
      </c>
      <c r="DX107" s="267">
        <v>64000</v>
      </c>
      <c r="DY107" s="267">
        <v>548000</v>
      </c>
      <c r="DZ107" s="267">
        <v>68000</v>
      </c>
      <c r="EA107" s="267">
        <v>48000</v>
      </c>
      <c r="EB107" s="267">
        <v>3000</v>
      </c>
      <c r="EC107" s="267">
        <v>125000</v>
      </c>
      <c r="ED107" s="267">
        <v>19000</v>
      </c>
      <c r="EE107" s="267">
        <v>560000</v>
      </c>
      <c r="EF107" s="267">
        <v>68000</v>
      </c>
      <c r="EG107" s="267">
        <v>632000</v>
      </c>
      <c r="EH107" s="267">
        <v>57000</v>
      </c>
      <c r="EI107" s="267">
        <v>687000</v>
      </c>
      <c r="EJ107" s="267">
        <v>88000</v>
      </c>
      <c r="EK107" s="267">
        <v>0</v>
      </c>
      <c r="EL107" s="267">
        <v>0</v>
      </c>
      <c r="EM107" s="267">
        <v>0</v>
      </c>
      <c r="EN107" s="267">
        <v>1</v>
      </c>
      <c r="EO107" s="267">
        <v>0</v>
      </c>
      <c r="EP107" s="267">
        <v>0</v>
      </c>
      <c r="EQ107" s="267">
        <v>1</v>
      </c>
      <c r="ER107" s="267" t="s">
        <v>1982</v>
      </c>
    </row>
    <row r="108" spans="1:148" x14ac:dyDescent="0.35">
      <c r="A108" s="267" t="s">
        <v>2041</v>
      </c>
      <c r="B108" s="267">
        <v>1000</v>
      </c>
      <c r="C108" s="267">
        <v>1000</v>
      </c>
      <c r="D108" s="267">
        <v>1000</v>
      </c>
      <c r="E108" s="267">
        <v>1000</v>
      </c>
      <c r="F108" s="267">
        <v>1000</v>
      </c>
      <c r="G108" s="267">
        <v>1000</v>
      </c>
      <c r="H108" s="267">
        <v>1000</v>
      </c>
      <c r="I108" s="267">
        <v>1000</v>
      </c>
      <c r="J108" s="267">
        <v>1000</v>
      </c>
      <c r="K108" s="267">
        <v>1000</v>
      </c>
      <c r="L108" s="267">
        <v>1000</v>
      </c>
      <c r="M108" s="267">
        <v>1000</v>
      </c>
      <c r="N108" s="267">
        <v>5000</v>
      </c>
      <c r="O108" s="267">
        <v>3000</v>
      </c>
      <c r="P108" s="267">
        <v>1000</v>
      </c>
      <c r="Q108" s="267">
        <v>9000</v>
      </c>
      <c r="R108" s="267">
        <v>1000</v>
      </c>
      <c r="S108" s="267">
        <v>1000</v>
      </c>
      <c r="T108" s="267">
        <v>1000</v>
      </c>
      <c r="U108" s="267">
        <v>1000</v>
      </c>
      <c r="V108" s="267">
        <v>1000</v>
      </c>
      <c r="W108" s="267">
        <v>1000</v>
      </c>
      <c r="X108" s="267">
        <v>1000</v>
      </c>
      <c r="Y108" s="267">
        <v>1000</v>
      </c>
      <c r="Z108" s="267">
        <v>1000</v>
      </c>
      <c r="AA108" s="267">
        <v>1000</v>
      </c>
      <c r="AB108" s="267">
        <v>1000</v>
      </c>
      <c r="AC108" s="267">
        <v>1000</v>
      </c>
      <c r="AD108" s="267">
        <v>2000</v>
      </c>
      <c r="AE108" s="267">
        <v>1000</v>
      </c>
      <c r="AF108" s="267">
        <v>1000</v>
      </c>
      <c r="AG108" s="267">
        <v>1000</v>
      </c>
      <c r="AH108" s="267">
        <v>1000</v>
      </c>
      <c r="AI108" s="267">
        <v>1000</v>
      </c>
      <c r="AJ108" s="267">
        <v>1000</v>
      </c>
      <c r="AK108" s="267">
        <v>1000</v>
      </c>
      <c r="AL108" s="267">
        <v>1000</v>
      </c>
      <c r="AM108" s="267">
        <v>1000</v>
      </c>
      <c r="AN108" s="267">
        <v>1000</v>
      </c>
      <c r="AO108" s="267">
        <v>57000</v>
      </c>
      <c r="AP108" s="267">
        <v>16000</v>
      </c>
      <c r="AQ108" s="267">
        <v>6000</v>
      </c>
      <c r="AR108" s="267">
        <v>6000</v>
      </c>
      <c r="AS108" s="267">
        <v>2000</v>
      </c>
      <c r="AT108" s="267">
        <v>1000</v>
      </c>
      <c r="AU108" s="267">
        <v>11000</v>
      </c>
      <c r="AV108" s="267">
        <v>1000</v>
      </c>
      <c r="AW108" s="267">
        <v>1000</v>
      </c>
      <c r="AX108" s="267">
        <v>3000</v>
      </c>
      <c r="AY108" s="267">
        <v>1000</v>
      </c>
      <c r="AZ108" s="267">
        <v>1000</v>
      </c>
      <c r="BA108" s="267">
        <v>2000</v>
      </c>
      <c r="BB108" s="267">
        <v>1000</v>
      </c>
      <c r="BC108" s="267">
        <v>1000</v>
      </c>
      <c r="BD108" s="267">
        <v>1000</v>
      </c>
      <c r="BE108" s="267">
        <v>1000</v>
      </c>
      <c r="BF108" s="267">
        <v>1000</v>
      </c>
      <c r="BG108" s="267">
        <v>2000</v>
      </c>
      <c r="BH108" s="267">
        <v>1000</v>
      </c>
      <c r="BI108" s="267">
        <v>1000</v>
      </c>
      <c r="BJ108" s="267">
        <v>4000</v>
      </c>
      <c r="BK108" s="267">
        <v>1000</v>
      </c>
      <c r="BL108" s="267">
        <v>1000</v>
      </c>
      <c r="BM108" s="267">
        <v>1000</v>
      </c>
      <c r="BN108" s="267">
        <v>1000</v>
      </c>
      <c r="BO108" s="267">
        <v>1000</v>
      </c>
      <c r="BP108" s="267">
        <v>4000</v>
      </c>
      <c r="BQ108" s="267">
        <v>1000</v>
      </c>
      <c r="BR108" s="267">
        <v>1000</v>
      </c>
      <c r="BS108" s="267">
        <v>1000</v>
      </c>
      <c r="BT108" s="267">
        <v>1000</v>
      </c>
      <c r="BU108" s="267">
        <v>1000</v>
      </c>
      <c r="BV108" s="267">
        <v>1000</v>
      </c>
      <c r="BW108" s="267">
        <v>2000</v>
      </c>
      <c r="BX108" s="267">
        <v>1000</v>
      </c>
      <c r="BY108" s="267">
        <v>1000</v>
      </c>
      <c r="BZ108" s="267">
        <v>1000</v>
      </c>
      <c r="CA108" s="267">
        <v>1000</v>
      </c>
      <c r="CB108" s="267">
        <v>1000</v>
      </c>
      <c r="CC108" s="267">
        <v>1000</v>
      </c>
      <c r="CD108" s="267">
        <v>1000</v>
      </c>
      <c r="CE108" s="267">
        <v>4000</v>
      </c>
      <c r="CF108" s="267">
        <v>1000</v>
      </c>
      <c r="CG108" s="267">
        <v>1000</v>
      </c>
      <c r="CH108" s="267">
        <v>1000</v>
      </c>
      <c r="CI108" s="267">
        <v>1000</v>
      </c>
      <c r="CJ108" s="267">
        <v>1000</v>
      </c>
      <c r="CK108" s="267">
        <v>1000</v>
      </c>
      <c r="CL108" s="267">
        <v>1000</v>
      </c>
      <c r="CM108" s="267">
        <v>1000</v>
      </c>
      <c r="CN108" s="267">
        <v>2000</v>
      </c>
      <c r="CO108" s="267">
        <v>1000</v>
      </c>
      <c r="CP108" s="267">
        <v>1000</v>
      </c>
      <c r="CQ108" s="267">
        <v>1000</v>
      </c>
      <c r="CR108" s="267">
        <v>1000</v>
      </c>
      <c r="CS108" s="267">
        <v>1000</v>
      </c>
      <c r="CT108" s="267">
        <v>3000</v>
      </c>
      <c r="CU108" s="267">
        <v>1000</v>
      </c>
      <c r="CV108" s="267">
        <v>1000</v>
      </c>
      <c r="CW108" s="267">
        <v>20000</v>
      </c>
      <c r="CX108" s="267">
        <v>9000</v>
      </c>
      <c r="CY108" s="267">
        <v>2000</v>
      </c>
      <c r="CZ108" s="267">
        <v>1000</v>
      </c>
      <c r="DA108" s="267">
        <v>1000</v>
      </c>
      <c r="DB108" s="267">
        <v>1000</v>
      </c>
      <c r="DC108" s="267">
        <v>1000</v>
      </c>
      <c r="DD108" s="267">
        <v>1000</v>
      </c>
      <c r="DE108" s="267">
        <v>1000</v>
      </c>
      <c r="DF108" s="267">
        <v>1000</v>
      </c>
      <c r="DG108" s="267">
        <v>1000</v>
      </c>
      <c r="DH108" s="267">
        <v>1000</v>
      </c>
      <c r="DI108" s="267">
        <v>15000</v>
      </c>
      <c r="DJ108" s="267">
        <v>2000</v>
      </c>
      <c r="DK108" s="267">
        <v>2000</v>
      </c>
      <c r="DL108" s="267">
        <v>36000</v>
      </c>
      <c r="DM108" s="267">
        <v>11000</v>
      </c>
      <c r="DN108" s="267">
        <v>6000</v>
      </c>
      <c r="DO108" s="267">
        <v>3000</v>
      </c>
      <c r="DP108" s="267">
        <v>1000</v>
      </c>
      <c r="DQ108" s="267">
        <v>1000</v>
      </c>
      <c r="DR108" s="267">
        <v>33000</v>
      </c>
      <c r="DS108" s="267">
        <v>16000</v>
      </c>
      <c r="DT108" s="267">
        <v>23000</v>
      </c>
      <c r="DU108" s="267">
        <v>70000</v>
      </c>
      <c r="DV108" s="267">
        <v>1000</v>
      </c>
      <c r="DW108" s="267">
        <v>614000</v>
      </c>
      <c r="DX108" s="267">
        <v>64000</v>
      </c>
      <c r="DY108" s="267">
        <v>548000</v>
      </c>
      <c r="DZ108" s="267">
        <v>68000</v>
      </c>
      <c r="EA108" s="267">
        <v>48000</v>
      </c>
      <c r="EB108" s="267">
        <v>3000</v>
      </c>
      <c r="EC108" s="267">
        <v>125000</v>
      </c>
      <c r="ED108" s="267">
        <v>19000</v>
      </c>
      <c r="EE108" s="267">
        <v>560000</v>
      </c>
      <c r="EF108" s="267">
        <v>68000</v>
      </c>
      <c r="EG108" s="267">
        <v>632000</v>
      </c>
      <c r="EH108" s="267">
        <v>57000</v>
      </c>
      <c r="EI108" s="267">
        <v>687000</v>
      </c>
      <c r="EJ108" s="267">
        <v>88000</v>
      </c>
      <c r="EK108" s="267">
        <v>0</v>
      </c>
      <c r="EL108" s="267">
        <v>0</v>
      </c>
      <c r="EM108" s="267">
        <v>0</v>
      </c>
      <c r="EN108" s="267">
        <v>1</v>
      </c>
      <c r="EO108" s="267">
        <v>0</v>
      </c>
      <c r="EP108" s="267">
        <v>0</v>
      </c>
      <c r="EQ108" s="267">
        <v>0</v>
      </c>
      <c r="ER108" s="267" t="s">
        <v>2039</v>
      </c>
    </row>
    <row r="109" spans="1:148" x14ac:dyDescent="0.35">
      <c r="A109" s="267" t="s">
        <v>1035</v>
      </c>
      <c r="B109" s="267">
        <v>1000</v>
      </c>
      <c r="C109" s="267">
        <v>1000</v>
      </c>
      <c r="D109" s="267">
        <v>1000</v>
      </c>
      <c r="E109" s="267">
        <v>1000</v>
      </c>
      <c r="F109" s="267">
        <v>1000</v>
      </c>
      <c r="G109" s="267">
        <v>1000</v>
      </c>
      <c r="H109" s="267">
        <v>1000</v>
      </c>
      <c r="I109" s="267">
        <v>1000</v>
      </c>
      <c r="J109" s="267">
        <v>1000</v>
      </c>
      <c r="K109" s="267">
        <v>1000</v>
      </c>
      <c r="L109" s="267">
        <v>1000</v>
      </c>
      <c r="M109" s="267">
        <v>1000</v>
      </c>
      <c r="N109" s="267">
        <v>5000</v>
      </c>
      <c r="O109" s="267">
        <v>3000</v>
      </c>
      <c r="P109" s="267">
        <v>1000</v>
      </c>
      <c r="Q109" s="267">
        <v>9000</v>
      </c>
      <c r="R109" s="267">
        <v>1000</v>
      </c>
      <c r="S109" s="267">
        <v>1000</v>
      </c>
      <c r="T109" s="267">
        <v>1000</v>
      </c>
      <c r="U109" s="267">
        <v>1000</v>
      </c>
      <c r="V109" s="267">
        <v>1000</v>
      </c>
      <c r="W109" s="267">
        <v>1000</v>
      </c>
      <c r="X109" s="267">
        <v>1000</v>
      </c>
      <c r="Y109" s="267">
        <v>1000</v>
      </c>
      <c r="Z109" s="267">
        <v>1000</v>
      </c>
      <c r="AA109" s="267">
        <v>1000</v>
      </c>
      <c r="AB109" s="267">
        <v>1000</v>
      </c>
      <c r="AC109" s="267">
        <v>1000</v>
      </c>
      <c r="AD109" s="267">
        <v>2000</v>
      </c>
      <c r="AE109" s="267">
        <v>1000</v>
      </c>
      <c r="AF109" s="267">
        <v>1000</v>
      </c>
      <c r="AG109" s="267">
        <v>1000</v>
      </c>
      <c r="AH109" s="267">
        <v>1000</v>
      </c>
      <c r="AI109" s="267">
        <v>1000</v>
      </c>
      <c r="AJ109" s="267">
        <v>1000</v>
      </c>
      <c r="AK109" s="267">
        <v>1000</v>
      </c>
      <c r="AL109" s="267">
        <v>1000</v>
      </c>
      <c r="AM109" s="267">
        <v>1000</v>
      </c>
      <c r="AN109" s="267">
        <v>1000</v>
      </c>
      <c r="AO109" s="267">
        <v>57000</v>
      </c>
      <c r="AP109" s="267">
        <v>16000</v>
      </c>
      <c r="AQ109" s="267">
        <v>6000</v>
      </c>
      <c r="AR109" s="267">
        <v>6000</v>
      </c>
      <c r="AS109" s="267">
        <v>2000</v>
      </c>
      <c r="AT109" s="267">
        <v>1000</v>
      </c>
      <c r="AU109" s="267">
        <v>11000</v>
      </c>
      <c r="AV109" s="267">
        <v>1000</v>
      </c>
      <c r="AW109" s="267">
        <v>1000</v>
      </c>
      <c r="AX109" s="267">
        <v>3000</v>
      </c>
      <c r="AY109" s="267">
        <v>1000</v>
      </c>
      <c r="AZ109" s="267">
        <v>1000</v>
      </c>
      <c r="BA109" s="267">
        <v>2000</v>
      </c>
      <c r="BB109" s="267">
        <v>1000</v>
      </c>
      <c r="BC109" s="267">
        <v>1000</v>
      </c>
      <c r="BD109" s="267">
        <v>1000</v>
      </c>
      <c r="BE109" s="267">
        <v>1000</v>
      </c>
      <c r="BF109" s="267">
        <v>1000</v>
      </c>
      <c r="BG109" s="267">
        <v>2000</v>
      </c>
      <c r="BH109" s="267">
        <v>1000</v>
      </c>
      <c r="BI109" s="267">
        <v>1000</v>
      </c>
      <c r="BJ109" s="267">
        <v>4000</v>
      </c>
      <c r="BK109" s="267">
        <v>1000</v>
      </c>
      <c r="BL109" s="267">
        <v>1000</v>
      </c>
      <c r="BM109" s="267">
        <v>1000</v>
      </c>
      <c r="BN109" s="267">
        <v>1000</v>
      </c>
      <c r="BO109" s="267">
        <v>1000</v>
      </c>
      <c r="BP109" s="267">
        <v>4000</v>
      </c>
      <c r="BQ109" s="267">
        <v>1000</v>
      </c>
      <c r="BR109" s="267">
        <v>1000</v>
      </c>
      <c r="BS109" s="267">
        <v>1000</v>
      </c>
      <c r="BT109" s="267">
        <v>1000</v>
      </c>
      <c r="BU109" s="267">
        <v>1000</v>
      </c>
      <c r="BV109" s="267">
        <v>1000</v>
      </c>
      <c r="BW109" s="267">
        <v>2000</v>
      </c>
      <c r="BX109" s="267">
        <v>1000</v>
      </c>
      <c r="BY109" s="267">
        <v>1000</v>
      </c>
      <c r="BZ109" s="267">
        <v>1000</v>
      </c>
      <c r="CA109" s="267">
        <v>1000</v>
      </c>
      <c r="CB109" s="267">
        <v>1000</v>
      </c>
      <c r="CC109" s="267">
        <v>1000</v>
      </c>
      <c r="CD109" s="267">
        <v>1000</v>
      </c>
      <c r="CE109" s="267">
        <v>4000</v>
      </c>
      <c r="CF109" s="267">
        <v>1000</v>
      </c>
      <c r="CG109" s="267">
        <v>1000</v>
      </c>
      <c r="CH109" s="267">
        <v>1000</v>
      </c>
      <c r="CI109" s="267">
        <v>1000</v>
      </c>
      <c r="CJ109" s="267">
        <v>1000</v>
      </c>
      <c r="CK109" s="267">
        <v>1000</v>
      </c>
      <c r="CL109" s="267">
        <v>1000</v>
      </c>
      <c r="CM109" s="267">
        <v>1000</v>
      </c>
      <c r="CN109" s="267">
        <v>2000</v>
      </c>
      <c r="CO109" s="267">
        <v>1000</v>
      </c>
      <c r="CP109" s="267">
        <v>1000</v>
      </c>
      <c r="CQ109" s="267">
        <v>1000</v>
      </c>
      <c r="CR109" s="267">
        <v>1000</v>
      </c>
      <c r="CS109" s="267">
        <v>1000</v>
      </c>
      <c r="CT109" s="267">
        <v>3000</v>
      </c>
      <c r="CU109" s="267">
        <v>1000</v>
      </c>
      <c r="CV109" s="267">
        <v>1000</v>
      </c>
      <c r="CW109" s="267">
        <v>20000</v>
      </c>
      <c r="CX109" s="267">
        <v>9000</v>
      </c>
      <c r="CY109" s="267">
        <v>2000</v>
      </c>
      <c r="CZ109" s="267">
        <v>1000</v>
      </c>
      <c r="DA109" s="267">
        <v>1000</v>
      </c>
      <c r="DB109" s="267">
        <v>1000</v>
      </c>
      <c r="DC109" s="267">
        <v>1000</v>
      </c>
      <c r="DD109" s="267">
        <v>1000</v>
      </c>
      <c r="DE109" s="267">
        <v>1000</v>
      </c>
      <c r="DF109" s="267">
        <v>1000</v>
      </c>
      <c r="DG109" s="267">
        <v>1000</v>
      </c>
      <c r="DH109" s="267">
        <v>1000</v>
      </c>
      <c r="DI109" s="267">
        <v>15000</v>
      </c>
      <c r="DJ109" s="267">
        <v>2000</v>
      </c>
      <c r="DK109" s="267">
        <v>2000</v>
      </c>
      <c r="DL109" s="267">
        <v>36000</v>
      </c>
      <c r="DM109" s="267">
        <v>11000</v>
      </c>
      <c r="DN109" s="267">
        <v>6000</v>
      </c>
      <c r="DO109" s="267">
        <v>3000</v>
      </c>
      <c r="DP109" s="267">
        <v>1000</v>
      </c>
      <c r="DQ109" s="267">
        <v>1000</v>
      </c>
      <c r="DR109" s="267">
        <v>33000</v>
      </c>
      <c r="DS109" s="267">
        <v>16000</v>
      </c>
      <c r="DT109" s="267">
        <v>23000</v>
      </c>
      <c r="DU109" s="267">
        <v>70000</v>
      </c>
      <c r="DV109" s="267">
        <v>1000</v>
      </c>
      <c r="DW109" s="267">
        <v>614000</v>
      </c>
      <c r="DX109" s="267">
        <v>64000</v>
      </c>
      <c r="DY109" s="267">
        <v>548000</v>
      </c>
      <c r="DZ109" s="267">
        <v>68000</v>
      </c>
      <c r="EA109" s="267">
        <v>48000</v>
      </c>
      <c r="EB109" s="267">
        <v>3000</v>
      </c>
      <c r="EC109" s="267">
        <v>125000</v>
      </c>
      <c r="ED109" s="267">
        <v>19000</v>
      </c>
      <c r="EE109" s="267">
        <v>560000</v>
      </c>
      <c r="EF109" s="267">
        <v>68000</v>
      </c>
      <c r="EG109" s="267">
        <v>632000</v>
      </c>
      <c r="EH109" s="267">
        <v>57000</v>
      </c>
      <c r="EI109" s="267">
        <v>687000</v>
      </c>
      <c r="EJ109" s="267">
        <v>88000</v>
      </c>
      <c r="EK109" s="267">
        <v>0</v>
      </c>
      <c r="EL109" s="267">
        <v>0</v>
      </c>
      <c r="EM109" s="267">
        <v>0</v>
      </c>
      <c r="EN109" s="267">
        <v>1</v>
      </c>
      <c r="EO109" s="267">
        <v>0</v>
      </c>
      <c r="EP109" s="267">
        <v>0</v>
      </c>
      <c r="EQ109" s="267">
        <v>0</v>
      </c>
      <c r="ER109" s="267" t="s">
        <v>1033</v>
      </c>
    </row>
    <row r="110" spans="1:148" x14ac:dyDescent="0.35">
      <c r="A110" s="267" t="s">
        <v>1313</v>
      </c>
      <c r="B110" s="267">
        <v>1000</v>
      </c>
      <c r="C110" s="267">
        <v>1000</v>
      </c>
      <c r="D110" s="267">
        <v>1000</v>
      </c>
      <c r="E110" s="267">
        <v>1000</v>
      </c>
      <c r="F110" s="267">
        <v>1000</v>
      </c>
      <c r="G110" s="267">
        <v>1000</v>
      </c>
      <c r="H110" s="267">
        <v>1000</v>
      </c>
      <c r="I110" s="267">
        <v>1000</v>
      </c>
      <c r="J110" s="267">
        <v>1000</v>
      </c>
      <c r="K110" s="267">
        <v>1000</v>
      </c>
      <c r="L110" s="267">
        <v>1000</v>
      </c>
      <c r="M110" s="267">
        <v>1000</v>
      </c>
      <c r="N110" s="267">
        <v>5000</v>
      </c>
      <c r="O110" s="267">
        <v>3000</v>
      </c>
      <c r="P110" s="267">
        <v>1000</v>
      </c>
      <c r="Q110" s="267">
        <v>9000</v>
      </c>
      <c r="R110" s="267">
        <v>1000</v>
      </c>
      <c r="S110" s="267">
        <v>1000</v>
      </c>
      <c r="T110" s="267">
        <v>1000</v>
      </c>
      <c r="U110" s="267">
        <v>1000</v>
      </c>
      <c r="V110" s="267">
        <v>1000</v>
      </c>
      <c r="W110" s="267">
        <v>1000</v>
      </c>
      <c r="X110" s="267">
        <v>1000</v>
      </c>
      <c r="Y110" s="267">
        <v>1000</v>
      </c>
      <c r="Z110" s="267">
        <v>1000</v>
      </c>
      <c r="AA110" s="267">
        <v>1000</v>
      </c>
      <c r="AB110" s="267">
        <v>1000</v>
      </c>
      <c r="AC110" s="267">
        <v>1000</v>
      </c>
      <c r="AD110" s="267">
        <v>2000</v>
      </c>
      <c r="AE110" s="267">
        <v>1000</v>
      </c>
      <c r="AF110" s="267">
        <v>1000</v>
      </c>
      <c r="AG110" s="267">
        <v>1000</v>
      </c>
      <c r="AH110" s="267">
        <v>1000</v>
      </c>
      <c r="AI110" s="267">
        <v>1000</v>
      </c>
      <c r="AJ110" s="267">
        <v>1000</v>
      </c>
      <c r="AK110" s="267">
        <v>1000</v>
      </c>
      <c r="AL110" s="267">
        <v>1000</v>
      </c>
      <c r="AM110" s="267">
        <v>1000</v>
      </c>
      <c r="AN110" s="267">
        <v>1000</v>
      </c>
      <c r="AO110" s="267">
        <v>57000</v>
      </c>
      <c r="AP110" s="267">
        <v>16000</v>
      </c>
      <c r="AQ110" s="267">
        <v>6000</v>
      </c>
      <c r="AR110" s="267">
        <v>6000</v>
      </c>
      <c r="AS110" s="267">
        <v>2000</v>
      </c>
      <c r="AT110" s="267">
        <v>1000</v>
      </c>
      <c r="AU110" s="267">
        <v>11000</v>
      </c>
      <c r="AV110" s="267">
        <v>1000</v>
      </c>
      <c r="AW110" s="267">
        <v>1000</v>
      </c>
      <c r="AX110" s="267">
        <v>3000</v>
      </c>
      <c r="AY110" s="267">
        <v>1000</v>
      </c>
      <c r="AZ110" s="267">
        <v>1000</v>
      </c>
      <c r="BA110" s="267">
        <v>2000</v>
      </c>
      <c r="BB110" s="267">
        <v>1000</v>
      </c>
      <c r="BC110" s="267">
        <v>1000</v>
      </c>
      <c r="BD110" s="267">
        <v>1000</v>
      </c>
      <c r="BE110" s="267">
        <v>1000</v>
      </c>
      <c r="BF110" s="267">
        <v>1000</v>
      </c>
      <c r="BG110" s="267">
        <v>2000</v>
      </c>
      <c r="BH110" s="267">
        <v>1000</v>
      </c>
      <c r="BI110" s="267">
        <v>1000</v>
      </c>
      <c r="BJ110" s="267">
        <v>4000</v>
      </c>
      <c r="BK110" s="267">
        <v>1000</v>
      </c>
      <c r="BL110" s="267">
        <v>1000</v>
      </c>
      <c r="BM110" s="267">
        <v>1000</v>
      </c>
      <c r="BN110" s="267">
        <v>1000</v>
      </c>
      <c r="BO110" s="267">
        <v>1000</v>
      </c>
      <c r="BP110" s="267">
        <v>4000</v>
      </c>
      <c r="BQ110" s="267">
        <v>1000</v>
      </c>
      <c r="BR110" s="267">
        <v>1000</v>
      </c>
      <c r="BS110" s="267">
        <v>1000</v>
      </c>
      <c r="BT110" s="267">
        <v>1000</v>
      </c>
      <c r="BU110" s="267">
        <v>1000</v>
      </c>
      <c r="BV110" s="267">
        <v>1000</v>
      </c>
      <c r="BW110" s="267">
        <v>2000</v>
      </c>
      <c r="BX110" s="267">
        <v>1000</v>
      </c>
      <c r="BY110" s="267">
        <v>1000</v>
      </c>
      <c r="BZ110" s="267">
        <v>1000</v>
      </c>
      <c r="CA110" s="267">
        <v>1000</v>
      </c>
      <c r="CB110" s="267">
        <v>1000</v>
      </c>
      <c r="CC110" s="267">
        <v>1000</v>
      </c>
      <c r="CD110" s="267">
        <v>1000</v>
      </c>
      <c r="CE110" s="267">
        <v>4000</v>
      </c>
      <c r="CF110" s="267">
        <v>1000</v>
      </c>
      <c r="CG110" s="267">
        <v>1000</v>
      </c>
      <c r="CH110" s="267">
        <v>1000</v>
      </c>
      <c r="CI110" s="267">
        <v>1000</v>
      </c>
      <c r="CJ110" s="267">
        <v>1000</v>
      </c>
      <c r="CK110" s="267">
        <v>1000</v>
      </c>
      <c r="CL110" s="267">
        <v>1000</v>
      </c>
      <c r="CM110" s="267">
        <v>1000</v>
      </c>
      <c r="CN110" s="267">
        <v>2000</v>
      </c>
      <c r="CO110" s="267">
        <v>1000</v>
      </c>
      <c r="CP110" s="267">
        <v>1000</v>
      </c>
      <c r="CQ110" s="267">
        <v>1000</v>
      </c>
      <c r="CR110" s="267">
        <v>1000</v>
      </c>
      <c r="CS110" s="267">
        <v>1000</v>
      </c>
      <c r="CT110" s="267">
        <v>3000</v>
      </c>
      <c r="CU110" s="267">
        <v>1000</v>
      </c>
      <c r="CV110" s="267">
        <v>1000</v>
      </c>
      <c r="CW110" s="267">
        <v>20000</v>
      </c>
      <c r="CX110" s="267">
        <v>9000</v>
      </c>
      <c r="CY110" s="267">
        <v>2000</v>
      </c>
      <c r="CZ110" s="267">
        <v>1000</v>
      </c>
      <c r="DA110" s="267">
        <v>1000</v>
      </c>
      <c r="DB110" s="267">
        <v>1000</v>
      </c>
      <c r="DC110" s="267">
        <v>1000</v>
      </c>
      <c r="DD110" s="267">
        <v>1000</v>
      </c>
      <c r="DE110" s="267">
        <v>1000</v>
      </c>
      <c r="DF110" s="267">
        <v>1000</v>
      </c>
      <c r="DG110" s="267">
        <v>1000</v>
      </c>
      <c r="DH110" s="267">
        <v>1000</v>
      </c>
      <c r="DI110" s="267">
        <v>15000</v>
      </c>
      <c r="DJ110" s="267">
        <v>2000</v>
      </c>
      <c r="DK110" s="267">
        <v>2000</v>
      </c>
      <c r="DL110" s="267">
        <v>36000</v>
      </c>
      <c r="DM110" s="267">
        <v>11000</v>
      </c>
      <c r="DN110" s="267">
        <v>6000</v>
      </c>
      <c r="DO110" s="267">
        <v>3000</v>
      </c>
      <c r="DP110" s="267">
        <v>1000</v>
      </c>
      <c r="DQ110" s="267">
        <v>1000</v>
      </c>
      <c r="DR110" s="267">
        <v>33000</v>
      </c>
      <c r="DS110" s="267">
        <v>16000</v>
      </c>
      <c r="DT110" s="267">
        <v>23000</v>
      </c>
      <c r="DU110" s="267">
        <v>70000</v>
      </c>
      <c r="DV110" s="267">
        <v>1000</v>
      </c>
      <c r="DW110" s="267">
        <v>614000</v>
      </c>
      <c r="DX110" s="267">
        <v>64000</v>
      </c>
      <c r="DY110" s="267">
        <v>548000</v>
      </c>
      <c r="DZ110" s="267">
        <v>68000</v>
      </c>
      <c r="EA110" s="267">
        <v>48000</v>
      </c>
      <c r="EB110" s="267">
        <v>3000</v>
      </c>
      <c r="EC110" s="267">
        <v>125000</v>
      </c>
      <c r="ED110" s="267">
        <v>19000</v>
      </c>
      <c r="EE110" s="267">
        <v>560000</v>
      </c>
      <c r="EF110" s="267">
        <v>68000</v>
      </c>
      <c r="EG110" s="267">
        <v>632000</v>
      </c>
      <c r="EH110" s="267">
        <v>57000</v>
      </c>
      <c r="EI110" s="267">
        <v>687000</v>
      </c>
      <c r="EJ110" s="267">
        <v>88000</v>
      </c>
      <c r="EK110" s="267">
        <v>0</v>
      </c>
      <c r="EL110" s="267">
        <v>0</v>
      </c>
      <c r="EM110" s="267">
        <v>0</v>
      </c>
      <c r="EN110" s="267">
        <v>1</v>
      </c>
      <c r="EO110" s="267">
        <v>0</v>
      </c>
      <c r="EP110" s="267">
        <v>0</v>
      </c>
      <c r="EQ110" s="267">
        <v>0</v>
      </c>
      <c r="ER110" s="267" t="s">
        <v>1311</v>
      </c>
    </row>
    <row r="111" spans="1:148" x14ac:dyDescent="0.35">
      <c r="A111" s="267" t="s">
        <v>1346</v>
      </c>
      <c r="B111" s="267">
        <v>1000</v>
      </c>
      <c r="C111" s="267">
        <v>1000</v>
      </c>
      <c r="D111" s="267">
        <v>1000</v>
      </c>
      <c r="E111" s="267">
        <v>1000</v>
      </c>
      <c r="F111" s="267">
        <v>1000</v>
      </c>
      <c r="G111" s="267">
        <v>1000</v>
      </c>
      <c r="H111" s="267">
        <v>1000</v>
      </c>
      <c r="I111" s="267">
        <v>1000</v>
      </c>
      <c r="J111" s="267">
        <v>1000</v>
      </c>
      <c r="K111" s="267">
        <v>1000</v>
      </c>
      <c r="L111" s="267">
        <v>1000</v>
      </c>
      <c r="M111" s="267">
        <v>1000</v>
      </c>
      <c r="N111" s="267">
        <v>5000</v>
      </c>
      <c r="O111" s="267">
        <v>3000</v>
      </c>
      <c r="P111" s="267">
        <v>1000</v>
      </c>
      <c r="Q111" s="267">
        <v>9000</v>
      </c>
      <c r="R111" s="267">
        <v>1000</v>
      </c>
      <c r="S111" s="267">
        <v>1000</v>
      </c>
      <c r="T111" s="267">
        <v>1000</v>
      </c>
      <c r="U111" s="267">
        <v>1000</v>
      </c>
      <c r="V111" s="267">
        <v>1000</v>
      </c>
      <c r="W111" s="267">
        <v>1000</v>
      </c>
      <c r="X111" s="267">
        <v>1000</v>
      </c>
      <c r="Y111" s="267">
        <v>1000</v>
      </c>
      <c r="Z111" s="267">
        <v>1000</v>
      </c>
      <c r="AA111" s="267">
        <v>1000</v>
      </c>
      <c r="AB111" s="267">
        <v>1000</v>
      </c>
      <c r="AC111" s="267">
        <v>1000</v>
      </c>
      <c r="AD111" s="267">
        <v>2000</v>
      </c>
      <c r="AE111" s="267">
        <v>1000</v>
      </c>
      <c r="AF111" s="267">
        <v>1000</v>
      </c>
      <c r="AG111" s="267">
        <v>1000</v>
      </c>
      <c r="AH111" s="267">
        <v>1000</v>
      </c>
      <c r="AI111" s="267">
        <v>1000</v>
      </c>
      <c r="AJ111" s="267">
        <v>1000</v>
      </c>
      <c r="AK111" s="267">
        <v>1000</v>
      </c>
      <c r="AL111" s="267">
        <v>1000</v>
      </c>
      <c r="AM111" s="267">
        <v>1000</v>
      </c>
      <c r="AN111" s="267">
        <v>1000</v>
      </c>
      <c r="AO111" s="267">
        <v>57000</v>
      </c>
      <c r="AP111" s="267">
        <v>16000</v>
      </c>
      <c r="AQ111" s="267">
        <v>6000</v>
      </c>
      <c r="AR111" s="267">
        <v>6000</v>
      </c>
      <c r="AS111" s="267">
        <v>2000</v>
      </c>
      <c r="AT111" s="267">
        <v>1000</v>
      </c>
      <c r="AU111" s="267">
        <v>11000</v>
      </c>
      <c r="AV111" s="267">
        <v>1000</v>
      </c>
      <c r="AW111" s="267">
        <v>1000</v>
      </c>
      <c r="AX111" s="267">
        <v>3000</v>
      </c>
      <c r="AY111" s="267">
        <v>1000</v>
      </c>
      <c r="AZ111" s="267">
        <v>1000</v>
      </c>
      <c r="BA111" s="267">
        <v>2000</v>
      </c>
      <c r="BB111" s="267">
        <v>1000</v>
      </c>
      <c r="BC111" s="267">
        <v>1000</v>
      </c>
      <c r="BD111" s="267">
        <v>1000</v>
      </c>
      <c r="BE111" s="267">
        <v>1000</v>
      </c>
      <c r="BF111" s="267">
        <v>1000</v>
      </c>
      <c r="BG111" s="267">
        <v>2000</v>
      </c>
      <c r="BH111" s="267">
        <v>1000</v>
      </c>
      <c r="BI111" s="267">
        <v>1000</v>
      </c>
      <c r="BJ111" s="267">
        <v>4000</v>
      </c>
      <c r="BK111" s="267">
        <v>1000</v>
      </c>
      <c r="BL111" s="267">
        <v>1000</v>
      </c>
      <c r="BM111" s="267">
        <v>1000</v>
      </c>
      <c r="BN111" s="267">
        <v>1000</v>
      </c>
      <c r="BO111" s="267">
        <v>1000</v>
      </c>
      <c r="BP111" s="267">
        <v>4000</v>
      </c>
      <c r="BQ111" s="267">
        <v>1000</v>
      </c>
      <c r="BR111" s="267">
        <v>1000</v>
      </c>
      <c r="BS111" s="267">
        <v>1000</v>
      </c>
      <c r="BT111" s="267">
        <v>1000</v>
      </c>
      <c r="BU111" s="267">
        <v>1000</v>
      </c>
      <c r="BV111" s="267">
        <v>1000</v>
      </c>
      <c r="BW111" s="267">
        <v>2000</v>
      </c>
      <c r="BX111" s="267">
        <v>1000</v>
      </c>
      <c r="BY111" s="267">
        <v>1000</v>
      </c>
      <c r="BZ111" s="267">
        <v>1000</v>
      </c>
      <c r="CA111" s="267">
        <v>1000</v>
      </c>
      <c r="CB111" s="267">
        <v>1000</v>
      </c>
      <c r="CC111" s="267">
        <v>1000</v>
      </c>
      <c r="CD111" s="267">
        <v>1000</v>
      </c>
      <c r="CE111" s="267">
        <v>4000</v>
      </c>
      <c r="CF111" s="267">
        <v>1000</v>
      </c>
      <c r="CG111" s="267">
        <v>1000</v>
      </c>
      <c r="CH111" s="267">
        <v>1000</v>
      </c>
      <c r="CI111" s="267">
        <v>1000</v>
      </c>
      <c r="CJ111" s="267">
        <v>1000</v>
      </c>
      <c r="CK111" s="267">
        <v>1000</v>
      </c>
      <c r="CL111" s="267">
        <v>1000</v>
      </c>
      <c r="CM111" s="267">
        <v>1000</v>
      </c>
      <c r="CN111" s="267">
        <v>2000</v>
      </c>
      <c r="CO111" s="267">
        <v>1000</v>
      </c>
      <c r="CP111" s="267">
        <v>1000</v>
      </c>
      <c r="CQ111" s="267">
        <v>1000</v>
      </c>
      <c r="CR111" s="267">
        <v>1000</v>
      </c>
      <c r="CS111" s="267">
        <v>1000</v>
      </c>
      <c r="CT111" s="267">
        <v>3000</v>
      </c>
      <c r="CU111" s="267">
        <v>1000</v>
      </c>
      <c r="CV111" s="267">
        <v>1000</v>
      </c>
      <c r="CW111" s="267">
        <v>20000</v>
      </c>
      <c r="CX111" s="267">
        <v>9000</v>
      </c>
      <c r="CY111" s="267">
        <v>2000</v>
      </c>
      <c r="CZ111" s="267">
        <v>1000</v>
      </c>
      <c r="DA111" s="267">
        <v>1000</v>
      </c>
      <c r="DB111" s="267">
        <v>1000</v>
      </c>
      <c r="DC111" s="267">
        <v>1000</v>
      </c>
      <c r="DD111" s="267">
        <v>1000</v>
      </c>
      <c r="DE111" s="267">
        <v>1000</v>
      </c>
      <c r="DF111" s="267">
        <v>1000</v>
      </c>
      <c r="DG111" s="267">
        <v>1000</v>
      </c>
      <c r="DH111" s="267">
        <v>1000</v>
      </c>
      <c r="DI111" s="267">
        <v>15000</v>
      </c>
      <c r="DJ111" s="267">
        <v>2000</v>
      </c>
      <c r="DK111" s="267">
        <v>2000</v>
      </c>
      <c r="DL111" s="267">
        <v>36000</v>
      </c>
      <c r="DM111" s="267">
        <v>11000</v>
      </c>
      <c r="DN111" s="267">
        <v>6000</v>
      </c>
      <c r="DO111" s="267">
        <v>3000</v>
      </c>
      <c r="DP111" s="267">
        <v>1000</v>
      </c>
      <c r="DQ111" s="267">
        <v>1000</v>
      </c>
      <c r="DR111" s="267">
        <v>33000</v>
      </c>
      <c r="DS111" s="267">
        <v>16000</v>
      </c>
      <c r="DT111" s="267">
        <v>23000</v>
      </c>
      <c r="DU111" s="267">
        <v>70000</v>
      </c>
      <c r="DV111" s="267">
        <v>1000</v>
      </c>
      <c r="DW111" s="267">
        <v>614000</v>
      </c>
      <c r="DX111" s="267">
        <v>64000</v>
      </c>
      <c r="DY111" s="267">
        <v>548000</v>
      </c>
      <c r="DZ111" s="267">
        <v>68000</v>
      </c>
      <c r="EA111" s="267">
        <v>48000</v>
      </c>
      <c r="EB111" s="267">
        <v>3000</v>
      </c>
      <c r="EC111" s="267">
        <v>125000</v>
      </c>
      <c r="ED111" s="267">
        <v>19000</v>
      </c>
      <c r="EE111" s="267">
        <v>560000</v>
      </c>
      <c r="EF111" s="267">
        <v>68000</v>
      </c>
      <c r="EG111" s="267">
        <v>632000</v>
      </c>
      <c r="EH111" s="267">
        <v>57000</v>
      </c>
      <c r="EI111" s="267">
        <v>687000</v>
      </c>
      <c r="EJ111" s="267">
        <v>88000</v>
      </c>
      <c r="EK111" s="267">
        <v>0</v>
      </c>
      <c r="EL111" s="267">
        <v>0</v>
      </c>
      <c r="EM111" s="267">
        <v>0</v>
      </c>
      <c r="EN111" s="267">
        <v>1</v>
      </c>
      <c r="EO111" s="267">
        <v>0</v>
      </c>
      <c r="EP111" s="267">
        <v>0</v>
      </c>
      <c r="EQ111" s="267">
        <v>0</v>
      </c>
      <c r="ER111" s="267" t="s">
        <v>1344</v>
      </c>
    </row>
    <row r="112" spans="1:148" x14ac:dyDescent="0.35">
      <c r="A112" s="267" t="s">
        <v>1379</v>
      </c>
      <c r="B112" s="267">
        <v>1000</v>
      </c>
      <c r="C112" s="267">
        <v>1000</v>
      </c>
      <c r="D112" s="267">
        <v>1000</v>
      </c>
      <c r="E112" s="267">
        <v>1000</v>
      </c>
      <c r="F112" s="267">
        <v>1000</v>
      </c>
      <c r="G112" s="267">
        <v>1000</v>
      </c>
      <c r="H112" s="267">
        <v>1000</v>
      </c>
      <c r="I112" s="267">
        <v>1000</v>
      </c>
      <c r="J112" s="267">
        <v>1000</v>
      </c>
      <c r="K112" s="267">
        <v>1000</v>
      </c>
      <c r="L112" s="267">
        <v>1000</v>
      </c>
      <c r="M112" s="267">
        <v>1000</v>
      </c>
      <c r="N112" s="267">
        <v>5000</v>
      </c>
      <c r="O112" s="267">
        <v>3000</v>
      </c>
      <c r="P112" s="267">
        <v>1000</v>
      </c>
      <c r="Q112" s="267">
        <v>9000</v>
      </c>
      <c r="R112" s="267">
        <v>1000</v>
      </c>
      <c r="S112" s="267">
        <v>1000</v>
      </c>
      <c r="T112" s="267">
        <v>1000</v>
      </c>
      <c r="U112" s="267">
        <v>1000</v>
      </c>
      <c r="V112" s="267">
        <v>1000</v>
      </c>
      <c r="W112" s="267">
        <v>1000</v>
      </c>
      <c r="X112" s="267">
        <v>1000</v>
      </c>
      <c r="Y112" s="267">
        <v>1000</v>
      </c>
      <c r="Z112" s="267">
        <v>1000</v>
      </c>
      <c r="AA112" s="267">
        <v>1000</v>
      </c>
      <c r="AB112" s="267">
        <v>1000</v>
      </c>
      <c r="AC112" s="267">
        <v>1000</v>
      </c>
      <c r="AD112" s="267">
        <v>2000</v>
      </c>
      <c r="AE112" s="267">
        <v>1000</v>
      </c>
      <c r="AF112" s="267">
        <v>1000</v>
      </c>
      <c r="AG112" s="267">
        <v>1000</v>
      </c>
      <c r="AH112" s="267">
        <v>1000</v>
      </c>
      <c r="AI112" s="267">
        <v>1000</v>
      </c>
      <c r="AJ112" s="267">
        <v>1000</v>
      </c>
      <c r="AK112" s="267">
        <v>1000</v>
      </c>
      <c r="AL112" s="267">
        <v>1000</v>
      </c>
      <c r="AM112" s="267">
        <v>1000</v>
      </c>
      <c r="AN112" s="267">
        <v>1000</v>
      </c>
      <c r="AO112" s="267">
        <v>57000</v>
      </c>
      <c r="AP112" s="267">
        <v>16000</v>
      </c>
      <c r="AQ112" s="267">
        <v>6000</v>
      </c>
      <c r="AR112" s="267">
        <v>6000</v>
      </c>
      <c r="AS112" s="267">
        <v>2000</v>
      </c>
      <c r="AT112" s="267">
        <v>1000</v>
      </c>
      <c r="AU112" s="267">
        <v>11000</v>
      </c>
      <c r="AV112" s="267">
        <v>1000</v>
      </c>
      <c r="AW112" s="267">
        <v>1000</v>
      </c>
      <c r="AX112" s="267">
        <v>3000</v>
      </c>
      <c r="AY112" s="267">
        <v>1000</v>
      </c>
      <c r="AZ112" s="267">
        <v>1000</v>
      </c>
      <c r="BA112" s="267">
        <v>2000</v>
      </c>
      <c r="BB112" s="267">
        <v>1000</v>
      </c>
      <c r="BC112" s="267">
        <v>1000</v>
      </c>
      <c r="BD112" s="267">
        <v>1000</v>
      </c>
      <c r="BE112" s="267">
        <v>1000</v>
      </c>
      <c r="BF112" s="267">
        <v>1000</v>
      </c>
      <c r="BG112" s="267">
        <v>2000</v>
      </c>
      <c r="BH112" s="267">
        <v>1000</v>
      </c>
      <c r="BI112" s="267">
        <v>1000</v>
      </c>
      <c r="BJ112" s="267">
        <v>4000</v>
      </c>
      <c r="BK112" s="267">
        <v>1000</v>
      </c>
      <c r="BL112" s="267">
        <v>1000</v>
      </c>
      <c r="BM112" s="267">
        <v>1000</v>
      </c>
      <c r="BN112" s="267">
        <v>1000</v>
      </c>
      <c r="BO112" s="267">
        <v>1000</v>
      </c>
      <c r="BP112" s="267">
        <v>4000</v>
      </c>
      <c r="BQ112" s="267">
        <v>1000</v>
      </c>
      <c r="BR112" s="267">
        <v>1000</v>
      </c>
      <c r="BS112" s="267">
        <v>1000</v>
      </c>
      <c r="BT112" s="267">
        <v>1000</v>
      </c>
      <c r="BU112" s="267">
        <v>1000</v>
      </c>
      <c r="BV112" s="267">
        <v>1000</v>
      </c>
      <c r="BW112" s="267">
        <v>2000</v>
      </c>
      <c r="BX112" s="267">
        <v>1000</v>
      </c>
      <c r="BY112" s="267">
        <v>1000</v>
      </c>
      <c r="BZ112" s="267">
        <v>1000</v>
      </c>
      <c r="CA112" s="267">
        <v>1000</v>
      </c>
      <c r="CB112" s="267">
        <v>1000</v>
      </c>
      <c r="CC112" s="267">
        <v>1000</v>
      </c>
      <c r="CD112" s="267">
        <v>1000</v>
      </c>
      <c r="CE112" s="267">
        <v>4000</v>
      </c>
      <c r="CF112" s="267">
        <v>1000</v>
      </c>
      <c r="CG112" s="267">
        <v>1000</v>
      </c>
      <c r="CH112" s="267">
        <v>1000</v>
      </c>
      <c r="CI112" s="267">
        <v>1000</v>
      </c>
      <c r="CJ112" s="267">
        <v>1000</v>
      </c>
      <c r="CK112" s="267">
        <v>1000</v>
      </c>
      <c r="CL112" s="267">
        <v>1000</v>
      </c>
      <c r="CM112" s="267">
        <v>1000</v>
      </c>
      <c r="CN112" s="267">
        <v>2000</v>
      </c>
      <c r="CO112" s="267">
        <v>1000</v>
      </c>
      <c r="CP112" s="267">
        <v>1000</v>
      </c>
      <c r="CQ112" s="267">
        <v>1000</v>
      </c>
      <c r="CR112" s="267">
        <v>1000</v>
      </c>
      <c r="CS112" s="267">
        <v>1000</v>
      </c>
      <c r="CT112" s="267">
        <v>3000</v>
      </c>
      <c r="CU112" s="267">
        <v>1000</v>
      </c>
      <c r="CV112" s="267">
        <v>1000</v>
      </c>
      <c r="CW112" s="267">
        <v>20000</v>
      </c>
      <c r="CX112" s="267">
        <v>9000</v>
      </c>
      <c r="CY112" s="267">
        <v>2000</v>
      </c>
      <c r="CZ112" s="267">
        <v>1000</v>
      </c>
      <c r="DA112" s="267">
        <v>1000</v>
      </c>
      <c r="DB112" s="267">
        <v>1000</v>
      </c>
      <c r="DC112" s="267">
        <v>1000</v>
      </c>
      <c r="DD112" s="267">
        <v>1000</v>
      </c>
      <c r="DE112" s="267">
        <v>1000</v>
      </c>
      <c r="DF112" s="267">
        <v>1000</v>
      </c>
      <c r="DG112" s="267">
        <v>1000</v>
      </c>
      <c r="DH112" s="267">
        <v>1000</v>
      </c>
      <c r="DI112" s="267">
        <v>15000</v>
      </c>
      <c r="DJ112" s="267">
        <v>2000</v>
      </c>
      <c r="DK112" s="267">
        <v>2000</v>
      </c>
      <c r="DL112" s="267">
        <v>36000</v>
      </c>
      <c r="DM112" s="267">
        <v>11000</v>
      </c>
      <c r="DN112" s="267">
        <v>6000</v>
      </c>
      <c r="DO112" s="267">
        <v>3000</v>
      </c>
      <c r="DP112" s="267">
        <v>1000</v>
      </c>
      <c r="DQ112" s="267">
        <v>1000</v>
      </c>
      <c r="DR112" s="267">
        <v>33000</v>
      </c>
      <c r="DS112" s="267">
        <v>16000</v>
      </c>
      <c r="DT112" s="267">
        <v>23000</v>
      </c>
      <c r="DU112" s="267">
        <v>70000</v>
      </c>
      <c r="DV112" s="267">
        <v>1000</v>
      </c>
      <c r="DW112" s="267">
        <v>614000</v>
      </c>
      <c r="DX112" s="267">
        <v>64000</v>
      </c>
      <c r="DY112" s="267">
        <v>548000</v>
      </c>
      <c r="DZ112" s="267">
        <v>68000</v>
      </c>
      <c r="EA112" s="267">
        <v>48000</v>
      </c>
      <c r="EB112" s="267">
        <v>3000</v>
      </c>
      <c r="EC112" s="267">
        <v>125000</v>
      </c>
      <c r="ED112" s="267">
        <v>19000</v>
      </c>
      <c r="EE112" s="267">
        <v>560000</v>
      </c>
      <c r="EF112" s="267">
        <v>68000</v>
      </c>
      <c r="EG112" s="267">
        <v>632000</v>
      </c>
      <c r="EH112" s="267">
        <v>57000</v>
      </c>
      <c r="EI112" s="267">
        <v>687000</v>
      </c>
      <c r="EJ112" s="267">
        <v>88000</v>
      </c>
      <c r="EK112" s="267">
        <v>0</v>
      </c>
      <c r="EL112" s="267">
        <v>0</v>
      </c>
      <c r="EM112" s="267">
        <v>0</v>
      </c>
      <c r="EN112" s="267">
        <v>1</v>
      </c>
      <c r="EO112" s="267">
        <v>0</v>
      </c>
      <c r="EP112" s="267">
        <v>0</v>
      </c>
      <c r="EQ112" s="267">
        <v>1</v>
      </c>
      <c r="ER112" s="267" t="s">
        <v>1377</v>
      </c>
    </row>
    <row r="113" spans="1:148" x14ac:dyDescent="0.35">
      <c r="A113" s="267" t="s">
        <v>1409</v>
      </c>
      <c r="B113" s="267">
        <v>1000</v>
      </c>
      <c r="C113" s="267">
        <v>1000</v>
      </c>
      <c r="D113" s="267">
        <v>1000</v>
      </c>
      <c r="E113" s="267">
        <v>1000</v>
      </c>
      <c r="F113" s="267">
        <v>1000</v>
      </c>
      <c r="G113" s="267">
        <v>1000</v>
      </c>
      <c r="H113" s="267">
        <v>1000</v>
      </c>
      <c r="I113" s="267">
        <v>1000</v>
      </c>
      <c r="J113" s="267">
        <v>1000</v>
      </c>
      <c r="K113" s="267">
        <v>1000</v>
      </c>
      <c r="L113" s="267">
        <v>1000</v>
      </c>
      <c r="M113" s="267">
        <v>1000</v>
      </c>
      <c r="N113" s="267">
        <v>5000</v>
      </c>
      <c r="O113" s="267">
        <v>3000</v>
      </c>
      <c r="P113" s="267">
        <v>1000</v>
      </c>
      <c r="Q113" s="267">
        <v>9000</v>
      </c>
      <c r="R113" s="267">
        <v>1000</v>
      </c>
      <c r="S113" s="267">
        <v>1000</v>
      </c>
      <c r="T113" s="267">
        <v>1000</v>
      </c>
      <c r="U113" s="267">
        <v>1000</v>
      </c>
      <c r="V113" s="267">
        <v>1000</v>
      </c>
      <c r="W113" s="267">
        <v>1000</v>
      </c>
      <c r="X113" s="267">
        <v>1000</v>
      </c>
      <c r="Y113" s="267">
        <v>1000</v>
      </c>
      <c r="Z113" s="267">
        <v>1000</v>
      </c>
      <c r="AA113" s="267">
        <v>1000</v>
      </c>
      <c r="AB113" s="267">
        <v>1000</v>
      </c>
      <c r="AC113" s="267">
        <v>1000</v>
      </c>
      <c r="AD113" s="267">
        <v>2000</v>
      </c>
      <c r="AE113" s="267">
        <v>1000</v>
      </c>
      <c r="AF113" s="267">
        <v>1000</v>
      </c>
      <c r="AG113" s="267">
        <v>1000</v>
      </c>
      <c r="AH113" s="267">
        <v>1000</v>
      </c>
      <c r="AI113" s="267">
        <v>1000</v>
      </c>
      <c r="AJ113" s="267">
        <v>1000</v>
      </c>
      <c r="AK113" s="267">
        <v>1000</v>
      </c>
      <c r="AL113" s="267">
        <v>1000</v>
      </c>
      <c r="AM113" s="267">
        <v>1000</v>
      </c>
      <c r="AN113" s="267">
        <v>1000</v>
      </c>
      <c r="AO113" s="267">
        <v>57000</v>
      </c>
      <c r="AP113" s="267">
        <v>16000</v>
      </c>
      <c r="AQ113" s="267">
        <v>6000</v>
      </c>
      <c r="AR113" s="267">
        <v>6000</v>
      </c>
      <c r="AS113" s="267">
        <v>2000</v>
      </c>
      <c r="AT113" s="267">
        <v>1000</v>
      </c>
      <c r="AU113" s="267">
        <v>11000</v>
      </c>
      <c r="AV113" s="267">
        <v>1000</v>
      </c>
      <c r="AW113" s="267">
        <v>1000</v>
      </c>
      <c r="AX113" s="267">
        <v>3000</v>
      </c>
      <c r="AY113" s="267">
        <v>1000</v>
      </c>
      <c r="AZ113" s="267">
        <v>1000</v>
      </c>
      <c r="BA113" s="267">
        <v>2000</v>
      </c>
      <c r="BB113" s="267">
        <v>1000</v>
      </c>
      <c r="BC113" s="267">
        <v>1000</v>
      </c>
      <c r="BD113" s="267">
        <v>1000</v>
      </c>
      <c r="BE113" s="267">
        <v>1000</v>
      </c>
      <c r="BF113" s="267">
        <v>1000</v>
      </c>
      <c r="BG113" s="267">
        <v>2000</v>
      </c>
      <c r="BH113" s="267">
        <v>1000</v>
      </c>
      <c r="BI113" s="267">
        <v>1000</v>
      </c>
      <c r="BJ113" s="267">
        <v>4000</v>
      </c>
      <c r="BK113" s="267">
        <v>1000</v>
      </c>
      <c r="BL113" s="267">
        <v>1000</v>
      </c>
      <c r="BM113" s="267">
        <v>1000</v>
      </c>
      <c r="BN113" s="267">
        <v>1000</v>
      </c>
      <c r="BO113" s="267">
        <v>1000</v>
      </c>
      <c r="BP113" s="267">
        <v>4000</v>
      </c>
      <c r="BQ113" s="267">
        <v>1000</v>
      </c>
      <c r="BR113" s="267">
        <v>1000</v>
      </c>
      <c r="BS113" s="267">
        <v>1000</v>
      </c>
      <c r="BT113" s="267">
        <v>1000</v>
      </c>
      <c r="BU113" s="267">
        <v>1000</v>
      </c>
      <c r="BV113" s="267">
        <v>1000</v>
      </c>
      <c r="BW113" s="267">
        <v>2000</v>
      </c>
      <c r="BX113" s="267">
        <v>1000</v>
      </c>
      <c r="BY113" s="267">
        <v>1000</v>
      </c>
      <c r="BZ113" s="267">
        <v>1000</v>
      </c>
      <c r="CA113" s="267">
        <v>1000</v>
      </c>
      <c r="CB113" s="267">
        <v>1000</v>
      </c>
      <c r="CC113" s="267">
        <v>1000</v>
      </c>
      <c r="CD113" s="267">
        <v>1000</v>
      </c>
      <c r="CE113" s="267">
        <v>4000</v>
      </c>
      <c r="CF113" s="267">
        <v>1000</v>
      </c>
      <c r="CG113" s="267">
        <v>1000</v>
      </c>
      <c r="CH113" s="267">
        <v>1000</v>
      </c>
      <c r="CI113" s="267">
        <v>1000</v>
      </c>
      <c r="CJ113" s="267">
        <v>1000</v>
      </c>
      <c r="CK113" s="267">
        <v>1000</v>
      </c>
      <c r="CL113" s="267">
        <v>1000</v>
      </c>
      <c r="CM113" s="267">
        <v>1000</v>
      </c>
      <c r="CN113" s="267">
        <v>2000</v>
      </c>
      <c r="CO113" s="267">
        <v>1000</v>
      </c>
      <c r="CP113" s="267">
        <v>1000</v>
      </c>
      <c r="CQ113" s="267">
        <v>1000</v>
      </c>
      <c r="CR113" s="267">
        <v>1000</v>
      </c>
      <c r="CS113" s="267">
        <v>1000</v>
      </c>
      <c r="CT113" s="267">
        <v>3000</v>
      </c>
      <c r="CU113" s="267">
        <v>1000</v>
      </c>
      <c r="CV113" s="267">
        <v>1000</v>
      </c>
      <c r="CW113" s="267">
        <v>20000</v>
      </c>
      <c r="CX113" s="267">
        <v>9000</v>
      </c>
      <c r="CY113" s="267">
        <v>2000</v>
      </c>
      <c r="CZ113" s="267">
        <v>1000</v>
      </c>
      <c r="DA113" s="267">
        <v>1000</v>
      </c>
      <c r="DB113" s="267">
        <v>1000</v>
      </c>
      <c r="DC113" s="267">
        <v>1000</v>
      </c>
      <c r="DD113" s="267">
        <v>1000</v>
      </c>
      <c r="DE113" s="267">
        <v>1000</v>
      </c>
      <c r="DF113" s="267">
        <v>1000</v>
      </c>
      <c r="DG113" s="267">
        <v>1000</v>
      </c>
      <c r="DH113" s="267">
        <v>1000</v>
      </c>
      <c r="DI113" s="267">
        <v>15000</v>
      </c>
      <c r="DJ113" s="267">
        <v>2000</v>
      </c>
      <c r="DK113" s="267">
        <v>2000</v>
      </c>
      <c r="DL113" s="267">
        <v>36000</v>
      </c>
      <c r="DM113" s="267">
        <v>11000</v>
      </c>
      <c r="DN113" s="267">
        <v>6000</v>
      </c>
      <c r="DO113" s="267">
        <v>3000</v>
      </c>
      <c r="DP113" s="267">
        <v>1000</v>
      </c>
      <c r="DQ113" s="267">
        <v>1000</v>
      </c>
      <c r="DR113" s="267">
        <v>33000</v>
      </c>
      <c r="DS113" s="267">
        <v>16000</v>
      </c>
      <c r="DT113" s="267">
        <v>23000</v>
      </c>
      <c r="DU113" s="267">
        <v>70000</v>
      </c>
      <c r="DV113" s="267">
        <v>1000</v>
      </c>
      <c r="DW113" s="267">
        <v>614000</v>
      </c>
      <c r="DX113" s="267">
        <v>64000</v>
      </c>
      <c r="DY113" s="267">
        <v>548000</v>
      </c>
      <c r="DZ113" s="267">
        <v>68000</v>
      </c>
      <c r="EA113" s="267">
        <v>48000</v>
      </c>
      <c r="EB113" s="267">
        <v>3000</v>
      </c>
      <c r="EC113" s="267">
        <v>125000</v>
      </c>
      <c r="ED113" s="267">
        <v>19000</v>
      </c>
      <c r="EE113" s="267">
        <v>560000</v>
      </c>
      <c r="EF113" s="267">
        <v>68000</v>
      </c>
      <c r="EG113" s="267">
        <v>632000</v>
      </c>
      <c r="EH113" s="267">
        <v>57000</v>
      </c>
      <c r="EI113" s="267">
        <v>687000</v>
      </c>
      <c r="EJ113" s="267">
        <v>88000</v>
      </c>
      <c r="EK113" s="267">
        <v>0</v>
      </c>
      <c r="EL113" s="267">
        <v>0</v>
      </c>
      <c r="EM113" s="267">
        <v>0</v>
      </c>
      <c r="EN113" s="267">
        <v>1</v>
      </c>
      <c r="EO113" s="267">
        <v>0</v>
      </c>
      <c r="EP113" s="267">
        <v>0</v>
      </c>
      <c r="EQ113" s="267">
        <v>1</v>
      </c>
      <c r="ER113" s="267" t="s">
        <v>1407</v>
      </c>
    </row>
    <row r="114" spans="1:148" x14ac:dyDescent="0.35">
      <c r="A114" s="267" t="s">
        <v>1460</v>
      </c>
      <c r="B114" s="267">
        <v>1000</v>
      </c>
      <c r="C114" s="267">
        <v>1000</v>
      </c>
      <c r="D114" s="267">
        <v>1000</v>
      </c>
      <c r="E114" s="267">
        <v>1000</v>
      </c>
      <c r="F114" s="267">
        <v>1000</v>
      </c>
      <c r="G114" s="267">
        <v>1000</v>
      </c>
      <c r="H114" s="267">
        <v>1000</v>
      </c>
      <c r="I114" s="267">
        <v>1000</v>
      </c>
      <c r="J114" s="267">
        <v>1000</v>
      </c>
      <c r="K114" s="267">
        <v>1000</v>
      </c>
      <c r="L114" s="267">
        <v>1000</v>
      </c>
      <c r="M114" s="267">
        <v>1000</v>
      </c>
      <c r="N114" s="267">
        <v>5000</v>
      </c>
      <c r="O114" s="267">
        <v>3000</v>
      </c>
      <c r="P114" s="267">
        <v>1000</v>
      </c>
      <c r="Q114" s="267">
        <v>9000</v>
      </c>
      <c r="R114" s="267">
        <v>1000</v>
      </c>
      <c r="S114" s="267">
        <v>1000</v>
      </c>
      <c r="T114" s="267">
        <v>1000</v>
      </c>
      <c r="U114" s="267">
        <v>1000</v>
      </c>
      <c r="V114" s="267">
        <v>1000</v>
      </c>
      <c r="W114" s="267">
        <v>1000</v>
      </c>
      <c r="X114" s="267">
        <v>1000</v>
      </c>
      <c r="Y114" s="267">
        <v>1000</v>
      </c>
      <c r="Z114" s="267">
        <v>1000</v>
      </c>
      <c r="AA114" s="267">
        <v>1000</v>
      </c>
      <c r="AB114" s="267">
        <v>1000</v>
      </c>
      <c r="AC114" s="267">
        <v>1000</v>
      </c>
      <c r="AD114" s="267">
        <v>2000</v>
      </c>
      <c r="AE114" s="267">
        <v>1000</v>
      </c>
      <c r="AF114" s="267">
        <v>1000</v>
      </c>
      <c r="AG114" s="267">
        <v>1000</v>
      </c>
      <c r="AH114" s="267">
        <v>1000</v>
      </c>
      <c r="AI114" s="267">
        <v>1000</v>
      </c>
      <c r="AJ114" s="267">
        <v>1000</v>
      </c>
      <c r="AK114" s="267">
        <v>1000</v>
      </c>
      <c r="AL114" s="267">
        <v>1000</v>
      </c>
      <c r="AM114" s="267">
        <v>1000</v>
      </c>
      <c r="AN114" s="267">
        <v>1000</v>
      </c>
      <c r="AO114" s="267">
        <v>57000</v>
      </c>
      <c r="AP114" s="267">
        <v>16000</v>
      </c>
      <c r="AQ114" s="267">
        <v>6000</v>
      </c>
      <c r="AR114" s="267">
        <v>6000</v>
      </c>
      <c r="AS114" s="267">
        <v>2000</v>
      </c>
      <c r="AT114" s="267">
        <v>1000</v>
      </c>
      <c r="AU114" s="267">
        <v>11000</v>
      </c>
      <c r="AV114" s="267">
        <v>1000</v>
      </c>
      <c r="AW114" s="267">
        <v>1000</v>
      </c>
      <c r="AX114" s="267">
        <v>3000</v>
      </c>
      <c r="AY114" s="267">
        <v>1000</v>
      </c>
      <c r="AZ114" s="267">
        <v>1000</v>
      </c>
      <c r="BA114" s="267">
        <v>2000</v>
      </c>
      <c r="BB114" s="267">
        <v>1000</v>
      </c>
      <c r="BC114" s="267">
        <v>1000</v>
      </c>
      <c r="BD114" s="267">
        <v>1000</v>
      </c>
      <c r="BE114" s="267">
        <v>1000</v>
      </c>
      <c r="BF114" s="267">
        <v>1000</v>
      </c>
      <c r="BG114" s="267">
        <v>2000</v>
      </c>
      <c r="BH114" s="267">
        <v>1000</v>
      </c>
      <c r="BI114" s="267">
        <v>1000</v>
      </c>
      <c r="BJ114" s="267">
        <v>4000</v>
      </c>
      <c r="BK114" s="267">
        <v>1000</v>
      </c>
      <c r="BL114" s="267">
        <v>1000</v>
      </c>
      <c r="BM114" s="267">
        <v>1000</v>
      </c>
      <c r="BN114" s="267">
        <v>1000</v>
      </c>
      <c r="BO114" s="267">
        <v>1000</v>
      </c>
      <c r="BP114" s="267">
        <v>4000</v>
      </c>
      <c r="BQ114" s="267">
        <v>1000</v>
      </c>
      <c r="BR114" s="267">
        <v>1000</v>
      </c>
      <c r="BS114" s="267">
        <v>1000</v>
      </c>
      <c r="BT114" s="267">
        <v>1000</v>
      </c>
      <c r="BU114" s="267">
        <v>1000</v>
      </c>
      <c r="BV114" s="267">
        <v>1000</v>
      </c>
      <c r="BW114" s="267">
        <v>2000</v>
      </c>
      <c r="BX114" s="267">
        <v>1000</v>
      </c>
      <c r="BY114" s="267">
        <v>1000</v>
      </c>
      <c r="BZ114" s="267">
        <v>1000</v>
      </c>
      <c r="CA114" s="267">
        <v>1000</v>
      </c>
      <c r="CB114" s="267">
        <v>1000</v>
      </c>
      <c r="CC114" s="267">
        <v>1000</v>
      </c>
      <c r="CD114" s="267">
        <v>1000</v>
      </c>
      <c r="CE114" s="267">
        <v>4000</v>
      </c>
      <c r="CF114" s="267">
        <v>1000</v>
      </c>
      <c r="CG114" s="267">
        <v>1000</v>
      </c>
      <c r="CH114" s="267">
        <v>1000</v>
      </c>
      <c r="CI114" s="267">
        <v>1000</v>
      </c>
      <c r="CJ114" s="267">
        <v>1000</v>
      </c>
      <c r="CK114" s="267">
        <v>1000</v>
      </c>
      <c r="CL114" s="267">
        <v>1000</v>
      </c>
      <c r="CM114" s="267">
        <v>1000</v>
      </c>
      <c r="CN114" s="267">
        <v>2000</v>
      </c>
      <c r="CO114" s="267">
        <v>1000</v>
      </c>
      <c r="CP114" s="267">
        <v>1000</v>
      </c>
      <c r="CQ114" s="267">
        <v>1000</v>
      </c>
      <c r="CR114" s="267">
        <v>1000</v>
      </c>
      <c r="CS114" s="267">
        <v>1000</v>
      </c>
      <c r="CT114" s="267">
        <v>3000</v>
      </c>
      <c r="CU114" s="267">
        <v>1000</v>
      </c>
      <c r="CV114" s="267">
        <v>1000</v>
      </c>
      <c r="CW114" s="267">
        <v>20000</v>
      </c>
      <c r="CX114" s="267">
        <v>9000</v>
      </c>
      <c r="CY114" s="267">
        <v>2000</v>
      </c>
      <c r="CZ114" s="267">
        <v>1000</v>
      </c>
      <c r="DA114" s="267">
        <v>1000</v>
      </c>
      <c r="DB114" s="267">
        <v>1000</v>
      </c>
      <c r="DC114" s="267">
        <v>1000</v>
      </c>
      <c r="DD114" s="267">
        <v>1000</v>
      </c>
      <c r="DE114" s="267">
        <v>1000</v>
      </c>
      <c r="DF114" s="267">
        <v>1000</v>
      </c>
      <c r="DG114" s="267">
        <v>1000</v>
      </c>
      <c r="DH114" s="267">
        <v>1000</v>
      </c>
      <c r="DI114" s="267">
        <v>15000</v>
      </c>
      <c r="DJ114" s="267">
        <v>2000</v>
      </c>
      <c r="DK114" s="267">
        <v>2000</v>
      </c>
      <c r="DL114" s="267">
        <v>36000</v>
      </c>
      <c r="DM114" s="267">
        <v>11000</v>
      </c>
      <c r="DN114" s="267">
        <v>6000</v>
      </c>
      <c r="DO114" s="267">
        <v>3000</v>
      </c>
      <c r="DP114" s="267">
        <v>1000</v>
      </c>
      <c r="DQ114" s="267">
        <v>1000</v>
      </c>
      <c r="DR114" s="267">
        <v>33000</v>
      </c>
      <c r="DS114" s="267">
        <v>16000</v>
      </c>
      <c r="DT114" s="267">
        <v>23000</v>
      </c>
      <c r="DU114" s="267">
        <v>70000</v>
      </c>
      <c r="DV114" s="267">
        <v>1000</v>
      </c>
      <c r="DW114" s="267">
        <v>614000</v>
      </c>
      <c r="DX114" s="267">
        <v>64000</v>
      </c>
      <c r="DY114" s="267">
        <v>548000</v>
      </c>
      <c r="DZ114" s="267">
        <v>68000</v>
      </c>
      <c r="EA114" s="267">
        <v>48000</v>
      </c>
      <c r="EB114" s="267">
        <v>3000</v>
      </c>
      <c r="EC114" s="267">
        <v>125000</v>
      </c>
      <c r="ED114" s="267">
        <v>19000</v>
      </c>
      <c r="EE114" s="267">
        <v>560000</v>
      </c>
      <c r="EF114" s="267">
        <v>68000</v>
      </c>
      <c r="EG114" s="267">
        <v>632000</v>
      </c>
      <c r="EH114" s="267">
        <v>57000</v>
      </c>
      <c r="EI114" s="267">
        <v>687000</v>
      </c>
      <c r="EJ114" s="267">
        <v>88000</v>
      </c>
      <c r="EK114" s="267">
        <v>0</v>
      </c>
      <c r="EL114" s="267">
        <v>0</v>
      </c>
      <c r="EM114" s="267">
        <v>0</v>
      </c>
      <c r="EN114" s="267">
        <v>1</v>
      </c>
      <c r="EO114" s="267">
        <v>0</v>
      </c>
      <c r="EP114" s="267">
        <v>0</v>
      </c>
      <c r="EQ114" s="267">
        <v>0</v>
      </c>
      <c r="ER114" s="267" t="s">
        <v>1458</v>
      </c>
    </row>
    <row r="115" spans="1:148" x14ac:dyDescent="0.35">
      <c r="A115" s="267" t="s">
        <v>1469</v>
      </c>
      <c r="B115" s="267">
        <v>1000</v>
      </c>
      <c r="C115" s="267">
        <v>1000</v>
      </c>
      <c r="D115" s="267">
        <v>1000</v>
      </c>
      <c r="E115" s="267">
        <v>1000</v>
      </c>
      <c r="F115" s="267">
        <v>1000</v>
      </c>
      <c r="G115" s="267">
        <v>1000</v>
      </c>
      <c r="H115" s="267">
        <v>1000</v>
      </c>
      <c r="I115" s="267">
        <v>1000</v>
      </c>
      <c r="J115" s="267">
        <v>1000</v>
      </c>
      <c r="K115" s="267">
        <v>1000</v>
      </c>
      <c r="L115" s="267">
        <v>1000</v>
      </c>
      <c r="M115" s="267">
        <v>1000</v>
      </c>
      <c r="N115" s="267">
        <v>5000</v>
      </c>
      <c r="O115" s="267">
        <v>3000</v>
      </c>
      <c r="P115" s="267">
        <v>1000</v>
      </c>
      <c r="Q115" s="267">
        <v>9000</v>
      </c>
      <c r="R115" s="267">
        <v>1000</v>
      </c>
      <c r="S115" s="267">
        <v>1000</v>
      </c>
      <c r="T115" s="267">
        <v>1000</v>
      </c>
      <c r="U115" s="267">
        <v>1000</v>
      </c>
      <c r="V115" s="267">
        <v>1000</v>
      </c>
      <c r="W115" s="267">
        <v>1000</v>
      </c>
      <c r="X115" s="267">
        <v>1000</v>
      </c>
      <c r="Y115" s="267">
        <v>1000</v>
      </c>
      <c r="Z115" s="267">
        <v>1000</v>
      </c>
      <c r="AA115" s="267">
        <v>1000</v>
      </c>
      <c r="AB115" s="267">
        <v>1000</v>
      </c>
      <c r="AC115" s="267">
        <v>1000</v>
      </c>
      <c r="AD115" s="267">
        <v>2000</v>
      </c>
      <c r="AE115" s="267">
        <v>1000</v>
      </c>
      <c r="AF115" s="267">
        <v>1000</v>
      </c>
      <c r="AG115" s="267">
        <v>1000</v>
      </c>
      <c r="AH115" s="267">
        <v>1000</v>
      </c>
      <c r="AI115" s="267">
        <v>1000</v>
      </c>
      <c r="AJ115" s="267">
        <v>1000</v>
      </c>
      <c r="AK115" s="267">
        <v>1000</v>
      </c>
      <c r="AL115" s="267">
        <v>1000</v>
      </c>
      <c r="AM115" s="267">
        <v>1000</v>
      </c>
      <c r="AN115" s="267">
        <v>1000</v>
      </c>
      <c r="AO115" s="267">
        <v>57000</v>
      </c>
      <c r="AP115" s="267">
        <v>16000</v>
      </c>
      <c r="AQ115" s="267">
        <v>6000</v>
      </c>
      <c r="AR115" s="267">
        <v>6000</v>
      </c>
      <c r="AS115" s="267">
        <v>2000</v>
      </c>
      <c r="AT115" s="267">
        <v>1000</v>
      </c>
      <c r="AU115" s="267">
        <v>11000</v>
      </c>
      <c r="AV115" s="267">
        <v>1000</v>
      </c>
      <c r="AW115" s="267">
        <v>1000</v>
      </c>
      <c r="AX115" s="267">
        <v>3000</v>
      </c>
      <c r="AY115" s="267">
        <v>1000</v>
      </c>
      <c r="AZ115" s="267">
        <v>1000</v>
      </c>
      <c r="BA115" s="267">
        <v>2000</v>
      </c>
      <c r="BB115" s="267">
        <v>1000</v>
      </c>
      <c r="BC115" s="267">
        <v>1000</v>
      </c>
      <c r="BD115" s="267">
        <v>1000</v>
      </c>
      <c r="BE115" s="267">
        <v>1000</v>
      </c>
      <c r="BF115" s="267">
        <v>1000</v>
      </c>
      <c r="BG115" s="267">
        <v>2000</v>
      </c>
      <c r="BH115" s="267">
        <v>1000</v>
      </c>
      <c r="BI115" s="267">
        <v>1000</v>
      </c>
      <c r="BJ115" s="267">
        <v>4000</v>
      </c>
      <c r="BK115" s="267">
        <v>1000</v>
      </c>
      <c r="BL115" s="267">
        <v>1000</v>
      </c>
      <c r="BM115" s="267">
        <v>1000</v>
      </c>
      <c r="BN115" s="267">
        <v>1000</v>
      </c>
      <c r="BO115" s="267">
        <v>1000</v>
      </c>
      <c r="BP115" s="267">
        <v>4000</v>
      </c>
      <c r="BQ115" s="267">
        <v>1000</v>
      </c>
      <c r="BR115" s="267">
        <v>1000</v>
      </c>
      <c r="BS115" s="267">
        <v>1000</v>
      </c>
      <c r="BT115" s="267">
        <v>1000</v>
      </c>
      <c r="BU115" s="267">
        <v>1000</v>
      </c>
      <c r="BV115" s="267">
        <v>1000</v>
      </c>
      <c r="BW115" s="267">
        <v>2000</v>
      </c>
      <c r="BX115" s="267">
        <v>1000</v>
      </c>
      <c r="BY115" s="267">
        <v>1000</v>
      </c>
      <c r="BZ115" s="267">
        <v>1000</v>
      </c>
      <c r="CA115" s="267">
        <v>1000</v>
      </c>
      <c r="CB115" s="267">
        <v>1000</v>
      </c>
      <c r="CC115" s="267">
        <v>1000</v>
      </c>
      <c r="CD115" s="267">
        <v>1000</v>
      </c>
      <c r="CE115" s="267">
        <v>4000</v>
      </c>
      <c r="CF115" s="267">
        <v>1000</v>
      </c>
      <c r="CG115" s="267">
        <v>1000</v>
      </c>
      <c r="CH115" s="267">
        <v>1000</v>
      </c>
      <c r="CI115" s="267">
        <v>1000</v>
      </c>
      <c r="CJ115" s="267">
        <v>1000</v>
      </c>
      <c r="CK115" s="267">
        <v>1000</v>
      </c>
      <c r="CL115" s="267">
        <v>1000</v>
      </c>
      <c r="CM115" s="267">
        <v>1000</v>
      </c>
      <c r="CN115" s="267">
        <v>2000</v>
      </c>
      <c r="CO115" s="267">
        <v>1000</v>
      </c>
      <c r="CP115" s="267">
        <v>1000</v>
      </c>
      <c r="CQ115" s="267">
        <v>1000</v>
      </c>
      <c r="CR115" s="267">
        <v>1000</v>
      </c>
      <c r="CS115" s="267">
        <v>1000</v>
      </c>
      <c r="CT115" s="267">
        <v>3000</v>
      </c>
      <c r="CU115" s="267">
        <v>1000</v>
      </c>
      <c r="CV115" s="267">
        <v>1000</v>
      </c>
      <c r="CW115" s="267">
        <v>20000</v>
      </c>
      <c r="CX115" s="267">
        <v>9000</v>
      </c>
      <c r="CY115" s="267">
        <v>2000</v>
      </c>
      <c r="CZ115" s="267">
        <v>1000</v>
      </c>
      <c r="DA115" s="267">
        <v>1000</v>
      </c>
      <c r="DB115" s="267">
        <v>1000</v>
      </c>
      <c r="DC115" s="267">
        <v>1000</v>
      </c>
      <c r="DD115" s="267">
        <v>1000</v>
      </c>
      <c r="DE115" s="267">
        <v>1000</v>
      </c>
      <c r="DF115" s="267">
        <v>1000</v>
      </c>
      <c r="DG115" s="267">
        <v>1000</v>
      </c>
      <c r="DH115" s="267">
        <v>1000</v>
      </c>
      <c r="DI115" s="267">
        <v>15000</v>
      </c>
      <c r="DJ115" s="267">
        <v>2000</v>
      </c>
      <c r="DK115" s="267">
        <v>2000</v>
      </c>
      <c r="DL115" s="267">
        <v>36000</v>
      </c>
      <c r="DM115" s="267">
        <v>11000</v>
      </c>
      <c r="DN115" s="267">
        <v>6000</v>
      </c>
      <c r="DO115" s="267">
        <v>3000</v>
      </c>
      <c r="DP115" s="267">
        <v>1000</v>
      </c>
      <c r="DQ115" s="267">
        <v>1000</v>
      </c>
      <c r="DR115" s="267">
        <v>33000</v>
      </c>
      <c r="DS115" s="267">
        <v>16000</v>
      </c>
      <c r="DT115" s="267">
        <v>23000</v>
      </c>
      <c r="DU115" s="267">
        <v>70000</v>
      </c>
      <c r="DV115" s="267">
        <v>1000</v>
      </c>
      <c r="DW115" s="267">
        <v>614000</v>
      </c>
      <c r="DX115" s="267">
        <v>64000</v>
      </c>
      <c r="DY115" s="267">
        <v>548000</v>
      </c>
      <c r="DZ115" s="267">
        <v>68000</v>
      </c>
      <c r="EA115" s="267">
        <v>48000</v>
      </c>
      <c r="EB115" s="267">
        <v>3000</v>
      </c>
      <c r="EC115" s="267">
        <v>125000</v>
      </c>
      <c r="ED115" s="267">
        <v>19000</v>
      </c>
      <c r="EE115" s="267">
        <v>560000</v>
      </c>
      <c r="EF115" s="267">
        <v>68000</v>
      </c>
      <c r="EG115" s="267">
        <v>632000</v>
      </c>
      <c r="EH115" s="267">
        <v>57000</v>
      </c>
      <c r="EI115" s="267">
        <v>687000</v>
      </c>
      <c r="EJ115" s="267">
        <v>88000</v>
      </c>
      <c r="EK115" s="267">
        <v>0</v>
      </c>
      <c r="EL115" s="267">
        <v>0</v>
      </c>
      <c r="EM115" s="267">
        <v>0</v>
      </c>
      <c r="EN115" s="267">
        <v>1</v>
      </c>
      <c r="EO115" s="267">
        <v>0</v>
      </c>
      <c r="EP115" s="267">
        <v>0</v>
      </c>
      <c r="EQ115" s="267">
        <v>0</v>
      </c>
      <c r="ER115" s="267" t="s">
        <v>1467</v>
      </c>
    </row>
    <row r="116" spans="1:148" x14ac:dyDescent="0.35">
      <c r="A116" s="267" t="s">
        <v>1675</v>
      </c>
      <c r="B116" s="267">
        <v>1000</v>
      </c>
      <c r="C116" s="267">
        <v>1000</v>
      </c>
      <c r="D116" s="267">
        <v>1000</v>
      </c>
      <c r="E116" s="267">
        <v>1000</v>
      </c>
      <c r="F116" s="267">
        <v>1000</v>
      </c>
      <c r="G116" s="267">
        <v>1000</v>
      </c>
      <c r="H116" s="267">
        <v>1000</v>
      </c>
      <c r="I116" s="267">
        <v>1000</v>
      </c>
      <c r="J116" s="267">
        <v>1000</v>
      </c>
      <c r="K116" s="267">
        <v>1000</v>
      </c>
      <c r="L116" s="267">
        <v>1000</v>
      </c>
      <c r="M116" s="267">
        <v>1000</v>
      </c>
      <c r="N116" s="267">
        <v>5000</v>
      </c>
      <c r="O116" s="267">
        <v>3000</v>
      </c>
      <c r="P116" s="267">
        <v>1000</v>
      </c>
      <c r="Q116" s="267">
        <v>9000</v>
      </c>
      <c r="R116" s="267">
        <v>1000</v>
      </c>
      <c r="S116" s="267">
        <v>1000</v>
      </c>
      <c r="T116" s="267">
        <v>1000</v>
      </c>
      <c r="U116" s="267">
        <v>1000</v>
      </c>
      <c r="V116" s="267">
        <v>1000</v>
      </c>
      <c r="W116" s="267">
        <v>1000</v>
      </c>
      <c r="X116" s="267">
        <v>1000</v>
      </c>
      <c r="Y116" s="267">
        <v>1000</v>
      </c>
      <c r="Z116" s="267">
        <v>1000</v>
      </c>
      <c r="AA116" s="267">
        <v>1000</v>
      </c>
      <c r="AB116" s="267">
        <v>1000</v>
      </c>
      <c r="AC116" s="267">
        <v>1000</v>
      </c>
      <c r="AD116" s="267">
        <v>2000</v>
      </c>
      <c r="AE116" s="267">
        <v>1000</v>
      </c>
      <c r="AF116" s="267">
        <v>1000</v>
      </c>
      <c r="AG116" s="267">
        <v>1000</v>
      </c>
      <c r="AH116" s="267">
        <v>1000</v>
      </c>
      <c r="AI116" s="267">
        <v>1000</v>
      </c>
      <c r="AJ116" s="267">
        <v>1000</v>
      </c>
      <c r="AK116" s="267">
        <v>1000</v>
      </c>
      <c r="AL116" s="267">
        <v>1000</v>
      </c>
      <c r="AM116" s="267">
        <v>1000</v>
      </c>
      <c r="AN116" s="267">
        <v>1000</v>
      </c>
      <c r="AO116" s="267">
        <v>57000</v>
      </c>
      <c r="AP116" s="267">
        <v>16000</v>
      </c>
      <c r="AQ116" s="267">
        <v>6000</v>
      </c>
      <c r="AR116" s="267">
        <v>6000</v>
      </c>
      <c r="AS116" s="267">
        <v>2000</v>
      </c>
      <c r="AT116" s="267">
        <v>1000</v>
      </c>
      <c r="AU116" s="267">
        <v>11000</v>
      </c>
      <c r="AV116" s="267">
        <v>1000</v>
      </c>
      <c r="AW116" s="267">
        <v>1000</v>
      </c>
      <c r="AX116" s="267">
        <v>3000</v>
      </c>
      <c r="AY116" s="267">
        <v>1000</v>
      </c>
      <c r="AZ116" s="267">
        <v>1000</v>
      </c>
      <c r="BA116" s="267">
        <v>2000</v>
      </c>
      <c r="BB116" s="267">
        <v>1000</v>
      </c>
      <c r="BC116" s="267">
        <v>1000</v>
      </c>
      <c r="BD116" s="267">
        <v>1000</v>
      </c>
      <c r="BE116" s="267">
        <v>1000</v>
      </c>
      <c r="BF116" s="267">
        <v>1000</v>
      </c>
      <c r="BG116" s="267">
        <v>2000</v>
      </c>
      <c r="BH116" s="267">
        <v>1000</v>
      </c>
      <c r="BI116" s="267">
        <v>1000</v>
      </c>
      <c r="BJ116" s="267">
        <v>4000</v>
      </c>
      <c r="BK116" s="267">
        <v>1000</v>
      </c>
      <c r="BL116" s="267">
        <v>1000</v>
      </c>
      <c r="BM116" s="267">
        <v>1000</v>
      </c>
      <c r="BN116" s="267">
        <v>1000</v>
      </c>
      <c r="BO116" s="267">
        <v>1000</v>
      </c>
      <c r="BP116" s="267">
        <v>4000</v>
      </c>
      <c r="BQ116" s="267">
        <v>1000</v>
      </c>
      <c r="BR116" s="267">
        <v>1000</v>
      </c>
      <c r="BS116" s="267">
        <v>1000</v>
      </c>
      <c r="BT116" s="267">
        <v>1000</v>
      </c>
      <c r="BU116" s="267">
        <v>1000</v>
      </c>
      <c r="BV116" s="267">
        <v>1000</v>
      </c>
      <c r="BW116" s="267">
        <v>2000</v>
      </c>
      <c r="BX116" s="267">
        <v>1000</v>
      </c>
      <c r="BY116" s="267">
        <v>1000</v>
      </c>
      <c r="BZ116" s="267">
        <v>1000</v>
      </c>
      <c r="CA116" s="267">
        <v>1000</v>
      </c>
      <c r="CB116" s="267">
        <v>1000</v>
      </c>
      <c r="CC116" s="267">
        <v>1000</v>
      </c>
      <c r="CD116" s="267">
        <v>1000</v>
      </c>
      <c r="CE116" s="267">
        <v>4000</v>
      </c>
      <c r="CF116" s="267">
        <v>1000</v>
      </c>
      <c r="CG116" s="267">
        <v>1000</v>
      </c>
      <c r="CH116" s="267">
        <v>1000</v>
      </c>
      <c r="CI116" s="267">
        <v>1000</v>
      </c>
      <c r="CJ116" s="267">
        <v>1000</v>
      </c>
      <c r="CK116" s="267">
        <v>1000</v>
      </c>
      <c r="CL116" s="267">
        <v>1000</v>
      </c>
      <c r="CM116" s="267">
        <v>1000</v>
      </c>
      <c r="CN116" s="267">
        <v>2000</v>
      </c>
      <c r="CO116" s="267">
        <v>1000</v>
      </c>
      <c r="CP116" s="267">
        <v>1000</v>
      </c>
      <c r="CQ116" s="267">
        <v>1000</v>
      </c>
      <c r="CR116" s="267">
        <v>1000</v>
      </c>
      <c r="CS116" s="267">
        <v>1000</v>
      </c>
      <c r="CT116" s="267">
        <v>3000</v>
      </c>
      <c r="CU116" s="267">
        <v>1000</v>
      </c>
      <c r="CV116" s="267">
        <v>1000</v>
      </c>
      <c r="CW116" s="267">
        <v>20000</v>
      </c>
      <c r="CX116" s="267">
        <v>9000</v>
      </c>
      <c r="CY116" s="267">
        <v>2000</v>
      </c>
      <c r="CZ116" s="267">
        <v>1000</v>
      </c>
      <c r="DA116" s="267">
        <v>1000</v>
      </c>
      <c r="DB116" s="267">
        <v>1000</v>
      </c>
      <c r="DC116" s="267">
        <v>1000</v>
      </c>
      <c r="DD116" s="267">
        <v>1000</v>
      </c>
      <c r="DE116" s="267">
        <v>1000</v>
      </c>
      <c r="DF116" s="267">
        <v>1000</v>
      </c>
      <c r="DG116" s="267">
        <v>1000</v>
      </c>
      <c r="DH116" s="267">
        <v>1000</v>
      </c>
      <c r="DI116" s="267">
        <v>15000</v>
      </c>
      <c r="DJ116" s="267">
        <v>2000</v>
      </c>
      <c r="DK116" s="267">
        <v>2000</v>
      </c>
      <c r="DL116" s="267">
        <v>36000</v>
      </c>
      <c r="DM116" s="267">
        <v>11000</v>
      </c>
      <c r="DN116" s="267">
        <v>6000</v>
      </c>
      <c r="DO116" s="267">
        <v>3000</v>
      </c>
      <c r="DP116" s="267">
        <v>1000</v>
      </c>
      <c r="DQ116" s="267">
        <v>1000</v>
      </c>
      <c r="DR116" s="267">
        <v>33000</v>
      </c>
      <c r="DS116" s="267">
        <v>16000</v>
      </c>
      <c r="DT116" s="267">
        <v>23000</v>
      </c>
      <c r="DU116" s="267">
        <v>70000</v>
      </c>
      <c r="DV116" s="267">
        <v>1000</v>
      </c>
      <c r="DW116" s="267">
        <v>614000</v>
      </c>
      <c r="DX116" s="267">
        <v>64000</v>
      </c>
      <c r="DY116" s="267">
        <v>548000</v>
      </c>
      <c r="DZ116" s="267">
        <v>68000</v>
      </c>
      <c r="EA116" s="267">
        <v>48000</v>
      </c>
      <c r="EB116" s="267">
        <v>3000</v>
      </c>
      <c r="EC116" s="267">
        <v>125000</v>
      </c>
      <c r="ED116" s="267">
        <v>19000</v>
      </c>
      <c r="EE116" s="267">
        <v>560000</v>
      </c>
      <c r="EF116" s="267">
        <v>68000</v>
      </c>
      <c r="EG116" s="267">
        <v>632000</v>
      </c>
      <c r="EH116" s="267">
        <v>57000</v>
      </c>
      <c r="EI116" s="267">
        <v>687000</v>
      </c>
      <c r="EJ116" s="267">
        <v>88000</v>
      </c>
      <c r="EK116" s="267">
        <v>0</v>
      </c>
      <c r="EL116" s="267">
        <v>0</v>
      </c>
      <c r="EM116" s="267">
        <v>0</v>
      </c>
      <c r="EN116" s="267">
        <v>1</v>
      </c>
      <c r="EO116" s="267">
        <v>0</v>
      </c>
      <c r="EP116" s="267">
        <v>0</v>
      </c>
      <c r="EQ116" s="267">
        <v>1</v>
      </c>
      <c r="ER116" s="267" t="s">
        <v>1673</v>
      </c>
    </row>
    <row r="117" spans="1:148" x14ac:dyDescent="0.35">
      <c r="A117" s="267" t="s">
        <v>1855</v>
      </c>
      <c r="B117" s="267">
        <v>1000</v>
      </c>
      <c r="C117" s="267">
        <v>1000</v>
      </c>
      <c r="D117" s="267">
        <v>1000</v>
      </c>
      <c r="E117" s="267">
        <v>1000</v>
      </c>
      <c r="F117" s="267">
        <v>1000</v>
      </c>
      <c r="G117" s="267">
        <v>1000</v>
      </c>
      <c r="H117" s="267">
        <v>1000</v>
      </c>
      <c r="I117" s="267">
        <v>1000</v>
      </c>
      <c r="J117" s="267">
        <v>1000</v>
      </c>
      <c r="K117" s="267">
        <v>1000</v>
      </c>
      <c r="L117" s="267">
        <v>1000</v>
      </c>
      <c r="M117" s="267">
        <v>1000</v>
      </c>
      <c r="N117" s="267">
        <v>5000</v>
      </c>
      <c r="O117" s="267">
        <v>3000</v>
      </c>
      <c r="P117" s="267">
        <v>1000</v>
      </c>
      <c r="Q117" s="267">
        <v>9000</v>
      </c>
      <c r="R117" s="267">
        <v>1000</v>
      </c>
      <c r="S117" s="267">
        <v>1000</v>
      </c>
      <c r="T117" s="267">
        <v>1000</v>
      </c>
      <c r="U117" s="267">
        <v>1000</v>
      </c>
      <c r="V117" s="267">
        <v>1000</v>
      </c>
      <c r="W117" s="267">
        <v>1000</v>
      </c>
      <c r="X117" s="267">
        <v>1000</v>
      </c>
      <c r="Y117" s="267">
        <v>1000</v>
      </c>
      <c r="Z117" s="267">
        <v>1000</v>
      </c>
      <c r="AA117" s="267">
        <v>1000</v>
      </c>
      <c r="AB117" s="267">
        <v>1000</v>
      </c>
      <c r="AC117" s="267">
        <v>1000</v>
      </c>
      <c r="AD117" s="267">
        <v>2000</v>
      </c>
      <c r="AE117" s="267">
        <v>1000</v>
      </c>
      <c r="AF117" s="267">
        <v>1000</v>
      </c>
      <c r="AG117" s="267">
        <v>1000</v>
      </c>
      <c r="AH117" s="267">
        <v>1000</v>
      </c>
      <c r="AI117" s="267">
        <v>1000</v>
      </c>
      <c r="AJ117" s="267">
        <v>1000</v>
      </c>
      <c r="AK117" s="267">
        <v>1000</v>
      </c>
      <c r="AL117" s="267">
        <v>1000</v>
      </c>
      <c r="AM117" s="267">
        <v>1000</v>
      </c>
      <c r="AN117" s="267">
        <v>1000</v>
      </c>
      <c r="AO117" s="267">
        <v>57000</v>
      </c>
      <c r="AP117" s="267">
        <v>16000</v>
      </c>
      <c r="AQ117" s="267">
        <v>6000</v>
      </c>
      <c r="AR117" s="267">
        <v>6000</v>
      </c>
      <c r="AS117" s="267">
        <v>2000</v>
      </c>
      <c r="AT117" s="267">
        <v>1000</v>
      </c>
      <c r="AU117" s="267">
        <v>11000</v>
      </c>
      <c r="AV117" s="267">
        <v>1000</v>
      </c>
      <c r="AW117" s="267">
        <v>1000</v>
      </c>
      <c r="AX117" s="267">
        <v>3000</v>
      </c>
      <c r="AY117" s="267">
        <v>1000</v>
      </c>
      <c r="AZ117" s="267">
        <v>1000</v>
      </c>
      <c r="BA117" s="267">
        <v>2000</v>
      </c>
      <c r="BB117" s="267">
        <v>1000</v>
      </c>
      <c r="BC117" s="267">
        <v>1000</v>
      </c>
      <c r="BD117" s="267">
        <v>1000</v>
      </c>
      <c r="BE117" s="267">
        <v>1000</v>
      </c>
      <c r="BF117" s="267">
        <v>1000</v>
      </c>
      <c r="BG117" s="267">
        <v>2000</v>
      </c>
      <c r="BH117" s="267">
        <v>1000</v>
      </c>
      <c r="BI117" s="267">
        <v>1000</v>
      </c>
      <c r="BJ117" s="267">
        <v>4000</v>
      </c>
      <c r="BK117" s="267">
        <v>1000</v>
      </c>
      <c r="BL117" s="267">
        <v>1000</v>
      </c>
      <c r="BM117" s="267">
        <v>1000</v>
      </c>
      <c r="BN117" s="267">
        <v>1000</v>
      </c>
      <c r="BO117" s="267">
        <v>1000</v>
      </c>
      <c r="BP117" s="267">
        <v>4000</v>
      </c>
      <c r="BQ117" s="267">
        <v>1000</v>
      </c>
      <c r="BR117" s="267">
        <v>1000</v>
      </c>
      <c r="BS117" s="267">
        <v>1000</v>
      </c>
      <c r="BT117" s="267">
        <v>1000</v>
      </c>
      <c r="BU117" s="267">
        <v>1000</v>
      </c>
      <c r="BV117" s="267">
        <v>1000</v>
      </c>
      <c r="BW117" s="267">
        <v>2000</v>
      </c>
      <c r="BX117" s="267">
        <v>1000</v>
      </c>
      <c r="BY117" s="267">
        <v>1000</v>
      </c>
      <c r="BZ117" s="267">
        <v>1000</v>
      </c>
      <c r="CA117" s="267">
        <v>1000</v>
      </c>
      <c r="CB117" s="267">
        <v>1000</v>
      </c>
      <c r="CC117" s="267">
        <v>1000</v>
      </c>
      <c r="CD117" s="267">
        <v>1000</v>
      </c>
      <c r="CE117" s="267">
        <v>4000</v>
      </c>
      <c r="CF117" s="267">
        <v>1000</v>
      </c>
      <c r="CG117" s="267">
        <v>1000</v>
      </c>
      <c r="CH117" s="267">
        <v>1000</v>
      </c>
      <c r="CI117" s="267">
        <v>1000</v>
      </c>
      <c r="CJ117" s="267">
        <v>1000</v>
      </c>
      <c r="CK117" s="267">
        <v>1000</v>
      </c>
      <c r="CL117" s="267">
        <v>1000</v>
      </c>
      <c r="CM117" s="267">
        <v>1000</v>
      </c>
      <c r="CN117" s="267">
        <v>2000</v>
      </c>
      <c r="CO117" s="267">
        <v>1000</v>
      </c>
      <c r="CP117" s="267">
        <v>1000</v>
      </c>
      <c r="CQ117" s="267">
        <v>1000</v>
      </c>
      <c r="CR117" s="267">
        <v>1000</v>
      </c>
      <c r="CS117" s="267">
        <v>1000</v>
      </c>
      <c r="CT117" s="267">
        <v>3000</v>
      </c>
      <c r="CU117" s="267">
        <v>1000</v>
      </c>
      <c r="CV117" s="267">
        <v>1000</v>
      </c>
      <c r="CW117" s="267">
        <v>20000</v>
      </c>
      <c r="CX117" s="267">
        <v>9000</v>
      </c>
      <c r="CY117" s="267">
        <v>2000</v>
      </c>
      <c r="CZ117" s="267">
        <v>1000</v>
      </c>
      <c r="DA117" s="267">
        <v>1000</v>
      </c>
      <c r="DB117" s="267">
        <v>1000</v>
      </c>
      <c r="DC117" s="267">
        <v>1000</v>
      </c>
      <c r="DD117" s="267">
        <v>1000</v>
      </c>
      <c r="DE117" s="267">
        <v>1000</v>
      </c>
      <c r="DF117" s="267">
        <v>1000</v>
      </c>
      <c r="DG117" s="267">
        <v>1000</v>
      </c>
      <c r="DH117" s="267">
        <v>1000</v>
      </c>
      <c r="DI117" s="267">
        <v>15000</v>
      </c>
      <c r="DJ117" s="267">
        <v>2000</v>
      </c>
      <c r="DK117" s="267">
        <v>2000</v>
      </c>
      <c r="DL117" s="267">
        <v>36000</v>
      </c>
      <c r="DM117" s="267">
        <v>11000</v>
      </c>
      <c r="DN117" s="267">
        <v>6000</v>
      </c>
      <c r="DO117" s="267">
        <v>3000</v>
      </c>
      <c r="DP117" s="267">
        <v>1000</v>
      </c>
      <c r="DQ117" s="267">
        <v>1000</v>
      </c>
      <c r="DR117" s="267">
        <v>33000</v>
      </c>
      <c r="DS117" s="267">
        <v>16000</v>
      </c>
      <c r="DT117" s="267">
        <v>23000</v>
      </c>
      <c r="DU117" s="267">
        <v>70000</v>
      </c>
      <c r="DV117" s="267">
        <v>1000</v>
      </c>
      <c r="DW117" s="267">
        <v>614000</v>
      </c>
      <c r="DX117" s="267">
        <v>64000</v>
      </c>
      <c r="DY117" s="267">
        <v>548000</v>
      </c>
      <c r="DZ117" s="267">
        <v>68000</v>
      </c>
      <c r="EA117" s="267">
        <v>48000</v>
      </c>
      <c r="EB117" s="267">
        <v>3000</v>
      </c>
      <c r="EC117" s="267">
        <v>125000</v>
      </c>
      <c r="ED117" s="267">
        <v>19000</v>
      </c>
      <c r="EE117" s="267">
        <v>560000</v>
      </c>
      <c r="EF117" s="267">
        <v>68000</v>
      </c>
      <c r="EG117" s="267">
        <v>632000</v>
      </c>
      <c r="EH117" s="267">
        <v>57000</v>
      </c>
      <c r="EI117" s="267">
        <v>687000</v>
      </c>
      <c r="EJ117" s="267">
        <v>88000</v>
      </c>
      <c r="EK117" s="267">
        <v>0</v>
      </c>
      <c r="EL117" s="267">
        <v>0</v>
      </c>
      <c r="EM117" s="267">
        <v>0</v>
      </c>
      <c r="EN117" s="267">
        <v>1</v>
      </c>
      <c r="EO117" s="267">
        <v>0</v>
      </c>
      <c r="EP117" s="267">
        <v>0</v>
      </c>
      <c r="EQ117" s="267">
        <v>0</v>
      </c>
      <c r="ER117" s="267" t="s">
        <v>1853</v>
      </c>
    </row>
    <row r="118" spans="1:148" x14ac:dyDescent="0.35">
      <c r="A118" s="267" t="s">
        <v>2038</v>
      </c>
      <c r="B118" s="267">
        <v>1000</v>
      </c>
      <c r="C118" s="267">
        <v>1000</v>
      </c>
      <c r="D118" s="267">
        <v>1000</v>
      </c>
      <c r="E118" s="267">
        <v>1000</v>
      </c>
      <c r="F118" s="267">
        <v>1000</v>
      </c>
      <c r="G118" s="267">
        <v>1000</v>
      </c>
      <c r="H118" s="267">
        <v>1000</v>
      </c>
      <c r="I118" s="267">
        <v>1000</v>
      </c>
      <c r="J118" s="267">
        <v>1000</v>
      </c>
      <c r="K118" s="267">
        <v>1000</v>
      </c>
      <c r="L118" s="267">
        <v>1000</v>
      </c>
      <c r="M118" s="267">
        <v>1000</v>
      </c>
      <c r="N118" s="267">
        <v>5000</v>
      </c>
      <c r="O118" s="267">
        <v>3000</v>
      </c>
      <c r="P118" s="267">
        <v>1000</v>
      </c>
      <c r="Q118" s="267">
        <v>9000</v>
      </c>
      <c r="R118" s="267">
        <v>1000</v>
      </c>
      <c r="S118" s="267">
        <v>1000</v>
      </c>
      <c r="T118" s="267">
        <v>1000</v>
      </c>
      <c r="U118" s="267">
        <v>1000</v>
      </c>
      <c r="V118" s="267">
        <v>1000</v>
      </c>
      <c r="W118" s="267">
        <v>1000</v>
      </c>
      <c r="X118" s="267">
        <v>1000</v>
      </c>
      <c r="Y118" s="267">
        <v>1000</v>
      </c>
      <c r="Z118" s="267">
        <v>1000</v>
      </c>
      <c r="AA118" s="267">
        <v>1000</v>
      </c>
      <c r="AB118" s="267">
        <v>1000</v>
      </c>
      <c r="AC118" s="267">
        <v>1000</v>
      </c>
      <c r="AD118" s="267">
        <v>2000</v>
      </c>
      <c r="AE118" s="267">
        <v>1000</v>
      </c>
      <c r="AF118" s="267">
        <v>1000</v>
      </c>
      <c r="AG118" s="267">
        <v>1000</v>
      </c>
      <c r="AH118" s="267">
        <v>1000</v>
      </c>
      <c r="AI118" s="267">
        <v>1000</v>
      </c>
      <c r="AJ118" s="267">
        <v>1000</v>
      </c>
      <c r="AK118" s="267">
        <v>1000</v>
      </c>
      <c r="AL118" s="267">
        <v>1000</v>
      </c>
      <c r="AM118" s="267">
        <v>1000</v>
      </c>
      <c r="AN118" s="267">
        <v>1000</v>
      </c>
      <c r="AO118" s="267">
        <v>57000</v>
      </c>
      <c r="AP118" s="267">
        <v>16000</v>
      </c>
      <c r="AQ118" s="267">
        <v>6000</v>
      </c>
      <c r="AR118" s="267">
        <v>6000</v>
      </c>
      <c r="AS118" s="267">
        <v>2000</v>
      </c>
      <c r="AT118" s="267">
        <v>1000</v>
      </c>
      <c r="AU118" s="267">
        <v>11000</v>
      </c>
      <c r="AV118" s="267">
        <v>1000</v>
      </c>
      <c r="AW118" s="267">
        <v>1000</v>
      </c>
      <c r="AX118" s="267">
        <v>3000</v>
      </c>
      <c r="AY118" s="267">
        <v>1000</v>
      </c>
      <c r="AZ118" s="267">
        <v>1000</v>
      </c>
      <c r="BA118" s="267">
        <v>2000</v>
      </c>
      <c r="BB118" s="267">
        <v>1000</v>
      </c>
      <c r="BC118" s="267">
        <v>1000</v>
      </c>
      <c r="BD118" s="267">
        <v>1000</v>
      </c>
      <c r="BE118" s="267">
        <v>1000</v>
      </c>
      <c r="BF118" s="267">
        <v>1000</v>
      </c>
      <c r="BG118" s="267">
        <v>2000</v>
      </c>
      <c r="BH118" s="267">
        <v>1000</v>
      </c>
      <c r="BI118" s="267">
        <v>1000</v>
      </c>
      <c r="BJ118" s="267">
        <v>4000</v>
      </c>
      <c r="BK118" s="267">
        <v>1000</v>
      </c>
      <c r="BL118" s="267">
        <v>1000</v>
      </c>
      <c r="BM118" s="267">
        <v>1000</v>
      </c>
      <c r="BN118" s="267">
        <v>1000</v>
      </c>
      <c r="BO118" s="267">
        <v>1000</v>
      </c>
      <c r="BP118" s="267">
        <v>4000</v>
      </c>
      <c r="BQ118" s="267">
        <v>1000</v>
      </c>
      <c r="BR118" s="267">
        <v>1000</v>
      </c>
      <c r="BS118" s="267">
        <v>1000</v>
      </c>
      <c r="BT118" s="267">
        <v>1000</v>
      </c>
      <c r="BU118" s="267">
        <v>1000</v>
      </c>
      <c r="BV118" s="267">
        <v>1000</v>
      </c>
      <c r="BW118" s="267">
        <v>2000</v>
      </c>
      <c r="BX118" s="267">
        <v>1000</v>
      </c>
      <c r="BY118" s="267">
        <v>1000</v>
      </c>
      <c r="BZ118" s="267">
        <v>1000</v>
      </c>
      <c r="CA118" s="267">
        <v>1000</v>
      </c>
      <c r="CB118" s="267">
        <v>1000</v>
      </c>
      <c r="CC118" s="267">
        <v>1000</v>
      </c>
      <c r="CD118" s="267">
        <v>1000</v>
      </c>
      <c r="CE118" s="267">
        <v>4000</v>
      </c>
      <c r="CF118" s="267">
        <v>1000</v>
      </c>
      <c r="CG118" s="267">
        <v>1000</v>
      </c>
      <c r="CH118" s="267">
        <v>1000</v>
      </c>
      <c r="CI118" s="267">
        <v>1000</v>
      </c>
      <c r="CJ118" s="267">
        <v>1000</v>
      </c>
      <c r="CK118" s="267">
        <v>1000</v>
      </c>
      <c r="CL118" s="267">
        <v>1000</v>
      </c>
      <c r="CM118" s="267">
        <v>1000</v>
      </c>
      <c r="CN118" s="267">
        <v>2000</v>
      </c>
      <c r="CO118" s="267">
        <v>1000</v>
      </c>
      <c r="CP118" s="267">
        <v>1000</v>
      </c>
      <c r="CQ118" s="267">
        <v>1000</v>
      </c>
      <c r="CR118" s="267">
        <v>1000</v>
      </c>
      <c r="CS118" s="267">
        <v>1000</v>
      </c>
      <c r="CT118" s="267">
        <v>3000</v>
      </c>
      <c r="CU118" s="267">
        <v>1000</v>
      </c>
      <c r="CV118" s="267">
        <v>1000</v>
      </c>
      <c r="CW118" s="267">
        <v>20000</v>
      </c>
      <c r="CX118" s="267">
        <v>9000</v>
      </c>
      <c r="CY118" s="267">
        <v>2000</v>
      </c>
      <c r="CZ118" s="267">
        <v>1000</v>
      </c>
      <c r="DA118" s="267">
        <v>1000</v>
      </c>
      <c r="DB118" s="267">
        <v>1000</v>
      </c>
      <c r="DC118" s="267">
        <v>1000</v>
      </c>
      <c r="DD118" s="267">
        <v>1000</v>
      </c>
      <c r="DE118" s="267">
        <v>1000</v>
      </c>
      <c r="DF118" s="267">
        <v>1000</v>
      </c>
      <c r="DG118" s="267">
        <v>1000</v>
      </c>
      <c r="DH118" s="267">
        <v>1000</v>
      </c>
      <c r="DI118" s="267">
        <v>15000</v>
      </c>
      <c r="DJ118" s="267">
        <v>2000</v>
      </c>
      <c r="DK118" s="267">
        <v>2000</v>
      </c>
      <c r="DL118" s="267">
        <v>36000</v>
      </c>
      <c r="DM118" s="267">
        <v>11000</v>
      </c>
      <c r="DN118" s="267">
        <v>6000</v>
      </c>
      <c r="DO118" s="267">
        <v>3000</v>
      </c>
      <c r="DP118" s="267">
        <v>1000</v>
      </c>
      <c r="DQ118" s="267">
        <v>1000</v>
      </c>
      <c r="DR118" s="267">
        <v>33000</v>
      </c>
      <c r="DS118" s="267">
        <v>16000</v>
      </c>
      <c r="DT118" s="267">
        <v>23000</v>
      </c>
      <c r="DU118" s="267">
        <v>70000</v>
      </c>
      <c r="DV118" s="267">
        <v>1000</v>
      </c>
      <c r="DW118" s="267">
        <v>614000</v>
      </c>
      <c r="DX118" s="267">
        <v>64000</v>
      </c>
      <c r="DY118" s="267">
        <v>548000</v>
      </c>
      <c r="DZ118" s="267">
        <v>68000</v>
      </c>
      <c r="EA118" s="267">
        <v>48000</v>
      </c>
      <c r="EB118" s="267">
        <v>3000</v>
      </c>
      <c r="EC118" s="267">
        <v>125000</v>
      </c>
      <c r="ED118" s="267">
        <v>19000</v>
      </c>
      <c r="EE118" s="267">
        <v>560000</v>
      </c>
      <c r="EF118" s="267">
        <v>68000</v>
      </c>
      <c r="EG118" s="267">
        <v>632000</v>
      </c>
      <c r="EH118" s="267">
        <v>57000</v>
      </c>
      <c r="EI118" s="267">
        <v>687000</v>
      </c>
      <c r="EJ118" s="267">
        <v>88000</v>
      </c>
      <c r="EK118" s="267">
        <v>0</v>
      </c>
      <c r="EL118" s="267">
        <v>0</v>
      </c>
      <c r="EM118" s="267">
        <v>0</v>
      </c>
      <c r="EN118" s="267">
        <v>1</v>
      </c>
      <c r="EO118" s="267">
        <v>0</v>
      </c>
      <c r="EP118" s="267">
        <v>0</v>
      </c>
      <c r="EQ118" s="267">
        <v>0</v>
      </c>
      <c r="ER118" s="267" t="s">
        <v>2036</v>
      </c>
    </row>
    <row r="119" spans="1:148" x14ac:dyDescent="0.35">
      <c r="A119" s="267" t="s">
        <v>2191</v>
      </c>
      <c r="B119" s="267">
        <v>1000</v>
      </c>
      <c r="C119" s="267">
        <v>1000</v>
      </c>
      <c r="D119" s="267">
        <v>1000</v>
      </c>
      <c r="E119" s="267">
        <v>1000</v>
      </c>
      <c r="F119" s="267">
        <v>1000</v>
      </c>
      <c r="G119" s="267">
        <v>1000</v>
      </c>
      <c r="H119" s="267">
        <v>1000</v>
      </c>
      <c r="I119" s="267">
        <v>1000</v>
      </c>
      <c r="J119" s="267">
        <v>1000</v>
      </c>
      <c r="K119" s="267">
        <v>1000</v>
      </c>
      <c r="L119" s="267">
        <v>1000</v>
      </c>
      <c r="M119" s="267">
        <v>1000</v>
      </c>
      <c r="N119" s="267">
        <v>5000</v>
      </c>
      <c r="O119" s="267">
        <v>3000</v>
      </c>
      <c r="P119" s="267">
        <v>1000</v>
      </c>
      <c r="Q119" s="267">
        <v>9000</v>
      </c>
      <c r="R119" s="267">
        <v>1000</v>
      </c>
      <c r="S119" s="267">
        <v>1000</v>
      </c>
      <c r="T119" s="267">
        <v>1000</v>
      </c>
      <c r="U119" s="267">
        <v>1000</v>
      </c>
      <c r="V119" s="267">
        <v>1000</v>
      </c>
      <c r="W119" s="267">
        <v>1000</v>
      </c>
      <c r="X119" s="267">
        <v>1000</v>
      </c>
      <c r="Y119" s="267">
        <v>1000</v>
      </c>
      <c r="Z119" s="267">
        <v>1000</v>
      </c>
      <c r="AA119" s="267">
        <v>1000</v>
      </c>
      <c r="AB119" s="267">
        <v>1000</v>
      </c>
      <c r="AC119" s="267">
        <v>1000</v>
      </c>
      <c r="AD119" s="267">
        <v>2000</v>
      </c>
      <c r="AE119" s="267">
        <v>1000</v>
      </c>
      <c r="AF119" s="267">
        <v>1000</v>
      </c>
      <c r="AG119" s="267">
        <v>1000</v>
      </c>
      <c r="AH119" s="267">
        <v>1000</v>
      </c>
      <c r="AI119" s="267">
        <v>1000</v>
      </c>
      <c r="AJ119" s="267">
        <v>1000</v>
      </c>
      <c r="AK119" s="267">
        <v>1000</v>
      </c>
      <c r="AL119" s="267">
        <v>1000</v>
      </c>
      <c r="AM119" s="267">
        <v>1000</v>
      </c>
      <c r="AN119" s="267">
        <v>1000</v>
      </c>
      <c r="AO119" s="267">
        <v>57000</v>
      </c>
      <c r="AP119" s="267">
        <v>16000</v>
      </c>
      <c r="AQ119" s="267">
        <v>6000</v>
      </c>
      <c r="AR119" s="267">
        <v>6000</v>
      </c>
      <c r="AS119" s="267">
        <v>2000</v>
      </c>
      <c r="AT119" s="267">
        <v>1000</v>
      </c>
      <c r="AU119" s="267">
        <v>11000</v>
      </c>
      <c r="AV119" s="267">
        <v>1000</v>
      </c>
      <c r="AW119" s="267">
        <v>1000</v>
      </c>
      <c r="AX119" s="267">
        <v>3000</v>
      </c>
      <c r="AY119" s="267">
        <v>1000</v>
      </c>
      <c r="AZ119" s="267">
        <v>1000</v>
      </c>
      <c r="BA119" s="267">
        <v>2000</v>
      </c>
      <c r="BB119" s="267">
        <v>1000</v>
      </c>
      <c r="BC119" s="267">
        <v>1000</v>
      </c>
      <c r="BD119" s="267">
        <v>1000</v>
      </c>
      <c r="BE119" s="267">
        <v>1000</v>
      </c>
      <c r="BF119" s="267">
        <v>1000</v>
      </c>
      <c r="BG119" s="267">
        <v>2000</v>
      </c>
      <c r="BH119" s="267">
        <v>1000</v>
      </c>
      <c r="BI119" s="267">
        <v>1000</v>
      </c>
      <c r="BJ119" s="267">
        <v>4000</v>
      </c>
      <c r="BK119" s="267">
        <v>1000</v>
      </c>
      <c r="BL119" s="267">
        <v>1000</v>
      </c>
      <c r="BM119" s="267">
        <v>1000</v>
      </c>
      <c r="BN119" s="267">
        <v>1000</v>
      </c>
      <c r="BO119" s="267">
        <v>1000</v>
      </c>
      <c r="BP119" s="267">
        <v>4000</v>
      </c>
      <c r="BQ119" s="267">
        <v>1000</v>
      </c>
      <c r="BR119" s="267">
        <v>1000</v>
      </c>
      <c r="BS119" s="267">
        <v>1000</v>
      </c>
      <c r="BT119" s="267">
        <v>1000</v>
      </c>
      <c r="BU119" s="267">
        <v>1000</v>
      </c>
      <c r="BV119" s="267">
        <v>1000</v>
      </c>
      <c r="BW119" s="267">
        <v>2000</v>
      </c>
      <c r="BX119" s="267">
        <v>1000</v>
      </c>
      <c r="BY119" s="267">
        <v>1000</v>
      </c>
      <c r="BZ119" s="267">
        <v>1000</v>
      </c>
      <c r="CA119" s="267">
        <v>1000</v>
      </c>
      <c r="CB119" s="267">
        <v>1000</v>
      </c>
      <c r="CC119" s="267">
        <v>1000</v>
      </c>
      <c r="CD119" s="267">
        <v>1000</v>
      </c>
      <c r="CE119" s="267">
        <v>4000</v>
      </c>
      <c r="CF119" s="267">
        <v>1000</v>
      </c>
      <c r="CG119" s="267">
        <v>1000</v>
      </c>
      <c r="CH119" s="267">
        <v>1000</v>
      </c>
      <c r="CI119" s="267">
        <v>1000</v>
      </c>
      <c r="CJ119" s="267">
        <v>1000</v>
      </c>
      <c r="CK119" s="267">
        <v>1000</v>
      </c>
      <c r="CL119" s="267">
        <v>1000</v>
      </c>
      <c r="CM119" s="267">
        <v>1000</v>
      </c>
      <c r="CN119" s="267">
        <v>2000</v>
      </c>
      <c r="CO119" s="267">
        <v>1000</v>
      </c>
      <c r="CP119" s="267">
        <v>1000</v>
      </c>
      <c r="CQ119" s="267">
        <v>1000</v>
      </c>
      <c r="CR119" s="267">
        <v>1000</v>
      </c>
      <c r="CS119" s="267">
        <v>1000</v>
      </c>
      <c r="CT119" s="267">
        <v>3000</v>
      </c>
      <c r="CU119" s="267">
        <v>1000</v>
      </c>
      <c r="CV119" s="267">
        <v>1000</v>
      </c>
      <c r="CW119" s="267">
        <v>20000</v>
      </c>
      <c r="CX119" s="267">
        <v>9000</v>
      </c>
      <c r="CY119" s="267">
        <v>2000</v>
      </c>
      <c r="CZ119" s="267">
        <v>1000</v>
      </c>
      <c r="DA119" s="267">
        <v>1000</v>
      </c>
      <c r="DB119" s="267">
        <v>1000</v>
      </c>
      <c r="DC119" s="267">
        <v>1000</v>
      </c>
      <c r="DD119" s="267">
        <v>1000</v>
      </c>
      <c r="DE119" s="267">
        <v>1000</v>
      </c>
      <c r="DF119" s="267">
        <v>1000</v>
      </c>
      <c r="DG119" s="267">
        <v>1000</v>
      </c>
      <c r="DH119" s="267">
        <v>1000</v>
      </c>
      <c r="DI119" s="267">
        <v>15000</v>
      </c>
      <c r="DJ119" s="267">
        <v>2000</v>
      </c>
      <c r="DK119" s="267">
        <v>2000</v>
      </c>
      <c r="DL119" s="267">
        <v>36000</v>
      </c>
      <c r="DM119" s="267">
        <v>11000</v>
      </c>
      <c r="DN119" s="267">
        <v>6000</v>
      </c>
      <c r="DO119" s="267">
        <v>3000</v>
      </c>
      <c r="DP119" s="267">
        <v>1000</v>
      </c>
      <c r="DQ119" s="267">
        <v>1000</v>
      </c>
      <c r="DR119" s="267">
        <v>33000</v>
      </c>
      <c r="DS119" s="267">
        <v>16000</v>
      </c>
      <c r="DT119" s="267">
        <v>23000</v>
      </c>
      <c r="DU119" s="267">
        <v>70000</v>
      </c>
      <c r="DV119" s="267">
        <v>1000</v>
      </c>
      <c r="DW119" s="267">
        <v>614000</v>
      </c>
      <c r="DX119" s="267">
        <v>64000</v>
      </c>
      <c r="DY119" s="267">
        <v>548000</v>
      </c>
      <c r="DZ119" s="267">
        <v>68000</v>
      </c>
      <c r="EA119" s="267">
        <v>48000</v>
      </c>
      <c r="EB119" s="267">
        <v>3000</v>
      </c>
      <c r="EC119" s="267">
        <v>125000</v>
      </c>
      <c r="ED119" s="267">
        <v>19000</v>
      </c>
      <c r="EE119" s="267">
        <v>560000</v>
      </c>
      <c r="EF119" s="267">
        <v>68000</v>
      </c>
      <c r="EG119" s="267">
        <v>632000</v>
      </c>
      <c r="EH119" s="267">
        <v>57000</v>
      </c>
      <c r="EI119" s="267">
        <v>687000</v>
      </c>
      <c r="EJ119" s="267">
        <v>88000</v>
      </c>
      <c r="EK119" s="267">
        <v>0</v>
      </c>
      <c r="EL119" s="267">
        <v>0</v>
      </c>
      <c r="EM119" s="267">
        <v>0</v>
      </c>
      <c r="EN119" s="267">
        <v>1</v>
      </c>
      <c r="EO119" s="267">
        <v>0</v>
      </c>
      <c r="EP119" s="267">
        <v>0</v>
      </c>
      <c r="EQ119" s="267">
        <v>1</v>
      </c>
      <c r="ER119" s="267" t="s">
        <v>2189</v>
      </c>
    </row>
    <row r="120" spans="1:148" x14ac:dyDescent="0.35">
      <c r="A120" s="267" t="s">
        <v>1117</v>
      </c>
      <c r="B120" s="267">
        <v>1000</v>
      </c>
      <c r="C120" s="267">
        <v>1000</v>
      </c>
      <c r="D120" s="267">
        <v>1000</v>
      </c>
      <c r="E120" s="267">
        <v>1000</v>
      </c>
      <c r="F120" s="267">
        <v>1000</v>
      </c>
      <c r="G120" s="267">
        <v>1000</v>
      </c>
      <c r="H120" s="267">
        <v>1000</v>
      </c>
      <c r="I120" s="267">
        <v>1000</v>
      </c>
      <c r="J120" s="267">
        <v>1000</v>
      </c>
      <c r="K120" s="267">
        <v>1000</v>
      </c>
      <c r="L120" s="267">
        <v>1000</v>
      </c>
      <c r="M120" s="267">
        <v>1000</v>
      </c>
      <c r="N120" s="267">
        <v>5000</v>
      </c>
      <c r="O120" s="267">
        <v>3000</v>
      </c>
      <c r="P120" s="267">
        <v>1000</v>
      </c>
      <c r="Q120" s="267">
        <v>9000</v>
      </c>
      <c r="R120" s="267">
        <v>1000</v>
      </c>
      <c r="S120" s="267">
        <v>1000</v>
      </c>
      <c r="T120" s="267">
        <v>1000</v>
      </c>
      <c r="U120" s="267">
        <v>1000</v>
      </c>
      <c r="V120" s="267">
        <v>1000</v>
      </c>
      <c r="W120" s="267">
        <v>1000</v>
      </c>
      <c r="X120" s="267">
        <v>1000</v>
      </c>
      <c r="Y120" s="267">
        <v>1000</v>
      </c>
      <c r="Z120" s="267">
        <v>1000</v>
      </c>
      <c r="AA120" s="267">
        <v>1000</v>
      </c>
      <c r="AB120" s="267">
        <v>1000</v>
      </c>
      <c r="AC120" s="267">
        <v>1000</v>
      </c>
      <c r="AD120" s="267">
        <v>2000</v>
      </c>
      <c r="AE120" s="267">
        <v>1000</v>
      </c>
      <c r="AF120" s="267">
        <v>1000</v>
      </c>
      <c r="AG120" s="267">
        <v>1000</v>
      </c>
      <c r="AH120" s="267">
        <v>1000</v>
      </c>
      <c r="AI120" s="267">
        <v>1000</v>
      </c>
      <c r="AJ120" s="267">
        <v>1000</v>
      </c>
      <c r="AK120" s="267">
        <v>1000</v>
      </c>
      <c r="AL120" s="267">
        <v>1000</v>
      </c>
      <c r="AM120" s="267">
        <v>1000</v>
      </c>
      <c r="AN120" s="267">
        <v>1000</v>
      </c>
      <c r="AO120" s="267">
        <v>57000</v>
      </c>
      <c r="AP120" s="267">
        <v>16000</v>
      </c>
      <c r="AQ120" s="267">
        <v>6000</v>
      </c>
      <c r="AR120" s="267">
        <v>6000</v>
      </c>
      <c r="AS120" s="267">
        <v>2000</v>
      </c>
      <c r="AT120" s="267">
        <v>1000</v>
      </c>
      <c r="AU120" s="267">
        <v>11000</v>
      </c>
      <c r="AV120" s="267">
        <v>1000</v>
      </c>
      <c r="AW120" s="267">
        <v>1000</v>
      </c>
      <c r="AX120" s="267">
        <v>3000</v>
      </c>
      <c r="AY120" s="267">
        <v>1000</v>
      </c>
      <c r="AZ120" s="267">
        <v>1000</v>
      </c>
      <c r="BA120" s="267">
        <v>2000</v>
      </c>
      <c r="BB120" s="267">
        <v>1000</v>
      </c>
      <c r="BC120" s="267">
        <v>1000</v>
      </c>
      <c r="BD120" s="267">
        <v>1000</v>
      </c>
      <c r="BE120" s="267">
        <v>1000</v>
      </c>
      <c r="BF120" s="267">
        <v>1000</v>
      </c>
      <c r="BG120" s="267">
        <v>2000</v>
      </c>
      <c r="BH120" s="267">
        <v>1000</v>
      </c>
      <c r="BI120" s="267">
        <v>1000</v>
      </c>
      <c r="BJ120" s="267">
        <v>4000</v>
      </c>
      <c r="BK120" s="267">
        <v>1000</v>
      </c>
      <c r="BL120" s="267">
        <v>1000</v>
      </c>
      <c r="BM120" s="267">
        <v>1000</v>
      </c>
      <c r="BN120" s="267">
        <v>1000</v>
      </c>
      <c r="BO120" s="267">
        <v>1000</v>
      </c>
      <c r="BP120" s="267">
        <v>4000</v>
      </c>
      <c r="BQ120" s="267">
        <v>1000</v>
      </c>
      <c r="BR120" s="267">
        <v>1000</v>
      </c>
      <c r="BS120" s="267">
        <v>1000</v>
      </c>
      <c r="BT120" s="267">
        <v>1000</v>
      </c>
      <c r="BU120" s="267">
        <v>1000</v>
      </c>
      <c r="BV120" s="267">
        <v>1000</v>
      </c>
      <c r="BW120" s="267">
        <v>2000</v>
      </c>
      <c r="BX120" s="267">
        <v>1000</v>
      </c>
      <c r="BY120" s="267">
        <v>1000</v>
      </c>
      <c r="BZ120" s="267">
        <v>1000</v>
      </c>
      <c r="CA120" s="267">
        <v>1000</v>
      </c>
      <c r="CB120" s="267">
        <v>1000</v>
      </c>
      <c r="CC120" s="267">
        <v>1000</v>
      </c>
      <c r="CD120" s="267">
        <v>1000</v>
      </c>
      <c r="CE120" s="267">
        <v>4000</v>
      </c>
      <c r="CF120" s="267">
        <v>1000</v>
      </c>
      <c r="CG120" s="267">
        <v>1000</v>
      </c>
      <c r="CH120" s="267">
        <v>1000</v>
      </c>
      <c r="CI120" s="267">
        <v>1000</v>
      </c>
      <c r="CJ120" s="267">
        <v>1000</v>
      </c>
      <c r="CK120" s="267">
        <v>1000</v>
      </c>
      <c r="CL120" s="267">
        <v>1000</v>
      </c>
      <c r="CM120" s="267">
        <v>1000</v>
      </c>
      <c r="CN120" s="267">
        <v>2000</v>
      </c>
      <c r="CO120" s="267">
        <v>1000</v>
      </c>
      <c r="CP120" s="267">
        <v>1000</v>
      </c>
      <c r="CQ120" s="267">
        <v>1000</v>
      </c>
      <c r="CR120" s="267">
        <v>1000</v>
      </c>
      <c r="CS120" s="267">
        <v>1000</v>
      </c>
      <c r="CT120" s="267">
        <v>3000</v>
      </c>
      <c r="CU120" s="267">
        <v>1000</v>
      </c>
      <c r="CV120" s="267">
        <v>1000</v>
      </c>
      <c r="CW120" s="267">
        <v>20000</v>
      </c>
      <c r="CX120" s="267">
        <v>9000</v>
      </c>
      <c r="CY120" s="267">
        <v>2000</v>
      </c>
      <c r="CZ120" s="267">
        <v>1000</v>
      </c>
      <c r="DA120" s="267">
        <v>1000</v>
      </c>
      <c r="DB120" s="267">
        <v>1000</v>
      </c>
      <c r="DC120" s="267">
        <v>1000</v>
      </c>
      <c r="DD120" s="267">
        <v>1000</v>
      </c>
      <c r="DE120" s="267">
        <v>1000</v>
      </c>
      <c r="DF120" s="267">
        <v>1000</v>
      </c>
      <c r="DG120" s="267">
        <v>1000</v>
      </c>
      <c r="DH120" s="267">
        <v>1000</v>
      </c>
      <c r="DI120" s="267">
        <v>15000</v>
      </c>
      <c r="DJ120" s="267">
        <v>2000</v>
      </c>
      <c r="DK120" s="267">
        <v>2000</v>
      </c>
      <c r="DL120" s="267">
        <v>36000</v>
      </c>
      <c r="DM120" s="267">
        <v>11000</v>
      </c>
      <c r="DN120" s="267">
        <v>6000</v>
      </c>
      <c r="DO120" s="267">
        <v>3000</v>
      </c>
      <c r="DP120" s="267">
        <v>1000</v>
      </c>
      <c r="DQ120" s="267">
        <v>1000</v>
      </c>
      <c r="DR120" s="267">
        <v>33000</v>
      </c>
      <c r="DS120" s="267">
        <v>16000</v>
      </c>
      <c r="DT120" s="267">
        <v>23000</v>
      </c>
      <c r="DU120" s="267">
        <v>70000</v>
      </c>
      <c r="DV120" s="267">
        <v>1000</v>
      </c>
      <c r="DW120" s="267">
        <v>614000</v>
      </c>
      <c r="DX120" s="267">
        <v>64000</v>
      </c>
      <c r="DY120" s="267">
        <v>548000</v>
      </c>
      <c r="DZ120" s="267">
        <v>68000</v>
      </c>
      <c r="EA120" s="267">
        <v>48000</v>
      </c>
      <c r="EB120" s="267">
        <v>3000</v>
      </c>
      <c r="EC120" s="267">
        <v>125000</v>
      </c>
      <c r="ED120" s="267">
        <v>19000</v>
      </c>
      <c r="EE120" s="267">
        <v>560000</v>
      </c>
      <c r="EF120" s="267">
        <v>68000</v>
      </c>
      <c r="EG120" s="267">
        <v>632000</v>
      </c>
      <c r="EH120" s="267">
        <v>57000</v>
      </c>
      <c r="EI120" s="267">
        <v>687000</v>
      </c>
      <c r="EJ120" s="267">
        <v>88000</v>
      </c>
      <c r="EK120" s="267">
        <v>0</v>
      </c>
      <c r="EL120" s="267">
        <v>0</v>
      </c>
      <c r="EM120" s="267">
        <v>0</v>
      </c>
      <c r="EN120" s="267">
        <v>1</v>
      </c>
      <c r="EO120" s="267">
        <v>0</v>
      </c>
      <c r="EP120" s="267">
        <v>0</v>
      </c>
      <c r="EQ120" s="267">
        <v>0</v>
      </c>
      <c r="ER120" s="267" t="s">
        <v>1115</v>
      </c>
    </row>
    <row r="121" spans="1:148" x14ac:dyDescent="0.35">
      <c r="A121" s="267" t="s">
        <v>1238</v>
      </c>
      <c r="B121" s="267">
        <v>1000</v>
      </c>
      <c r="C121" s="267">
        <v>1000</v>
      </c>
      <c r="D121" s="267">
        <v>1000</v>
      </c>
      <c r="E121" s="267">
        <v>1000</v>
      </c>
      <c r="F121" s="267">
        <v>1000</v>
      </c>
      <c r="G121" s="267">
        <v>1000</v>
      </c>
      <c r="H121" s="267">
        <v>1000</v>
      </c>
      <c r="I121" s="267">
        <v>1000</v>
      </c>
      <c r="J121" s="267">
        <v>1000</v>
      </c>
      <c r="K121" s="267">
        <v>1000</v>
      </c>
      <c r="L121" s="267">
        <v>1000</v>
      </c>
      <c r="M121" s="267">
        <v>1000</v>
      </c>
      <c r="N121" s="267">
        <v>5000</v>
      </c>
      <c r="O121" s="267">
        <v>3000</v>
      </c>
      <c r="P121" s="267">
        <v>1000</v>
      </c>
      <c r="Q121" s="267">
        <v>9000</v>
      </c>
      <c r="R121" s="267">
        <v>1000</v>
      </c>
      <c r="S121" s="267">
        <v>1000</v>
      </c>
      <c r="T121" s="267">
        <v>1000</v>
      </c>
      <c r="U121" s="267">
        <v>1000</v>
      </c>
      <c r="V121" s="267">
        <v>1000</v>
      </c>
      <c r="W121" s="267">
        <v>1000</v>
      </c>
      <c r="X121" s="267">
        <v>1000</v>
      </c>
      <c r="Y121" s="267">
        <v>1000</v>
      </c>
      <c r="Z121" s="267">
        <v>1000</v>
      </c>
      <c r="AA121" s="267">
        <v>1000</v>
      </c>
      <c r="AB121" s="267">
        <v>1000</v>
      </c>
      <c r="AC121" s="267">
        <v>1000</v>
      </c>
      <c r="AD121" s="267">
        <v>2000</v>
      </c>
      <c r="AE121" s="267">
        <v>1000</v>
      </c>
      <c r="AF121" s="267">
        <v>1000</v>
      </c>
      <c r="AG121" s="267">
        <v>1000</v>
      </c>
      <c r="AH121" s="267">
        <v>1000</v>
      </c>
      <c r="AI121" s="267">
        <v>1000</v>
      </c>
      <c r="AJ121" s="267">
        <v>1000</v>
      </c>
      <c r="AK121" s="267">
        <v>1000</v>
      </c>
      <c r="AL121" s="267">
        <v>1000</v>
      </c>
      <c r="AM121" s="267">
        <v>1000</v>
      </c>
      <c r="AN121" s="267">
        <v>1000</v>
      </c>
      <c r="AO121" s="267">
        <v>57000</v>
      </c>
      <c r="AP121" s="267">
        <v>16000</v>
      </c>
      <c r="AQ121" s="267">
        <v>6000</v>
      </c>
      <c r="AR121" s="267">
        <v>6000</v>
      </c>
      <c r="AS121" s="267">
        <v>2000</v>
      </c>
      <c r="AT121" s="267">
        <v>1000</v>
      </c>
      <c r="AU121" s="267">
        <v>11000</v>
      </c>
      <c r="AV121" s="267">
        <v>1000</v>
      </c>
      <c r="AW121" s="267">
        <v>1000</v>
      </c>
      <c r="AX121" s="267">
        <v>3000</v>
      </c>
      <c r="AY121" s="267">
        <v>1000</v>
      </c>
      <c r="AZ121" s="267">
        <v>1000</v>
      </c>
      <c r="BA121" s="267">
        <v>2000</v>
      </c>
      <c r="BB121" s="267">
        <v>1000</v>
      </c>
      <c r="BC121" s="267">
        <v>1000</v>
      </c>
      <c r="BD121" s="267">
        <v>1000</v>
      </c>
      <c r="BE121" s="267">
        <v>1000</v>
      </c>
      <c r="BF121" s="267">
        <v>1000</v>
      </c>
      <c r="BG121" s="267">
        <v>2000</v>
      </c>
      <c r="BH121" s="267">
        <v>1000</v>
      </c>
      <c r="BI121" s="267">
        <v>1000</v>
      </c>
      <c r="BJ121" s="267">
        <v>4000</v>
      </c>
      <c r="BK121" s="267">
        <v>1000</v>
      </c>
      <c r="BL121" s="267">
        <v>1000</v>
      </c>
      <c r="BM121" s="267">
        <v>1000</v>
      </c>
      <c r="BN121" s="267">
        <v>1000</v>
      </c>
      <c r="BO121" s="267">
        <v>1000</v>
      </c>
      <c r="BP121" s="267">
        <v>4000</v>
      </c>
      <c r="BQ121" s="267">
        <v>1000</v>
      </c>
      <c r="BR121" s="267">
        <v>1000</v>
      </c>
      <c r="BS121" s="267">
        <v>1000</v>
      </c>
      <c r="BT121" s="267">
        <v>1000</v>
      </c>
      <c r="BU121" s="267">
        <v>1000</v>
      </c>
      <c r="BV121" s="267">
        <v>1000</v>
      </c>
      <c r="BW121" s="267">
        <v>2000</v>
      </c>
      <c r="BX121" s="267">
        <v>1000</v>
      </c>
      <c r="BY121" s="267">
        <v>1000</v>
      </c>
      <c r="BZ121" s="267">
        <v>1000</v>
      </c>
      <c r="CA121" s="267">
        <v>1000</v>
      </c>
      <c r="CB121" s="267">
        <v>1000</v>
      </c>
      <c r="CC121" s="267">
        <v>1000</v>
      </c>
      <c r="CD121" s="267">
        <v>1000</v>
      </c>
      <c r="CE121" s="267">
        <v>4000</v>
      </c>
      <c r="CF121" s="267">
        <v>1000</v>
      </c>
      <c r="CG121" s="267">
        <v>1000</v>
      </c>
      <c r="CH121" s="267">
        <v>1000</v>
      </c>
      <c r="CI121" s="267">
        <v>1000</v>
      </c>
      <c r="CJ121" s="267">
        <v>1000</v>
      </c>
      <c r="CK121" s="267">
        <v>1000</v>
      </c>
      <c r="CL121" s="267">
        <v>1000</v>
      </c>
      <c r="CM121" s="267">
        <v>1000</v>
      </c>
      <c r="CN121" s="267">
        <v>2000</v>
      </c>
      <c r="CO121" s="267">
        <v>1000</v>
      </c>
      <c r="CP121" s="267">
        <v>1000</v>
      </c>
      <c r="CQ121" s="267">
        <v>1000</v>
      </c>
      <c r="CR121" s="267">
        <v>1000</v>
      </c>
      <c r="CS121" s="267">
        <v>1000</v>
      </c>
      <c r="CT121" s="267">
        <v>3000</v>
      </c>
      <c r="CU121" s="267">
        <v>1000</v>
      </c>
      <c r="CV121" s="267">
        <v>1000</v>
      </c>
      <c r="CW121" s="267">
        <v>20000</v>
      </c>
      <c r="CX121" s="267">
        <v>9000</v>
      </c>
      <c r="CY121" s="267">
        <v>2000</v>
      </c>
      <c r="CZ121" s="267">
        <v>1000</v>
      </c>
      <c r="DA121" s="267">
        <v>1000</v>
      </c>
      <c r="DB121" s="267">
        <v>1000</v>
      </c>
      <c r="DC121" s="267">
        <v>1000</v>
      </c>
      <c r="DD121" s="267">
        <v>1000</v>
      </c>
      <c r="DE121" s="267">
        <v>1000</v>
      </c>
      <c r="DF121" s="267">
        <v>1000</v>
      </c>
      <c r="DG121" s="267">
        <v>1000</v>
      </c>
      <c r="DH121" s="267">
        <v>1000</v>
      </c>
      <c r="DI121" s="267">
        <v>15000</v>
      </c>
      <c r="DJ121" s="267">
        <v>2000</v>
      </c>
      <c r="DK121" s="267">
        <v>2000</v>
      </c>
      <c r="DL121" s="267">
        <v>36000</v>
      </c>
      <c r="DM121" s="267">
        <v>11000</v>
      </c>
      <c r="DN121" s="267">
        <v>6000</v>
      </c>
      <c r="DO121" s="267">
        <v>3000</v>
      </c>
      <c r="DP121" s="267">
        <v>1000</v>
      </c>
      <c r="DQ121" s="267">
        <v>1000</v>
      </c>
      <c r="DR121" s="267">
        <v>33000</v>
      </c>
      <c r="DS121" s="267">
        <v>16000</v>
      </c>
      <c r="DT121" s="267">
        <v>23000</v>
      </c>
      <c r="DU121" s="267">
        <v>70000</v>
      </c>
      <c r="DV121" s="267">
        <v>1000</v>
      </c>
      <c r="DW121" s="267">
        <v>614000</v>
      </c>
      <c r="DX121" s="267">
        <v>64000</v>
      </c>
      <c r="DY121" s="267">
        <v>548000</v>
      </c>
      <c r="DZ121" s="267">
        <v>68000</v>
      </c>
      <c r="EA121" s="267">
        <v>48000</v>
      </c>
      <c r="EB121" s="267">
        <v>3000</v>
      </c>
      <c r="EC121" s="267">
        <v>125000</v>
      </c>
      <c r="ED121" s="267">
        <v>19000</v>
      </c>
      <c r="EE121" s="267">
        <v>560000</v>
      </c>
      <c r="EF121" s="267">
        <v>68000</v>
      </c>
      <c r="EG121" s="267">
        <v>632000</v>
      </c>
      <c r="EH121" s="267">
        <v>57000</v>
      </c>
      <c r="EI121" s="267">
        <v>687000</v>
      </c>
      <c r="EJ121" s="267">
        <v>88000</v>
      </c>
      <c r="EK121" s="267">
        <v>0</v>
      </c>
      <c r="EL121" s="267">
        <v>0</v>
      </c>
      <c r="EM121" s="267">
        <v>0</v>
      </c>
      <c r="EN121" s="267">
        <v>1</v>
      </c>
      <c r="EO121" s="267">
        <v>0</v>
      </c>
      <c r="EP121" s="267">
        <v>0</v>
      </c>
      <c r="EQ121" s="267">
        <v>1</v>
      </c>
      <c r="ER121" s="267" t="s">
        <v>1236</v>
      </c>
    </row>
    <row r="122" spans="1:148" x14ac:dyDescent="0.35">
      <c r="A122" s="267" t="s">
        <v>1487</v>
      </c>
      <c r="B122" s="267">
        <v>1000</v>
      </c>
      <c r="C122" s="267">
        <v>1000</v>
      </c>
      <c r="D122" s="267">
        <v>1000</v>
      </c>
      <c r="E122" s="267">
        <v>1000</v>
      </c>
      <c r="F122" s="267">
        <v>1000</v>
      </c>
      <c r="G122" s="267">
        <v>1000</v>
      </c>
      <c r="H122" s="267">
        <v>1000</v>
      </c>
      <c r="I122" s="267">
        <v>1000</v>
      </c>
      <c r="J122" s="267">
        <v>1000</v>
      </c>
      <c r="K122" s="267">
        <v>1000</v>
      </c>
      <c r="L122" s="267">
        <v>1000</v>
      </c>
      <c r="M122" s="267">
        <v>1000</v>
      </c>
      <c r="N122" s="267">
        <v>5000</v>
      </c>
      <c r="O122" s="267">
        <v>3000</v>
      </c>
      <c r="P122" s="267">
        <v>1000</v>
      </c>
      <c r="Q122" s="267">
        <v>9000</v>
      </c>
      <c r="R122" s="267">
        <v>1000</v>
      </c>
      <c r="S122" s="267">
        <v>1000</v>
      </c>
      <c r="T122" s="267">
        <v>1000</v>
      </c>
      <c r="U122" s="267">
        <v>1000</v>
      </c>
      <c r="V122" s="267">
        <v>1000</v>
      </c>
      <c r="W122" s="267">
        <v>1000</v>
      </c>
      <c r="X122" s="267">
        <v>1000</v>
      </c>
      <c r="Y122" s="267">
        <v>1000</v>
      </c>
      <c r="Z122" s="267">
        <v>1000</v>
      </c>
      <c r="AA122" s="267">
        <v>1000</v>
      </c>
      <c r="AB122" s="267">
        <v>1000</v>
      </c>
      <c r="AC122" s="267">
        <v>1000</v>
      </c>
      <c r="AD122" s="267">
        <v>2000</v>
      </c>
      <c r="AE122" s="267">
        <v>1000</v>
      </c>
      <c r="AF122" s="267">
        <v>1000</v>
      </c>
      <c r="AG122" s="267">
        <v>1000</v>
      </c>
      <c r="AH122" s="267">
        <v>1000</v>
      </c>
      <c r="AI122" s="267">
        <v>1000</v>
      </c>
      <c r="AJ122" s="267">
        <v>1000</v>
      </c>
      <c r="AK122" s="267">
        <v>1000</v>
      </c>
      <c r="AL122" s="267">
        <v>1000</v>
      </c>
      <c r="AM122" s="267">
        <v>1000</v>
      </c>
      <c r="AN122" s="267">
        <v>1000</v>
      </c>
      <c r="AO122" s="267">
        <v>57000</v>
      </c>
      <c r="AP122" s="267">
        <v>16000</v>
      </c>
      <c r="AQ122" s="267">
        <v>6000</v>
      </c>
      <c r="AR122" s="267">
        <v>6000</v>
      </c>
      <c r="AS122" s="267">
        <v>2000</v>
      </c>
      <c r="AT122" s="267">
        <v>1000</v>
      </c>
      <c r="AU122" s="267">
        <v>11000</v>
      </c>
      <c r="AV122" s="267">
        <v>1000</v>
      </c>
      <c r="AW122" s="267">
        <v>1000</v>
      </c>
      <c r="AX122" s="267">
        <v>3000</v>
      </c>
      <c r="AY122" s="267">
        <v>1000</v>
      </c>
      <c r="AZ122" s="267">
        <v>1000</v>
      </c>
      <c r="BA122" s="267">
        <v>2000</v>
      </c>
      <c r="BB122" s="267">
        <v>1000</v>
      </c>
      <c r="BC122" s="267">
        <v>1000</v>
      </c>
      <c r="BD122" s="267">
        <v>1000</v>
      </c>
      <c r="BE122" s="267">
        <v>1000</v>
      </c>
      <c r="BF122" s="267">
        <v>1000</v>
      </c>
      <c r="BG122" s="267">
        <v>2000</v>
      </c>
      <c r="BH122" s="267">
        <v>1000</v>
      </c>
      <c r="BI122" s="267">
        <v>1000</v>
      </c>
      <c r="BJ122" s="267">
        <v>4000</v>
      </c>
      <c r="BK122" s="267">
        <v>1000</v>
      </c>
      <c r="BL122" s="267">
        <v>1000</v>
      </c>
      <c r="BM122" s="267">
        <v>1000</v>
      </c>
      <c r="BN122" s="267">
        <v>1000</v>
      </c>
      <c r="BO122" s="267">
        <v>1000</v>
      </c>
      <c r="BP122" s="267">
        <v>4000</v>
      </c>
      <c r="BQ122" s="267">
        <v>1000</v>
      </c>
      <c r="BR122" s="267">
        <v>1000</v>
      </c>
      <c r="BS122" s="267">
        <v>1000</v>
      </c>
      <c r="BT122" s="267">
        <v>1000</v>
      </c>
      <c r="BU122" s="267">
        <v>1000</v>
      </c>
      <c r="BV122" s="267">
        <v>1000</v>
      </c>
      <c r="BW122" s="267">
        <v>2000</v>
      </c>
      <c r="BX122" s="267">
        <v>1000</v>
      </c>
      <c r="BY122" s="267">
        <v>1000</v>
      </c>
      <c r="BZ122" s="267">
        <v>1000</v>
      </c>
      <c r="CA122" s="267">
        <v>1000</v>
      </c>
      <c r="CB122" s="267">
        <v>1000</v>
      </c>
      <c r="CC122" s="267">
        <v>1000</v>
      </c>
      <c r="CD122" s="267">
        <v>1000</v>
      </c>
      <c r="CE122" s="267">
        <v>4000</v>
      </c>
      <c r="CF122" s="267">
        <v>1000</v>
      </c>
      <c r="CG122" s="267">
        <v>1000</v>
      </c>
      <c r="CH122" s="267">
        <v>1000</v>
      </c>
      <c r="CI122" s="267">
        <v>1000</v>
      </c>
      <c r="CJ122" s="267">
        <v>1000</v>
      </c>
      <c r="CK122" s="267">
        <v>1000</v>
      </c>
      <c r="CL122" s="267">
        <v>1000</v>
      </c>
      <c r="CM122" s="267">
        <v>1000</v>
      </c>
      <c r="CN122" s="267">
        <v>2000</v>
      </c>
      <c r="CO122" s="267">
        <v>1000</v>
      </c>
      <c r="CP122" s="267">
        <v>1000</v>
      </c>
      <c r="CQ122" s="267">
        <v>1000</v>
      </c>
      <c r="CR122" s="267">
        <v>1000</v>
      </c>
      <c r="CS122" s="267">
        <v>1000</v>
      </c>
      <c r="CT122" s="267">
        <v>3000</v>
      </c>
      <c r="CU122" s="267">
        <v>1000</v>
      </c>
      <c r="CV122" s="267">
        <v>1000</v>
      </c>
      <c r="CW122" s="267">
        <v>20000</v>
      </c>
      <c r="CX122" s="267">
        <v>9000</v>
      </c>
      <c r="CY122" s="267">
        <v>2000</v>
      </c>
      <c r="CZ122" s="267">
        <v>1000</v>
      </c>
      <c r="DA122" s="267">
        <v>1000</v>
      </c>
      <c r="DB122" s="267">
        <v>1000</v>
      </c>
      <c r="DC122" s="267">
        <v>1000</v>
      </c>
      <c r="DD122" s="267">
        <v>1000</v>
      </c>
      <c r="DE122" s="267">
        <v>1000</v>
      </c>
      <c r="DF122" s="267">
        <v>1000</v>
      </c>
      <c r="DG122" s="267">
        <v>1000</v>
      </c>
      <c r="DH122" s="267">
        <v>1000</v>
      </c>
      <c r="DI122" s="267">
        <v>15000</v>
      </c>
      <c r="DJ122" s="267">
        <v>2000</v>
      </c>
      <c r="DK122" s="267">
        <v>2000</v>
      </c>
      <c r="DL122" s="267">
        <v>36000</v>
      </c>
      <c r="DM122" s="267">
        <v>11000</v>
      </c>
      <c r="DN122" s="267">
        <v>6000</v>
      </c>
      <c r="DO122" s="267">
        <v>3000</v>
      </c>
      <c r="DP122" s="267">
        <v>1000</v>
      </c>
      <c r="DQ122" s="267">
        <v>1000</v>
      </c>
      <c r="DR122" s="267">
        <v>33000</v>
      </c>
      <c r="DS122" s="267">
        <v>16000</v>
      </c>
      <c r="DT122" s="267">
        <v>23000</v>
      </c>
      <c r="DU122" s="267">
        <v>70000</v>
      </c>
      <c r="DV122" s="267">
        <v>1000</v>
      </c>
      <c r="DW122" s="267">
        <v>614000</v>
      </c>
      <c r="DX122" s="267">
        <v>64000</v>
      </c>
      <c r="DY122" s="267">
        <v>548000</v>
      </c>
      <c r="DZ122" s="267">
        <v>68000</v>
      </c>
      <c r="EA122" s="267">
        <v>48000</v>
      </c>
      <c r="EB122" s="267">
        <v>3000</v>
      </c>
      <c r="EC122" s="267">
        <v>125000</v>
      </c>
      <c r="ED122" s="267">
        <v>19000</v>
      </c>
      <c r="EE122" s="267">
        <v>560000</v>
      </c>
      <c r="EF122" s="267">
        <v>68000</v>
      </c>
      <c r="EG122" s="267">
        <v>632000</v>
      </c>
      <c r="EH122" s="267">
        <v>57000</v>
      </c>
      <c r="EI122" s="267">
        <v>687000</v>
      </c>
      <c r="EJ122" s="267">
        <v>88000</v>
      </c>
      <c r="EK122" s="267">
        <v>0</v>
      </c>
      <c r="EL122" s="267">
        <v>0</v>
      </c>
      <c r="EM122" s="267">
        <v>0</v>
      </c>
      <c r="EN122" s="267">
        <v>1</v>
      </c>
      <c r="EO122" s="267">
        <v>0</v>
      </c>
      <c r="EP122" s="267">
        <v>0</v>
      </c>
      <c r="EQ122" s="267">
        <v>0</v>
      </c>
      <c r="ER122" s="267" t="s">
        <v>1485</v>
      </c>
    </row>
    <row r="123" spans="1:148" x14ac:dyDescent="0.35">
      <c r="A123" s="267" t="s">
        <v>1711</v>
      </c>
      <c r="B123" s="267">
        <v>1000</v>
      </c>
      <c r="C123" s="267">
        <v>1000</v>
      </c>
      <c r="D123" s="267">
        <v>1000</v>
      </c>
      <c r="E123" s="267">
        <v>1000</v>
      </c>
      <c r="F123" s="267">
        <v>1000</v>
      </c>
      <c r="G123" s="267">
        <v>1000</v>
      </c>
      <c r="H123" s="267">
        <v>1000</v>
      </c>
      <c r="I123" s="267">
        <v>1000</v>
      </c>
      <c r="J123" s="267">
        <v>1000</v>
      </c>
      <c r="K123" s="267">
        <v>1000</v>
      </c>
      <c r="L123" s="267">
        <v>1000</v>
      </c>
      <c r="M123" s="267">
        <v>1000</v>
      </c>
      <c r="N123" s="267">
        <v>5000</v>
      </c>
      <c r="O123" s="267">
        <v>3000</v>
      </c>
      <c r="P123" s="267">
        <v>1000</v>
      </c>
      <c r="Q123" s="267">
        <v>9000</v>
      </c>
      <c r="R123" s="267">
        <v>1000</v>
      </c>
      <c r="S123" s="267">
        <v>1000</v>
      </c>
      <c r="T123" s="267">
        <v>1000</v>
      </c>
      <c r="U123" s="267">
        <v>1000</v>
      </c>
      <c r="V123" s="267">
        <v>1000</v>
      </c>
      <c r="W123" s="267">
        <v>1000</v>
      </c>
      <c r="X123" s="267">
        <v>1000</v>
      </c>
      <c r="Y123" s="267">
        <v>1000</v>
      </c>
      <c r="Z123" s="267">
        <v>1000</v>
      </c>
      <c r="AA123" s="267">
        <v>1000</v>
      </c>
      <c r="AB123" s="267">
        <v>1000</v>
      </c>
      <c r="AC123" s="267">
        <v>1000</v>
      </c>
      <c r="AD123" s="267">
        <v>2000</v>
      </c>
      <c r="AE123" s="267">
        <v>1000</v>
      </c>
      <c r="AF123" s="267">
        <v>1000</v>
      </c>
      <c r="AG123" s="267">
        <v>1000</v>
      </c>
      <c r="AH123" s="267">
        <v>1000</v>
      </c>
      <c r="AI123" s="267">
        <v>1000</v>
      </c>
      <c r="AJ123" s="267">
        <v>1000</v>
      </c>
      <c r="AK123" s="267">
        <v>1000</v>
      </c>
      <c r="AL123" s="267">
        <v>1000</v>
      </c>
      <c r="AM123" s="267">
        <v>1000</v>
      </c>
      <c r="AN123" s="267">
        <v>1000</v>
      </c>
      <c r="AO123" s="267">
        <v>57000</v>
      </c>
      <c r="AP123" s="267">
        <v>16000</v>
      </c>
      <c r="AQ123" s="267">
        <v>6000</v>
      </c>
      <c r="AR123" s="267">
        <v>6000</v>
      </c>
      <c r="AS123" s="267">
        <v>2000</v>
      </c>
      <c r="AT123" s="267">
        <v>1000</v>
      </c>
      <c r="AU123" s="267">
        <v>11000</v>
      </c>
      <c r="AV123" s="267">
        <v>1000</v>
      </c>
      <c r="AW123" s="267">
        <v>1000</v>
      </c>
      <c r="AX123" s="267">
        <v>3000</v>
      </c>
      <c r="AY123" s="267">
        <v>1000</v>
      </c>
      <c r="AZ123" s="267">
        <v>1000</v>
      </c>
      <c r="BA123" s="267">
        <v>2000</v>
      </c>
      <c r="BB123" s="267">
        <v>1000</v>
      </c>
      <c r="BC123" s="267">
        <v>1000</v>
      </c>
      <c r="BD123" s="267">
        <v>1000</v>
      </c>
      <c r="BE123" s="267">
        <v>1000</v>
      </c>
      <c r="BF123" s="267">
        <v>1000</v>
      </c>
      <c r="BG123" s="267">
        <v>2000</v>
      </c>
      <c r="BH123" s="267">
        <v>1000</v>
      </c>
      <c r="BI123" s="267">
        <v>1000</v>
      </c>
      <c r="BJ123" s="267">
        <v>4000</v>
      </c>
      <c r="BK123" s="267">
        <v>1000</v>
      </c>
      <c r="BL123" s="267">
        <v>1000</v>
      </c>
      <c r="BM123" s="267">
        <v>1000</v>
      </c>
      <c r="BN123" s="267">
        <v>1000</v>
      </c>
      <c r="BO123" s="267">
        <v>1000</v>
      </c>
      <c r="BP123" s="267">
        <v>4000</v>
      </c>
      <c r="BQ123" s="267">
        <v>1000</v>
      </c>
      <c r="BR123" s="267">
        <v>1000</v>
      </c>
      <c r="BS123" s="267">
        <v>1000</v>
      </c>
      <c r="BT123" s="267">
        <v>1000</v>
      </c>
      <c r="BU123" s="267">
        <v>1000</v>
      </c>
      <c r="BV123" s="267">
        <v>1000</v>
      </c>
      <c r="BW123" s="267">
        <v>2000</v>
      </c>
      <c r="BX123" s="267">
        <v>1000</v>
      </c>
      <c r="BY123" s="267">
        <v>1000</v>
      </c>
      <c r="BZ123" s="267">
        <v>1000</v>
      </c>
      <c r="CA123" s="267">
        <v>1000</v>
      </c>
      <c r="CB123" s="267">
        <v>1000</v>
      </c>
      <c r="CC123" s="267">
        <v>1000</v>
      </c>
      <c r="CD123" s="267">
        <v>1000</v>
      </c>
      <c r="CE123" s="267">
        <v>4000</v>
      </c>
      <c r="CF123" s="267">
        <v>1000</v>
      </c>
      <c r="CG123" s="267">
        <v>1000</v>
      </c>
      <c r="CH123" s="267">
        <v>1000</v>
      </c>
      <c r="CI123" s="267">
        <v>1000</v>
      </c>
      <c r="CJ123" s="267">
        <v>1000</v>
      </c>
      <c r="CK123" s="267">
        <v>1000</v>
      </c>
      <c r="CL123" s="267">
        <v>1000</v>
      </c>
      <c r="CM123" s="267">
        <v>1000</v>
      </c>
      <c r="CN123" s="267">
        <v>2000</v>
      </c>
      <c r="CO123" s="267">
        <v>1000</v>
      </c>
      <c r="CP123" s="267">
        <v>1000</v>
      </c>
      <c r="CQ123" s="267">
        <v>1000</v>
      </c>
      <c r="CR123" s="267">
        <v>1000</v>
      </c>
      <c r="CS123" s="267">
        <v>1000</v>
      </c>
      <c r="CT123" s="267">
        <v>3000</v>
      </c>
      <c r="CU123" s="267">
        <v>1000</v>
      </c>
      <c r="CV123" s="267">
        <v>1000</v>
      </c>
      <c r="CW123" s="267">
        <v>20000</v>
      </c>
      <c r="CX123" s="267">
        <v>9000</v>
      </c>
      <c r="CY123" s="267">
        <v>2000</v>
      </c>
      <c r="CZ123" s="267">
        <v>1000</v>
      </c>
      <c r="DA123" s="267">
        <v>1000</v>
      </c>
      <c r="DB123" s="267">
        <v>1000</v>
      </c>
      <c r="DC123" s="267">
        <v>1000</v>
      </c>
      <c r="DD123" s="267">
        <v>1000</v>
      </c>
      <c r="DE123" s="267">
        <v>1000</v>
      </c>
      <c r="DF123" s="267">
        <v>1000</v>
      </c>
      <c r="DG123" s="267">
        <v>1000</v>
      </c>
      <c r="DH123" s="267">
        <v>1000</v>
      </c>
      <c r="DI123" s="267">
        <v>15000</v>
      </c>
      <c r="DJ123" s="267">
        <v>2000</v>
      </c>
      <c r="DK123" s="267">
        <v>2000</v>
      </c>
      <c r="DL123" s="267">
        <v>36000</v>
      </c>
      <c r="DM123" s="267">
        <v>11000</v>
      </c>
      <c r="DN123" s="267">
        <v>6000</v>
      </c>
      <c r="DO123" s="267">
        <v>3000</v>
      </c>
      <c r="DP123" s="267">
        <v>1000</v>
      </c>
      <c r="DQ123" s="267">
        <v>1000</v>
      </c>
      <c r="DR123" s="267">
        <v>33000</v>
      </c>
      <c r="DS123" s="267">
        <v>16000</v>
      </c>
      <c r="DT123" s="267">
        <v>23000</v>
      </c>
      <c r="DU123" s="267">
        <v>70000</v>
      </c>
      <c r="DV123" s="267">
        <v>1000</v>
      </c>
      <c r="DW123" s="267">
        <v>614000</v>
      </c>
      <c r="DX123" s="267">
        <v>64000</v>
      </c>
      <c r="DY123" s="267">
        <v>548000</v>
      </c>
      <c r="DZ123" s="267">
        <v>68000</v>
      </c>
      <c r="EA123" s="267">
        <v>48000</v>
      </c>
      <c r="EB123" s="267">
        <v>3000</v>
      </c>
      <c r="EC123" s="267">
        <v>125000</v>
      </c>
      <c r="ED123" s="267">
        <v>19000</v>
      </c>
      <c r="EE123" s="267">
        <v>560000</v>
      </c>
      <c r="EF123" s="267">
        <v>68000</v>
      </c>
      <c r="EG123" s="267">
        <v>632000</v>
      </c>
      <c r="EH123" s="267">
        <v>57000</v>
      </c>
      <c r="EI123" s="267">
        <v>687000</v>
      </c>
      <c r="EJ123" s="267">
        <v>88000</v>
      </c>
      <c r="EK123" s="267">
        <v>0</v>
      </c>
      <c r="EL123" s="267">
        <v>0</v>
      </c>
      <c r="EM123" s="267">
        <v>0</v>
      </c>
      <c r="EN123" s="267">
        <v>1</v>
      </c>
      <c r="EO123" s="267">
        <v>0</v>
      </c>
      <c r="EP123" s="267">
        <v>0</v>
      </c>
      <c r="EQ123" s="267">
        <v>0</v>
      </c>
      <c r="ER123" s="267" t="s">
        <v>1709</v>
      </c>
    </row>
    <row r="124" spans="1:148" x14ac:dyDescent="0.35">
      <c r="A124" s="267" t="s">
        <v>2053</v>
      </c>
      <c r="B124" s="267">
        <v>1000</v>
      </c>
      <c r="C124" s="267">
        <v>1000</v>
      </c>
      <c r="D124" s="267">
        <v>1000</v>
      </c>
      <c r="E124" s="267">
        <v>1000</v>
      </c>
      <c r="F124" s="267">
        <v>1000</v>
      </c>
      <c r="G124" s="267">
        <v>1000</v>
      </c>
      <c r="H124" s="267">
        <v>1000</v>
      </c>
      <c r="I124" s="267">
        <v>1000</v>
      </c>
      <c r="J124" s="267">
        <v>1000</v>
      </c>
      <c r="K124" s="267">
        <v>1000</v>
      </c>
      <c r="L124" s="267">
        <v>1000</v>
      </c>
      <c r="M124" s="267">
        <v>1000</v>
      </c>
      <c r="N124" s="267">
        <v>5000</v>
      </c>
      <c r="O124" s="267">
        <v>3000</v>
      </c>
      <c r="P124" s="267">
        <v>1000</v>
      </c>
      <c r="Q124" s="267">
        <v>9000</v>
      </c>
      <c r="R124" s="267">
        <v>1000</v>
      </c>
      <c r="S124" s="267">
        <v>1000</v>
      </c>
      <c r="T124" s="267">
        <v>1000</v>
      </c>
      <c r="U124" s="267">
        <v>1000</v>
      </c>
      <c r="V124" s="267">
        <v>1000</v>
      </c>
      <c r="W124" s="267">
        <v>1000</v>
      </c>
      <c r="X124" s="267">
        <v>1000</v>
      </c>
      <c r="Y124" s="267">
        <v>1000</v>
      </c>
      <c r="Z124" s="267">
        <v>1000</v>
      </c>
      <c r="AA124" s="267">
        <v>1000</v>
      </c>
      <c r="AB124" s="267">
        <v>1000</v>
      </c>
      <c r="AC124" s="267">
        <v>1000</v>
      </c>
      <c r="AD124" s="267">
        <v>2000</v>
      </c>
      <c r="AE124" s="267">
        <v>1000</v>
      </c>
      <c r="AF124" s="267">
        <v>1000</v>
      </c>
      <c r="AG124" s="267">
        <v>1000</v>
      </c>
      <c r="AH124" s="267">
        <v>1000</v>
      </c>
      <c r="AI124" s="267">
        <v>1000</v>
      </c>
      <c r="AJ124" s="267">
        <v>1000</v>
      </c>
      <c r="AK124" s="267">
        <v>1000</v>
      </c>
      <c r="AL124" s="267">
        <v>1000</v>
      </c>
      <c r="AM124" s="267">
        <v>1000</v>
      </c>
      <c r="AN124" s="267">
        <v>1000</v>
      </c>
      <c r="AO124" s="267">
        <v>57000</v>
      </c>
      <c r="AP124" s="267">
        <v>16000</v>
      </c>
      <c r="AQ124" s="267">
        <v>6000</v>
      </c>
      <c r="AR124" s="267">
        <v>6000</v>
      </c>
      <c r="AS124" s="267">
        <v>2000</v>
      </c>
      <c r="AT124" s="267">
        <v>1000</v>
      </c>
      <c r="AU124" s="267">
        <v>11000</v>
      </c>
      <c r="AV124" s="267">
        <v>1000</v>
      </c>
      <c r="AW124" s="267">
        <v>1000</v>
      </c>
      <c r="AX124" s="267">
        <v>3000</v>
      </c>
      <c r="AY124" s="267">
        <v>1000</v>
      </c>
      <c r="AZ124" s="267">
        <v>1000</v>
      </c>
      <c r="BA124" s="267">
        <v>2000</v>
      </c>
      <c r="BB124" s="267">
        <v>1000</v>
      </c>
      <c r="BC124" s="267">
        <v>1000</v>
      </c>
      <c r="BD124" s="267">
        <v>1000</v>
      </c>
      <c r="BE124" s="267">
        <v>1000</v>
      </c>
      <c r="BF124" s="267">
        <v>1000</v>
      </c>
      <c r="BG124" s="267">
        <v>2000</v>
      </c>
      <c r="BH124" s="267">
        <v>1000</v>
      </c>
      <c r="BI124" s="267">
        <v>1000</v>
      </c>
      <c r="BJ124" s="267">
        <v>4000</v>
      </c>
      <c r="BK124" s="267">
        <v>1000</v>
      </c>
      <c r="BL124" s="267">
        <v>1000</v>
      </c>
      <c r="BM124" s="267">
        <v>1000</v>
      </c>
      <c r="BN124" s="267">
        <v>1000</v>
      </c>
      <c r="BO124" s="267">
        <v>1000</v>
      </c>
      <c r="BP124" s="267">
        <v>4000</v>
      </c>
      <c r="BQ124" s="267">
        <v>1000</v>
      </c>
      <c r="BR124" s="267">
        <v>1000</v>
      </c>
      <c r="BS124" s="267">
        <v>1000</v>
      </c>
      <c r="BT124" s="267">
        <v>1000</v>
      </c>
      <c r="BU124" s="267">
        <v>1000</v>
      </c>
      <c r="BV124" s="267">
        <v>1000</v>
      </c>
      <c r="BW124" s="267">
        <v>2000</v>
      </c>
      <c r="BX124" s="267">
        <v>1000</v>
      </c>
      <c r="BY124" s="267">
        <v>1000</v>
      </c>
      <c r="BZ124" s="267">
        <v>1000</v>
      </c>
      <c r="CA124" s="267">
        <v>1000</v>
      </c>
      <c r="CB124" s="267">
        <v>1000</v>
      </c>
      <c r="CC124" s="267">
        <v>1000</v>
      </c>
      <c r="CD124" s="267">
        <v>1000</v>
      </c>
      <c r="CE124" s="267">
        <v>4000</v>
      </c>
      <c r="CF124" s="267">
        <v>1000</v>
      </c>
      <c r="CG124" s="267">
        <v>1000</v>
      </c>
      <c r="CH124" s="267">
        <v>1000</v>
      </c>
      <c r="CI124" s="267">
        <v>1000</v>
      </c>
      <c r="CJ124" s="267">
        <v>1000</v>
      </c>
      <c r="CK124" s="267">
        <v>1000</v>
      </c>
      <c r="CL124" s="267">
        <v>1000</v>
      </c>
      <c r="CM124" s="267">
        <v>1000</v>
      </c>
      <c r="CN124" s="267">
        <v>2000</v>
      </c>
      <c r="CO124" s="267">
        <v>1000</v>
      </c>
      <c r="CP124" s="267">
        <v>1000</v>
      </c>
      <c r="CQ124" s="267">
        <v>1000</v>
      </c>
      <c r="CR124" s="267">
        <v>1000</v>
      </c>
      <c r="CS124" s="267">
        <v>1000</v>
      </c>
      <c r="CT124" s="267">
        <v>3000</v>
      </c>
      <c r="CU124" s="267">
        <v>1000</v>
      </c>
      <c r="CV124" s="267">
        <v>1000</v>
      </c>
      <c r="CW124" s="267">
        <v>20000</v>
      </c>
      <c r="CX124" s="267">
        <v>9000</v>
      </c>
      <c r="CY124" s="267">
        <v>2000</v>
      </c>
      <c r="CZ124" s="267">
        <v>1000</v>
      </c>
      <c r="DA124" s="267">
        <v>1000</v>
      </c>
      <c r="DB124" s="267">
        <v>1000</v>
      </c>
      <c r="DC124" s="267">
        <v>1000</v>
      </c>
      <c r="DD124" s="267">
        <v>1000</v>
      </c>
      <c r="DE124" s="267">
        <v>1000</v>
      </c>
      <c r="DF124" s="267">
        <v>1000</v>
      </c>
      <c r="DG124" s="267">
        <v>1000</v>
      </c>
      <c r="DH124" s="267">
        <v>1000</v>
      </c>
      <c r="DI124" s="267">
        <v>15000</v>
      </c>
      <c r="DJ124" s="267">
        <v>2000</v>
      </c>
      <c r="DK124" s="267">
        <v>2000</v>
      </c>
      <c r="DL124" s="267">
        <v>36000</v>
      </c>
      <c r="DM124" s="267">
        <v>11000</v>
      </c>
      <c r="DN124" s="267">
        <v>6000</v>
      </c>
      <c r="DO124" s="267">
        <v>3000</v>
      </c>
      <c r="DP124" s="267">
        <v>1000</v>
      </c>
      <c r="DQ124" s="267">
        <v>1000</v>
      </c>
      <c r="DR124" s="267">
        <v>33000</v>
      </c>
      <c r="DS124" s="267">
        <v>16000</v>
      </c>
      <c r="DT124" s="267">
        <v>23000</v>
      </c>
      <c r="DU124" s="267">
        <v>70000</v>
      </c>
      <c r="DV124" s="267">
        <v>1000</v>
      </c>
      <c r="DW124" s="267">
        <v>614000</v>
      </c>
      <c r="DX124" s="267">
        <v>64000</v>
      </c>
      <c r="DY124" s="267">
        <v>548000</v>
      </c>
      <c r="DZ124" s="267">
        <v>68000</v>
      </c>
      <c r="EA124" s="267">
        <v>48000</v>
      </c>
      <c r="EB124" s="267">
        <v>3000</v>
      </c>
      <c r="EC124" s="267">
        <v>125000</v>
      </c>
      <c r="ED124" s="267">
        <v>19000</v>
      </c>
      <c r="EE124" s="267">
        <v>560000</v>
      </c>
      <c r="EF124" s="267">
        <v>68000</v>
      </c>
      <c r="EG124" s="267">
        <v>632000</v>
      </c>
      <c r="EH124" s="267">
        <v>57000</v>
      </c>
      <c r="EI124" s="267">
        <v>687000</v>
      </c>
      <c r="EJ124" s="267">
        <v>88000</v>
      </c>
      <c r="EK124" s="267">
        <v>0</v>
      </c>
      <c r="EL124" s="267">
        <v>0</v>
      </c>
      <c r="EM124" s="267">
        <v>0</v>
      </c>
      <c r="EN124" s="267">
        <v>1</v>
      </c>
      <c r="EO124" s="267">
        <v>0</v>
      </c>
      <c r="EP124" s="267">
        <v>0</v>
      </c>
      <c r="EQ124" s="267">
        <v>0</v>
      </c>
      <c r="ER124" s="267" t="s">
        <v>2051</v>
      </c>
    </row>
    <row r="125" spans="1:148" x14ac:dyDescent="0.35">
      <c r="A125" s="267" t="s">
        <v>2110</v>
      </c>
      <c r="B125" s="267">
        <v>1000</v>
      </c>
      <c r="C125" s="267">
        <v>1000</v>
      </c>
      <c r="D125" s="267">
        <v>1000</v>
      </c>
      <c r="E125" s="267">
        <v>1000</v>
      </c>
      <c r="F125" s="267">
        <v>1000</v>
      </c>
      <c r="G125" s="267">
        <v>1000</v>
      </c>
      <c r="H125" s="267">
        <v>1000</v>
      </c>
      <c r="I125" s="267">
        <v>1000</v>
      </c>
      <c r="J125" s="267">
        <v>1000</v>
      </c>
      <c r="K125" s="267">
        <v>1000</v>
      </c>
      <c r="L125" s="267">
        <v>1000</v>
      </c>
      <c r="M125" s="267">
        <v>1000</v>
      </c>
      <c r="N125" s="267">
        <v>5000</v>
      </c>
      <c r="O125" s="267">
        <v>3000</v>
      </c>
      <c r="P125" s="267">
        <v>1000</v>
      </c>
      <c r="Q125" s="267">
        <v>9000</v>
      </c>
      <c r="R125" s="267">
        <v>1000</v>
      </c>
      <c r="S125" s="267">
        <v>1000</v>
      </c>
      <c r="T125" s="267">
        <v>1000</v>
      </c>
      <c r="U125" s="267">
        <v>1000</v>
      </c>
      <c r="V125" s="267">
        <v>1000</v>
      </c>
      <c r="W125" s="267">
        <v>1000</v>
      </c>
      <c r="X125" s="267">
        <v>1000</v>
      </c>
      <c r="Y125" s="267">
        <v>1000</v>
      </c>
      <c r="Z125" s="267">
        <v>1000</v>
      </c>
      <c r="AA125" s="267">
        <v>1000</v>
      </c>
      <c r="AB125" s="267">
        <v>1000</v>
      </c>
      <c r="AC125" s="267">
        <v>1000</v>
      </c>
      <c r="AD125" s="267">
        <v>2000</v>
      </c>
      <c r="AE125" s="267">
        <v>1000</v>
      </c>
      <c r="AF125" s="267">
        <v>1000</v>
      </c>
      <c r="AG125" s="267">
        <v>1000</v>
      </c>
      <c r="AH125" s="267">
        <v>1000</v>
      </c>
      <c r="AI125" s="267">
        <v>1000</v>
      </c>
      <c r="AJ125" s="267">
        <v>1000</v>
      </c>
      <c r="AK125" s="267">
        <v>1000</v>
      </c>
      <c r="AL125" s="267">
        <v>1000</v>
      </c>
      <c r="AM125" s="267">
        <v>1000</v>
      </c>
      <c r="AN125" s="267">
        <v>1000</v>
      </c>
      <c r="AO125" s="267">
        <v>57000</v>
      </c>
      <c r="AP125" s="267">
        <v>16000</v>
      </c>
      <c r="AQ125" s="267">
        <v>6000</v>
      </c>
      <c r="AR125" s="267">
        <v>6000</v>
      </c>
      <c r="AS125" s="267">
        <v>2000</v>
      </c>
      <c r="AT125" s="267">
        <v>1000</v>
      </c>
      <c r="AU125" s="267">
        <v>11000</v>
      </c>
      <c r="AV125" s="267">
        <v>1000</v>
      </c>
      <c r="AW125" s="267">
        <v>1000</v>
      </c>
      <c r="AX125" s="267">
        <v>3000</v>
      </c>
      <c r="AY125" s="267">
        <v>1000</v>
      </c>
      <c r="AZ125" s="267">
        <v>1000</v>
      </c>
      <c r="BA125" s="267">
        <v>2000</v>
      </c>
      <c r="BB125" s="267">
        <v>1000</v>
      </c>
      <c r="BC125" s="267">
        <v>1000</v>
      </c>
      <c r="BD125" s="267">
        <v>1000</v>
      </c>
      <c r="BE125" s="267">
        <v>1000</v>
      </c>
      <c r="BF125" s="267">
        <v>1000</v>
      </c>
      <c r="BG125" s="267">
        <v>2000</v>
      </c>
      <c r="BH125" s="267">
        <v>1000</v>
      </c>
      <c r="BI125" s="267">
        <v>1000</v>
      </c>
      <c r="BJ125" s="267">
        <v>4000</v>
      </c>
      <c r="BK125" s="267">
        <v>1000</v>
      </c>
      <c r="BL125" s="267">
        <v>1000</v>
      </c>
      <c r="BM125" s="267">
        <v>1000</v>
      </c>
      <c r="BN125" s="267">
        <v>1000</v>
      </c>
      <c r="BO125" s="267">
        <v>1000</v>
      </c>
      <c r="BP125" s="267">
        <v>4000</v>
      </c>
      <c r="BQ125" s="267">
        <v>1000</v>
      </c>
      <c r="BR125" s="267">
        <v>1000</v>
      </c>
      <c r="BS125" s="267">
        <v>1000</v>
      </c>
      <c r="BT125" s="267">
        <v>1000</v>
      </c>
      <c r="BU125" s="267">
        <v>1000</v>
      </c>
      <c r="BV125" s="267">
        <v>1000</v>
      </c>
      <c r="BW125" s="267">
        <v>2000</v>
      </c>
      <c r="BX125" s="267">
        <v>1000</v>
      </c>
      <c r="BY125" s="267">
        <v>1000</v>
      </c>
      <c r="BZ125" s="267">
        <v>1000</v>
      </c>
      <c r="CA125" s="267">
        <v>1000</v>
      </c>
      <c r="CB125" s="267">
        <v>1000</v>
      </c>
      <c r="CC125" s="267">
        <v>1000</v>
      </c>
      <c r="CD125" s="267">
        <v>1000</v>
      </c>
      <c r="CE125" s="267">
        <v>4000</v>
      </c>
      <c r="CF125" s="267">
        <v>1000</v>
      </c>
      <c r="CG125" s="267">
        <v>1000</v>
      </c>
      <c r="CH125" s="267">
        <v>1000</v>
      </c>
      <c r="CI125" s="267">
        <v>1000</v>
      </c>
      <c r="CJ125" s="267">
        <v>1000</v>
      </c>
      <c r="CK125" s="267">
        <v>1000</v>
      </c>
      <c r="CL125" s="267">
        <v>1000</v>
      </c>
      <c r="CM125" s="267">
        <v>1000</v>
      </c>
      <c r="CN125" s="267">
        <v>2000</v>
      </c>
      <c r="CO125" s="267">
        <v>1000</v>
      </c>
      <c r="CP125" s="267">
        <v>1000</v>
      </c>
      <c r="CQ125" s="267">
        <v>1000</v>
      </c>
      <c r="CR125" s="267">
        <v>1000</v>
      </c>
      <c r="CS125" s="267">
        <v>1000</v>
      </c>
      <c r="CT125" s="267">
        <v>3000</v>
      </c>
      <c r="CU125" s="267">
        <v>1000</v>
      </c>
      <c r="CV125" s="267">
        <v>1000</v>
      </c>
      <c r="CW125" s="267">
        <v>20000</v>
      </c>
      <c r="CX125" s="267">
        <v>9000</v>
      </c>
      <c r="CY125" s="267">
        <v>2000</v>
      </c>
      <c r="CZ125" s="267">
        <v>1000</v>
      </c>
      <c r="DA125" s="267">
        <v>1000</v>
      </c>
      <c r="DB125" s="267">
        <v>1000</v>
      </c>
      <c r="DC125" s="267">
        <v>1000</v>
      </c>
      <c r="DD125" s="267">
        <v>1000</v>
      </c>
      <c r="DE125" s="267">
        <v>1000</v>
      </c>
      <c r="DF125" s="267">
        <v>1000</v>
      </c>
      <c r="DG125" s="267">
        <v>1000</v>
      </c>
      <c r="DH125" s="267">
        <v>1000</v>
      </c>
      <c r="DI125" s="267">
        <v>15000</v>
      </c>
      <c r="DJ125" s="267">
        <v>2000</v>
      </c>
      <c r="DK125" s="267">
        <v>2000</v>
      </c>
      <c r="DL125" s="267">
        <v>36000</v>
      </c>
      <c r="DM125" s="267">
        <v>11000</v>
      </c>
      <c r="DN125" s="267">
        <v>6000</v>
      </c>
      <c r="DO125" s="267">
        <v>3000</v>
      </c>
      <c r="DP125" s="267">
        <v>1000</v>
      </c>
      <c r="DQ125" s="267">
        <v>1000</v>
      </c>
      <c r="DR125" s="267">
        <v>33000</v>
      </c>
      <c r="DS125" s="267">
        <v>16000</v>
      </c>
      <c r="DT125" s="267">
        <v>23000</v>
      </c>
      <c r="DU125" s="267">
        <v>70000</v>
      </c>
      <c r="DV125" s="267">
        <v>1000</v>
      </c>
      <c r="DW125" s="267">
        <v>614000</v>
      </c>
      <c r="DX125" s="267">
        <v>64000</v>
      </c>
      <c r="DY125" s="267">
        <v>548000</v>
      </c>
      <c r="DZ125" s="267">
        <v>68000</v>
      </c>
      <c r="EA125" s="267">
        <v>48000</v>
      </c>
      <c r="EB125" s="267">
        <v>3000</v>
      </c>
      <c r="EC125" s="267">
        <v>125000</v>
      </c>
      <c r="ED125" s="267">
        <v>19000</v>
      </c>
      <c r="EE125" s="267">
        <v>560000</v>
      </c>
      <c r="EF125" s="267">
        <v>68000</v>
      </c>
      <c r="EG125" s="267">
        <v>632000</v>
      </c>
      <c r="EH125" s="267">
        <v>57000</v>
      </c>
      <c r="EI125" s="267">
        <v>687000</v>
      </c>
      <c r="EJ125" s="267">
        <v>88000</v>
      </c>
      <c r="EK125" s="267">
        <v>0</v>
      </c>
      <c r="EL125" s="267">
        <v>0</v>
      </c>
      <c r="EM125" s="267">
        <v>0</v>
      </c>
      <c r="EN125" s="267">
        <v>1</v>
      </c>
      <c r="EO125" s="267">
        <v>0</v>
      </c>
      <c r="EP125" s="267">
        <v>0</v>
      </c>
      <c r="EQ125" s="267">
        <v>0</v>
      </c>
      <c r="ER125" s="267" t="s">
        <v>2108</v>
      </c>
    </row>
    <row r="126" spans="1:148" x14ac:dyDescent="0.35">
      <c r="A126" s="267" t="s">
        <v>1009</v>
      </c>
      <c r="B126" s="267">
        <v>1000</v>
      </c>
      <c r="C126" s="267">
        <v>1000</v>
      </c>
      <c r="D126" s="267">
        <v>1000</v>
      </c>
      <c r="E126" s="267">
        <v>1000</v>
      </c>
      <c r="F126" s="267">
        <v>1000</v>
      </c>
      <c r="G126" s="267">
        <v>1000</v>
      </c>
      <c r="H126" s="267">
        <v>1000</v>
      </c>
      <c r="I126" s="267">
        <v>1000</v>
      </c>
      <c r="J126" s="267">
        <v>1000</v>
      </c>
      <c r="K126" s="267">
        <v>1000</v>
      </c>
      <c r="L126" s="267">
        <v>1000</v>
      </c>
      <c r="M126" s="267">
        <v>1000</v>
      </c>
      <c r="N126" s="267">
        <v>5000</v>
      </c>
      <c r="O126" s="267">
        <v>3000</v>
      </c>
      <c r="P126" s="267">
        <v>1000</v>
      </c>
      <c r="Q126" s="267">
        <v>9000</v>
      </c>
      <c r="R126" s="267">
        <v>1000</v>
      </c>
      <c r="S126" s="267">
        <v>1000</v>
      </c>
      <c r="T126" s="267">
        <v>1000</v>
      </c>
      <c r="U126" s="267">
        <v>1000</v>
      </c>
      <c r="V126" s="267">
        <v>1000</v>
      </c>
      <c r="W126" s="267">
        <v>1000</v>
      </c>
      <c r="X126" s="267">
        <v>1000</v>
      </c>
      <c r="Y126" s="267">
        <v>1000</v>
      </c>
      <c r="Z126" s="267">
        <v>1000</v>
      </c>
      <c r="AA126" s="267">
        <v>1000</v>
      </c>
      <c r="AB126" s="267">
        <v>1000</v>
      </c>
      <c r="AC126" s="267">
        <v>1000</v>
      </c>
      <c r="AD126" s="267">
        <v>2000</v>
      </c>
      <c r="AE126" s="267">
        <v>1000</v>
      </c>
      <c r="AF126" s="267">
        <v>1000</v>
      </c>
      <c r="AG126" s="267">
        <v>1000</v>
      </c>
      <c r="AH126" s="267">
        <v>1000</v>
      </c>
      <c r="AI126" s="267">
        <v>1000</v>
      </c>
      <c r="AJ126" s="267">
        <v>1000</v>
      </c>
      <c r="AK126" s="267">
        <v>1000</v>
      </c>
      <c r="AL126" s="267">
        <v>1000</v>
      </c>
      <c r="AM126" s="267">
        <v>1000</v>
      </c>
      <c r="AN126" s="267">
        <v>1000</v>
      </c>
      <c r="AO126" s="267">
        <v>57000</v>
      </c>
      <c r="AP126" s="267">
        <v>16000</v>
      </c>
      <c r="AQ126" s="267">
        <v>6000</v>
      </c>
      <c r="AR126" s="267">
        <v>6000</v>
      </c>
      <c r="AS126" s="267">
        <v>2000</v>
      </c>
      <c r="AT126" s="267">
        <v>1000</v>
      </c>
      <c r="AU126" s="267">
        <v>11000</v>
      </c>
      <c r="AV126" s="267">
        <v>1000</v>
      </c>
      <c r="AW126" s="267">
        <v>1000</v>
      </c>
      <c r="AX126" s="267">
        <v>3000</v>
      </c>
      <c r="AY126" s="267">
        <v>1000</v>
      </c>
      <c r="AZ126" s="267">
        <v>1000</v>
      </c>
      <c r="BA126" s="267">
        <v>2000</v>
      </c>
      <c r="BB126" s="267">
        <v>1000</v>
      </c>
      <c r="BC126" s="267">
        <v>1000</v>
      </c>
      <c r="BD126" s="267">
        <v>1000</v>
      </c>
      <c r="BE126" s="267">
        <v>1000</v>
      </c>
      <c r="BF126" s="267">
        <v>1000</v>
      </c>
      <c r="BG126" s="267">
        <v>2000</v>
      </c>
      <c r="BH126" s="267">
        <v>1000</v>
      </c>
      <c r="BI126" s="267">
        <v>1000</v>
      </c>
      <c r="BJ126" s="267">
        <v>4000</v>
      </c>
      <c r="BK126" s="267">
        <v>1000</v>
      </c>
      <c r="BL126" s="267">
        <v>1000</v>
      </c>
      <c r="BM126" s="267">
        <v>1000</v>
      </c>
      <c r="BN126" s="267">
        <v>1000</v>
      </c>
      <c r="BO126" s="267">
        <v>1000</v>
      </c>
      <c r="BP126" s="267">
        <v>4000</v>
      </c>
      <c r="BQ126" s="267">
        <v>1000</v>
      </c>
      <c r="BR126" s="267">
        <v>1000</v>
      </c>
      <c r="BS126" s="267">
        <v>1000</v>
      </c>
      <c r="BT126" s="267">
        <v>1000</v>
      </c>
      <c r="BU126" s="267">
        <v>1000</v>
      </c>
      <c r="BV126" s="267">
        <v>1000</v>
      </c>
      <c r="BW126" s="267">
        <v>2000</v>
      </c>
      <c r="BX126" s="267">
        <v>1000</v>
      </c>
      <c r="BY126" s="267">
        <v>1000</v>
      </c>
      <c r="BZ126" s="267">
        <v>1000</v>
      </c>
      <c r="CA126" s="267">
        <v>1000</v>
      </c>
      <c r="CB126" s="267">
        <v>1000</v>
      </c>
      <c r="CC126" s="267">
        <v>1000</v>
      </c>
      <c r="CD126" s="267">
        <v>1000</v>
      </c>
      <c r="CE126" s="267">
        <v>4000</v>
      </c>
      <c r="CF126" s="267">
        <v>1000</v>
      </c>
      <c r="CG126" s="267">
        <v>1000</v>
      </c>
      <c r="CH126" s="267">
        <v>1000</v>
      </c>
      <c r="CI126" s="267">
        <v>1000</v>
      </c>
      <c r="CJ126" s="267">
        <v>1000</v>
      </c>
      <c r="CK126" s="267">
        <v>1000</v>
      </c>
      <c r="CL126" s="267">
        <v>1000</v>
      </c>
      <c r="CM126" s="267">
        <v>1000</v>
      </c>
      <c r="CN126" s="267">
        <v>2000</v>
      </c>
      <c r="CO126" s="267">
        <v>1000</v>
      </c>
      <c r="CP126" s="267">
        <v>1000</v>
      </c>
      <c r="CQ126" s="267">
        <v>1000</v>
      </c>
      <c r="CR126" s="267">
        <v>1000</v>
      </c>
      <c r="CS126" s="267">
        <v>1000</v>
      </c>
      <c r="CT126" s="267">
        <v>3000</v>
      </c>
      <c r="CU126" s="267">
        <v>1000</v>
      </c>
      <c r="CV126" s="267">
        <v>1000</v>
      </c>
      <c r="CW126" s="267">
        <v>20000</v>
      </c>
      <c r="CX126" s="267">
        <v>9000</v>
      </c>
      <c r="CY126" s="267">
        <v>2000</v>
      </c>
      <c r="CZ126" s="267">
        <v>1000</v>
      </c>
      <c r="DA126" s="267">
        <v>1000</v>
      </c>
      <c r="DB126" s="267">
        <v>1000</v>
      </c>
      <c r="DC126" s="267">
        <v>1000</v>
      </c>
      <c r="DD126" s="267">
        <v>1000</v>
      </c>
      <c r="DE126" s="267">
        <v>1000</v>
      </c>
      <c r="DF126" s="267">
        <v>1000</v>
      </c>
      <c r="DG126" s="267">
        <v>1000</v>
      </c>
      <c r="DH126" s="267">
        <v>1000</v>
      </c>
      <c r="DI126" s="267">
        <v>15000</v>
      </c>
      <c r="DJ126" s="267">
        <v>2000</v>
      </c>
      <c r="DK126" s="267">
        <v>2000</v>
      </c>
      <c r="DL126" s="267">
        <v>36000</v>
      </c>
      <c r="DM126" s="267">
        <v>11000</v>
      </c>
      <c r="DN126" s="267">
        <v>6000</v>
      </c>
      <c r="DO126" s="267">
        <v>3000</v>
      </c>
      <c r="DP126" s="267">
        <v>1000</v>
      </c>
      <c r="DQ126" s="267">
        <v>1000</v>
      </c>
      <c r="DR126" s="267">
        <v>33000</v>
      </c>
      <c r="DS126" s="267">
        <v>16000</v>
      </c>
      <c r="DT126" s="267">
        <v>23000</v>
      </c>
      <c r="DU126" s="267">
        <v>70000</v>
      </c>
      <c r="DV126" s="267">
        <v>1000</v>
      </c>
      <c r="DW126" s="267">
        <v>614000</v>
      </c>
      <c r="DX126" s="267">
        <v>64000</v>
      </c>
      <c r="DY126" s="267">
        <v>548000</v>
      </c>
      <c r="DZ126" s="267">
        <v>68000</v>
      </c>
      <c r="EA126" s="267">
        <v>48000</v>
      </c>
      <c r="EB126" s="267">
        <v>3000</v>
      </c>
      <c r="EC126" s="267">
        <v>125000</v>
      </c>
      <c r="ED126" s="267">
        <v>19000</v>
      </c>
      <c r="EE126" s="267">
        <v>560000</v>
      </c>
      <c r="EF126" s="267">
        <v>68000</v>
      </c>
      <c r="EG126" s="267">
        <v>632000</v>
      </c>
      <c r="EH126" s="267">
        <v>57000</v>
      </c>
      <c r="EI126" s="267">
        <v>687000</v>
      </c>
      <c r="EJ126" s="267">
        <v>88000</v>
      </c>
      <c r="EK126" s="267">
        <v>0</v>
      </c>
      <c r="EL126" s="267">
        <v>0</v>
      </c>
      <c r="EM126" s="267">
        <v>0</v>
      </c>
      <c r="EN126" s="267">
        <v>1</v>
      </c>
      <c r="EO126" s="267">
        <v>0</v>
      </c>
      <c r="EP126" s="267">
        <v>0</v>
      </c>
      <c r="EQ126" s="267">
        <v>1</v>
      </c>
      <c r="ER126" s="267" t="s">
        <v>1007</v>
      </c>
    </row>
    <row r="127" spans="1:148" x14ac:dyDescent="0.35">
      <c r="A127" s="267" t="s">
        <v>1160</v>
      </c>
      <c r="B127" s="267">
        <v>1000</v>
      </c>
      <c r="C127" s="267">
        <v>1000</v>
      </c>
      <c r="D127" s="267">
        <v>1000</v>
      </c>
      <c r="E127" s="267">
        <v>1000</v>
      </c>
      <c r="F127" s="267">
        <v>1000</v>
      </c>
      <c r="G127" s="267">
        <v>1000</v>
      </c>
      <c r="H127" s="267">
        <v>1000</v>
      </c>
      <c r="I127" s="267">
        <v>1000</v>
      </c>
      <c r="J127" s="267">
        <v>1000</v>
      </c>
      <c r="K127" s="267">
        <v>1000</v>
      </c>
      <c r="L127" s="267">
        <v>1000</v>
      </c>
      <c r="M127" s="267">
        <v>1000</v>
      </c>
      <c r="N127" s="267">
        <v>5000</v>
      </c>
      <c r="O127" s="267">
        <v>3000</v>
      </c>
      <c r="P127" s="267">
        <v>1000</v>
      </c>
      <c r="Q127" s="267">
        <v>9000</v>
      </c>
      <c r="R127" s="267">
        <v>1000</v>
      </c>
      <c r="S127" s="267">
        <v>1000</v>
      </c>
      <c r="T127" s="267">
        <v>1000</v>
      </c>
      <c r="U127" s="267">
        <v>1000</v>
      </c>
      <c r="V127" s="267">
        <v>1000</v>
      </c>
      <c r="W127" s="267">
        <v>1000</v>
      </c>
      <c r="X127" s="267">
        <v>1000</v>
      </c>
      <c r="Y127" s="267">
        <v>1000</v>
      </c>
      <c r="Z127" s="267">
        <v>1000</v>
      </c>
      <c r="AA127" s="267">
        <v>1000</v>
      </c>
      <c r="AB127" s="267">
        <v>1000</v>
      </c>
      <c r="AC127" s="267">
        <v>1000</v>
      </c>
      <c r="AD127" s="267">
        <v>2000</v>
      </c>
      <c r="AE127" s="267">
        <v>1000</v>
      </c>
      <c r="AF127" s="267">
        <v>1000</v>
      </c>
      <c r="AG127" s="267">
        <v>1000</v>
      </c>
      <c r="AH127" s="267">
        <v>1000</v>
      </c>
      <c r="AI127" s="267">
        <v>1000</v>
      </c>
      <c r="AJ127" s="267">
        <v>1000</v>
      </c>
      <c r="AK127" s="267">
        <v>1000</v>
      </c>
      <c r="AL127" s="267">
        <v>1000</v>
      </c>
      <c r="AM127" s="267">
        <v>1000</v>
      </c>
      <c r="AN127" s="267">
        <v>1000</v>
      </c>
      <c r="AO127" s="267">
        <v>57000</v>
      </c>
      <c r="AP127" s="267">
        <v>16000</v>
      </c>
      <c r="AQ127" s="267">
        <v>6000</v>
      </c>
      <c r="AR127" s="267">
        <v>6000</v>
      </c>
      <c r="AS127" s="267">
        <v>2000</v>
      </c>
      <c r="AT127" s="267">
        <v>1000</v>
      </c>
      <c r="AU127" s="267">
        <v>11000</v>
      </c>
      <c r="AV127" s="267">
        <v>1000</v>
      </c>
      <c r="AW127" s="267">
        <v>1000</v>
      </c>
      <c r="AX127" s="267">
        <v>3000</v>
      </c>
      <c r="AY127" s="267">
        <v>1000</v>
      </c>
      <c r="AZ127" s="267">
        <v>1000</v>
      </c>
      <c r="BA127" s="267">
        <v>2000</v>
      </c>
      <c r="BB127" s="267">
        <v>1000</v>
      </c>
      <c r="BC127" s="267">
        <v>1000</v>
      </c>
      <c r="BD127" s="267">
        <v>1000</v>
      </c>
      <c r="BE127" s="267">
        <v>1000</v>
      </c>
      <c r="BF127" s="267">
        <v>1000</v>
      </c>
      <c r="BG127" s="267">
        <v>2000</v>
      </c>
      <c r="BH127" s="267">
        <v>1000</v>
      </c>
      <c r="BI127" s="267">
        <v>1000</v>
      </c>
      <c r="BJ127" s="267">
        <v>4000</v>
      </c>
      <c r="BK127" s="267">
        <v>1000</v>
      </c>
      <c r="BL127" s="267">
        <v>1000</v>
      </c>
      <c r="BM127" s="267">
        <v>1000</v>
      </c>
      <c r="BN127" s="267">
        <v>1000</v>
      </c>
      <c r="BO127" s="267">
        <v>1000</v>
      </c>
      <c r="BP127" s="267">
        <v>4000</v>
      </c>
      <c r="BQ127" s="267">
        <v>1000</v>
      </c>
      <c r="BR127" s="267">
        <v>1000</v>
      </c>
      <c r="BS127" s="267">
        <v>1000</v>
      </c>
      <c r="BT127" s="267">
        <v>1000</v>
      </c>
      <c r="BU127" s="267">
        <v>1000</v>
      </c>
      <c r="BV127" s="267">
        <v>1000</v>
      </c>
      <c r="BW127" s="267">
        <v>2000</v>
      </c>
      <c r="BX127" s="267">
        <v>1000</v>
      </c>
      <c r="BY127" s="267">
        <v>1000</v>
      </c>
      <c r="BZ127" s="267">
        <v>1000</v>
      </c>
      <c r="CA127" s="267">
        <v>1000</v>
      </c>
      <c r="CB127" s="267">
        <v>1000</v>
      </c>
      <c r="CC127" s="267">
        <v>1000</v>
      </c>
      <c r="CD127" s="267">
        <v>1000</v>
      </c>
      <c r="CE127" s="267">
        <v>4000</v>
      </c>
      <c r="CF127" s="267">
        <v>1000</v>
      </c>
      <c r="CG127" s="267">
        <v>1000</v>
      </c>
      <c r="CH127" s="267">
        <v>1000</v>
      </c>
      <c r="CI127" s="267">
        <v>1000</v>
      </c>
      <c r="CJ127" s="267">
        <v>1000</v>
      </c>
      <c r="CK127" s="267">
        <v>1000</v>
      </c>
      <c r="CL127" s="267">
        <v>1000</v>
      </c>
      <c r="CM127" s="267">
        <v>1000</v>
      </c>
      <c r="CN127" s="267">
        <v>2000</v>
      </c>
      <c r="CO127" s="267">
        <v>1000</v>
      </c>
      <c r="CP127" s="267">
        <v>1000</v>
      </c>
      <c r="CQ127" s="267">
        <v>1000</v>
      </c>
      <c r="CR127" s="267">
        <v>1000</v>
      </c>
      <c r="CS127" s="267">
        <v>1000</v>
      </c>
      <c r="CT127" s="267">
        <v>3000</v>
      </c>
      <c r="CU127" s="267">
        <v>1000</v>
      </c>
      <c r="CV127" s="267">
        <v>1000</v>
      </c>
      <c r="CW127" s="267">
        <v>20000</v>
      </c>
      <c r="CX127" s="267">
        <v>9000</v>
      </c>
      <c r="CY127" s="267">
        <v>2000</v>
      </c>
      <c r="CZ127" s="267">
        <v>1000</v>
      </c>
      <c r="DA127" s="267">
        <v>1000</v>
      </c>
      <c r="DB127" s="267">
        <v>1000</v>
      </c>
      <c r="DC127" s="267">
        <v>1000</v>
      </c>
      <c r="DD127" s="267">
        <v>1000</v>
      </c>
      <c r="DE127" s="267">
        <v>1000</v>
      </c>
      <c r="DF127" s="267">
        <v>1000</v>
      </c>
      <c r="DG127" s="267">
        <v>1000</v>
      </c>
      <c r="DH127" s="267">
        <v>1000</v>
      </c>
      <c r="DI127" s="267">
        <v>15000</v>
      </c>
      <c r="DJ127" s="267">
        <v>2000</v>
      </c>
      <c r="DK127" s="267">
        <v>2000</v>
      </c>
      <c r="DL127" s="267">
        <v>36000</v>
      </c>
      <c r="DM127" s="267">
        <v>11000</v>
      </c>
      <c r="DN127" s="267">
        <v>6000</v>
      </c>
      <c r="DO127" s="267">
        <v>3000</v>
      </c>
      <c r="DP127" s="267">
        <v>1000</v>
      </c>
      <c r="DQ127" s="267">
        <v>1000</v>
      </c>
      <c r="DR127" s="267">
        <v>33000</v>
      </c>
      <c r="DS127" s="267">
        <v>16000</v>
      </c>
      <c r="DT127" s="267">
        <v>23000</v>
      </c>
      <c r="DU127" s="267">
        <v>70000</v>
      </c>
      <c r="DV127" s="267">
        <v>1000</v>
      </c>
      <c r="DW127" s="267">
        <v>614000</v>
      </c>
      <c r="DX127" s="267">
        <v>64000</v>
      </c>
      <c r="DY127" s="267">
        <v>548000</v>
      </c>
      <c r="DZ127" s="267">
        <v>68000</v>
      </c>
      <c r="EA127" s="267">
        <v>48000</v>
      </c>
      <c r="EB127" s="267">
        <v>3000</v>
      </c>
      <c r="EC127" s="267">
        <v>125000</v>
      </c>
      <c r="ED127" s="267">
        <v>19000</v>
      </c>
      <c r="EE127" s="267">
        <v>560000</v>
      </c>
      <c r="EF127" s="267">
        <v>68000</v>
      </c>
      <c r="EG127" s="267">
        <v>632000</v>
      </c>
      <c r="EH127" s="267">
        <v>57000</v>
      </c>
      <c r="EI127" s="267">
        <v>687000</v>
      </c>
      <c r="EJ127" s="267">
        <v>88000</v>
      </c>
      <c r="EK127" s="267">
        <v>0</v>
      </c>
      <c r="EL127" s="267">
        <v>0</v>
      </c>
      <c r="EM127" s="267">
        <v>0</v>
      </c>
      <c r="EN127" s="267">
        <v>1</v>
      </c>
      <c r="EO127" s="267">
        <v>0</v>
      </c>
      <c r="EP127" s="267">
        <v>0</v>
      </c>
      <c r="EQ127" s="267">
        <v>1</v>
      </c>
      <c r="ER127" s="267" t="s">
        <v>1158</v>
      </c>
    </row>
    <row r="128" spans="1:148" x14ac:dyDescent="0.35">
      <c r="A128" s="267" t="s">
        <v>1244</v>
      </c>
      <c r="B128" s="267">
        <v>1000</v>
      </c>
      <c r="C128" s="267">
        <v>1000</v>
      </c>
      <c r="D128" s="267">
        <v>1000</v>
      </c>
      <c r="E128" s="267">
        <v>1000</v>
      </c>
      <c r="F128" s="267">
        <v>1000</v>
      </c>
      <c r="G128" s="267">
        <v>1000</v>
      </c>
      <c r="H128" s="267">
        <v>1000</v>
      </c>
      <c r="I128" s="267">
        <v>1000</v>
      </c>
      <c r="J128" s="267">
        <v>1000</v>
      </c>
      <c r="K128" s="267">
        <v>1000</v>
      </c>
      <c r="L128" s="267">
        <v>1000</v>
      </c>
      <c r="M128" s="267">
        <v>1000</v>
      </c>
      <c r="N128" s="267">
        <v>5000</v>
      </c>
      <c r="O128" s="267">
        <v>3000</v>
      </c>
      <c r="P128" s="267">
        <v>1000</v>
      </c>
      <c r="Q128" s="267">
        <v>9000</v>
      </c>
      <c r="R128" s="267">
        <v>1000</v>
      </c>
      <c r="S128" s="267">
        <v>1000</v>
      </c>
      <c r="T128" s="267">
        <v>1000</v>
      </c>
      <c r="U128" s="267">
        <v>1000</v>
      </c>
      <c r="V128" s="267">
        <v>1000</v>
      </c>
      <c r="W128" s="267">
        <v>1000</v>
      </c>
      <c r="X128" s="267">
        <v>1000</v>
      </c>
      <c r="Y128" s="267">
        <v>1000</v>
      </c>
      <c r="Z128" s="267">
        <v>1000</v>
      </c>
      <c r="AA128" s="267">
        <v>1000</v>
      </c>
      <c r="AB128" s="267">
        <v>1000</v>
      </c>
      <c r="AC128" s="267">
        <v>1000</v>
      </c>
      <c r="AD128" s="267">
        <v>2000</v>
      </c>
      <c r="AE128" s="267">
        <v>1000</v>
      </c>
      <c r="AF128" s="267">
        <v>1000</v>
      </c>
      <c r="AG128" s="267">
        <v>1000</v>
      </c>
      <c r="AH128" s="267">
        <v>1000</v>
      </c>
      <c r="AI128" s="267">
        <v>1000</v>
      </c>
      <c r="AJ128" s="267">
        <v>1000</v>
      </c>
      <c r="AK128" s="267">
        <v>1000</v>
      </c>
      <c r="AL128" s="267">
        <v>1000</v>
      </c>
      <c r="AM128" s="267">
        <v>1000</v>
      </c>
      <c r="AN128" s="267">
        <v>1000</v>
      </c>
      <c r="AO128" s="267">
        <v>57000</v>
      </c>
      <c r="AP128" s="267">
        <v>16000</v>
      </c>
      <c r="AQ128" s="267">
        <v>6000</v>
      </c>
      <c r="AR128" s="267">
        <v>6000</v>
      </c>
      <c r="AS128" s="267">
        <v>2000</v>
      </c>
      <c r="AT128" s="267">
        <v>1000</v>
      </c>
      <c r="AU128" s="267">
        <v>11000</v>
      </c>
      <c r="AV128" s="267">
        <v>1000</v>
      </c>
      <c r="AW128" s="267">
        <v>1000</v>
      </c>
      <c r="AX128" s="267">
        <v>3000</v>
      </c>
      <c r="AY128" s="267">
        <v>1000</v>
      </c>
      <c r="AZ128" s="267">
        <v>1000</v>
      </c>
      <c r="BA128" s="267">
        <v>2000</v>
      </c>
      <c r="BB128" s="267">
        <v>1000</v>
      </c>
      <c r="BC128" s="267">
        <v>1000</v>
      </c>
      <c r="BD128" s="267">
        <v>1000</v>
      </c>
      <c r="BE128" s="267">
        <v>1000</v>
      </c>
      <c r="BF128" s="267">
        <v>1000</v>
      </c>
      <c r="BG128" s="267">
        <v>2000</v>
      </c>
      <c r="BH128" s="267">
        <v>1000</v>
      </c>
      <c r="BI128" s="267">
        <v>1000</v>
      </c>
      <c r="BJ128" s="267">
        <v>4000</v>
      </c>
      <c r="BK128" s="267">
        <v>1000</v>
      </c>
      <c r="BL128" s="267">
        <v>1000</v>
      </c>
      <c r="BM128" s="267">
        <v>1000</v>
      </c>
      <c r="BN128" s="267">
        <v>1000</v>
      </c>
      <c r="BO128" s="267">
        <v>1000</v>
      </c>
      <c r="BP128" s="267">
        <v>4000</v>
      </c>
      <c r="BQ128" s="267">
        <v>1000</v>
      </c>
      <c r="BR128" s="267">
        <v>1000</v>
      </c>
      <c r="BS128" s="267">
        <v>1000</v>
      </c>
      <c r="BT128" s="267">
        <v>1000</v>
      </c>
      <c r="BU128" s="267">
        <v>1000</v>
      </c>
      <c r="BV128" s="267">
        <v>1000</v>
      </c>
      <c r="BW128" s="267">
        <v>2000</v>
      </c>
      <c r="BX128" s="267">
        <v>1000</v>
      </c>
      <c r="BY128" s="267">
        <v>1000</v>
      </c>
      <c r="BZ128" s="267">
        <v>1000</v>
      </c>
      <c r="CA128" s="267">
        <v>1000</v>
      </c>
      <c r="CB128" s="267">
        <v>1000</v>
      </c>
      <c r="CC128" s="267">
        <v>1000</v>
      </c>
      <c r="CD128" s="267">
        <v>1000</v>
      </c>
      <c r="CE128" s="267">
        <v>4000</v>
      </c>
      <c r="CF128" s="267">
        <v>1000</v>
      </c>
      <c r="CG128" s="267">
        <v>1000</v>
      </c>
      <c r="CH128" s="267">
        <v>1000</v>
      </c>
      <c r="CI128" s="267">
        <v>1000</v>
      </c>
      <c r="CJ128" s="267">
        <v>1000</v>
      </c>
      <c r="CK128" s="267">
        <v>1000</v>
      </c>
      <c r="CL128" s="267">
        <v>1000</v>
      </c>
      <c r="CM128" s="267">
        <v>1000</v>
      </c>
      <c r="CN128" s="267">
        <v>2000</v>
      </c>
      <c r="CO128" s="267">
        <v>1000</v>
      </c>
      <c r="CP128" s="267">
        <v>1000</v>
      </c>
      <c r="CQ128" s="267">
        <v>1000</v>
      </c>
      <c r="CR128" s="267">
        <v>1000</v>
      </c>
      <c r="CS128" s="267">
        <v>1000</v>
      </c>
      <c r="CT128" s="267">
        <v>3000</v>
      </c>
      <c r="CU128" s="267">
        <v>1000</v>
      </c>
      <c r="CV128" s="267">
        <v>1000</v>
      </c>
      <c r="CW128" s="267">
        <v>20000</v>
      </c>
      <c r="CX128" s="267">
        <v>9000</v>
      </c>
      <c r="CY128" s="267">
        <v>2000</v>
      </c>
      <c r="CZ128" s="267">
        <v>1000</v>
      </c>
      <c r="DA128" s="267">
        <v>1000</v>
      </c>
      <c r="DB128" s="267">
        <v>1000</v>
      </c>
      <c r="DC128" s="267">
        <v>1000</v>
      </c>
      <c r="DD128" s="267">
        <v>1000</v>
      </c>
      <c r="DE128" s="267">
        <v>1000</v>
      </c>
      <c r="DF128" s="267">
        <v>1000</v>
      </c>
      <c r="DG128" s="267">
        <v>1000</v>
      </c>
      <c r="DH128" s="267">
        <v>1000</v>
      </c>
      <c r="DI128" s="267">
        <v>15000</v>
      </c>
      <c r="DJ128" s="267">
        <v>2000</v>
      </c>
      <c r="DK128" s="267">
        <v>2000</v>
      </c>
      <c r="DL128" s="267">
        <v>36000</v>
      </c>
      <c r="DM128" s="267">
        <v>11000</v>
      </c>
      <c r="DN128" s="267">
        <v>6000</v>
      </c>
      <c r="DO128" s="267">
        <v>3000</v>
      </c>
      <c r="DP128" s="267">
        <v>1000</v>
      </c>
      <c r="DQ128" s="267">
        <v>1000</v>
      </c>
      <c r="DR128" s="267">
        <v>33000</v>
      </c>
      <c r="DS128" s="267">
        <v>16000</v>
      </c>
      <c r="DT128" s="267">
        <v>23000</v>
      </c>
      <c r="DU128" s="267">
        <v>70000</v>
      </c>
      <c r="DV128" s="267">
        <v>1000</v>
      </c>
      <c r="DW128" s="267">
        <v>614000</v>
      </c>
      <c r="DX128" s="267">
        <v>64000</v>
      </c>
      <c r="DY128" s="267">
        <v>548000</v>
      </c>
      <c r="DZ128" s="267">
        <v>68000</v>
      </c>
      <c r="EA128" s="267">
        <v>48000</v>
      </c>
      <c r="EB128" s="267">
        <v>3000</v>
      </c>
      <c r="EC128" s="267">
        <v>125000</v>
      </c>
      <c r="ED128" s="267">
        <v>19000</v>
      </c>
      <c r="EE128" s="267">
        <v>560000</v>
      </c>
      <c r="EF128" s="267">
        <v>68000</v>
      </c>
      <c r="EG128" s="267">
        <v>632000</v>
      </c>
      <c r="EH128" s="267">
        <v>57000</v>
      </c>
      <c r="EI128" s="267">
        <v>687000</v>
      </c>
      <c r="EJ128" s="267">
        <v>88000</v>
      </c>
      <c r="EK128" s="267">
        <v>0</v>
      </c>
      <c r="EL128" s="267">
        <v>0</v>
      </c>
      <c r="EM128" s="267">
        <v>0</v>
      </c>
      <c r="EN128" s="267">
        <v>1</v>
      </c>
      <c r="EO128" s="267">
        <v>0</v>
      </c>
      <c r="EP128" s="267">
        <v>0</v>
      </c>
      <c r="EQ128" s="267">
        <v>1</v>
      </c>
      <c r="ER128" s="267" t="s">
        <v>1242</v>
      </c>
    </row>
    <row r="129" spans="1:148" x14ac:dyDescent="0.35">
      <c r="A129" s="267" t="s">
        <v>1289</v>
      </c>
      <c r="B129" s="267">
        <v>1000</v>
      </c>
      <c r="C129" s="267">
        <v>1000</v>
      </c>
      <c r="D129" s="267">
        <v>1000</v>
      </c>
      <c r="E129" s="267">
        <v>1000</v>
      </c>
      <c r="F129" s="267">
        <v>1000</v>
      </c>
      <c r="G129" s="267">
        <v>1000</v>
      </c>
      <c r="H129" s="267">
        <v>1000</v>
      </c>
      <c r="I129" s="267">
        <v>1000</v>
      </c>
      <c r="J129" s="267">
        <v>1000</v>
      </c>
      <c r="K129" s="267">
        <v>1000</v>
      </c>
      <c r="L129" s="267">
        <v>1000</v>
      </c>
      <c r="M129" s="267">
        <v>1000</v>
      </c>
      <c r="N129" s="267">
        <v>5000</v>
      </c>
      <c r="O129" s="267">
        <v>3000</v>
      </c>
      <c r="P129" s="267">
        <v>1000</v>
      </c>
      <c r="Q129" s="267">
        <v>9000</v>
      </c>
      <c r="R129" s="267">
        <v>1000</v>
      </c>
      <c r="S129" s="267">
        <v>1000</v>
      </c>
      <c r="T129" s="267">
        <v>1000</v>
      </c>
      <c r="U129" s="267">
        <v>1000</v>
      </c>
      <c r="V129" s="267">
        <v>1000</v>
      </c>
      <c r="W129" s="267">
        <v>1000</v>
      </c>
      <c r="X129" s="267">
        <v>1000</v>
      </c>
      <c r="Y129" s="267">
        <v>1000</v>
      </c>
      <c r="Z129" s="267">
        <v>1000</v>
      </c>
      <c r="AA129" s="267">
        <v>1000</v>
      </c>
      <c r="AB129" s="267">
        <v>1000</v>
      </c>
      <c r="AC129" s="267">
        <v>1000</v>
      </c>
      <c r="AD129" s="267">
        <v>2000</v>
      </c>
      <c r="AE129" s="267">
        <v>1000</v>
      </c>
      <c r="AF129" s="267">
        <v>1000</v>
      </c>
      <c r="AG129" s="267">
        <v>1000</v>
      </c>
      <c r="AH129" s="267">
        <v>1000</v>
      </c>
      <c r="AI129" s="267">
        <v>1000</v>
      </c>
      <c r="AJ129" s="267">
        <v>1000</v>
      </c>
      <c r="AK129" s="267">
        <v>1000</v>
      </c>
      <c r="AL129" s="267">
        <v>1000</v>
      </c>
      <c r="AM129" s="267">
        <v>1000</v>
      </c>
      <c r="AN129" s="267">
        <v>1000</v>
      </c>
      <c r="AO129" s="267">
        <v>57000</v>
      </c>
      <c r="AP129" s="267">
        <v>16000</v>
      </c>
      <c r="AQ129" s="267">
        <v>6000</v>
      </c>
      <c r="AR129" s="267">
        <v>6000</v>
      </c>
      <c r="AS129" s="267">
        <v>2000</v>
      </c>
      <c r="AT129" s="267">
        <v>1000</v>
      </c>
      <c r="AU129" s="267">
        <v>11000</v>
      </c>
      <c r="AV129" s="267">
        <v>1000</v>
      </c>
      <c r="AW129" s="267">
        <v>1000</v>
      </c>
      <c r="AX129" s="267">
        <v>3000</v>
      </c>
      <c r="AY129" s="267">
        <v>1000</v>
      </c>
      <c r="AZ129" s="267">
        <v>1000</v>
      </c>
      <c r="BA129" s="267">
        <v>2000</v>
      </c>
      <c r="BB129" s="267">
        <v>1000</v>
      </c>
      <c r="BC129" s="267">
        <v>1000</v>
      </c>
      <c r="BD129" s="267">
        <v>1000</v>
      </c>
      <c r="BE129" s="267">
        <v>1000</v>
      </c>
      <c r="BF129" s="267">
        <v>1000</v>
      </c>
      <c r="BG129" s="267">
        <v>2000</v>
      </c>
      <c r="BH129" s="267">
        <v>1000</v>
      </c>
      <c r="BI129" s="267">
        <v>1000</v>
      </c>
      <c r="BJ129" s="267">
        <v>4000</v>
      </c>
      <c r="BK129" s="267">
        <v>1000</v>
      </c>
      <c r="BL129" s="267">
        <v>1000</v>
      </c>
      <c r="BM129" s="267">
        <v>1000</v>
      </c>
      <c r="BN129" s="267">
        <v>1000</v>
      </c>
      <c r="BO129" s="267">
        <v>1000</v>
      </c>
      <c r="BP129" s="267">
        <v>4000</v>
      </c>
      <c r="BQ129" s="267">
        <v>1000</v>
      </c>
      <c r="BR129" s="267">
        <v>1000</v>
      </c>
      <c r="BS129" s="267">
        <v>1000</v>
      </c>
      <c r="BT129" s="267">
        <v>1000</v>
      </c>
      <c r="BU129" s="267">
        <v>1000</v>
      </c>
      <c r="BV129" s="267">
        <v>1000</v>
      </c>
      <c r="BW129" s="267">
        <v>2000</v>
      </c>
      <c r="BX129" s="267">
        <v>1000</v>
      </c>
      <c r="BY129" s="267">
        <v>1000</v>
      </c>
      <c r="BZ129" s="267">
        <v>1000</v>
      </c>
      <c r="CA129" s="267">
        <v>1000</v>
      </c>
      <c r="CB129" s="267">
        <v>1000</v>
      </c>
      <c r="CC129" s="267">
        <v>1000</v>
      </c>
      <c r="CD129" s="267">
        <v>1000</v>
      </c>
      <c r="CE129" s="267">
        <v>4000</v>
      </c>
      <c r="CF129" s="267">
        <v>1000</v>
      </c>
      <c r="CG129" s="267">
        <v>1000</v>
      </c>
      <c r="CH129" s="267">
        <v>1000</v>
      </c>
      <c r="CI129" s="267">
        <v>1000</v>
      </c>
      <c r="CJ129" s="267">
        <v>1000</v>
      </c>
      <c r="CK129" s="267">
        <v>1000</v>
      </c>
      <c r="CL129" s="267">
        <v>1000</v>
      </c>
      <c r="CM129" s="267">
        <v>1000</v>
      </c>
      <c r="CN129" s="267">
        <v>2000</v>
      </c>
      <c r="CO129" s="267">
        <v>1000</v>
      </c>
      <c r="CP129" s="267">
        <v>1000</v>
      </c>
      <c r="CQ129" s="267">
        <v>1000</v>
      </c>
      <c r="CR129" s="267">
        <v>1000</v>
      </c>
      <c r="CS129" s="267">
        <v>1000</v>
      </c>
      <c r="CT129" s="267">
        <v>3000</v>
      </c>
      <c r="CU129" s="267">
        <v>1000</v>
      </c>
      <c r="CV129" s="267">
        <v>1000</v>
      </c>
      <c r="CW129" s="267">
        <v>20000</v>
      </c>
      <c r="CX129" s="267">
        <v>9000</v>
      </c>
      <c r="CY129" s="267">
        <v>2000</v>
      </c>
      <c r="CZ129" s="267">
        <v>1000</v>
      </c>
      <c r="DA129" s="267">
        <v>1000</v>
      </c>
      <c r="DB129" s="267">
        <v>1000</v>
      </c>
      <c r="DC129" s="267">
        <v>1000</v>
      </c>
      <c r="DD129" s="267">
        <v>1000</v>
      </c>
      <c r="DE129" s="267">
        <v>1000</v>
      </c>
      <c r="DF129" s="267">
        <v>1000</v>
      </c>
      <c r="DG129" s="267">
        <v>1000</v>
      </c>
      <c r="DH129" s="267">
        <v>1000</v>
      </c>
      <c r="DI129" s="267">
        <v>15000</v>
      </c>
      <c r="DJ129" s="267">
        <v>2000</v>
      </c>
      <c r="DK129" s="267">
        <v>2000</v>
      </c>
      <c r="DL129" s="267">
        <v>36000</v>
      </c>
      <c r="DM129" s="267">
        <v>11000</v>
      </c>
      <c r="DN129" s="267">
        <v>6000</v>
      </c>
      <c r="DO129" s="267">
        <v>3000</v>
      </c>
      <c r="DP129" s="267">
        <v>1000</v>
      </c>
      <c r="DQ129" s="267">
        <v>1000</v>
      </c>
      <c r="DR129" s="267">
        <v>33000</v>
      </c>
      <c r="DS129" s="267">
        <v>16000</v>
      </c>
      <c r="DT129" s="267">
        <v>23000</v>
      </c>
      <c r="DU129" s="267">
        <v>70000</v>
      </c>
      <c r="DV129" s="267">
        <v>1000</v>
      </c>
      <c r="DW129" s="267">
        <v>614000</v>
      </c>
      <c r="DX129" s="267">
        <v>64000</v>
      </c>
      <c r="DY129" s="267">
        <v>548000</v>
      </c>
      <c r="DZ129" s="267">
        <v>68000</v>
      </c>
      <c r="EA129" s="267">
        <v>48000</v>
      </c>
      <c r="EB129" s="267">
        <v>3000</v>
      </c>
      <c r="EC129" s="267">
        <v>125000</v>
      </c>
      <c r="ED129" s="267">
        <v>19000</v>
      </c>
      <c r="EE129" s="267">
        <v>560000</v>
      </c>
      <c r="EF129" s="267">
        <v>68000</v>
      </c>
      <c r="EG129" s="267">
        <v>632000</v>
      </c>
      <c r="EH129" s="267">
        <v>57000</v>
      </c>
      <c r="EI129" s="267">
        <v>687000</v>
      </c>
      <c r="EJ129" s="267">
        <v>88000</v>
      </c>
      <c r="EK129" s="267">
        <v>0</v>
      </c>
      <c r="EL129" s="267">
        <v>0</v>
      </c>
      <c r="EM129" s="267">
        <v>0</v>
      </c>
      <c r="EN129" s="267">
        <v>1</v>
      </c>
      <c r="EO129" s="267">
        <v>0</v>
      </c>
      <c r="EP129" s="267">
        <v>0</v>
      </c>
      <c r="EQ129" s="267">
        <v>1</v>
      </c>
      <c r="ER129" s="267" t="s">
        <v>1287</v>
      </c>
    </row>
    <row r="130" spans="1:148" x14ac:dyDescent="0.35">
      <c r="A130" s="267" t="s">
        <v>1412</v>
      </c>
      <c r="B130" s="267">
        <v>1000</v>
      </c>
      <c r="C130" s="267">
        <v>1000</v>
      </c>
      <c r="D130" s="267">
        <v>1000</v>
      </c>
      <c r="E130" s="267">
        <v>1000</v>
      </c>
      <c r="F130" s="267">
        <v>1000</v>
      </c>
      <c r="G130" s="267">
        <v>1000</v>
      </c>
      <c r="H130" s="267">
        <v>1000</v>
      </c>
      <c r="I130" s="267">
        <v>1000</v>
      </c>
      <c r="J130" s="267">
        <v>1000</v>
      </c>
      <c r="K130" s="267">
        <v>1000</v>
      </c>
      <c r="L130" s="267">
        <v>1000</v>
      </c>
      <c r="M130" s="267">
        <v>1000</v>
      </c>
      <c r="N130" s="267">
        <v>5000</v>
      </c>
      <c r="O130" s="267">
        <v>3000</v>
      </c>
      <c r="P130" s="267">
        <v>1000</v>
      </c>
      <c r="Q130" s="267">
        <v>9000</v>
      </c>
      <c r="R130" s="267">
        <v>1000</v>
      </c>
      <c r="S130" s="267">
        <v>1000</v>
      </c>
      <c r="T130" s="267">
        <v>1000</v>
      </c>
      <c r="U130" s="267">
        <v>1000</v>
      </c>
      <c r="V130" s="267">
        <v>1000</v>
      </c>
      <c r="W130" s="267">
        <v>1000</v>
      </c>
      <c r="X130" s="267">
        <v>1000</v>
      </c>
      <c r="Y130" s="267">
        <v>1000</v>
      </c>
      <c r="Z130" s="267">
        <v>1000</v>
      </c>
      <c r="AA130" s="267">
        <v>1000</v>
      </c>
      <c r="AB130" s="267">
        <v>1000</v>
      </c>
      <c r="AC130" s="267">
        <v>1000</v>
      </c>
      <c r="AD130" s="267">
        <v>2000</v>
      </c>
      <c r="AE130" s="267">
        <v>1000</v>
      </c>
      <c r="AF130" s="267">
        <v>1000</v>
      </c>
      <c r="AG130" s="267">
        <v>1000</v>
      </c>
      <c r="AH130" s="267">
        <v>1000</v>
      </c>
      <c r="AI130" s="267">
        <v>1000</v>
      </c>
      <c r="AJ130" s="267">
        <v>1000</v>
      </c>
      <c r="AK130" s="267">
        <v>1000</v>
      </c>
      <c r="AL130" s="267">
        <v>1000</v>
      </c>
      <c r="AM130" s="267">
        <v>1000</v>
      </c>
      <c r="AN130" s="267">
        <v>1000</v>
      </c>
      <c r="AO130" s="267">
        <v>57000</v>
      </c>
      <c r="AP130" s="267">
        <v>16000</v>
      </c>
      <c r="AQ130" s="267">
        <v>6000</v>
      </c>
      <c r="AR130" s="267">
        <v>6000</v>
      </c>
      <c r="AS130" s="267">
        <v>2000</v>
      </c>
      <c r="AT130" s="267">
        <v>1000</v>
      </c>
      <c r="AU130" s="267">
        <v>11000</v>
      </c>
      <c r="AV130" s="267">
        <v>1000</v>
      </c>
      <c r="AW130" s="267">
        <v>1000</v>
      </c>
      <c r="AX130" s="267">
        <v>3000</v>
      </c>
      <c r="AY130" s="267">
        <v>1000</v>
      </c>
      <c r="AZ130" s="267">
        <v>1000</v>
      </c>
      <c r="BA130" s="267">
        <v>2000</v>
      </c>
      <c r="BB130" s="267">
        <v>1000</v>
      </c>
      <c r="BC130" s="267">
        <v>1000</v>
      </c>
      <c r="BD130" s="267">
        <v>1000</v>
      </c>
      <c r="BE130" s="267">
        <v>1000</v>
      </c>
      <c r="BF130" s="267">
        <v>1000</v>
      </c>
      <c r="BG130" s="267">
        <v>2000</v>
      </c>
      <c r="BH130" s="267">
        <v>1000</v>
      </c>
      <c r="BI130" s="267">
        <v>1000</v>
      </c>
      <c r="BJ130" s="267">
        <v>4000</v>
      </c>
      <c r="BK130" s="267">
        <v>1000</v>
      </c>
      <c r="BL130" s="267">
        <v>1000</v>
      </c>
      <c r="BM130" s="267">
        <v>1000</v>
      </c>
      <c r="BN130" s="267">
        <v>1000</v>
      </c>
      <c r="BO130" s="267">
        <v>1000</v>
      </c>
      <c r="BP130" s="267">
        <v>4000</v>
      </c>
      <c r="BQ130" s="267">
        <v>1000</v>
      </c>
      <c r="BR130" s="267">
        <v>1000</v>
      </c>
      <c r="BS130" s="267">
        <v>1000</v>
      </c>
      <c r="BT130" s="267">
        <v>1000</v>
      </c>
      <c r="BU130" s="267">
        <v>1000</v>
      </c>
      <c r="BV130" s="267">
        <v>1000</v>
      </c>
      <c r="BW130" s="267">
        <v>2000</v>
      </c>
      <c r="BX130" s="267">
        <v>1000</v>
      </c>
      <c r="BY130" s="267">
        <v>1000</v>
      </c>
      <c r="BZ130" s="267">
        <v>1000</v>
      </c>
      <c r="CA130" s="267">
        <v>1000</v>
      </c>
      <c r="CB130" s="267">
        <v>1000</v>
      </c>
      <c r="CC130" s="267">
        <v>1000</v>
      </c>
      <c r="CD130" s="267">
        <v>1000</v>
      </c>
      <c r="CE130" s="267">
        <v>4000</v>
      </c>
      <c r="CF130" s="267">
        <v>1000</v>
      </c>
      <c r="CG130" s="267">
        <v>1000</v>
      </c>
      <c r="CH130" s="267">
        <v>1000</v>
      </c>
      <c r="CI130" s="267">
        <v>1000</v>
      </c>
      <c r="CJ130" s="267">
        <v>1000</v>
      </c>
      <c r="CK130" s="267">
        <v>1000</v>
      </c>
      <c r="CL130" s="267">
        <v>1000</v>
      </c>
      <c r="CM130" s="267">
        <v>1000</v>
      </c>
      <c r="CN130" s="267">
        <v>2000</v>
      </c>
      <c r="CO130" s="267">
        <v>1000</v>
      </c>
      <c r="CP130" s="267">
        <v>1000</v>
      </c>
      <c r="CQ130" s="267">
        <v>1000</v>
      </c>
      <c r="CR130" s="267">
        <v>1000</v>
      </c>
      <c r="CS130" s="267">
        <v>1000</v>
      </c>
      <c r="CT130" s="267">
        <v>3000</v>
      </c>
      <c r="CU130" s="267">
        <v>1000</v>
      </c>
      <c r="CV130" s="267">
        <v>1000</v>
      </c>
      <c r="CW130" s="267">
        <v>20000</v>
      </c>
      <c r="CX130" s="267">
        <v>9000</v>
      </c>
      <c r="CY130" s="267">
        <v>2000</v>
      </c>
      <c r="CZ130" s="267">
        <v>1000</v>
      </c>
      <c r="DA130" s="267">
        <v>1000</v>
      </c>
      <c r="DB130" s="267">
        <v>1000</v>
      </c>
      <c r="DC130" s="267">
        <v>1000</v>
      </c>
      <c r="DD130" s="267">
        <v>1000</v>
      </c>
      <c r="DE130" s="267">
        <v>1000</v>
      </c>
      <c r="DF130" s="267">
        <v>1000</v>
      </c>
      <c r="DG130" s="267">
        <v>1000</v>
      </c>
      <c r="DH130" s="267">
        <v>1000</v>
      </c>
      <c r="DI130" s="267">
        <v>15000</v>
      </c>
      <c r="DJ130" s="267">
        <v>2000</v>
      </c>
      <c r="DK130" s="267">
        <v>2000</v>
      </c>
      <c r="DL130" s="267">
        <v>36000</v>
      </c>
      <c r="DM130" s="267">
        <v>11000</v>
      </c>
      <c r="DN130" s="267">
        <v>6000</v>
      </c>
      <c r="DO130" s="267">
        <v>3000</v>
      </c>
      <c r="DP130" s="267">
        <v>1000</v>
      </c>
      <c r="DQ130" s="267">
        <v>1000</v>
      </c>
      <c r="DR130" s="267">
        <v>33000</v>
      </c>
      <c r="DS130" s="267">
        <v>16000</v>
      </c>
      <c r="DT130" s="267">
        <v>23000</v>
      </c>
      <c r="DU130" s="267">
        <v>70000</v>
      </c>
      <c r="DV130" s="267">
        <v>1000</v>
      </c>
      <c r="DW130" s="267">
        <v>614000</v>
      </c>
      <c r="DX130" s="267">
        <v>64000</v>
      </c>
      <c r="DY130" s="267">
        <v>548000</v>
      </c>
      <c r="DZ130" s="267">
        <v>68000</v>
      </c>
      <c r="EA130" s="267">
        <v>48000</v>
      </c>
      <c r="EB130" s="267">
        <v>3000</v>
      </c>
      <c r="EC130" s="267">
        <v>125000</v>
      </c>
      <c r="ED130" s="267">
        <v>19000</v>
      </c>
      <c r="EE130" s="267">
        <v>560000</v>
      </c>
      <c r="EF130" s="267">
        <v>68000</v>
      </c>
      <c r="EG130" s="267">
        <v>632000</v>
      </c>
      <c r="EH130" s="267">
        <v>57000</v>
      </c>
      <c r="EI130" s="267">
        <v>687000</v>
      </c>
      <c r="EJ130" s="267">
        <v>88000</v>
      </c>
      <c r="EK130" s="267">
        <v>0</v>
      </c>
      <c r="EL130" s="267">
        <v>0</v>
      </c>
      <c r="EM130" s="267">
        <v>0</v>
      </c>
      <c r="EN130" s="267">
        <v>1</v>
      </c>
      <c r="EO130" s="267">
        <v>0</v>
      </c>
      <c r="EP130" s="267">
        <v>0</v>
      </c>
      <c r="EQ130" s="267">
        <v>1</v>
      </c>
      <c r="ER130" s="267" t="s">
        <v>1410</v>
      </c>
    </row>
    <row r="131" spans="1:148" x14ac:dyDescent="0.35">
      <c r="A131" s="267" t="s">
        <v>1624</v>
      </c>
      <c r="B131" s="267">
        <v>1000</v>
      </c>
      <c r="C131" s="267">
        <v>1000</v>
      </c>
      <c r="D131" s="267">
        <v>1000</v>
      </c>
      <c r="E131" s="267">
        <v>1000</v>
      </c>
      <c r="F131" s="267">
        <v>1000</v>
      </c>
      <c r="G131" s="267">
        <v>1000</v>
      </c>
      <c r="H131" s="267">
        <v>1000</v>
      </c>
      <c r="I131" s="267">
        <v>1000</v>
      </c>
      <c r="J131" s="267">
        <v>1000</v>
      </c>
      <c r="K131" s="267">
        <v>1000</v>
      </c>
      <c r="L131" s="267">
        <v>1000</v>
      </c>
      <c r="M131" s="267">
        <v>1000</v>
      </c>
      <c r="N131" s="267">
        <v>5000</v>
      </c>
      <c r="O131" s="267">
        <v>3000</v>
      </c>
      <c r="P131" s="267">
        <v>1000</v>
      </c>
      <c r="Q131" s="267">
        <v>9000</v>
      </c>
      <c r="R131" s="267">
        <v>1000</v>
      </c>
      <c r="S131" s="267">
        <v>1000</v>
      </c>
      <c r="T131" s="267">
        <v>1000</v>
      </c>
      <c r="U131" s="267">
        <v>1000</v>
      </c>
      <c r="V131" s="267">
        <v>1000</v>
      </c>
      <c r="W131" s="267">
        <v>1000</v>
      </c>
      <c r="X131" s="267">
        <v>1000</v>
      </c>
      <c r="Y131" s="267">
        <v>1000</v>
      </c>
      <c r="Z131" s="267">
        <v>1000</v>
      </c>
      <c r="AA131" s="267">
        <v>1000</v>
      </c>
      <c r="AB131" s="267">
        <v>1000</v>
      </c>
      <c r="AC131" s="267">
        <v>1000</v>
      </c>
      <c r="AD131" s="267">
        <v>2000</v>
      </c>
      <c r="AE131" s="267">
        <v>1000</v>
      </c>
      <c r="AF131" s="267">
        <v>1000</v>
      </c>
      <c r="AG131" s="267">
        <v>1000</v>
      </c>
      <c r="AH131" s="267">
        <v>1000</v>
      </c>
      <c r="AI131" s="267">
        <v>1000</v>
      </c>
      <c r="AJ131" s="267">
        <v>1000</v>
      </c>
      <c r="AK131" s="267">
        <v>1000</v>
      </c>
      <c r="AL131" s="267">
        <v>1000</v>
      </c>
      <c r="AM131" s="267">
        <v>1000</v>
      </c>
      <c r="AN131" s="267">
        <v>1000</v>
      </c>
      <c r="AO131" s="267">
        <v>57000</v>
      </c>
      <c r="AP131" s="267">
        <v>16000</v>
      </c>
      <c r="AQ131" s="267">
        <v>6000</v>
      </c>
      <c r="AR131" s="267">
        <v>6000</v>
      </c>
      <c r="AS131" s="267">
        <v>2000</v>
      </c>
      <c r="AT131" s="267">
        <v>1000</v>
      </c>
      <c r="AU131" s="267">
        <v>11000</v>
      </c>
      <c r="AV131" s="267">
        <v>1000</v>
      </c>
      <c r="AW131" s="267">
        <v>1000</v>
      </c>
      <c r="AX131" s="267">
        <v>3000</v>
      </c>
      <c r="AY131" s="267">
        <v>1000</v>
      </c>
      <c r="AZ131" s="267">
        <v>1000</v>
      </c>
      <c r="BA131" s="267">
        <v>2000</v>
      </c>
      <c r="BB131" s="267">
        <v>1000</v>
      </c>
      <c r="BC131" s="267">
        <v>1000</v>
      </c>
      <c r="BD131" s="267">
        <v>1000</v>
      </c>
      <c r="BE131" s="267">
        <v>1000</v>
      </c>
      <c r="BF131" s="267">
        <v>1000</v>
      </c>
      <c r="BG131" s="267">
        <v>2000</v>
      </c>
      <c r="BH131" s="267">
        <v>1000</v>
      </c>
      <c r="BI131" s="267">
        <v>1000</v>
      </c>
      <c r="BJ131" s="267">
        <v>4000</v>
      </c>
      <c r="BK131" s="267">
        <v>1000</v>
      </c>
      <c r="BL131" s="267">
        <v>1000</v>
      </c>
      <c r="BM131" s="267">
        <v>1000</v>
      </c>
      <c r="BN131" s="267">
        <v>1000</v>
      </c>
      <c r="BO131" s="267">
        <v>1000</v>
      </c>
      <c r="BP131" s="267">
        <v>4000</v>
      </c>
      <c r="BQ131" s="267">
        <v>1000</v>
      </c>
      <c r="BR131" s="267">
        <v>1000</v>
      </c>
      <c r="BS131" s="267">
        <v>1000</v>
      </c>
      <c r="BT131" s="267">
        <v>1000</v>
      </c>
      <c r="BU131" s="267">
        <v>1000</v>
      </c>
      <c r="BV131" s="267">
        <v>1000</v>
      </c>
      <c r="BW131" s="267">
        <v>2000</v>
      </c>
      <c r="BX131" s="267">
        <v>1000</v>
      </c>
      <c r="BY131" s="267">
        <v>1000</v>
      </c>
      <c r="BZ131" s="267">
        <v>1000</v>
      </c>
      <c r="CA131" s="267">
        <v>1000</v>
      </c>
      <c r="CB131" s="267">
        <v>1000</v>
      </c>
      <c r="CC131" s="267">
        <v>1000</v>
      </c>
      <c r="CD131" s="267">
        <v>1000</v>
      </c>
      <c r="CE131" s="267">
        <v>4000</v>
      </c>
      <c r="CF131" s="267">
        <v>1000</v>
      </c>
      <c r="CG131" s="267">
        <v>1000</v>
      </c>
      <c r="CH131" s="267">
        <v>1000</v>
      </c>
      <c r="CI131" s="267">
        <v>1000</v>
      </c>
      <c r="CJ131" s="267">
        <v>1000</v>
      </c>
      <c r="CK131" s="267">
        <v>1000</v>
      </c>
      <c r="CL131" s="267">
        <v>1000</v>
      </c>
      <c r="CM131" s="267">
        <v>1000</v>
      </c>
      <c r="CN131" s="267">
        <v>2000</v>
      </c>
      <c r="CO131" s="267">
        <v>1000</v>
      </c>
      <c r="CP131" s="267">
        <v>1000</v>
      </c>
      <c r="CQ131" s="267">
        <v>1000</v>
      </c>
      <c r="CR131" s="267">
        <v>1000</v>
      </c>
      <c r="CS131" s="267">
        <v>1000</v>
      </c>
      <c r="CT131" s="267">
        <v>3000</v>
      </c>
      <c r="CU131" s="267">
        <v>1000</v>
      </c>
      <c r="CV131" s="267">
        <v>1000</v>
      </c>
      <c r="CW131" s="267">
        <v>20000</v>
      </c>
      <c r="CX131" s="267">
        <v>9000</v>
      </c>
      <c r="CY131" s="267">
        <v>2000</v>
      </c>
      <c r="CZ131" s="267">
        <v>1000</v>
      </c>
      <c r="DA131" s="267">
        <v>1000</v>
      </c>
      <c r="DB131" s="267">
        <v>1000</v>
      </c>
      <c r="DC131" s="267">
        <v>1000</v>
      </c>
      <c r="DD131" s="267">
        <v>1000</v>
      </c>
      <c r="DE131" s="267">
        <v>1000</v>
      </c>
      <c r="DF131" s="267">
        <v>1000</v>
      </c>
      <c r="DG131" s="267">
        <v>1000</v>
      </c>
      <c r="DH131" s="267">
        <v>1000</v>
      </c>
      <c r="DI131" s="267">
        <v>15000</v>
      </c>
      <c r="DJ131" s="267">
        <v>2000</v>
      </c>
      <c r="DK131" s="267">
        <v>2000</v>
      </c>
      <c r="DL131" s="267">
        <v>36000</v>
      </c>
      <c r="DM131" s="267">
        <v>11000</v>
      </c>
      <c r="DN131" s="267">
        <v>6000</v>
      </c>
      <c r="DO131" s="267">
        <v>3000</v>
      </c>
      <c r="DP131" s="267">
        <v>1000</v>
      </c>
      <c r="DQ131" s="267">
        <v>1000</v>
      </c>
      <c r="DR131" s="267">
        <v>33000</v>
      </c>
      <c r="DS131" s="267">
        <v>16000</v>
      </c>
      <c r="DT131" s="267">
        <v>23000</v>
      </c>
      <c r="DU131" s="267">
        <v>70000</v>
      </c>
      <c r="DV131" s="267">
        <v>1000</v>
      </c>
      <c r="DW131" s="267">
        <v>614000</v>
      </c>
      <c r="DX131" s="267">
        <v>64000</v>
      </c>
      <c r="DY131" s="267">
        <v>548000</v>
      </c>
      <c r="DZ131" s="267">
        <v>68000</v>
      </c>
      <c r="EA131" s="267">
        <v>48000</v>
      </c>
      <c r="EB131" s="267">
        <v>3000</v>
      </c>
      <c r="EC131" s="267">
        <v>125000</v>
      </c>
      <c r="ED131" s="267">
        <v>19000</v>
      </c>
      <c r="EE131" s="267">
        <v>560000</v>
      </c>
      <c r="EF131" s="267">
        <v>68000</v>
      </c>
      <c r="EG131" s="267">
        <v>632000</v>
      </c>
      <c r="EH131" s="267">
        <v>57000</v>
      </c>
      <c r="EI131" s="267">
        <v>687000</v>
      </c>
      <c r="EJ131" s="267">
        <v>88000</v>
      </c>
      <c r="EK131" s="267">
        <v>0</v>
      </c>
      <c r="EL131" s="267">
        <v>0</v>
      </c>
      <c r="EM131" s="267">
        <v>0</v>
      </c>
      <c r="EN131" s="267">
        <v>1</v>
      </c>
      <c r="EO131" s="267">
        <v>0</v>
      </c>
      <c r="EP131" s="267">
        <v>0</v>
      </c>
      <c r="EQ131" s="267">
        <v>0</v>
      </c>
      <c r="ER131" s="267" t="s">
        <v>1622</v>
      </c>
    </row>
    <row r="132" spans="1:148" x14ac:dyDescent="0.35">
      <c r="A132" s="267" t="s">
        <v>1870</v>
      </c>
      <c r="B132" s="267">
        <v>1000</v>
      </c>
      <c r="C132" s="267">
        <v>1000</v>
      </c>
      <c r="D132" s="267">
        <v>1000</v>
      </c>
      <c r="E132" s="267">
        <v>1000</v>
      </c>
      <c r="F132" s="267">
        <v>1000</v>
      </c>
      <c r="G132" s="267">
        <v>1000</v>
      </c>
      <c r="H132" s="267">
        <v>1000</v>
      </c>
      <c r="I132" s="267">
        <v>1000</v>
      </c>
      <c r="J132" s="267">
        <v>1000</v>
      </c>
      <c r="K132" s="267">
        <v>1000</v>
      </c>
      <c r="L132" s="267">
        <v>1000</v>
      </c>
      <c r="M132" s="267">
        <v>1000</v>
      </c>
      <c r="N132" s="267">
        <v>5000</v>
      </c>
      <c r="O132" s="267">
        <v>3000</v>
      </c>
      <c r="P132" s="267">
        <v>1000</v>
      </c>
      <c r="Q132" s="267">
        <v>9000</v>
      </c>
      <c r="R132" s="267">
        <v>1000</v>
      </c>
      <c r="S132" s="267">
        <v>1000</v>
      </c>
      <c r="T132" s="267">
        <v>1000</v>
      </c>
      <c r="U132" s="267">
        <v>1000</v>
      </c>
      <c r="V132" s="267">
        <v>1000</v>
      </c>
      <c r="W132" s="267">
        <v>1000</v>
      </c>
      <c r="X132" s="267">
        <v>1000</v>
      </c>
      <c r="Y132" s="267">
        <v>1000</v>
      </c>
      <c r="Z132" s="267">
        <v>1000</v>
      </c>
      <c r="AA132" s="267">
        <v>1000</v>
      </c>
      <c r="AB132" s="267">
        <v>1000</v>
      </c>
      <c r="AC132" s="267">
        <v>1000</v>
      </c>
      <c r="AD132" s="267">
        <v>2000</v>
      </c>
      <c r="AE132" s="267">
        <v>1000</v>
      </c>
      <c r="AF132" s="267">
        <v>1000</v>
      </c>
      <c r="AG132" s="267">
        <v>1000</v>
      </c>
      <c r="AH132" s="267">
        <v>1000</v>
      </c>
      <c r="AI132" s="267">
        <v>1000</v>
      </c>
      <c r="AJ132" s="267">
        <v>1000</v>
      </c>
      <c r="AK132" s="267">
        <v>1000</v>
      </c>
      <c r="AL132" s="267">
        <v>1000</v>
      </c>
      <c r="AM132" s="267">
        <v>1000</v>
      </c>
      <c r="AN132" s="267">
        <v>1000</v>
      </c>
      <c r="AO132" s="267">
        <v>57000</v>
      </c>
      <c r="AP132" s="267">
        <v>16000</v>
      </c>
      <c r="AQ132" s="267">
        <v>6000</v>
      </c>
      <c r="AR132" s="267">
        <v>6000</v>
      </c>
      <c r="AS132" s="267">
        <v>2000</v>
      </c>
      <c r="AT132" s="267">
        <v>1000</v>
      </c>
      <c r="AU132" s="267">
        <v>11000</v>
      </c>
      <c r="AV132" s="267">
        <v>1000</v>
      </c>
      <c r="AW132" s="267">
        <v>1000</v>
      </c>
      <c r="AX132" s="267">
        <v>3000</v>
      </c>
      <c r="AY132" s="267">
        <v>1000</v>
      </c>
      <c r="AZ132" s="267">
        <v>1000</v>
      </c>
      <c r="BA132" s="267">
        <v>2000</v>
      </c>
      <c r="BB132" s="267">
        <v>1000</v>
      </c>
      <c r="BC132" s="267">
        <v>1000</v>
      </c>
      <c r="BD132" s="267">
        <v>1000</v>
      </c>
      <c r="BE132" s="267">
        <v>1000</v>
      </c>
      <c r="BF132" s="267">
        <v>1000</v>
      </c>
      <c r="BG132" s="267">
        <v>2000</v>
      </c>
      <c r="BH132" s="267">
        <v>1000</v>
      </c>
      <c r="BI132" s="267">
        <v>1000</v>
      </c>
      <c r="BJ132" s="267">
        <v>4000</v>
      </c>
      <c r="BK132" s="267">
        <v>1000</v>
      </c>
      <c r="BL132" s="267">
        <v>1000</v>
      </c>
      <c r="BM132" s="267">
        <v>1000</v>
      </c>
      <c r="BN132" s="267">
        <v>1000</v>
      </c>
      <c r="BO132" s="267">
        <v>1000</v>
      </c>
      <c r="BP132" s="267">
        <v>4000</v>
      </c>
      <c r="BQ132" s="267">
        <v>1000</v>
      </c>
      <c r="BR132" s="267">
        <v>1000</v>
      </c>
      <c r="BS132" s="267">
        <v>1000</v>
      </c>
      <c r="BT132" s="267">
        <v>1000</v>
      </c>
      <c r="BU132" s="267">
        <v>1000</v>
      </c>
      <c r="BV132" s="267">
        <v>1000</v>
      </c>
      <c r="BW132" s="267">
        <v>2000</v>
      </c>
      <c r="BX132" s="267">
        <v>1000</v>
      </c>
      <c r="BY132" s="267">
        <v>1000</v>
      </c>
      <c r="BZ132" s="267">
        <v>1000</v>
      </c>
      <c r="CA132" s="267">
        <v>1000</v>
      </c>
      <c r="CB132" s="267">
        <v>1000</v>
      </c>
      <c r="CC132" s="267">
        <v>1000</v>
      </c>
      <c r="CD132" s="267">
        <v>1000</v>
      </c>
      <c r="CE132" s="267">
        <v>4000</v>
      </c>
      <c r="CF132" s="267">
        <v>1000</v>
      </c>
      <c r="CG132" s="267">
        <v>1000</v>
      </c>
      <c r="CH132" s="267">
        <v>1000</v>
      </c>
      <c r="CI132" s="267">
        <v>1000</v>
      </c>
      <c r="CJ132" s="267">
        <v>1000</v>
      </c>
      <c r="CK132" s="267">
        <v>1000</v>
      </c>
      <c r="CL132" s="267">
        <v>1000</v>
      </c>
      <c r="CM132" s="267">
        <v>1000</v>
      </c>
      <c r="CN132" s="267">
        <v>2000</v>
      </c>
      <c r="CO132" s="267">
        <v>1000</v>
      </c>
      <c r="CP132" s="267">
        <v>1000</v>
      </c>
      <c r="CQ132" s="267">
        <v>1000</v>
      </c>
      <c r="CR132" s="267">
        <v>1000</v>
      </c>
      <c r="CS132" s="267">
        <v>1000</v>
      </c>
      <c r="CT132" s="267">
        <v>3000</v>
      </c>
      <c r="CU132" s="267">
        <v>1000</v>
      </c>
      <c r="CV132" s="267">
        <v>1000</v>
      </c>
      <c r="CW132" s="267">
        <v>20000</v>
      </c>
      <c r="CX132" s="267">
        <v>9000</v>
      </c>
      <c r="CY132" s="267">
        <v>2000</v>
      </c>
      <c r="CZ132" s="267">
        <v>1000</v>
      </c>
      <c r="DA132" s="267">
        <v>1000</v>
      </c>
      <c r="DB132" s="267">
        <v>1000</v>
      </c>
      <c r="DC132" s="267">
        <v>1000</v>
      </c>
      <c r="DD132" s="267">
        <v>1000</v>
      </c>
      <c r="DE132" s="267">
        <v>1000</v>
      </c>
      <c r="DF132" s="267">
        <v>1000</v>
      </c>
      <c r="DG132" s="267">
        <v>1000</v>
      </c>
      <c r="DH132" s="267">
        <v>1000</v>
      </c>
      <c r="DI132" s="267">
        <v>15000</v>
      </c>
      <c r="DJ132" s="267">
        <v>2000</v>
      </c>
      <c r="DK132" s="267">
        <v>2000</v>
      </c>
      <c r="DL132" s="267">
        <v>36000</v>
      </c>
      <c r="DM132" s="267">
        <v>11000</v>
      </c>
      <c r="DN132" s="267">
        <v>6000</v>
      </c>
      <c r="DO132" s="267">
        <v>3000</v>
      </c>
      <c r="DP132" s="267">
        <v>1000</v>
      </c>
      <c r="DQ132" s="267">
        <v>1000</v>
      </c>
      <c r="DR132" s="267">
        <v>33000</v>
      </c>
      <c r="DS132" s="267">
        <v>16000</v>
      </c>
      <c r="DT132" s="267">
        <v>23000</v>
      </c>
      <c r="DU132" s="267">
        <v>70000</v>
      </c>
      <c r="DV132" s="267">
        <v>1000</v>
      </c>
      <c r="DW132" s="267">
        <v>614000</v>
      </c>
      <c r="DX132" s="267">
        <v>64000</v>
      </c>
      <c r="DY132" s="267">
        <v>548000</v>
      </c>
      <c r="DZ132" s="267">
        <v>68000</v>
      </c>
      <c r="EA132" s="267">
        <v>48000</v>
      </c>
      <c r="EB132" s="267">
        <v>3000</v>
      </c>
      <c r="EC132" s="267">
        <v>125000</v>
      </c>
      <c r="ED132" s="267">
        <v>19000</v>
      </c>
      <c r="EE132" s="267">
        <v>560000</v>
      </c>
      <c r="EF132" s="267">
        <v>68000</v>
      </c>
      <c r="EG132" s="267">
        <v>632000</v>
      </c>
      <c r="EH132" s="267">
        <v>57000</v>
      </c>
      <c r="EI132" s="267">
        <v>687000</v>
      </c>
      <c r="EJ132" s="267">
        <v>88000</v>
      </c>
      <c r="EK132" s="267">
        <v>0</v>
      </c>
      <c r="EL132" s="267">
        <v>0</v>
      </c>
      <c r="EM132" s="267">
        <v>0</v>
      </c>
      <c r="EN132" s="267">
        <v>1</v>
      </c>
      <c r="EO132" s="267">
        <v>0</v>
      </c>
      <c r="EP132" s="267">
        <v>0</v>
      </c>
      <c r="EQ132" s="267">
        <v>0</v>
      </c>
      <c r="ER132" s="267" t="s">
        <v>1868</v>
      </c>
    </row>
    <row r="133" spans="1:148" x14ac:dyDescent="0.35">
      <c r="A133" s="267" t="s">
        <v>1385</v>
      </c>
      <c r="B133" s="267">
        <v>1000</v>
      </c>
      <c r="C133" s="267">
        <v>1000</v>
      </c>
      <c r="D133" s="267">
        <v>1000</v>
      </c>
      <c r="E133" s="267">
        <v>1000</v>
      </c>
      <c r="F133" s="267">
        <v>1000</v>
      </c>
      <c r="G133" s="267">
        <v>1000</v>
      </c>
      <c r="H133" s="267">
        <v>1000</v>
      </c>
      <c r="I133" s="267">
        <v>1000</v>
      </c>
      <c r="J133" s="267">
        <v>1000</v>
      </c>
      <c r="K133" s="267">
        <v>1000</v>
      </c>
      <c r="L133" s="267">
        <v>1000</v>
      </c>
      <c r="M133" s="267">
        <v>1000</v>
      </c>
      <c r="N133" s="267">
        <v>5000</v>
      </c>
      <c r="O133" s="267">
        <v>3000</v>
      </c>
      <c r="P133" s="267">
        <v>1000</v>
      </c>
      <c r="Q133" s="267">
        <v>9000</v>
      </c>
      <c r="R133" s="267">
        <v>1000</v>
      </c>
      <c r="S133" s="267">
        <v>1000</v>
      </c>
      <c r="T133" s="267">
        <v>1000</v>
      </c>
      <c r="U133" s="267">
        <v>1000</v>
      </c>
      <c r="V133" s="267">
        <v>1000</v>
      </c>
      <c r="W133" s="267">
        <v>1000</v>
      </c>
      <c r="X133" s="267">
        <v>1000</v>
      </c>
      <c r="Y133" s="267">
        <v>1000</v>
      </c>
      <c r="Z133" s="267">
        <v>1000</v>
      </c>
      <c r="AA133" s="267">
        <v>1000</v>
      </c>
      <c r="AB133" s="267">
        <v>1000</v>
      </c>
      <c r="AC133" s="267">
        <v>1000</v>
      </c>
      <c r="AD133" s="267">
        <v>2000</v>
      </c>
      <c r="AE133" s="267">
        <v>1000</v>
      </c>
      <c r="AF133" s="267">
        <v>1000</v>
      </c>
      <c r="AG133" s="267">
        <v>1000</v>
      </c>
      <c r="AH133" s="267">
        <v>1000</v>
      </c>
      <c r="AI133" s="267">
        <v>1000</v>
      </c>
      <c r="AJ133" s="267">
        <v>1000</v>
      </c>
      <c r="AK133" s="267">
        <v>1000</v>
      </c>
      <c r="AL133" s="267">
        <v>1000</v>
      </c>
      <c r="AM133" s="267">
        <v>1000</v>
      </c>
      <c r="AN133" s="267">
        <v>1000</v>
      </c>
      <c r="AO133" s="267">
        <v>57000</v>
      </c>
      <c r="AP133" s="267">
        <v>16000</v>
      </c>
      <c r="AQ133" s="267">
        <v>6000</v>
      </c>
      <c r="AR133" s="267">
        <v>6000</v>
      </c>
      <c r="AS133" s="267">
        <v>2000</v>
      </c>
      <c r="AT133" s="267">
        <v>1000</v>
      </c>
      <c r="AU133" s="267">
        <v>11000</v>
      </c>
      <c r="AV133" s="267">
        <v>1000</v>
      </c>
      <c r="AW133" s="267">
        <v>1000</v>
      </c>
      <c r="AX133" s="267">
        <v>3000</v>
      </c>
      <c r="AY133" s="267">
        <v>1000</v>
      </c>
      <c r="AZ133" s="267">
        <v>1000</v>
      </c>
      <c r="BA133" s="267">
        <v>2000</v>
      </c>
      <c r="BB133" s="267">
        <v>1000</v>
      </c>
      <c r="BC133" s="267">
        <v>1000</v>
      </c>
      <c r="BD133" s="267">
        <v>1000</v>
      </c>
      <c r="BE133" s="267">
        <v>1000</v>
      </c>
      <c r="BF133" s="267">
        <v>1000</v>
      </c>
      <c r="BG133" s="267">
        <v>2000</v>
      </c>
      <c r="BH133" s="267">
        <v>1000</v>
      </c>
      <c r="BI133" s="267">
        <v>1000</v>
      </c>
      <c r="BJ133" s="267">
        <v>4000</v>
      </c>
      <c r="BK133" s="267">
        <v>1000</v>
      </c>
      <c r="BL133" s="267">
        <v>1000</v>
      </c>
      <c r="BM133" s="267">
        <v>1000</v>
      </c>
      <c r="BN133" s="267">
        <v>1000</v>
      </c>
      <c r="BO133" s="267">
        <v>1000</v>
      </c>
      <c r="BP133" s="267">
        <v>4000</v>
      </c>
      <c r="BQ133" s="267">
        <v>1000</v>
      </c>
      <c r="BR133" s="267">
        <v>1000</v>
      </c>
      <c r="BS133" s="267">
        <v>1000</v>
      </c>
      <c r="BT133" s="267">
        <v>1000</v>
      </c>
      <c r="BU133" s="267">
        <v>1000</v>
      </c>
      <c r="BV133" s="267">
        <v>1000</v>
      </c>
      <c r="BW133" s="267">
        <v>2000</v>
      </c>
      <c r="BX133" s="267">
        <v>1000</v>
      </c>
      <c r="BY133" s="267">
        <v>1000</v>
      </c>
      <c r="BZ133" s="267">
        <v>1000</v>
      </c>
      <c r="CA133" s="267">
        <v>1000</v>
      </c>
      <c r="CB133" s="267">
        <v>1000</v>
      </c>
      <c r="CC133" s="267">
        <v>1000</v>
      </c>
      <c r="CD133" s="267">
        <v>1000</v>
      </c>
      <c r="CE133" s="267">
        <v>4000</v>
      </c>
      <c r="CF133" s="267">
        <v>1000</v>
      </c>
      <c r="CG133" s="267">
        <v>1000</v>
      </c>
      <c r="CH133" s="267">
        <v>1000</v>
      </c>
      <c r="CI133" s="267">
        <v>1000</v>
      </c>
      <c r="CJ133" s="267">
        <v>1000</v>
      </c>
      <c r="CK133" s="267">
        <v>1000</v>
      </c>
      <c r="CL133" s="267">
        <v>1000</v>
      </c>
      <c r="CM133" s="267">
        <v>1000</v>
      </c>
      <c r="CN133" s="267">
        <v>2000</v>
      </c>
      <c r="CO133" s="267">
        <v>1000</v>
      </c>
      <c r="CP133" s="267">
        <v>1000</v>
      </c>
      <c r="CQ133" s="267">
        <v>1000</v>
      </c>
      <c r="CR133" s="267">
        <v>1000</v>
      </c>
      <c r="CS133" s="267">
        <v>1000</v>
      </c>
      <c r="CT133" s="267">
        <v>3000</v>
      </c>
      <c r="CU133" s="267">
        <v>1000</v>
      </c>
      <c r="CV133" s="267">
        <v>1000</v>
      </c>
      <c r="CW133" s="267">
        <v>20000</v>
      </c>
      <c r="CX133" s="267">
        <v>9000</v>
      </c>
      <c r="CY133" s="267">
        <v>2000</v>
      </c>
      <c r="CZ133" s="267">
        <v>1000</v>
      </c>
      <c r="DA133" s="267">
        <v>1000</v>
      </c>
      <c r="DB133" s="267">
        <v>1000</v>
      </c>
      <c r="DC133" s="267">
        <v>1000</v>
      </c>
      <c r="DD133" s="267">
        <v>1000</v>
      </c>
      <c r="DE133" s="267">
        <v>1000</v>
      </c>
      <c r="DF133" s="267">
        <v>1000</v>
      </c>
      <c r="DG133" s="267">
        <v>1000</v>
      </c>
      <c r="DH133" s="267">
        <v>1000</v>
      </c>
      <c r="DI133" s="267">
        <v>15000</v>
      </c>
      <c r="DJ133" s="267">
        <v>2000</v>
      </c>
      <c r="DK133" s="267">
        <v>2000</v>
      </c>
      <c r="DL133" s="267">
        <v>36000</v>
      </c>
      <c r="DM133" s="267">
        <v>11000</v>
      </c>
      <c r="DN133" s="267">
        <v>6000</v>
      </c>
      <c r="DO133" s="267">
        <v>3000</v>
      </c>
      <c r="DP133" s="267">
        <v>1000</v>
      </c>
      <c r="DQ133" s="267">
        <v>1000</v>
      </c>
      <c r="DR133" s="267">
        <v>33000</v>
      </c>
      <c r="DS133" s="267">
        <v>16000</v>
      </c>
      <c r="DT133" s="267">
        <v>23000</v>
      </c>
      <c r="DU133" s="267">
        <v>70000</v>
      </c>
      <c r="DV133" s="267">
        <v>1000</v>
      </c>
      <c r="DW133" s="267">
        <v>614000</v>
      </c>
      <c r="DX133" s="267">
        <v>64000</v>
      </c>
      <c r="DY133" s="267">
        <v>548000</v>
      </c>
      <c r="DZ133" s="267">
        <v>68000</v>
      </c>
      <c r="EA133" s="267">
        <v>48000</v>
      </c>
      <c r="EB133" s="267">
        <v>3000</v>
      </c>
      <c r="EC133" s="267">
        <v>125000</v>
      </c>
      <c r="ED133" s="267">
        <v>19000</v>
      </c>
      <c r="EE133" s="267">
        <v>560000</v>
      </c>
      <c r="EF133" s="267">
        <v>68000</v>
      </c>
      <c r="EG133" s="267">
        <v>632000</v>
      </c>
      <c r="EH133" s="267">
        <v>57000</v>
      </c>
      <c r="EI133" s="267">
        <v>687000</v>
      </c>
      <c r="EJ133" s="267">
        <v>88000</v>
      </c>
      <c r="EK133" s="267">
        <v>0</v>
      </c>
      <c r="EL133" s="267">
        <v>0</v>
      </c>
      <c r="EM133" s="267">
        <v>0</v>
      </c>
      <c r="EN133" s="267">
        <v>1</v>
      </c>
      <c r="EO133" s="267">
        <v>0</v>
      </c>
      <c r="EP133" s="267">
        <v>0</v>
      </c>
      <c r="EQ133" s="267">
        <v>1</v>
      </c>
      <c r="ER133" s="267" t="s">
        <v>1383</v>
      </c>
    </row>
    <row r="134" spans="1:148" x14ac:dyDescent="0.35">
      <c r="A134" s="267" t="s">
        <v>2011</v>
      </c>
      <c r="B134" s="267">
        <v>1000</v>
      </c>
      <c r="C134" s="267">
        <v>1000</v>
      </c>
      <c r="D134" s="267">
        <v>1000</v>
      </c>
      <c r="E134" s="267">
        <v>1000</v>
      </c>
      <c r="F134" s="267">
        <v>1000</v>
      </c>
      <c r="G134" s="267">
        <v>1000</v>
      </c>
      <c r="H134" s="267">
        <v>1000</v>
      </c>
      <c r="I134" s="267">
        <v>1000</v>
      </c>
      <c r="J134" s="267">
        <v>1000</v>
      </c>
      <c r="K134" s="267">
        <v>1000</v>
      </c>
      <c r="L134" s="267">
        <v>1000</v>
      </c>
      <c r="M134" s="267">
        <v>1000</v>
      </c>
      <c r="N134" s="267">
        <v>5000</v>
      </c>
      <c r="O134" s="267">
        <v>3000</v>
      </c>
      <c r="P134" s="267">
        <v>1000</v>
      </c>
      <c r="Q134" s="267">
        <v>9000</v>
      </c>
      <c r="R134" s="267">
        <v>1000</v>
      </c>
      <c r="S134" s="267">
        <v>1000</v>
      </c>
      <c r="T134" s="267">
        <v>1000</v>
      </c>
      <c r="U134" s="267">
        <v>1000</v>
      </c>
      <c r="V134" s="267">
        <v>1000</v>
      </c>
      <c r="W134" s="267">
        <v>1000</v>
      </c>
      <c r="X134" s="267">
        <v>1000</v>
      </c>
      <c r="Y134" s="267">
        <v>1000</v>
      </c>
      <c r="Z134" s="267">
        <v>1000</v>
      </c>
      <c r="AA134" s="267">
        <v>1000</v>
      </c>
      <c r="AB134" s="267">
        <v>1000</v>
      </c>
      <c r="AC134" s="267">
        <v>1000</v>
      </c>
      <c r="AD134" s="267">
        <v>2000</v>
      </c>
      <c r="AE134" s="267">
        <v>1000</v>
      </c>
      <c r="AF134" s="267">
        <v>1000</v>
      </c>
      <c r="AG134" s="267">
        <v>1000</v>
      </c>
      <c r="AH134" s="267">
        <v>1000</v>
      </c>
      <c r="AI134" s="267">
        <v>1000</v>
      </c>
      <c r="AJ134" s="267">
        <v>1000</v>
      </c>
      <c r="AK134" s="267">
        <v>1000</v>
      </c>
      <c r="AL134" s="267">
        <v>1000</v>
      </c>
      <c r="AM134" s="267">
        <v>1000</v>
      </c>
      <c r="AN134" s="267">
        <v>1000</v>
      </c>
      <c r="AO134" s="267">
        <v>57000</v>
      </c>
      <c r="AP134" s="267">
        <v>16000</v>
      </c>
      <c r="AQ134" s="267">
        <v>6000</v>
      </c>
      <c r="AR134" s="267">
        <v>6000</v>
      </c>
      <c r="AS134" s="267">
        <v>2000</v>
      </c>
      <c r="AT134" s="267">
        <v>1000</v>
      </c>
      <c r="AU134" s="267">
        <v>11000</v>
      </c>
      <c r="AV134" s="267">
        <v>1000</v>
      </c>
      <c r="AW134" s="267">
        <v>1000</v>
      </c>
      <c r="AX134" s="267">
        <v>3000</v>
      </c>
      <c r="AY134" s="267">
        <v>1000</v>
      </c>
      <c r="AZ134" s="267">
        <v>1000</v>
      </c>
      <c r="BA134" s="267">
        <v>2000</v>
      </c>
      <c r="BB134" s="267">
        <v>1000</v>
      </c>
      <c r="BC134" s="267">
        <v>1000</v>
      </c>
      <c r="BD134" s="267">
        <v>1000</v>
      </c>
      <c r="BE134" s="267">
        <v>1000</v>
      </c>
      <c r="BF134" s="267">
        <v>1000</v>
      </c>
      <c r="BG134" s="267">
        <v>2000</v>
      </c>
      <c r="BH134" s="267">
        <v>1000</v>
      </c>
      <c r="BI134" s="267">
        <v>1000</v>
      </c>
      <c r="BJ134" s="267">
        <v>4000</v>
      </c>
      <c r="BK134" s="267">
        <v>1000</v>
      </c>
      <c r="BL134" s="267">
        <v>1000</v>
      </c>
      <c r="BM134" s="267">
        <v>1000</v>
      </c>
      <c r="BN134" s="267">
        <v>1000</v>
      </c>
      <c r="BO134" s="267">
        <v>1000</v>
      </c>
      <c r="BP134" s="267">
        <v>4000</v>
      </c>
      <c r="BQ134" s="267">
        <v>1000</v>
      </c>
      <c r="BR134" s="267">
        <v>1000</v>
      </c>
      <c r="BS134" s="267">
        <v>1000</v>
      </c>
      <c r="BT134" s="267">
        <v>1000</v>
      </c>
      <c r="BU134" s="267">
        <v>1000</v>
      </c>
      <c r="BV134" s="267">
        <v>1000</v>
      </c>
      <c r="BW134" s="267">
        <v>2000</v>
      </c>
      <c r="BX134" s="267">
        <v>1000</v>
      </c>
      <c r="BY134" s="267">
        <v>1000</v>
      </c>
      <c r="BZ134" s="267">
        <v>1000</v>
      </c>
      <c r="CA134" s="267">
        <v>1000</v>
      </c>
      <c r="CB134" s="267">
        <v>1000</v>
      </c>
      <c r="CC134" s="267">
        <v>1000</v>
      </c>
      <c r="CD134" s="267">
        <v>1000</v>
      </c>
      <c r="CE134" s="267">
        <v>4000</v>
      </c>
      <c r="CF134" s="267">
        <v>1000</v>
      </c>
      <c r="CG134" s="267">
        <v>1000</v>
      </c>
      <c r="CH134" s="267">
        <v>1000</v>
      </c>
      <c r="CI134" s="267">
        <v>1000</v>
      </c>
      <c r="CJ134" s="267">
        <v>1000</v>
      </c>
      <c r="CK134" s="267">
        <v>1000</v>
      </c>
      <c r="CL134" s="267">
        <v>1000</v>
      </c>
      <c r="CM134" s="267">
        <v>1000</v>
      </c>
      <c r="CN134" s="267">
        <v>2000</v>
      </c>
      <c r="CO134" s="267">
        <v>1000</v>
      </c>
      <c r="CP134" s="267">
        <v>1000</v>
      </c>
      <c r="CQ134" s="267">
        <v>1000</v>
      </c>
      <c r="CR134" s="267">
        <v>1000</v>
      </c>
      <c r="CS134" s="267">
        <v>1000</v>
      </c>
      <c r="CT134" s="267">
        <v>3000</v>
      </c>
      <c r="CU134" s="267">
        <v>1000</v>
      </c>
      <c r="CV134" s="267">
        <v>1000</v>
      </c>
      <c r="CW134" s="267">
        <v>20000</v>
      </c>
      <c r="CX134" s="267">
        <v>9000</v>
      </c>
      <c r="CY134" s="267">
        <v>2000</v>
      </c>
      <c r="CZ134" s="267">
        <v>1000</v>
      </c>
      <c r="DA134" s="267">
        <v>1000</v>
      </c>
      <c r="DB134" s="267">
        <v>1000</v>
      </c>
      <c r="DC134" s="267">
        <v>1000</v>
      </c>
      <c r="DD134" s="267">
        <v>1000</v>
      </c>
      <c r="DE134" s="267">
        <v>1000</v>
      </c>
      <c r="DF134" s="267">
        <v>1000</v>
      </c>
      <c r="DG134" s="267">
        <v>1000</v>
      </c>
      <c r="DH134" s="267">
        <v>1000</v>
      </c>
      <c r="DI134" s="267">
        <v>15000</v>
      </c>
      <c r="DJ134" s="267">
        <v>2000</v>
      </c>
      <c r="DK134" s="267">
        <v>2000</v>
      </c>
      <c r="DL134" s="267">
        <v>36000</v>
      </c>
      <c r="DM134" s="267">
        <v>11000</v>
      </c>
      <c r="DN134" s="267">
        <v>6000</v>
      </c>
      <c r="DO134" s="267">
        <v>3000</v>
      </c>
      <c r="DP134" s="267">
        <v>1000</v>
      </c>
      <c r="DQ134" s="267">
        <v>1000</v>
      </c>
      <c r="DR134" s="267">
        <v>33000</v>
      </c>
      <c r="DS134" s="267">
        <v>16000</v>
      </c>
      <c r="DT134" s="267">
        <v>23000</v>
      </c>
      <c r="DU134" s="267">
        <v>70000</v>
      </c>
      <c r="DV134" s="267">
        <v>1000</v>
      </c>
      <c r="DW134" s="267">
        <v>614000</v>
      </c>
      <c r="DX134" s="267">
        <v>64000</v>
      </c>
      <c r="DY134" s="267">
        <v>548000</v>
      </c>
      <c r="DZ134" s="267">
        <v>68000</v>
      </c>
      <c r="EA134" s="267">
        <v>48000</v>
      </c>
      <c r="EB134" s="267">
        <v>3000</v>
      </c>
      <c r="EC134" s="267">
        <v>125000</v>
      </c>
      <c r="ED134" s="267">
        <v>19000</v>
      </c>
      <c r="EE134" s="267">
        <v>560000</v>
      </c>
      <c r="EF134" s="267">
        <v>68000</v>
      </c>
      <c r="EG134" s="267">
        <v>632000</v>
      </c>
      <c r="EH134" s="267">
        <v>57000</v>
      </c>
      <c r="EI134" s="267">
        <v>687000</v>
      </c>
      <c r="EJ134" s="267">
        <v>88000</v>
      </c>
      <c r="EK134" s="267">
        <v>0</v>
      </c>
      <c r="EL134" s="267">
        <v>0</v>
      </c>
      <c r="EM134" s="267">
        <v>0</v>
      </c>
      <c r="EN134" s="267">
        <v>1</v>
      </c>
      <c r="EO134" s="267">
        <v>0</v>
      </c>
      <c r="EP134" s="267">
        <v>0</v>
      </c>
      <c r="EQ134" s="267">
        <v>0</v>
      </c>
      <c r="ER134" s="267" t="s">
        <v>2009</v>
      </c>
    </row>
    <row r="135" spans="1:148" x14ac:dyDescent="0.35">
      <c r="A135" s="267" t="s">
        <v>2047</v>
      </c>
      <c r="B135" s="267">
        <v>1000</v>
      </c>
      <c r="C135" s="267">
        <v>1000</v>
      </c>
      <c r="D135" s="267">
        <v>1000</v>
      </c>
      <c r="E135" s="267">
        <v>1000</v>
      </c>
      <c r="F135" s="267">
        <v>1000</v>
      </c>
      <c r="G135" s="267">
        <v>1000</v>
      </c>
      <c r="H135" s="267">
        <v>1000</v>
      </c>
      <c r="I135" s="267">
        <v>1000</v>
      </c>
      <c r="J135" s="267">
        <v>1000</v>
      </c>
      <c r="K135" s="267">
        <v>1000</v>
      </c>
      <c r="L135" s="267">
        <v>1000</v>
      </c>
      <c r="M135" s="267">
        <v>1000</v>
      </c>
      <c r="N135" s="267">
        <v>5000</v>
      </c>
      <c r="O135" s="267">
        <v>3000</v>
      </c>
      <c r="P135" s="267">
        <v>1000</v>
      </c>
      <c r="Q135" s="267">
        <v>9000</v>
      </c>
      <c r="R135" s="267">
        <v>1000</v>
      </c>
      <c r="S135" s="267">
        <v>1000</v>
      </c>
      <c r="T135" s="267">
        <v>1000</v>
      </c>
      <c r="U135" s="267">
        <v>1000</v>
      </c>
      <c r="V135" s="267">
        <v>1000</v>
      </c>
      <c r="W135" s="267">
        <v>1000</v>
      </c>
      <c r="X135" s="267">
        <v>1000</v>
      </c>
      <c r="Y135" s="267">
        <v>1000</v>
      </c>
      <c r="Z135" s="267">
        <v>1000</v>
      </c>
      <c r="AA135" s="267">
        <v>1000</v>
      </c>
      <c r="AB135" s="267">
        <v>1000</v>
      </c>
      <c r="AC135" s="267">
        <v>1000</v>
      </c>
      <c r="AD135" s="267">
        <v>2000</v>
      </c>
      <c r="AE135" s="267">
        <v>1000</v>
      </c>
      <c r="AF135" s="267">
        <v>1000</v>
      </c>
      <c r="AG135" s="267">
        <v>1000</v>
      </c>
      <c r="AH135" s="267">
        <v>1000</v>
      </c>
      <c r="AI135" s="267">
        <v>1000</v>
      </c>
      <c r="AJ135" s="267">
        <v>1000</v>
      </c>
      <c r="AK135" s="267">
        <v>1000</v>
      </c>
      <c r="AL135" s="267">
        <v>1000</v>
      </c>
      <c r="AM135" s="267">
        <v>1000</v>
      </c>
      <c r="AN135" s="267">
        <v>1000</v>
      </c>
      <c r="AO135" s="267">
        <v>57000</v>
      </c>
      <c r="AP135" s="267">
        <v>16000</v>
      </c>
      <c r="AQ135" s="267">
        <v>6000</v>
      </c>
      <c r="AR135" s="267">
        <v>6000</v>
      </c>
      <c r="AS135" s="267">
        <v>2000</v>
      </c>
      <c r="AT135" s="267">
        <v>1000</v>
      </c>
      <c r="AU135" s="267">
        <v>11000</v>
      </c>
      <c r="AV135" s="267">
        <v>1000</v>
      </c>
      <c r="AW135" s="267">
        <v>1000</v>
      </c>
      <c r="AX135" s="267">
        <v>3000</v>
      </c>
      <c r="AY135" s="267">
        <v>1000</v>
      </c>
      <c r="AZ135" s="267">
        <v>1000</v>
      </c>
      <c r="BA135" s="267">
        <v>2000</v>
      </c>
      <c r="BB135" s="267">
        <v>1000</v>
      </c>
      <c r="BC135" s="267">
        <v>1000</v>
      </c>
      <c r="BD135" s="267">
        <v>1000</v>
      </c>
      <c r="BE135" s="267">
        <v>1000</v>
      </c>
      <c r="BF135" s="267">
        <v>1000</v>
      </c>
      <c r="BG135" s="267">
        <v>2000</v>
      </c>
      <c r="BH135" s="267">
        <v>1000</v>
      </c>
      <c r="BI135" s="267">
        <v>1000</v>
      </c>
      <c r="BJ135" s="267">
        <v>4000</v>
      </c>
      <c r="BK135" s="267">
        <v>1000</v>
      </c>
      <c r="BL135" s="267">
        <v>1000</v>
      </c>
      <c r="BM135" s="267">
        <v>1000</v>
      </c>
      <c r="BN135" s="267">
        <v>1000</v>
      </c>
      <c r="BO135" s="267">
        <v>1000</v>
      </c>
      <c r="BP135" s="267">
        <v>4000</v>
      </c>
      <c r="BQ135" s="267">
        <v>1000</v>
      </c>
      <c r="BR135" s="267">
        <v>1000</v>
      </c>
      <c r="BS135" s="267">
        <v>1000</v>
      </c>
      <c r="BT135" s="267">
        <v>1000</v>
      </c>
      <c r="BU135" s="267">
        <v>1000</v>
      </c>
      <c r="BV135" s="267">
        <v>1000</v>
      </c>
      <c r="BW135" s="267">
        <v>2000</v>
      </c>
      <c r="BX135" s="267">
        <v>1000</v>
      </c>
      <c r="BY135" s="267">
        <v>1000</v>
      </c>
      <c r="BZ135" s="267">
        <v>1000</v>
      </c>
      <c r="CA135" s="267">
        <v>1000</v>
      </c>
      <c r="CB135" s="267">
        <v>1000</v>
      </c>
      <c r="CC135" s="267">
        <v>1000</v>
      </c>
      <c r="CD135" s="267">
        <v>1000</v>
      </c>
      <c r="CE135" s="267">
        <v>4000</v>
      </c>
      <c r="CF135" s="267">
        <v>1000</v>
      </c>
      <c r="CG135" s="267">
        <v>1000</v>
      </c>
      <c r="CH135" s="267">
        <v>1000</v>
      </c>
      <c r="CI135" s="267">
        <v>1000</v>
      </c>
      <c r="CJ135" s="267">
        <v>1000</v>
      </c>
      <c r="CK135" s="267">
        <v>1000</v>
      </c>
      <c r="CL135" s="267">
        <v>1000</v>
      </c>
      <c r="CM135" s="267">
        <v>1000</v>
      </c>
      <c r="CN135" s="267">
        <v>2000</v>
      </c>
      <c r="CO135" s="267">
        <v>1000</v>
      </c>
      <c r="CP135" s="267">
        <v>1000</v>
      </c>
      <c r="CQ135" s="267">
        <v>1000</v>
      </c>
      <c r="CR135" s="267">
        <v>1000</v>
      </c>
      <c r="CS135" s="267">
        <v>1000</v>
      </c>
      <c r="CT135" s="267">
        <v>3000</v>
      </c>
      <c r="CU135" s="267">
        <v>1000</v>
      </c>
      <c r="CV135" s="267">
        <v>1000</v>
      </c>
      <c r="CW135" s="267">
        <v>20000</v>
      </c>
      <c r="CX135" s="267">
        <v>9000</v>
      </c>
      <c r="CY135" s="267">
        <v>2000</v>
      </c>
      <c r="CZ135" s="267">
        <v>1000</v>
      </c>
      <c r="DA135" s="267">
        <v>1000</v>
      </c>
      <c r="DB135" s="267">
        <v>1000</v>
      </c>
      <c r="DC135" s="267">
        <v>1000</v>
      </c>
      <c r="DD135" s="267">
        <v>1000</v>
      </c>
      <c r="DE135" s="267">
        <v>1000</v>
      </c>
      <c r="DF135" s="267">
        <v>1000</v>
      </c>
      <c r="DG135" s="267">
        <v>1000</v>
      </c>
      <c r="DH135" s="267">
        <v>1000</v>
      </c>
      <c r="DI135" s="267">
        <v>15000</v>
      </c>
      <c r="DJ135" s="267">
        <v>2000</v>
      </c>
      <c r="DK135" s="267">
        <v>2000</v>
      </c>
      <c r="DL135" s="267">
        <v>36000</v>
      </c>
      <c r="DM135" s="267">
        <v>11000</v>
      </c>
      <c r="DN135" s="267">
        <v>6000</v>
      </c>
      <c r="DO135" s="267">
        <v>3000</v>
      </c>
      <c r="DP135" s="267">
        <v>1000</v>
      </c>
      <c r="DQ135" s="267">
        <v>1000</v>
      </c>
      <c r="DR135" s="267">
        <v>33000</v>
      </c>
      <c r="DS135" s="267">
        <v>16000</v>
      </c>
      <c r="DT135" s="267">
        <v>23000</v>
      </c>
      <c r="DU135" s="267">
        <v>70000</v>
      </c>
      <c r="DV135" s="267">
        <v>1000</v>
      </c>
      <c r="DW135" s="267">
        <v>614000</v>
      </c>
      <c r="DX135" s="267">
        <v>64000</v>
      </c>
      <c r="DY135" s="267">
        <v>548000</v>
      </c>
      <c r="DZ135" s="267">
        <v>68000</v>
      </c>
      <c r="EA135" s="267">
        <v>48000</v>
      </c>
      <c r="EB135" s="267">
        <v>3000</v>
      </c>
      <c r="EC135" s="267">
        <v>125000</v>
      </c>
      <c r="ED135" s="267">
        <v>19000</v>
      </c>
      <c r="EE135" s="267">
        <v>560000</v>
      </c>
      <c r="EF135" s="267">
        <v>68000</v>
      </c>
      <c r="EG135" s="267">
        <v>632000</v>
      </c>
      <c r="EH135" s="267">
        <v>57000</v>
      </c>
      <c r="EI135" s="267">
        <v>687000</v>
      </c>
      <c r="EJ135" s="267">
        <v>88000</v>
      </c>
      <c r="EK135" s="267">
        <v>0</v>
      </c>
      <c r="EL135" s="267">
        <v>0</v>
      </c>
      <c r="EM135" s="267">
        <v>0</v>
      </c>
      <c r="EN135" s="267">
        <v>1</v>
      </c>
      <c r="EO135" s="267">
        <v>0</v>
      </c>
      <c r="EP135" s="267">
        <v>0</v>
      </c>
      <c r="EQ135" s="267">
        <v>1</v>
      </c>
      <c r="ER135" s="267" t="s">
        <v>2045</v>
      </c>
    </row>
    <row r="136" spans="1:148" x14ac:dyDescent="0.35">
      <c r="A136" s="267" t="s">
        <v>2059</v>
      </c>
      <c r="B136" s="267">
        <v>1000</v>
      </c>
      <c r="C136" s="267">
        <v>1000</v>
      </c>
      <c r="D136" s="267">
        <v>1000</v>
      </c>
      <c r="E136" s="267">
        <v>1000</v>
      </c>
      <c r="F136" s="267">
        <v>1000</v>
      </c>
      <c r="G136" s="267">
        <v>1000</v>
      </c>
      <c r="H136" s="267">
        <v>1000</v>
      </c>
      <c r="I136" s="267">
        <v>1000</v>
      </c>
      <c r="J136" s="267">
        <v>1000</v>
      </c>
      <c r="K136" s="267">
        <v>1000</v>
      </c>
      <c r="L136" s="267">
        <v>1000</v>
      </c>
      <c r="M136" s="267">
        <v>1000</v>
      </c>
      <c r="N136" s="267">
        <v>5000</v>
      </c>
      <c r="O136" s="267">
        <v>3000</v>
      </c>
      <c r="P136" s="267">
        <v>1000</v>
      </c>
      <c r="Q136" s="267">
        <v>9000</v>
      </c>
      <c r="R136" s="267">
        <v>1000</v>
      </c>
      <c r="S136" s="267">
        <v>1000</v>
      </c>
      <c r="T136" s="267">
        <v>1000</v>
      </c>
      <c r="U136" s="267">
        <v>1000</v>
      </c>
      <c r="V136" s="267">
        <v>1000</v>
      </c>
      <c r="W136" s="267">
        <v>1000</v>
      </c>
      <c r="X136" s="267">
        <v>1000</v>
      </c>
      <c r="Y136" s="267">
        <v>1000</v>
      </c>
      <c r="Z136" s="267">
        <v>1000</v>
      </c>
      <c r="AA136" s="267">
        <v>1000</v>
      </c>
      <c r="AB136" s="267">
        <v>1000</v>
      </c>
      <c r="AC136" s="267">
        <v>1000</v>
      </c>
      <c r="AD136" s="267">
        <v>2000</v>
      </c>
      <c r="AE136" s="267">
        <v>1000</v>
      </c>
      <c r="AF136" s="267">
        <v>1000</v>
      </c>
      <c r="AG136" s="267">
        <v>1000</v>
      </c>
      <c r="AH136" s="267">
        <v>1000</v>
      </c>
      <c r="AI136" s="267">
        <v>1000</v>
      </c>
      <c r="AJ136" s="267">
        <v>1000</v>
      </c>
      <c r="AK136" s="267">
        <v>1000</v>
      </c>
      <c r="AL136" s="267">
        <v>1000</v>
      </c>
      <c r="AM136" s="267">
        <v>1000</v>
      </c>
      <c r="AN136" s="267">
        <v>1000</v>
      </c>
      <c r="AO136" s="267">
        <v>57000</v>
      </c>
      <c r="AP136" s="267">
        <v>16000</v>
      </c>
      <c r="AQ136" s="267">
        <v>6000</v>
      </c>
      <c r="AR136" s="267">
        <v>6000</v>
      </c>
      <c r="AS136" s="267">
        <v>2000</v>
      </c>
      <c r="AT136" s="267">
        <v>1000</v>
      </c>
      <c r="AU136" s="267">
        <v>11000</v>
      </c>
      <c r="AV136" s="267">
        <v>1000</v>
      </c>
      <c r="AW136" s="267">
        <v>1000</v>
      </c>
      <c r="AX136" s="267">
        <v>3000</v>
      </c>
      <c r="AY136" s="267">
        <v>1000</v>
      </c>
      <c r="AZ136" s="267">
        <v>1000</v>
      </c>
      <c r="BA136" s="267">
        <v>2000</v>
      </c>
      <c r="BB136" s="267">
        <v>1000</v>
      </c>
      <c r="BC136" s="267">
        <v>1000</v>
      </c>
      <c r="BD136" s="267">
        <v>1000</v>
      </c>
      <c r="BE136" s="267">
        <v>1000</v>
      </c>
      <c r="BF136" s="267">
        <v>1000</v>
      </c>
      <c r="BG136" s="267">
        <v>2000</v>
      </c>
      <c r="BH136" s="267">
        <v>1000</v>
      </c>
      <c r="BI136" s="267">
        <v>1000</v>
      </c>
      <c r="BJ136" s="267">
        <v>4000</v>
      </c>
      <c r="BK136" s="267">
        <v>1000</v>
      </c>
      <c r="BL136" s="267">
        <v>1000</v>
      </c>
      <c r="BM136" s="267">
        <v>1000</v>
      </c>
      <c r="BN136" s="267">
        <v>1000</v>
      </c>
      <c r="BO136" s="267">
        <v>1000</v>
      </c>
      <c r="BP136" s="267">
        <v>4000</v>
      </c>
      <c r="BQ136" s="267">
        <v>1000</v>
      </c>
      <c r="BR136" s="267">
        <v>1000</v>
      </c>
      <c r="BS136" s="267">
        <v>1000</v>
      </c>
      <c r="BT136" s="267">
        <v>1000</v>
      </c>
      <c r="BU136" s="267">
        <v>1000</v>
      </c>
      <c r="BV136" s="267">
        <v>1000</v>
      </c>
      <c r="BW136" s="267">
        <v>2000</v>
      </c>
      <c r="BX136" s="267">
        <v>1000</v>
      </c>
      <c r="BY136" s="267">
        <v>1000</v>
      </c>
      <c r="BZ136" s="267">
        <v>1000</v>
      </c>
      <c r="CA136" s="267">
        <v>1000</v>
      </c>
      <c r="CB136" s="267">
        <v>1000</v>
      </c>
      <c r="CC136" s="267">
        <v>1000</v>
      </c>
      <c r="CD136" s="267">
        <v>1000</v>
      </c>
      <c r="CE136" s="267">
        <v>4000</v>
      </c>
      <c r="CF136" s="267">
        <v>1000</v>
      </c>
      <c r="CG136" s="267">
        <v>1000</v>
      </c>
      <c r="CH136" s="267">
        <v>1000</v>
      </c>
      <c r="CI136" s="267">
        <v>1000</v>
      </c>
      <c r="CJ136" s="267">
        <v>1000</v>
      </c>
      <c r="CK136" s="267">
        <v>1000</v>
      </c>
      <c r="CL136" s="267">
        <v>1000</v>
      </c>
      <c r="CM136" s="267">
        <v>1000</v>
      </c>
      <c r="CN136" s="267">
        <v>2000</v>
      </c>
      <c r="CO136" s="267">
        <v>1000</v>
      </c>
      <c r="CP136" s="267">
        <v>1000</v>
      </c>
      <c r="CQ136" s="267">
        <v>1000</v>
      </c>
      <c r="CR136" s="267">
        <v>1000</v>
      </c>
      <c r="CS136" s="267">
        <v>1000</v>
      </c>
      <c r="CT136" s="267">
        <v>3000</v>
      </c>
      <c r="CU136" s="267">
        <v>1000</v>
      </c>
      <c r="CV136" s="267">
        <v>1000</v>
      </c>
      <c r="CW136" s="267">
        <v>20000</v>
      </c>
      <c r="CX136" s="267">
        <v>9000</v>
      </c>
      <c r="CY136" s="267">
        <v>2000</v>
      </c>
      <c r="CZ136" s="267">
        <v>1000</v>
      </c>
      <c r="DA136" s="267">
        <v>1000</v>
      </c>
      <c r="DB136" s="267">
        <v>1000</v>
      </c>
      <c r="DC136" s="267">
        <v>1000</v>
      </c>
      <c r="DD136" s="267">
        <v>1000</v>
      </c>
      <c r="DE136" s="267">
        <v>1000</v>
      </c>
      <c r="DF136" s="267">
        <v>1000</v>
      </c>
      <c r="DG136" s="267">
        <v>1000</v>
      </c>
      <c r="DH136" s="267">
        <v>1000</v>
      </c>
      <c r="DI136" s="267">
        <v>15000</v>
      </c>
      <c r="DJ136" s="267">
        <v>2000</v>
      </c>
      <c r="DK136" s="267">
        <v>2000</v>
      </c>
      <c r="DL136" s="267">
        <v>36000</v>
      </c>
      <c r="DM136" s="267">
        <v>11000</v>
      </c>
      <c r="DN136" s="267">
        <v>6000</v>
      </c>
      <c r="DO136" s="267">
        <v>3000</v>
      </c>
      <c r="DP136" s="267">
        <v>1000</v>
      </c>
      <c r="DQ136" s="267">
        <v>1000</v>
      </c>
      <c r="DR136" s="267">
        <v>33000</v>
      </c>
      <c r="DS136" s="267">
        <v>16000</v>
      </c>
      <c r="DT136" s="267">
        <v>23000</v>
      </c>
      <c r="DU136" s="267">
        <v>70000</v>
      </c>
      <c r="DV136" s="267">
        <v>1000</v>
      </c>
      <c r="DW136" s="267">
        <v>614000</v>
      </c>
      <c r="DX136" s="267">
        <v>64000</v>
      </c>
      <c r="DY136" s="267">
        <v>548000</v>
      </c>
      <c r="DZ136" s="267">
        <v>68000</v>
      </c>
      <c r="EA136" s="267">
        <v>48000</v>
      </c>
      <c r="EB136" s="267">
        <v>3000</v>
      </c>
      <c r="EC136" s="267">
        <v>125000</v>
      </c>
      <c r="ED136" s="267">
        <v>19000</v>
      </c>
      <c r="EE136" s="267">
        <v>560000</v>
      </c>
      <c r="EF136" s="267">
        <v>68000</v>
      </c>
      <c r="EG136" s="267">
        <v>632000</v>
      </c>
      <c r="EH136" s="267">
        <v>57000</v>
      </c>
      <c r="EI136" s="267">
        <v>687000</v>
      </c>
      <c r="EJ136" s="267">
        <v>88000</v>
      </c>
      <c r="EK136" s="267">
        <v>0</v>
      </c>
      <c r="EL136" s="267">
        <v>0</v>
      </c>
      <c r="EM136" s="267">
        <v>0</v>
      </c>
      <c r="EN136" s="267">
        <v>1</v>
      </c>
      <c r="EO136" s="267">
        <v>0</v>
      </c>
      <c r="EP136" s="267">
        <v>0</v>
      </c>
      <c r="EQ136" s="267">
        <v>0</v>
      </c>
      <c r="ER136" s="267" t="s">
        <v>2057</v>
      </c>
    </row>
    <row r="137" spans="1:148" x14ac:dyDescent="0.35">
      <c r="A137" s="267" t="s">
        <v>2074</v>
      </c>
      <c r="B137" s="267">
        <v>1000</v>
      </c>
      <c r="C137" s="267">
        <v>1000</v>
      </c>
      <c r="D137" s="267">
        <v>1000</v>
      </c>
      <c r="E137" s="267">
        <v>1000</v>
      </c>
      <c r="F137" s="267">
        <v>1000</v>
      </c>
      <c r="G137" s="267">
        <v>1000</v>
      </c>
      <c r="H137" s="267">
        <v>1000</v>
      </c>
      <c r="I137" s="267">
        <v>1000</v>
      </c>
      <c r="J137" s="267">
        <v>1000</v>
      </c>
      <c r="K137" s="267">
        <v>1000</v>
      </c>
      <c r="L137" s="267">
        <v>1000</v>
      </c>
      <c r="M137" s="267">
        <v>1000</v>
      </c>
      <c r="N137" s="267">
        <v>5000</v>
      </c>
      <c r="O137" s="267">
        <v>3000</v>
      </c>
      <c r="P137" s="267">
        <v>1000</v>
      </c>
      <c r="Q137" s="267">
        <v>9000</v>
      </c>
      <c r="R137" s="267">
        <v>1000</v>
      </c>
      <c r="S137" s="267">
        <v>1000</v>
      </c>
      <c r="T137" s="267">
        <v>1000</v>
      </c>
      <c r="U137" s="267">
        <v>1000</v>
      </c>
      <c r="V137" s="267">
        <v>1000</v>
      </c>
      <c r="W137" s="267">
        <v>1000</v>
      </c>
      <c r="X137" s="267">
        <v>1000</v>
      </c>
      <c r="Y137" s="267">
        <v>1000</v>
      </c>
      <c r="Z137" s="267">
        <v>1000</v>
      </c>
      <c r="AA137" s="267">
        <v>1000</v>
      </c>
      <c r="AB137" s="267">
        <v>1000</v>
      </c>
      <c r="AC137" s="267">
        <v>1000</v>
      </c>
      <c r="AD137" s="267">
        <v>2000</v>
      </c>
      <c r="AE137" s="267">
        <v>1000</v>
      </c>
      <c r="AF137" s="267">
        <v>1000</v>
      </c>
      <c r="AG137" s="267">
        <v>1000</v>
      </c>
      <c r="AH137" s="267">
        <v>1000</v>
      </c>
      <c r="AI137" s="267">
        <v>1000</v>
      </c>
      <c r="AJ137" s="267">
        <v>1000</v>
      </c>
      <c r="AK137" s="267">
        <v>1000</v>
      </c>
      <c r="AL137" s="267">
        <v>1000</v>
      </c>
      <c r="AM137" s="267">
        <v>1000</v>
      </c>
      <c r="AN137" s="267">
        <v>1000</v>
      </c>
      <c r="AO137" s="267">
        <v>57000</v>
      </c>
      <c r="AP137" s="267">
        <v>16000</v>
      </c>
      <c r="AQ137" s="267">
        <v>6000</v>
      </c>
      <c r="AR137" s="267">
        <v>6000</v>
      </c>
      <c r="AS137" s="267">
        <v>2000</v>
      </c>
      <c r="AT137" s="267">
        <v>1000</v>
      </c>
      <c r="AU137" s="267">
        <v>11000</v>
      </c>
      <c r="AV137" s="267">
        <v>1000</v>
      </c>
      <c r="AW137" s="267">
        <v>1000</v>
      </c>
      <c r="AX137" s="267">
        <v>3000</v>
      </c>
      <c r="AY137" s="267">
        <v>1000</v>
      </c>
      <c r="AZ137" s="267">
        <v>1000</v>
      </c>
      <c r="BA137" s="267">
        <v>2000</v>
      </c>
      <c r="BB137" s="267">
        <v>1000</v>
      </c>
      <c r="BC137" s="267">
        <v>1000</v>
      </c>
      <c r="BD137" s="267">
        <v>1000</v>
      </c>
      <c r="BE137" s="267">
        <v>1000</v>
      </c>
      <c r="BF137" s="267">
        <v>1000</v>
      </c>
      <c r="BG137" s="267">
        <v>2000</v>
      </c>
      <c r="BH137" s="267">
        <v>1000</v>
      </c>
      <c r="BI137" s="267">
        <v>1000</v>
      </c>
      <c r="BJ137" s="267">
        <v>4000</v>
      </c>
      <c r="BK137" s="267">
        <v>1000</v>
      </c>
      <c r="BL137" s="267">
        <v>1000</v>
      </c>
      <c r="BM137" s="267">
        <v>1000</v>
      </c>
      <c r="BN137" s="267">
        <v>1000</v>
      </c>
      <c r="BO137" s="267">
        <v>1000</v>
      </c>
      <c r="BP137" s="267">
        <v>4000</v>
      </c>
      <c r="BQ137" s="267">
        <v>1000</v>
      </c>
      <c r="BR137" s="267">
        <v>1000</v>
      </c>
      <c r="BS137" s="267">
        <v>1000</v>
      </c>
      <c r="BT137" s="267">
        <v>1000</v>
      </c>
      <c r="BU137" s="267">
        <v>1000</v>
      </c>
      <c r="BV137" s="267">
        <v>1000</v>
      </c>
      <c r="BW137" s="267">
        <v>2000</v>
      </c>
      <c r="BX137" s="267">
        <v>1000</v>
      </c>
      <c r="BY137" s="267">
        <v>1000</v>
      </c>
      <c r="BZ137" s="267">
        <v>1000</v>
      </c>
      <c r="CA137" s="267">
        <v>1000</v>
      </c>
      <c r="CB137" s="267">
        <v>1000</v>
      </c>
      <c r="CC137" s="267">
        <v>1000</v>
      </c>
      <c r="CD137" s="267">
        <v>1000</v>
      </c>
      <c r="CE137" s="267">
        <v>4000</v>
      </c>
      <c r="CF137" s="267">
        <v>1000</v>
      </c>
      <c r="CG137" s="267">
        <v>1000</v>
      </c>
      <c r="CH137" s="267">
        <v>1000</v>
      </c>
      <c r="CI137" s="267">
        <v>1000</v>
      </c>
      <c r="CJ137" s="267">
        <v>1000</v>
      </c>
      <c r="CK137" s="267">
        <v>1000</v>
      </c>
      <c r="CL137" s="267">
        <v>1000</v>
      </c>
      <c r="CM137" s="267">
        <v>1000</v>
      </c>
      <c r="CN137" s="267">
        <v>2000</v>
      </c>
      <c r="CO137" s="267">
        <v>1000</v>
      </c>
      <c r="CP137" s="267">
        <v>1000</v>
      </c>
      <c r="CQ137" s="267">
        <v>1000</v>
      </c>
      <c r="CR137" s="267">
        <v>1000</v>
      </c>
      <c r="CS137" s="267">
        <v>1000</v>
      </c>
      <c r="CT137" s="267">
        <v>3000</v>
      </c>
      <c r="CU137" s="267">
        <v>1000</v>
      </c>
      <c r="CV137" s="267">
        <v>1000</v>
      </c>
      <c r="CW137" s="267">
        <v>20000</v>
      </c>
      <c r="CX137" s="267">
        <v>9000</v>
      </c>
      <c r="CY137" s="267">
        <v>2000</v>
      </c>
      <c r="CZ137" s="267">
        <v>1000</v>
      </c>
      <c r="DA137" s="267">
        <v>1000</v>
      </c>
      <c r="DB137" s="267">
        <v>1000</v>
      </c>
      <c r="DC137" s="267">
        <v>1000</v>
      </c>
      <c r="DD137" s="267">
        <v>1000</v>
      </c>
      <c r="DE137" s="267">
        <v>1000</v>
      </c>
      <c r="DF137" s="267">
        <v>1000</v>
      </c>
      <c r="DG137" s="267">
        <v>1000</v>
      </c>
      <c r="DH137" s="267">
        <v>1000</v>
      </c>
      <c r="DI137" s="267">
        <v>15000</v>
      </c>
      <c r="DJ137" s="267">
        <v>2000</v>
      </c>
      <c r="DK137" s="267">
        <v>2000</v>
      </c>
      <c r="DL137" s="267">
        <v>36000</v>
      </c>
      <c r="DM137" s="267">
        <v>11000</v>
      </c>
      <c r="DN137" s="267">
        <v>6000</v>
      </c>
      <c r="DO137" s="267">
        <v>3000</v>
      </c>
      <c r="DP137" s="267">
        <v>1000</v>
      </c>
      <c r="DQ137" s="267">
        <v>1000</v>
      </c>
      <c r="DR137" s="267">
        <v>33000</v>
      </c>
      <c r="DS137" s="267">
        <v>16000</v>
      </c>
      <c r="DT137" s="267">
        <v>23000</v>
      </c>
      <c r="DU137" s="267">
        <v>70000</v>
      </c>
      <c r="DV137" s="267">
        <v>1000</v>
      </c>
      <c r="DW137" s="267">
        <v>614000</v>
      </c>
      <c r="DX137" s="267">
        <v>64000</v>
      </c>
      <c r="DY137" s="267">
        <v>548000</v>
      </c>
      <c r="DZ137" s="267">
        <v>68000</v>
      </c>
      <c r="EA137" s="267">
        <v>48000</v>
      </c>
      <c r="EB137" s="267">
        <v>3000</v>
      </c>
      <c r="EC137" s="267">
        <v>125000</v>
      </c>
      <c r="ED137" s="267">
        <v>19000</v>
      </c>
      <c r="EE137" s="267">
        <v>560000</v>
      </c>
      <c r="EF137" s="267">
        <v>68000</v>
      </c>
      <c r="EG137" s="267">
        <v>632000</v>
      </c>
      <c r="EH137" s="267">
        <v>57000</v>
      </c>
      <c r="EI137" s="267">
        <v>687000</v>
      </c>
      <c r="EJ137" s="267">
        <v>88000</v>
      </c>
      <c r="EK137" s="267">
        <v>0</v>
      </c>
      <c r="EL137" s="267">
        <v>0</v>
      </c>
      <c r="EM137" s="267">
        <v>0</v>
      </c>
      <c r="EN137" s="267">
        <v>1</v>
      </c>
      <c r="EO137" s="267">
        <v>0</v>
      </c>
      <c r="EP137" s="267">
        <v>0</v>
      </c>
      <c r="EQ137" s="267">
        <v>0</v>
      </c>
      <c r="ER137" s="267" t="s">
        <v>2072</v>
      </c>
    </row>
    <row r="138" spans="1:148" x14ac:dyDescent="0.35">
      <c r="A138" s="267" t="s">
        <v>1129</v>
      </c>
      <c r="B138" s="267">
        <v>1000</v>
      </c>
      <c r="C138" s="267">
        <v>1000</v>
      </c>
      <c r="D138" s="267">
        <v>1000</v>
      </c>
      <c r="E138" s="267">
        <v>1000</v>
      </c>
      <c r="F138" s="267">
        <v>1000</v>
      </c>
      <c r="G138" s="267">
        <v>1000</v>
      </c>
      <c r="H138" s="267">
        <v>1000</v>
      </c>
      <c r="I138" s="267">
        <v>1000</v>
      </c>
      <c r="J138" s="267">
        <v>1000</v>
      </c>
      <c r="K138" s="267">
        <v>1000</v>
      </c>
      <c r="L138" s="267">
        <v>1000</v>
      </c>
      <c r="M138" s="267">
        <v>1000</v>
      </c>
      <c r="N138" s="267">
        <v>5000</v>
      </c>
      <c r="O138" s="267">
        <v>3000</v>
      </c>
      <c r="P138" s="267">
        <v>1000</v>
      </c>
      <c r="Q138" s="267">
        <v>9000</v>
      </c>
      <c r="R138" s="267">
        <v>1000</v>
      </c>
      <c r="S138" s="267">
        <v>1000</v>
      </c>
      <c r="T138" s="267">
        <v>1000</v>
      </c>
      <c r="U138" s="267">
        <v>1000</v>
      </c>
      <c r="V138" s="267">
        <v>1000</v>
      </c>
      <c r="W138" s="267">
        <v>1000</v>
      </c>
      <c r="X138" s="267">
        <v>1000</v>
      </c>
      <c r="Y138" s="267">
        <v>1000</v>
      </c>
      <c r="Z138" s="267">
        <v>1000</v>
      </c>
      <c r="AA138" s="267">
        <v>1000</v>
      </c>
      <c r="AB138" s="267">
        <v>1000</v>
      </c>
      <c r="AC138" s="267">
        <v>1000</v>
      </c>
      <c r="AD138" s="267">
        <v>2000</v>
      </c>
      <c r="AE138" s="267">
        <v>1000</v>
      </c>
      <c r="AF138" s="267">
        <v>1000</v>
      </c>
      <c r="AG138" s="267">
        <v>1000</v>
      </c>
      <c r="AH138" s="267">
        <v>1000</v>
      </c>
      <c r="AI138" s="267">
        <v>1000</v>
      </c>
      <c r="AJ138" s="267">
        <v>1000</v>
      </c>
      <c r="AK138" s="267">
        <v>1000</v>
      </c>
      <c r="AL138" s="267">
        <v>1000</v>
      </c>
      <c r="AM138" s="267">
        <v>1000</v>
      </c>
      <c r="AN138" s="267">
        <v>1000</v>
      </c>
      <c r="AO138" s="267">
        <v>57000</v>
      </c>
      <c r="AP138" s="267">
        <v>16000</v>
      </c>
      <c r="AQ138" s="267">
        <v>6000</v>
      </c>
      <c r="AR138" s="267">
        <v>6000</v>
      </c>
      <c r="AS138" s="267">
        <v>2000</v>
      </c>
      <c r="AT138" s="267">
        <v>1000</v>
      </c>
      <c r="AU138" s="267">
        <v>11000</v>
      </c>
      <c r="AV138" s="267">
        <v>1000</v>
      </c>
      <c r="AW138" s="267">
        <v>1000</v>
      </c>
      <c r="AX138" s="267">
        <v>3000</v>
      </c>
      <c r="AY138" s="267">
        <v>1000</v>
      </c>
      <c r="AZ138" s="267">
        <v>1000</v>
      </c>
      <c r="BA138" s="267">
        <v>2000</v>
      </c>
      <c r="BB138" s="267">
        <v>1000</v>
      </c>
      <c r="BC138" s="267">
        <v>1000</v>
      </c>
      <c r="BD138" s="267">
        <v>1000</v>
      </c>
      <c r="BE138" s="267">
        <v>1000</v>
      </c>
      <c r="BF138" s="267">
        <v>1000</v>
      </c>
      <c r="BG138" s="267">
        <v>2000</v>
      </c>
      <c r="BH138" s="267">
        <v>1000</v>
      </c>
      <c r="BI138" s="267">
        <v>1000</v>
      </c>
      <c r="BJ138" s="267">
        <v>4000</v>
      </c>
      <c r="BK138" s="267">
        <v>1000</v>
      </c>
      <c r="BL138" s="267">
        <v>1000</v>
      </c>
      <c r="BM138" s="267">
        <v>1000</v>
      </c>
      <c r="BN138" s="267">
        <v>1000</v>
      </c>
      <c r="BO138" s="267">
        <v>1000</v>
      </c>
      <c r="BP138" s="267">
        <v>4000</v>
      </c>
      <c r="BQ138" s="267">
        <v>1000</v>
      </c>
      <c r="BR138" s="267">
        <v>1000</v>
      </c>
      <c r="BS138" s="267">
        <v>1000</v>
      </c>
      <c r="BT138" s="267">
        <v>1000</v>
      </c>
      <c r="BU138" s="267">
        <v>1000</v>
      </c>
      <c r="BV138" s="267">
        <v>1000</v>
      </c>
      <c r="BW138" s="267">
        <v>2000</v>
      </c>
      <c r="BX138" s="267">
        <v>1000</v>
      </c>
      <c r="BY138" s="267">
        <v>1000</v>
      </c>
      <c r="BZ138" s="267">
        <v>1000</v>
      </c>
      <c r="CA138" s="267">
        <v>1000</v>
      </c>
      <c r="CB138" s="267">
        <v>1000</v>
      </c>
      <c r="CC138" s="267">
        <v>1000</v>
      </c>
      <c r="CD138" s="267">
        <v>1000</v>
      </c>
      <c r="CE138" s="267">
        <v>4000</v>
      </c>
      <c r="CF138" s="267">
        <v>1000</v>
      </c>
      <c r="CG138" s="267">
        <v>1000</v>
      </c>
      <c r="CH138" s="267">
        <v>1000</v>
      </c>
      <c r="CI138" s="267">
        <v>1000</v>
      </c>
      <c r="CJ138" s="267">
        <v>1000</v>
      </c>
      <c r="CK138" s="267">
        <v>1000</v>
      </c>
      <c r="CL138" s="267">
        <v>1000</v>
      </c>
      <c r="CM138" s="267">
        <v>1000</v>
      </c>
      <c r="CN138" s="267">
        <v>2000</v>
      </c>
      <c r="CO138" s="267">
        <v>1000</v>
      </c>
      <c r="CP138" s="267">
        <v>1000</v>
      </c>
      <c r="CQ138" s="267">
        <v>1000</v>
      </c>
      <c r="CR138" s="267">
        <v>1000</v>
      </c>
      <c r="CS138" s="267">
        <v>1000</v>
      </c>
      <c r="CT138" s="267">
        <v>3000</v>
      </c>
      <c r="CU138" s="267">
        <v>1000</v>
      </c>
      <c r="CV138" s="267">
        <v>1000</v>
      </c>
      <c r="CW138" s="267">
        <v>20000</v>
      </c>
      <c r="CX138" s="267">
        <v>9000</v>
      </c>
      <c r="CY138" s="267">
        <v>2000</v>
      </c>
      <c r="CZ138" s="267">
        <v>1000</v>
      </c>
      <c r="DA138" s="267">
        <v>1000</v>
      </c>
      <c r="DB138" s="267">
        <v>1000</v>
      </c>
      <c r="DC138" s="267">
        <v>1000</v>
      </c>
      <c r="DD138" s="267">
        <v>1000</v>
      </c>
      <c r="DE138" s="267">
        <v>1000</v>
      </c>
      <c r="DF138" s="267">
        <v>1000</v>
      </c>
      <c r="DG138" s="267">
        <v>1000</v>
      </c>
      <c r="DH138" s="267">
        <v>1000</v>
      </c>
      <c r="DI138" s="267">
        <v>15000</v>
      </c>
      <c r="DJ138" s="267">
        <v>2000</v>
      </c>
      <c r="DK138" s="267">
        <v>2000</v>
      </c>
      <c r="DL138" s="267">
        <v>36000</v>
      </c>
      <c r="DM138" s="267">
        <v>11000</v>
      </c>
      <c r="DN138" s="267">
        <v>6000</v>
      </c>
      <c r="DO138" s="267">
        <v>3000</v>
      </c>
      <c r="DP138" s="267">
        <v>1000</v>
      </c>
      <c r="DQ138" s="267">
        <v>1000</v>
      </c>
      <c r="DR138" s="267">
        <v>33000</v>
      </c>
      <c r="DS138" s="267">
        <v>16000</v>
      </c>
      <c r="DT138" s="267">
        <v>23000</v>
      </c>
      <c r="DU138" s="267">
        <v>70000</v>
      </c>
      <c r="DV138" s="267">
        <v>1000</v>
      </c>
      <c r="DW138" s="267">
        <v>614000</v>
      </c>
      <c r="DX138" s="267">
        <v>64000</v>
      </c>
      <c r="DY138" s="267">
        <v>548000</v>
      </c>
      <c r="DZ138" s="267">
        <v>68000</v>
      </c>
      <c r="EA138" s="267">
        <v>48000</v>
      </c>
      <c r="EB138" s="267">
        <v>3000</v>
      </c>
      <c r="EC138" s="267">
        <v>125000</v>
      </c>
      <c r="ED138" s="267">
        <v>19000</v>
      </c>
      <c r="EE138" s="267">
        <v>560000</v>
      </c>
      <c r="EF138" s="267">
        <v>68000</v>
      </c>
      <c r="EG138" s="267">
        <v>632000</v>
      </c>
      <c r="EH138" s="267">
        <v>57000</v>
      </c>
      <c r="EI138" s="267">
        <v>687000</v>
      </c>
      <c r="EJ138" s="267">
        <v>88000</v>
      </c>
      <c r="EK138" s="267">
        <v>0</v>
      </c>
      <c r="EL138" s="267">
        <v>0</v>
      </c>
      <c r="EM138" s="267">
        <v>0</v>
      </c>
      <c r="EN138" s="267">
        <v>1</v>
      </c>
      <c r="EO138" s="267">
        <v>0</v>
      </c>
      <c r="EP138" s="267">
        <v>0</v>
      </c>
      <c r="EQ138" s="267">
        <v>0</v>
      </c>
      <c r="ER138" s="267" t="s">
        <v>1127</v>
      </c>
    </row>
    <row r="139" spans="1:148" x14ac:dyDescent="0.35">
      <c r="A139" s="267" t="s">
        <v>1199</v>
      </c>
      <c r="B139" s="267">
        <v>1000</v>
      </c>
      <c r="C139" s="267">
        <v>1000</v>
      </c>
      <c r="D139" s="267">
        <v>1000</v>
      </c>
      <c r="E139" s="267">
        <v>1000</v>
      </c>
      <c r="F139" s="267">
        <v>1000</v>
      </c>
      <c r="G139" s="267">
        <v>1000</v>
      </c>
      <c r="H139" s="267">
        <v>1000</v>
      </c>
      <c r="I139" s="267">
        <v>1000</v>
      </c>
      <c r="J139" s="267">
        <v>1000</v>
      </c>
      <c r="K139" s="267">
        <v>1000</v>
      </c>
      <c r="L139" s="267">
        <v>1000</v>
      </c>
      <c r="M139" s="267">
        <v>1000</v>
      </c>
      <c r="N139" s="267">
        <v>5000</v>
      </c>
      <c r="O139" s="267">
        <v>3000</v>
      </c>
      <c r="P139" s="267">
        <v>1000</v>
      </c>
      <c r="Q139" s="267">
        <v>9000</v>
      </c>
      <c r="R139" s="267">
        <v>1000</v>
      </c>
      <c r="S139" s="267">
        <v>1000</v>
      </c>
      <c r="T139" s="267">
        <v>1000</v>
      </c>
      <c r="U139" s="267">
        <v>1000</v>
      </c>
      <c r="V139" s="267">
        <v>1000</v>
      </c>
      <c r="W139" s="267">
        <v>1000</v>
      </c>
      <c r="X139" s="267">
        <v>1000</v>
      </c>
      <c r="Y139" s="267">
        <v>1000</v>
      </c>
      <c r="Z139" s="267">
        <v>1000</v>
      </c>
      <c r="AA139" s="267">
        <v>1000</v>
      </c>
      <c r="AB139" s="267">
        <v>1000</v>
      </c>
      <c r="AC139" s="267">
        <v>1000</v>
      </c>
      <c r="AD139" s="267">
        <v>2000</v>
      </c>
      <c r="AE139" s="267">
        <v>1000</v>
      </c>
      <c r="AF139" s="267">
        <v>1000</v>
      </c>
      <c r="AG139" s="267">
        <v>1000</v>
      </c>
      <c r="AH139" s="267">
        <v>1000</v>
      </c>
      <c r="AI139" s="267">
        <v>1000</v>
      </c>
      <c r="AJ139" s="267">
        <v>1000</v>
      </c>
      <c r="AK139" s="267">
        <v>1000</v>
      </c>
      <c r="AL139" s="267">
        <v>1000</v>
      </c>
      <c r="AM139" s="267">
        <v>1000</v>
      </c>
      <c r="AN139" s="267">
        <v>1000</v>
      </c>
      <c r="AO139" s="267">
        <v>57000</v>
      </c>
      <c r="AP139" s="267">
        <v>16000</v>
      </c>
      <c r="AQ139" s="267">
        <v>6000</v>
      </c>
      <c r="AR139" s="267">
        <v>6000</v>
      </c>
      <c r="AS139" s="267">
        <v>2000</v>
      </c>
      <c r="AT139" s="267">
        <v>1000</v>
      </c>
      <c r="AU139" s="267">
        <v>11000</v>
      </c>
      <c r="AV139" s="267">
        <v>1000</v>
      </c>
      <c r="AW139" s="267">
        <v>1000</v>
      </c>
      <c r="AX139" s="267">
        <v>3000</v>
      </c>
      <c r="AY139" s="267">
        <v>1000</v>
      </c>
      <c r="AZ139" s="267">
        <v>1000</v>
      </c>
      <c r="BA139" s="267">
        <v>2000</v>
      </c>
      <c r="BB139" s="267">
        <v>1000</v>
      </c>
      <c r="BC139" s="267">
        <v>1000</v>
      </c>
      <c r="BD139" s="267">
        <v>1000</v>
      </c>
      <c r="BE139" s="267">
        <v>1000</v>
      </c>
      <c r="BF139" s="267">
        <v>1000</v>
      </c>
      <c r="BG139" s="267">
        <v>2000</v>
      </c>
      <c r="BH139" s="267">
        <v>1000</v>
      </c>
      <c r="BI139" s="267">
        <v>1000</v>
      </c>
      <c r="BJ139" s="267">
        <v>4000</v>
      </c>
      <c r="BK139" s="267">
        <v>1000</v>
      </c>
      <c r="BL139" s="267">
        <v>1000</v>
      </c>
      <c r="BM139" s="267">
        <v>1000</v>
      </c>
      <c r="BN139" s="267">
        <v>1000</v>
      </c>
      <c r="BO139" s="267">
        <v>1000</v>
      </c>
      <c r="BP139" s="267">
        <v>4000</v>
      </c>
      <c r="BQ139" s="267">
        <v>1000</v>
      </c>
      <c r="BR139" s="267">
        <v>1000</v>
      </c>
      <c r="BS139" s="267">
        <v>1000</v>
      </c>
      <c r="BT139" s="267">
        <v>1000</v>
      </c>
      <c r="BU139" s="267">
        <v>1000</v>
      </c>
      <c r="BV139" s="267">
        <v>1000</v>
      </c>
      <c r="BW139" s="267">
        <v>2000</v>
      </c>
      <c r="BX139" s="267">
        <v>1000</v>
      </c>
      <c r="BY139" s="267">
        <v>1000</v>
      </c>
      <c r="BZ139" s="267">
        <v>1000</v>
      </c>
      <c r="CA139" s="267">
        <v>1000</v>
      </c>
      <c r="CB139" s="267">
        <v>1000</v>
      </c>
      <c r="CC139" s="267">
        <v>1000</v>
      </c>
      <c r="CD139" s="267">
        <v>1000</v>
      </c>
      <c r="CE139" s="267">
        <v>4000</v>
      </c>
      <c r="CF139" s="267">
        <v>1000</v>
      </c>
      <c r="CG139" s="267">
        <v>1000</v>
      </c>
      <c r="CH139" s="267">
        <v>1000</v>
      </c>
      <c r="CI139" s="267">
        <v>1000</v>
      </c>
      <c r="CJ139" s="267">
        <v>1000</v>
      </c>
      <c r="CK139" s="267">
        <v>1000</v>
      </c>
      <c r="CL139" s="267">
        <v>1000</v>
      </c>
      <c r="CM139" s="267">
        <v>1000</v>
      </c>
      <c r="CN139" s="267">
        <v>2000</v>
      </c>
      <c r="CO139" s="267">
        <v>1000</v>
      </c>
      <c r="CP139" s="267">
        <v>1000</v>
      </c>
      <c r="CQ139" s="267">
        <v>1000</v>
      </c>
      <c r="CR139" s="267">
        <v>1000</v>
      </c>
      <c r="CS139" s="267">
        <v>1000</v>
      </c>
      <c r="CT139" s="267">
        <v>3000</v>
      </c>
      <c r="CU139" s="267">
        <v>1000</v>
      </c>
      <c r="CV139" s="267">
        <v>1000</v>
      </c>
      <c r="CW139" s="267">
        <v>20000</v>
      </c>
      <c r="CX139" s="267">
        <v>9000</v>
      </c>
      <c r="CY139" s="267">
        <v>2000</v>
      </c>
      <c r="CZ139" s="267">
        <v>1000</v>
      </c>
      <c r="DA139" s="267">
        <v>1000</v>
      </c>
      <c r="DB139" s="267">
        <v>1000</v>
      </c>
      <c r="DC139" s="267">
        <v>1000</v>
      </c>
      <c r="DD139" s="267">
        <v>1000</v>
      </c>
      <c r="DE139" s="267">
        <v>1000</v>
      </c>
      <c r="DF139" s="267">
        <v>1000</v>
      </c>
      <c r="DG139" s="267">
        <v>1000</v>
      </c>
      <c r="DH139" s="267">
        <v>1000</v>
      </c>
      <c r="DI139" s="267">
        <v>15000</v>
      </c>
      <c r="DJ139" s="267">
        <v>2000</v>
      </c>
      <c r="DK139" s="267">
        <v>2000</v>
      </c>
      <c r="DL139" s="267">
        <v>36000</v>
      </c>
      <c r="DM139" s="267">
        <v>11000</v>
      </c>
      <c r="DN139" s="267">
        <v>6000</v>
      </c>
      <c r="DO139" s="267">
        <v>3000</v>
      </c>
      <c r="DP139" s="267">
        <v>1000</v>
      </c>
      <c r="DQ139" s="267">
        <v>1000</v>
      </c>
      <c r="DR139" s="267">
        <v>33000</v>
      </c>
      <c r="DS139" s="267">
        <v>16000</v>
      </c>
      <c r="DT139" s="267">
        <v>23000</v>
      </c>
      <c r="DU139" s="267">
        <v>70000</v>
      </c>
      <c r="DV139" s="267">
        <v>1000</v>
      </c>
      <c r="DW139" s="267">
        <v>614000</v>
      </c>
      <c r="DX139" s="267">
        <v>64000</v>
      </c>
      <c r="DY139" s="267">
        <v>548000</v>
      </c>
      <c r="DZ139" s="267">
        <v>68000</v>
      </c>
      <c r="EA139" s="267">
        <v>48000</v>
      </c>
      <c r="EB139" s="267">
        <v>3000</v>
      </c>
      <c r="EC139" s="267">
        <v>125000</v>
      </c>
      <c r="ED139" s="267">
        <v>19000</v>
      </c>
      <c r="EE139" s="267">
        <v>560000</v>
      </c>
      <c r="EF139" s="267">
        <v>68000</v>
      </c>
      <c r="EG139" s="267">
        <v>632000</v>
      </c>
      <c r="EH139" s="267">
        <v>57000</v>
      </c>
      <c r="EI139" s="267">
        <v>687000</v>
      </c>
      <c r="EJ139" s="267">
        <v>88000</v>
      </c>
      <c r="EK139" s="267">
        <v>0</v>
      </c>
      <c r="EL139" s="267">
        <v>0</v>
      </c>
      <c r="EM139" s="267">
        <v>0</v>
      </c>
      <c r="EN139" s="267">
        <v>1</v>
      </c>
      <c r="EO139" s="267">
        <v>0</v>
      </c>
      <c r="EP139" s="267">
        <v>0</v>
      </c>
      <c r="EQ139" s="267">
        <v>0</v>
      </c>
      <c r="ER139" s="267" t="s">
        <v>1197</v>
      </c>
    </row>
    <row r="140" spans="1:148" x14ac:dyDescent="0.35">
      <c r="A140" s="267" t="s">
        <v>1391</v>
      </c>
      <c r="B140" s="267">
        <v>1000</v>
      </c>
      <c r="C140" s="267">
        <v>1000</v>
      </c>
      <c r="D140" s="267">
        <v>1000</v>
      </c>
      <c r="E140" s="267">
        <v>1000</v>
      </c>
      <c r="F140" s="267">
        <v>1000</v>
      </c>
      <c r="G140" s="267">
        <v>1000</v>
      </c>
      <c r="H140" s="267">
        <v>1000</v>
      </c>
      <c r="I140" s="267">
        <v>1000</v>
      </c>
      <c r="J140" s="267">
        <v>1000</v>
      </c>
      <c r="K140" s="267">
        <v>1000</v>
      </c>
      <c r="L140" s="267">
        <v>1000</v>
      </c>
      <c r="M140" s="267">
        <v>1000</v>
      </c>
      <c r="N140" s="267">
        <v>5000</v>
      </c>
      <c r="O140" s="267">
        <v>3000</v>
      </c>
      <c r="P140" s="267">
        <v>1000</v>
      </c>
      <c r="Q140" s="267">
        <v>9000</v>
      </c>
      <c r="R140" s="267">
        <v>1000</v>
      </c>
      <c r="S140" s="267">
        <v>1000</v>
      </c>
      <c r="T140" s="267">
        <v>1000</v>
      </c>
      <c r="U140" s="267">
        <v>1000</v>
      </c>
      <c r="V140" s="267">
        <v>1000</v>
      </c>
      <c r="W140" s="267">
        <v>1000</v>
      </c>
      <c r="X140" s="267">
        <v>1000</v>
      </c>
      <c r="Y140" s="267">
        <v>1000</v>
      </c>
      <c r="Z140" s="267">
        <v>1000</v>
      </c>
      <c r="AA140" s="267">
        <v>1000</v>
      </c>
      <c r="AB140" s="267">
        <v>1000</v>
      </c>
      <c r="AC140" s="267">
        <v>1000</v>
      </c>
      <c r="AD140" s="267">
        <v>2000</v>
      </c>
      <c r="AE140" s="267">
        <v>1000</v>
      </c>
      <c r="AF140" s="267">
        <v>1000</v>
      </c>
      <c r="AG140" s="267">
        <v>1000</v>
      </c>
      <c r="AH140" s="267">
        <v>1000</v>
      </c>
      <c r="AI140" s="267">
        <v>1000</v>
      </c>
      <c r="AJ140" s="267">
        <v>1000</v>
      </c>
      <c r="AK140" s="267">
        <v>1000</v>
      </c>
      <c r="AL140" s="267">
        <v>1000</v>
      </c>
      <c r="AM140" s="267">
        <v>1000</v>
      </c>
      <c r="AN140" s="267">
        <v>1000</v>
      </c>
      <c r="AO140" s="267">
        <v>57000</v>
      </c>
      <c r="AP140" s="267">
        <v>16000</v>
      </c>
      <c r="AQ140" s="267">
        <v>6000</v>
      </c>
      <c r="AR140" s="267">
        <v>6000</v>
      </c>
      <c r="AS140" s="267">
        <v>2000</v>
      </c>
      <c r="AT140" s="267">
        <v>1000</v>
      </c>
      <c r="AU140" s="267">
        <v>11000</v>
      </c>
      <c r="AV140" s="267">
        <v>1000</v>
      </c>
      <c r="AW140" s="267">
        <v>1000</v>
      </c>
      <c r="AX140" s="267">
        <v>3000</v>
      </c>
      <c r="AY140" s="267">
        <v>1000</v>
      </c>
      <c r="AZ140" s="267">
        <v>1000</v>
      </c>
      <c r="BA140" s="267">
        <v>2000</v>
      </c>
      <c r="BB140" s="267">
        <v>1000</v>
      </c>
      <c r="BC140" s="267">
        <v>1000</v>
      </c>
      <c r="BD140" s="267">
        <v>1000</v>
      </c>
      <c r="BE140" s="267">
        <v>1000</v>
      </c>
      <c r="BF140" s="267">
        <v>1000</v>
      </c>
      <c r="BG140" s="267">
        <v>2000</v>
      </c>
      <c r="BH140" s="267">
        <v>1000</v>
      </c>
      <c r="BI140" s="267">
        <v>1000</v>
      </c>
      <c r="BJ140" s="267">
        <v>4000</v>
      </c>
      <c r="BK140" s="267">
        <v>1000</v>
      </c>
      <c r="BL140" s="267">
        <v>1000</v>
      </c>
      <c r="BM140" s="267">
        <v>1000</v>
      </c>
      <c r="BN140" s="267">
        <v>1000</v>
      </c>
      <c r="BO140" s="267">
        <v>1000</v>
      </c>
      <c r="BP140" s="267">
        <v>4000</v>
      </c>
      <c r="BQ140" s="267">
        <v>1000</v>
      </c>
      <c r="BR140" s="267">
        <v>1000</v>
      </c>
      <c r="BS140" s="267">
        <v>1000</v>
      </c>
      <c r="BT140" s="267">
        <v>1000</v>
      </c>
      <c r="BU140" s="267">
        <v>1000</v>
      </c>
      <c r="BV140" s="267">
        <v>1000</v>
      </c>
      <c r="BW140" s="267">
        <v>2000</v>
      </c>
      <c r="BX140" s="267">
        <v>1000</v>
      </c>
      <c r="BY140" s="267">
        <v>1000</v>
      </c>
      <c r="BZ140" s="267">
        <v>1000</v>
      </c>
      <c r="CA140" s="267">
        <v>1000</v>
      </c>
      <c r="CB140" s="267">
        <v>1000</v>
      </c>
      <c r="CC140" s="267">
        <v>1000</v>
      </c>
      <c r="CD140" s="267">
        <v>1000</v>
      </c>
      <c r="CE140" s="267">
        <v>4000</v>
      </c>
      <c r="CF140" s="267">
        <v>1000</v>
      </c>
      <c r="CG140" s="267">
        <v>1000</v>
      </c>
      <c r="CH140" s="267">
        <v>1000</v>
      </c>
      <c r="CI140" s="267">
        <v>1000</v>
      </c>
      <c r="CJ140" s="267">
        <v>1000</v>
      </c>
      <c r="CK140" s="267">
        <v>1000</v>
      </c>
      <c r="CL140" s="267">
        <v>1000</v>
      </c>
      <c r="CM140" s="267">
        <v>1000</v>
      </c>
      <c r="CN140" s="267">
        <v>2000</v>
      </c>
      <c r="CO140" s="267">
        <v>1000</v>
      </c>
      <c r="CP140" s="267">
        <v>1000</v>
      </c>
      <c r="CQ140" s="267">
        <v>1000</v>
      </c>
      <c r="CR140" s="267">
        <v>1000</v>
      </c>
      <c r="CS140" s="267">
        <v>1000</v>
      </c>
      <c r="CT140" s="267">
        <v>3000</v>
      </c>
      <c r="CU140" s="267">
        <v>1000</v>
      </c>
      <c r="CV140" s="267">
        <v>1000</v>
      </c>
      <c r="CW140" s="267">
        <v>20000</v>
      </c>
      <c r="CX140" s="267">
        <v>9000</v>
      </c>
      <c r="CY140" s="267">
        <v>2000</v>
      </c>
      <c r="CZ140" s="267">
        <v>1000</v>
      </c>
      <c r="DA140" s="267">
        <v>1000</v>
      </c>
      <c r="DB140" s="267">
        <v>1000</v>
      </c>
      <c r="DC140" s="267">
        <v>1000</v>
      </c>
      <c r="DD140" s="267">
        <v>1000</v>
      </c>
      <c r="DE140" s="267">
        <v>1000</v>
      </c>
      <c r="DF140" s="267">
        <v>1000</v>
      </c>
      <c r="DG140" s="267">
        <v>1000</v>
      </c>
      <c r="DH140" s="267">
        <v>1000</v>
      </c>
      <c r="DI140" s="267">
        <v>15000</v>
      </c>
      <c r="DJ140" s="267">
        <v>2000</v>
      </c>
      <c r="DK140" s="267">
        <v>2000</v>
      </c>
      <c r="DL140" s="267">
        <v>36000</v>
      </c>
      <c r="DM140" s="267">
        <v>11000</v>
      </c>
      <c r="DN140" s="267">
        <v>6000</v>
      </c>
      <c r="DO140" s="267">
        <v>3000</v>
      </c>
      <c r="DP140" s="267">
        <v>1000</v>
      </c>
      <c r="DQ140" s="267">
        <v>1000</v>
      </c>
      <c r="DR140" s="267">
        <v>33000</v>
      </c>
      <c r="DS140" s="267">
        <v>16000</v>
      </c>
      <c r="DT140" s="267">
        <v>23000</v>
      </c>
      <c r="DU140" s="267">
        <v>70000</v>
      </c>
      <c r="DV140" s="267">
        <v>1000</v>
      </c>
      <c r="DW140" s="267">
        <v>614000</v>
      </c>
      <c r="DX140" s="267">
        <v>64000</v>
      </c>
      <c r="DY140" s="267">
        <v>548000</v>
      </c>
      <c r="DZ140" s="267">
        <v>68000</v>
      </c>
      <c r="EA140" s="267">
        <v>48000</v>
      </c>
      <c r="EB140" s="267">
        <v>3000</v>
      </c>
      <c r="EC140" s="267">
        <v>125000</v>
      </c>
      <c r="ED140" s="267">
        <v>19000</v>
      </c>
      <c r="EE140" s="267">
        <v>560000</v>
      </c>
      <c r="EF140" s="267">
        <v>68000</v>
      </c>
      <c r="EG140" s="267">
        <v>632000</v>
      </c>
      <c r="EH140" s="267">
        <v>57000</v>
      </c>
      <c r="EI140" s="267">
        <v>687000</v>
      </c>
      <c r="EJ140" s="267">
        <v>88000</v>
      </c>
      <c r="EK140" s="267">
        <v>0</v>
      </c>
      <c r="EL140" s="267">
        <v>0</v>
      </c>
      <c r="EM140" s="267">
        <v>0</v>
      </c>
      <c r="EN140" s="267">
        <v>1</v>
      </c>
      <c r="EO140" s="267">
        <v>0</v>
      </c>
      <c r="EP140" s="267">
        <v>0</v>
      </c>
      <c r="EQ140" s="267">
        <v>0</v>
      </c>
      <c r="ER140" s="267" t="s">
        <v>1389</v>
      </c>
    </row>
    <row r="141" spans="1:148" x14ac:dyDescent="0.35">
      <c r="A141" s="267" t="s">
        <v>1517</v>
      </c>
      <c r="B141" s="267">
        <v>1000</v>
      </c>
      <c r="C141" s="267">
        <v>1000</v>
      </c>
      <c r="D141" s="267">
        <v>1000</v>
      </c>
      <c r="E141" s="267">
        <v>1000</v>
      </c>
      <c r="F141" s="267">
        <v>1000</v>
      </c>
      <c r="G141" s="267">
        <v>1000</v>
      </c>
      <c r="H141" s="267">
        <v>1000</v>
      </c>
      <c r="I141" s="267">
        <v>1000</v>
      </c>
      <c r="J141" s="267">
        <v>1000</v>
      </c>
      <c r="K141" s="267">
        <v>1000</v>
      </c>
      <c r="L141" s="267">
        <v>1000</v>
      </c>
      <c r="M141" s="267">
        <v>1000</v>
      </c>
      <c r="N141" s="267">
        <v>5000</v>
      </c>
      <c r="O141" s="267">
        <v>3000</v>
      </c>
      <c r="P141" s="267">
        <v>1000</v>
      </c>
      <c r="Q141" s="267">
        <v>9000</v>
      </c>
      <c r="R141" s="267">
        <v>1000</v>
      </c>
      <c r="S141" s="267">
        <v>1000</v>
      </c>
      <c r="T141" s="267">
        <v>1000</v>
      </c>
      <c r="U141" s="267">
        <v>1000</v>
      </c>
      <c r="V141" s="267">
        <v>1000</v>
      </c>
      <c r="W141" s="267">
        <v>1000</v>
      </c>
      <c r="X141" s="267">
        <v>1000</v>
      </c>
      <c r="Y141" s="267">
        <v>1000</v>
      </c>
      <c r="Z141" s="267">
        <v>1000</v>
      </c>
      <c r="AA141" s="267">
        <v>1000</v>
      </c>
      <c r="AB141" s="267">
        <v>1000</v>
      </c>
      <c r="AC141" s="267">
        <v>1000</v>
      </c>
      <c r="AD141" s="267">
        <v>2000</v>
      </c>
      <c r="AE141" s="267">
        <v>1000</v>
      </c>
      <c r="AF141" s="267">
        <v>1000</v>
      </c>
      <c r="AG141" s="267">
        <v>1000</v>
      </c>
      <c r="AH141" s="267">
        <v>1000</v>
      </c>
      <c r="AI141" s="267">
        <v>1000</v>
      </c>
      <c r="AJ141" s="267">
        <v>1000</v>
      </c>
      <c r="AK141" s="267">
        <v>1000</v>
      </c>
      <c r="AL141" s="267">
        <v>1000</v>
      </c>
      <c r="AM141" s="267">
        <v>1000</v>
      </c>
      <c r="AN141" s="267">
        <v>1000</v>
      </c>
      <c r="AO141" s="267">
        <v>57000</v>
      </c>
      <c r="AP141" s="267">
        <v>16000</v>
      </c>
      <c r="AQ141" s="267">
        <v>6000</v>
      </c>
      <c r="AR141" s="267">
        <v>6000</v>
      </c>
      <c r="AS141" s="267">
        <v>2000</v>
      </c>
      <c r="AT141" s="267">
        <v>1000</v>
      </c>
      <c r="AU141" s="267">
        <v>11000</v>
      </c>
      <c r="AV141" s="267">
        <v>1000</v>
      </c>
      <c r="AW141" s="267">
        <v>1000</v>
      </c>
      <c r="AX141" s="267">
        <v>3000</v>
      </c>
      <c r="AY141" s="267">
        <v>1000</v>
      </c>
      <c r="AZ141" s="267">
        <v>1000</v>
      </c>
      <c r="BA141" s="267">
        <v>2000</v>
      </c>
      <c r="BB141" s="267">
        <v>1000</v>
      </c>
      <c r="BC141" s="267">
        <v>1000</v>
      </c>
      <c r="BD141" s="267">
        <v>1000</v>
      </c>
      <c r="BE141" s="267">
        <v>1000</v>
      </c>
      <c r="BF141" s="267">
        <v>1000</v>
      </c>
      <c r="BG141" s="267">
        <v>2000</v>
      </c>
      <c r="BH141" s="267">
        <v>1000</v>
      </c>
      <c r="BI141" s="267">
        <v>1000</v>
      </c>
      <c r="BJ141" s="267">
        <v>4000</v>
      </c>
      <c r="BK141" s="267">
        <v>1000</v>
      </c>
      <c r="BL141" s="267">
        <v>1000</v>
      </c>
      <c r="BM141" s="267">
        <v>1000</v>
      </c>
      <c r="BN141" s="267">
        <v>1000</v>
      </c>
      <c r="BO141" s="267">
        <v>1000</v>
      </c>
      <c r="BP141" s="267">
        <v>4000</v>
      </c>
      <c r="BQ141" s="267">
        <v>1000</v>
      </c>
      <c r="BR141" s="267">
        <v>1000</v>
      </c>
      <c r="BS141" s="267">
        <v>1000</v>
      </c>
      <c r="BT141" s="267">
        <v>1000</v>
      </c>
      <c r="BU141" s="267">
        <v>1000</v>
      </c>
      <c r="BV141" s="267">
        <v>1000</v>
      </c>
      <c r="BW141" s="267">
        <v>2000</v>
      </c>
      <c r="BX141" s="267">
        <v>1000</v>
      </c>
      <c r="BY141" s="267">
        <v>1000</v>
      </c>
      <c r="BZ141" s="267">
        <v>1000</v>
      </c>
      <c r="CA141" s="267">
        <v>1000</v>
      </c>
      <c r="CB141" s="267">
        <v>1000</v>
      </c>
      <c r="CC141" s="267">
        <v>1000</v>
      </c>
      <c r="CD141" s="267">
        <v>1000</v>
      </c>
      <c r="CE141" s="267">
        <v>4000</v>
      </c>
      <c r="CF141" s="267">
        <v>1000</v>
      </c>
      <c r="CG141" s="267">
        <v>1000</v>
      </c>
      <c r="CH141" s="267">
        <v>1000</v>
      </c>
      <c r="CI141" s="267">
        <v>1000</v>
      </c>
      <c r="CJ141" s="267">
        <v>1000</v>
      </c>
      <c r="CK141" s="267">
        <v>1000</v>
      </c>
      <c r="CL141" s="267">
        <v>1000</v>
      </c>
      <c r="CM141" s="267">
        <v>1000</v>
      </c>
      <c r="CN141" s="267">
        <v>2000</v>
      </c>
      <c r="CO141" s="267">
        <v>1000</v>
      </c>
      <c r="CP141" s="267">
        <v>1000</v>
      </c>
      <c r="CQ141" s="267">
        <v>1000</v>
      </c>
      <c r="CR141" s="267">
        <v>1000</v>
      </c>
      <c r="CS141" s="267">
        <v>1000</v>
      </c>
      <c r="CT141" s="267">
        <v>3000</v>
      </c>
      <c r="CU141" s="267">
        <v>1000</v>
      </c>
      <c r="CV141" s="267">
        <v>1000</v>
      </c>
      <c r="CW141" s="267">
        <v>20000</v>
      </c>
      <c r="CX141" s="267">
        <v>9000</v>
      </c>
      <c r="CY141" s="267">
        <v>2000</v>
      </c>
      <c r="CZ141" s="267">
        <v>1000</v>
      </c>
      <c r="DA141" s="267">
        <v>1000</v>
      </c>
      <c r="DB141" s="267">
        <v>1000</v>
      </c>
      <c r="DC141" s="267">
        <v>1000</v>
      </c>
      <c r="DD141" s="267">
        <v>1000</v>
      </c>
      <c r="DE141" s="267">
        <v>1000</v>
      </c>
      <c r="DF141" s="267">
        <v>1000</v>
      </c>
      <c r="DG141" s="267">
        <v>1000</v>
      </c>
      <c r="DH141" s="267">
        <v>1000</v>
      </c>
      <c r="DI141" s="267">
        <v>15000</v>
      </c>
      <c r="DJ141" s="267">
        <v>2000</v>
      </c>
      <c r="DK141" s="267">
        <v>2000</v>
      </c>
      <c r="DL141" s="267">
        <v>36000</v>
      </c>
      <c r="DM141" s="267">
        <v>11000</v>
      </c>
      <c r="DN141" s="267">
        <v>6000</v>
      </c>
      <c r="DO141" s="267">
        <v>3000</v>
      </c>
      <c r="DP141" s="267">
        <v>1000</v>
      </c>
      <c r="DQ141" s="267">
        <v>1000</v>
      </c>
      <c r="DR141" s="267">
        <v>33000</v>
      </c>
      <c r="DS141" s="267">
        <v>16000</v>
      </c>
      <c r="DT141" s="267">
        <v>23000</v>
      </c>
      <c r="DU141" s="267">
        <v>70000</v>
      </c>
      <c r="DV141" s="267">
        <v>1000</v>
      </c>
      <c r="DW141" s="267">
        <v>614000</v>
      </c>
      <c r="DX141" s="267">
        <v>64000</v>
      </c>
      <c r="DY141" s="267">
        <v>548000</v>
      </c>
      <c r="DZ141" s="267">
        <v>68000</v>
      </c>
      <c r="EA141" s="267">
        <v>48000</v>
      </c>
      <c r="EB141" s="267">
        <v>3000</v>
      </c>
      <c r="EC141" s="267">
        <v>125000</v>
      </c>
      <c r="ED141" s="267">
        <v>19000</v>
      </c>
      <c r="EE141" s="267">
        <v>560000</v>
      </c>
      <c r="EF141" s="267">
        <v>68000</v>
      </c>
      <c r="EG141" s="267">
        <v>632000</v>
      </c>
      <c r="EH141" s="267">
        <v>57000</v>
      </c>
      <c r="EI141" s="267">
        <v>687000</v>
      </c>
      <c r="EJ141" s="267">
        <v>88000</v>
      </c>
      <c r="EK141" s="267">
        <v>0</v>
      </c>
      <c r="EL141" s="267">
        <v>0</v>
      </c>
      <c r="EM141" s="267">
        <v>0</v>
      </c>
      <c r="EN141" s="267">
        <v>1</v>
      </c>
      <c r="EO141" s="267">
        <v>0</v>
      </c>
      <c r="EP141" s="267">
        <v>0</v>
      </c>
      <c r="EQ141" s="267">
        <v>0</v>
      </c>
      <c r="ER141" s="267" t="s">
        <v>1515</v>
      </c>
    </row>
    <row r="142" spans="1:148" x14ac:dyDescent="0.35">
      <c r="A142" s="267" t="s">
        <v>1577</v>
      </c>
      <c r="B142" s="267">
        <v>1000</v>
      </c>
      <c r="C142" s="267">
        <v>1000</v>
      </c>
      <c r="D142" s="267">
        <v>1000</v>
      </c>
      <c r="E142" s="267">
        <v>1000</v>
      </c>
      <c r="F142" s="267">
        <v>1000</v>
      </c>
      <c r="G142" s="267">
        <v>1000</v>
      </c>
      <c r="H142" s="267">
        <v>1000</v>
      </c>
      <c r="I142" s="267">
        <v>1000</v>
      </c>
      <c r="J142" s="267">
        <v>1000</v>
      </c>
      <c r="K142" s="267">
        <v>1000</v>
      </c>
      <c r="L142" s="267">
        <v>1000</v>
      </c>
      <c r="M142" s="267">
        <v>1000</v>
      </c>
      <c r="N142" s="267">
        <v>5000</v>
      </c>
      <c r="O142" s="267">
        <v>3000</v>
      </c>
      <c r="P142" s="267">
        <v>1000</v>
      </c>
      <c r="Q142" s="267">
        <v>9000</v>
      </c>
      <c r="R142" s="267">
        <v>1000</v>
      </c>
      <c r="S142" s="267">
        <v>1000</v>
      </c>
      <c r="T142" s="267">
        <v>1000</v>
      </c>
      <c r="U142" s="267">
        <v>1000</v>
      </c>
      <c r="V142" s="267">
        <v>1000</v>
      </c>
      <c r="W142" s="267">
        <v>1000</v>
      </c>
      <c r="X142" s="267">
        <v>1000</v>
      </c>
      <c r="Y142" s="267">
        <v>1000</v>
      </c>
      <c r="Z142" s="267">
        <v>1000</v>
      </c>
      <c r="AA142" s="267">
        <v>1000</v>
      </c>
      <c r="AB142" s="267">
        <v>1000</v>
      </c>
      <c r="AC142" s="267">
        <v>1000</v>
      </c>
      <c r="AD142" s="267">
        <v>2000</v>
      </c>
      <c r="AE142" s="267">
        <v>1000</v>
      </c>
      <c r="AF142" s="267">
        <v>1000</v>
      </c>
      <c r="AG142" s="267">
        <v>1000</v>
      </c>
      <c r="AH142" s="267">
        <v>1000</v>
      </c>
      <c r="AI142" s="267">
        <v>1000</v>
      </c>
      <c r="AJ142" s="267">
        <v>1000</v>
      </c>
      <c r="AK142" s="267">
        <v>1000</v>
      </c>
      <c r="AL142" s="267">
        <v>1000</v>
      </c>
      <c r="AM142" s="267">
        <v>1000</v>
      </c>
      <c r="AN142" s="267">
        <v>1000</v>
      </c>
      <c r="AO142" s="267">
        <v>57000</v>
      </c>
      <c r="AP142" s="267">
        <v>16000</v>
      </c>
      <c r="AQ142" s="267">
        <v>6000</v>
      </c>
      <c r="AR142" s="267">
        <v>6000</v>
      </c>
      <c r="AS142" s="267">
        <v>2000</v>
      </c>
      <c r="AT142" s="267">
        <v>1000</v>
      </c>
      <c r="AU142" s="267">
        <v>11000</v>
      </c>
      <c r="AV142" s="267">
        <v>1000</v>
      </c>
      <c r="AW142" s="267">
        <v>1000</v>
      </c>
      <c r="AX142" s="267">
        <v>3000</v>
      </c>
      <c r="AY142" s="267">
        <v>1000</v>
      </c>
      <c r="AZ142" s="267">
        <v>1000</v>
      </c>
      <c r="BA142" s="267">
        <v>2000</v>
      </c>
      <c r="BB142" s="267">
        <v>1000</v>
      </c>
      <c r="BC142" s="267">
        <v>1000</v>
      </c>
      <c r="BD142" s="267">
        <v>1000</v>
      </c>
      <c r="BE142" s="267">
        <v>1000</v>
      </c>
      <c r="BF142" s="267">
        <v>1000</v>
      </c>
      <c r="BG142" s="267">
        <v>2000</v>
      </c>
      <c r="BH142" s="267">
        <v>1000</v>
      </c>
      <c r="BI142" s="267">
        <v>1000</v>
      </c>
      <c r="BJ142" s="267">
        <v>4000</v>
      </c>
      <c r="BK142" s="267">
        <v>1000</v>
      </c>
      <c r="BL142" s="267">
        <v>1000</v>
      </c>
      <c r="BM142" s="267">
        <v>1000</v>
      </c>
      <c r="BN142" s="267">
        <v>1000</v>
      </c>
      <c r="BO142" s="267">
        <v>1000</v>
      </c>
      <c r="BP142" s="267">
        <v>4000</v>
      </c>
      <c r="BQ142" s="267">
        <v>1000</v>
      </c>
      <c r="BR142" s="267">
        <v>1000</v>
      </c>
      <c r="BS142" s="267">
        <v>1000</v>
      </c>
      <c r="BT142" s="267">
        <v>1000</v>
      </c>
      <c r="BU142" s="267">
        <v>1000</v>
      </c>
      <c r="BV142" s="267">
        <v>1000</v>
      </c>
      <c r="BW142" s="267">
        <v>2000</v>
      </c>
      <c r="BX142" s="267">
        <v>1000</v>
      </c>
      <c r="BY142" s="267">
        <v>1000</v>
      </c>
      <c r="BZ142" s="267">
        <v>1000</v>
      </c>
      <c r="CA142" s="267">
        <v>1000</v>
      </c>
      <c r="CB142" s="267">
        <v>1000</v>
      </c>
      <c r="CC142" s="267">
        <v>1000</v>
      </c>
      <c r="CD142" s="267">
        <v>1000</v>
      </c>
      <c r="CE142" s="267">
        <v>4000</v>
      </c>
      <c r="CF142" s="267">
        <v>1000</v>
      </c>
      <c r="CG142" s="267">
        <v>1000</v>
      </c>
      <c r="CH142" s="267">
        <v>1000</v>
      </c>
      <c r="CI142" s="267">
        <v>1000</v>
      </c>
      <c r="CJ142" s="267">
        <v>1000</v>
      </c>
      <c r="CK142" s="267">
        <v>1000</v>
      </c>
      <c r="CL142" s="267">
        <v>1000</v>
      </c>
      <c r="CM142" s="267">
        <v>1000</v>
      </c>
      <c r="CN142" s="267">
        <v>2000</v>
      </c>
      <c r="CO142" s="267">
        <v>1000</v>
      </c>
      <c r="CP142" s="267">
        <v>1000</v>
      </c>
      <c r="CQ142" s="267">
        <v>1000</v>
      </c>
      <c r="CR142" s="267">
        <v>1000</v>
      </c>
      <c r="CS142" s="267">
        <v>1000</v>
      </c>
      <c r="CT142" s="267">
        <v>3000</v>
      </c>
      <c r="CU142" s="267">
        <v>1000</v>
      </c>
      <c r="CV142" s="267">
        <v>1000</v>
      </c>
      <c r="CW142" s="267">
        <v>20000</v>
      </c>
      <c r="CX142" s="267">
        <v>9000</v>
      </c>
      <c r="CY142" s="267">
        <v>2000</v>
      </c>
      <c r="CZ142" s="267">
        <v>1000</v>
      </c>
      <c r="DA142" s="267">
        <v>1000</v>
      </c>
      <c r="DB142" s="267">
        <v>1000</v>
      </c>
      <c r="DC142" s="267">
        <v>1000</v>
      </c>
      <c r="DD142" s="267">
        <v>1000</v>
      </c>
      <c r="DE142" s="267">
        <v>1000</v>
      </c>
      <c r="DF142" s="267">
        <v>1000</v>
      </c>
      <c r="DG142" s="267">
        <v>1000</v>
      </c>
      <c r="DH142" s="267">
        <v>1000</v>
      </c>
      <c r="DI142" s="267">
        <v>15000</v>
      </c>
      <c r="DJ142" s="267">
        <v>2000</v>
      </c>
      <c r="DK142" s="267">
        <v>2000</v>
      </c>
      <c r="DL142" s="267">
        <v>36000</v>
      </c>
      <c r="DM142" s="267">
        <v>11000</v>
      </c>
      <c r="DN142" s="267">
        <v>6000</v>
      </c>
      <c r="DO142" s="267">
        <v>3000</v>
      </c>
      <c r="DP142" s="267">
        <v>1000</v>
      </c>
      <c r="DQ142" s="267">
        <v>1000</v>
      </c>
      <c r="DR142" s="267">
        <v>33000</v>
      </c>
      <c r="DS142" s="267">
        <v>16000</v>
      </c>
      <c r="DT142" s="267">
        <v>23000</v>
      </c>
      <c r="DU142" s="267">
        <v>70000</v>
      </c>
      <c r="DV142" s="267">
        <v>1000</v>
      </c>
      <c r="DW142" s="267">
        <v>614000</v>
      </c>
      <c r="DX142" s="267">
        <v>64000</v>
      </c>
      <c r="DY142" s="267">
        <v>548000</v>
      </c>
      <c r="DZ142" s="267">
        <v>68000</v>
      </c>
      <c r="EA142" s="267">
        <v>48000</v>
      </c>
      <c r="EB142" s="267">
        <v>3000</v>
      </c>
      <c r="EC142" s="267">
        <v>125000</v>
      </c>
      <c r="ED142" s="267">
        <v>19000</v>
      </c>
      <c r="EE142" s="267">
        <v>560000</v>
      </c>
      <c r="EF142" s="267">
        <v>68000</v>
      </c>
      <c r="EG142" s="267">
        <v>632000</v>
      </c>
      <c r="EH142" s="267">
        <v>57000</v>
      </c>
      <c r="EI142" s="267">
        <v>687000</v>
      </c>
      <c r="EJ142" s="267">
        <v>88000</v>
      </c>
      <c r="EK142" s="267">
        <v>0</v>
      </c>
      <c r="EL142" s="267">
        <v>0</v>
      </c>
      <c r="EM142" s="267">
        <v>0</v>
      </c>
      <c r="EN142" s="267">
        <v>1</v>
      </c>
      <c r="EO142" s="267">
        <v>0</v>
      </c>
      <c r="EP142" s="267">
        <v>0</v>
      </c>
      <c r="EQ142" s="267">
        <v>1</v>
      </c>
      <c r="ER142" s="267" t="s">
        <v>1575</v>
      </c>
    </row>
    <row r="143" spans="1:148" x14ac:dyDescent="0.35">
      <c r="A143" s="267" t="s">
        <v>1795</v>
      </c>
      <c r="B143" s="267">
        <v>1000</v>
      </c>
      <c r="C143" s="267">
        <v>1000</v>
      </c>
      <c r="D143" s="267">
        <v>1000</v>
      </c>
      <c r="E143" s="267">
        <v>1000</v>
      </c>
      <c r="F143" s="267">
        <v>1000</v>
      </c>
      <c r="G143" s="267">
        <v>1000</v>
      </c>
      <c r="H143" s="267">
        <v>1000</v>
      </c>
      <c r="I143" s="267">
        <v>1000</v>
      </c>
      <c r="J143" s="267">
        <v>1000</v>
      </c>
      <c r="K143" s="267">
        <v>1000</v>
      </c>
      <c r="L143" s="267">
        <v>1000</v>
      </c>
      <c r="M143" s="267">
        <v>1000</v>
      </c>
      <c r="N143" s="267">
        <v>5000</v>
      </c>
      <c r="O143" s="267">
        <v>3000</v>
      </c>
      <c r="P143" s="267">
        <v>1000</v>
      </c>
      <c r="Q143" s="267">
        <v>9000</v>
      </c>
      <c r="R143" s="267">
        <v>1000</v>
      </c>
      <c r="S143" s="267">
        <v>1000</v>
      </c>
      <c r="T143" s="267">
        <v>1000</v>
      </c>
      <c r="U143" s="267">
        <v>1000</v>
      </c>
      <c r="V143" s="267">
        <v>1000</v>
      </c>
      <c r="W143" s="267">
        <v>1000</v>
      </c>
      <c r="X143" s="267">
        <v>1000</v>
      </c>
      <c r="Y143" s="267">
        <v>1000</v>
      </c>
      <c r="Z143" s="267">
        <v>1000</v>
      </c>
      <c r="AA143" s="267">
        <v>1000</v>
      </c>
      <c r="AB143" s="267">
        <v>1000</v>
      </c>
      <c r="AC143" s="267">
        <v>1000</v>
      </c>
      <c r="AD143" s="267">
        <v>2000</v>
      </c>
      <c r="AE143" s="267">
        <v>1000</v>
      </c>
      <c r="AF143" s="267">
        <v>1000</v>
      </c>
      <c r="AG143" s="267">
        <v>1000</v>
      </c>
      <c r="AH143" s="267">
        <v>1000</v>
      </c>
      <c r="AI143" s="267">
        <v>1000</v>
      </c>
      <c r="AJ143" s="267">
        <v>1000</v>
      </c>
      <c r="AK143" s="267">
        <v>1000</v>
      </c>
      <c r="AL143" s="267">
        <v>1000</v>
      </c>
      <c r="AM143" s="267">
        <v>1000</v>
      </c>
      <c r="AN143" s="267">
        <v>1000</v>
      </c>
      <c r="AO143" s="267">
        <v>57000</v>
      </c>
      <c r="AP143" s="267">
        <v>16000</v>
      </c>
      <c r="AQ143" s="267">
        <v>6000</v>
      </c>
      <c r="AR143" s="267">
        <v>6000</v>
      </c>
      <c r="AS143" s="267">
        <v>2000</v>
      </c>
      <c r="AT143" s="267">
        <v>1000</v>
      </c>
      <c r="AU143" s="267">
        <v>11000</v>
      </c>
      <c r="AV143" s="267">
        <v>1000</v>
      </c>
      <c r="AW143" s="267">
        <v>1000</v>
      </c>
      <c r="AX143" s="267">
        <v>3000</v>
      </c>
      <c r="AY143" s="267">
        <v>1000</v>
      </c>
      <c r="AZ143" s="267">
        <v>1000</v>
      </c>
      <c r="BA143" s="267">
        <v>2000</v>
      </c>
      <c r="BB143" s="267">
        <v>1000</v>
      </c>
      <c r="BC143" s="267">
        <v>1000</v>
      </c>
      <c r="BD143" s="267">
        <v>1000</v>
      </c>
      <c r="BE143" s="267">
        <v>1000</v>
      </c>
      <c r="BF143" s="267">
        <v>1000</v>
      </c>
      <c r="BG143" s="267">
        <v>2000</v>
      </c>
      <c r="BH143" s="267">
        <v>1000</v>
      </c>
      <c r="BI143" s="267">
        <v>1000</v>
      </c>
      <c r="BJ143" s="267">
        <v>4000</v>
      </c>
      <c r="BK143" s="267">
        <v>1000</v>
      </c>
      <c r="BL143" s="267">
        <v>1000</v>
      </c>
      <c r="BM143" s="267">
        <v>1000</v>
      </c>
      <c r="BN143" s="267">
        <v>1000</v>
      </c>
      <c r="BO143" s="267">
        <v>1000</v>
      </c>
      <c r="BP143" s="267">
        <v>4000</v>
      </c>
      <c r="BQ143" s="267">
        <v>1000</v>
      </c>
      <c r="BR143" s="267">
        <v>1000</v>
      </c>
      <c r="BS143" s="267">
        <v>1000</v>
      </c>
      <c r="BT143" s="267">
        <v>1000</v>
      </c>
      <c r="BU143" s="267">
        <v>1000</v>
      </c>
      <c r="BV143" s="267">
        <v>1000</v>
      </c>
      <c r="BW143" s="267">
        <v>2000</v>
      </c>
      <c r="BX143" s="267">
        <v>1000</v>
      </c>
      <c r="BY143" s="267">
        <v>1000</v>
      </c>
      <c r="BZ143" s="267">
        <v>1000</v>
      </c>
      <c r="CA143" s="267">
        <v>1000</v>
      </c>
      <c r="CB143" s="267">
        <v>1000</v>
      </c>
      <c r="CC143" s="267">
        <v>1000</v>
      </c>
      <c r="CD143" s="267">
        <v>1000</v>
      </c>
      <c r="CE143" s="267">
        <v>4000</v>
      </c>
      <c r="CF143" s="267">
        <v>1000</v>
      </c>
      <c r="CG143" s="267">
        <v>1000</v>
      </c>
      <c r="CH143" s="267">
        <v>1000</v>
      </c>
      <c r="CI143" s="267">
        <v>1000</v>
      </c>
      <c r="CJ143" s="267">
        <v>1000</v>
      </c>
      <c r="CK143" s="267">
        <v>1000</v>
      </c>
      <c r="CL143" s="267">
        <v>1000</v>
      </c>
      <c r="CM143" s="267">
        <v>1000</v>
      </c>
      <c r="CN143" s="267">
        <v>2000</v>
      </c>
      <c r="CO143" s="267">
        <v>1000</v>
      </c>
      <c r="CP143" s="267">
        <v>1000</v>
      </c>
      <c r="CQ143" s="267">
        <v>1000</v>
      </c>
      <c r="CR143" s="267">
        <v>1000</v>
      </c>
      <c r="CS143" s="267">
        <v>1000</v>
      </c>
      <c r="CT143" s="267">
        <v>3000</v>
      </c>
      <c r="CU143" s="267">
        <v>1000</v>
      </c>
      <c r="CV143" s="267">
        <v>1000</v>
      </c>
      <c r="CW143" s="267">
        <v>20000</v>
      </c>
      <c r="CX143" s="267">
        <v>9000</v>
      </c>
      <c r="CY143" s="267">
        <v>2000</v>
      </c>
      <c r="CZ143" s="267">
        <v>1000</v>
      </c>
      <c r="DA143" s="267">
        <v>1000</v>
      </c>
      <c r="DB143" s="267">
        <v>1000</v>
      </c>
      <c r="DC143" s="267">
        <v>1000</v>
      </c>
      <c r="DD143" s="267">
        <v>1000</v>
      </c>
      <c r="DE143" s="267">
        <v>1000</v>
      </c>
      <c r="DF143" s="267">
        <v>1000</v>
      </c>
      <c r="DG143" s="267">
        <v>1000</v>
      </c>
      <c r="DH143" s="267">
        <v>1000</v>
      </c>
      <c r="DI143" s="267">
        <v>15000</v>
      </c>
      <c r="DJ143" s="267">
        <v>2000</v>
      </c>
      <c r="DK143" s="267">
        <v>2000</v>
      </c>
      <c r="DL143" s="267">
        <v>36000</v>
      </c>
      <c r="DM143" s="267">
        <v>11000</v>
      </c>
      <c r="DN143" s="267">
        <v>6000</v>
      </c>
      <c r="DO143" s="267">
        <v>3000</v>
      </c>
      <c r="DP143" s="267">
        <v>1000</v>
      </c>
      <c r="DQ143" s="267">
        <v>1000</v>
      </c>
      <c r="DR143" s="267">
        <v>33000</v>
      </c>
      <c r="DS143" s="267">
        <v>16000</v>
      </c>
      <c r="DT143" s="267">
        <v>23000</v>
      </c>
      <c r="DU143" s="267">
        <v>70000</v>
      </c>
      <c r="DV143" s="267">
        <v>1000</v>
      </c>
      <c r="DW143" s="267">
        <v>614000</v>
      </c>
      <c r="DX143" s="267">
        <v>64000</v>
      </c>
      <c r="DY143" s="267">
        <v>548000</v>
      </c>
      <c r="DZ143" s="267">
        <v>68000</v>
      </c>
      <c r="EA143" s="267">
        <v>48000</v>
      </c>
      <c r="EB143" s="267">
        <v>3000</v>
      </c>
      <c r="EC143" s="267">
        <v>125000</v>
      </c>
      <c r="ED143" s="267">
        <v>19000</v>
      </c>
      <c r="EE143" s="267">
        <v>560000</v>
      </c>
      <c r="EF143" s="267">
        <v>68000</v>
      </c>
      <c r="EG143" s="267">
        <v>632000</v>
      </c>
      <c r="EH143" s="267">
        <v>57000</v>
      </c>
      <c r="EI143" s="267">
        <v>687000</v>
      </c>
      <c r="EJ143" s="267">
        <v>88000</v>
      </c>
      <c r="EK143" s="267">
        <v>0</v>
      </c>
      <c r="EL143" s="267">
        <v>0</v>
      </c>
      <c r="EM143" s="267">
        <v>0</v>
      </c>
      <c r="EN143" s="267">
        <v>1</v>
      </c>
      <c r="EO143" s="267">
        <v>0</v>
      </c>
      <c r="EP143" s="267">
        <v>0</v>
      </c>
      <c r="EQ143" s="267">
        <v>0</v>
      </c>
      <c r="ER143" s="267" t="s">
        <v>1793</v>
      </c>
    </row>
    <row r="144" spans="1:148" x14ac:dyDescent="0.35">
      <c r="A144" s="267" t="s">
        <v>1807</v>
      </c>
      <c r="B144" s="267">
        <v>1000</v>
      </c>
      <c r="C144" s="267">
        <v>1000</v>
      </c>
      <c r="D144" s="267">
        <v>1000</v>
      </c>
      <c r="E144" s="267">
        <v>1000</v>
      </c>
      <c r="F144" s="267">
        <v>1000</v>
      </c>
      <c r="G144" s="267">
        <v>1000</v>
      </c>
      <c r="H144" s="267">
        <v>1000</v>
      </c>
      <c r="I144" s="267">
        <v>1000</v>
      </c>
      <c r="J144" s="267">
        <v>1000</v>
      </c>
      <c r="K144" s="267">
        <v>1000</v>
      </c>
      <c r="L144" s="267">
        <v>1000</v>
      </c>
      <c r="M144" s="267">
        <v>1000</v>
      </c>
      <c r="N144" s="267">
        <v>5000</v>
      </c>
      <c r="O144" s="267">
        <v>3000</v>
      </c>
      <c r="P144" s="267">
        <v>1000</v>
      </c>
      <c r="Q144" s="267">
        <v>9000</v>
      </c>
      <c r="R144" s="267">
        <v>1000</v>
      </c>
      <c r="S144" s="267">
        <v>1000</v>
      </c>
      <c r="T144" s="267">
        <v>1000</v>
      </c>
      <c r="U144" s="267">
        <v>1000</v>
      </c>
      <c r="V144" s="267">
        <v>1000</v>
      </c>
      <c r="W144" s="267">
        <v>1000</v>
      </c>
      <c r="X144" s="267">
        <v>1000</v>
      </c>
      <c r="Y144" s="267">
        <v>1000</v>
      </c>
      <c r="Z144" s="267">
        <v>1000</v>
      </c>
      <c r="AA144" s="267">
        <v>1000</v>
      </c>
      <c r="AB144" s="267">
        <v>1000</v>
      </c>
      <c r="AC144" s="267">
        <v>1000</v>
      </c>
      <c r="AD144" s="267">
        <v>2000</v>
      </c>
      <c r="AE144" s="267">
        <v>1000</v>
      </c>
      <c r="AF144" s="267">
        <v>1000</v>
      </c>
      <c r="AG144" s="267">
        <v>1000</v>
      </c>
      <c r="AH144" s="267">
        <v>1000</v>
      </c>
      <c r="AI144" s="267">
        <v>1000</v>
      </c>
      <c r="AJ144" s="267">
        <v>1000</v>
      </c>
      <c r="AK144" s="267">
        <v>1000</v>
      </c>
      <c r="AL144" s="267">
        <v>1000</v>
      </c>
      <c r="AM144" s="267">
        <v>1000</v>
      </c>
      <c r="AN144" s="267">
        <v>1000</v>
      </c>
      <c r="AO144" s="267">
        <v>57000</v>
      </c>
      <c r="AP144" s="267">
        <v>16000</v>
      </c>
      <c r="AQ144" s="267">
        <v>6000</v>
      </c>
      <c r="AR144" s="267">
        <v>6000</v>
      </c>
      <c r="AS144" s="267">
        <v>2000</v>
      </c>
      <c r="AT144" s="267">
        <v>1000</v>
      </c>
      <c r="AU144" s="267">
        <v>11000</v>
      </c>
      <c r="AV144" s="267">
        <v>1000</v>
      </c>
      <c r="AW144" s="267">
        <v>1000</v>
      </c>
      <c r="AX144" s="267">
        <v>3000</v>
      </c>
      <c r="AY144" s="267">
        <v>1000</v>
      </c>
      <c r="AZ144" s="267">
        <v>1000</v>
      </c>
      <c r="BA144" s="267">
        <v>2000</v>
      </c>
      <c r="BB144" s="267">
        <v>1000</v>
      </c>
      <c r="BC144" s="267">
        <v>1000</v>
      </c>
      <c r="BD144" s="267">
        <v>1000</v>
      </c>
      <c r="BE144" s="267">
        <v>1000</v>
      </c>
      <c r="BF144" s="267">
        <v>1000</v>
      </c>
      <c r="BG144" s="267">
        <v>2000</v>
      </c>
      <c r="BH144" s="267">
        <v>1000</v>
      </c>
      <c r="BI144" s="267">
        <v>1000</v>
      </c>
      <c r="BJ144" s="267">
        <v>4000</v>
      </c>
      <c r="BK144" s="267">
        <v>1000</v>
      </c>
      <c r="BL144" s="267">
        <v>1000</v>
      </c>
      <c r="BM144" s="267">
        <v>1000</v>
      </c>
      <c r="BN144" s="267">
        <v>1000</v>
      </c>
      <c r="BO144" s="267">
        <v>1000</v>
      </c>
      <c r="BP144" s="267">
        <v>4000</v>
      </c>
      <c r="BQ144" s="267">
        <v>1000</v>
      </c>
      <c r="BR144" s="267">
        <v>1000</v>
      </c>
      <c r="BS144" s="267">
        <v>1000</v>
      </c>
      <c r="BT144" s="267">
        <v>1000</v>
      </c>
      <c r="BU144" s="267">
        <v>1000</v>
      </c>
      <c r="BV144" s="267">
        <v>1000</v>
      </c>
      <c r="BW144" s="267">
        <v>2000</v>
      </c>
      <c r="BX144" s="267">
        <v>1000</v>
      </c>
      <c r="BY144" s="267">
        <v>1000</v>
      </c>
      <c r="BZ144" s="267">
        <v>1000</v>
      </c>
      <c r="CA144" s="267">
        <v>1000</v>
      </c>
      <c r="CB144" s="267">
        <v>1000</v>
      </c>
      <c r="CC144" s="267">
        <v>1000</v>
      </c>
      <c r="CD144" s="267">
        <v>1000</v>
      </c>
      <c r="CE144" s="267">
        <v>4000</v>
      </c>
      <c r="CF144" s="267">
        <v>1000</v>
      </c>
      <c r="CG144" s="267">
        <v>1000</v>
      </c>
      <c r="CH144" s="267">
        <v>1000</v>
      </c>
      <c r="CI144" s="267">
        <v>1000</v>
      </c>
      <c r="CJ144" s="267">
        <v>1000</v>
      </c>
      <c r="CK144" s="267">
        <v>1000</v>
      </c>
      <c r="CL144" s="267">
        <v>1000</v>
      </c>
      <c r="CM144" s="267">
        <v>1000</v>
      </c>
      <c r="CN144" s="267">
        <v>2000</v>
      </c>
      <c r="CO144" s="267">
        <v>1000</v>
      </c>
      <c r="CP144" s="267">
        <v>1000</v>
      </c>
      <c r="CQ144" s="267">
        <v>1000</v>
      </c>
      <c r="CR144" s="267">
        <v>1000</v>
      </c>
      <c r="CS144" s="267">
        <v>1000</v>
      </c>
      <c r="CT144" s="267">
        <v>3000</v>
      </c>
      <c r="CU144" s="267">
        <v>1000</v>
      </c>
      <c r="CV144" s="267">
        <v>1000</v>
      </c>
      <c r="CW144" s="267">
        <v>20000</v>
      </c>
      <c r="CX144" s="267">
        <v>9000</v>
      </c>
      <c r="CY144" s="267">
        <v>2000</v>
      </c>
      <c r="CZ144" s="267">
        <v>1000</v>
      </c>
      <c r="DA144" s="267">
        <v>1000</v>
      </c>
      <c r="DB144" s="267">
        <v>1000</v>
      </c>
      <c r="DC144" s="267">
        <v>1000</v>
      </c>
      <c r="DD144" s="267">
        <v>1000</v>
      </c>
      <c r="DE144" s="267">
        <v>1000</v>
      </c>
      <c r="DF144" s="267">
        <v>1000</v>
      </c>
      <c r="DG144" s="267">
        <v>1000</v>
      </c>
      <c r="DH144" s="267">
        <v>1000</v>
      </c>
      <c r="DI144" s="267">
        <v>15000</v>
      </c>
      <c r="DJ144" s="267">
        <v>2000</v>
      </c>
      <c r="DK144" s="267">
        <v>2000</v>
      </c>
      <c r="DL144" s="267">
        <v>36000</v>
      </c>
      <c r="DM144" s="267">
        <v>11000</v>
      </c>
      <c r="DN144" s="267">
        <v>6000</v>
      </c>
      <c r="DO144" s="267">
        <v>3000</v>
      </c>
      <c r="DP144" s="267">
        <v>1000</v>
      </c>
      <c r="DQ144" s="267">
        <v>1000</v>
      </c>
      <c r="DR144" s="267">
        <v>33000</v>
      </c>
      <c r="DS144" s="267">
        <v>16000</v>
      </c>
      <c r="DT144" s="267">
        <v>23000</v>
      </c>
      <c r="DU144" s="267">
        <v>70000</v>
      </c>
      <c r="DV144" s="267">
        <v>1000</v>
      </c>
      <c r="DW144" s="267">
        <v>614000</v>
      </c>
      <c r="DX144" s="267">
        <v>64000</v>
      </c>
      <c r="DY144" s="267">
        <v>548000</v>
      </c>
      <c r="DZ144" s="267">
        <v>68000</v>
      </c>
      <c r="EA144" s="267">
        <v>48000</v>
      </c>
      <c r="EB144" s="267">
        <v>3000</v>
      </c>
      <c r="EC144" s="267">
        <v>125000</v>
      </c>
      <c r="ED144" s="267">
        <v>19000</v>
      </c>
      <c r="EE144" s="267">
        <v>560000</v>
      </c>
      <c r="EF144" s="267">
        <v>68000</v>
      </c>
      <c r="EG144" s="267">
        <v>632000</v>
      </c>
      <c r="EH144" s="267">
        <v>57000</v>
      </c>
      <c r="EI144" s="267">
        <v>687000</v>
      </c>
      <c r="EJ144" s="267">
        <v>88000</v>
      </c>
      <c r="EK144" s="267">
        <v>0</v>
      </c>
      <c r="EL144" s="267">
        <v>0</v>
      </c>
      <c r="EM144" s="267">
        <v>0</v>
      </c>
      <c r="EN144" s="267">
        <v>1</v>
      </c>
      <c r="EO144" s="267">
        <v>0</v>
      </c>
      <c r="EP144" s="267">
        <v>0</v>
      </c>
      <c r="EQ144" s="267">
        <v>0</v>
      </c>
      <c r="ER144" s="267" t="s">
        <v>1805</v>
      </c>
    </row>
    <row r="145" spans="1:148" x14ac:dyDescent="0.35">
      <c r="A145" s="267" t="s">
        <v>1825</v>
      </c>
      <c r="B145" s="267">
        <v>1000</v>
      </c>
      <c r="C145" s="267">
        <v>1000</v>
      </c>
      <c r="D145" s="267">
        <v>1000</v>
      </c>
      <c r="E145" s="267">
        <v>1000</v>
      </c>
      <c r="F145" s="267">
        <v>1000</v>
      </c>
      <c r="G145" s="267">
        <v>1000</v>
      </c>
      <c r="H145" s="267">
        <v>1000</v>
      </c>
      <c r="I145" s="267">
        <v>1000</v>
      </c>
      <c r="J145" s="267">
        <v>1000</v>
      </c>
      <c r="K145" s="267">
        <v>1000</v>
      </c>
      <c r="L145" s="267">
        <v>1000</v>
      </c>
      <c r="M145" s="267">
        <v>1000</v>
      </c>
      <c r="N145" s="267">
        <v>5000</v>
      </c>
      <c r="O145" s="267">
        <v>3000</v>
      </c>
      <c r="P145" s="267">
        <v>1000</v>
      </c>
      <c r="Q145" s="267">
        <v>9000</v>
      </c>
      <c r="R145" s="267">
        <v>1000</v>
      </c>
      <c r="S145" s="267">
        <v>1000</v>
      </c>
      <c r="T145" s="267">
        <v>1000</v>
      </c>
      <c r="U145" s="267">
        <v>1000</v>
      </c>
      <c r="V145" s="267">
        <v>1000</v>
      </c>
      <c r="W145" s="267">
        <v>1000</v>
      </c>
      <c r="X145" s="267">
        <v>1000</v>
      </c>
      <c r="Y145" s="267">
        <v>1000</v>
      </c>
      <c r="Z145" s="267">
        <v>1000</v>
      </c>
      <c r="AA145" s="267">
        <v>1000</v>
      </c>
      <c r="AB145" s="267">
        <v>1000</v>
      </c>
      <c r="AC145" s="267">
        <v>1000</v>
      </c>
      <c r="AD145" s="267">
        <v>2000</v>
      </c>
      <c r="AE145" s="267">
        <v>1000</v>
      </c>
      <c r="AF145" s="267">
        <v>1000</v>
      </c>
      <c r="AG145" s="267">
        <v>1000</v>
      </c>
      <c r="AH145" s="267">
        <v>1000</v>
      </c>
      <c r="AI145" s="267">
        <v>1000</v>
      </c>
      <c r="AJ145" s="267">
        <v>1000</v>
      </c>
      <c r="AK145" s="267">
        <v>1000</v>
      </c>
      <c r="AL145" s="267">
        <v>1000</v>
      </c>
      <c r="AM145" s="267">
        <v>1000</v>
      </c>
      <c r="AN145" s="267">
        <v>1000</v>
      </c>
      <c r="AO145" s="267">
        <v>57000</v>
      </c>
      <c r="AP145" s="267">
        <v>16000</v>
      </c>
      <c r="AQ145" s="267">
        <v>6000</v>
      </c>
      <c r="AR145" s="267">
        <v>6000</v>
      </c>
      <c r="AS145" s="267">
        <v>2000</v>
      </c>
      <c r="AT145" s="267">
        <v>1000</v>
      </c>
      <c r="AU145" s="267">
        <v>11000</v>
      </c>
      <c r="AV145" s="267">
        <v>1000</v>
      </c>
      <c r="AW145" s="267">
        <v>1000</v>
      </c>
      <c r="AX145" s="267">
        <v>3000</v>
      </c>
      <c r="AY145" s="267">
        <v>1000</v>
      </c>
      <c r="AZ145" s="267">
        <v>1000</v>
      </c>
      <c r="BA145" s="267">
        <v>2000</v>
      </c>
      <c r="BB145" s="267">
        <v>1000</v>
      </c>
      <c r="BC145" s="267">
        <v>1000</v>
      </c>
      <c r="BD145" s="267">
        <v>1000</v>
      </c>
      <c r="BE145" s="267">
        <v>1000</v>
      </c>
      <c r="BF145" s="267">
        <v>1000</v>
      </c>
      <c r="BG145" s="267">
        <v>2000</v>
      </c>
      <c r="BH145" s="267">
        <v>1000</v>
      </c>
      <c r="BI145" s="267">
        <v>1000</v>
      </c>
      <c r="BJ145" s="267">
        <v>4000</v>
      </c>
      <c r="BK145" s="267">
        <v>1000</v>
      </c>
      <c r="BL145" s="267">
        <v>1000</v>
      </c>
      <c r="BM145" s="267">
        <v>1000</v>
      </c>
      <c r="BN145" s="267">
        <v>1000</v>
      </c>
      <c r="BO145" s="267">
        <v>1000</v>
      </c>
      <c r="BP145" s="267">
        <v>4000</v>
      </c>
      <c r="BQ145" s="267">
        <v>1000</v>
      </c>
      <c r="BR145" s="267">
        <v>1000</v>
      </c>
      <c r="BS145" s="267">
        <v>1000</v>
      </c>
      <c r="BT145" s="267">
        <v>1000</v>
      </c>
      <c r="BU145" s="267">
        <v>1000</v>
      </c>
      <c r="BV145" s="267">
        <v>1000</v>
      </c>
      <c r="BW145" s="267">
        <v>2000</v>
      </c>
      <c r="BX145" s="267">
        <v>1000</v>
      </c>
      <c r="BY145" s="267">
        <v>1000</v>
      </c>
      <c r="BZ145" s="267">
        <v>1000</v>
      </c>
      <c r="CA145" s="267">
        <v>1000</v>
      </c>
      <c r="CB145" s="267">
        <v>1000</v>
      </c>
      <c r="CC145" s="267">
        <v>1000</v>
      </c>
      <c r="CD145" s="267">
        <v>1000</v>
      </c>
      <c r="CE145" s="267">
        <v>4000</v>
      </c>
      <c r="CF145" s="267">
        <v>1000</v>
      </c>
      <c r="CG145" s="267">
        <v>1000</v>
      </c>
      <c r="CH145" s="267">
        <v>1000</v>
      </c>
      <c r="CI145" s="267">
        <v>1000</v>
      </c>
      <c r="CJ145" s="267">
        <v>1000</v>
      </c>
      <c r="CK145" s="267">
        <v>1000</v>
      </c>
      <c r="CL145" s="267">
        <v>1000</v>
      </c>
      <c r="CM145" s="267">
        <v>1000</v>
      </c>
      <c r="CN145" s="267">
        <v>2000</v>
      </c>
      <c r="CO145" s="267">
        <v>1000</v>
      </c>
      <c r="CP145" s="267">
        <v>1000</v>
      </c>
      <c r="CQ145" s="267">
        <v>1000</v>
      </c>
      <c r="CR145" s="267">
        <v>1000</v>
      </c>
      <c r="CS145" s="267">
        <v>1000</v>
      </c>
      <c r="CT145" s="267">
        <v>3000</v>
      </c>
      <c r="CU145" s="267">
        <v>1000</v>
      </c>
      <c r="CV145" s="267">
        <v>1000</v>
      </c>
      <c r="CW145" s="267">
        <v>20000</v>
      </c>
      <c r="CX145" s="267">
        <v>9000</v>
      </c>
      <c r="CY145" s="267">
        <v>2000</v>
      </c>
      <c r="CZ145" s="267">
        <v>1000</v>
      </c>
      <c r="DA145" s="267">
        <v>1000</v>
      </c>
      <c r="DB145" s="267">
        <v>1000</v>
      </c>
      <c r="DC145" s="267">
        <v>1000</v>
      </c>
      <c r="DD145" s="267">
        <v>1000</v>
      </c>
      <c r="DE145" s="267">
        <v>1000</v>
      </c>
      <c r="DF145" s="267">
        <v>1000</v>
      </c>
      <c r="DG145" s="267">
        <v>1000</v>
      </c>
      <c r="DH145" s="267">
        <v>1000</v>
      </c>
      <c r="DI145" s="267">
        <v>15000</v>
      </c>
      <c r="DJ145" s="267">
        <v>2000</v>
      </c>
      <c r="DK145" s="267">
        <v>2000</v>
      </c>
      <c r="DL145" s="267">
        <v>36000</v>
      </c>
      <c r="DM145" s="267">
        <v>11000</v>
      </c>
      <c r="DN145" s="267">
        <v>6000</v>
      </c>
      <c r="DO145" s="267">
        <v>3000</v>
      </c>
      <c r="DP145" s="267">
        <v>1000</v>
      </c>
      <c r="DQ145" s="267">
        <v>1000</v>
      </c>
      <c r="DR145" s="267">
        <v>33000</v>
      </c>
      <c r="DS145" s="267">
        <v>16000</v>
      </c>
      <c r="DT145" s="267">
        <v>23000</v>
      </c>
      <c r="DU145" s="267">
        <v>70000</v>
      </c>
      <c r="DV145" s="267">
        <v>1000</v>
      </c>
      <c r="DW145" s="267">
        <v>614000</v>
      </c>
      <c r="DX145" s="267">
        <v>64000</v>
      </c>
      <c r="DY145" s="267">
        <v>548000</v>
      </c>
      <c r="DZ145" s="267">
        <v>68000</v>
      </c>
      <c r="EA145" s="267">
        <v>48000</v>
      </c>
      <c r="EB145" s="267">
        <v>3000</v>
      </c>
      <c r="EC145" s="267">
        <v>125000</v>
      </c>
      <c r="ED145" s="267">
        <v>19000</v>
      </c>
      <c r="EE145" s="267">
        <v>560000</v>
      </c>
      <c r="EF145" s="267">
        <v>68000</v>
      </c>
      <c r="EG145" s="267">
        <v>632000</v>
      </c>
      <c r="EH145" s="267">
        <v>57000</v>
      </c>
      <c r="EI145" s="267">
        <v>687000</v>
      </c>
      <c r="EJ145" s="267">
        <v>88000</v>
      </c>
      <c r="EK145" s="267">
        <v>0</v>
      </c>
      <c r="EL145" s="267">
        <v>0</v>
      </c>
      <c r="EM145" s="267">
        <v>0</v>
      </c>
      <c r="EN145" s="267">
        <v>1</v>
      </c>
      <c r="EO145" s="267">
        <v>0</v>
      </c>
      <c r="EP145" s="267">
        <v>0</v>
      </c>
      <c r="EQ145" s="267">
        <v>0</v>
      </c>
      <c r="ER145" s="267" t="s">
        <v>1823</v>
      </c>
    </row>
    <row r="146" spans="1:148" x14ac:dyDescent="0.35">
      <c r="A146" s="267" t="s">
        <v>1837</v>
      </c>
      <c r="B146" s="267">
        <v>1000</v>
      </c>
      <c r="C146" s="267">
        <v>1000</v>
      </c>
      <c r="D146" s="267">
        <v>1000</v>
      </c>
      <c r="E146" s="267">
        <v>1000</v>
      </c>
      <c r="F146" s="267">
        <v>1000</v>
      </c>
      <c r="G146" s="267">
        <v>1000</v>
      </c>
      <c r="H146" s="267">
        <v>1000</v>
      </c>
      <c r="I146" s="267">
        <v>1000</v>
      </c>
      <c r="J146" s="267">
        <v>1000</v>
      </c>
      <c r="K146" s="267">
        <v>1000</v>
      </c>
      <c r="L146" s="267">
        <v>1000</v>
      </c>
      <c r="M146" s="267">
        <v>1000</v>
      </c>
      <c r="N146" s="267">
        <v>5000</v>
      </c>
      <c r="O146" s="267">
        <v>3000</v>
      </c>
      <c r="P146" s="267">
        <v>1000</v>
      </c>
      <c r="Q146" s="267">
        <v>9000</v>
      </c>
      <c r="R146" s="267">
        <v>1000</v>
      </c>
      <c r="S146" s="267">
        <v>1000</v>
      </c>
      <c r="T146" s="267">
        <v>1000</v>
      </c>
      <c r="U146" s="267">
        <v>1000</v>
      </c>
      <c r="V146" s="267">
        <v>1000</v>
      </c>
      <c r="W146" s="267">
        <v>1000</v>
      </c>
      <c r="X146" s="267">
        <v>1000</v>
      </c>
      <c r="Y146" s="267">
        <v>1000</v>
      </c>
      <c r="Z146" s="267">
        <v>1000</v>
      </c>
      <c r="AA146" s="267">
        <v>1000</v>
      </c>
      <c r="AB146" s="267">
        <v>1000</v>
      </c>
      <c r="AC146" s="267">
        <v>1000</v>
      </c>
      <c r="AD146" s="267">
        <v>2000</v>
      </c>
      <c r="AE146" s="267">
        <v>1000</v>
      </c>
      <c r="AF146" s="267">
        <v>1000</v>
      </c>
      <c r="AG146" s="267">
        <v>1000</v>
      </c>
      <c r="AH146" s="267">
        <v>1000</v>
      </c>
      <c r="AI146" s="267">
        <v>1000</v>
      </c>
      <c r="AJ146" s="267">
        <v>1000</v>
      </c>
      <c r="AK146" s="267">
        <v>1000</v>
      </c>
      <c r="AL146" s="267">
        <v>1000</v>
      </c>
      <c r="AM146" s="267">
        <v>1000</v>
      </c>
      <c r="AN146" s="267">
        <v>1000</v>
      </c>
      <c r="AO146" s="267">
        <v>57000</v>
      </c>
      <c r="AP146" s="267">
        <v>16000</v>
      </c>
      <c r="AQ146" s="267">
        <v>6000</v>
      </c>
      <c r="AR146" s="267">
        <v>6000</v>
      </c>
      <c r="AS146" s="267">
        <v>2000</v>
      </c>
      <c r="AT146" s="267">
        <v>1000</v>
      </c>
      <c r="AU146" s="267">
        <v>11000</v>
      </c>
      <c r="AV146" s="267">
        <v>1000</v>
      </c>
      <c r="AW146" s="267">
        <v>1000</v>
      </c>
      <c r="AX146" s="267">
        <v>3000</v>
      </c>
      <c r="AY146" s="267">
        <v>1000</v>
      </c>
      <c r="AZ146" s="267">
        <v>1000</v>
      </c>
      <c r="BA146" s="267">
        <v>2000</v>
      </c>
      <c r="BB146" s="267">
        <v>1000</v>
      </c>
      <c r="BC146" s="267">
        <v>1000</v>
      </c>
      <c r="BD146" s="267">
        <v>1000</v>
      </c>
      <c r="BE146" s="267">
        <v>1000</v>
      </c>
      <c r="BF146" s="267">
        <v>1000</v>
      </c>
      <c r="BG146" s="267">
        <v>2000</v>
      </c>
      <c r="BH146" s="267">
        <v>1000</v>
      </c>
      <c r="BI146" s="267">
        <v>1000</v>
      </c>
      <c r="BJ146" s="267">
        <v>4000</v>
      </c>
      <c r="BK146" s="267">
        <v>1000</v>
      </c>
      <c r="BL146" s="267">
        <v>1000</v>
      </c>
      <c r="BM146" s="267">
        <v>1000</v>
      </c>
      <c r="BN146" s="267">
        <v>1000</v>
      </c>
      <c r="BO146" s="267">
        <v>1000</v>
      </c>
      <c r="BP146" s="267">
        <v>4000</v>
      </c>
      <c r="BQ146" s="267">
        <v>1000</v>
      </c>
      <c r="BR146" s="267">
        <v>1000</v>
      </c>
      <c r="BS146" s="267">
        <v>1000</v>
      </c>
      <c r="BT146" s="267">
        <v>1000</v>
      </c>
      <c r="BU146" s="267">
        <v>1000</v>
      </c>
      <c r="BV146" s="267">
        <v>1000</v>
      </c>
      <c r="BW146" s="267">
        <v>2000</v>
      </c>
      <c r="BX146" s="267">
        <v>1000</v>
      </c>
      <c r="BY146" s="267">
        <v>1000</v>
      </c>
      <c r="BZ146" s="267">
        <v>1000</v>
      </c>
      <c r="CA146" s="267">
        <v>1000</v>
      </c>
      <c r="CB146" s="267">
        <v>1000</v>
      </c>
      <c r="CC146" s="267">
        <v>1000</v>
      </c>
      <c r="CD146" s="267">
        <v>1000</v>
      </c>
      <c r="CE146" s="267">
        <v>4000</v>
      </c>
      <c r="CF146" s="267">
        <v>1000</v>
      </c>
      <c r="CG146" s="267">
        <v>1000</v>
      </c>
      <c r="CH146" s="267">
        <v>1000</v>
      </c>
      <c r="CI146" s="267">
        <v>1000</v>
      </c>
      <c r="CJ146" s="267">
        <v>1000</v>
      </c>
      <c r="CK146" s="267">
        <v>1000</v>
      </c>
      <c r="CL146" s="267">
        <v>1000</v>
      </c>
      <c r="CM146" s="267">
        <v>1000</v>
      </c>
      <c r="CN146" s="267">
        <v>2000</v>
      </c>
      <c r="CO146" s="267">
        <v>1000</v>
      </c>
      <c r="CP146" s="267">
        <v>1000</v>
      </c>
      <c r="CQ146" s="267">
        <v>1000</v>
      </c>
      <c r="CR146" s="267">
        <v>1000</v>
      </c>
      <c r="CS146" s="267">
        <v>1000</v>
      </c>
      <c r="CT146" s="267">
        <v>3000</v>
      </c>
      <c r="CU146" s="267">
        <v>1000</v>
      </c>
      <c r="CV146" s="267">
        <v>1000</v>
      </c>
      <c r="CW146" s="267">
        <v>20000</v>
      </c>
      <c r="CX146" s="267">
        <v>9000</v>
      </c>
      <c r="CY146" s="267">
        <v>2000</v>
      </c>
      <c r="CZ146" s="267">
        <v>1000</v>
      </c>
      <c r="DA146" s="267">
        <v>1000</v>
      </c>
      <c r="DB146" s="267">
        <v>1000</v>
      </c>
      <c r="DC146" s="267">
        <v>1000</v>
      </c>
      <c r="DD146" s="267">
        <v>1000</v>
      </c>
      <c r="DE146" s="267">
        <v>1000</v>
      </c>
      <c r="DF146" s="267">
        <v>1000</v>
      </c>
      <c r="DG146" s="267">
        <v>1000</v>
      </c>
      <c r="DH146" s="267">
        <v>1000</v>
      </c>
      <c r="DI146" s="267">
        <v>15000</v>
      </c>
      <c r="DJ146" s="267">
        <v>2000</v>
      </c>
      <c r="DK146" s="267">
        <v>2000</v>
      </c>
      <c r="DL146" s="267">
        <v>36000</v>
      </c>
      <c r="DM146" s="267">
        <v>11000</v>
      </c>
      <c r="DN146" s="267">
        <v>6000</v>
      </c>
      <c r="DO146" s="267">
        <v>3000</v>
      </c>
      <c r="DP146" s="267">
        <v>1000</v>
      </c>
      <c r="DQ146" s="267">
        <v>1000</v>
      </c>
      <c r="DR146" s="267">
        <v>33000</v>
      </c>
      <c r="DS146" s="267">
        <v>16000</v>
      </c>
      <c r="DT146" s="267">
        <v>23000</v>
      </c>
      <c r="DU146" s="267">
        <v>70000</v>
      </c>
      <c r="DV146" s="267">
        <v>1000</v>
      </c>
      <c r="DW146" s="267">
        <v>614000</v>
      </c>
      <c r="DX146" s="267">
        <v>64000</v>
      </c>
      <c r="DY146" s="267">
        <v>548000</v>
      </c>
      <c r="DZ146" s="267">
        <v>68000</v>
      </c>
      <c r="EA146" s="267">
        <v>48000</v>
      </c>
      <c r="EB146" s="267">
        <v>3000</v>
      </c>
      <c r="EC146" s="267">
        <v>125000</v>
      </c>
      <c r="ED146" s="267">
        <v>19000</v>
      </c>
      <c r="EE146" s="267">
        <v>560000</v>
      </c>
      <c r="EF146" s="267">
        <v>68000</v>
      </c>
      <c r="EG146" s="267">
        <v>632000</v>
      </c>
      <c r="EH146" s="267">
        <v>57000</v>
      </c>
      <c r="EI146" s="267">
        <v>687000</v>
      </c>
      <c r="EJ146" s="267">
        <v>88000</v>
      </c>
      <c r="EK146" s="267">
        <v>0</v>
      </c>
      <c r="EL146" s="267">
        <v>0</v>
      </c>
      <c r="EM146" s="267">
        <v>0</v>
      </c>
      <c r="EN146" s="267">
        <v>1</v>
      </c>
      <c r="EO146" s="267">
        <v>0</v>
      </c>
      <c r="EP146" s="267">
        <v>0</v>
      </c>
      <c r="EQ146" s="267">
        <v>0</v>
      </c>
      <c r="ER146" s="267" t="s">
        <v>1835</v>
      </c>
    </row>
    <row r="147" spans="1:148" x14ac:dyDescent="0.35">
      <c r="A147" s="267" t="s">
        <v>1918</v>
      </c>
      <c r="B147" s="267">
        <v>1000</v>
      </c>
      <c r="C147" s="267">
        <v>1000</v>
      </c>
      <c r="D147" s="267">
        <v>1000</v>
      </c>
      <c r="E147" s="267">
        <v>1000</v>
      </c>
      <c r="F147" s="267">
        <v>1000</v>
      </c>
      <c r="G147" s="267">
        <v>1000</v>
      </c>
      <c r="H147" s="267">
        <v>1000</v>
      </c>
      <c r="I147" s="267">
        <v>1000</v>
      </c>
      <c r="J147" s="267">
        <v>1000</v>
      </c>
      <c r="K147" s="267">
        <v>1000</v>
      </c>
      <c r="L147" s="267">
        <v>1000</v>
      </c>
      <c r="M147" s="267">
        <v>1000</v>
      </c>
      <c r="N147" s="267">
        <v>5000</v>
      </c>
      <c r="O147" s="267">
        <v>3000</v>
      </c>
      <c r="P147" s="267">
        <v>1000</v>
      </c>
      <c r="Q147" s="267">
        <v>9000</v>
      </c>
      <c r="R147" s="267">
        <v>1000</v>
      </c>
      <c r="S147" s="267">
        <v>1000</v>
      </c>
      <c r="T147" s="267">
        <v>1000</v>
      </c>
      <c r="U147" s="267">
        <v>1000</v>
      </c>
      <c r="V147" s="267">
        <v>1000</v>
      </c>
      <c r="W147" s="267">
        <v>1000</v>
      </c>
      <c r="X147" s="267">
        <v>1000</v>
      </c>
      <c r="Y147" s="267">
        <v>1000</v>
      </c>
      <c r="Z147" s="267">
        <v>1000</v>
      </c>
      <c r="AA147" s="267">
        <v>1000</v>
      </c>
      <c r="AB147" s="267">
        <v>1000</v>
      </c>
      <c r="AC147" s="267">
        <v>1000</v>
      </c>
      <c r="AD147" s="267">
        <v>2000</v>
      </c>
      <c r="AE147" s="267">
        <v>1000</v>
      </c>
      <c r="AF147" s="267">
        <v>1000</v>
      </c>
      <c r="AG147" s="267">
        <v>1000</v>
      </c>
      <c r="AH147" s="267">
        <v>1000</v>
      </c>
      <c r="AI147" s="267">
        <v>1000</v>
      </c>
      <c r="AJ147" s="267">
        <v>1000</v>
      </c>
      <c r="AK147" s="267">
        <v>1000</v>
      </c>
      <c r="AL147" s="267">
        <v>1000</v>
      </c>
      <c r="AM147" s="267">
        <v>1000</v>
      </c>
      <c r="AN147" s="267">
        <v>1000</v>
      </c>
      <c r="AO147" s="267">
        <v>57000</v>
      </c>
      <c r="AP147" s="267">
        <v>16000</v>
      </c>
      <c r="AQ147" s="267">
        <v>6000</v>
      </c>
      <c r="AR147" s="267">
        <v>6000</v>
      </c>
      <c r="AS147" s="267">
        <v>2000</v>
      </c>
      <c r="AT147" s="267">
        <v>1000</v>
      </c>
      <c r="AU147" s="267">
        <v>11000</v>
      </c>
      <c r="AV147" s="267">
        <v>1000</v>
      </c>
      <c r="AW147" s="267">
        <v>1000</v>
      </c>
      <c r="AX147" s="267">
        <v>3000</v>
      </c>
      <c r="AY147" s="267">
        <v>1000</v>
      </c>
      <c r="AZ147" s="267">
        <v>1000</v>
      </c>
      <c r="BA147" s="267">
        <v>2000</v>
      </c>
      <c r="BB147" s="267">
        <v>1000</v>
      </c>
      <c r="BC147" s="267">
        <v>1000</v>
      </c>
      <c r="BD147" s="267">
        <v>1000</v>
      </c>
      <c r="BE147" s="267">
        <v>1000</v>
      </c>
      <c r="BF147" s="267">
        <v>1000</v>
      </c>
      <c r="BG147" s="267">
        <v>2000</v>
      </c>
      <c r="BH147" s="267">
        <v>1000</v>
      </c>
      <c r="BI147" s="267">
        <v>1000</v>
      </c>
      <c r="BJ147" s="267">
        <v>4000</v>
      </c>
      <c r="BK147" s="267">
        <v>1000</v>
      </c>
      <c r="BL147" s="267">
        <v>1000</v>
      </c>
      <c r="BM147" s="267">
        <v>1000</v>
      </c>
      <c r="BN147" s="267">
        <v>1000</v>
      </c>
      <c r="BO147" s="267">
        <v>1000</v>
      </c>
      <c r="BP147" s="267">
        <v>4000</v>
      </c>
      <c r="BQ147" s="267">
        <v>1000</v>
      </c>
      <c r="BR147" s="267">
        <v>1000</v>
      </c>
      <c r="BS147" s="267">
        <v>1000</v>
      </c>
      <c r="BT147" s="267">
        <v>1000</v>
      </c>
      <c r="BU147" s="267">
        <v>1000</v>
      </c>
      <c r="BV147" s="267">
        <v>1000</v>
      </c>
      <c r="BW147" s="267">
        <v>2000</v>
      </c>
      <c r="BX147" s="267">
        <v>1000</v>
      </c>
      <c r="BY147" s="267">
        <v>1000</v>
      </c>
      <c r="BZ147" s="267">
        <v>1000</v>
      </c>
      <c r="CA147" s="267">
        <v>1000</v>
      </c>
      <c r="CB147" s="267">
        <v>1000</v>
      </c>
      <c r="CC147" s="267">
        <v>1000</v>
      </c>
      <c r="CD147" s="267">
        <v>1000</v>
      </c>
      <c r="CE147" s="267">
        <v>4000</v>
      </c>
      <c r="CF147" s="267">
        <v>1000</v>
      </c>
      <c r="CG147" s="267">
        <v>1000</v>
      </c>
      <c r="CH147" s="267">
        <v>1000</v>
      </c>
      <c r="CI147" s="267">
        <v>1000</v>
      </c>
      <c r="CJ147" s="267">
        <v>1000</v>
      </c>
      <c r="CK147" s="267">
        <v>1000</v>
      </c>
      <c r="CL147" s="267">
        <v>1000</v>
      </c>
      <c r="CM147" s="267">
        <v>1000</v>
      </c>
      <c r="CN147" s="267">
        <v>2000</v>
      </c>
      <c r="CO147" s="267">
        <v>1000</v>
      </c>
      <c r="CP147" s="267">
        <v>1000</v>
      </c>
      <c r="CQ147" s="267">
        <v>1000</v>
      </c>
      <c r="CR147" s="267">
        <v>1000</v>
      </c>
      <c r="CS147" s="267">
        <v>1000</v>
      </c>
      <c r="CT147" s="267">
        <v>3000</v>
      </c>
      <c r="CU147" s="267">
        <v>1000</v>
      </c>
      <c r="CV147" s="267">
        <v>1000</v>
      </c>
      <c r="CW147" s="267">
        <v>20000</v>
      </c>
      <c r="CX147" s="267">
        <v>9000</v>
      </c>
      <c r="CY147" s="267">
        <v>2000</v>
      </c>
      <c r="CZ147" s="267">
        <v>1000</v>
      </c>
      <c r="DA147" s="267">
        <v>1000</v>
      </c>
      <c r="DB147" s="267">
        <v>1000</v>
      </c>
      <c r="DC147" s="267">
        <v>1000</v>
      </c>
      <c r="DD147" s="267">
        <v>1000</v>
      </c>
      <c r="DE147" s="267">
        <v>1000</v>
      </c>
      <c r="DF147" s="267">
        <v>1000</v>
      </c>
      <c r="DG147" s="267">
        <v>1000</v>
      </c>
      <c r="DH147" s="267">
        <v>1000</v>
      </c>
      <c r="DI147" s="267">
        <v>15000</v>
      </c>
      <c r="DJ147" s="267">
        <v>2000</v>
      </c>
      <c r="DK147" s="267">
        <v>2000</v>
      </c>
      <c r="DL147" s="267">
        <v>36000</v>
      </c>
      <c r="DM147" s="267">
        <v>11000</v>
      </c>
      <c r="DN147" s="267">
        <v>6000</v>
      </c>
      <c r="DO147" s="267">
        <v>3000</v>
      </c>
      <c r="DP147" s="267">
        <v>1000</v>
      </c>
      <c r="DQ147" s="267">
        <v>1000</v>
      </c>
      <c r="DR147" s="267">
        <v>33000</v>
      </c>
      <c r="DS147" s="267">
        <v>16000</v>
      </c>
      <c r="DT147" s="267">
        <v>23000</v>
      </c>
      <c r="DU147" s="267">
        <v>70000</v>
      </c>
      <c r="DV147" s="267">
        <v>1000</v>
      </c>
      <c r="DW147" s="267">
        <v>614000</v>
      </c>
      <c r="DX147" s="267">
        <v>64000</v>
      </c>
      <c r="DY147" s="267">
        <v>548000</v>
      </c>
      <c r="DZ147" s="267">
        <v>68000</v>
      </c>
      <c r="EA147" s="267">
        <v>48000</v>
      </c>
      <c r="EB147" s="267">
        <v>3000</v>
      </c>
      <c r="EC147" s="267">
        <v>125000</v>
      </c>
      <c r="ED147" s="267">
        <v>19000</v>
      </c>
      <c r="EE147" s="267">
        <v>560000</v>
      </c>
      <c r="EF147" s="267">
        <v>68000</v>
      </c>
      <c r="EG147" s="267">
        <v>632000</v>
      </c>
      <c r="EH147" s="267">
        <v>57000</v>
      </c>
      <c r="EI147" s="267">
        <v>687000</v>
      </c>
      <c r="EJ147" s="267">
        <v>88000</v>
      </c>
      <c r="EK147" s="267">
        <v>0</v>
      </c>
      <c r="EL147" s="267">
        <v>0</v>
      </c>
      <c r="EM147" s="267">
        <v>0</v>
      </c>
      <c r="EN147" s="267">
        <v>1</v>
      </c>
      <c r="EO147" s="267">
        <v>0</v>
      </c>
      <c r="EP147" s="267">
        <v>0</v>
      </c>
      <c r="EQ147" s="267">
        <v>0</v>
      </c>
      <c r="ER147" s="267" t="s">
        <v>1916</v>
      </c>
    </row>
    <row r="148" spans="1:148" x14ac:dyDescent="0.35">
      <c r="A148" s="267" t="s">
        <v>2128</v>
      </c>
      <c r="B148" s="267">
        <v>1000</v>
      </c>
      <c r="C148" s="267">
        <v>1000</v>
      </c>
      <c r="D148" s="267">
        <v>1000</v>
      </c>
      <c r="E148" s="267">
        <v>1000</v>
      </c>
      <c r="F148" s="267">
        <v>1000</v>
      </c>
      <c r="G148" s="267">
        <v>1000</v>
      </c>
      <c r="H148" s="267">
        <v>1000</v>
      </c>
      <c r="I148" s="267">
        <v>1000</v>
      </c>
      <c r="J148" s="267">
        <v>1000</v>
      </c>
      <c r="K148" s="267">
        <v>1000</v>
      </c>
      <c r="L148" s="267">
        <v>1000</v>
      </c>
      <c r="M148" s="267">
        <v>1000</v>
      </c>
      <c r="N148" s="267">
        <v>5000</v>
      </c>
      <c r="O148" s="267">
        <v>3000</v>
      </c>
      <c r="P148" s="267">
        <v>1000</v>
      </c>
      <c r="Q148" s="267">
        <v>9000</v>
      </c>
      <c r="R148" s="267">
        <v>1000</v>
      </c>
      <c r="S148" s="267">
        <v>1000</v>
      </c>
      <c r="T148" s="267">
        <v>1000</v>
      </c>
      <c r="U148" s="267">
        <v>1000</v>
      </c>
      <c r="V148" s="267">
        <v>1000</v>
      </c>
      <c r="W148" s="267">
        <v>1000</v>
      </c>
      <c r="X148" s="267">
        <v>1000</v>
      </c>
      <c r="Y148" s="267">
        <v>1000</v>
      </c>
      <c r="Z148" s="267">
        <v>1000</v>
      </c>
      <c r="AA148" s="267">
        <v>1000</v>
      </c>
      <c r="AB148" s="267">
        <v>1000</v>
      </c>
      <c r="AC148" s="267">
        <v>1000</v>
      </c>
      <c r="AD148" s="267">
        <v>2000</v>
      </c>
      <c r="AE148" s="267">
        <v>1000</v>
      </c>
      <c r="AF148" s="267">
        <v>1000</v>
      </c>
      <c r="AG148" s="267">
        <v>1000</v>
      </c>
      <c r="AH148" s="267">
        <v>1000</v>
      </c>
      <c r="AI148" s="267">
        <v>1000</v>
      </c>
      <c r="AJ148" s="267">
        <v>1000</v>
      </c>
      <c r="AK148" s="267">
        <v>1000</v>
      </c>
      <c r="AL148" s="267">
        <v>1000</v>
      </c>
      <c r="AM148" s="267">
        <v>1000</v>
      </c>
      <c r="AN148" s="267">
        <v>1000</v>
      </c>
      <c r="AO148" s="267">
        <v>57000</v>
      </c>
      <c r="AP148" s="267">
        <v>16000</v>
      </c>
      <c r="AQ148" s="267">
        <v>6000</v>
      </c>
      <c r="AR148" s="267">
        <v>6000</v>
      </c>
      <c r="AS148" s="267">
        <v>2000</v>
      </c>
      <c r="AT148" s="267">
        <v>1000</v>
      </c>
      <c r="AU148" s="267">
        <v>11000</v>
      </c>
      <c r="AV148" s="267">
        <v>1000</v>
      </c>
      <c r="AW148" s="267">
        <v>1000</v>
      </c>
      <c r="AX148" s="267">
        <v>3000</v>
      </c>
      <c r="AY148" s="267">
        <v>1000</v>
      </c>
      <c r="AZ148" s="267">
        <v>1000</v>
      </c>
      <c r="BA148" s="267">
        <v>2000</v>
      </c>
      <c r="BB148" s="267">
        <v>1000</v>
      </c>
      <c r="BC148" s="267">
        <v>1000</v>
      </c>
      <c r="BD148" s="267">
        <v>1000</v>
      </c>
      <c r="BE148" s="267">
        <v>1000</v>
      </c>
      <c r="BF148" s="267">
        <v>1000</v>
      </c>
      <c r="BG148" s="267">
        <v>2000</v>
      </c>
      <c r="BH148" s="267">
        <v>1000</v>
      </c>
      <c r="BI148" s="267">
        <v>1000</v>
      </c>
      <c r="BJ148" s="267">
        <v>4000</v>
      </c>
      <c r="BK148" s="267">
        <v>1000</v>
      </c>
      <c r="BL148" s="267">
        <v>1000</v>
      </c>
      <c r="BM148" s="267">
        <v>1000</v>
      </c>
      <c r="BN148" s="267">
        <v>1000</v>
      </c>
      <c r="BO148" s="267">
        <v>1000</v>
      </c>
      <c r="BP148" s="267">
        <v>4000</v>
      </c>
      <c r="BQ148" s="267">
        <v>1000</v>
      </c>
      <c r="BR148" s="267">
        <v>1000</v>
      </c>
      <c r="BS148" s="267">
        <v>1000</v>
      </c>
      <c r="BT148" s="267">
        <v>1000</v>
      </c>
      <c r="BU148" s="267">
        <v>1000</v>
      </c>
      <c r="BV148" s="267">
        <v>1000</v>
      </c>
      <c r="BW148" s="267">
        <v>2000</v>
      </c>
      <c r="BX148" s="267">
        <v>1000</v>
      </c>
      <c r="BY148" s="267">
        <v>1000</v>
      </c>
      <c r="BZ148" s="267">
        <v>1000</v>
      </c>
      <c r="CA148" s="267">
        <v>1000</v>
      </c>
      <c r="CB148" s="267">
        <v>1000</v>
      </c>
      <c r="CC148" s="267">
        <v>1000</v>
      </c>
      <c r="CD148" s="267">
        <v>1000</v>
      </c>
      <c r="CE148" s="267">
        <v>4000</v>
      </c>
      <c r="CF148" s="267">
        <v>1000</v>
      </c>
      <c r="CG148" s="267">
        <v>1000</v>
      </c>
      <c r="CH148" s="267">
        <v>1000</v>
      </c>
      <c r="CI148" s="267">
        <v>1000</v>
      </c>
      <c r="CJ148" s="267">
        <v>1000</v>
      </c>
      <c r="CK148" s="267">
        <v>1000</v>
      </c>
      <c r="CL148" s="267">
        <v>1000</v>
      </c>
      <c r="CM148" s="267">
        <v>1000</v>
      </c>
      <c r="CN148" s="267">
        <v>2000</v>
      </c>
      <c r="CO148" s="267">
        <v>1000</v>
      </c>
      <c r="CP148" s="267">
        <v>1000</v>
      </c>
      <c r="CQ148" s="267">
        <v>1000</v>
      </c>
      <c r="CR148" s="267">
        <v>1000</v>
      </c>
      <c r="CS148" s="267">
        <v>1000</v>
      </c>
      <c r="CT148" s="267">
        <v>3000</v>
      </c>
      <c r="CU148" s="267">
        <v>1000</v>
      </c>
      <c r="CV148" s="267">
        <v>1000</v>
      </c>
      <c r="CW148" s="267">
        <v>20000</v>
      </c>
      <c r="CX148" s="267">
        <v>9000</v>
      </c>
      <c r="CY148" s="267">
        <v>2000</v>
      </c>
      <c r="CZ148" s="267">
        <v>1000</v>
      </c>
      <c r="DA148" s="267">
        <v>1000</v>
      </c>
      <c r="DB148" s="267">
        <v>1000</v>
      </c>
      <c r="DC148" s="267">
        <v>1000</v>
      </c>
      <c r="DD148" s="267">
        <v>1000</v>
      </c>
      <c r="DE148" s="267">
        <v>1000</v>
      </c>
      <c r="DF148" s="267">
        <v>1000</v>
      </c>
      <c r="DG148" s="267">
        <v>1000</v>
      </c>
      <c r="DH148" s="267">
        <v>1000</v>
      </c>
      <c r="DI148" s="267">
        <v>15000</v>
      </c>
      <c r="DJ148" s="267">
        <v>2000</v>
      </c>
      <c r="DK148" s="267">
        <v>2000</v>
      </c>
      <c r="DL148" s="267">
        <v>36000</v>
      </c>
      <c r="DM148" s="267">
        <v>11000</v>
      </c>
      <c r="DN148" s="267">
        <v>6000</v>
      </c>
      <c r="DO148" s="267">
        <v>3000</v>
      </c>
      <c r="DP148" s="267">
        <v>1000</v>
      </c>
      <c r="DQ148" s="267">
        <v>1000</v>
      </c>
      <c r="DR148" s="267">
        <v>33000</v>
      </c>
      <c r="DS148" s="267">
        <v>16000</v>
      </c>
      <c r="DT148" s="267">
        <v>23000</v>
      </c>
      <c r="DU148" s="267">
        <v>70000</v>
      </c>
      <c r="DV148" s="267">
        <v>1000</v>
      </c>
      <c r="DW148" s="267">
        <v>614000</v>
      </c>
      <c r="DX148" s="267">
        <v>64000</v>
      </c>
      <c r="DY148" s="267">
        <v>548000</v>
      </c>
      <c r="DZ148" s="267">
        <v>68000</v>
      </c>
      <c r="EA148" s="267">
        <v>48000</v>
      </c>
      <c r="EB148" s="267">
        <v>3000</v>
      </c>
      <c r="EC148" s="267">
        <v>125000</v>
      </c>
      <c r="ED148" s="267">
        <v>19000</v>
      </c>
      <c r="EE148" s="267">
        <v>560000</v>
      </c>
      <c r="EF148" s="267">
        <v>68000</v>
      </c>
      <c r="EG148" s="267">
        <v>632000</v>
      </c>
      <c r="EH148" s="267">
        <v>57000</v>
      </c>
      <c r="EI148" s="267">
        <v>687000</v>
      </c>
      <c r="EJ148" s="267">
        <v>88000</v>
      </c>
      <c r="EK148" s="267">
        <v>0</v>
      </c>
      <c r="EL148" s="267">
        <v>0</v>
      </c>
      <c r="EM148" s="267">
        <v>0</v>
      </c>
      <c r="EN148" s="267">
        <v>1</v>
      </c>
      <c r="EO148" s="267">
        <v>0</v>
      </c>
      <c r="EP148" s="267">
        <v>0</v>
      </c>
      <c r="EQ148" s="267">
        <v>1</v>
      </c>
      <c r="ER148" s="267" t="s">
        <v>2126</v>
      </c>
    </row>
    <row r="149" spans="1:148" x14ac:dyDescent="0.35">
      <c r="A149" s="267" t="s">
        <v>2221</v>
      </c>
      <c r="B149" s="267">
        <v>1000</v>
      </c>
      <c r="C149" s="267">
        <v>1000</v>
      </c>
      <c r="D149" s="267">
        <v>1000</v>
      </c>
      <c r="E149" s="267">
        <v>1000</v>
      </c>
      <c r="F149" s="267">
        <v>1000</v>
      </c>
      <c r="G149" s="267">
        <v>1000</v>
      </c>
      <c r="H149" s="267">
        <v>1000</v>
      </c>
      <c r="I149" s="267">
        <v>1000</v>
      </c>
      <c r="J149" s="267">
        <v>1000</v>
      </c>
      <c r="K149" s="267">
        <v>1000</v>
      </c>
      <c r="L149" s="267">
        <v>1000</v>
      </c>
      <c r="M149" s="267">
        <v>1000</v>
      </c>
      <c r="N149" s="267">
        <v>5000</v>
      </c>
      <c r="O149" s="267">
        <v>3000</v>
      </c>
      <c r="P149" s="267">
        <v>1000</v>
      </c>
      <c r="Q149" s="267">
        <v>9000</v>
      </c>
      <c r="R149" s="267">
        <v>1000</v>
      </c>
      <c r="S149" s="267">
        <v>1000</v>
      </c>
      <c r="T149" s="267">
        <v>1000</v>
      </c>
      <c r="U149" s="267">
        <v>1000</v>
      </c>
      <c r="V149" s="267">
        <v>1000</v>
      </c>
      <c r="W149" s="267">
        <v>1000</v>
      </c>
      <c r="X149" s="267">
        <v>1000</v>
      </c>
      <c r="Y149" s="267">
        <v>1000</v>
      </c>
      <c r="Z149" s="267">
        <v>1000</v>
      </c>
      <c r="AA149" s="267">
        <v>1000</v>
      </c>
      <c r="AB149" s="267">
        <v>1000</v>
      </c>
      <c r="AC149" s="267">
        <v>1000</v>
      </c>
      <c r="AD149" s="267">
        <v>2000</v>
      </c>
      <c r="AE149" s="267">
        <v>1000</v>
      </c>
      <c r="AF149" s="267">
        <v>1000</v>
      </c>
      <c r="AG149" s="267">
        <v>1000</v>
      </c>
      <c r="AH149" s="267">
        <v>1000</v>
      </c>
      <c r="AI149" s="267">
        <v>1000</v>
      </c>
      <c r="AJ149" s="267">
        <v>1000</v>
      </c>
      <c r="AK149" s="267">
        <v>1000</v>
      </c>
      <c r="AL149" s="267">
        <v>1000</v>
      </c>
      <c r="AM149" s="267">
        <v>1000</v>
      </c>
      <c r="AN149" s="267">
        <v>1000</v>
      </c>
      <c r="AO149" s="267">
        <v>57000</v>
      </c>
      <c r="AP149" s="267">
        <v>16000</v>
      </c>
      <c r="AQ149" s="267">
        <v>6000</v>
      </c>
      <c r="AR149" s="267">
        <v>6000</v>
      </c>
      <c r="AS149" s="267">
        <v>2000</v>
      </c>
      <c r="AT149" s="267">
        <v>1000</v>
      </c>
      <c r="AU149" s="267">
        <v>11000</v>
      </c>
      <c r="AV149" s="267">
        <v>1000</v>
      </c>
      <c r="AW149" s="267">
        <v>1000</v>
      </c>
      <c r="AX149" s="267">
        <v>3000</v>
      </c>
      <c r="AY149" s="267">
        <v>1000</v>
      </c>
      <c r="AZ149" s="267">
        <v>1000</v>
      </c>
      <c r="BA149" s="267">
        <v>2000</v>
      </c>
      <c r="BB149" s="267">
        <v>1000</v>
      </c>
      <c r="BC149" s="267">
        <v>1000</v>
      </c>
      <c r="BD149" s="267">
        <v>1000</v>
      </c>
      <c r="BE149" s="267">
        <v>1000</v>
      </c>
      <c r="BF149" s="267">
        <v>1000</v>
      </c>
      <c r="BG149" s="267">
        <v>2000</v>
      </c>
      <c r="BH149" s="267">
        <v>1000</v>
      </c>
      <c r="BI149" s="267">
        <v>1000</v>
      </c>
      <c r="BJ149" s="267">
        <v>4000</v>
      </c>
      <c r="BK149" s="267">
        <v>1000</v>
      </c>
      <c r="BL149" s="267">
        <v>1000</v>
      </c>
      <c r="BM149" s="267">
        <v>1000</v>
      </c>
      <c r="BN149" s="267">
        <v>1000</v>
      </c>
      <c r="BO149" s="267">
        <v>1000</v>
      </c>
      <c r="BP149" s="267">
        <v>4000</v>
      </c>
      <c r="BQ149" s="267">
        <v>1000</v>
      </c>
      <c r="BR149" s="267">
        <v>1000</v>
      </c>
      <c r="BS149" s="267">
        <v>1000</v>
      </c>
      <c r="BT149" s="267">
        <v>1000</v>
      </c>
      <c r="BU149" s="267">
        <v>1000</v>
      </c>
      <c r="BV149" s="267">
        <v>1000</v>
      </c>
      <c r="BW149" s="267">
        <v>2000</v>
      </c>
      <c r="BX149" s="267">
        <v>1000</v>
      </c>
      <c r="BY149" s="267">
        <v>1000</v>
      </c>
      <c r="BZ149" s="267">
        <v>1000</v>
      </c>
      <c r="CA149" s="267">
        <v>1000</v>
      </c>
      <c r="CB149" s="267">
        <v>1000</v>
      </c>
      <c r="CC149" s="267">
        <v>1000</v>
      </c>
      <c r="CD149" s="267">
        <v>1000</v>
      </c>
      <c r="CE149" s="267">
        <v>4000</v>
      </c>
      <c r="CF149" s="267">
        <v>1000</v>
      </c>
      <c r="CG149" s="267">
        <v>1000</v>
      </c>
      <c r="CH149" s="267">
        <v>1000</v>
      </c>
      <c r="CI149" s="267">
        <v>1000</v>
      </c>
      <c r="CJ149" s="267">
        <v>1000</v>
      </c>
      <c r="CK149" s="267">
        <v>1000</v>
      </c>
      <c r="CL149" s="267">
        <v>1000</v>
      </c>
      <c r="CM149" s="267">
        <v>1000</v>
      </c>
      <c r="CN149" s="267">
        <v>2000</v>
      </c>
      <c r="CO149" s="267">
        <v>1000</v>
      </c>
      <c r="CP149" s="267">
        <v>1000</v>
      </c>
      <c r="CQ149" s="267">
        <v>1000</v>
      </c>
      <c r="CR149" s="267">
        <v>1000</v>
      </c>
      <c r="CS149" s="267">
        <v>1000</v>
      </c>
      <c r="CT149" s="267">
        <v>3000</v>
      </c>
      <c r="CU149" s="267">
        <v>1000</v>
      </c>
      <c r="CV149" s="267">
        <v>1000</v>
      </c>
      <c r="CW149" s="267">
        <v>20000</v>
      </c>
      <c r="CX149" s="267">
        <v>9000</v>
      </c>
      <c r="CY149" s="267">
        <v>2000</v>
      </c>
      <c r="CZ149" s="267">
        <v>1000</v>
      </c>
      <c r="DA149" s="267">
        <v>1000</v>
      </c>
      <c r="DB149" s="267">
        <v>1000</v>
      </c>
      <c r="DC149" s="267">
        <v>1000</v>
      </c>
      <c r="DD149" s="267">
        <v>1000</v>
      </c>
      <c r="DE149" s="267">
        <v>1000</v>
      </c>
      <c r="DF149" s="267">
        <v>1000</v>
      </c>
      <c r="DG149" s="267">
        <v>1000</v>
      </c>
      <c r="DH149" s="267">
        <v>1000</v>
      </c>
      <c r="DI149" s="267">
        <v>15000</v>
      </c>
      <c r="DJ149" s="267">
        <v>2000</v>
      </c>
      <c r="DK149" s="267">
        <v>2000</v>
      </c>
      <c r="DL149" s="267">
        <v>36000</v>
      </c>
      <c r="DM149" s="267">
        <v>11000</v>
      </c>
      <c r="DN149" s="267">
        <v>6000</v>
      </c>
      <c r="DO149" s="267">
        <v>3000</v>
      </c>
      <c r="DP149" s="267">
        <v>1000</v>
      </c>
      <c r="DQ149" s="267">
        <v>1000</v>
      </c>
      <c r="DR149" s="267">
        <v>33000</v>
      </c>
      <c r="DS149" s="267">
        <v>16000</v>
      </c>
      <c r="DT149" s="267">
        <v>23000</v>
      </c>
      <c r="DU149" s="267">
        <v>70000</v>
      </c>
      <c r="DV149" s="267">
        <v>1000</v>
      </c>
      <c r="DW149" s="267">
        <v>614000</v>
      </c>
      <c r="DX149" s="267">
        <v>64000</v>
      </c>
      <c r="DY149" s="267">
        <v>548000</v>
      </c>
      <c r="DZ149" s="267">
        <v>68000</v>
      </c>
      <c r="EA149" s="267">
        <v>48000</v>
      </c>
      <c r="EB149" s="267">
        <v>3000</v>
      </c>
      <c r="EC149" s="267">
        <v>125000</v>
      </c>
      <c r="ED149" s="267">
        <v>19000</v>
      </c>
      <c r="EE149" s="267">
        <v>560000</v>
      </c>
      <c r="EF149" s="267">
        <v>68000</v>
      </c>
      <c r="EG149" s="267">
        <v>632000</v>
      </c>
      <c r="EH149" s="267">
        <v>57000</v>
      </c>
      <c r="EI149" s="267">
        <v>687000</v>
      </c>
      <c r="EJ149" s="267">
        <v>88000</v>
      </c>
      <c r="EK149" s="267">
        <v>0</v>
      </c>
      <c r="EL149" s="267">
        <v>0</v>
      </c>
      <c r="EM149" s="267">
        <v>0</v>
      </c>
      <c r="EN149" s="267">
        <v>1</v>
      </c>
      <c r="EO149" s="267">
        <v>0</v>
      </c>
      <c r="EP149" s="267">
        <v>0</v>
      </c>
      <c r="EQ149" s="267">
        <v>0</v>
      </c>
      <c r="ER149" s="267" t="s">
        <v>2219</v>
      </c>
    </row>
    <row r="150" spans="1:148" x14ac:dyDescent="0.35">
      <c r="A150" s="267" t="s">
        <v>1063</v>
      </c>
      <c r="B150" s="267">
        <v>1000</v>
      </c>
      <c r="C150" s="267">
        <v>1000</v>
      </c>
      <c r="D150" s="267">
        <v>1000</v>
      </c>
      <c r="E150" s="267">
        <v>1000</v>
      </c>
      <c r="F150" s="267">
        <v>1000</v>
      </c>
      <c r="G150" s="267">
        <v>1000</v>
      </c>
      <c r="H150" s="267">
        <v>1000</v>
      </c>
      <c r="I150" s="267">
        <v>1000</v>
      </c>
      <c r="J150" s="267">
        <v>1000</v>
      </c>
      <c r="K150" s="267">
        <v>1000</v>
      </c>
      <c r="L150" s="267">
        <v>1000</v>
      </c>
      <c r="M150" s="267">
        <v>1000</v>
      </c>
      <c r="N150" s="267">
        <v>5000</v>
      </c>
      <c r="O150" s="267">
        <v>3000</v>
      </c>
      <c r="P150" s="267">
        <v>1000</v>
      </c>
      <c r="Q150" s="267">
        <v>9000</v>
      </c>
      <c r="R150" s="267">
        <v>1000</v>
      </c>
      <c r="S150" s="267">
        <v>1000</v>
      </c>
      <c r="T150" s="267">
        <v>1000</v>
      </c>
      <c r="U150" s="267">
        <v>1000</v>
      </c>
      <c r="V150" s="267">
        <v>1000</v>
      </c>
      <c r="W150" s="267">
        <v>1000</v>
      </c>
      <c r="X150" s="267">
        <v>1000</v>
      </c>
      <c r="Y150" s="267">
        <v>1000</v>
      </c>
      <c r="Z150" s="267">
        <v>1000</v>
      </c>
      <c r="AA150" s="267">
        <v>1000</v>
      </c>
      <c r="AB150" s="267">
        <v>1000</v>
      </c>
      <c r="AC150" s="267">
        <v>1000</v>
      </c>
      <c r="AD150" s="267">
        <v>2000</v>
      </c>
      <c r="AE150" s="267">
        <v>1000</v>
      </c>
      <c r="AF150" s="267">
        <v>1000</v>
      </c>
      <c r="AG150" s="267">
        <v>1000</v>
      </c>
      <c r="AH150" s="267">
        <v>1000</v>
      </c>
      <c r="AI150" s="267">
        <v>1000</v>
      </c>
      <c r="AJ150" s="267">
        <v>1000</v>
      </c>
      <c r="AK150" s="267">
        <v>1000</v>
      </c>
      <c r="AL150" s="267">
        <v>1000</v>
      </c>
      <c r="AM150" s="267">
        <v>1000</v>
      </c>
      <c r="AN150" s="267">
        <v>1000</v>
      </c>
      <c r="AO150" s="267">
        <v>57000</v>
      </c>
      <c r="AP150" s="267">
        <v>16000</v>
      </c>
      <c r="AQ150" s="267">
        <v>6000</v>
      </c>
      <c r="AR150" s="267">
        <v>6000</v>
      </c>
      <c r="AS150" s="267">
        <v>2000</v>
      </c>
      <c r="AT150" s="267">
        <v>1000</v>
      </c>
      <c r="AU150" s="267">
        <v>11000</v>
      </c>
      <c r="AV150" s="267">
        <v>1000</v>
      </c>
      <c r="AW150" s="267">
        <v>1000</v>
      </c>
      <c r="AX150" s="267">
        <v>3000</v>
      </c>
      <c r="AY150" s="267">
        <v>1000</v>
      </c>
      <c r="AZ150" s="267">
        <v>1000</v>
      </c>
      <c r="BA150" s="267">
        <v>2000</v>
      </c>
      <c r="BB150" s="267">
        <v>1000</v>
      </c>
      <c r="BC150" s="267">
        <v>1000</v>
      </c>
      <c r="BD150" s="267">
        <v>1000</v>
      </c>
      <c r="BE150" s="267">
        <v>1000</v>
      </c>
      <c r="BF150" s="267">
        <v>1000</v>
      </c>
      <c r="BG150" s="267">
        <v>2000</v>
      </c>
      <c r="BH150" s="267">
        <v>1000</v>
      </c>
      <c r="BI150" s="267">
        <v>1000</v>
      </c>
      <c r="BJ150" s="267">
        <v>4000</v>
      </c>
      <c r="BK150" s="267">
        <v>1000</v>
      </c>
      <c r="BL150" s="267">
        <v>1000</v>
      </c>
      <c r="BM150" s="267">
        <v>1000</v>
      </c>
      <c r="BN150" s="267">
        <v>1000</v>
      </c>
      <c r="BO150" s="267">
        <v>1000</v>
      </c>
      <c r="BP150" s="267">
        <v>4000</v>
      </c>
      <c r="BQ150" s="267">
        <v>1000</v>
      </c>
      <c r="BR150" s="267">
        <v>1000</v>
      </c>
      <c r="BS150" s="267">
        <v>1000</v>
      </c>
      <c r="BT150" s="267">
        <v>1000</v>
      </c>
      <c r="BU150" s="267">
        <v>1000</v>
      </c>
      <c r="BV150" s="267">
        <v>1000</v>
      </c>
      <c r="BW150" s="267">
        <v>2000</v>
      </c>
      <c r="BX150" s="267">
        <v>1000</v>
      </c>
      <c r="BY150" s="267">
        <v>1000</v>
      </c>
      <c r="BZ150" s="267">
        <v>1000</v>
      </c>
      <c r="CA150" s="267">
        <v>1000</v>
      </c>
      <c r="CB150" s="267">
        <v>1000</v>
      </c>
      <c r="CC150" s="267">
        <v>1000</v>
      </c>
      <c r="CD150" s="267">
        <v>1000</v>
      </c>
      <c r="CE150" s="267">
        <v>4000</v>
      </c>
      <c r="CF150" s="267">
        <v>1000</v>
      </c>
      <c r="CG150" s="267">
        <v>1000</v>
      </c>
      <c r="CH150" s="267">
        <v>1000</v>
      </c>
      <c r="CI150" s="267">
        <v>1000</v>
      </c>
      <c r="CJ150" s="267">
        <v>1000</v>
      </c>
      <c r="CK150" s="267">
        <v>1000</v>
      </c>
      <c r="CL150" s="267">
        <v>1000</v>
      </c>
      <c r="CM150" s="267">
        <v>1000</v>
      </c>
      <c r="CN150" s="267">
        <v>2000</v>
      </c>
      <c r="CO150" s="267">
        <v>1000</v>
      </c>
      <c r="CP150" s="267">
        <v>1000</v>
      </c>
      <c r="CQ150" s="267">
        <v>1000</v>
      </c>
      <c r="CR150" s="267">
        <v>1000</v>
      </c>
      <c r="CS150" s="267">
        <v>1000</v>
      </c>
      <c r="CT150" s="267">
        <v>3000</v>
      </c>
      <c r="CU150" s="267">
        <v>1000</v>
      </c>
      <c r="CV150" s="267">
        <v>1000</v>
      </c>
      <c r="CW150" s="267">
        <v>20000</v>
      </c>
      <c r="CX150" s="267">
        <v>9000</v>
      </c>
      <c r="CY150" s="267">
        <v>2000</v>
      </c>
      <c r="CZ150" s="267">
        <v>1000</v>
      </c>
      <c r="DA150" s="267">
        <v>1000</v>
      </c>
      <c r="DB150" s="267">
        <v>1000</v>
      </c>
      <c r="DC150" s="267">
        <v>1000</v>
      </c>
      <c r="DD150" s="267">
        <v>1000</v>
      </c>
      <c r="DE150" s="267">
        <v>1000</v>
      </c>
      <c r="DF150" s="267">
        <v>1000</v>
      </c>
      <c r="DG150" s="267">
        <v>1000</v>
      </c>
      <c r="DH150" s="267">
        <v>1000</v>
      </c>
      <c r="DI150" s="267">
        <v>15000</v>
      </c>
      <c r="DJ150" s="267">
        <v>2000</v>
      </c>
      <c r="DK150" s="267">
        <v>2000</v>
      </c>
      <c r="DL150" s="267">
        <v>36000</v>
      </c>
      <c r="DM150" s="267">
        <v>11000</v>
      </c>
      <c r="DN150" s="267">
        <v>6000</v>
      </c>
      <c r="DO150" s="267">
        <v>3000</v>
      </c>
      <c r="DP150" s="267">
        <v>1000</v>
      </c>
      <c r="DQ150" s="267">
        <v>1000</v>
      </c>
      <c r="DR150" s="267">
        <v>33000</v>
      </c>
      <c r="DS150" s="267">
        <v>16000</v>
      </c>
      <c r="DT150" s="267">
        <v>23000</v>
      </c>
      <c r="DU150" s="267">
        <v>70000</v>
      </c>
      <c r="DV150" s="267">
        <v>1000</v>
      </c>
      <c r="DW150" s="267">
        <v>614000</v>
      </c>
      <c r="DX150" s="267">
        <v>64000</v>
      </c>
      <c r="DY150" s="267">
        <v>548000</v>
      </c>
      <c r="DZ150" s="267">
        <v>68000</v>
      </c>
      <c r="EA150" s="267">
        <v>48000</v>
      </c>
      <c r="EB150" s="267">
        <v>3000</v>
      </c>
      <c r="EC150" s="267">
        <v>125000</v>
      </c>
      <c r="ED150" s="267">
        <v>19000</v>
      </c>
      <c r="EE150" s="267">
        <v>560000</v>
      </c>
      <c r="EF150" s="267">
        <v>68000</v>
      </c>
      <c r="EG150" s="267">
        <v>632000</v>
      </c>
      <c r="EH150" s="267">
        <v>57000</v>
      </c>
      <c r="EI150" s="267">
        <v>687000</v>
      </c>
      <c r="EJ150" s="267">
        <v>88000</v>
      </c>
      <c r="EK150" s="267">
        <v>0</v>
      </c>
      <c r="EL150" s="267">
        <v>0</v>
      </c>
      <c r="EM150" s="267">
        <v>0</v>
      </c>
      <c r="EN150" s="267">
        <v>1</v>
      </c>
      <c r="EO150" s="267">
        <v>0</v>
      </c>
      <c r="EP150" s="267">
        <v>0</v>
      </c>
      <c r="EQ150" s="267">
        <v>0</v>
      </c>
      <c r="ER150" s="267" t="s">
        <v>1061</v>
      </c>
    </row>
    <row r="151" spans="1:148" x14ac:dyDescent="0.35">
      <c r="A151" s="267" t="s">
        <v>1169</v>
      </c>
      <c r="B151" s="267">
        <v>1000</v>
      </c>
      <c r="C151" s="267">
        <v>1000</v>
      </c>
      <c r="D151" s="267">
        <v>1000</v>
      </c>
      <c r="E151" s="267">
        <v>1000</v>
      </c>
      <c r="F151" s="267">
        <v>1000</v>
      </c>
      <c r="G151" s="267">
        <v>1000</v>
      </c>
      <c r="H151" s="267">
        <v>1000</v>
      </c>
      <c r="I151" s="267">
        <v>1000</v>
      </c>
      <c r="J151" s="267">
        <v>1000</v>
      </c>
      <c r="K151" s="267">
        <v>1000</v>
      </c>
      <c r="L151" s="267">
        <v>1000</v>
      </c>
      <c r="M151" s="267">
        <v>1000</v>
      </c>
      <c r="N151" s="267">
        <v>5000</v>
      </c>
      <c r="O151" s="267">
        <v>3000</v>
      </c>
      <c r="P151" s="267">
        <v>1000</v>
      </c>
      <c r="Q151" s="267">
        <v>9000</v>
      </c>
      <c r="R151" s="267">
        <v>1000</v>
      </c>
      <c r="S151" s="267">
        <v>1000</v>
      </c>
      <c r="T151" s="267">
        <v>1000</v>
      </c>
      <c r="U151" s="267">
        <v>1000</v>
      </c>
      <c r="V151" s="267">
        <v>1000</v>
      </c>
      <c r="W151" s="267">
        <v>1000</v>
      </c>
      <c r="X151" s="267">
        <v>1000</v>
      </c>
      <c r="Y151" s="267">
        <v>1000</v>
      </c>
      <c r="Z151" s="267">
        <v>1000</v>
      </c>
      <c r="AA151" s="267">
        <v>1000</v>
      </c>
      <c r="AB151" s="267">
        <v>1000</v>
      </c>
      <c r="AC151" s="267">
        <v>1000</v>
      </c>
      <c r="AD151" s="267">
        <v>2000</v>
      </c>
      <c r="AE151" s="267">
        <v>1000</v>
      </c>
      <c r="AF151" s="267">
        <v>1000</v>
      </c>
      <c r="AG151" s="267">
        <v>1000</v>
      </c>
      <c r="AH151" s="267">
        <v>1000</v>
      </c>
      <c r="AI151" s="267">
        <v>1000</v>
      </c>
      <c r="AJ151" s="267">
        <v>1000</v>
      </c>
      <c r="AK151" s="267">
        <v>1000</v>
      </c>
      <c r="AL151" s="267">
        <v>1000</v>
      </c>
      <c r="AM151" s="267">
        <v>1000</v>
      </c>
      <c r="AN151" s="267">
        <v>1000</v>
      </c>
      <c r="AO151" s="267">
        <v>57000</v>
      </c>
      <c r="AP151" s="267">
        <v>16000</v>
      </c>
      <c r="AQ151" s="267">
        <v>6000</v>
      </c>
      <c r="AR151" s="267">
        <v>6000</v>
      </c>
      <c r="AS151" s="267">
        <v>2000</v>
      </c>
      <c r="AT151" s="267">
        <v>1000</v>
      </c>
      <c r="AU151" s="267">
        <v>11000</v>
      </c>
      <c r="AV151" s="267">
        <v>1000</v>
      </c>
      <c r="AW151" s="267">
        <v>1000</v>
      </c>
      <c r="AX151" s="267">
        <v>3000</v>
      </c>
      <c r="AY151" s="267">
        <v>1000</v>
      </c>
      <c r="AZ151" s="267">
        <v>1000</v>
      </c>
      <c r="BA151" s="267">
        <v>2000</v>
      </c>
      <c r="BB151" s="267">
        <v>1000</v>
      </c>
      <c r="BC151" s="267">
        <v>1000</v>
      </c>
      <c r="BD151" s="267">
        <v>1000</v>
      </c>
      <c r="BE151" s="267">
        <v>1000</v>
      </c>
      <c r="BF151" s="267">
        <v>1000</v>
      </c>
      <c r="BG151" s="267">
        <v>2000</v>
      </c>
      <c r="BH151" s="267">
        <v>1000</v>
      </c>
      <c r="BI151" s="267">
        <v>1000</v>
      </c>
      <c r="BJ151" s="267">
        <v>4000</v>
      </c>
      <c r="BK151" s="267">
        <v>1000</v>
      </c>
      <c r="BL151" s="267">
        <v>1000</v>
      </c>
      <c r="BM151" s="267">
        <v>1000</v>
      </c>
      <c r="BN151" s="267">
        <v>1000</v>
      </c>
      <c r="BO151" s="267">
        <v>1000</v>
      </c>
      <c r="BP151" s="267">
        <v>4000</v>
      </c>
      <c r="BQ151" s="267">
        <v>1000</v>
      </c>
      <c r="BR151" s="267">
        <v>1000</v>
      </c>
      <c r="BS151" s="267">
        <v>1000</v>
      </c>
      <c r="BT151" s="267">
        <v>1000</v>
      </c>
      <c r="BU151" s="267">
        <v>1000</v>
      </c>
      <c r="BV151" s="267">
        <v>1000</v>
      </c>
      <c r="BW151" s="267">
        <v>2000</v>
      </c>
      <c r="BX151" s="267">
        <v>1000</v>
      </c>
      <c r="BY151" s="267">
        <v>1000</v>
      </c>
      <c r="BZ151" s="267">
        <v>1000</v>
      </c>
      <c r="CA151" s="267">
        <v>1000</v>
      </c>
      <c r="CB151" s="267">
        <v>1000</v>
      </c>
      <c r="CC151" s="267">
        <v>1000</v>
      </c>
      <c r="CD151" s="267">
        <v>1000</v>
      </c>
      <c r="CE151" s="267">
        <v>4000</v>
      </c>
      <c r="CF151" s="267">
        <v>1000</v>
      </c>
      <c r="CG151" s="267">
        <v>1000</v>
      </c>
      <c r="CH151" s="267">
        <v>1000</v>
      </c>
      <c r="CI151" s="267">
        <v>1000</v>
      </c>
      <c r="CJ151" s="267">
        <v>1000</v>
      </c>
      <c r="CK151" s="267">
        <v>1000</v>
      </c>
      <c r="CL151" s="267">
        <v>1000</v>
      </c>
      <c r="CM151" s="267">
        <v>1000</v>
      </c>
      <c r="CN151" s="267">
        <v>2000</v>
      </c>
      <c r="CO151" s="267">
        <v>1000</v>
      </c>
      <c r="CP151" s="267">
        <v>1000</v>
      </c>
      <c r="CQ151" s="267">
        <v>1000</v>
      </c>
      <c r="CR151" s="267">
        <v>1000</v>
      </c>
      <c r="CS151" s="267">
        <v>1000</v>
      </c>
      <c r="CT151" s="267">
        <v>3000</v>
      </c>
      <c r="CU151" s="267">
        <v>1000</v>
      </c>
      <c r="CV151" s="267">
        <v>1000</v>
      </c>
      <c r="CW151" s="267">
        <v>20000</v>
      </c>
      <c r="CX151" s="267">
        <v>9000</v>
      </c>
      <c r="CY151" s="267">
        <v>2000</v>
      </c>
      <c r="CZ151" s="267">
        <v>1000</v>
      </c>
      <c r="DA151" s="267">
        <v>1000</v>
      </c>
      <c r="DB151" s="267">
        <v>1000</v>
      </c>
      <c r="DC151" s="267">
        <v>1000</v>
      </c>
      <c r="DD151" s="267">
        <v>1000</v>
      </c>
      <c r="DE151" s="267">
        <v>1000</v>
      </c>
      <c r="DF151" s="267">
        <v>1000</v>
      </c>
      <c r="DG151" s="267">
        <v>1000</v>
      </c>
      <c r="DH151" s="267">
        <v>1000</v>
      </c>
      <c r="DI151" s="267">
        <v>15000</v>
      </c>
      <c r="DJ151" s="267">
        <v>2000</v>
      </c>
      <c r="DK151" s="267">
        <v>2000</v>
      </c>
      <c r="DL151" s="267">
        <v>36000</v>
      </c>
      <c r="DM151" s="267">
        <v>11000</v>
      </c>
      <c r="DN151" s="267">
        <v>6000</v>
      </c>
      <c r="DO151" s="267">
        <v>3000</v>
      </c>
      <c r="DP151" s="267">
        <v>1000</v>
      </c>
      <c r="DQ151" s="267">
        <v>1000</v>
      </c>
      <c r="DR151" s="267">
        <v>33000</v>
      </c>
      <c r="DS151" s="267">
        <v>16000</v>
      </c>
      <c r="DT151" s="267">
        <v>23000</v>
      </c>
      <c r="DU151" s="267">
        <v>70000</v>
      </c>
      <c r="DV151" s="267">
        <v>1000</v>
      </c>
      <c r="DW151" s="267">
        <v>614000</v>
      </c>
      <c r="DX151" s="267">
        <v>64000</v>
      </c>
      <c r="DY151" s="267">
        <v>548000</v>
      </c>
      <c r="DZ151" s="267">
        <v>68000</v>
      </c>
      <c r="EA151" s="267">
        <v>48000</v>
      </c>
      <c r="EB151" s="267">
        <v>3000</v>
      </c>
      <c r="EC151" s="267">
        <v>125000</v>
      </c>
      <c r="ED151" s="267">
        <v>19000</v>
      </c>
      <c r="EE151" s="267">
        <v>560000</v>
      </c>
      <c r="EF151" s="267">
        <v>68000</v>
      </c>
      <c r="EG151" s="267">
        <v>632000</v>
      </c>
      <c r="EH151" s="267">
        <v>57000</v>
      </c>
      <c r="EI151" s="267">
        <v>687000</v>
      </c>
      <c r="EJ151" s="267">
        <v>88000</v>
      </c>
      <c r="EK151" s="267">
        <v>0</v>
      </c>
      <c r="EL151" s="267">
        <v>0</v>
      </c>
      <c r="EM151" s="267">
        <v>0</v>
      </c>
      <c r="EN151" s="267">
        <v>1</v>
      </c>
      <c r="EO151" s="267">
        <v>0</v>
      </c>
      <c r="EP151" s="267">
        <v>0</v>
      </c>
      <c r="EQ151" s="267">
        <v>1</v>
      </c>
      <c r="ER151" s="267" t="s">
        <v>1167</v>
      </c>
    </row>
    <row r="152" spans="1:148" x14ac:dyDescent="0.35">
      <c r="A152" s="267" t="s">
        <v>1448</v>
      </c>
      <c r="B152" s="267">
        <v>1000</v>
      </c>
      <c r="C152" s="267">
        <v>1000</v>
      </c>
      <c r="D152" s="267">
        <v>1000</v>
      </c>
      <c r="E152" s="267">
        <v>1000</v>
      </c>
      <c r="F152" s="267">
        <v>1000</v>
      </c>
      <c r="G152" s="267">
        <v>1000</v>
      </c>
      <c r="H152" s="267">
        <v>1000</v>
      </c>
      <c r="I152" s="267">
        <v>1000</v>
      </c>
      <c r="J152" s="267">
        <v>1000</v>
      </c>
      <c r="K152" s="267">
        <v>1000</v>
      </c>
      <c r="L152" s="267">
        <v>1000</v>
      </c>
      <c r="M152" s="267">
        <v>1000</v>
      </c>
      <c r="N152" s="267">
        <v>5000</v>
      </c>
      <c r="O152" s="267">
        <v>3000</v>
      </c>
      <c r="P152" s="267">
        <v>1000</v>
      </c>
      <c r="Q152" s="267">
        <v>9000</v>
      </c>
      <c r="R152" s="267">
        <v>1000</v>
      </c>
      <c r="S152" s="267">
        <v>1000</v>
      </c>
      <c r="T152" s="267">
        <v>1000</v>
      </c>
      <c r="U152" s="267">
        <v>1000</v>
      </c>
      <c r="V152" s="267">
        <v>1000</v>
      </c>
      <c r="W152" s="267">
        <v>1000</v>
      </c>
      <c r="X152" s="267">
        <v>1000</v>
      </c>
      <c r="Y152" s="267">
        <v>1000</v>
      </c>
      <c r="Z152" s="267">
        <v>1000</v>
      </c>
      <c r="AA152" s="267">
        <v>1000</v>
      </c>
      <c r="AB152" s="267">
        <v>1000</v>
      </c>
      <c r="AC152" s="267">
        <v>1000</v>
      </c>
      <c r="AD152" s="267">
        <v>2000</v>
      </c>
      <c r="AE152" s="267">
        <v>1000</v>
      </c>
      <c r="AF152" s="267">
        <v>1000</v>
      </c>
      <c r="AG152" s="267">
        <v>1000</v>
      </c>
      <c r="AH152" s="267">
        <v>1000</v>
      </c>
      <c r="AI152" s="267">
        <v>1000</v>
      </c>
      <c r="AJ152" s="267">
        <v>1000</v>
      </c>
      <c r="AK152" s="267">
        <v>1000</v>
      </c>
      <c r="AL152" s="267">
        <v>1000</v>
      </c>
      <c r="AM152" s="267">
        <v>1000</v>
      </c>
      <c r="AN152" s="267">
        <v>1000</v>
      </c>
      <c r="AO152" s="267">
        <v>57000</v>
      </c>
      <c r="AP152" s="267">
        <v>16000</v>
      </c>
      <c r="AQ152" s="267">
        <v>6000</v>
      </c>
      <c r="AR152" s="267">
        <v>6000</v>
      </c>
      <c r="AS152" s="267">
        <v>2000</v>
      </c>
      <c r="AT152" s="267">
        <v>1000</v>
      </c>
      <c r="AU152" s="267">
        <v>11000</v>
      </c>
      <c r="AV152" s="267">
        <v>1000</v>
      </c>
      <c r="AW152" s="267">
        <v>1000</v>
      </c>
      <c r="AX152" s="267">
        <v>3000</v>
      </c>
      <c r="AY152" s="267">
        <v>1000</v>
      </c>
      <c r="AZ152" s="267">
        <v>1000</v>
      </c>
      <c r="BA152" s="267">
        <v>2000</v>
      </c>
      <c r="BB152" s="267">
        <v>1000</v>
      </c>
      <c r="BC152" s="267">
        <v>1000</v>
      </c>
      <c r="BD152" s="267">
        <v>1000</v>
      </c>
      <c r="BE152" s="267">
        <v>1000</v>
      </c>
      <c r="BF152" s="267">
        <v>1000</v>
      </c>
      <c r="BG152" s="267">
        <v>2000</v>
      </c>
      <c r="BH152" s="267">
        <v>1000</v>
      </c>
      <c r="BI152" s="267">
        <v>1000</v>
      </c>
      <c r="BJ152" s="267">
        <v>4000</v>
      </c>
      <c r="BK152" s="267">
        <v>1000</v>
      </c>
      <c r="BL152" s="267">
        <v>1000</v>
      </c>
      <c r="BM152" s="267">
        <v>1000</v>
      </c>
      <c r="BN152" s="267">
        <v>1000</v>
      </c>
      <c r="BO152" s="267">
        <v>1000</v>
      </c>
      <c r="BP152" s="267">
        <v>4000</v>
      </c>
      <c r="BQ152" s="267">
        <v>1000</v>
      </c>
      <c r="BR152" s="267">
        <v>1000</v>
      </c>
      <c r="BS152" s="267">
        <v>1000</v>
      </c>
      <c r="BT152" s="267">
        <v>1000</v>
      </c>
      <c r="BU152" s="267">
        <v>1000</v>
      </c>
      <c r="BV152" s="267">
        <v>1000</v>
      </c>
      <c r="BW152" s="267">
        <v>2000</v>
      </c>
      <c r="BX152" s="267">
        <v>1000</v>
      </c>
      <c r="BY152" s="267">
        <v>1000</v>
      </c>
      <c r="BZ152" s="267">
        <v>1000</v>
      </c>
      <c r="CA152" s="267">
        <v>1000</v>
      </c>
      <c r="CB152" s="267">
        <v>1000</v>
      </c>
      <c r="CC152" s="267">
        <v>1000</v>
      </c>
      <c r="CD152" s="267">
        <v>1000</v>
      </c>
      <c r="CE152" s="267">
        <v>4000</v>
      </c>
      <c r="CF152" s="267">
        <v>1000</v>
      </c>
      <c r="CG152" s="267">
        <v>1000</v>
      </c>
      <c r="CH152" s="267">
        <v>1000</v>
      </c>
      <c r="CI152" s="267">
        <v>1000</v>
      </c>
      <c r="CJ152" s="267">
        <v>1000</v>
      </c>
      <c r="CK152" s="267">
        <v>1000</v>
      </c>
      <c r="CL152" s="267">
        <v>1000</v>
      </c>
      <c r="CM152" s="267">
        <v>1000</v>
      </c>
      <c r="CN152" s="267">
        <v>2000</v>
      </c>
      <c r="CO152" s="267">
        <v>1000</v>
      </c>
      <c r="CP152" s="267">
        <v>1000</v>
      </c>
      <c r="CQ152" s="267">
        <v>1000</v>
      </c>
      <c r="CR152" s="267">
        <v>1000</v>
      </c>
      <c r="CS152" s="267">
        <v>1000</v>
      </c>
      <c r="CT152" s="267">
        <v>3000</v>
      </c>
      <c r="CU152" s="267">
        <v>1000</v>
      </c>
      <c r="CV152" s="267">
        <v>1000</v>
      </c>
      <c r="CW152" s="267">
        <v>20000</v>
      </c>
      <c r="CX152" s="267">
        <v>9000</v>
      </c>
      <c r="CY152" s="267">
        <v>2000</v>
      </c>
      <c r="CZ152" s="267">
        <v>1000</v>
      </c>
      <c r="DA152" s="267">
        <v>1000</v>
      </c>
      <c r="DB152" s="267">
        <v>1000</v>
      </c>
      <c r="DC152" s="267">
        <v>1000</v>
      </c>
      <c r="DD152" s="267">
        <v>1000</v>
      </c>
      <c r="DE152" s="267">
        <v>1000</v>
      </c>
      <c r="DF152" s="267">
        <v>1000</v>
      </c>
      <c r="DG152" s="267">
        <v>1000</v>
      </c>
      <c r="DH152" s="267">
        <v>1000</v>
      </c>
      <c r="DI152" s="267">
        <v>15000</v>
      </c>
      <c r="DJ152" s="267">
        <v>2000</v>
      </c>
      <c r="DK152" s="267">
        <v>2000</v>
      </c>
      <c r="DL152" s="267">
        <v>36000</v>
      </c>
      <c r="DM152" s="267">
        <v>11000</v>
      </c>
      <c r="DN152" s="267">
        <v>6000</v>
      </c>
      <c r="DO152" s="267">
        <v>3000</v>
      </c>
      <c r="DP152" s="267">
        <v>1000</v>
      </c>
      <c r="DQ152" s="267">
        <v>1000</v>
      </c>
      <c r="DR152" s="267">
        <v>33000</v>
      </c>
      <c r="DS152" s="267">
        <v>16000</v>
      </c>
      <c r="DT152" s="267">
        <v>23000</v>
      </c>
      <c r="DU152" s="267">
        <v>70000</v>
      </c>
      <c r="DV152" s="267">
        <v>1000</v>
      </c>
      <c r="DW152" s="267">
        <v>614000</v>
      </c>
      <c r="DX152" s="267">
        <v>64000</v>
      </c>
      <c r="DY152" s="267">
        <v>548000</v>
      </c>
      <c r="DZ152" s="267">
        <v>68000</v>
      </c>
      <c r="EA152" s="267">
        <v>48000</v>
      </c>
      <c r="EB152" s="267">
        <v>3000</v>
      </c>
      <c r="EC152" s="267">
        <v>125000</v>
      </c>
      <c r="ED152" s="267">
        <v>19000</v>
      </c>
      <c r="EE152" s="267">
        <v>560000</v>
      </c>
      <c r="EF152" s="267">
        <v>68000</v>
      </c>
      <c r="EG152" s="267">
        <v>632000</v>
      </c>
      <c r="EH152" s="267">
        <v>57000</v>
      </c>
      <c r="EI152" s="267">
        <v>687000</v>
      </c>
      <c r="EJ152" s="267">
        <v>88000</v>
      </c>
      <c r="EK152" s="267">
        <v>0</v>
      </c>
      <c r="EL152" s="267">
        <v>0</v>
      </c>
      <c r="EM152" s="267">
        <v>0</v>
      </c>
      <c r="EN152" s="267">
        <v>1</v>
      </c>
      <c r="EO152" s="267">
        <v>0</v>
      </c>
      <c r="EP152" s="267">
        <v>0</v>
      </c>
      <c r="EQ152" s="267">
        <v>0</v>
      </c>
      <c r="ER152" s="267" t="s">
        <v>1446</v>
      </c>
    </row>
    <row r="153" spans="1:148" x14ac:dyDescent="0.35">
      <c r="A153" s="267" t="s">
        <v>1496</v>
      </c>
      <c r="B153" s="267">
        <v>1000</v>
      </c>
      <c r="C153" s="267">
        <v>1000</v>
      </c>
      <c r="D153" s="267">
        <v>1000</v>
      </c>
      <c r="E153" s="267">
        <v>1000</v>
      </c>
      <c r="F153" s="267">
        <v>1000</v>
      </c>
      <c r="G153" s="267">
        <v>1000</v>
      </c>
      <c r="H153" s="267">
        <v>1000</v>
      </c>
      <c r="I153" s="267">
        <v>1000</v>
      </c>
      <c r="J153" s="267">
        <v>1000</v>
      </c>
      <c r="K153" s="267">
        <v>1000</v>
      </c>
      <c r="L153" s="267">
        <v>1000</v>
      </c>
      <c r="M153" s="267">
        <v>1000</v>
      </c>
      <c r="N153" s="267">
        <v>5000</v>
      </c>
      <c r="O153" s="267">
        <v>3000</v>
      </c>
      <c r="P153" s="267">
        <v>1000</v>
      </c>
      <c r="Q153" s="267">
        <v>9000</v>
      </c>
      <c r="R153" s="267">
        <v>1000</v>
      </c>
      <c r="S153" s="267">
        <v>1000</v>
      </c>
      <c r="T153" s="267">
        <v>1000</v>
      </c>
      <c r="U153" s="267">
        <v>1000</v>
      </c>
      <c r="V153" s="267">
        <v>1000</v>
      </c>
      <c r="W153" s="267">
        <v>1000</v>
      </c>
      <c r="X153" s="267">
        <v>1000</v>
      </c>
      <c r="Y153" s="267">
        <v>1000</v>
      </c>
      <c r="Z153" s="267">
        <v>1000</v>
      </c>
      <c r="AA153" s="267">
        <v>1000</v>
      </c>
      <c r="AB153" s="267">
        <v>1000</v>
      </c>
      <c r="AC153" s="267">
        <v>1000</v>
      </c>
      <c r="AD153" s="267">
        <v>2000</v>
      </c>
      <c r="AE153" s="267">
        <v>1000</v>
      </c>
      <c r="AF153" s="267">
        <v>1000</v>
      </c>
      <c r="AG153" s="267">
        <v>1000</v>
      </c>
      <c r="AH153" s="267">
        <v>1000</v>
      </c>
      <c r="AI153" s="267">
        <v>1000</v>
      </c>
      <c r="AJ153" s="267">
        <v>1000</v>
      </c>
      <c r="AK153" s="267">
        <v>1000</v>
      </c>
      <c r="AL153" s="267">
        <v>1000</v>
      </c>
      <c r="AM153" s="267">
        <v>1000</v>
      </c>
      <c r="AN153" s="267">
        <v>1000</v>
      </c>
      <c r="AO153" s="267">
        <v>57000</v>
      </c>
      <c r="AP153" s="267">
        <v>16000</v>
      </c>
      <c r="AQ153" s="267">
        <v>6000</v>
      </c>
      <c r="AR153" s="267">
        <v>6000</v>
      </c>
      <c r="AS153" s="267">
        <v>2000</v>
      </c>
      <c r="AT153" s="267">
        <v>1000</v>
      </c>
      <c r="AU153" s="267">
        <v>11000</v>
      </c>
      <c r="AV153" s="267">
        <v>1000</v>
      </c>
      <c r="AW153" s="267">
        <v>1000</v>
      </c>
      <c r="AX153" s="267">
        <v>3000</v>
      </c>
      <c r="AY153" s="267">
        <v>1000</v>
      </c>
      <c r="AZ153" s="267">
        <v>1000</v>
      </c>
      <c r="BA153" s="267">
        <v>2000</v>
      </c>
      <c r="BB153" s="267">
        <v>1000</v>
      </c>
      <c r="BC153" s="267">
        <v>1000</v>
      </c>
      <c r="BD153" s="267">
        <v>1000</v>
      </c>
      <c r="BE153" s="267">
        <v>1000</v>
      </c>
      <c r="BF153" s="267">
        <v>1000</v>
      </c>
      <c r="BG153" s="267">
        <v>2000</v>
      </c>
      <c r="BH153" s="267">
        <v>1000</v>
      </c>
      <c r="BI153" s="267">
        <v>1000</v>
      </c>
      <c r="BJ153" s="267">
        <v>4000</v>
      </c>
      <c r="BK153" s="267">
        <v>1000</v>
      </c>
      <c r="BL153" s="267">
        <v>1000</v>
      </c>
      <c r="BM153" s="267">
        <v>1000</v>
      </c>
      <c r="BN153" s="267">
        <v>1000</v>
      </c>
      <c r="BO153" s="267">
        <v>1000</v>
      </c>
      <c r="BP153" s="267">
        <v>4000</v>
      </c>
      <c r="BQ153" s="267">
        <v>1000</v>
      </c>
      <c r="BR153" s="267">
        <v>1000</v>
      </c>
      <c r="BS153" s="267">
        <v>1000</v>
      </c>
      <c r="BT153" s="267">
        <v>1000</v>
      </c>
      <c r="BU153" s="267">
        <v>1000</v>
      </c>
      <c r="BV153" s="267">
        <v>1000</v>
      </c>
      <c r="BW153" s="267">
        <v>2000</v>
      </c>
      <c r="BX153" s="267">
        <v>1000</v>
      </c>
      <c r="BY153" s="267">
        <v>1000</v>
      </c>
      <c r="BZ153" s="267">
        <v>1000</v>
      </c>
      <c r="CA153" s="267">
        <v>1000</v>
      </c>
      <c r="CB153" s="267">
        <v>1000</v>
      </c>
      <c r="CC153" s="267">
        <v>1000</v>
      </c>
      <c r="CD153" s="267">
        <v>1000</v>
      </c>
      <c r="CE153" s="267">
        <v>4000</v>
      </c>
      <c r="CF153" s="267">
        <v>1000</v>
      </c>
      <c r="CG153" s="267">
        <v>1000</v>
      </c>
      <c r="CH153" s="267">
        <v>1000</v>
      </c>
      <c r="CI153" s="267">
        <v>1000</v>
      </c>
      <c r="CJ153" s="267">
        <v>1000</v>
      </c>
      <c r="CK153" s="267">
        <v>1000</v>
      </c>
      <c r="CL153" s="267">
        <v>1000</v>
      </c>
      <c r="CM153" s="267">
        <v>1000</v>
      </c>
      <c r="CN153" s="267">
        <v>2000</v>
      </c>
      <c r="CO153" s="267">
        <v>1000</v>
      </c>
      <c r="CP153" s="267">
        <v>1000</v>
      </c>
      <c r="CQ153" s="267">
        <v>1000</v>
      </c>
      <c r="CR153" s="267">
        <v>1000</v>
      </c>
      <c r="CS153" s="267">
        <v>1000</v>
      </c>
      <c r="CT153" s="267">
        <v>3000</v>
      </c>
      <c r="CU153" s="267">
        <v>1000</v>
      </c>
      <c r="CV153" s="267">
        <v>1000</v>
      </c>
      <c r="CW153" s="267">
        <v>20000</v>
      </c>
      <c r="CX153" s="267">
        <v>9000</v>
      </c>
      <c r="CY153" s="267">
        <v>2000</v>
      </c>
      <c r="CZ153" s="267">
        <v>1000</v>
      </c>
      <c r="DA153" s="267">
        <v>1000</v>
      </c>
      <c r="DB153" s="267">
        <v>1000</v>
      </c>
      <c r="DC153" s="267">
        <v>1000</v>
      </c>
      <c r="DD153" s="267">
        <v>1000</v>
      </c>
      <c r="DE153" s="267">
        <v>1000</v>
      </c>
      <c r="DF153" s="267">
        <v>1000</v>
      </c>
      <c r="DG153" s="267">
        <v>1000</v>
      </c>
      <c r="DH153" s="267">
        <v>1000</v>
      </c>
      <c r="DI153" s="267">
        <v>15000</v>
      </c>
      <c r="DJ153" s="267">
        <v>2000</v>
      </c>
      <c r="DK153" s="267">
        <v>2000</v>
      </c>
      <c r="DL153" s="267">
        <v>36000</v>
      </c>
      <c r="DM153" s="267">
        <v>11000</v>
      </c>
      <c r="DN153" s="267">
        <v>6000</v>
      </c>
      <c r="DO153" s="267">
        <v>3000</v>
      </c>
      <c r="DP153" s="267">
        <v>1000</v>
      </c>
      <c r="DQ153" s="267">
        <v>1000</v>
      </c>
      <c r="DR153" s="267">
        <v>33000</v>
      </c>
      <c r="DS153" s="267">
        <v>16000</v>
      </c>
      <c r="DT153" s="267">
        <v>23000</v>
      </c>
      <c r="DU153" s="267">
        <v>70000</v>
      </c>
      <c r="DV153" s="267">
        <v>1000</v>
      </c>
      <c r="DW153" s="267">
        <v>614000</v>
      </c>
      <c r="DX153" s="267">
        <v>64000</v>
      </c>
      <c r="DY153" s="267">
        <v>548000</v>
      </c>
      <c r="DZ153" s="267">
        <v>68000</v>
      </c>
      <c r="EA153" s="267">
        <v>48000</v>
      </c>
      <c r="EB153" s="267">
        <v>3000</v>
      </c>
      <c r="EC153" s="267">
        <v>125000</v>
      </c>
      <c r="ED153" s="267">
        <v>19000</v>
      </c>
      <c r="EE153" s="267">
        <v>560000</v>
      </c>
      <c r="EF153" s="267">
        <v>68000</v>
      </c>
      <c r="EG153" s="267">
        <v>632000</v>
      </c>
      <c r="EH153" s="267">
        <v>57000</v>
      </c>
      <c r="EI153" s="267">
        <v>687000</v>
      </c>
      <c r="EJ153" s="267">
        <v>88000</v>
      </c>
      <c r="EK153" s="267">
        <v>0</v>
      </c>
      <c r="EL153" s="267">
        <v>0</v>
      </c>
      <c r="EM153" s="267">
        <v>0</v>
      </c>
      <c r="EN153" s="267">
        <v>1</v>
      </c>
      <c r="EO153" s="267">
        <v>0</v>
      </c>
      <c r="EP153" s="267">
        <v>0</v>
      </c>
      <c r="EQ153" s="267">
        <v>1</v>
      </c>
      <c r="ER153" s="267" t="s">
        <v>1494</v>
      </c>
    </row>
    <row r="154" spans="1:148" x14ac:dyDescent="0.35">
      <c r="A154" s="267" t="s">
        <v>1642</v>
      </c>
      <c r="B154" s="267">
        <v>1000</v>
      </c>
      <c r="C154" s="267">
        <v>1000</v>
      </c>
      <c r="D154" s="267">
        <v>1000</v>
      </c>
      <c r="E154" s="267">
        <v>1000</v>
      </c>
      <c r="F154" s="267">
        <v>1000</v>
      </c>
      <c r="G154" s="267">
        <v>1000</v>
      </c>
      <c r="H154" s="267">
        <v>1000</v>
      </c>
      <c r="I154" s="267">
        <v>1000</v>
      </c>
      <c r="J154" s="267">
        <v>1000</v>
      </c>
      <c r="K154" s="267">
        <v>1000</v>
      </c>
      <c r="L154" s="267">
        <v>1000</v>
      </c>
      <c r="M154" s="267">
        <v>1000</v>
      </c>
      <c r="N154" s="267">
        <v>5000</v>
      </c>
      <c r="O154" s="267">
        <v>3000</v>
      </c>
      <c r="P154" s="267">
        <v>1000</v>
      </c>
      <c r="Q154" s="267">
        <v>9000</v>
      </c>
      <c r="R154" s="267">
        <v>1000</v>
      </c>
      <c r="S154" s="267">
        <v>1000</v>
      </c>
      <c r="T154" s="267">
        <v>1000</v>
      </c>
      <c r="U154" s="267">
        <v>1000</v>
      </c>
      <c r="V154" s="267">
        <v>1000</v>
      </c>
      <c r="W154" s="267">
        <v>1000</v>
      </c>
      <c r="X154" s="267">
        <v>1000</v>
      </c>
      <c r="Y154" s="267">
        <v>1000</v>
      </c>
      <c r="Z154" s="267">
        <v>1000</v>
      </c>
      <c r="AA154" s="267">
        <v>1000</v>
      </c>
      <c r="AB154" s="267">
        <v>1000</v>
      </c>
      <c r="AC154" s="267">
        <v>1000</v>
      </c>
      <c r="AD154" s="267">
        <v>2000</v>
      </c>
      <c r="AE154" s="267">
        <v>1000</v>
      </c>
      <c r="AF154" s="267">
        <v>1000</v>
      </c>
      <c r="AG154" s="267">
        <v>1000</v>
      </c>
      <c r="AH154" s="267">
        <v>1000</v>
      </c>
      <c r="AI154" s="267">
        <v>1000</v>
      </c>
      <c r="AJ154" s="267">
        <v>1000</v>
      </c>
      <c r="AK154" s="267">
        <v>1000</v>
      </c>
      <c r="AL154" s="267">
        <v>1000</v>
      </c>
      <c r="AM154" s="267">
        <v>1000</v>
      </c>
      <c r="AN154" s="267">
        <v>1000</v>
      </c>
      <c r="AO154" s="267">
        <v>57000</v>
      </c>
      <c r="AP154" s="267">
        <v>16000</v>
      </c>
      <c r="AQ154" s="267">
        <v>6000</v>
      </c>
      <c r="AR154" s="267">
        <v>6000</v>
      </c>
      <c r="AS154" s="267">
        <v>2000</v>
      </c>
      <c r="AT154" s="267">
        <v>1000</v>
      </c>
      <c r="AU154" s="267">
        <v>11000</v>
      </c>
      <c r="AV154" s="267">
        <v>1000</v>
      </c>
      <c r="AW154" s="267">
        <v>1000</v>
      </c>
      <c r="AX154" s="267">
        <v>3000</v>
      </c>
      <c r="AY154" s="267">
        <v>1000</v>
      </c>
      <c r="AZ154" s="267">
        <v>1000</v>
      </c>
      <c r="BA154" s="267">
        <v>2000</v>
      </c>
      <c r="BB154" s="267">
        <v>1000</v>
      </c>
      <c r="BC154" s="267">
        <v>1000</v>
      </c>
      <c r="BD154" s="267">
        <v>1000</v>
      </c>
      <c r="BE154" s="267">
        <v>1000</v>
      </c>
      <c r="BF154" s="267">
        <v>1000</v>
      </c>
      <c r="BG154" s="267">
        <v>2000</v>
      </c>
      <c r="BH154" s="267">
        <v>1000</v>
      </c>
      <c r="BI154" s="267">
        <v>1000</v>
      </c>
      <c r="BJ154" s="267">
        <v>4000</v>
      </c>
      <c r="BK154" s="267">
        <v>1000</v>
      </c>
      <c r="BL154" s="267">
        <v>1000</v>
      </c>
      <c r="BM154" s="267">
        <v>1000</v>
      </c>
      <c r="BN154" s="267">
        <v>1000</v>
      </c>
      <c r="BO154" s="267">
        <v>1000</v>
      </c>
      <c r="BP154" s="267">
        <v>4000</v>
      </c>
      <c r="BQ154" s="267">
        <v>1000</v>
      </c>
      <c r="BR154" s="267">
        <v>1000</v>
      </c>
      <c r="BS154" s="267">
        <v>1000</v>
      </c>
      <c r="BT154" s="267">
        <v>1000</v>
      </c>
      <c r="BU154" s="267">
        <v>1000</v>
      </c>
      <c r="BV154" s="267">
        <v>1000</v>
      </c>
      <c r="BW154" s="267">
        <v>2000</v>
      </c>
      <c r="BX154" s="267">
        <v>1000</v>
      </c>
      <c r="BY154" s="267">
        <v>1000</v>
      </c>
      <c r="BZ154" s="267">
        <v>1000</v>
      </c>
      <c r="CA154" s="267">
        <v>1000</v>
      </c>
      <c r="CB154" s="267">
        <v>1000</v>
      </c>
      <c r="CC154" s="267">
        <v>1000</v>
      </c>
      <c r="CD154" s="267">
        <v>1000</v>
      </c>
      <c r="CE154" s="267">
        <v>4000</v>
      </c>
      <c r="CF154" s="267">
        <v>1000</v>
      </c>
      <c r="CG154" s="267">
        <v>1000</v>
      </c>
      <c r="CH154" s="267">
        <v>1000</v>
      </c>
      <c r="CI154" s="267">
        <v>1000</v>
      </c>
      <c r="CJ154" s="267">
        <v>1000</v>
      </c>
      <c r="CK154" s="267">
        <v>1000</v>
      </c>
      <c r="CL154" s="267">
        <v>1000</v>
      </c>
      <c r="CM154" s="267">
        <v>1000</v>
      </c>
      <c r="CN154" s="267">
        <v>2000</v>
      </c>
      <c r="CO154" s="267">
        <v>1000</v>
      </c>
      <c r="CP154" s="267">
        <v>1000</v>
      </c>
      <c r="CQ154" s="267">
        <v>1000</v>
      </c>
      <c r="CR154" s="267">
        <v>1000</v>
      </c>
      <c r="CS154" s="267">
        <v>1000</v>
      </c>
      <c r="CT154" s="267">
        <v>3000</v>
      </c>
      <c r="CU154" s="267">
        <v>1000</v>
      </c>
      <c r="CV154" s="267">
        <v>1000</v>
      </c>
      <c r="CW154" s="267">
        <v>20000</v>
      </c>
      <c r="CX154" s="267">
        <v>9000</v>
      </c>
      <c r="CY154" s="267">
        <v>2000</v>
      </c>
      <c r="CZ154" s="267">
        <v>1000</v>
      </c>
      <c r="DA154" s="267">
        <v>1000</v>
      </c>
      <c r="DB154" s="267">
        <v>1000</v>
      </c>
      <c r="DC154" s="267">
        <v>1000</v>
      </c>
      <c r="DD154" s="267">
        <v>1000</v>
      </c>
      <c r="DE154" s="267">
        <v>1000</v>
      </c>
      <c r="DF154" s="267">
        <v>1000</v>
      </c>
      <c r="DG154" s="267">
        <v>1000</v>
      </c>
      <c r="DH154" s="267">
        <v>1000</v>
      </c>
      <c r="DI154" s="267">
        <v>15000</v>
      </c>
      <c r="DJ154" s="267">
        <v>2000</v>
      </c>
      <c r="DK154" s="267">
        <v>2000</v>
      </c>
      <c r="DL154" s="267">
        <v>36000</v>
      </c>
      <c r="DM154" s="267">
        <v>11000</v>
      </c>
      <c r="DN154" s="267">
        <v>6000</v>
      </c>
      <c r="DO154" s="267">
        <v>3000</v>
      </c>
      <c r="DP154" s="267">
        <v>1000</v>
      </c>
      <c r="DQ154" s="267">
        <v>1000</v>
      </c>
      <c r="DR154" s="267">
        <v>33000</v>
      </c>
      <c r="DS154" s="267">
        <v>16000</v>
      </c>
      <c r="DT154" s="267">
        <v>23000</v>
      </c>
      <c r="DU154" s="267">
        <v>70000</v>
      </c>
      <c r="DV154" s="267">
        <v>1000</v>
      </c>
      <c r="DW154" s="267">
        <v>614000</v>
      </c>
      <c r="DX154" s="267">
        <v>64000</v>
      </c>
      <c r="DY154" s="267">
        <v>548000</v>
      </c>
      <c r="DZ154" s="267">
        <v>68000</v>
      </c>
      <c r="EA154" s="267">
        <v>48000</v>
      </c>
      <c r="EB154" s="267">
        <v>3000</v>
      </c>
      <c r="EC154" s="267">
        <v>125000</v>
      </c>
      <c r="ED154" s="267">
        <v>19000</v>
      </c>
      <c r="EE154" s="267">
        <v>560000</v>
      </c>
      <c r="EF154" s="267">
        <v>68000</v>
      </c>
      <c r="EG154" s="267">
        <v>632000</v>
      </c>
      <c r="EH154" s="267">
        <v>57000</v>
      </c>
      <c r="EI154" s="267">
        <v>687000</v>
      </c>
      <c r="EJ154" s="267">
        <v>88000</v>
      </c>
      <c r="EK154" s="267">
        <v>0</v>
      </c>
      <c r="EL154" s="267">
        <v>0</v>
      </c>
      <c r="EM154" s="267">
        <v>0</v>
      </c>
      <c r="EN154" s="267">
        <v>1</v>
      </c>
      <c r="EO154" s="267">
        <v>0</v>
      </c>
      <c r="EP154" s="267">
        <v>0</v>
      </c>
      <c r="EQ154" s="267">
        <v>1</v>
      </c>
      <c r="ER154" s="267" t="s">
        <v>1640</v>
      </c>
    </row>
    <row r="155" spans="1:148" x14ac:dyDescent="0.35">
      <c r="A155" s="267" t="s">
        <v>1738</v>
      </c>
      <c r="B155" s="267">
        <v>1000</v>
      </c>
      <c r="C155" s="267">
        <v>1000</v>
      </c>
      <c r="D155" s="267">
        <v>1000</v>
      </c>
      <c r="E155" s="267">
        <v>1000</v>
      </c>
      <c r="F155" s="267">
        <v>1000</v>
      </c>
      <c r="G155" s="267">
        <v>1000</v>
      </c>
      <c r="H155" s="267">
        <v>1000</v>
      </c>
      <c r="I155" s="267">
        <v>1000</v>
      </c>
      <c r="J155" s="267">
        <v>1000</v>
      </c>
      <c r="K155" s="267">
        <v>1000</v>
      </c>
      <c r="L155" s="267">
        <v>1000</v>
      </c>
      <c r="M155" s="267">
        <v>1000</v>
      </c>
      <c r="N155" s="267">
        <v>5000</v>
      </c>
      <c r="O155" s="267">
        <v>3000</v>
      </c>
      <c r="P155" s="267">
        <v>1000</v>
      </c>
      <c r="Q155" s="267">
        <v>9000</v>
      </c>
      <c r="R155" s="267">
        <v>1000</v>
      </c>
      <c r="S155" s="267">
        <v>1000</v>
      </c>
      <c r="T155" s="267">
        <v>1000</v>
      </c>
      <c r="U155" s="267">
        <v>1000</v>
      </c>
      <c r="V155" s="267">
        <v>1000</v>
      </c>
      <c r="W155" s="267">
        <v>1000</v>
      </c>
      <c r="X155" s="267">
        <v>1000</v>
      </c>
      <c r="Y155" s="267">
        <v>1000</v>
      </c>
      <c r="Z155" s="267">
        <v>1000</v>
      </c>
      <c r="AA155" s="267">
        <v>1000</v>
      </c>
      <c r="AB155" s="267">
        <v>1000</v>
      </c>
      <c r="AC155" s="267">
        <v>1000</v>
      </c>
      <c r="AD155" s="267">
        <v>2000</v>
      </c>
      <c r="AE155" s="267">
        <v>1000</v>
      </c>
      <c r="AF155" s="267">
        <v>1000</v>
      </c>
      <c r="AG155" s="267">
        <v>1000</v>
      </c>
      <c r="AH155" s="267">
        <v>1000</v>
      </c>
      <c r="AI155" s="267">
        <v>1000</v>
      </c>
      <c r="AJ155" s="267">
        <v>1000</v>
      </c>
      <c r="AK155" s="267">
        <v>1000</v>
      </c>
      <c r="AL155" s="267">
        <v>1000</v>
      </c>
      <c r="AM155" s="267">
        <v>1000</v>
      </c>
      <c r="AN155" s="267">
        <v>1000</v>
      </c>
      <c r="AO155" s="267">
        <v>57000</v>
      </c>
      <c r="AP155" s="267">
        <v>16000</v>
      </c>
      <c r="AQ155" s="267">
        <v>6000</v>
      </c>
      <c r="AR155" s="267">
        <v>6000</v>
      </c>
      <c r="AS155" s="267">
        <v>2000</v>
      </c>
      <c r="AT155" s="267">
        <v>1000</v>
      </c>
      <c r="AU155" s="267">
        <v>11000</v>
      </c>
      <c r="AV155" s="267">
        <v>1000</v>
      </c>
      <c r="AW155" s="267">
        <v>1000</v>
      </c>
      <c r="AX155" s="267">
        <v>3000</v>
      </c>
      <c r="AY155" s="267">
        <v>1000</v>
      </c>
      <c r="AZ155" s="267">
        <v>1000</v>
      </c>
      <c r="BA155" s="267">
        <v>2000</v>
      </c>
      <c r="BB155" s="267">
        <v>1000</v>
      </c>
      <c r="BC155" s="267">
        <v>1000</v>
      </c>
      <c r="BD155" s="267">
        <v>1000</v>
      </c>
      <c r="BE155" s="267">
        <v>1000</v>
      </c>
      <c r="BF155" s="267">
        <v>1000</v>
      </c>
      <c r="BG155" s="267">
        <v>2000</v>
      </c>
      <c r="BH155" s="267">
        <v>1000</v>
      </c>
      <c r="BI155" s="267">
        <v>1000</v>
      </c>
      <c r="BJ155" s="267">
        <v>4000</v>
      </c>
      <c r="BK155" s="267">
        <v>1000</v>
      </c>
      <c r="BL155" s="267">
        <v>1000</v>
      </c>
      <c r="BM155" s="267">
        <v>1000</v>
      </c>
      <c r="BN155" s="267">
        <v>1000</v>
      </c>
      <c r="BO155" s="267">
        <v>1000</v>
      </c>
      <c r="BP155" s="267">
        <v>4000</v>
      </c>
      <c r="BQ155" s="267">
        <v>1000</v>
      </c>
      <c r="BR155" s="267">
        <v>1000</v>
      </c>
      <c r="BS155" s="267">
        <v>1000</v>
      </c>
      <c r="BT155" s="267">
        <v>1000</v>
      </c>
      <c r="BU155" s="267">
        <v>1000</v>
      </c>
      <c r="BV155" s="267">
        <v>1000</v>
      </c>
      <c r="BW155" s="267">
        <v>2000</v>
      </c>
      <c r="BX155" s="267">
        <v>1000</v>
      </c>
      <c r="BY155" s="267">
        <v>1000</v>
      </c>
      <c r="BZ155" s="267">
        <v>1000</v>
      </c>
      <c r="CA155" s="267">
        <v>1000</v>
      </c>
      <c r="CB155" s="267">
        <v>1000</v>
      </c>
      <c r="CC155" s="267">
        <v>1000</v>
      </c>
      <c r="CD155" s="267">
        <v>1000</v>
      </c>
      <c r="CE155" s="267">
        <v>4000</v>
      </c>
      <c r="CF155" s="267">
        <v>1000</v>
      </c>
      <c r="CG155" s="267">
        <v>1000</v>
      </c>
      <c r="CH155" s="267">
        <v>1000</v>
      </c>
      <c r="CI155" s="267">
        <v>1000</v>
      </c>
      <c r="CJ155" s="267">
        <v>1000</v>
      </c>
      <c r="CK155" s="267">
        <v>1000</v>
      </c>
      <c r="CL155" s="267">
        <v>1000</v>
      </c>
      <c r="CM155" s="267">
        <v>1000</v>
      </c>
      <c r="CN155" s="267">
        <v>2000</v>
      </c>
      <c r="CO155" s="267">
        <v>1000</v>
      </c>
      <c r="CP155" s="267">
        <v>1000</v>
      </c>
      <c r="CQ155" s="267">
        <v>1000</v>
      </c>
      <c r="CR155" s="267">
        <v>1000</v>
      </c>
      <c r="CS155" s="267">
        <v>1000</v>
      </c>
      <c r="CT155" s="267">
        <v>3000</v>
      </c>
      <c r="CU155" s="267">
        <v>1000</v>
      </c>
      <c r="CV155" s="267">
        <v>1000</v>
      </c>
      <c r="CW155" s="267">
        <v>20000</v>
      </c>
      <c r="CX155" s="267">
        <v>9000</v>
      </c>
      <c r="CY155" s="267">
        <v>2000</v>
      </c>
      <c r="CZ155" s="267">
        <v>1000</v>
      </c>
      <c r="DA155" s="267">
        <v>1000</v>
      </c>
      <c r="DB155" s="267">
        <v>1000</v>
      </c>
      <c r="DC155" s="267">
        <v>1000</v>
      </c>
      <c r="DD155" s="267">
        <v>1000</v>
      </c>
      <c r="DE155" s="267">
        <v>1000</v>
      </c>
      <c r="DF155" s="267">
        <v>1000</v>
      </c>
      <c r="DG155" s="267">
        <v>1000</v>
      </c>
      <c r="DH155" s="267">
        <v>1000</v>
      </c>
      <c r="DI155" s="267">
        <v>15000</v>
      </c>
      <c r="DJ155" s="267">
        <v>2000</v>
      </c>
      <c r="DK155" s="267">
        <v>2000</v>
      </c>
      <c r="DL155" s="267">
        <v>36000</v>
      </c>
      <c r="DM155" s="267">
        <v>11000</v>
      </c>
      <c r="DN155" s="267">
        <v>6000</v>
      </c>
      <c r="DO155" s="267">
        <v>3000</v>
      </c>
      <c r="DP155" s="267">
        <v>1000</v>
      </c>
      <c r="DQ155" s="267">
        <v>1000</v>
      </c>
      <c r="DR155" s="267">
        <v>33000</v>
      </c>
      <c r="DS155" s="267">
        <v>16000</v>
      </c>
      <c r="DT155" s="267">
        <v>23000</v>
      </c>
      <c r="DU155" s="267">
        <v>70000</v>
      </c>
      <c r="DV155" s="267">
        <v>1000</v>
      </c>
      <c r="DW155" s="267">
        <v>614000</v>
      </c>
      <c r="DX155" s="267">
        <v>64000</v>
      </c>
      <c r="DY155" s="267">
        <v>548000</v>
      </c>
      <c r="DZ155" s="267">
        <v>68000</v>
      </c>
      <c r="EA155" s="267">
        <v>48000</v>
      </c>
      <c r="EB155" s="267">
        <v>3000</v>
      </c>
      <c r="EC155" s="267">
        <v>125000</v>
      </c>
      <c r="ED155" s="267">
        <v>19000</v>
      </c>
      <c r="EE155" s="267">
        <v>560000</v>
      </c>
      <c r="EF155" s="267">
        <v>68000</v>
      </c>
      <c r="EG155" s="267">
        <v>632000</v>
      </c>
      <c r="EH155" s="267">
        <v>57000</v>
      </c>
      <c r="EI155" s="267">
        <v>687000</v>
      </c>
      <c r="EJ155" s="267">
        <v>88000</v>
      </c>
      <c r="EK155" s="267">
        <v>0</v>
      </c>
      <c r="EL155" s="267">
        <v>0</v>
      </c>
      <c r="EM155" s="267">
        <v>0</v>
      </c>
      <c r="EN155" s="267">
        <v>1</v>
      </c>
      <c r="EO155" s="267">
        <v>0</v>
      </c>
      <c r="EP155" s="267">
        <v>0</v>
      </c>
      <c r="EQ155" s="267">
        <v>1</v>
      </c>
      <c r="ER155" s="267" t="s">
        <v>1736</v>
      </c>
    </row>
    <row r="156" spans="1:148" x14ac:dyDescent="0.35">
      <c r="A156" s="267" t="s">
        <v>1780</v>
      </c>
      <c r="B156" s="267">
        <v>1000</v>
      </c>
      <c r="C156" s="267">
        <v>1000</v>
      </c>
      <c r="D156" s="267">
        <v>1000</v>
      </c>
      <c r="E156" s="267">
        <v>1000</v>
      </c>
      <c r="F156" s="267">
        <v>1000</v>
      </c>
      <c r="G156" s="267">
        <v>1000</v>
      </c>
      <c r="H156" s="267">
        <v>1000</v>
      </c>
      <c r="I156" s="267">
        <v>1000</v>
      </c>
      <c r="J156" s="267">
        <v>1000</v>
      </c>
      <c r="K156" s="267">
        <v>1000</v>
      </c>
      <c r="L156" s="267">
        <v>1000</v>
      </c>
      <c r="M156" s="267">
        <v>1000</v>
      </c>
      <c r="N156" s="267">
        <v>5000</v>
      </c>
      <c r="O156" s="267">
        <v>3000</v>
      </c>
      <c r="P156" s="267">
        <v>1000</v>
      </c>
      <c r="Q156" s="267">
        <v>9000</v>
      </c>
      <c r="R156" s="267">
        <v>1000</v>
      </c>
      <c r="S156" s="267">
        <v>1000</v>
      </c>
      <c r="T156" s="267">
        <v>1000</v>
      </c>
      <c r="U156" s="267">
        <v>1000</v>
      </c>
      <c r="V156" s="267">
        <v>1000</v>
      </c>
      <c r="W156" s="267">
        <v>1000</v>
      </c>
      <c r="X156" s="267">
        <v>1000</v>
      </c>
      <c r="Y156" s="267">
        <v>1000</v>
      </c>
      <c r="Z156" s="267">
        <v>1000</v>
      </c>
      <c r="AA156" s="267">
        <v>1000</v>
      </c>
      <c r="AB156" s="267">
        <v>1000</v>
      </c>
      <c r="AC156" s="267">
        <v>1000</v>
      </c>
      <c r="AD156" s="267">
        <v>2000</v>
      </c>
      <c r="AE156" s="267">
        <v>1000</v>
      </c>
      <c r="AF156" s="267">
        <v>1000</v>
      </c>
      <c r="AG156" s="267">
        <v>1000</v>
      </c>
      <c r="AH156" s="267">
        <v>1000</v>
      </c>
      <c r="AI156" s="267">
        <v>1000</v>
      </c>
      <c r="AJ156" s="267">
        <v>1000</v>
      </c>
      <c r="AK156" s="267">
        <v>1000</v>
      </c>
      <c r="AL156" s="267">
        <v>1000</v>
      </c>
      <c r="AM156" s="267">
        <v>1000</v>
      </c>
      <c r="AN156" s="267">
        <v>1000</v>
      </c>
      <c r="AO156" s="267">
        <v>57000</v>
      </c>
      <c r="AP156" s="267">
        <v>16000</v>
      </c>
      <c r="AQ156" s="267">
        <v>6000</v>
      </c>
      <c r="AR156" s="267">
        <v>6000</v>
      </c>
      <c r="AS156" s="267">
        <v>2000</v>
      </c>
      <c r="AT156" s="267">
        <v>1000</v>
      </c>
      <c r="AU156" s="267">
        <v>11000</v>
      </c>
      <c r="AV156" s="267">
        <v>1000</v>
      </c>
      <c r="AW156" s="267">
        <v>1000</v>
      </c>
      <c r="AX156" s="267">
        <v>3000</v>
      </c>
      <c r="AY156" s="267">
        <v>1000</v>
      </c>
      <c r="AZ156" s="267">
        <v>1000</v>
      </c>
      <c r="BA156" s="267">
        <v>2000</v>
      </c>
      <c r="BB156" s="267">
        <v>1000</v>
      </c>
      <c r="BC156" s="267">
        <v>1000</v>
      </c>
      <c r="BD156" s="267">
        <v>1000</v>
      </c>
      <c r="BE156" s="267">
        <v>1000</v>
      </c>
      <c r="BF156" s="267">
        <v>1000</v>
      </c>
      <c r="BG156" s="267">
        <v>2000</v>
      </c>
      <c r="BH156" s="267">
        <v>1000</v>
      </c>
      <c r="BI156" s="267">
        <v>1000</v>
      </c>
      <c r="BJ156" s="267">
        <v>4000</v>
      </c>
      <c r="BK156" s="267">
        <v>1000</v>
      </c>
      <c r="BL156" s="267">
        <v>1000</v>
      </c>
      <c r="BM156" s="267">
        <v>1000</v>
      </c>
      <c r="BN156" s="267">
        <v>1000</v>
      </c>
      <c r="BO156" s="267">
        <v>1000</v>
      </c>
      <c r="BP156" s="267">
        <v>4000</v>
      </c>
      <c r="BQ156" s="267">
        <v>1000</v>
      </c>
      <c r="BR156" s="267">
        <v>1000</v>
      </c>
      <c r="BS156" s="267">
        <v>1000</v>
      </c>
      <c r="BT156" s="267">
        <v>1000</v>
      </c>
      <c r="BU156" s="267">
        <v>1000</v>
      </c>
      <c r="BV156" s="267">
        <v>1000</v>
      </c>
      <c r="BW156" s="267">
        <v>2000</v>
      </c>
      <c r="BX156" s="267">
        <v>1000</v>
      </c>
      <c r="BY156" s="267">
        <v>1000</v>
      </c>
      <c r="BZ156" s="267">
        <v>1000</v>
      </c>
      <c r="CA156" s="267">
        <v>1000</v>
      </c>
      <c r="CB156" s="267">
        <v>1000</v>
      </c>
      <c r="CC156" s="267">
        <v>1000</v>
      </c>
      <c r="CD156" s="267">
        <v>1000</v>
      </c>
      <c r="CE156" s="267">
        <v>4000</v>
      </c>
      <c r="CF156" s="267">
        <v>1000</v>
      </c>
      <c r="CG156" s="267">
        <v>1000</v>
      </c>
      <c r="CH156" s="267">
        <v>1000</v>
      </c>
      <c r="CI156" s="267">
        <v>1000</v>
      </c>
      <c r="CJ156" s="267">
        <v>1000</v>
      </c>
      <c r="CK156" s="267">
        <v>1000</v>
      </c>
      <c r="CL156" s="267">
        <v>1000</v>
      </c>
      <c r="CM156" s="267">
        <v>1000</v>
      </c>
      <c r="CN156" s="267">
        <v>2000</v>
      </c>
      <c r="CO156" s="267">
        <v>1000</v>
      </c>
      <c r="CP156" s="267">
        <v>1000</v>
      </c>
      <c r="CQ156" s="267">
        <v>1000</v>
      </c>
      <c r="CR156" s="267">
        <v>1000</v>
      </c>
      <c r="CS156" s="267">
        <v>1000</v>
      </c>
      <c r="CT156" s="267">
        <v>3000</v>
      </c>
      <c r="CU156" s="267">
        <v>1000</v>
      </c>
      <c r="CV156" s="267">
        <v>1000</v>
      </c>
      <c r="CW156" s="267">
        <v>20000</v>
      </c>
      <c r="CX156" s="267">
        <v>9000</v>
      </c>
      <c r="CY156" s="267">
        <v>2000</v>
      </c>
      <c r="CZ156" s="267">
        <v>1000</v>
      </c>
      <c r="DA156" s="267">
        <v>1000</v>
      </c>
      <c r="DB156" s="267">
        <v>1000</v>
      </c>
      <c r="DC156" s="267">
        <v>1000</v>
      </c>
      <c r="DD156" s="267">
        <v>1000</v>
      </c>
      <c r="DE156" s="267">
        <v>1000</v>
      </c>
      <c r="DF156" s="267">
        <v>1000</v>
      </c>
      <c r="DG156" s="267">
        <v>1000</v>
      </c>
      <c r="DH156" s="267">
        <v>1000</v>
      </c>
      <c r="DI156" s="267">
        <v>15000</v>
      </c>
      <c r="DJ156" s="267">
        <v>2000</v>
      </c>
      <c r="DK156" s="267">
        <v>2000</v>
      </c>
      <c r="DL156" s="267">
        <v>36000</v>
      </c>
      <c r="DM156" s="267">
        <v>11000</v>
      </c>
      <c r="DN156" s="267">
        <v>6000</v>
      </c>
      <c r="DO156" s="267">
        <v>3000</v>
      </c>
      <c r="DP156" s="267">
        <v>1000</v>
      </c>
      <c r="DQ156" s="267">
        <v>1000</v>
      </c>
      <c r="DR156" s="267">
        <v>33000</v>
      </c>
      <c r="DS156" s="267">
        <v>16000</v>
      </c>
      <c r="DT156" s="267">
        <v>23000</v>
      </c>
      <c r="DU156" s="267">
        <v>70000</v>
      </c>
      <c r="DV156" s="267">
        <v>1000</v>
      </c>
      <c r="DW156" s="267">
        <v>614000</v>
      </c>
      <c r="DX156" s="267">
        <v>64000</v>
      </c>
      <c r="DY156" s="267">
        <v>548000</v>
      </c>
      <c r="DZ156" s="267">
        <v>68000</v>
      </c>
      <c r="EA156" s="267">
        <v>48000</v>
      </c>
      <c r="EB156" s="267">
        <v>3000</v>
      </c>
      <c r="EC156" s="267">
        <v>125000</v>
      </c>
      <c r="ED156" s="267">
        <v>19000</v>
      </c>
      <c r="EE156" s="267">
        <v>560000</v>
      </c>
      <c r="EF156" s="267">
        <v>68000</v>
      </c>
      <c r="EG156" s="267">
        <v>632000</v>
      </c>
      <c r="EH156" s="267">
        <v>57000</v>
      </c>
      <c r="EI156" s="267">
        <v>687000</v>
      </c>
      <c r="EJ156" s="267">
        <v>88000</v>
      </c>
      <c r="EK156" s="267">
        <v>0</v>
      </c>
      <c r="EL156" s="267">
        <v>0</v>
      </c>
      <c r="EM156" s="267">
        <v>0</v>
      </c>
      <c r="EN156" s="267">
        <v>1</v>
      </c>
      <c r="EO156" s="267">
        <v>0</v>
      </c>
      <c r="EP156" s="267">
        <v>0</v>
      </c>
      <c r="EQ156" s="267">
        <v>1</v>
      </c>
      <c r="ER156" s="267" t="s">
        <v>1778</v>
      </c>
    </row>
    <row r="157" spans="1:148" x14ac:dyDescent="0.35">
      <c r="A157" s="267" t="s">
        <v>1078</v>
      </c>
      <c r="B157" s="267">
        <v>1000</v>
      </c>
      <c r="C157" s="267">
        <v>1000</v>
      </c>
      <c r="D157" s="267">
        <v>1000</v>
      </c>
      <c r="E157" s="267">
        <v>1000</v>
      </c>
      <c r="F157" s="267">
        <v>1000</v>
      </c>
      <c r="G157" s="267">
        <v>1000</v>
      </c>
      <c r="H157" s="267">
        <v>1000</v>
      </c>
      <c r="I157" s="267">
        <v>1000</v>
      </c>
      <c r="J157" s="267">
        <v>1000</v>
      </c>
      <c r="K157" s="267">
        <v>1000</v>
      </c>
      <c r="L157" s="267">
        <v>1000</v>
      </c>
      <c r="M157" s="267">
        <v>1000</v>
      </c>
      <c r="N157" s="267">
        <v>5000</v>
      </c>
      <c r="O157" s="267">
        <v>3000</v>
      </c>
      <c r="P157" s="267">
        <v>1000</v>
      </c>
      <c r="Q157" s="267">
        <v>9000</v>
      </c>
      <c r="R157" s="267">
        <v>1000</v>
      </c>
      <c r="S157" s="267">
        <v>1000</v>
      </c>
      <c r="T157" s="267">
        <v>1000</v>
      </c>
      <c r="U157" s="267">
        <v>1000</v>
      </c>
      <c r="V157" s="267">
        <v>1000</v>
      </c>
      <c r="W157" s="267">
        <v>1000</v>
      </c>
      <c r="X157" s="267">
        <v>1000</v>
      </c>
      <c r="Y157" s="267">
        <v>1000</v>
      </c>
      <c r="Z157" s="267">
        <v>1000</v>
      </c>
      <c r="AA157" s="267">
        <v>1000</v>
      </c>
      <c r="AB157" s="267">
        <v>1000</v>
      </c>
      <c r="AC157" s="267">
        <v>1000</v>
      </c>
      <c r="AD157" s="267">
        <v>2000</v>
      </c>
      <c r="AE157" s="267">
        <v>1000</v>
      </c>
      <c r="AF157" s="267">
        <v>1000</v>
      </c>
      <c r="AG157" s="267">
        <v>1000</v>
      </c>
      <c r="AH157" s="267">
        <v>1000</v>
      </c>
      <c r="AI157" s="267">
        <v>1000</v>
      </c>
      <c r="AJ157" s="267">
        <v>1000</v>
      </c>
      <c r="AK157" s="267">
        <v>1000</v>
      </c>
      <c r="AL157" s="267">
        <v>1000</v>
      </c>
      <c r="AM157" s="267">
        <v>1000</v>
      </c>
      <c r="AN157" s="267">
        <v>1000</v>
      </c>
      <c r="AO157" s="267">
        <v>57000</v>
      </c>
      <c r="AP157" s="267">
        <v>16000</v>
      </c>
      <c r="AQ157" s="267">
        <v>6000</v>
      </c>
      <c r="AR157" s="267">
        <v>6000</v>
      </c>
      <c r="AS157" s="267">
        <v>2000</v>
      </c>
      <c r="AT157" s="267">
        <v>1000</v>
      </c>
      <c r="AU157" s="267">
        <v>11000</v>
      </c>
      <c r="AV157" s="267">
        <v>1000</v>
      </c>
      <c r="AW157" s="267">
        <v>1000</v>
      </c>
      <c r="AX157" s="267">
        <v>3000</v>
      </c>
      <c r="AY157" s="267">
        <v>1000</v>
      </c>
      <c r="AZ157" s="267">
        <v>1000</v>
      </c>
      <c r="BA157" s="267">
        <v>2000</v>
      </c>
      <c r="BB157" s="267">
        <v>1000</v>
      </c>
      <c r="BC157" s="267">
        <v>1000</v>
      </c>
      <c r="BD157" s="267">
        <v>1000</v>
      </c>
      <c r="BE157" s="267">
        <v>1000</v>
      </c>
      <c r="BF157" s="267">
        <v>1000</v>
      </c>
      <c r="BG157" s="267">
        <v>2000</v>
      </c>
      <c r="BH157" s="267">
        <v>1000</v>
      </c>
      <c r="BI157" s="267">
        <v>1000</v>
      </c>
      <c r="BJ157" s="267">
        <v>4000</v>
      </c>
      <c r="BK157" s="267">
        <v>1000</v>
      </c>
      <c r="BL157" s="267">
        <v>1000</v>
      </c>
      <c r="BM157" s="267">
        <v>1000</v>
      </c>
      <c r="BN157" s="267">
        <v>1000</v>
      </c>
      <c r="BO157" s="267">
        <v>1000</v>
      </c>
      <c r="BP157" s="267">
        <v>4000</v>
      </c>
      <c r="BQ157" s="267">
        <v>1000</v>
      </c>
      <c r="BR157" s="267">
        <v>1000</v>
      </c>
      <c r="BS157" s="267">
        <v>1000</v>
      </c>
      <c r="BT157" s="267">
        <v>1000</v>
      </c>
      <c r="BU157" s="267">
        <v>1000</v>
      </c>
      <c r="BV157" s="267">
        <v>1000</v>
      </c>
      <c r="BW157" s="267">
        <v>2000</v>
      </c>
      <c r="BX157" s="267">
        <v>1000</v>
      </c>
      <c r="BY157" s="267">
        <v>1000</v>
      </c>
      <c r="BZ157" s="267">
        <v>1000</v>
      </c>
      <c r="CA157" s="267">
        <v>1000</v>
      </c>
      <c r="CB157" s="267">
        <v>1000</v>
      </c>
      <c r="CC157" s="267">
        <v>1000</v>
      </c>
      <c r="CD157" s="267">
        <v>1000</v>
      </c>
      <c r="CE157" s="267">
        <v>4000</v>
      </c>
      <c r="CF157" s="267">
        <v>1000</v>
      </c>
      <c r="CG157" s="267">
        <v>1000</v>
      </c>
      <c r="CH157" s="267">
        <v>1000</v>
      </c>
      <c r="CI157" s="267">
        <v>1000</v>
      </c>
      <c r="CJ157" s="267">
        <v>1000</v>
      </c>
      <c r="CK157" s="267">
        <v>1000</v>
      </c>
      <c r="CL157" s="267">
        <v>1000</v>
      </c>
      <c r="CM157" s="267">
        <v>1000</v>
      </c>
      <c r="CN157" s="267">
        <v>2000</v>
      </c>
      <c r="CO157" s="267">
        <v>1000</v>
      </c>
      <c r="CP157" s="267">
        <v>1000</v>
      </c>
      <c r="CQ157" s="267">
        <v>1000</v>
      </c>
      <c r="CR157" s="267">
        <v>1000</v>
      </c>
      <c r="CS157" s="267">
        <v>1000</v>
      </c>
      <c r="CT157" s="267">
        <v>3000</v>
      </c>
      <c r="CU157" s="267">
        <v>1000</v>
      </c>
      <c r="CV157" s="267">
        <v>1000</v>
      </c>
      <c r="CW157" s="267">
        <v>20000</v>
      </c>
      <c r="CX157" s="267">
        <v>9000</v>
      </c>
      <c r="CY157" s="267">
        <v>2000</v>
      </c>
      <c r="CZ157" s="267">
        <v>1000</v>
      </c>
      <c r="DA157" s="267">
        <v>1000</v>
      </c>
      <c r="DB157" s="267">
        <v>1000</v>
      </c>
      <c r="DC157" s="267">
        <v>1000</v>
      </c>
      <c r="DD157" s="267">
        <v>1000</v>
      </c>
      <c r="DE157" s="267">
        <v>1000</v>
      </c>
      <c r="DF157" s="267">
        <v>1000</v>
      </c>
      <c r="DG157" s="267">
        <v>1000</v>
      </c>
      <c r="DH157" s="267">
        <v>1000</v>
      </c>
      <c r="DI157" s="267">
        <v>15000</v>
      </c>
      <c r="DJ157" s="267">
        <v>2000</v>
      </c>
      <c r="DK157" s="267">
        <v>2000</v>
      </c>
      <c r="DL157" s="267">
        <v>36000</v>
      </c>
      <c r="DM157" s="267">
        <v>11000</v>
      </c>
      <c r="DN157" s="267">
        <v>6000</v>
      </c>
      <c r="DO157" s="267">
        <v>3000</v>
      </c>
      <c r="DP157" s="267">
        <v>1000</v>
      </c>
      <c r="DQ157" s="267">
        <v>1000</v>
      </c>
      <c r="DR157" s="267">
        <v>33000</v>
      </c>
      <c r="DS157" s="267">
        <v>16000</v>
      </c>
      <c r="DT157" s="267">
        <v>23000</v>
      </c>
      <c r="DU157" s="267">
        <v>70000</v>
      </c>
      <c r="DV157" s="267">
        <v>1000</v>
      </c>
      <c r="DW157" s="267">
        <v>614000</v>
      </c>
      <c r="DX157" s="267">
        <v>64000</v>
      </c>
      <c r="DY157" s="267">
        <v>548000</v>
      </c>
      <c r="DZ157" s="267">
        <v>68000</v>
      </c>
      <c r="EA157" s="267">
        <v>48000</v>
      </c>
      <c r="EB157" s="267">
        <v>3000</v>
      </c>
      <c r="EC157" s="267">
        <v>125000</v>
      </c>
      <c r="ED157" s="267">
        <v>19000</v>
      </c>
      <c r="EE157" s="267">
        <v>560000</v>
      </c>
      <c r="EF157" s="267">
        <v>68000</v>
      </c>
      <c r="EG157" s="267">
        <v>632000</v>
      </c>
      <c r="EH157" s="267">
        <v>57000</v>
      </c>
      <c r="EI157" s="267">
        <v>687000</v>
      </c>
      <c r="EJ157" s="267">
        <v>88000</v>
      </c>
      <c r="EK157" s="267">
        <v>0</v>
      </c>
      <c r="EL157" s="267">
        <v>0</v>
      </c>
      <c r="EM157" s="267">
        <v>0</v>
      </c>
      <c r="EN157" s="267">
        <v>1</v>
      </c>
      <c r="EO157" s="267">
        <v>0</v>
      </c>
      <c r="EP157" s="267">
        <v>0</v>
      </c>
      <c r="EQ157" s="267">
        <v>0</v>
      </c>
      <c r="ER157" s="267" t="s">
        <v>1076</v>
      </c>
    </row>
    <row r="158" spans="1:148" x14ac:dyDescent="0.35">
      <c r="A158" s="267" t="s">
        <v>1319</v>
      </c>
      <c r="B158" s="267">
        <v>1000</v>
      </c>
      <c r="C158" s="267">
        <v>1000</v>
      </c>
      <c r="D158" s="267">
        <v>1000</v>
      </c>
      <c r="E158" s="267">
        <v>1000</v>
      </c>
      <c r="F158" s="267">
        <v>1000</v>
      </c>
      <c r="G158" s="267">
        <v>1000</v>
      </c>
      <c r="H158" s="267">
        <v>1000</v>
      </c>
      <c r="I158" s="267">
        <v>1000</v>
      </c>
      <c r="J158" s="267">
        <v>1000</v>
      </c>
      <c r="K158" s="267">
        <v>1000</v>
      </c>
      <c r="L158" s="267">
        <v>1000</v>
      </c>
      <c r="M158" s="267">
        <v>1000</v>
      </c>
      <c r="N158" s="267">
        <v>5000</v>
      </c>
      <c r="O158" s="267">
        <v>3000</v>
      </c>
      <c r="P158" s="267">
        <v>1000</v>
      </c>
      <c r="Q158" s="267">
        <v>9000</v>
      </c>
      <c r="R158" s="267">
        <v>1000</v>
      </c>
      <c r="S158" s="267">
        <v>1000</v>
      </c>
      <c r="T158" s="267">
        <v>1000</v>
      </c>
      <c r="U158" s="267">
        <v>1000</v>
      </c>
      <c r="V158" s="267">
        <v>1000</v>
      </c>
      <c r="W158" s="267">
        <v>1000</v>
      </c>
      <c r="X158" s="267">
        <v>1000</v>
      </c>
      <c r="Y158" s="267">
        <v>1000</v>
      </c>
      <c r="Z158" s="267">
        <v>1000</v>
      </c>
      <c r="AA158" s="267">
        <v>1000</v>
      </c>
      <c r="AB158" s="267">
        <v>1000</v>
      </c>
      <c r="AC158" s="267">
        <v>1000</v>
      </c>
      <c r="AD158" s="267">
        <v>2000</v>
      </c>
      <c r="AE158" s="267">
        <v>1000</v>
      </c>
      <c r="AF158" s="267">
        <v>1000</v>
      </c>
      <c r="AG158" s="267">
        <v>1000</v>
      </c>
      <c r="AH158" s="267">
        <v>1000</v>
      </c>
      <c r="AI158" s="267">
        <v>1000</v>
      </c>
      <c r="AJ158" s="267">
        <v>1000</v>
      </c>
      <c r="AK158" s="267">
        <v>1000</v>
      </c>
      <c r="AL158" s="267">
        <v>1000</v>
      </c>
      <c r="AM158" s="267">
        <v>1000</v>
      </c>
      <c r="AN158" s="267">
        <v>1000</v>
      </c>
      <c r="AO158" s="267">
        <v>57000</v>
      </c>
      <c r="AP158" s="267">
        <v>16000</v>
      </c>
      <c r="AQ158" s="267">
        <v>6000</v>
      </c>
      <c r="AR158" s="267">
        <v>6000</v>
      </c>
      <c r="AS158" s="267">
        <v>2000</v>
      </c>
      <c r="AT158" s="267">
        <v>1000</v>
      </c>
      <c r="AU158" s="267">
        <v>11000</v>
      </c>
      <c r="AV158" s="267">
        <v>1000</v>
      </c>
      <c r="AW158" s="267">
        <v>1000</v>
      </c>
      <c r="AX158" s="267">
        <v>3000</v>
      </c>
      <c r="AY158" s="267">
        <v>1000</v>
      </c>
      <c r="AZ158" s="267">
        <v>1000</v>
      </c>
      <c r="BA158" s="267">
        <v>2000</v>
      </c>
      <c r="BB158" s="267">
        <v>1000</v>
      </c>
      <c r="BC158" s="267">
        <v>1000</v>
      </c>
      <c r="BD158" s="267">
        <v>1000</v>
      </c>
      <c r="BE158" s="267">
        <v>1000</v>
      </c>
      <c r="BF158" s="267">
        <v>1000</v>
      </c>
      <c r="BG158" s="267">
        <v>2000</v>
      </c>
      <c r="BH158" s="267">
        <v>1000</v>
      </c>
      <c r="BI158" s="267">
        <v>1000</v>
      </c>
      <c r="BJ158" s="267">
        <v>4000</v>
      </c>
      <c r="BK158" s="267">
        <v>1000</v>
      </c>
      <c r="BL158" s="267">
        <v>1000</v>
      </c>
      <c r="BM158" s="267">
        <v>1000</v>
      </c>
      <c r="BN158" s="267">
        <v>1000</v>
      </c>
      <c r="BO158" s="267">
        <v>1000</v>
      </c>
      <c r="BP158" s="267">
        <v>4000</v>
      </c>
      <c r="BQ158" s="267">
        <v>1000</v>
      </c>
      <c r="BR158" s="267">
        <v>1000</v>
      </c>
      <c r="BS158" s="267">
        <v>1000</v>
      </c>
      <c r="BT158" s="267">
        <v>1000</v>
      </c>
      <c r="BU158" s="267">
        <v>1000</v>
      </c>
      <c r="BV158" s="267">
        <v>1000</v>
      </c>
      <c r="BW158" s="267">
        <v>2000</v>
      </c>
      <c r="BX158" s="267">
        <v>1000</v>
      </c>
      <c r="BY158" s="267">
        <v>1000</v>
      </c>
      <c r="BZ158" s="267">
        <v>1000</v>
      </c>
      <c r="CA158" s="267">
        <v>1000</v>
      </c>
      <c r="CB158" s="267">
        <v>1000</v>
      </c>
      <c r="CC158" s="267">
        <v>1000</v>
      </c>
      <c r="CD158" s="267">
        <v>1000</v>
      </c>
      <c r="CE158" s="267">
        <v>4000</v>
      </c>
      <c r="CF158" s="267">
        <v>1000</v>
      </c>
      <c r="CG158" s="267">
        <v>1000</v>
      </c>
      <c r="CH158" s="267">
        <v>1000</v>
      </c>
      <c r="CI158" s="267">
        <v>1000</v>
      </c>
      <c r="CJ158" s="267">
        <v>1000</v>
      </c>
      <c r="CK158" s="267">
        <v>1000</v>
      </c>
      <c r="CL158" s="267">
        <v>1000</v>
      </c>
      <c r="CM158" s="267">
        <v>1000</v>
      </c>
      <c r="CN158" s="267">
        <v>2000</v>
      </c>
      <c r="CO158" s="267">
        <v>1000</v>
      </c>
      <c r="CP158" s="267">
        <v>1000</v>
      </c>
      <c r="CQ158" s="267">
        <v>1000</v>
      </c>
      <c r="CR158" s="267">
        <v>1000</v>
      </c>
      <c r="CS158" s="267">
        <v>1000</v>
      </c>
      <c r="CT158" s="267">
        <v>3000</v>
      </c>
      <c r="CU158" s="267">
        <v>1000</v>
      </c>
      <c r="CV158" s="267">
        <v>1000</v>
      </c>
      <c r="CW158" s="267">
        <v>20000</v>
      </c>
      <c r="CX158" s="267">
        <v>9000</v>
      </c>
      <c r="CY158" s="267">
        <v>2000</v>
      </c>
      <c r="CZ158" s="267">
        <v>1000</v>
      </c>
      <c r="DA158" s="267">
        <v>1000</v>
      </c>
      <c r="DB158" s="267">
        <v>1000</v>
      </c>
      <c r="DC158" s="267">
        <v>1000</v>
      </c>
      <c r="DD158" s="267">
        <v>1000</v>
      </c>
      <c r="DE158" s="267">
        <v>1000</v>
      </c>
      <c r="DF158" s="267">
        <v>1000</v>
      </c>
      <c r="DG158" s="267">
        <v>1000</v>
      </c>
      <c r="DH158" s="267">
        <v>1000</v>
      </c>
      <c r="DI158" s="267">
        <v>15000</v>
      </c>
      <c r="DJ158" s="267">
        <v>2000</v>
      </c>
      <c r="DK158" s="267">
        <v>2000</v>
      </c>
      <c r="DL158" s="267">
        <v>36000</v>
      </c>
      <c r="DM158" s="267">
        <v>11000</v>
      </c>
      <c r="DN158" s="267">
        <v>6000</v>
      </c>
      <c r="DO158" s="267">
        <v>3000</v>
      </c>
      <c r="DP158" s="267">
        <v>1000</v>
      </c>
      <c r="DQ158" s="267">
        <v>1000</v>
      </c>
      <c r="DR158" s="267">
        <v>33000</v>
      </c>
      <c r="DS158" s="267">
        <v>16000</v>
      </c>
      <c r="DT158" s="267">
        <v>23000</v>
      </c>
      <c r="DU158" s="267">
        <v>70000</v>
      </c>
      <c r="DV158" s="267">
        <v>1000</v>
      </c>
      <c r="DW158" s="267">
        <v>614000</v>
      </c>
      <c r="DX158" s="267">
        <v>64000</v>
      </c>
      <c r="DY158" s="267">
        <v>548000</v>
      </c>
      <c r="DZ158" s="267">
        <v>68000</v>
      </c>
      <c r="EA158" s="267">
        <v>48000</v>
      </c>
      <c r="EB158" s="267">
        <v>3000</v>
      </c>
      <c r="EC158" s="267">
        <v>125000</v>
      </c>
      <c r="ED158" s="267">
        <v>19000</v>
      </c>
      <c r="EE158" s="267">
        <v>560000</v>
      </c>
      <c r="EF158" s="267">
        <v>68000</v>
      </c>
      <c r="EG158" s="267">
        <v>632000</v>
      </c>
      <c r="EH158" s="267">
        <v>57000</v>
      </c>
      <c r="EI158" s="267">
        <v>687000</v>
      </c>
      <c r="EJ158" s="267">
        <v>88000</v>
      </c>
      <c r="EK158" s="267">
        <v>0</v>
      </c>
      <c r="EL158" s="267">
        <v>0</v>
      </c>
      <c r="EM158" s="267">
        <v>0</v>
      </c>
      <c r="EN158" s="267">
        <v>1</v>
      </c>
      <c r="EO158" s="267">
        <v>0</v>
      </c>
      <c r="EP158" s="267">
        <v>0</v>
      </c>
      <c r="EQ158" s="267">
        <v>0</v>
      </c>
      <c r="ER158" s="267" t="s">
        <v>1317</v>
      </c>
    </row>
    <row r="159" spans="1:148" x14ac:dyDescent="0.35">
      <c r="A159" s="267" t="s">
        <v>1606</v>
      </c>
      <c r="B159" s="267">
        <v>1000</v>
      </c>
      <c r="C159" s="267">
        <v>1000</v>
      </c>
      <c r="D159" s="267">
        <v>1000</v>
      </c>
      <c r="E159" s="267">
        <v>1000</v>
      </c>
      <c r="F159" s="267">
        <v>1000</v>
      </c>
      <c r="G159" s="267">
        <v>1000</v>
      </c>
      <c r="H159" s="267">
        <v>1000</v>
      </c>
      <c r="I159" s="267">
        <v>1000</v>
      </c>
      <c r="J159" s="267">
        <v>1000</v>
      </c>
      <c r="K159" s="267">
        <v>1000</v>
      </c>
      <c r="L159" s="267">
        <v>1000</v>
      </c>
      <c r="M159" s="267">
        <v>1000</v>
      </c>
      <c r="N159" s="267">
        <v>5000</v>
      </c>
      <c r="O159" s="267">
        <v>3000</v>
      </c>
      <c r="P159" s="267">
        <v>1000</v>
      </c>
      <c r="Q159" s="267">
        <v>9000</v>
      </c>
      <c r="R159" s="267">
        <v>1000</v>
      </c>
      <c r="S159" s="267">
        <v>1000</v>
      </c>
      <c r="T159" s="267">
        <v>1000</v>
      </c>
      <c r="U159" s="267">
        <v>1000</v>
      </c>
      <c r="V159" s="267">
        <v>1000</v>
      </c>
      <c r="W159" s="267">
        <v>1000</v>
      </c>
      <c r="X159" s="267">
        <v>1000</v>
      </c>
      <c r="Y159" s="267">
        <v>1000</v>
      </c>
      <c r="Z159" s="267">
        <v>1000</v>
      </c>
      <c r="AA159" s="267">
        <v>1000</v>
      </c>
      <c r="AB159" s="267">
        <v>1000</v>
      </c>
      <c r="AC159" s="267">
        <v>1000</v>
      </c>
      <c r="AD159" s="267">
        <v>2000</v>
      </c>
      <c r="AE159" s="267">
        <v>1000</v>
      </c>
      <c r="AF159" s="267">
        <v>1000</v>
      </c>
      <c r="AG159" s="267">
        <v>1000</v>
      </c>
      <c r="AH159" s="267">
        <v>1000</v>
      </c>
      <c r="AI159" s="267">
        <v>1000</v>
      </c>
      <c r="AJ159" s="267">
        <v>1000</v>
      </c>
      <c r="AK159" s="267">
        <v>1000</v>
      </c>
      <c r="AL159" s="267">
        <v>1000</v>
      </c>
      <c r="AM159" s="267">
        <v>1000</v>
      </c>
      <c r="AN159" s="267">
        <v>1000</v>
      </c>
      <c r="AO159" s="267">
        <v>57000</v>
      </c>
      <c r="AP159" s="267">
        <v>16000</v>
      </c>
      <c r="AQ159" s="267">
        <v>6000</v>
      </c>
      <c r="AR159" s="267">
        <v>6000</v>
      </c>
      <c r="AS159" s="267">
        <v>2000</v>
      </c>
      <c r="AT159" s="267">
        <v>1000</v>
      </c>
      <c r="AU159" s="267">
        <v>11000</v>
      </c>
      <c r="AV159" s="267">
        <v>1000</v>
      </c>
      <c r="AW159" s="267">
        <v>1000</v>
      </c>
      <c r="AX159" s="267">
        <v>3000</v>
      </c>
      <c r="AY159" s="267">
        <v>1000</v>
      </c>
      <c r="AZ159" s="267">
        <v>1000</v>
      </c>
      <c r="BA159" s="267">
        <v>2000</v>
      </c>
      <c r="BB159" s="267">
        <v>1000</v>
      </c>
      <c r="BC159" s="267">
        <v>1000</v>
      </c>
      <c r="BD159" s="267">
        <v>1000</v>
      </c>
      <c r="BE159" s="267">
        <v>1000</v>
      </c>
      <c r="BF159" s="267">
        <v>1000</v>
      </c>
      <c r="BG159" s="267">
        <v>2000</v>
      </c>
      <c r="BH159" s="267">
        <v>1000</v>
      </c>
      <c r="BI159" s="267">
        <v>1000</v>
      </c>
      <c r="BJ159" s="267">
        <v>4000</v>
      </c>
      <c r="BK159" s="267">
        <v>1000</v>
      </c>
      <c r="BL159" s="267">
        <v>1000</v>
      </c>
      <c r="BM159" s="267">
        <v>1000</v>
      </c>
      <c r="BN159" s="267">
        <v>1000</v>
      </c>
      <c r="BO159" s="267">
        <v>1000</v>
      </c>
      <c r="BP159" s="267">
        <v>4000</v>
      </c>
      <c r="BQ159" s="267">
        <v>1000</v>
      </c>
      <c r="BR159" s="267">
        <v>1000</v>
      </c>
      <c r="BS159" s="267">
        <v>1000</v>
      </c>
      <c r="BT159" s="267">
        <v>1000</v>
      </c>
      <c r="BU159" s="267">
        <v>1000</v>
      </c>
      <c r="BV159" s="267">
        <v>1000</v>
      </c>
      <c r="BW159" s="267">
        <v>2000</v>
      </c>
      <c r="BX159" s="267">
        <v>1000</v>
      </c>
      <c r="BY159" s="267">
        <v>1000</v>
      </c>
      <c r="BZ159" s="267">
        <v>1000</v>
      </c>
      <c r="CA159" s="267">
        <v>1000</v>
      </c>
      <c r="CB159" s="267">
        <v>1000</v>
      </c>
      <c r="CC159" s="267">
        <v>1000</v>
      </c>
      <c r="CD159" s="267">
        <v>1000</v>
      </c>
      <c r="CE159" s="267">
        <v>4000</v>
      </c>
      <c r="CF159" s="267">
        <v>1000</v>
      </c>
      <c r="CG159" s="267">
        <v>1000</v>
      </c>
      <c r="CH159" s="267">
        <v>1000</v>
      </c>
      <c r="CI159" s="267">
        <v>1000</v>
      </c>
      <c r="CJ159" s="267">
        <v>1000</v>
      </c>
      <c r="CK159" s="267">
        <v>1000</v>
      </c>
      <c r="CL159" s="267">
        <v>1000</v>
      </c>
      <c r="CM159" s="267">
        <v>1000</v>
      </c>
      <c r="CN159" s="267">
        <v>2000</v>
      </c>
      <c r="CO159" s="267">
        <v>1000</v>
      </c>
      <c r="CP159" s="267">
        <v>1000</v>
      </c>
      <c r="CQ159" s="267">
        <v>1000</v>
      </c>
      <c r="CR159" s="267">
        <v>1000</v>
      </c>
      <c r="CS159" s="267">
        <v>1000</v>
      </c>
      <c r="CT159" s="267">
        <v>3000</v>
      </c>
      <c r="CU159" s="267">
        <v>1000</v>
      </c>
      <c r="CV159" s="267">
        <v>1000</v>
      </c>
      <c r="CW159" s="267">
        <v>20000</v>
      </c>
      <c r="CX159" s="267">
        <v>9000</v>
      </c>
      <c r="CY159" s="267">
        <v>2000</v>
      </c>
      <c r="CZ159" s="267">
        <v>1000</v>
      </c>
      <c r="DA159" s="267">
        <v>1000</v>
      </c>
      <c r="DB159" s="267">
        <v>1000</v>
      </c>
      <c r="DC159" s="267">
        <v>1000</v>
      </c>
      <c r="DD159" s="267">
        <v>1000</v>
      </c>
      <c r="DE159" s="267">
        <v>1000</v>
      </c>
      <c r="DF159" s="267">
        <v>1000</v>
      </c>
      <c r="DG159" s="267">
        <v>1000</v>
      </c>
      <c r="DH159" s="267">
        <v>1000</v>
      </c>
      <c r="DI159" s="267">
        <v>15000</v>
      </c>
      <c r="DJ159" s="267">
        <v>2000</v>
      </c>
      <c r="DK159" s="267">
        <v>2000</v>
      </c>
      <c r="DL159" s="267">
        <v>36000</v>
      </c>
      <c r="DM159" s="267">
        <v>11000</v>
      </c>
      <c r="DN159" s="267">
        <v>6000</v>
      </c>
      <c r="DO159" s="267">
        <v>3000</v>
      </c>
      <c r="DP159" s="267">
        <v>1000</v>
      </c>
      <c r="DQ159" s="267">
        <v>1000</v>
      </c>
      <c r="DR159" s="267">
        <v>33000</v>
      </c>
      <c r="DS159" s="267">
        <v>16000</v>
      </c>
      <c r="DT159" s="267">
        <v>23000</v>
      </c>
      <c r="DU159" s="267">
        <v>70000</v>
      </c>
      <c r="DV159" s="267">
        <v>1000</v>
      </c>
      <c r="DW159" s="267">
        <v>614000</v>
      </c>
      <c r="DX159" s="267">
        <v>64000</v>
      </c>
      <c r="DY159" s="267">
        <v>548000</v>
      </c>
      <c r="DZ159" s="267">
        <v>68000</v>
      </c>
      <c r="EA159" s="267">
        <v>48000</v>
      </c>
      <c r="EB159" s="267">
        <v>3000</v>
      </c>
      <c r="EC159" s="267">
        <v>125000</v>
      </c>
      <c r="ED159" s="267">
        <v>19000</v>
      </c>
      <c r="EE159" s="267">
        <v>560000</v>
      </c>
      <c r="EF159" s="267">
        <v>68000</v>
      </c>
      <c r="EG159" s="267">
        <v>632000</v>
      </c>
      <c r="EH159" s="267">
        <v>57000</v>
      </c>
      <c r="EI159" s="267">
        <v>687000</v>
      </c>
      <c r="EJ159" s="267">
        <v>88000</v>
      </c>
      <c r="EK159" s="267">
        <v>0</v>
      </c>
      <c r="EL159" s="267">
        <v>0</v>
      </c>
      <c r="EM159" s="267">
        <v>0</v>
      </c>
      <c r="EN159" s="267">
        <v>1</v>
      </c>
      <c r="EO159" s="267">
        <v>0</v>
      </c>
      <c r="EP159" s="267">
        <v>0</v>
      </c>
      <c r="EQ159" s="267">
        <v>1</v>
      </c>
      <c r="ER159" s="267" t="s">
        <v>1604</v>
      </c>
    </row>
    <row r="160" spans="1:148" x14ac:dyDescent="0.35">
      <c r="A160" s="267" t="s">
        <v>1714</v>
      </c>
      <c r="B160" s="267">
        <v>1000</v>
      </c>
      <c r="C160" s="267">
        <v>1000</v>
      </c>
      <c r="D160" s="267">
        <v>1000</v>
      </c>
      <c r="E160" s="267">
        <v>1000</v>
      </c>
      <c r="F160" s="267">
        <v>1000</v>
      </c>
      <c r="G160" s="267">
        <v>1000</v>
      </c>
      <c r="H160" s="267">
        <v>1000</v>
      </c>
      <c r="I160" s="267">
        <v>1000</v>
      </c>
      <c r="J160" s="267">
        <v>1000</v>
      </c>
      <c r="K160" s="267">
        <v>1000</v>
      </c>
      <c r="L160" s="267">
        <v>1000</v>
      </c>
      <c r="M160" s="267">
        <v>1000</v>
      </c>
      <c r="N160" s="267">
        <v>5000</v>
      </c>
      <c r="O160" s="267">
        <v>3000</v>
      </c>
      <c r="P160" s="267">
        <v>1000</v>
      </c>
      <c r="Q160" s="267">
        <v>9000</v>
      </c>
      <c r="R160" s="267">
        <v>1000</v>
      </c>
      <c r="S160" s="267">
        <v>1000</v>
      </c>
      <c r="T160" s="267">
        <v>1000</v>
      </c>
      <c r="U160" s="267">
        <v>1000</v>
      </c>
      <c r="V160" s="267">
        <v>1000</v>
      </c>
      <c r="W160" s="267">
        <v>1000</v>
      </c>
      <c r="X160" s="267">
        <v>1000</v>
      </c>
      <c r="Y160" s="267">
        <v>1000</v>
      </c>
      <c r="Z160" s="267">
        <v>1000</v>
      </c>
      <c r="AA160" s="267">
        <v>1000</v>
      </c>
      <c r="AB160" s="267">
        <v>1000</v>
      </c>
      <c r="AC160" s="267">
        <v>1000</v>
      </c>
      <c r="AD160" s="267">
        <v>2000</v>
      </c>
      <c r="AE160" s="267">
        <v>1000</v>
      </c>
      <c r="AF160" s="267">
        <v>1000</v>
      </c>
      <c r="AG160" s="267">
        <v>1000</v>
      </c>
      <c r="AH160" s="267">
        <v>1000</v>
      </c>
      <c r="AI160" s="267">
        <v>1000</v>
      </c>
      <c r="AJ160" s="267">
        <v>1000</v>
      </c>
      <c r="AK160" s="267">
        <v>1000</v>
      </c>
      <c r="AL160" s="267">
        <v>1000</v>
      </c>
      <c r="AM160" s="267">
        <v>1000</v>
      </c>
      <c r="AN160" s="267">
        <v>1000</v>
      </c>
      <c r="AO160" s="267">
        <v>57000</v>
      </c>
      <c r="AP160" s="267">
        <v>16000</v>
      </c>
      <c r="AQ160" s="267">
        <v>6000</v>
      </c>
      <c r="AR160" s="267">
        <v>6000</v>
      </c>
      <c r="AS160" s="267">
        <v>2000</v>
      </c>
      <c r="AT160" s="267">
        <v>1000</v>
      </c>
      <c r="AU160" s="267">
        <v>11000</v>
      </c>
      <c r="AV160" s="267">
        <v>1000</v>
      </c>
      <c r="AW160" s="267">
        <v>1000</v>
      </c>
      <c r="AX160" s="267">
        <v>3000</v>
      </c>
      <c r="AY160" s="267">
        <v>1000</v>
      </c>
      <c r="AZ160" s="267">
        <v>1000</v>
      </c>
      <c r="BA160" s="267">
        <v>2000</v>
      </c>
      <c r="BB160" s="267">
        <v>1000</v>
      </c>
      <c r="BC160" s="267">
        <v>1000</v>
      </c>
      <c r="BD160" s="267">
        <v>1000</v>
      </c>
      <c r="BE160" s="267">
        <v>1000</v>
      </c>
      <c r="BF160" s="267">
        <v>1000</v>
      </c>
      <c r="BG160" s="267">
        <v>2000</v>
      </c>
      <c r="BH160" s="267">
        <v>1000</v>
      </c>
      <c r="BI160" s="267">
        <v>1000</v>
      </c>
      <c r="BJ160" s="267">
        <v>4000</v>
      </c>
      <c r="BK160" s="267">
        <v>1000</v>
      </c>
      <c r="BL160" s="267">
        <v>1000</v>
      </c>
      <c r="BM160" s="267">
        <v>1000</v>
      </c>
      <c r="BN160" s="267">
        <v>1000</v>
      </c>
      <c r="BO160" s="267">
        <v>1000</v>
      </c>
      <c r="BP160" s="267">
        <v>4000</v>
      </c>
      <c r="BQ160" s="267">
        <v>1000</v>
      </c>
      <c r="BR160" s="267">
        <v>1000</v>
      </c>
      <c r="BS160" s="267">
        <v>1000</v>
      </c>
      <c r="BT160" s="267">
        <v>1000</v>
      </c>
      <c r="BU160" s="267">
        <v>1000</v>
      </c>
      <c r="BV160" s="267">
        <v>1000</v>
      </c>
      <c r="BW160" s="267">
        <v>2000</v>
      </c>
      <c r="BX160" s="267">
        <v>1000</v>
      </c>
      <c r="BY160" s="267">
        <v>1000</v>
      </c>
      <c r="BZ160" s="267">
        <v>1000</v>
      </c>
      <c r="CA160" s="267">
        <v>1000</v>
      </c>
      <c r="CB160" s="267">
        <v>1000</v>
      </c>
      <c r="CC160" s="267">
        <v>1000</v>
      </c>
      <c r="CD160" s="267">
        <v>1000</v>
      </c>
      <c r="CE160" s="267">
        <v>4000</v>
      </c>
      <c r="CF160" s="267">
        <v>1000</v>
      </c>
      <c r="CG160" s="267">
        <v>1000</v>
      </c>
      <c r="CH160" s="267">
        <v>1000</v>
      </c>
      <c r="CI160" s="267">
        <v>1000</v>
      </c>
      <c r="CJ160" s="267">
        <v>1000</v>
      </c>
      <c r="CK160" s="267">
        <v>1000</v>
      </c>
      <c r="CL160" s="267">
        <v>1000</v>
      </c>
      <c r="CM160" s="267">
        <v>1000</v>
      </c>
      <c r="CN160" s="267">
        <v>2000</v>
      </c>
      <c r="CO160" s="267">
        <v>1000</v>
      </c>
      <c r="CP160" s="267">
        <v>1000</v>
      </c>
      <c r="CQ160" s="267">
        <v>1000</v>
      </c>
      <c r="CR160" s="267">
        <v>1000</v>
      </c>
      <c r="CS160" s="267">
        <v>1000</v>
      </c>
      <c r="CT160" s="267">
        <v>3000</v>
      </c>
      <c r="CU160" s="267">
        <v>1000</v>
      </c>
      <c r="CV160" s="267">
        <v>1000</v>
      </c>
      <c r="CW160" s="267">
        <v>20000</v>
      </c>
      <c r="CX160" s="267">
        <v>9000</v>
      </c>
      <c r="CY160" s="267">
        <v>2000</v>
      </c>
      <c r="CZ160" s="267">
        <v>1000</v>
      </c>
      <c r="DA160" s="267">
        <v>1000</v>
      </c>
      <c r="DB160" s="267">
        <v>1000</v>
      </c>
      <c r="DC160" s="267">
        <v>1000</v>
      </c>
      <c r="DD160" s="267">
        <v>1000</v>
      </c>
      <c r="DE160" s="267">
        <v>1000</v>
      </c>
      <c r="DF160" s="267">
        <v>1000</v>
      </c>
      <c r="DG160" s="267">
        <v>1000</v>
      </c>
      <c r="DH160" s="267">
        <v>1000</v>
      </c>
      <c r="DI160" s="267">
        <v>15000</v>
      </c>
      <c r="DJ160" s="267">
        <v>2000</v>
      </c>
      <c r="DK160" s="267">
        <v>2000</v>
      </c>
      <c r="DL160" s="267">
        <v>36000</v>
      </c>
      <c r="DM160" s="267">
        <v>11000</v>
      </c>
      <c r="DN160" s="267">
        <v>6000</v>
      </c>
      <c r="DO160" s="267">
        <v>3000</v>
      </c>
      <c r="DP160" s="267">
        <v>1000</v>
      </c>
      <c r="DQ160" s="267">
        <v>1000</v>
      </c>
      <c r="DR160" s="267">
        <v>33000</v>
      </c>
      <c r="DS160" s="267">
        <v>16000</v>
      </c>
      <c r="DT160" s="267">
        <v>23000</v>
      </c>
      <c r="DU160" s="267">
        <v>70000</v>
      </c>
      <c r="DV160" s="267">
        <v>1000</v>
      </c>
      <c r="DW160" s="267">
        <v>614000</v>
      </c>
      <c r="DX160" s="267">
        <v>64000</v>
      </c>
      <c r="DY160" s="267">
        <v>548000</v>
      </c>
      <c r="DZ160" s="267">
        <v>68000</v>
      </c>
      <c r="EA160" s="267">
        <v>48000</v>
      </c>
      <c r="EB160" s="267">
        <v>3000</v>
      </c>
      <c r="EC160" s="267">
        <v>125000</v>
      </c>
      <c r="ED160" s="267">
        <v>19000</v>
      </c>
      <c r="EE160" s="267">
        <v>560000</v>
      </c>
      <c r="EF160" s="267">
        <v>68000</v>
      </c>
      <c r="EG160" s="267">
        <v>632000</v>
      </c>
      <c r="EH160" s="267">
        <v>57000</v>
      </c>
      <c r="EI160" s="267">
        <v>687000</v>
      </c>
      <c r="EJ160" s="267">
        <v>88000</v>
      </c>
      <c r="EK160" s="267">
        <v>0</v>
      </c>
      <c r="EL160" s="267">
        <v>0</v>
      </c>
      <c r="EM160" s="267">
        <v>0</v>
      </c>
      <c r="EN160" s="267">
        <v>1</v>
      </c>
      <c r="EO160" s="267">
        <v>0</v>
      </c>
      <c r="EP160" s="267">
        <v>0</v>
      </c>
      <c r="EQ160" s="267">
        <v>1</v>
      </c>
      <c r="ER160" s="267" t="s">
        <v>1712</v>
      </c>
    </row>
    <row r="161" spans="1:148" x14ac:dyDescent="0.35">
      <c r="A161" s="267" t="s">
        <v>1906</v>
      </c>
      <c r="B161" s="267">
        <v>1000</v>
      </c>
      <c r="C161" s="267">
        <v>1000</v>
      </c>
      <c r="D161" s="267">
        <v>1000</v>
      </c>
      <c r="E161" s="267">
        <v>1000</v>
      </c>
      <c r="F161" s="267">
        <v>1000</v>
      </c>
      <c r="G161" s="267">
        <v>1000</v>
      </c>
      <c r="H161" s="267">
        <v>1000</v>
      </c>
      <c r="I161" s="267">
        <v>1000</v>
      </c>
      <c r="J161" s="267">
        <v>1000</v>
      </c>
      <c r="K161" s="267">
        <v>1000</v>
      </c>
      <c r="L161" s="267">
        <v>1000</v>
      </c>
      <c r="M161" s="267">
        <v>1000</v>
      </c>
      <c r="N161" s="267">
        <v>5000</v>
      </c>
      <c r="O161" s="267">
        <v>3000</v>
      </c>
      <c r="P161" s="267">
        <v>1000</v>
      </c>
      <c r="Q161" s="267">
        <v>9000</v>
      </c>
      <c r="R161" s="267">
        <v>1000</v>
      </c>
      <c r="S161" s="267">
        <v>1000</v>
      </c>
      <c r="T161" s="267">
        <v>1000</v>
      </c>
      <c r="U161" s="267">
        <v>1000</v>
      </c>
      <c r="V161" s="267">
        <v>1000</v>
      </c>
      <c r="W161" s="267">
        <v>1000</v>
      </c>
      <c r="X161" s="267">
        <v>1000</v>
      </c>
      <c r="Y161" s="267">
        <v>1000</v>
      </c>
      <c r="Z161" s="267">
        <v>1000</v>
      </c>
      <c r="AA161" s="267">
        <v>1000</v>
      </c>
      <c r="AB161" s="267">
        <v>1000</v>
      </c>
      <c r="AC161" s="267">
        <v>1000</v>
      </c>
      <c r="AD161" s="267">
        <v>2000</v>
      </c>
      <c r="AE161" s="267">
        <v>1000</v>
      </c>
      <c r="AF161" s="267">
        <v>1000</v>
      </c>
      <c r="AG161" s="267">
        <v>1000</v>
      </c>
      <c r="AH161" s="267">
        <v>1000</v>
      </c>
      <c r="AI161" s="267">
        <v>1000</v>
      </c>
      <c r="AJ161" s="267">
        <v>1000</v>
      </c>
      <c r="AK161" s="267">
        <v>1000</v>
      </c>
      <c r="AL161" s="267">
        <v>1000</v>
      </c>
      <c r="AM161" s="267">
        <v>1000</v>
      </c>
      <c r="AN161" s="267">
        <v>1000</v>
      </c>
      <c r="AO161" s="267">
        <v>57000</v>
      </c>
      <c r="AP161" s="267">
        <v>16000</v>
      </c>
      <c r="AQ161" s="267">
        <v>6000</v>
      </c>
      <c r="AR161" s="267">
        <v>6000</v>
      </c>
      <c r="AS161" s="267">
        <v>2000</v>
      </c>
      <c r="AT161" s="267">
        <v>1000</v>
      </c>
      <c r="AU161" s="267">
        <v>11000</v>
      </c>
      <c r="AV161" s="267">
        <v>1000</v>
      </c>
      <c r="AW161" s="267">
        <v>1000</v>
      </c>
      <c r="AX161" s="267">
        <v>3000</v>
      </c>
      <c r="AY161" s="267">
        <v>1000</v>
      </c>
      <c r="AZ161" s="267">
        <v>1000</v>
      </c>
      <c r="BA161" s="267">
        <v>2000</v>
      </c>
      <c r="BB161" s="267">
        <v>1000</v>
      </c>
      <c r="BC161" s="267">
        <v>1000</v>
      </c>
      <c r="BD161" s="267">
        <v>1000</v>
      </c>
      <c r="BE161" s="267">
        <v>1000</v>
      </c>
      <c r="BF161" s="267">
        <v>1000</v>
      </c>
      <c r="BG161" s="267">
        <v>2000</v>
      </c>
      <c r="BH161" s="267">
        <v>1000</v>
      </c>
      <c r="BI161" s="267">
        <v>1000</v>
      </c>
      <c r="BJ161" s="267">
        <v>4000</v>
      </c>
      <c r="BK161" s="267">
        <v>1000</v>
      </c>
      <c r="BL161" s="267">
        <v>1000</v>
      </c>
      <c r="BM161" s="267">
        <v>1000</v>
      </c>
      <c r="BN161" s="267">
        <v>1000</v>
      </c>
      <c r="BO161" s="267">
        <v>1000</v>
      </c>
      <c r="BP161" s="267">
        <v>4000</v>
      </c>
      <c r="BQ161" s="267">
        <v>1000</v>
      </c>
      <c r="BR161" s="267">
        <v>1000</v>
      </c>
      <c r="BS161" s="267">
        <v>1000</v>
      </c>
      <c r="BT161" s="267">
        <v>1000</v>
      </c>
      <c r="BU161" s="267">
        <v>1000</v>
      </c>
      <c r="BV161" s="267">
        <v>1000</v>
      </c>
      <c r="BW161" s="267">
        <v>2000</v>
      </c>
      <c r="BX161" s="267">
        <v>1000</v>
      </c>
      <c r="BY161" s="267">
        <v>1000</v>
      </c>
      <c r="BZ161" s="267">
        <v>1000</v>
      </c>
      <c r="CA161" s="267">
        <v>1000</v>
      </c>
      <c r="CB161" s="267">
        <v>1000</v>
      </c>
      <c r="CC161" s="267">
        <v>1000</v>
      </c>
      <c r="CD161" s="267">
        <v>1000</v>
      </c>
      <c r="CE161" s="267">
        <v>4000</v>
      </c>
      <c r="CF161" s="267">
        <v>1000</v>
      </c>
      <c r="CG161" s="267">
        <v>1000</v>
      </c>
      <c r="CH161" s="267">
        <v>1000</v>
      </c>
      <c r="CI161" s="267">
        <v>1000</v>
      </c>
      <c r="CJ161" s="267">
        <v>1000</v>
      </c>
      <c r="CK161" s="267">
        <v>1000</v>
      </c>
      <c r="CL161" s="267">
        <v>1000</v>
      </c>
      <c r="CM161" s="267">
        <v>1000</v>
      </c>
      <c r="CN161" s="267">
        <v>2000</v>
      </c>
      <c r="CO161" s="267">
        <v>1000</v>
      </c>
      <c r="CP161" s="267">
        <v>1000</v>
      </c>
      <c r="CQ161" s="267">
        <v>1000</v>
      </c>
      <c r="CR161" s="267">
        <v>1000</v>
      </c>
      <c r="CS161" s="267">
        <v>1000</v>
      </c>
      <c r="CT161" s="267">
        <v>3000</v>
      </c>
      <c r="CU161" s="267">
        <v>1000</v>
      </c>
      <c r="CV161" s="267">
        <v>1000</v>
      </c>
      <c r="CW161" s="267">
        <v>20000</v>
      </c>
      <c r="CX161" s="267">
        <v>9000</v>
      </c>
      <c r="CY161" s="267">
        <v>2000</v>
      </c>
      <c r="CZ161" s="267">
        <v>1000</v>
      </c>
      <c r="DA161" s="267">
        <v>1000</v>
      </c>
      <c r="DB161" s="267">
        <v>1000</v>
      </c>
      <c r="DC161" s="267">
        <v>1000</v>
      </c>
      <c r="DD161" s="267">
        <v>1000</v>
      </c>
      <c r="DE161" s="267">
        <v>1000</v>
      </c>
      <c r="DF161" s="267">
        <v>1000</v>
      </c>
      <c r="DG161" s="267">
        <v>1000</v>
      </c>
      <c r="DH161" s="267">
        <v>1000</v>
      </c>
      <c r="DI161" s="267">
        <v>15000</v>
      </c>
      <c r="DJ161" s="267">
        <v>2000</v>
      </c>
      <c r="DK161" s="267">
        <v>2000</v>
      </c>
      <c r="DL161" s="267">
        <v>36000</v>
      </c>
      <c r="DM161" s="267">
        <v>11000</v>
      </c>
      <c r="DN161" s="267">
        <v>6000</v>
      </c>
      <c r="DO161" s="267">
        <v>3000</v>
      </c>
      <c r="DP161" s="267">
        <v>1000</v>
      </c>
      <c r="DQ161" s="267">
        <v>1000</v>
      </c>
      <c r="DR161" s="267">
        <v>33000</v>
      </c>
      <c r="DS161" s="267">
        <v>16000</v>
      </c>
      <c r="DT161" s="267">
        <v>23000</v>
      </c>
      <c r="DU161" s="267">
        <v>70000</v>
      </c>
      <c r="DV161" s="267">
        <v>1000</v>
      </c>
      <c r="DW161" s="267">
        <v>614000</v>
      </c>
      <c r="DX161" s="267">
        <v>64000</v>
      </c>
      <c r="DY161" s="267">
        <v>548000</v>
      </c>
      <c r="DZ161" s="267">
        <v>68000</v>
      </c>
      <c r="EA161" s="267">
        <v>48000</v>
      </c>
      <c r="EB161" s="267">
        <v>3000</v>
      </c>
      <c r="EC161" s="267">
        <v>125000</v>
      </c>
      <c r="ED161" s="267">
        <v>19000</v>
      </c>
      <c r="EE161" s="267">
        <v>560000</v>
      </c>
      <c r="EF161" s="267">
        <v>68000</v>
      </c>
      <c r="EG161" s="267">
        <v>632000</v>
      </c>
      <c r="EH161" s="267">
        <v>57000</v>
      </c>
      <c r="EI161" s="267">
        <v>687000</v>
      </c>
      <c r="EJ161" s="267">
        <v>88000</v>
      </c>
      <c r="EK161" s="267">
        <v>0</v>
      </c>
      <c r="EL161" s="267">
        <v>0</v>
      </c>
      <c r="EM161" s="267">
        <v>0</v>
      </c>
      <c r="EN161" s="267">
        <v>1</v>
      </c>
      <c r="EO161" s="267">
        <v>0</v>
      </c>
      <c r="EP161" s="267">
        <v>0</v>
      </c>
      <c r="EQ161" s="267">
        <v>1</v>
      </c>
      <c r="ER161" s="267" t="s">
        <v>1904</v>
      </c>
    </row>
    <row r="162" spans="1:148" x14ac:dyDescent="0.35">
      <c r="A162" s="267" t="s">
        <v>1909</v>
      </c>
      <c r="B162" s="267">
        <v>1000</v>
      </c>
      <c r="C162" s="267">
        <v>1000</v>
      </c>
      <c r="D162" s="267">
        <v>1000</v>
      </c>
      <c r="E162" s="267">
        <v>1000</v>
      </c>
      <c r="F162" s="267">
        <v>1000</v>
      </c>
      <c r="G162" s="267">
        <v>1000</v>
      </c>
      <c r="H162" s="267">
        <v>1000</v>
      </c>
      <c r="I162" s="267">
        <v>1000</v>
      </c>
      <c r="J162" s="267">
        <v>1000</v>
      </c>
      <c r="K162" s="267">
        <v>1000</v>
      </c>
      <c r="L162" s="267">
        <v>1000</v>
      </c>
      <c r="M162" s="267">
        <v>1000</v>
      </c>
      <c r="N162" s="267">
        <v>5000</v>
      </c>
      <c r="O162" s="267">
        <v>3000</v>
      </c>
      <c r="P162" s="267">
        <v>1000</v>
      </c>
      <c r="Q162" s="267">
        <v>9000</v>
      </c>
      <c r="R162" s="267">
        <v>1000</v>
      </c>
      <c r="S162" s="267">
        <v>1000</v>
      </c>
      <c r="T162" s="267">
        <v>1000</v>
      </c>
      <c r="U162" s="267">
        <v>1000</v>
      </c>
      <c r="V162" s="267">
        <v>1000</v>
      </c>
      <c r="W162" s="267">
        <v>1000</v>
      </c>
      <c r="X162" s="267">
        <v>1000</v>
      </c>
      <c r="Y162" s="267">
        <v>1000</v>
      </c>
      <c r="Z162" s="267">
        <v>1000</v>
      </c>
      <c r="AA162" s="267">
        <v>1000</v>
      </c>
      <c r="AB162" s="267">
        <v>1000</v>
      </c>
      <c r="AC162" s="267">
        <v>1000</v>
      </c>
      <c r="AD162" s="267">
        <v>2000</v>
      </c>
      <c r="AE162" s="267">
        <v>1000</v>
      </c>
      <c r="AF162" s="267">
        <v>1000</v>
      </c>
      <c r="AG162" s="267">
        <v>1000</v>
      </c>
      <c r="AH162" s="267">
        <v>1000</v>
      </c>
      <c r="AI162" s="267">
        <v>1000</v>
      </c>
      <c r="AJ162" s="267">
        <v>1000</v>
      </c>
      <c r="AK162" s="267">
        <v>1000</v>
      </c>
      <c r="AL162" s="267">
        <v>1000</v>
      </c>
      <c r="AM162" s="267">
        <v>1000</v>
      </c>
      <c r="AN162" s="267">
        <v>1000</v>
      </c>
      <c r="AO162" s="267">
        <v>57000</v>
      </c>
      <c r="AP162" s="267">
        <v>16000</v>
      </c>
      <c r="AQ162" s="267">
        <v>6000</v>
      </c>
      <c r="AR162" s="267">
        <v>6000</v>
      </c>
      <c r="AS162" s="267">
        <v>2000</v>
      </c>
      <c r="AT162" s="267">
        <v>1000</v>
      </c>
      <c r="AU162" s="267">
        <v>11000</v>
      </c>
      <c r="AV162" s="267">
        <v>1000</v>
      </c>
      <c r="AW162" s="267">
        <v>1000</v>
      </c>
      <c r="AX162" s="267">
        <v>3000</v>
      </c>
      <c r="AY162" s="267">
        <v>1000</v>
      </c>
      <c r="AZ162" s="267">
        <v>1000</v>
      </c>
      <c r="BA162" s="267">
        <v>2000</v>
      </c>
      <c r="BB162" s="267">
        <v>1000</v>
      </c>
      <c r="BC162" s="267">
        <v>1000</v>
      </c>
      <c r="BD162" s="267">
        <v>1000</v>
      </c>
      <c r="BE162" s="267">
        <v>1000</v>
      </c>
      <c r="BF162" s="267">
        <v>1000</v>
      </c>
      <c r="BG162" s="267">
        <v>2000</v>
      </c>
      <c r="BH162" s="267">
        <v>1000</v>
      </c>
      <c r="BI162" s="267">
        <v>1000</v>
      </c>
      <c r="BJ162" s="267">
        <v>4000</v>
      </c>
      <c r="BK162" s="267">
        <v>1000</v>
      </c>
      <c r="BL162" s="267">
        <v>1000</v>
      </c>
      <c r="BM162" s="267">
        <v>1000</v>
      </c>
      <c r="BN162" s="267">
        <v>1000</v>
      </c>
      <c r="BO162" s="267">
        <v>1000</v>
      </c>
      <c r="BP162" s="267">
        <v>4000</v>
      </c>
      <c r="BQ162" s="267">
        <v>1000</v>
      </c>
      <c r="BR162" s="267">
        <v>1000</v>
      </c>
      <c r="BS162" s="267">
        <v>1000</v>
      </c>
      <c r="BT162" s="267">
        <v>1000</v>
      </c>
      <c r="BU162" s="267">
        <v>1000</v>
      </c>
      <c r="BV162" s="267">
        <v>1000</v>
      </c>
      <c r="BW162" s="267">
        <v>2000</v>
      </c>
      <c r="BX162" s="267">
        <v>1000</v>
      </c>
      <c r="BY162" s="267">
        <v>1000</v>
      </c>
      <c r="BZ162" s="267">
        <v>1000</v>
      </c>
      <c r="CA162" s="267">
        <v>1000</v>
      </c>
      <c r="CB162" s="267">
        <v>1000</v>
      </c>
      <c r="CC162" s="267">
        <v>1000</v>
      </c>
      <c r="CD162" s="267">
        <v>1000</v>
      </c>
      <c r="CE162" s="267">
        <v>4000</v>
      </c>
      <c r="CF162" s="267">
        <v>1000</v>
      </c>
      <c r="CG162" s="267">
        <v>1000</v>
      </c>
      <c r="CH162" s="267">
        <v>1000</v>
      </c>
      <c r="CI162" s="267">
        <v>1000</v>
      </c>
      <c r="CJ162" s="267">
        <v>1000</v>
      </c>
      <c r="CK162" s="267">
        <v>1000</v>
      </c>
      <c r="CL162" s="267">
        <v>1000</v>
      </c>
      <c r="CM162" s="267">
        <v>1000</v>
      </c>
      <c r="CN162" s="267">
        <v>2000</v>
      </c>
      <c r="CO162" s="267">
        <v>1000</v>
      </c>
      <c r="CP162" s="267">
        <v>1000</v>
      </c>
      <c r="CQ162" s="267">
        <v>1000</v>
      </c>
      <c r="CR162" s="267">
        <v>1000</v>
      </c>
      <c r="CS162" s="267">
        <v>1000</v>
      </c>
      <c r="CT162" s="267">
        <v>3000</v>
      </c>
      <c r="CU162" s="267">
        <v>1000</v>
      </c>
      <c r="CV162" s="267">
        <v>1000</v>
      </c>
      <c r="CW162" s="267">
        <v>20000</v>
      </c>
      <c r="CX162" s="267">
        <v>9000</v>
      </c>
      <c r="CY162" s="267">
        <v>2000</v>
      </c>
      <c r="CZ162" s="267">
        <v>1000</v>
      </c>
      <c r="DA162" s="267">
        <v>1000</v>
      </c>
      <c r="DB162" s="267">
        <v>1000</v>
      </c>
      <c r="DC162" s="267">
        <v>1000</v>
      </c>
      <c r="DD162" s="267">
        <v>1000</v>
      </c>
      <c r="DE162" s="267">
        <v>1000</v>
      </c>
      <c r="DF162" s="267">
        <v>1000</v>
      </c>
      <c r="DG162" s="267">
        <v>1000</v>
      </c>
      <c r="DH162" s="267">
        <v>1000</v>
      </c>
      <c r="DI162" s="267">
        <v>15000</v>
      </c>
      <c r="DJ162" s="267">
        <v>2000</v>
      </c>
      <c r="DK162" s="267">
        <v>2000</v>
      </c>
      <c r="DL162" s="267">
        <v>36000</v>
      </c>
      <c r="DM162" s="267">
        <v>11000</v>
      </c>
      <c r="DN162" s="267">
        <v>6000</v>
      </c>
      <c r="DO162" s="267">
        <v>3000</v>
      </c>
      <c r="DP162" s="267">
        <v>1000</v>
      </c>
      <c r="DQ162" s="267">
        <v>1000</v>
      </c>
      <c r="DR162" s="267">
        <v>33000</v>
      </c>
      <c r="DS162" s="267">
        <v>16000</v>
      </c>
      <c r="DT162" s="267">
        <v>23000</v>
      </c>
      <c r="DU162" s="267">
        <v>70000</v>
      </c>
      <c r="DV162" s="267">
        <v>1000</v>
      </c>
      <c r="DW162" s="267">
        <v>614000</v>
      </c>
      <c r="DX162" s="267">
        <v>64000</v>
      </c>
      <c r="DY162" s="267">
        <v>548000</v>
      </c>
      <c r="DZ162" s="267">
        <v>68000</v>
      </c>
      <c r="EA162" s="267">
        <v>48000</v>
      </c>
      <c r="EB162" s="267">
        <v>3000</v>
      </c>
      <c r="EC162" s="267">
        <v>125000</v>
      </c>
      <c r="ED162" s="267">
        <v>19000</v>
      </c>
      <c r="EE162" s="267">
        <v>560000</v>
      </c>
      <c r="EF162" s="267">
        <v>68000</v>
      </c>
      <c r="EG162" s="267">
        <v>632000</v>
      </c>
      <c r="EH162" s="267">
        <v>57000</v>
      </c>
      <c r="EI162" s="267">
        <v>687000</v>
      </c>
      <c r="EJ162" s="267">
        <v>88000</v>
      </c>
      <c r="EK162" s="267">
        <v>0</v>
      </c>
      <c r="EL162" s="267">
        <v>0</v>
      </c>
      <c r="EM162" s="267">
        <v>0</v>
      </c>
      <c r="EN162" s="267">
        <v>1</v>
      </c>
      <c r="EO162" s="267">
        <v>0</v>
      </c>
      <c r="EP162" s="267">
        <v>0</v>
      </c>
      <c r="EQ162" s="267">
        <v>1</v>
      </c>
      <c r="ER162" s="267" t="s">
        <v>1907</v>
      </c>
    </row>
    <row r="163" spans="1:148" x14ac:dyDescent="0.35">
      <c r="A163" s="267" t="s">
        <v>2131</v>
      </c>
      <c r="B163" s="267">
        <v>1000</v>
      </c>
      <c r="C163" s="267">
        <v>1000</v>
      </c>
      <c r="D163" s="267">
        <v>1000</v>
      </c>
      <c r="E163" s="267">
        <v>1000</v>
      </c>
      <c r="F163" s="267">
        <v>1000</v>
      </c>
      <c r="G163" s="267">
        <v>1000</v>
      </c>
      <c r="H163" s="267">
        <v>1000</v>
      </c>
      <c r="I163" s="267">
        <v>1000</v>
      </c>
      <c r="J163" s="267">
        <v>1000</v>
      </c>
      <c r="K163" s="267">
        <v>1000</v>
      </c>
      <c r="L163" s="267">
        <v>1000</v>
      </c>
      <c r="M163" s="267">
        <v>1000</v>
      </c>
      <c r="N163" s="267">
        <v>5000</v>
      </c>
      <c r="O163" s="267">
        <v>3000</v>
      </c>
      <c r="P163" s="267">
        <v>1000</v>
      </c>
      <c r="Q163" s="267">
        <v>9000</v>
      </c>
      <c r="R163" s="267">
        <v>1000</v>
      </c>
      <c r="S163" s="267">
        <v>1000</v>
      </c>
      <c r="T163" s="267">
        <v>1000</v>
      </c>
      <c r="U163" s="267">
        <v>1000</v>
      </c>
      <c r="V163" s="267">
        <v>1000</v>
      </c>
      <c r="W163" s="267">
        <v>1000</v>
      </c>
      <c r="X163" s="267">
        <v>1000</v>
      </c>
      <c r="Y163" s="267">
        <v>1000</v>
      </c>
      <c r="Z163" s="267">
        <v>1000</v>
      </c>
      <c r="AA163" s="267">
        <v>1000</v>
      </c>
      <c r="AB163" s="267">
        <v>1000</v>
      </c>
      <c r="AC163" s="267">
        <v>1000</v>
      </c>
      <c r="AD163" s="267">
        <v>2000</v>
      </c>
      <c r="AE163" s="267">
        <v>1000</v>
      </c>
      <c r="AF163" s="267">
        <v>1000</v>
      </c>
      <c r="AG163" s="267">
        <v>1000</v>
      </c>
      <c r="AH163" s="267">
        <v>1000</v>
      </c>
      <c r="AI163" s="267">
        <v>1000</v>
      </c>
      <c r="AJ163" s="267">
        <v>1000</v>
      </c>
      <c r="AK163" s="267">
        <v>1000</v>
      </c>
      <c r="AL163" s="267">
        <v>1000</v>
      </c>
      <c r="AM163" s="267">
        <v>1000</v>
      </c>
      <c r="AN163" s="267">
        <v>1000</v>
      </c>
      <c r="AO163" s="267">
        <v>57000</v>
      </c>
      <c r="AP163" s="267">
        <v>16000</v>
      </c>
      <c r="AQ163" s="267">
        <v>6000</v>
      </c>
      <c r="AR163" s="267">
        <v>6000</v>
      </c>
      <c r="AS163" s="267">
        <v>2000</v>
      </c>
      <c r="AT163" s="267">
        <v>1000</v>
      </c>
      <c r="AU163" s="267">
        <v>11000</v>
      </c>
      <c r="AV163" s="267">
        <v>1000</v>
      </c>
      <c r="AW163" s="267">
        <v>1000</v>
      </c>
      <c r="AX163" s="267">
        <v>3000</v>
      </c>
      <c r="AY163" s="267">
        <v>1000</v>
      </c>
      <c r="AZ163" s="267">
        <v>1000</v>
      </c>
      <c r="BA163" s="267">
        <v>2000</v>
      </c>
      <c r="BB163" s="267">
        <v>1000</v>
      </c>
      <c r="BC163" s="267">
        <v>1000</v>
      </c>
      <c r="BD163" s="267">
        <v>1000</v>
      </c>
      <c r="BE163" s="267">
        <v>1000</v>
      </c>
      <c r="BF163" s="267">
        <v>1000</v>
      </c>
      <c r="BG163" s="267">
        <v>2000</v>
      </c>
      <c r="BH163" s="267">
        <v>1000</v>
      </c>
      <c r="BI163" s="267">
        <v>1000</v>
      </c>
      <c r="BJ163" s="267">
        <v>4000</v>
      </c>
      <c r="BK163" s="267">
        <v>1000</v>
      </c>
      <c r="BL163" s="267">
        <v>1000</v>
      </c>
      <c r="BM163" s="267">
        <v>1000</v>
      </c>
      <c r="BN163" s="267">
        <v>1000</v>
      </c>
      <c r="BO163" s="267">
        <v>1000</v>
      </c>
      <c r="BP163" s="267">
        <v>4000</v>
      </c>
      <c r="BQ163" s="267">
        <v>1000</v>
      </c>
      <c r="BR163" s="267">
        <v>1000</v>
      </c>
      <c r="BS163" s="267">
        <v>1000</v>
      </c>
      <c r="BT163" s="267">
        <v>1000</v>
      </c>
      <c r="BU163" s="267">
        <v>1000</v>
      </c>
      <c r="BV163" s="267">
        <v>1000</v>
      </c>
      <c r="BW163" s="267">
        <v>2000</v>
      </c>
      <c r="BX163" s="267">
        <v>1000</v>
      </c>
      <c r="BY163" s="267">
        <v>1000</v>
      </c>
      <c r="BZ163" s="267">
        <v>1000</v>
      </c>
      <c r="CA163" s="267">
        <v>1000</v>
      </c>
      <c r="CB163" s="267">
        <v>1000</v>
      </c>
      <c r="CC163" s="267">
        <v>1000</v>
      </c>
      <c r="CD163" s="267">
        <v>1000</v>
      </c>
      <c r="CE163" s="267">
        <v>4000</v>
      </c>
      <c r="CF163" s="267">
        <v>1000</v>
      </c>
      <c r="CG163" s="267">
        <v>1000</v>
      </c>
      <c r="CH163" s="267">
        <v>1000</v>
      </c>
      <c r="CI163" s="267">
        <v>1000</v>
      </c>
      <c r="CJ163" s="267">
        <v>1000</v>
      </c>
      <c r="CK163" s="267">
        <v>1000</v>
      </c>
      <c r="CL163" s="267">
        <v>1000</v>
      </c>
      <c r="CM163" s="267">
        <v>1000</v>
      </c>
      <c r="CN163" s="267">
        <v>2000</v>
      </c>
      <c r="CO163" s="267">
        <v>1000</v>
      </c>
      <c r="CP163" s="267">
        <v>1000</v>
      </c>
      <c r="CQ163" s="267">
        <v>1000</v>
      </c>
      <c r="CR163" s="267">
        <v>1000</v>
      </c>
      <c r="CS163" s="267">
        <v>1000</v>
      </c>
      <c r="CT163" s="267">
        <v>3000</v>
      </c>
      <c r="CU163" s="267">
        <v>1000</v>
      </c>
      <c r="CV163" s="267">
        <v>1000</v>
      </c>
      <c r="CW163" s="267">
        <v>20000</v>
      </c>
      <c r="CX163" s="267">
        <v>9000</v>
      </c>
      <c r="CY163" s="267">
        <v>2000</v>
      </c>
      <c r="CZ163" s="267">
        <v>1000</v>
      </c>
      <c r="DA163" s="267">
        <v>1000</v>
      </c>
      <c r="DB163" s="267">
        <v>1000</v>
      </c>
      <c r="DC163" s="267">
        <v>1000</v>
      </c>
      <c r="DD163" s="267">
        <v>1000</v>
      </c>
      <c r="DE163" s="267">
        <v>1000</v>
      </c>
      <c r="DF163" s="267">
        <v>1000</v>
      </c>
      <c r="DG163" s="267">
        <v>1000</v>
      </c>
      <c r="DH163" s="267">
        <v>1000</v>
      </c>
      <c r="DI163" s="267">
        <v>15000</v>
      </c>
      <c r="DJ163" s="267">
        <v>2000</v>
      </c>
      <c r="DK163" s="267">
        <v>2000</v>
      </c>
      <c r="DL163" s="267">
        <v>36000</v>
      </c>
      <c r="DM163" s="267">
        <v>11000</v>
      </c>
      <c r="DN163" s="267">
        <v>6000</v>
      </c>
      <c r="DO163" s="267">
        <v>3000</v>
      </c>
      <c r="DP163" s="267">
        <v>1000</v>
      </c>
      <c r="DQ163" s="267">
        <v>1000</v>
      </c>
      <c r="DR163" s="267">
        <v>33000</v>
      </c>
      <c r="DS163" s="267">
        <v>16000</v>
      </c>
      <c r="DT163" s="267">
        <v>23000</v>
      </c>
      <c r="DU163" s="267">
        <v>70000</v>
      </c>
      <c r="DV163" s="267">
        <v>1000</v>
      </c>
      <c r="DW163" s="267">
        <v>614000</v>
      </c>
      <c r="DX163" s="267">
        <v>64000</v>
      </c>
      <c r="DY163" s="267">
        <v>548000</v>
      </c>
      <c r="DZ163" s="267">
        <v>68000</v>
      </c>
      <c r="EA163" s="267">
        <v>48000</v>
      </c>
      <c r="EB163" s="267">
        <v>3000</v>
      </c>
      <c r="EC163" s="267">
        <v>125000</v>
      </c>
      <c r="ED163" s="267">
        <v>19000</v>
      </c>
      <c r="EE163" s="267">
        <v>560000</v>
      </c>
      <c r="EF163" s="267">
        <v>68000</v>
      </c>
      <c r="EG163" s="267">
        <v>632000</v>
      </c>
      <c r="EH163" s="267">
        <v>57000</v>
      </c>
      <c r="EI163" s="267">
        <v>687000</v>
      </c>
      <c r="EJ163" s="267">
        <v>88000</v>
      </c>
      <c r="EK163" s="267">
        <v>0</v>
      </c>
      <c r="EL163" s="267">
        <v>0</v>
      </c>
      <c r="EM163" s="267">
        <v>0</v>
      </c>
      <c r="EN163" s="267">
        <v>1</v>
      </c>
      <c r="EO163" s="267">
        <v>0</v>
      </c>
      <c r="EP163" s="267">
        <v>0</v>
      </c>
      <c r="EQ163" s="267">
        <v>0</v>
      </c>
      <c r="ER163" s="267" t="s">
        <v>2129</v>
      </c>
    </row>
    <row r="164" spans="1:148" x14ac:dyDescent="0.35">
      <c r="A164" s="267" t="s">
        <v>1093</v>
      </c>
      <c r="B164" s="267">
        <v>1000</v>
      </c>
      <c r="C164" s="267">
        <v>1000</v>
      </c>
      <c r="D164" s="267">
        <v>1000</v>
      </c>
      <c r="E164" s="267">
        <v>1000</v>
      </c>
      <c r="F164" s="267">
        <v>1000</v>
      </c>
      <c r="G164" s="267">
        <v>1000</v>
      </c>
      <c r="H164" s="267">
        <v>1000</v>
      </c>
      <c r="I164" s="267">
        <v>1000</v>
      </c>
      <c r="J164" s="267">
        <v>1000</v>
      </c>
      <c r="K164" s="267">
        <v>1000</v>
      </c>
      <c r="L164" s="267">
        <v>1000</v>
      </c>
      <c r="M164" s="267">
        <v>1000</v>
      </c>
      <c r="N164" s="267">
        <v>5000</v>
      </c>
      <c r="O164" s="267">
        <v>3000</v>
      </c>
      <c r="P164" s="267">
        <v>1000</v>
      </c>
      <c r="Q164" s="267">
        <v>9000</v>
      </c>
      <c r="R164" s="267">
        <v>1000</v>
      </c>
      <c r="S164" s="267">
        <v>1000</v>
      </c>
      <c r="T164" s="267">
        <v>1000</v>
      </c>
      <c r="U164" s="267">
        <v>1000</v>
      </c>
      <c r="V164" s="267">
        <v>1000</v>
      </c>
      <c r="W164" s="267">
        <v>1000</v>
      </c>
      <c r="X164" s="267">
        <v>1000</v>
      </c>
      <c r="Y164" s="267">
        <v>1000</v>
      </c>
      <c r="Z164" s="267">
        <v>1000</v>
      </c>
      <c r="AA164" s="267">
        <v>1000</v>
      </c>
      <c r="AB164" s="267">
        <v>1000</v>
      </c>
      <c r="AC164" s="267">
        <v>1000</v>
      </c>
      <c r="AD164" s="267">
        <v>2000</v>
      </c>
      <c r="AE164" s="267">
        <v>1000</v>
      </c>
      <c r="AF164" s="267">
        <v>1000</v>
      </c>
      <c r="AG164" s="267">
        <v>1000</v>
      </c>
      <c r="AH164" s="267">
        <v>1000</v>
      </c>
      <c r="AI164" s="267">
        <v>1000</v>
      </c>
      <c r="AJ164" s="267">
        <v>1000</v>
      </c>
      <c r="AK164" s="267">
        <v>1000</v>
      </c>
      <c r="AL164" s="267">
        <v>1000</v>
      </c>
      <c r="AM164" s="267">
        <v>1000</v>
      </c>
      <c r="AN164" s="267">
        <v>1000</v>
      </c>
      <c r="AO164" s="267">
        <v>57000</v>
      </c>
      <c r="AP164" s="267">
        <v>16000</v>
      </c>
      <c r="AQ164" s="267">
        <v>6000</v>
      </c>
      <c r="AR164" s="267">
        <v>6000</v>
      </c>
      <c r="AS164" s="267">
        <v>2000</v>
      </c>
      <c r="AT164" s="267">
        <v>1000</v>
      </c>
      <c r="AU164" s="267">
        <v>11000</v>
      </c>
      <c r="AV164" s="267">
        <v>1000</v>
      </c>
      <c r="AW164" s="267">
        <v>1000</v>
      </c>
      <c r="AX164" s="267">
        <v>3000</v>
      </c>
      <c r="AY164" s="267">
        <v>1000</v>
      </c>
      <c r="AZ164" s="267">
        <v>1000</v>
      </c>
      <c r="BA164" s="267">
        <v>2000</v>
      </c>
      <c r="BB164" s="267">
        <v>1000</v>
      </c>
      <c r="BC164" s="267">
        <v>1000</v>
      </c>
      <c r="BD164" s="267">
        <v>1000</v>
      </c>
      <c r="BE164" s="267">
        <v>1000</v>
      </c>
      <c r="BF164" s="267">
        <v>1000</v>
      </c>
      <c r="BG164" s="267">
        <v>2000</v>
      </c>
      <c r="BH164" s="267">
        <v>1000</v>
      </c>
      <c r="BI164" s="267">
        <v>1000</v>
      </c>
      <c r="BJ164" s="267">
        <v>4000</v>
      </c>
      <c r="BK164" s="267">
        <v>1000</v>
      </c>
      <c r="BL164" s="267">
        <v>1000</v>
      </c>
      <c r="BM164" s="267">
        <v>1000</v>
      </c>
      <c r="BN164" s="267">
        <v>1000</v>
      </c>
      <c r="BO164" s="267">
        <v>1000</v>
      </c>
      <c r="BP164" s="267">
        <v>4000</v>
      </c>
      <c r="BQ164" s="267">
        <v>1000</v>
      </c>
      <c r="BR164" s="267">
        <v>1000</v>
      </c>
      <c r="BS164" s="267">
        <v>1000</v>
      </c>
      <c r="BT164" s="267">
        <v>1000</v>
      </c>
      <c r="BU164" s="267">
        <v>1000</v>
      </c>
      <c r="BV164" s="267">
        <v>1000</v>
      </c>
      <c r="BW164" s="267">
        <v>2000</v>
      </c>
      <c r="BX164" s="267">
        <v>1000</v>
      </c>
      <c r="BY164" s="267">
        <v>1000</v>
      </c>
      <c r="BZ164" s="267">
        <v>1000</v>
      </c>
      <c r="CA164" s="267">
        <v>1000</v>
      </c>
      <c r="CB164" s="267">
        <v>1000</v>
      </c>
      <c r="CC164" s="267">
        <v>1000</v>
      </c>
      <c r="CD164" s="267">
        <v>1000</v>
      </c>
      <c r="CE164" s="267">
        <v>4000</v>
      </c>
      <c r="CF164" s="267">
        <v>1000</v>
      </c>
      <c r="CG164" s="267">
        <v>1000</v>
      </c>
      <c r="CH164" s="267">
        <v>1000</v>
      </c>
      <c r="CI164" s="267">
        <v>1000</v>
      </c>
      <c r="CJ164" s="267">
        <v>1000</v>
      </c>
      <c r="CK164" s="267">
        <v>1000</v>
      </c>
      <c r="CL164" s="267">
        <v>1000</v>
      </c>
      <c r="CM164" s="267">
        <v>1000</v>
      </c>
      <c r="CN164" s="267">
        <v>2000</v>
      </c>
      <c r="CO164" s="267">
        <v>1000</v>
      </c>
      <c r="CP164" s="267">
        <v>1000</v>
      </c>
      <c r="CQ164" s="267">
        <v>1000</v>
      </c>
      <c r="CR164" s="267">
        <v>1000</v>
      </c>
      <c r="CS164" s="267">
        <v>1000</v>
      </c>
      <c r="CT164" s="267">
        <v>3000</v>
      </c>
      <c r="CU164" s="267">
        <v>1000</v>
      </c>
      <c r="CV164" s="267">
        <v>1000</v>
      </c>
      <c r="CW164" s="267">
        <v>20000</v>
      </c>
      <c r="CX164" s="267">
        <v>9000</v>
      </c>
      <c r="CY164" s="267">
        <v>2000</v>
      </c>
      <c r="CZ164" s="267">
        <v>1000</v>
      </c>
      <c r="DA164" s="267">
        <v>1000</v>
      </c>
      <c r="DB164" s="267">
        <v>1000</v>
      </c>
      <c r="DC164" s="267">
        <v>1000</v>
      </c>
      <c r="DD164" s="267">
        <v>1000</v>
      </c>
      <c r="DE164" s="267">
        <v>1000</v>
      </c>
      <c r="DF164" s="267">
        <v>1000</v>
      </c>
      <c r="DG164" s="267">
        <v>1000</v>
      </c>
      <c r="DH164" s="267">
        <v>1000</v>
      </c>
      <c r="DI164" s="267">
        <v>15000</v>
      </c>
      <c r="DJ164" s="267">
        <v>2000</v>
      </c>
      <c r="DK164" s="267">
        <v>2000</v>
      </c>
      <c r="DL164" s="267">
        <v>36000</v>
      </c>
      <c r="DM164" s="267">
        <v>11000</v>
      </c>
      <c r="DN164" s="267">
        <v>6000</v>
      </c>
      <c r="DO164" s="267">
        <v>3000</v>
      </c>
      <c r="DP164" s="267">
        <v>1000</v>
      </c>
      <c r="DQ164" s="267">
        <v>1000</v>
      </c>
      <c r="DR164" s="267">
        <v>33000</v>
      </c>
      <c r="DS164" s="267">
        <v>16000</v>
      </c>
      <c r="DT164" s="267">
        <v>23000</v>
      </c>
      <c r="DU164" s="267">
        <v>70000</v>
      </c>
      <c r="DV164" s="267">
        <v>1000</v>
      </c>
      <c r="DW164" s="267">
        <v>614000</v>
      </c>
      <c r="DX164" s="267">
        <v>64000</v>
      </c>
      <c r="DY164" s="267">
        <v>548000</v>
      </c>
      <c r="DZ164" s="267">
        <v>68000</v>
      </c>
      <c r="EA164" s="267">
        <v>48000</v>
      </c>
      <c r="EB164" s="267">
        <v>3000</v>
      </c>
      <c r="EC164" s="267">
        <v>125000</v>
      </c>
      <c r="ED164" s="267">
        <v>19000</v>
      </c>
      <c r="EE164" s="267">
        <v>560000</v>
      </c>
      <c r="EF164" s="267">
        <v>68000</v>
      </c>
      <c r="EG164" s="267">
        <v>632000</v>
      </c>
      <c r="EH164" s="267">
        <v>57000</v>
      </c>
      <c r="EI164" s="267">
        <v>687000</v>
      </c>
      <c r="EJ164" s="267">
        <v>88000</v>
      </c>
      <c r="EK164" s="267">
        <v>0</v>
      </c>
      <c r="EL164" s="267">
        <v>0</v>
      </c>
      <c r="EM164" s="267">
        <v>0</v>
      </c>
      <c r="EN164" s="267">
        <v>1</v>
      </c>
      <c r="EO164" s="267">
        <v>0</v>
      </c>
      <c r="EP164" s="267">
        <v>0</v>
      </c>
      <c r="EQ164" s="267">
        <v>0</v>
      </c>
      <c r="ER164" s="267" t="s">
        <v>1091</v>
      </c>
    </row>
    <row r="165" spans="1:148" x14ac:dyDescent="0.35">
      <c r="A165" s="267" t="s">
        <v>1108</v>
      </c>
      <c r="B165" s="267">
        <v>1000</v>
      </c>
      <c r="C165" s="267">
        <v>1000</v>
      </c>
      <c r="D165" s="267">
        <v>1000</v>
      </c>
      <c r="E165" s="267">
        <v>1000</v>
      </c>
      <c r="F165" s="267">
        <v>1000</v>
      </c>
      <c r="G165" s="267">
        <v>1000</v>
      </c>
      <c r="H165" s="267">
        <v>1000</v>
      </c>
      <c r="I165" s="267">
        <v>1000</v>
      </c>
      <c r="J165" s="267">
        <v>1000</v>
      </c>
      <c r="K165" s="267">
        <v>1000</v>
      </c>
      <c r="L165" s="267">
        <v>1000</v>
      </c>
      <c r="M165" s="267">
        <v>1000</v>
      </c>
      <c r="N165" s="267">
        <v>5000</v>
      </c>
      <c r="O165" s="267">
        <v>3000</v>
      </c>
      <c r="P165" s="267">
        <v>1000</v>
      </c>
      <c r="Q165" s="267">
        <v>9000</v>
      </c>
      <c r="R165" s="267">
        <v>1000</v>
      </c>
      <c r="S165" s="267">
        <v>1000</v>
      </c>
      <c r="T165" s="267">
        <v>1000</v>
      </c>
      <c r="U165" s="267">
        <v>1000</v>
      </c>
      <c r="V165" s="267">
        <v>1000</v>
      </c>
      <c r="W165" s="267">
        <v>1000</v>
      </c>
      <c r="X165" s="267">
        <v>1000</v>
      </c>
      <c r="Y165" s="267">
        <v>1000</v>
      </c>
      <c r="Z165" s="267">
        <v>1000</v>
      </c>
      <c r="AA165" s="267">
        <v>1000</v>
      </c>
      <c r="AB165" s="267">
        <v>1000</v>
      </c>
      <c r="AC165" s="267">
        <v>1000</v>
      </c>
      <c r="AD165" s="267">
        <v>2000</v>
      </c>
      <c r="AE165" s="267">
        <v>1000</v>
      </c>
      <c r="AF165" s="267">
        <v>1000</v>
      </c>
      <c r="AG165" s="267">
        <v>1000</v>
      </c>
      <c r="AH165" s="267">
        <v>1000</v>
      </c>
      <c r="AI165" s="267">
        <v>1000</v>
      </c>
      <c r="AJ165" s="267">
        <v>1000</v>
      </c>
      <c r="AK165" s="267">
        <v>1000</v>
      </c>
      <c r="AL165" s="267">
        <v>1000</v>
      </c>
      <c r="AM165" s="267">
        <v>1000</v>
      </c>
      <c r="AN165" s="267">
        <v>1000</v>
      </c>
      <c r="AO165" s="267">
        <v>57000</v>
      </c>
      <c r="AP165" s="267">
        <v>16000</v>
      </c>
      <c r="AQ165" s="267">
        <v>6000</v>
      </c>
      <c r="AR165" s="267">
        <v>6000</v>
      </c>
      <c r="AS165" s="267">
        <v>2000</v>
      </c>
      <c r="AT165" s="267">
        <v>1000</v>
      </c>
      <c r="AU165" s="267">
        <v>11000</v>
      </c>
      <c r="AV165" s="267">
        <v>1000</v>
      </c>
      <c r="AW165" s="267">
        <v>1000</v>
      </c>
      <c r="AX165" s="267">
        <v>3000</v>
      </c>
      <c r="AY165" s="267">
        <v>1000</v>
      </c>
      <c r="AZ165" s="267">
        <v>1000</v>
      </c>
      <c r="BA165" s="267">
        <v>2000</v>
      </c>
      <c r="BB165" s="267">
        <v>1000</v>
      </c>
      <c r="BC165" s="267">
        <v>1000</v>
      </c>
      <c r="BD165" s="267">
        <v>1000</v>
      </c>
      <c r="BE165" s="267">
        <v>1000</v>
      </c>
      <c r="BF165" s="267">
        <v>1000</v>
      </c>
      <c r="BG165" s="267">
        <v>2000</v>
      </c>
      <c r="BH165" s="267">
        <v>1000</v>
      </c>
      <c r="BI165" s="267">
        <v>1000</v>
      </c>
      <c r="BJ165" s="267">
        <v>4000</v>
      </c>
      <c r="BK165" s="267">
        <v>1000</v>
      </c>
      <c r="BL165" s="267">
        <v>1000</v>
      </c>
      <c r="BM165" s="267">
        <v>1000</v>
      </c>
      <c r="BN165" s="267">
        <v>1000</v>
      </c>
      <c r="BO165" s="267">
        <v>1000</v>
      </c>
      <c r="BP165" s="267">
        <v>4000</v>
      </c>
      <c r="BQ165" s="267">
        <v>1000</v>
      </c>
      <c r="BR165" s="267">
        <v>1000</v>
      </c>
      <c r="BS165" s="267">
        <v>1000</v>
      </c>
      <c r="BT165" s="267">
        <v>1000</v>
      </c>
      <c r="BU165" s="267">
        <v>1000</v>
      </c>
      <c r="BV165" s="267">
        <v>1000</v>
      </c>
      <c r="BW165" s="267">
        <v>2000</v>
      </c>
      <c r="BX165" s="267">
        <v>1000</v>
      </c>
      <c r="BY165" s="267">
        <v>1000</v>
      </c>
      <c r="BZ165" s="267">
        <v>1000</v>
      </c>
      <c r="CA165" s="267">
        <v>1000</v>
      </c>
      <c r="CB165" s="267">
        <v>1000</v>
      </c>
      <c r="CC165" s="267">
        <v>1000</v>
      </c>
      <c r="CD165" s="267">
        <v>1000</v>
      </c>
      <c r="CE165" s="267">
        <v>4000</v>
      </c>
      <c r="CF165" s="267">
        <v>1000</v>
      </c>
      <c r="CG165" s="267">
        <v>1000</v>
      </c>
      <c r="CH165" s="267">
        <v>1000</v>
      </c>
      <c r="CI165" s="267">
        <v>1000</v>
      </c>
      <c r="CJ165" s="267">
        <v>1000</v>
      </c>
      <c r="CK165" s="267">
        <v>1000</v>
      </c>
      <c r="CL165" s="267">
        <v>1000</v>
      </c>
      <c r="CM165" s="267">
        <v>1000</v>
      </c>
      <c r="CN165" s="267">
        <v>2000</v>
      </c>
      <c r="CO165" s="267">
        <v>1000</v>
      </c>
      <c r="CP165" s="267">
        <v>1000</v>
      </c>
      <c r="CQ165" s="267">
        <v>1000</v>
      </c>
      <c r="CR165" s="267">
        <v>1000</v>
      </c>
      <c r="CS165" s="267">
        <v>1000</v>
      </c>
      <c r="CT165" s="267">
        <v>3000</v>
      </c>
      <c r="CU165" s="267">
        <v>1000</v>
      </c>
      <c r="CV165" s="267">
        <v>1000</v>
      </c>
      <c r="CW165" s="267">
        <v>20000</v>
      </c>
      <c r="CX165" s="267">
        <v>9000</v>
      </c>
      <c r="CY165" s="267">
        <v>2000</v>
      </c>
      <c r="CZ165" s="267">
        <v>1000</v>
      </c>
      <c r="DA165" s="267">
        <v>1000</v>
      </c>
      <c r="DB165" s="267">
        <v>1000</v>
      </c>
      <c r="DC165" s="267">
        <v>1000</v>
      </c>
      <c r="DD165" s="267">
        <v>1000</v>
      </c>
      <c r="DE165" s="267">
        <v>1000</v>
      </c>
      <c r="DF165" s="267">
        <v>1000</v>
      </c>
      <c r="DG165" s="267">
        <v>1000</v>
      </c>
      <c r="DH165" s="267">
        <v>1000</v>
      </c>
      <c r="DI165" s="267">
        <v>15000</v>
      </c>
      <c r="DJ165" s="267">
        <v>2000</v>
      </c>
      <c r="DK165" s="267">
        <v>2000</v>
      </c>
      <c r="DL165" s="267">
        <v>36000</v>
      </c>
      <c r="DM165" s="267">
        <v>11000</v>
      </c>
      <c r="DN165" s="267">
        <v>6000</v>
      </c>
      <c r="DO165" s="267">
        <v>3000</v>
      </c>
      <c r="DP165" s="267">
        <v>1000</v>
      </c>
      <c r="DQ165" s="267">
        <v>1000</v>
      </c>
      <c r="DR165" s="267">
        <v>33000</v>
      </c>
      <c r="DS165" s="267">
        <v>16000</v>
      </c>
      <c r="DT165" s="267">
        <v>23000</v>
      </c>
      <c r="DU165" s="267">
        <v>70000</v>
      </c>
      <c r="DV165" s="267">
        <v>1000</v>
      </c>
      <c r="DW165" s="267">
        <v>614000</v>
      </c>
      <c r="DX165" s="267">
        <v>64000</v>
      </c>
      <c r="DY165" s="267">
        <v>548000</v>
      </c>
      <c r="DZ165" s="267">
        <v>68000</v>
      </c>
      <c r="EA165" s="267">
        <v>48000</v>
      </c>
      <c r="EB165" s="267">
        <v>3000</v>
      </c>
      <c r="EC165" s="267">
        <v>125000</v>
      </c>
      <c r="ED165" s="267">
        <v>19000</v>
      </c>
      <c r="EE165" s="267">
        <v>560000</v>
      </c>
      <c r="EF165" s="267">
        <v>68000</v>
      </c>
      <c r="EG165" s="267">
        <v>632000</v>
      </c>
      <c r="EH165" s="267">
        <v>57000</v>
      </c>
      <c r="EI165" s="267">
        <v>687000</v>
      </c>
      <c r="EJ165" s="267">
        <v>88000</v>
      </c>
      <c r="EK165" s="267">
        <v>0</v>
      </c>
      <c r="EL165" s="267">
        <v>0</v>
      </c>
      <c r="EM165" s="267">
        <v>0</v>
      </c>
      <c r="EN165" s="267">
        <v>1</v>
      </c>
      <c r="EO165" s="267">
        <v>0</v>
      </c>
      <c r="EP165" s="267">
        <v>0</v>
      </c>
      <c r="EQ165" s="267">
        <v>0</v>
      </c>
      <c r="ER165" s="267" t="s">
        <v>1106</v>
      </c>
    </row>
    <row r="166" spans="1:148" x14ac:dyDescent="0.35">
      <c r="A166" s="267" t="s">
        <v>1415</v>
      </c>
      <c r="B166" s="267">
        <v>1000</v>
      </c>
      <c r="C166" s="267">
        <v>1000</v>
      </c>
      <c r="D166" s="267">
        <v>1000</v>
      </c>
      <c r="E166" s="267">
        <v>1000</v>
      </c>
      <c r="F166" s="267">
        <v>1000</v>
      </c>
      <c r="G166" s="267">
        <v>1000</v>
      </c>
      <c r="H166" s="267">
        <v>1000</v>
      </c>
      <c r="I166" s="267">
        <v>1000</v>
      </c>
      <c r="J166" s="267">
        <v>1000</v>
      </c>
      <c r="K166" s="267">
        <v>1000</v>
      </c>
      <c r="L166" s="267">
        <v>1000</v>
      </c>
      <c r="M166" s="267">
        <v>1000</v>
      </c>
      <c r="N166" s="267">
        <v>5000</v>
      </c>
      <c r="O166" s="267">
        <v>3000</v>
      </c>
      <c r="P166" s="267">
        <v>1000</v>
      </c>
      <c r="Q166" s="267">
        <v>9000</v>
      </c>
      <c r="R166" s="267">
        <v>1000</v>
      </c>
      <c r="S166" s="267">
        <v>1000</v>
      </c>
      <c r="T166" s="267">
        <v>1000</v>
      </c>
      <c r="U166" s="267">
        <v>1000</v>
      </c>
      <c r="V166" s="267">
        <v>1000</v>
      </c>
      <c r="W166" s="267">
        <v>1000</v>
      </c>
      <c r="X166" s="267">
        <v>1000</v>
      </c>
      <c r="Y166" s="267">
        <v>1000</v>
      </c>
      <c r="Z166" s="267">
        <v>1000</v>
      </c>
      <c r="AA166" s="267">
        <v>1000</v>
      </c>
      <c r="AB166" s="267">
        <v>1000</v>
      </c>
      <c r="AC166" s="267">
        <v>1000</v>
      </c>
      <c r="AD166" s="267">
        <v>2000</v>
      </c>
      <c r="AE166" s="267">
        <v>1000</v>
      </c>
      <c r="AF166" s="267">
        <v>1000</v>
      </c>
      <c r="AG166" s="267">
        <v>1000</v>
      </c>
      <c r="AH166" s="267">
        <v>1000</v>
      </c>
      <c r="AI166" s="267">
        <v>1000</v>
      </c>
      <c r="AJ166" s="267">
        <v>1000</v>
      </c>
      <c r="AK166" s="267">
        <v>1000</v>
      </c>
      <c r="AL166" s="267">
        <v>1000</v>
      </c>
      <c r="AM166" s="267">
        <v>1000</v>
      </c>
      <c r="AN166" s="267">
        <v>1000</v>
      </c>
      <c r="AO166" s="267">
        <v>57000</v>
      </c>
      <c r="AP166" s="267">
        <v>16000</v>
      </c>
      <c r="AQ166" s="267">
        <v>6000</v>
      </c>
      <c r="AR166" s="267">
        <v>6000</v>
      </c>
      <c r="AS166" s="267">
        <v>2000</v>
      </c>
      <c r="AT166" s="267">
        <v>1000</v>
      </c>
      <c r="AU166" s="267">
        <v>11000</v>
      </c>
      <c r="AV166" s="267">
        <v>1000</v>
      </c>
      <c r="AW166" s="267">
        <v>1000</v>
      </c>
      <c r="AX166" s="267">
        <v>3000</v>
      </c>
      <c r="AY166" s="267">
        <v>1000</v>
      </c>
      <c r="AZ166" s="267">
        <v>1000</v>
      </c>
      <c r="BA166" s="267">
        <v>2000</v>
      </c>
      <c r="BB166" s="267">
        <v>1000</v>
      </c>
      <c r="BC166" s="267">
        <v>1000</v>
      </c>
      <c r="BD166" s="267">
        <v>1000</v>
      </c>
      <c r="BE166" s="267">
        <v>1000</v>
      </c>
      <c r="BF166" s="267">
        <v>1000</v>
      </c>
      <c r="BG166" s="267">
        <v>2000</v>
      </c>
      <c r="BH166" s="267">
        <v>1000</v>
      </c>
      <c r="BI166" s="267">
        <v>1000</v>
      </c>
      <c r="BJ166" s="267">
        <v>4000</v>
      </c>
      <c r="BK166" s="267">
        <v>1000</v>
      </c>
      <c r="BL166" s="267">
        <v>1000</v>
      </c>
      <c r="BM166" s="267">
        <v>1000</v>
      </c>
      <c r="BN166" s="267">
        <v>1000</v>
      </c>
      <c r="BO166" s="267">
        <v>1000</v>
      </c>
      <c r="BP166" s="267">
        <v>4000</v>
      </c>
      <c r="BQ166" s="267">
        <v>1000</v>
      </c>
      <c r="BR166" s="267">
        <v>1000</v>
      </c>
      <c r="BS166" s="267">
        <v>1000</v>
      </c>
      <c r="BT166" s="267">
        <v>1000</v>
      </c>
      <c r="BU166" s="267">
        <v>1000</v>
      </c>
      <c r="BV166" s="267">
        <v>1000</v>
      </c>
      <c r="BW166" s="267">
        <v>2000</v>
      </c>
      <c r="BX166" s="267">
        <v>1000</v>
      </c>
      <c r="BY166" s="267">
        <v>1000</v>
      </c>
      <c r="BZ166" s="267">
        <v>1000</v>
      </c>
      <c r="CA166" s="267">
        <v>1000</v>
      </c>
      <c r="CB166" s="267">
        <v>1000</v>
      </c>
      <c r="CC166" s="267">
        <v>1000</v>
      </c>
      <c r="CD166" s="267">
        <v>1000</v>
      </c>
      <c r="CE166" s="267">
        <v>4000</v>
      </c>
      <c r="CF166" s="267">
        <v>1000</v>
      </c>
      <c r="CG166" s="267">
        <v>1000</v>
      </c>
      <c r="CH166" s="267">
        <v>1000</v>
      </c>
      <c r="CI166" s="267">
        <v>1000</v>
      </c>
      <c r="CJ166" s="267">
        <v>1000</v>
      </c>
      <c r="CK166" s="267">
        <v>1000</v>
      </c>
      <c r="CL166" s="267">
        <v>1000</v>
      </c>
      <c r="CM166" s="267">
        <v>1000</v>
      </c>
      <c r="CN166" s="267">
        <v>2000</v>
      </c>
      <c r="CO166" s="267">
        <v>1000</v>
      </c>
      <c r="CP166" s="267">
        <v>1000</v>
      </c>
      <c r="CQ166" s="267">
        <v>1000</v>
      </c>
      <c r="CR166" s="267">
        <v>1000</v>
      </c>
      <c r="CS166" s="267">
        <v>1000</v>
      </c>
      <c r="CT166" s="267">
        <v>3000</v>
      </c>
      <c r="CU166" s="267">
        <v>1000</v>
      </c>
      <c r="CV166" s="267">
        <v>1000</v>
      </c>
      <c r="CW166" s="267">
        <v>20000</v>
      </c>
      <c r="CX166" s="267">
        <v>9000</v>
      </c>
      <c r="CY166" s="267">
        <v>2000</v>
      </c>
      <c r="CZ166" s="267">
        <v>1000</v>
      </c>
      <c r="DA166" s="267">
        <v>1000</v>
      </c>
      <c r="DB166" s="267">
        <v>1000</v>
      </c>
      <c r="DC166" s="267">
        <v>1000</v>
      </c>
      <c r="DD166" s="267">
        <v>1000</v>
      </c>
      <c r="DE166" s="267">
        <v>1000</v>
      </c>
      <c r="DF166" s="267">
        <v>1000</v>
      </c>
      <c r="DG166" s="267">
        <v>1000</v>
      </c>
      <c r="DH166" s="267">
        <v>1000</v>
      </c>
      <c r="DI166" s="267">
        <v>15000</v>
      </c>
      <c r="DJ166" s="267">
        <v>2000</v>
      </c>
      <c r="DK166" s="267">
        <v>2000</v>
      </c>
      <c r="DL166" s="267">
        <v>36000</v>
      </c>
      <c r="DM166" s="267">
        <v>11000</v>
      </c>
      <c r="DN166" s="267">
        <v>6000</v>
      </c>
      <c r="DO166" s="267">
        <v>3000</v>
      </c>
      <c r="DP166" s="267">
        <v>1000</v>
      </c>
      <c r="DQ166" s="267">
        <v>1000</v>
      </c>
      <c r="DR166" s="267">
        <v>33000</v>
      </c>
      <c r="DS166" s="267">
        <v>16000</v>
      </c>
      <c r="DT166" s="267">
        <v>23000</v>
      </c>
      <c r="DU166" s="267">
        <v>70000</v>
      </c>
      <c r="DV166" s="267">
        <v>1000</v>
      </c>
      <c r="DW166" s="267">
        <v>614000</v>
      </c>
      <c r="DX166" s="267">
        <v>64000</v>
      </c>
      <c r="DY166" s="267">
        <v>548000</v>
      </c>
      <c r="DZ166" s="267">
        <v>68000</v>
      </c>
      <c r="EA166" s="267">
        <v>48000</v>
      </c>
      <c r="EB166" s="267">
        <v>3000</v>
      </c>
      <c r="EC166" s="267">
        <v>125000</v>
      </c>
      <c r="ED166" s="267">
        <v>19000</v>
      </c>
      <c r="EE166" s="267">
        <v>560000</v>
      </c>
      <c r="EF166" s="267">
        <v>68000</v>
      </c>
      <c r="EG166" s="267">
        <v>632000</v>
      </c>
      <c r="EH166" s="267">
        <v>57000</v>
      </c>
      <c r="EI166" s="267">
        <v>687000</v>
      </c>
      <c r="EJ166" s="267">
        <v>88000</v>
      </c>
      <c r="EK166" s="267">
        <v>0</v>
      </c>
      <c r="EL166" s="267">
        <v>0</v>
      </c>
      <c r="EM166" s="267">
        <v>0</v>
      </c>
      <c r="EN166" s="267">
        <v>1</v>
      </c>
      <c r="EO166" s="267">
        <v>0</v>
      </c>
      <c r="EP166" s="267">
        <v>0</v>
      </c>
      <c r="EQ166" s="267">
        <v>1</v>
      </c>
      <c r="ER166" s="267" t="s">
        <v>1413</v>
      </c>
    </row>
    <row r="167" spans="1:148" x14ac:dyDescent="0.35">
      <c r="A167" s="267" t="s">
        <v>1544</v>
      </c>
      <c r="B167" s="267">
        <v>1000</v>
      </c>
      <c r="C167" s="267">
        <v>1000</v>
      </c>
      <c r="D167" s="267">
        <v>1000</v>
      </c>
      <c r="E167" s="267">
        <v>1000</v>
      </c>
      <c r="F167" s="267">
        <v>1000</v>
      </c>
      <c r="G167" s="267">
        <v>1000</v>
      </c>
      <c r="H167" s="267">
        <v>1000</v>
      </c>
      <c r="I167" s="267">
        <v>1000</v>
      </c>
      <c r="J167" s="267">
        <v>1000</v>
      </c>
      <c r="K167" s="267">
        <v>1000</v>
      </c>
      <c r="L167" s="267">
        <v>1000</v>
      </c>
      <c r="M167" s="267">
        <v>1000</v>
      </c>
      <c r="N167" s="267">
        <v>5000</v>
      </c>
      <c r="O167" s="267">
        <v>3000</v>
      </c>
      <c r="P167" s="267">
        <v>1000</v>
      </c>
      <c r="Q167" s="267">
        <v>9000</v>
      </c>
      <c r="R167" s="267">
        <v>1000</v>
      </c>
      <c r="S167" s="267">
        <v>1000</v>
      </c>
      <c r="T167" s="267">
        <v>1000</v>
      </c>
      <c r="U167" s="267">
        <v>1000</v>
      </c>
      <c r="V167" s="267">
        <v>1000</v>
      </c>
      <c r="W167" s="267">
        <v>1000</v>
      </c>
      <c r="X167" s="267">
        <v>1000</v>
      </c>
      <c r="Y167" s="267">
        <v>1000</v>
      </c>
      <c r="Z167" s="267">
        <v>1000</v>
      </c>
      <c r="AA167" s="267">
        <v>1000</v>
      </c>
      <c r="AB167" s="267">
        <v>1000</v>
      </c>
      <c r="AC167" s="267">
        <v>1000</v>
      </c>
      <c r="AD167" s="267">
        <v>2000</v>
      </c>
      <c r="AE167" s="267">
        <v>1000</v>
      </c>
      <c r="AF167" s="267">
        <v>1000</v>
      </c>
      <c r="AG167" s="267">
        <v>1000</v>
      </c>
      <c r="AH167" s="267">
        <v>1000</v>
      </c>
      <c r="AI167" s="267">
        <v>1000</v>
      </c>
      <c r="AJ167" s="267">
        <v>1000</v>
      </c>
      <c r="AK167" s="267">
        <v>1000</v>
      </c>
      <c r="AL167" s="267">
        <v>1000</v>
      </c>
      <c r="AM167" s="267">
        <v>1000</v>
      </c>
      <c r="AN167" s="267">
        <v>1000</v>
      </c>
      <c r="AO167" s="267">
        <v>57000</v>
      </c>
      <c r="AP167" s="267">
        <v>16000</v>
      </c>
      <c r="AQ167" s="267">
        <v>6000</v>
      </c>
      <c r="AR167" s="267">
        <v>6000</v>
      </c>
      <c r="AS167" s="267">
        <v>2000</v>
      </c>
      <c r="AT167" s="267">
        <v>1000</v>
      </c>
      <c r="AU167" s="267">
        <v>11000</v>
      </c>
      <c r="AV167" s="267">
        <v>1000</v>
      </c>
      <c r="AW167" s="267">
        <v>1000</v>
      </c>
      <c r="AX167" s="267">
        <v>3000</v>
      </c>
      <c r="AY167" s="267">
        <v>1000</v>
      </c>
      <c r="AZ167" s="267">
        <v>1000</v>
      </c>
      <c r="BA167" s="267">
        <v>2000</v>
      </c>
      <c r="BB167" s="267">
        <v>1000</v>
      </c>
      <c r="BC167" s="267">
        <v>1000</v>
      </c>
      <c r="BD167" s="267">
        <v>1000</v>
      </c>
      <c r="BE167" s="267">
        <v>1000</v>
      </c>
      <c r="BF167" s="267">
        <v>1000</v>
      </c>
      <c r="BG167" s="267">
        <v>2000</v>
      </c>
      <c r="BH167" s="267">
        <v>1000</v>
      </c>
      <c r="BI167" s="267">
        <v>1000</v>
      </c>
      <c r="BJ167" s="267">
        <v>4000</v>
      </c>
      <c r="BK167" s="267">
        <v>1000</v>
      </c>
      <c r="BL167" s="267">
        <v>1000</v>
      </c>
      <c r="BM167" s="267">
        <v>1000</v>
      </c>
      <c r="BN167" s="267">
        <v>1000</v>
      </c>
      <c r="BO167" s="267">
        <v>1000</v>
      </c>
      <c r="BP167" s="267">
        <v>4000</v>
      </c>
      <c r="BQ167" s="267">
        <v>1000</v>
      </c>
      <c r="BR167" s="267">
        <v>1000</v>
      </c>
      <c r="BS167" s="267">
        <v>1000</v>
      </c>
      <c r="BT167" s="267">
        <v>1000</v>
      </c>
      <c r="BU167" s="267">
        <v>1000</v>
      </c>
      <c r="BV167" s="267">
        <v>1000</v>
      </c>
      <c r="BW167" s="267">
        <v>2000</v>
      </c>
      <c r="BX167" s="267">
        <v>1000</v>
      </c>
      <c r="BY167" s="267">
        <v>1000</v>
      </c>
      <c r="BZ167" s="267">
        <v>1000</v>
      </c>
      <c r="CA167" s="267">
        <v>1000</v>
      </c>
      <c r="CB167" s="267">
        <v>1000</v>
      </c>
      <c r="CC167" s="267">
        <v>1000</v>
      </c>
      <c r="CD167" s="267">
        <v>1000</v>
      </c>
      <c r="CE167" s="267">
        <v>4000</v>
      </c>
      <c r="CF167" s="267">
        <v>1000</v>
      </c>
      <c r="CG167" s="267">
        <v>1000</v>
      </c>
      <c r="CH167" s="267">
        <v>1000</v>
      </c>
      <c r="CI167" s="267">
        <v>1000</v>
      </c>
      <c r="CJ167" s="267">
        <v>1000</v>
      </c>
      <c r="CK167" s="267">
        <v>1000</v>
      </c>
      <c r="CL167" s="267">
        <v>1000</v>
      </c>
      <c r="CM167" s="267">
        <v>1000</v>
      </c>
      <c r="CN167" s="267">
        <v>2000</v>
      </c>
      <c r="CO167" s="267">
        <v>1000</v>
      </c>
      <c r="CP167" s="267">
        <v>1000</v>
      </c>
      <c r="CQ167" s="267">
        <v>1000</v>
      </c>
      <c r="CR167" s="267">
        <v>1000</v>
      </c>
      <c r="CS167" s="267">
        <v>1000</v>
      </c>
      <c r="CT167" s="267">
        <v>3000</v>
      </c>
      <c r="CU167" s="267">
        <v>1000</v>
      </c>
      <c r="CV167" s="267">
        <v>1000</v>
      </c>
      <c r="CW167" s="267">
        <v>20000</v>
      </c>
      <c r="CX167" s="267">
        <v>9000</v>
      </c>
      <c r="CY167" s="267">
        <v>2000</v>
      </c>
      <c r="CZ167" s="267">
        <v>1000</v>
      </c>
      <c r="DA167" s="267">
        <v>1000</v>
      </c>
      <c r="DB167" s="267">
        <v>1000</v>
      </c>
      <c r="DC167" s="267">
        <v>1000</v>
      </c>
      <c r="DD167" s="267">
        <v>1000</v>
      </c>
      <c r="DE167" s="267">
        <v>1000</v>
      </c>
      <c r="DF167" s="267">
        <v>1000</v>
      </c>
      <c r="DG167" s="267">
        <v>1000</v>
      </c>
      <c r="DH167" s="267">
        <v>1000</v>
      </c>
      <c r="DI167" s="267">
        <v>15000</v>
      </c>
      <c r="DJ167" s="267">
        <v>2000</v>
      </c>
      <c r="DK167" s="267">
        <v>2000</v>
      </c>
      <c r="DL167" s="267">
        <v>36000</v>
      </c>
      <c r="DM167" s="267">
        <v>11000</v>
      </c>
      <c r="DN167" s="267">
        <v>6000</v>
      </c>
      <c r="DO167" s="267">
        <v>3000</v>
      </c>
      <c r="DP167" s="267">
        <v>1000</v>
      </c>
      <c r="DQ167" s="267">
        <v>1000</v>
      </c>
      <c r="DR167" s="267">
        <v>33000</v>
      </c>
      <c r="DS167" s="267">
        <v>16000</v>
      </c>
      <c r="DT167" s="267">
        <v>23000</v>
      </c>
      <c r="DU167" s="267">
        <v>70000</v>
      </c>
      <c r="DV167" s="267">
        <v>1000</v>
      </c>
      <c r="DW167" s="267">
        <v>614000</v>
      </c>
      <c r="DX167" s="267">
        <v>64000</v>
      </c>
      <c r="DY167" s="267">
        <v>548000</v>
      </c>
      <c r="DZ167" s="267">
        <v>68000</v>
      </c>
      <c r="EA167" s="267">
        <v>48000</v>
      </c>
      <c r="EB167" s="267">
        <v>3000</v>
      </c>
      <c r="EC167" s="267">
        <v>125000</v>
      </c>
      <c r="ED167" s="267">
        <v>19000</v>
      </c>
      <c r="EE167" s="267">
        <v>560000</v>
      </c>
      <c r="EF167" s="267">
        <v>68000</v>
      </c>
      <c r="EG167" s="267">
        <v>632000</v>
      </c>
      <c r="EH167" s="267">
        <v>57000</v>
      </c>
      <c r="EI167" s="267">
        <v>687000</v>
      </c>
      <c r="EJ167" s="267">
        <v>88000</v>
      </c>
      <c r="EK167" s="267">
        <v>0</v>
      </c>
      <c r="EL167" s="267">
        <v>0</v>
      </c>
      <c r="EM167" s="267">
        <v>0</v>
      </c>
      <c r="EN167" s="267">
        <v>1</v>
      </c>
      <c r="EO167" s="267">
        <v>0</v>
      </c>
      <c r="EP167" s="267">
        <v>0</v>
      </c>
      <c r="EQ167" s="267">
        <v>0</v>
      </c>
      <c r="ER167" s="267" t="s">
        <v>1542</v>
      </c>
    </row>
    <row r="168" spans="1:148" x14ac:dyDescent="0.35">
      <c r="A168" s="267" t="s">
        <v>1723</v>
      </c>
      <c r="B168" s="267">
        <v>1000</v>
      </c>
      <c r="C168" s="267">
        <v>1000</v>
      </c>
      <c r="D168" s="267">
        <v>1000</v>
      </c>
      <c r="E168" s="267">
        <v>1000</v>
      </c>
      <c r="F168" s="267">
        <v>1000</v>
      </c>
      <c r="G168" s="267">
        <v>1000</v>
      </c>
      <c r="H168" s="267">
        <v>1000</v>
      </c>
      <c r="I168" s="267">
        <v>1000</v>
      </c>
      <c r="J168" s="267">
        <v>1000</v>
      </c>
      <c r="K168" s="267">
        <v>1000</v>
      </c>
      <c r="L168" s="267">
        <v>1000</v>
      </c>
      <c r="M168" s="267">
        <v>1000</v>
      </c>
      <c r="N168" s="267">
        <v>5000</v>
      </c>
      <c r="O168" s="267">
        <v>3000</v>
      </c>
      <c r="P168" s="267">
        <v>1000</v>
      </c>
      <c r="Q168" s="267">
        <v>9000</v>
      </c>
      <c r="R168" s="267">
        <v>1000</v>
      </c>
      <c r="S168" s="267">
        <v>1000</v>
      </c>
      <c r="T168" s="267">
        <v>1000</v>
      </c>
      <c r="U168" s="267">
        <v>1000</v>
      </c>
      <c r="V168" s="267">
        <v>1000</v>
      </c>
      <c r="W168" s="267">
        <v>1000</v>
      </c>
      <c r="X168" s="267">
        <v>1000</v>
      </c>
      <c r="Y168" s="267">
        <v>1000</v>
      </c>
      <c r="Z168" s="267">
        <v>1000</v>
      </c>
      <c r="AA168" s="267">
        <v>1000</v>
      </c>
      <c r="AB168" s="267">
        <v>1000</v>
      </c>
      <c r="AC168" s="267">
        <v>1000</v>
      </c>
      <c r="AD168" s="267">
        <v>2000</v>
      </c>
      <c r="AE168" s="267">
        <v>1000</v>
      </c>
      <c r="AF168" s="267">
        <v>1000</v>
      </c>
      <c r="AG168" s="267">
        <v>1000</v>
      </c>
      <c r="AH168" s="267">
        <v>1000</v>
      </c>
      <c r="AI168" s="267">
        <v>1000</v>
      </c>
      <c r="AJ168" s="267">
        <v>1000</v>
      </c>
      <c r="AK168" s="267">
        <v>1000</v>
      </c>
      <c r="AL168" s="267">
        <v>1000</v>
      </c>
      <c r="AM168" s="267">
        <v>1000</v>
      </c>
      <c r="AN168" s="267">
        <v>1000</v>
      </c>
      <c r="AO168" s="267">
        <v>57000</v>
      </c>
      <c r="AP168" s="267">
        <v>16000</v>
      </c>
      <c r="AQ168" s="267">
        <v>6000</v>
      </c>
      <c r="AR168" s="267">
        <v>6000</v>
      </c>
      <c r="AS168" s="267">
        <v>2000</v>
      </c>
      <c r="AT168" s="267">
        <v>1000</v>
      </c>
      <c r="AU168" s="267">
        <v>11000</v>
      </c>
      <c r="AV168" s="267">
        <v>1000</v>
      </c>
      <c r="AW168" s="267">
        <v>1000</v>
      </c>
      <c r="AX168" s="267">
        <v>3000</v>
      </c>
      <c r="AY168" s="267">
        <v>1000</v>
      </c>
      <c r="AZ168" s="267">
        <v>1000</v>
      </c>
      <c r="BA168" s="267">
        <v>2000</v>
      </c>
      <c r="BB168" s="267">
        <v>1000</v>
      </c>
      <c r="BC168" s="267">
        <v>1000</v>
      </c>
      <c r="BD168" s="267">
        <v>1000</v>
      </c>
      <c r="BE168" s="267">
        <v>1000</v>
      </c>
      <c r="BF168" s="267">
        <v>1000</v>
      </c>
      <c r="BG168" s="267">
        <v>2000</v>
      </c>
      <c r="BH168" s="267">
        <v>1000</v>
      </c>
      <c r="BI168" s="267">
        <v>1000</v>
      </c>
      <c r="BJ168" s="267">
        <v>4000</v>
      </c>
      <c r="BK168" s="267">
        <v>1000</v>
      </c>
      <c r="BL168" s="267">
        <v>1000</v>
      </c>
      <c r="BM168" s="267">
        <v>1000</v>
      </c>
      <c r="BN168" s="267">
        <v>1000</v>
      </c>
      <c r="BO168" s="267">
        <v>1000</v>
      </c>
      <c r="BP168" s="267">
        <v>4000</v>
      </c>
      <c r="BQ168" s="267">
        <v>1000</v>
      </c>
      <c r="BR168" s="267">
        <v>1000</v>
      </c>
      <c r="BS168" s="267">
        <v>1000</v>
      </c>
      <c r="BT168" s="267">
        <v>1000</v>
      </c>
      <c r="BU168" s="267">
        <v>1000</v>
      </c>
      <c r="BV168" s="267">
        <v>1000</v>
      </c>
      <c r="BW168" s="267">
        <v>2000</v>
      </c>
      <c r="BX168" s="267">
        <v>1000</v>
      </c>
      <c r="BY168" s="267">
        <v>1000</v>
      </c>
      <c r="BZ168" s="267">
        <v>1000</v>
      </c>
      <c r="CA168" s="267">
        <v>1000</v>
      </c>
      <c r="CB168" s="267">
        <v>1000</v>
      </c>
      <c r="CC168" s="267">
        <v>1000</v>
      </c>
      <c r="CD168" s="267">
        <v>1000</v>
      </c>
      <c r="CE168" s="267">
        <v>4000</v>
      </c>
      <c r="CF168" s="267">
        <v>1000</v>
      </c>
      <c r="CG168" s="267">
        <v>1000</v>
      </c>
      <c r="CH168" s="267">
        <v>1000</v>
      </c>
      <c r="CI168" s="267">
        <v>1000</v>
      </c>
      <c r="CJ168" s="267">
        <v>1000</v>
      </c>
      <c r="CK168" s="267">
        <v>1000</v>
      </c>
      <c r="CL168" s="267">
        <v>1000</v>
      </c>
      <c r="CM168" s="267">
        <v>1000</v>
      </c>
      <c r="CN168" s="267">
        <v>2000</v>
      </c>
      <c r="CO168" s="267">
        <v>1000</v>
      </c>
      <c r="CP168" s="267">
        <v>1000</v>
      </c>
      <c r="CQ168" s="267">
        <v>1000</v>
      </c>
      <c r="CR168" s="267">
        <v>1000</v>
      </c>
      <c r="CS168" s="267">
        <v>1000</v>
      </c>
      <c r="CT168" s="267">
        <v>3000</v>
      </c>
      <c r="CU168" s="267">
        <v>1000</v>
      </c>
      <c r="CV168" s="267">
        <v>1000</v>
      </c>
      <c r="CW168" s="267">
        <v>20000</v>
      </c>
      <c r="CX168" s="267">
        <v>9000</v>
      </c>
      <c r="CY168" s="267">
        <v>2000</v>
      </c>
      <c r="CZ168" s="267">
        <v>1000</v>
      </c>
      <c r="DA168" s="267">
        <v>1000</v>
      </c>
      <c r="DB168" s="267">
        <v>1000</v>
      </c>
      <c r="DC168" s="267">
        <v>1000</v>
      </c>
      <c r="DD168" s="267">
        <v>1000</v>
      </c>
      <c r="DE168" s="267">
        <v>1000</v>
      </c>
      <c r="DF168" s="267">
        <v>1000</v>
      </c>
      <c r="DG168" s="267">
        <v>1000</v>
      </c>
      <c r="DH168" s="267">
        <v>1000</v>
      </c>
      <c r="DI168" s="267">
        <v>15000</v>
      </c>
      <c r="DJ168" s="267">
        <v>2000</v>
      </c>
      <c r="DK168" s="267">
        <v>2000</v>
      </c>
      <c r="DL168" s="267">
        <v>36000</v>
      </c>
      <c r="DM168" s="267">
        <v>11000</v>
      </c>
      <c r="DN168" s="267">
        <v>6000</v>
      </c>
      <c r="DO168" s="267">
        <v>3000</v>
      </c>
      <c r="DP168" s="267">
        <v>1000</v>
      </c>
      <c r="DQ168" s="267">
        <v>1000</v>
      </c>
      <c r="DR168" s="267">
        <v>33000</v>
      </c>
      <c r="DS168" s="267">
        <v>16000</v>
      </c>
      <c r="DT168" s="267">
        <v>23000</v>
      </c>
      <c r="DU168" s="267">
        <v>70000</v>
      </c>
      <c r="DV168" s="267">
        <v>1000</v>
      </c>
      <c r="DW168" s="267">
        <v>614000</v>
      </c>
      <c r="DX168" s="267">
        <v>64000</v>
      </c>
      <c r="DY168" s="267">
        <v>548000</v>
      </c>
      <c r="DZ168" s="267">
        <v>68000</v>
      </c>
      <c r="EA168" s="267">
        <v>48000</v>
      </c>
      <c r="EB168" s="267">
        <v>3000</v>
      </c>
      <c r="EC168" s="267">
        <v>125000</v>
      </c>
      <c r="ED168" s="267">
        <v>19000</v>
      </c>
      <c r="EE168" s="267">
        <v>560000</v>
      </c>
      <c r="EF168" s="267">
        <v>68000</v>
      </c>
      <c r="EG168" s="267">
        <v>632000</v>
      </c>
      <c r="EH168" s="267">
        <v>57000</v>
      </c>
      <c r="EI168" s="267">
        <v>687000</v>
      </c>
      <c r="EJ168" s="267">
        <v>88000</v>
      </c>
      <c r="EK168" s="267">
        <v>0</v>
      </c>
      <c r="EL168" s="267">
        <v>0</v>
      </c>
      <c r="EM168" s="267">
        <v>0</v>
      </c>
      <c r="EN168" s="267">
        <v>1</v>
      </c>
      <c r="EO168" s="267">
        <v>0</v>
      </c>
      <c r="EP168" s="267">
        <v>0</v>
      </c>
      <c r="EQ168" s="267">
        <v>0</v>
      </c>
      <c r="ER168" s="267" t="s">
        <v>1721</v>
      </c>
    </row>
    <row r="169" spans="1:148" x14ac:dyDescent="0.35">
      <c r="A169" s="267" t="s">
        <v>1762</v>
      </c>
      <c r="B169" s="267">
        <v>1000</v>
      </c>
      <c r="C169" s="267">
        <v>1000</v>
      </c>
      <c r="D169" s="267">
        <v>1000</v>
      </c>
      <c r="E169" s="267">
        <v>1000</v>
      </c>
      <c r="F169" s="267">
        <v>1000</v>
      </c>
      <c r="G169" s="267">
        <v>1000</v>
      </c>
      <c r="H169" s="267">
        <v>1000</v>
      </c>
      <c r="I169" s="267">
        <v>1000</v>
      </c>
      <c r="J169" s="267">
        <v>1000</v>
      </c>
      <c r="K169" s="267">
        <v>1000</v>
      </c>
      <c r="L169" s="267">
        <v>1000</v>
      </c>
      <c r="M169" s="267">
        <v>1000</v>
      </c>
      <c r="N169" s="267">
        <v>5000</v>
      </c>
      <c r="O169" s="267">
        <v>3000</v>
      </c>
      <c r="P169" s="267">
        <v>1000</v>
      </c>
      <c r="Q169" s="267">
        <v>9000</v>
      </c>
      <c r="R169" s="267">
        <v>1000</v>
      </c>
      <c r="S169" s="267">
        <v>1000</v>
      </c>
      <c r="T169" s="267">
        <v>1000</v>
      </c>
      <c r="U169" s="267">
        <v>1000</v>
      </c>
      <c r="V169" s="267">
        <v>1000</v>
      </c>
      <c r="W169" s="267">
        <v>1000</v>
      </c>
      <c r="X169" s="267">
        <v>1000</v>
      </c>
      <c r="Y169" s="267">
        <v>1000</v>
      </c>
      <c r="Z169" s="267">
        <v>1000</v>
      </c>
      <c r="AA169" s="267">
        <v>1000</v>
      </c>
      <c r="AB169" s="267">
        <v>1000</v>
      </c>
      <c r="AC169" s="267">
        <v>1000</v>
      </c>
      <c r="AD169" s="267">
        <v>2000</v>
      </c>
      <c r="AE169" s="267">
        <v>1000</v>
      </c>
      <c r="AF169" s="267">
        <v>1000</v>
      </c>
      <c r="AG169" s="267">
        <v>1000</v>
      </c>
      <c r="AH169" s="267">
        <v>1000</v>
      </c>
      <c r="AI169" s="267">
        <v>1000</v>
      </c>
      <c r="AJ169" s="267">
        <v>1000</v>
      </c>
      <c r="AK169" s="267">
        <v>1000</v>
      </c>
      <c r="AL169" s="267">
        <v>1000</v>
      </c>
      <c r="AM169" s="267">
        <v>1000</v>
      </c>
      <c r="AN169" s="267">
        <v>1000</v>
      </c>
      <c r="AO169" s="267">
        <v>57000</v>
      </c>
      <c r="AP169" s="267">
        <v>16000</v>
      </c>
      <c r="AQ169" s="267">
        <v>6000</v>
      </c>
      <c r="AR169" s="267">
        <v>6000</v>
      </c>
      <c r="AS169" s="267">
        <v>2000</v>
      </c>
      <c r="AT169" s="267">
        <v>1000</v>
      </c>
      <c r="AU169" s="267">
        <v>11000</v>
      </c>
      <c r="AV169" s="267">
        <v>1000</v>
      </c>
      <c r="AW169" s="267">
        <v>1000</v>
      </c>
      <c r="AX169" s="267">
        <v>3000</v>
      </c>
      <c r="AY169" s="267">
        <v>1000</v>
      </c>
      <c r="AZ169" s="267">
        <v>1000</v>
      </c>
      <c r="BA169" s="267">
        <v>2000</v>
      </c>
      <c r="BB169" s="267">
        <v>1000</v>
      </c>
      <c r="BC169" s="267">
        <v>1000</v>
      </c>
      <c r="BD169" s="267">
        <v>1000</v>
      </c>
      <c r="BE169" s="267">
        <v>1000</v>
      </c>
      <c r="BF169" s="267">
        <v>1000</v>
      </c>
      <c r="BG169" s="267">
        <v>2000</v>
      </c>
      <c r="BH169" s="267">
        <v>1000</v>
      </c>
      <c r="BI169" s="267">
        <v>1000</v>
      </c>
      <c r="BJ169" s="267">
        <v>4000</v>
      </c>
      <c r="BK169" s="267">
        <v>1000</v>
      </c>
      <c r="BL169" s="267">
        <v>1000</v>
      </c>
      <c r="BM169" s="267">
        <v>1000</v>
      </c>
      <c r="BN169" s="267">
        <v>1000</v>
      </c>
      <c r="BO169" s="267">
        <v>1000</v>
      </c>
      <c r="BP169" s="267">
        <v>4000</v>
      </c>
      <c r="BQ169" s="267">
        <v>1000</v>
      </c>
      <c r="BR169" s="267">
        <v>1000</v>
      </c>
      <c r="BS169" s="267">
        <v>1000</v>
      </c>
      <c r="BT169" s="267">
        <v>1000</v>
      </c>
      <c r="BU169" s="267">
        <v>1000</v>
      </c>
      <c r="BV169" s="267">
        <v>1000</v>
      </c>
      <c r="BW169" s="267">
        <v>2000</v>
      </c>
      <c r="BX169" s="267">
        <v>1000</v>
      </c>
      <c r="BY169" s="267">
        <v>1000</v>
      </c>
      <c r="BZ169" s="267">
        <v>1000</v>
      </c>
      <c r="CA169" s="267">
        <v>1000</v>
      </c>
      <c r="CB169" s="267">
        <v>1000</v>
      </c>
      <c r="CC169" s="267">
        <v>1000</v>
      </c>
      <c r="CD169" s="267">
        <v>1000</v>
      </c>
      <c r="CE169" s="267">
        <v>4000</v>
      </c>
      <c r="CF169" s="267">
        <v>1000</v>
      </c>
      <c r="CG169" s="267">
        <v>1000</v>
      </c>
      <c r="CH169" s="267">
        <v>1000</v>
      </c>
      <c r="CI169" s="267">
        <v>1000</v>
      </c>
      <c r="CJ169" s="267">
        <v>1000</v>
      </c>
      <c r="CK169" s="267">
        <v>1000</v>
      </c>
      <c r="CL169" s="267">
        <v>1000</v>
      </c>
      <c r="CM169" s="267">
        <v>1000</v>
      </c>
      <c r="CN169" s="267">
        <v>2000</v>
      </c>
      <c r="CO169" s="267">
        <v>1000</v>
      </c>
      <c r="CP169" s="267">
        <v>1000</v>
      </c>
      <c r="CQ169" s="267">
        <v>1000</v>
      </c>
      <c r="CR169" s="267">
        <v>1000</v>
      </c>
      <c r="CS169" s="267">
        <v>1000</v>
      </c>
      <c r="CT169" s="267">
        <v>3000</v>
      </c>
      <c r="CU169" s="267">
        <v>1000</v>
      </c>
      <c r="CV169" s="267">
        <v>1000</v>
      </c>
      <c r="CW169" s="267">
        <v>20000</v>
      </c>
      <c r="CX169" s="267">
        <v>9000</v>
      </c>
      <c r="CY169" s="267">
        <v>2000</v>
      </c>
      <c r="CZ169" s="267">
        <v>1000</v>
      </c>
      <c r="DA169" s="267">
        <v>1000</v>
      </c>
      <c r="DB169" s="267">
        <v>1000</v>
      </c>
      <c r="DC169" s="267">
        <v>1000</v>
      </c>
      <c r="DD169" s="267">
        <v>1000</v>
      </c>
      <c r="DE169" s="267">
        <v>1000</v>
      </c>
      <c r="DF169" s="267">
        <v>1000</v>
      </c>
      <c r="DG169" s="267">
        <v>1000</v>
      </c>
      <c r="DH169" s="267">
        <v>1000</v>
      </c>
      <c r="DI169" s="267">
        <v>15000</v>
      </c>
      <c r="DJ169" s="267">
        <v>2000</v>
      </c>
      <c r="DK169" s="267">
        <v>2000</v>
      </c>
      <c r="DL169" s="267">
        <v>36000</v>
      </c>
      <c r="DM169" s="267">
        <v>11000</v>
      </c>
      <c r="DN169" s="267">
        <v>6000</v>
      </c>
      <c r="DO169" s="267">
        <v>3000</v>
      </c>
      <c r="DP169" s="267">
        <v>1000</v>
      </c>
      <c r="DQ169" s="267">
        <v>1000</v>
      </c>
      <c r="DR169" s="267">
        <v>33000</v>
      </c>
      <c r="DS169" s="267">
        <v>16000</v>
      </c>
      <c r="DT169" s="267">
        <v>23000</v>
      </c>
      <c r="DU169" s="267">
        <v>70000</v>
      </c>
      <c r="DV169" s="267">
        <v>1000</v>
      </c>
      <c r="DW169" s="267">
        <v>614000</v>
      </c>
      <c r="DX169" s="267">
        <v>64000</v>
      </c>
      <c r="DY169" s="267">
        <v>548000</v>
      </c>
      <c r="DZ169" s="267">
        <v>68000</v>
      </c>
      <c r="EA169" s="267">
        <v>48000</v>
      </c>
      <c r="EB169" s="267">
        <v>3000</v>
      </c>
      <c r="EC169" s="267">
        <v>125000</v>
      </c>
      <c r="ED169" s="267">
        <v>19000</v>
      </c>
      <c r="EE169" s="267">
        <v>560000</v>
      </c>
      <c r="EF169" s="267">
        <v>68000</v>
      </c>
      <c r="EG169" s="267">
        <v>632000</v>
      </c>
      <c r="EH169" s="267">
        <v>57000</v>
      </c>
      <c r="EI169" s="267">
        <v>687000</v>
      </c>
      <c r="EJ169" s="267">
        <v>88000</v>
      </c>
      <c r="EK169" s="267">
        <v>0</v>
      </c>
      <c r="EL169" s="267">
        <v>0</v>
      </c>
      <c r="EM169" s="267">
        <v>0</v>
      </c>
      <c r="EN169" s="267">
        <v>1</v>
      </c>
      <c r="EO169" s="267">
        <v>0</v>
      </c>
      <c r="EP169" s="267">
        <v>0</v>
      </c>
      <c r="EQ169" s="267">
        <v>1</v>
      </c>
      <c r="ER169" s="267" t="s">
        <v>1760</v>
      </c>
    </row>
    <row r="170" spans="1:148" x14ac:dyDescent="0.35">
      <c r="A170" s="267" t="s">
        <v>1912</v>
      </c>
      <c r="B170" s="267">
        <v>1000</v>
      </c>
      <c r="C170" s="267">
        <v>1000</v>
      </c>
      <c r="D170" s="267">
        <v>1000</v>
      </c>
      <c r="E170" s="267">
        <v>1000</v>
      </c>
      <c r="F170" s="267">
        <v>1000</v>
      </c>
      <c r="G170" s="267">
        <v>1000</v>
      </c>
      <c r="H170" s="267">
        <v>1000</v>
      </c>
      <c r="I170" s="267">
        <v>1000</v>
      </c>
      <c r="J170" s="267">
        <v>1000</v>
      </c>
      <c r="K170" s="267">
        <v>1000</v>
      </c>
      <c r="L170" s="267">
        <v>1000</v>
      </c>
      <c r="M170" s="267">
        <v>1000</v>
      </c>
      <c r="N170" s="267">
        <v>5000</v>
      </c>
      <c r="O170" s="267">
        <v>3000</v>
      </c>
      <c r="P170" s="267">
        <v>1000</v>
      </c>
      <c r="Q170" s="267">
        <v>9000</v>
      </c>
      <c r="R170" s="267">
        <v>1000</v>
      </c>
      <c r="S170" s="267">
        <v>1000</v>
      </c>
      <c r="T170" s="267">
        <v>1000</v>
      </c>
      <c r="U170" s="267">
        <v>1000</v>
      </c>
      <c r="V170" s="267">
        <v>1000</v>
      </c>
      <c r="W170" s="267">
        <v>1000</v>
      </c>
      <c r="X170" s="267">
        <v>1000</v>
      </c>
      <c r="Y170" s="267">
        <v>1000</v>
      </c>
      <c r="Z170" s="267">
        <v>1000</v>
      </c>
      <c r="AA170" s="267">
        <v>1000</v>
      </c>
      <c r="AB170" s="267">
        <v>1000</v>
      </c>
      <c r="AC170" s="267">
        <v>1000</v>
      </c>
      <c r="AD170" s="267">
        <v>2000</v>
      </c>
      <c r="AE170" s="267">
        <v>1000</v>
      </c>
      <c r="AF170" s="267">
        <v>1000</v>
      </c>
      <c r="AG170" s="267">
        <v>1000</v>
      </c>
      <c r="AH170" s="267">
        <v>1000</v>
      </c>
      <c r="AI170" s="267">
        <v>1000</v>
      </c>
      <c r="AJ170" s="267">
        <v>1000</v>
      </c>
      <c r="AK170" s="267">
        <v>1000</v>
      </c>
      <c r="AL170" s="267">
        <v>1000</v>
      </c>
      <c r="AM170" s="267">
        <v>1000</v>
      </c>
      <c r="AN170" s="267">
        <v>1000</v>
      </c>
      <c r="AO170" s="267">
        <v>57000</v>
      </c>
      <c r="AP170" s="267">
        <v>16000</v>
      </c>
      <c r="AQ170" s="267">
        <v>6000</v>
      </c>
      <c r="AR170" s="267">
        <v>6000</v>
      </c>
      <c r="AS170" s="267">
        <v>2000</v>
      </c>
      <c r="AT170" s="267">
        <v>1000</v>
      </c>
      <c r="AU170" s="267">
        <v>11000</v>
      </c>
      <c r="AV170" s="267">
        <v>1000</v>
      </c>
      <c r="AW170" s="267">
        <v>1000</v>
      </c>
      <c r="AX170" s="267">
        <v>3000</v>
      </c>
      <c r="AY170" s="267">
        <v>1000</v>
      </c>
      <c r="AZ170" s="267">
        <v>1000</v>
      </c>
      <c r="BA170" s="267">
        <v>2000</v>
      </c>
      <c r="BB170" s="267">
        <v>1000</v>
      </c>
      <c r="BC170" s="267">
        <v>1000</v>
      </c>
      <c r="BD170" s="267">
        <v>1000</v>
      </c>
      <c r="BE170" s="267">
        <v>1000</v>
      </c>
      <c r="BF170" s="267">
        <v>1000</v>
      </c>
      <c r="BG170" s="267">
        <v>2000</v>
      </c>
      <c r="BH170" s="267">
        <v>1000</v>
      </c>
      <c r="BI170" s="267">
        <v>1000</v>
      </c>
      <c r="BJ170" s="267">
        <v>4000</v>
      </c>
      <c r="BK170" s="267">
        <v>1000</v>
      </c>
      <c r="BL170" s="267">
        <v>1000</v>
      </c>
      <c r="BM170" s="267">
        <v>1000</v>
      </c>
      <c r="BN170" s="267">
        <v>1000</v>
      </c>
      <c r="BO170" s="267">
        <v>1000</v>
      </c>
      <c r="BP170" s="267">
        <v>4000</v>
      </c>
      <c r="BQ170" s="267">
        <v>1000</v>
      </c>
      <c r="BR170" s="267">
        <v>1000</v>
      </c>
      <c r="BS170" s="267">
        <v>1000</v>
      </c>
      <c r="BT170" s="267">
        <v>1000</v>
      </c>
      <c r="BU170" s="267">
        <v>1000</v>
      </c>
      <c r="BV170" s="267">
        <v>1000</v>
      </c>
      <c r="BW170" s="267">
        <v>2000</v>
      </c>
      <c r="BX170" s="267">
        <v>1000</v>
      </c>
      <c r="BY170" s="267">
        <v>1000</v>
      </c>
      <c r="BZ170" s="267">
        <v>1000</v>
      </c>
      <c r="CA170" s="267">
        <v>1000</v>
      </c>
      <c r="CB170" s="267">
        <v>1000</v>
      </c>
      <c r="CC170" s="267">
        <v>1000</v>
      </c>
      <c r="CD170" s="267">
        <v>1000</v>
      </c>
      <c r="CE170" s="267">
        <v>4000</v>
      </c>
      <c r="CF170" s="267">
        <v>1000</v>
      </c>
      <c r="CG170" s="267">
        <v>1000</v>
      </c>
      <c r="CH170" s="267">
        <v>1000</v>
      </c>
      <c r="CI170" s="267">
        <v>1000</v>
      </c>
      <c r="CJ170" s="267">
        <v>1000</v>
      </c>
      <c r="CK170" s="267">
        <v>1000</v>
      </c>
      <c r="CL170" s="267">
        <v>1000</v>
      </c>
      <c r="CM170" s="267">
        <v>1000</v>
      </c>
      <c r="CN170" s="267">
        <v>2000</v>
      </c>
      <c r="CO170" s="267">
        <v>1000</v>
      </c>
      <c r="CP170" s="267">
        <v>1000</v>
      </c>
      <c r="CQ170" s="267">
        <v>1000</v>
      </c>
      <c r="CR170" s="267">
        <v>1000</v>
      </c>
      <c r="CS170" s="267">
        <v>1000</v>
      </c>
      <c r="CT170" s="267">
        <v>3000</v>
      </c>
      <c r="CU170" s="267">
        <v>1000</v>
      </c>
      <c r="CV170" s="267">
        <v>1000</v>
      </c>
      <c r="CW170" s="267">
        <v>20000</v>
      </c>
      <c r="CX170" s="267">
        <v>9000</v>
      </c>
      <c r="CY170" s="267">
        <v>2000</v>
      </c>
      <c r="CZ170" s="267">
        <v>1000</v>
      </c>
      <c r="DA170" s="267">
        <v>1000</v>
      </c>
      <c r="DB170" s="267">
        <v>1000</v>
      </c>
      <c r="DC170" s="267">
        <v>1000</v>
      </c>
      <c r="DD170" s="267">
        <v>1000</v>
      </c>
      <c r="DE170" s="267">
        <v>1000</v>
      </c>
      <c r="DF170" s="267">
        <v>1000</v>
      </c>
      <c r="DG170" s="267">
        <v>1000</v>
      </c>
      <c r="DH170" s="267">
        <v>1000</v>
      </c>
      <c r="DI170" s="267">
        <v>15000</v>
      </c>
      <c r="DJ170" s="267">
        <v>2000</v>
      </c>
      <c r="DK170" s="267">
        <v>2000</v>
      </c>
      <c r="DL170" s="267">
        <v>36000</v>
      </c>
      <c r="DM170" s="267">
        <v>11000</v>
      </c>
      <c r="DN170" s="267">
        <v>6000</v>
      </c>
      <c r="DO170" s="267">
        <v>3000</v>
      </c>
      <c r="DP170" s="267">
        <v>1000</v>
      </c>
      <c r="DQ170" s="267">
        <v>1000</v>
      </c>
      <c r="DR170" s="267">
        <v>33000</v>
      </c>
      <c r="DS170" s="267">
        <v>16000</v>
      </c>
      <c r="DT170" s="267">
        <v>23000</v>
      </c>
      <c r="DU170" s="267">
        <v>70000</v>
      </c>
      <c r="DV170" s="267">
        <v>1000</v>
      </c>
      <c r="DW170" s="267">
        <v>614000</v>
      </c>
      <c r="DX170" s="267">
        <v>64000</v>
      </c>
      <c r="DY170" s="267">
        <v>548000</v>
      </c>
      <c r="DZ170" s="267">
        <v>68000</v>
      </c>
      <c r="EA170" s="267">
        <v>48000</v>
      </c>
      <c r="EB170" s="267">
        <v>3000</v>
      </c>
      <c r="EC170" s="267">
        <v>125000</v>
      </c>
      <c r="ED170" s="267">
        <v>19000</v>
      </c>
      <c r="EE170" s="267">
        <v>560000</v>
      </c>
      <c r="EF170" s="267">
        <v>68000</v>
      </c>
      <c r="EG170" s="267">
        <v>632000</v>
      </c>
      <c r="EH170" s="267">
        <v>57000</v>
      </c>
      <c r="EI170" s="267">
        <v>687000</v>
      </c>
      <c r="EJ170" s="267">
        <v>88000</v>
      </c>
      <c r="EK170" s="267">
        <v>0</v>
      </c>
      <c r="EL170" s="267">
        <v>0</v>
      </c>
      <c r="EM170" s="267">
        <v>0</v>
      </c>
      <c r="EN170" s="267">
        <v>1</v>
      </c>
      <c r="EO170" s="267">
        <v>0</v>
      </c>
      <c r="EP170" s="267">
        <v>0</v>
      </c>
      <c r="EQ170" s="267">
        <v>0</v>
      </c>
      <c r="ER170" s="267" t="s">
        <v>1910</v>
      </c>
    </row>
    <row r="171" spans="1:148" x14ac:dyDescent="0.35">
      <c r="A171" s="267" t="s">
        <v>1006</v>
      </c>
      <c r="B171" s="267">
        <v>1000</v>
      </c>
      <c r="C171" s="267">
        <v>1000</v>
      </c>
      <c r="D171" s="267">
        <v>1000</v>
      </c>
      <c r="E171" s="267">
        <v>1000</v>
      </c>
      <c r="F171" s="267">
        <v>1000</v>
      </c>
      <c r="G171" s="267">
        <v>1000</v>
      </c>
      <c r="H171" s="267">
        <v>1000</v>
      </c>
      <c r="I171" s="267">
        <v>1000</v>
      </c>
      <c r="J171" s="267">
        <v>1000</v>
      </c>
      <c r="K171" s="267">
        <v>1000</v>
      </c>
      <c r="L171" s="267">
        <v>1000</v>
      </c>
      <c r="M171" s="267">
        <v>1000</v>
      </c>
      <c r="N171" s="267">
        <v>5000</v>
      </c>
      <c r="O171" s="267">
        <v>3000</v>
      </c>
      <c r="P171" s="267">
        <v>1000</v>
      </c>
      <c r="Q171" s="267">
        <v>9000</v>
      </c>
      <c r="R171" s="267">
        <v>1000</v>
      </c>
      <c r="S171" s="267">
        <v>1000</v>
      </c>
      <c r="T171" s="267">
        <v>1000</v>
      </c>
      <c r="U171" s="267">
        <v>1000</v>
      </c>
      <c r="V171" s="267">
        <v>1000</v>
      </c>
      <c r="W171" s="267">
        <v>1000</v>
      </c>
      <c r="X171" s="267">
        <v>1000</v>
      </c>
      <c r="Y171" s="267">
        <v>1000</v>
      </c>
      <c r="Z171" s="267">
        <v>1000</v>
      </c>
      <c r="AA171" s="267">
        <v>1000</v>
      </c>
      <c r="AB171" s="267">
        <v>1000</v>
      </c>
      <c r="AC171" s="267">
        <v>1000</v>
      </c>
      <c r="AD171" s="267">
        <v>2000</v>
      </c>
      <c r="AE171" s="267">
        <v>1000</v>
      </c>
      <c r="AF171" s="267">
        <v>1000</v>
      </c>
      <c r="AG171" s="267">
        <v>1000</v>
      </c>
      <c r="AH171" s="267">
        <v>1000</v>
      </c>
      <c r="AI171" s="267">
        <v>1000</v>
      </c>
      <c r="AJ171" s="267">
        <v>1000</v>
      </c>
      <c r="AK171" s="267">
        <v>1000</v>
      </c>
      <c r="AL171" s="267">
        <v>1000</v>
      </c>
      <c r="AM171" s="267">
        <v>1000</v>
      </c>
      <c r="AN171" s="267">
        <v>1000</v>
      </c>
      <c r="AO171" s="267">
        <v>57000</v>
      </c>
      <c r="AP171" s="267">
        <v>16000</v>
      </c>
      <c r="AQ171" s="267">
        <v>6000</v>
      </c>
      <c r="AR171" s="267">
        <v>6000</v>
      </c>
      <c r="AS171" s="267">
        <v>2000</v>
      </c>
      <c r="AT171" s="267">
        <v>1000</v>
      </c>
      <c r="AU171" s="267">
        <v>11000</v>
      </c>
      <c r="AV171" s="267">
        <v>1000</v>
      </c>
      <c r="AW171" s="267">
        <v>1000</v>
      </c>
      <c r="AX171" s="267">
        <v>3000</v>
      </c>
      <c r="AY171" s="267">
        <v>1000</v>
      </c>
      <c r="AZ171" s="267">
        <v>1000</v>
      </c>
      <c r="BA171" s="267">
        <v>2000</v>
      </c>
      <c r="BB171" s="267">
        <v>1000</v>
      </c>
      <c r="BC171" s="267">
        <v>1000</v>
      </c>
      <c r="BD171" s="267">
        <v>1000</v>
      </c>
      <c r="BE171" s="267">
        <v>1000</v>
      </c>
      <c r="BF171" s="267">
        <v>1000</v>
      </c>
      <c r="BG171" s="267">
        <v>2000</v>
      </c>
      <c r="BH171" s="267">
        <v>1000</v>
      </c>
      <c r="BI171" s="267">
        <v>1000</v>
      </c>
      <c r="BJ171" s="267">
        <v>4000</v>
      </c>
      <c r="BK171" s="267">
        <v>1000</v>
      </c>
      <c r="BL171" s="267">
        <v>1000</v>
      </c>
      <c r="BM171" s="267">
        <v>1000</v>
      </c>
      <c r="BN171" s="267">
        <v>1000</v>
      </c>
      <c r="BO171" s="267">
        <v>1000</v>
      </c>
      <c r="BP171" s="267">
        <v>4000</v>
      </c>
      <c r="BQ171" s="267">
        <v>1000</v>
      </c>
      <c r="BR171" s="267">
        <v>1000</v>
      </c>
      <c r="BS171" s="267">
        <v>1000</v>
      </c>
      <c r="BT171" s="267">
        <v>1000</v>
      </c>
      <c r="BU171" s="267">
        <v>1000</v>
      </c>
      <c r="BV171" s="267">
        <v>1000</v>
      </c>
      <c r="BW171" s="267">
        <v>2000</v>
      </c>
      <c r="BX171" s="267">
        <v>1000</v>
      </c>
      <c r="BY171" s="267">
        <v>1000</v>
      </c>
      <c r="BZ171" s="267">
        <v>1000</v>
      </c>
      <c r="CA171" s="267">
        <v>1000</v>
      </c>
      <c r="CB171" s="267">
        <v>1000</v>
      </c>
      <c r="CC171" s="267">
        <v>1000</v>
      </c>
      <c r="CD171" s="267">
        <v>1000</v>
      </c>
      <c r="CE171" s="267">
        <v>4000</v>
      </c>
      <c r="CF171" s="267">
        <v>1000</v>
      </c>
      <c r="CG171" s="267">
        <v>1000</v>
      </c>
      <c r="CH171" s="267">
        <v>1000</v>
      </c>
      <c r="CI171" s="267">
        <v>1000</v>
      </c>
      <c r="CJ171" s="267">
        <v>1000</v>
      </c>
      <c r="CK171" s="267">
        <v>1000</v>
      </c>
      <c r="CL171" s="267">
        <v>1000</v>
      </c>
      <c r="CM171" s="267">
        <v>1000</v>
      </c>
      <c r="CN171" s="267">
        <v>2000</v>
      </c>
      <c r="CO171" s="267">
        <v>1000</v>
      </c>
      <c r="CP171" s="267">
        <v>1000</v>
      </c>
      <c r="CQ171" s="267">
        <v>1000</v>
      </c>
      <c r="CR171" s="267">
        <v>1000</v>
      </c>
      <c r="CS171" s="267">
        <v>1000</v>
      </c>
      <c r="CT171" s="267">
        <v>3000</v>
      </c>
      <c r="CU171" s="267">
        <v>1000</v>
      </c>
      <c r="CV171" s="267">
        <v>1000</v>
      </c>
      <c r="CW171" s="267">
        <v>20000</v>
      </c>
      <c r="CX171" s="267">
        <v>9000</v>
      </c>
      <c r="CY171" s="267">
        <v>2000</v>
      </c>
      <c r="CZ171" s="267">
        <v>1000</v>
      </c>
      <c r="DA171" s="267">
        <v>1000</v>
      </c>
      <c r="DB171" s="267">
        <v>1000</v>
      </c>
      <c r="DC171" s="267">
        <v>1000</v>
      </c>
      <c r="DD171" s="267">
        <v>1000</v>
      </c>
      <c r="DE171" s="267">
        <v>1000</v>
      </c>
      <c r="DF171" s="267">
        <v>1000</v>
      </c>
      <c r="DG171" s="267">
        <v>1000</v>
      </c>
      <c r="DH171" s="267">
        <v>1000</v>
      </c>
      <c r="DI171" s="267">
        <v>15000</v>
      </c>
      <c r="DJ171" s="267">
        <v>2000</v>
      </c>
      <c r="DK171" s="267">
        <v>2000</v>
      </c>
      <c r="DL171" s="267">
        <v>36000</v>
      </c>
      <c r="DM171" s="267">
        <v>11000</v>
      </c>
      <c r="DN171" s="267">
        <v>6000</v>
      </c>
      <c r="DO171" s="267">
        <v>3000</v>
      </c>
      <c r="DP171" s="267">
        <v>1000</v>
      </c>
      <c r="DQ171" s="267">
        <v>1000</v>
      </c>
      <c r="DR171" s="267">
        <v>33000</v>
      </c>
      <c r="DS171" s="267">
        <v>16000</v>
      </c>
      <c r="DT171" s="267">
        <v>23000</v>
      </c>
      <c r="DU171" s="267">
        <v>70000</v>
      </c>
      <c r="DV171" s="267">
        <v>1000</v>
      </c>
      <c r="DW171" s="267">
        <v>614000</v>
      </c>
      <c r="DX171" s="267">
        <v>64000</v>
      </c>
      <c r="DY171" s="267">
        <v>548000</v>
      </c>
      <c r="DZ171" s="267">
        <v>68000</v>
      </c>
      <c r="EA171" s="267">
        <v>48000</v>
      </c>
      <c r="EB171" s="267">
        <v>3000</v>
      </c>
      <c r="EC171" s="267">
        <v>125000</v>
      </c>
      <c r="ED171" s="267">
        <v>19000</v>
      </c>
      <c r="EE171" s="267">
        <v>560000</v>
      </c>
      <c r="EF171" s="267">
        <v>68000</v>
      </c>
      <c r="EG171" s="267">
        <v>632000</v>
      </c>
      <c r="EH171" s="267">
        <v>57000</v>
      </c>
      <c r="EI171" s="267">
        <v>687000</v>
      </c>
      <c r="EJ171" s="267">
        <v>88000</v>
      </c>
      <c r="EK171" s="267">
        <v>0</v>
      </c>
      <c r="EL171" s="267">
        <v>0</v>
      </c>
      <c r="EM171" s="267">
        <v>0</v>
      </c>
      <c r="EN171" s="267">
        <v>1</v>
      </c>
      <c r="EO171" s="267">
        <v>0</v>
      </c>
      <c r="EP171" s="267">
        <v>0</v>
      </c>
      <c r="EQ171" s="267">
        <v>1</v>
      </c>
      <c r="ER171" s="267" t="s">
        <v>1004</v>
      </c>
    </row>
    <row r="172" spans="1:148" x14ac:dyDescent="0.35">
      <c r="A172" s="267" t="s">
        <v>1038</v>
      </c>
      <c r="B172" s="267">
        <v>1000</v>
      </c>
      <c r="C172" s="267">
        <v>1000</v>
      </c>
      <c r="D172" s="267">
        <v>1000</v>
      </c>
      <c r="E172" s="267">
        <v>1000</v>
      </c>
      <c r="F172" s="267">
        <v>1000</v>
      </c>
      <c r="G172" s="267">
        <v>1000</v>
      </c>
      <c r="H172" s="267">
        <v>1000</v>
      </c>
      <c r="I172" s="267">
        <v>1000</v>
      </c>
      <c r="J172" s="267">
        <v>1000</v>
      </c>
      <c r="K172" s="267">
        <v>1000</v>
      </c>
      <c r="L172" s="267">
        <v>1000</v>
      </c>
      <c r="M172" s="267">
        <v>1000</v>
      </c>
      <c r="N172" s="267">
        <v>5000</v>
      </c>
      <c r="O172" s="267">
        <v>3000</v>
      </c>
      <c r="P172" s="267">
        <v>1000</v>
      </c>
      <c r="Q172" s="267">
        <v>9000</v>
      </c>
      <c r="R172" s="267">
        <v>1000</v>
      </c>
      <c r="S172" s="267">
        <v>1000</v>
      </c>
      <c r="T172" s="267">
        <v>1000</v>
      </c>
      <c r="U172" s="267">
        <v>1000</v>
      </c>
      <c r="V172" s="267">
        <v>1000</v>
      </c>
      <c r="W172" s="267">
        <v>1000</v>
      </c>
      <c r="X172" s="267">
        <v>1000</v>
      </c>
      <c r="Y172" s="267">
        <v>1000</v>
      </c>
      <c r="Z172" s="267">
        <v>1000</v>
      </c>
      <c r="AA172" s="267">
        <v>1000</v>
      </c>
      <c r="AB172" s="267">
        <v>1000</v>
      </c>
      <c r="AC172" s="267">
        <v>1000</v>
      </c>
      <c r="AD172" s="267">
        <v>2000</v>
      </c>
      <c r="AE172" s="267">
        <v>1000</v>
      </c>
      <c r="AF172" s="267">
        <v>1000</v>
      </c>
      <c r="AG172" s="267">
        <v>1000</v>
      </c>
      <c r="AH172" s="267">
        <v>1000</v>
      </c>
      <c r="AI172" s="267">
        <v>1000</v>
      </c>
      <c r="AJ172" s="267">
        <v>1000</v>
      </c>
      <c r="AK172" s="267">
        <v>1000</v>
      </c>
      <c r="AL172" s="267">
        <v>1000</v>
      </c>
      <c r="AM172" s="267">
        <v>1000</v>
      </c>
      <c r="AN172" s="267">
        <v>1000</v>
      </c>
      <c r="AO172" s="267">
        <v>57000</v>
      </c>
      <c r="AP172" s="267">
        <v>16000</v>
      </c>
      <c r="AQ172" s="267">
        <v>6000</v>
      </c>
      <c r="AR172" s="267">
        <v>6000</v>
      </c>
      <c r="AS172" s="267">
        <v>2000</v>
      </c>
      <c r="AT172" s="267">
        <v>1000</v>
      </c>
      <c r="AU172" s="267">
        <v>11000</v>
      </c>
      <c r="AV172" s="267">
        <v>1000</v>
      </c>
      <c r="AW172" s="267">
        <v>1000</v>
      </c>
      <c r="AX172" s="267">
        <v>3000</v>
      </c>
      <c r="AY172" s="267">
        <v>1000</v>
      </c>
      <c r="AZ172" s="267">
        <v>1000</v>
      </c>
      <c r="BA172" s="267">
        <v>2000</v>
      </c>
      <c r="BB172" s="267">
        <v>1000</v>
      </c>
      <c r="BC172" s="267">
        <v>1000</v>
      </c>
      <c r="BD172" s="267">
        <v>1000</v>
      </c>
      <c r="BE172" s="267">
        <v>1000</v>
      </c>
      <c r="BF172" s="267">
        <v>1000</v>
      </c>
      <c r="BG172" s="267">
        <v>2000</v>
      </c>
      <c r="BH172" s="267">
        <v>1000</v>
      </c>
      <c r="BI172" s="267">
        <v>1000</v>
      </c>
      <c r="BJ172" s="267">
        <v>4000</v>
      </c>
      <c r="BK172" s="267">
        <v>1000</v>
      </c>
      <c r="BL172" s="267">
        <v>1000</v>
      </c>
      <c r="BM172" s="267">
        <v>1000</v>
      </c>
      <c r="BN172" s="267">
        <v>1000</v>
      </c>
      <c r="BO172" s="267">
        <v>1000</v>
      </c>
      <c r="BP172" s="267">
        <v>4000</v>
      </c>
      <c r="BQ172" s="267">
        <v>1000</v>
      </c>
      <c r="BR172" s="267">
        <v>1000</v>
      </c>
      <c r="BS172" s="267">
        <v>1000</v>
      </c>
      <c r="BT172" s="267">
        <v>1000</v>
      </c>
      <c r="BU172" s="267">
        <v>1000</v>
      </c>
      <c r="BV172" s="267">
        <v>1000</v>
      </c>
      <c r="BW172" s="267">
        <v>2000</v>
      </c>
      <c r="BX172" s="267">
        <v>1000</v>
      </c>
      <c r="BY172" s="267">
        <v>1000</v>
      </c>
      <c r="BZ172" s="267">
        <v>1000</v>
      </c>
      <c r="CA172" s="267">
        <v>1000</v>
      </c>
      <c r="CB172" s="267">
        <v>1000</v>
      </c>
      <c r="CC172" s="267">
        <v>1000</v>
      </c>
      <c r="CD172" s="267">
        <v>1000</v>
      </c>
      <c r="CE172" s="267">
        <v>4000</v>
      </c>
      <c r="CF172" s="267">
        <v>1000</v>
      </c>
      <c r="CG172" s="267">
        <v>1000</v>
      </c>
      <c r="CH172" s="267">
        <v>1000</v>
      </c>
      <c r="CI172" s="267">
        <v>1000</v>
      </c>
      <c r="CJ172" s="267">
        <v>1000</v>
      </c>
      <c r="CK172" s="267">
        <v>1000</v>
      </c>
      <c r="CL172" s="267">
        <v>1000</v>
      </c>
      <c r="CM172" s="267">
        <v>1000</v>
      </c>
      <c r="CN172" s="267">
        <v>2000</v>
      </c>
      <c r="CO172" s="267">
        <v>1000</v>
      </c>
      <c r="CP172" s="267">
        <v>1000</v>
      </c>
      <c r="CQ172" s="267">
        <v>1000</v>
      </c>
      <c r="CR172" s="267">
        <v>1000</v>
      </c>
      <c r="CS172" s="267">
        <v>1000</v>
      </c>
      <c r="CT172" s="267">
        <v>3000</v>
      </c>
      <c r="CU172" s="267">
        <v>1000</v>
      </c>
      <c r="CV172" s="267">
        <v>1000</v>
      </c>
      <c r="CW172" s="267">
        <v>20000</v>
      </c>
      <c r="CX172" s="267">
        <v>9000</v>
      </c>
      <c r="CY172" s="267">
        <v>2000</v>
      </c>
      <c r="CZ172" s="267">
        <v>1000</v>
      </c>
      <c r="DA172" s="267">
        <v>1000</v>
      </c>
      <c r="DB172" s="267">
        <v>1000</v>
      </c>
      <c r="DC172" s="267">
        <v>1000</v>
      </c>
      <c r="DD172" s="267">
        <v>1000</v>
      </c>
      <c r="DE172" s="267">
        <v>1000</v>
      </c>
      <c r="DF172" s="267">
        <v>1000</v>
      </c>
      <c r="DG172" s="267">
        <v>1000</v>
      </c>
      <c r="DH172" s="267">
        <v>1000</v>
      </c>
      <c r="DI172" s="267">
        <v>15000</v>
      </c>
      <c r="DJ172" s="267">
        <v>2000</v>
      </c>
      <c r="DK172" s="267">
        <v>2000</v>
      </c>
      <c r="DL172" s="267">
        <v>36000</v>
      </c>
      <c r="DM172" s="267">
        <v>11000</v>
      </c>
      <c r="DN172" s="267">
        <v>6000</v>
      </c>
      <c r="DO172" s="267">
        <v>3000</v>
      </c>
      <c r="DP172" s="267">
        <v>1000</v>
      </c>
      <c r="DQ172" s="267">
        <v>1000</v>
      </c>
      <c r="DR172" s="267">
        <v>33000</v>
      </c>
      <c r="DS172" s="267">
        <v>16000</v>
      </c>
      <c r="DT172" s="267">
        <v>23000</v>
      </c>
      <c r="DU172" s="267">
        <v>70000</v>
      </c>
      <c r="DV172" s="267">
        <v>1000</v>
      </c>
      <c r="DW172" s="267">
        <v>614000</v>
      </c>
      <c r="DX172" s="267">
        <v>64000</v>
      </c>
      <c r="DY172" s="267">
        <v>548000</v>
      </c>
      <c r="DZ172" s="267">
        <v>68000</v>
      </c>
      <c r="EA172" s="267">
        <v>48000</v>
      </c>
      <c r="EB172" s="267">
        <v>3000</v>
      </c>
      <c r="EC172" s="267">
        <v>125000</v>
      </c>
      <c r="ED172" s="267">
        <v>19000</v>
      </c>
      <c r="EE172" s="267">
        <v>560000</v>
      </c>
      <c r="EF172" s="267">
        <v>68000</v>
      </c>
      <c r="EG172" s="267">
        <v>632000</v>
      </c>
      <c r="EH172" s="267">
        <v>57000</v>
      </c>
      <c r="EI172" s="267">
        <v>687000</v>
      </c>
      <c r="EJ172" s="267">
        <v>88000</v>
      </c>
      <c r="EK172" s="267">
        <v>0</v>
      </c>
      <c r="EL172" s="267">
        <v>0</v>
      </c>
      <c r="EM172" s="267">
        <v>0</v>
      </c>
      <c r="EN172" s="267">
        <v>1</v>
      </c>
      <c r="EO172" s="267">
        <v>0</v>
      </c>
      <c r="EP172" s="267">
        <v>0</v>
      </c>
      <c r="EQ172" s="267">
        <v>1</v>
      </c>
      <c r="ER172" s="267" t="s">
        <v>1036</v>
      </c>
    </row>
    <row r="173" spans="1:148" x14ac:dyDescent="0.35">
      <c r="A173" s="267" t="s">
        <v>1120</v>
      </c>
      <c r="B173" s="267">
        <v>1000</v>
      </c>
      <c r="C173" s="267">
        <v>1000</v>
      </c>
      <c r="D173" s="267">
        <v>1000</v>
      </c>
      <c r="E173" s="267">
        <v>1000</v>
      </c>
      <c r="F173" s="267">
        <v>1000</v>
      </c>
      <c r="G173" s="267">
        <v>1000</v>
      </c>
      <c r="H173" s="267">
        <v>1000</v>
      </c>
      <c r="I173" s="267">
        <v>1000</v>
      </c>
      <c r="J173" s="267">
        <v>1000</v>
      </c>
      <c r="K173" s="267">
        <v>1000</v>
      </c>
      <c r="L173" s="267">
        <v>1000</v>
      </c>
      <c r="M173" s="267">
        <v>1000</v>
      </c>
      <c r="N173" s="267">
        <v>5000</v>
      </c>
      <c r="O173" s="267">
        <v>3000</v>
      </c>
      <c r="P173" s="267">
        <v>1000</v>
      </c>
      <c r="Q173" s="267">
        <v>9000</v>
      </c>
      <c r="R173" s="267">
        <v>1000</v>
      </c>
      <c r="S173" s="267">
        <v>1000</v>
      </c>
      <c r="T173" s="267">
        <v>1000</v>
      </c>
      <c r="U173" s="267">
        <v>1000</v>
      </c>
      <c r="V173" s="267">
        <v>1000</v>
      </c>
      <c r="W173" s="267">
        <v>1000</v>
      </c>
      <c r="X173" s="267">
        <v>1000</v>
      </c>
      <c r="Y173" s="267">
        <v>1000</v>
      </c>
      <c r="Z173" s="267">
        <v>1000</v>
      </c>
      <c r="AA173" s="267">
        <v>1000</v>
      </c>
      <c r="AB173" s="267">
        <v>1000</v>
      </c>
      <c r="AC173" s="267">
        <v>1000</v>
      </c>
      <c r="AD173" s="267">
        <v>2000</v>
      </c>
      <c r="AE173" s="267">
        <v>1000</v>
      </c>
      <c r="AF173" s="267">
        <v>1000</v>
      </c>
      <c r="AG173" s="267">
        <v>1000</v>
      </c>
      <c r="AH173" s="267">
        <v>1000</v>
      </c>
      <c r="AI173" s="267">
        <v>1000</v>
      </c>
      <c r="AJ173" s="267">
        <v>1000</v>
      </c>
      <c r="AK173" s="267">
        <v>1000</v>
      </c>
      <c r="AL173" s="267">
        <v>1000</v>
      </c>
      <c r="AM173" s="267">
        <v>1000</v>
      </c>
      <c r="AN173" s="267">
        <v>1000</v>
      </c>
      <c r="AO173" s="267">
        <v>57000</v>
      </c>
      <c r="AP173" s="267">
        <v>16000</v>
      </c>
      <c r="AQ173" s="267">
        <v>6000</v>
      </c>
      <c r="AR173" s="267">
        <v>6000</v>
      </c>
      <c r="AS173" s="267">
        <v>2000</v>
      </c>
      <c r="AT173" s="267">
        <v>1000</v>
      </c>
      <c r="AU173" s="267">
        <v>11000</v>
      </c>
      <c r="AV173" s="267">
        <v>1000</v>
      </c>
      <c r="AW173" s="267">
        <v>1000</v>
      </c>
      <c r="AX173" s="267">
        <v>3000</v>
      </c>
      <c r="AY173" s="267">
        <v>1000</v>
      </c>
      <c r="AZ173" s="267">
        <v>1000</v>
      </c>
      <c r="BA173" s="267">
        <v>2000</v>
      </c>
      <c r="BB173" s="267">
        <v>1000</v>
      </c>
      <c r="BC173" s="267">
        <v>1000</v>
      </c>
      <c r="BD173" s="267">
        <v>1000</v>
      </c>
      <c r="BE173" s="267">
        <v>1000</v>
      </c>
      <c r="BF173" s="267">
        <v>1000</v>
      </c>
      <c r="BG173" s="267">
        <v>2000</v>
      </c>
      <c r="BH173" s="267">
        <v>1000</v>
      </c>
      <c r="BI173" s="267">
        <v>1000</v>
      </c>
      <c r="BJ173" s="267">
        <v>4000</v>
      </c>
      <c r="BK173" s="267">
        <v>1000</v>
      </c>
      <c r="BL173" s="267">
        <v>1000</v>
      </c>
      <c r="BM173" s="267">
        <v>1000</v>
      </c>
      <c r="BN173" s="267">
        <v>1000</v>
      </c>
      <c r="BO173" s="267">
        <v>1000</v>
      </c>
      <c r="BP173" s="267">
        <v>4000</v>
      </c>
      <c r="BQ173" s="267">
        <v>1000</v>
      </c>
      <c r="BR173" s="267">
        <v>1000</v>
      </c>
      <c r="BS173" s="267">
        <v>1000</v>
      </c>
      <c r="BT173" s="267">
        <v>1000</v>
      </c>
      <c r="BU173" s="267">
        <v>1000</v>
      </c>
      <c r="BV173" s="267">
        <v>1000</v>
      </c>
      <c r="BW173" s="267">
        <v>2000</v>
      </c>
      <c r="BX173" s="267">
        <v>1000</v>
      </c>
      <c r="BY173" s="267">
        <v>1000</v>
      </c>
      <c r="BZ173" s="267">
        <v>1000</v>
      </c>
      <c r="CA173" s="267">
        <v>1000</v>
      </c>
      <c r="CB173" s="267">
        <v>1000</v>
      </c>
      <c r="CC173" s="267">
        <v>1000</v>
      </c>
      <c r="CD173" s="267">
        <v>1000</v>
      </c>
      <c r="CE173" s="267">
        <v>4000</v>
      </c>
      <c r="CF173" s="267">
        <v>1000</v>
      </c>
      <c r="CG173" s="267">
        <v>1000</v>
      </c>
      <c r="CH173" s="267">
        <v>1000</v>
      </c>
      <c r="CI173" s="267">
        <v>1000</v>
      </c>
      <c r="CJ173" s="267">
        <v>1000</v>
      </c>
      <c r="CK173" s="267">
        <v>1000</v>
      </c>
      <c r="CL173" s="267">
        <v>1000</v>
      </c>
      <c r="CM173" s="267">
        <v>1000</v>
      </c>
      <c r="CN173" s="267">
        <v>2000</v>
      </c>
      <c r="CO173" s="267">
        <v>1000</v>
      </c>
      <c r="CP173" s="267">
        <v>1000</v>
      </c>
      <c r="CQ173" s="267">
        <v>1000</v>
      </c>
      <c r="CR173" s="267">
        <v>1000</v>
      </c>
      <c r="CS173" s="267">
        <v>1000</v>
      </c>
      <c r="CT173" s="267">
        <v>3000</v>
      </c>
      <c r="CU173" s="267">
        <v>1000</v>
      </c>
      <c r="CV173" s="267">
        <v>1000</v>
      </c>
      <c r="CW173" s="267">
        <v>20000</v>
      </c>
      <c r="CX173" s="267">
        <v>9000</v>
      </c>
      <c r="CY173" s="267">
        <v>2000</v>
      </c>
      <c r="CZ173" s="267">
        <v>1000</v>
      </c>
      <c r="DA173" s="267">
        <v>1000</v>
      </c>
      <c r="DB173" s="267">
        <v>1000</v>
      </c>
      <c r="DC173" s="267">
        <v>1000</v>
      </c>
      <c r="DD173" s="267">
        <v>1000</v>
      </c>
      <c r="DE173" s="267">
        <v>1000</v>
      </c>
      <c r="DF173" s="267">
        <v>1000</v>
      </c>
      <c r="DG173" s="267">
        <v>1000</v>
      </c>
      <c r="DH173" s="267">
        <v>1000</v>
      </c>
      <c r="DI173" s="267">
        <v>15000</v>
      </c>
      <c r="DJ173" s="267">
        <v>2000</v>
      </c>
      <c r="DK173" s="267">
        <v>2000</v>
      </c>
      <c r="DL173" s="267">
        <v>36000</v>
      </c>
      <c r="DM173" s="267">
        <v>11000</v>
      </c>
      <c r="DN173" s="267">
        <v>6000</v>
      </c>
      <c r="DO173" s="267">
        <v>3000</v>
      </c>
      <c r="DP173" s="267">
        <v>1000</v>
      </c>
      <c r="DQ173" s="267">
        <v>1000</v>
      </c>
      <c r="DR173" s="267">
        <v>33000</v>
      </c>
      <c r="DS173" s="267">
        <v>16000</v>
      </c>
      <c r="DT173" s="267">
        <v>23000</v>
      </c>
      <c r="DU173" s="267">
        <v>70000</v>
      </c>
      <c r="DV173" s="267">
        <v>1000</v>
      </c>
      <c r="DW173" s="267">
        <v>614000</v>
      </c>
      <c r="DX173" s="267">
        <v>64000</v>
      </c>
      <c r="DY173" s="267">
        <v>548000</v>
      </c>
      <c r="DZ173" s="267">
        <v>68000</v>
      </c>
      <c r="EA173" s="267">
        <v>48000</v>
      </c>
      <c r="EB173" s="267">
        <v>3000</v>
      </c>
      <c r="EC173" s="267">
        <v>125000</v>
      </c>
      <c r="ED173" s="267">
        <v>19000</v>
      </c>
      <c r="EE173" s="267">
        <v>560000</v>
      </c>
      <c r="EF173" s="267">
        <v>68000</v>
      </c>
      <c r="EG173" s="267">
        <v>632000</v>
      </c>
      <c r="EH173" s="267">
        <v>57000</v>
      </c>
      <c r="EI173" s="267">
        <v>687000</v>
      </c>
      <c r="EJ173" s="267">
        <v>88000</v>
      </c>
      <c r="EK173" s="267">
        <v>0</v>
      </c>
      <c r="EL173" s="267">
        <v>0</v>
      </c>
      <c r="EM173" s="267">
        <v>0</v>
      </c>
      <c r="EN173" s="267">
        <v>1</v>
      </c>
      <c r="EO173" s="267">
        <v>0</v>
      </c>
      <c r="EP173" s="267">
        <v>0</v>
      </c>
      <c r="EQ173" s="267">
        <v>1</v>
      </c>
      <c r="ER173" s="267" t="s">
        <v>1118</v>
      </c>
    </row>
    <row r="174" spans="1:148" x14ac:dyDescent="0.35">
      <c r="A174" s="267" t="s">
        <v>1397</v>
      </c>
      <c r="B174" s="267">
        <v>1000</v>
      </c>
      <c r="C174" s="267">
        <v>1000</v>
      </c>
      <c r="D174" s="267">
        <v>1000</v>
      </c>
      <c r="E174" s="267">
        <v>1000</v>
      </c>
      <c r="F174" s="267">
        <v>1000</v>
      </c>
      <c r="G174" s="267">
        <v>1000</v>
      </c>
      <c r="H174" s="267">
        <v>1000</v>
      </c>
      <c r="I174" s="267">
        <v>1000</v>
      </c>
      <c r="J174" s="267">
        <v>1000</v>
      </c>
      <c r="K174" s="267">
        <v>1000</v>
      </c>
      <c r="L174" s="267">
        <v>1000</v>
      </c>
      <c r="M174" s="267">
        <v>1000</v>
      </c>
      <c r="N174" s="267">
        <v>5000</v>
      </c>
      <c r="O174" s="267">
        <v>3000</v>
      </c>
      <c r="P174" s="267">
        <v>1000</v>
      </c>
      <c r="Q174" s="267">
        <v>9000</v>
      </c>
      <c r="R174" s="267">
        <v>1000</v>
      </c>
      <c r="S174" s="267">
        <v>1000</v>
      </c>
      <c r="T174" s="267">
        <v>1000</v>
      </c>
      <c r="U174" s="267">
        <v>1000</v>
      </c>
      <c r="V174" s="267">
        <v>1000</v>
      </c>
      <c r="W174" s="267">
        <v>1000</v>
      </c>
      <c r="X174" s="267">
        <v>1000</v>
      </c>
      <c r="Y174" s="267">
        <v>1000</v>
      </c>
      <c r="Z174" s="267">
        <v>1000</v>
      </c>
      <c r="AA174" s="267">
        <v>1000</v>
      </c>
      <c r="AB174" s="267">
        <v>1000</v>
      </c>
      <c r="AC174" s="267">
        <v>1000</v>
      </c>
      <c r="AD174" s="267">
        <v>2000</v>
      </c>
      <c r="AE174" s="267">
        <v>1000</v>
      </c>
      <c r="AF174" s="267">
        <v>1000</v>
      </c>
      <c r="AG174" s="267">
        <v>1000</v>
      </c>
      <c r="AH174" s="267">
        <v>1000</v>
      </c>
      <c r="AI174" s="267">
        <v>1000</v>
      </c>
      <c r="AJ174" s="267">
        <v>1000</v>
      </c>
      <c r="AK174" s="267">
        <v>1000</v>
      </c>
      <c r="AL174" s="267">
        <v>1000</v>
      </c>
      <c r="AM174" s="267">
        <v>1000</v>
      </c>
      <c r="AN174" s="267">
        <v>1000</v>
      </c>
      <c r="AO174" s="267">
        <v>57000</v>
      </c>
      <c r="AP174" s="267">
        <v>16000</v>
      </c>
      <c r="AQ174" s="267">
        <v>6000</v>
      </c>
      <c r="AR174" s="267">
        <v>6000</v>
      </c>
      <c r="AS174" s="267">
        <v>2000</v>
      </c>
      <c r="AT174" s="267">
        <v>1000</v>
      </c>
      <c r="AU174" s="267">
        <v>11000</v>
      </c>
      <c r="AV174" s="267">
        <v>1000</v>
      </c>
      <c r="AW174" s="267">
        <v>1000</v>
      </c>
      <c r="AX174" s="267">
        <v>3000</v>
      </c>
      <c r="AY174" s="267">
        <v>1000</v>
      </c>
      <c r="AZ174" s="267">
        <v>1000</v>
      </c>
      <c r="BA174" s="267">
        <v>2000</v>
      </c>
      <c r="BB174" s="267">
        <v>1000</v>
      </c>
      <c r="BC174" s="267">
        <v>1000</v>
      </c>
      <c r="BD174" s="267">
        <v>1000</v>
      </c>
      <c r="BE174" s="267">
        <v>1000</v>
      </c>
      <c r="BF174" s="267">
        <v>1000</v>
      </c>
      <c r="BG174" s="267">
        <v>2000</v>
      </c>
      <c r="BH174" s="267">
        <v>1000</v>
      </c>
      <c r="BI174" s="267">
        <v>1000</v>
      </c>
      <c r="BJ174" s="267">
        <v>4000</v>
      </c>
      <c r="BK174" s="267">
        <v>1000</v>
      </c>
      <c r="BL174" s="267">
        <v>1000</v>
      </c>
      <c r="BM174" s="267">
        <v>1000</v>
      </c>
      <c r="BN174" s="267">
        <v>1000</v>
      </c>
      <c r="BO174" s="267">
        <v>1000</v>
      </c>
      <c r="BP174" s="267">
        <v>4000</v>
      </c>
      <c r="BQ174" s="267">
        <v>1000</v>
      </c>
      <c r="BR174" s="267">
        <v>1000</v>
      </c>
      <c r="BS174" s="267">
        <v>1000</v>
      </c>
      <c r="BT174" s="267">
        <v>1000</v>
      </c>
      <c r="BU174" s="267">
        <v>1000</v>
      </c>
      <c r="BV174" s="267">
        <v>1000</v>
      </c>
      <c r="BW174" s="267">
        <v>2000</v>
      </c>
      <c r="BX174" s="267">
        <v>1000</v>
      </c>
      <c r="BY174" s="267">
        <v>1000</v>
      </c>
      <c r="BZ174" s="267">
        <v>1000</v>
      </c>
      <c r="CA174" s="267">
        <v>1000</v>
      </c>
      <c r="CB174" s="267">
        <v>1000</v>
      </c>
      <c r="CC174" s="267">
        <v>1000</v>
      </c>
      <c r="CD174" s="267">
        <v>1000</v>
      </c>
      <c r="CE174" s="267">
        <v>4000</v>
      </c>
      <c r="CF174" s="267">
        <v>1000</v>
      </c>
      <c r="CG174" s="267">
        <v>1000</v>
      </c>
      <c r="CH174" s="267">
        <v>1000</v>
      </c>
      <c r="CI174" s="267">
        <v>1000</v>
      </c>
      <c r="CJ174" s="267">
        <v>1000</v>
      </c>
      <c r="CK174" s="267">
        <v>1000</v>
      </c>
      <c r="CL174" s="267">
        <v>1000</v>
      </c>
      <c r="CM174" s="267">
        <v>1000</v>
      </c>
      <c r="CN174" s="267">
        <v>2000</v>
      </c>
      <c r="CO174" s="267">
        <v>1000</v>
      </c>
      <c r="CP174" s="267">
        <v>1000</v>
      </c>
      <c r="CQ174" s="267">
        <v>1000</v>
      </c>
      <c r="CR174" s="267">
        <v>1000</v>
      </c>
      <c r="CS174" s="267">
        <v>1000</v>
      </c>
      <c r="CT174" s="267">
        <v>3000</v>
      </c>
      <c r="CU174" s="267">
        <v>1000</v>
      </c>
      <c r="CV174" s="267">
        <v>1000</v>
      </c>
      <c r="CW174" s="267">
        <v>20000</v>
      </c>
      <c r="CX174" s="267">
        <v>9000</v>
      </c>
      <c r="CY174" s="267">
        <v>2000</v>
      </c>
      <c r="CZ174" s="267">
        <v>1000</v>
      </c>
      <c r="DA174" s="267">
        <v>1000</v>
      </c>
      <c r="DB174" s="267">
        <v>1000</v>
      </c>
      <c r="DC174" s="267">
        <v>1000</v>
      </c>
      <c r="DD174" s="267">
        <v>1000</v>
      </c>
      <c r="DE174" s="267">
        <v>1000</v>
      </c>
      <c r="DF174" s="267">
        <v>1000</v>
      </c>
      <c r="DG174" s="267">
        <v>1000</v>
      </c>
      <c r="DH174" s="267">
        <v>1000</v>
      </c>
      <c r="DI174" s="267">
        <v>15000</v>
      </c>
      <c r="DJ174" s="267">
        <v>2000</v>
      </c>
      <c r="DK174" s="267">
        <v>2000</v>
      </c>
      <c r="DL174" s="267">
        <v>36000</v>
      </c>
      <c r="DM174" s="267">
        <v>11000</v>
      </c>
      <c r="DN174" s="267">
        <v>6000</v>
      </c>
      <c r="DO174" s="267">
        <v>3000</v>
      </c>
      <c r="DP174" s="267">
        <v>1000</v>
      </c>
      <c r="DQ174" s="267">
        <v>1000</v>
      </c>
      <c r="DR174" s="267">
        <v>33000</v>
      </c>
      <c r="DS174" s="267">
        <v>16000</v>
      </c>
      <c r="DT174" s="267">
        <v>23000</v>
      </c>
      <c r="DU174" s="267">
        <v>70000</v>
      </c>
      <c r="DV174" s="267">
        <v>1000</v>
      </c>
      <c r="DW174" s="267">
        <v>614000</v>
      </c>
      <c r="DX174" s="267">
        <v>64000</v>
      </c>
      <c r="DY174" s="267">
        <v>548000</v>
      </c>
      <c r="DZ174" s="267">
        <v>68000</v>
      </c>
      <c r="EA174" s="267">
        <v>48000</v>
      </c>
      <c r="EB174" s="267">
        <v>3000</v>
      </c>
      <c r="EC174" s="267">
        <v>125000</v>
      </c>
      <c r="ED174" s="267">
        <v>19000</v>
      </c>
      <c r="EE174" s="267">
        <v>560000</v>
      </c>
      <c r="EF174" s="267">
        <v>68000</v>
      </c>
      <c r="EG174" s="267">
        <v>632000</v>
      </c>
      <c r="EH174" s="267">
        <v>57000</v>
      </c>
      <c r="EI174" s="267">
        <v>687000</v>
      </c>
      <c r="EJ174" s="267">
        <v>88000</v>
      </c>
      <c r="EK174" s="267">
        <v>0</v>
      </c>
      <c r="EL174" s="267">
        <v>0</v>
      </c>
      <c r="EM174" s="267">
        <v>0</v>
      </c>
      <c r="EN174" s="267">
        <v>1</v>
      </c>
      <c r="EO174" s="267">
        <v>0</v>
      </c>
      <c r="EP174" s="267">
        <v>0</v>
      </c>
      <c r="EQ174" s="267">
        <v>0</v>
      </c>
      <c r="ER174" s="267" t="s">
        <v>1395</v>
      </c>
    </row>
    <row r="175" spans="1:148" x14ac:dyDescent="0.35">
      <c r="A175" s="267" t="s">
        <v>1636</v>
      </c>
      <c r="B175" s="267">
        <v>1000</v>
      </c>
      <c r="C175" s="267">
        <v>1000</v>
      </c>
      <c r="D175" s="267">
        <v>1000</v>
      </c>
      <c r="E175" s="267">
        <v>1000</v>
      </c>
      <c r="F175" s="267">
        <v>1000</v>
      </c>
      <c r="G175" s="267">
        <v>1000</v>
      </c>
      <c r="H175" s="267">
        <v>1000</v>
      </c>
      <c r="I175" s="267">
        <v>1000</v>
      </c>
      <c r="J175" s="267">
        <v>1000</v>
      </c>
      <c r="K175" s="267">
        <v>1000</v>
      </c>
      <c r="L175" s="267">
        <v>1000</v>
      </c>
      <c r="M175" s="267">
        <v>1000</v>
      </c>
      <c r="N175" s="267">
        <v>5000</v>
      </c>
      <c r="O175" s="267">
        <v>3000</v>
      </c>
      <c r="P175" s="267">
        <v>1000</v>
      </c>
      <c r="Q175" s="267">
        <v>9000</v>
      </c>
      <c r="R175" s="267">
        <v>1000</v>
      </c>
      <c r="S175" s="267">
        <v>1000</v>
      </c>
      <c r="T175" s="267">
        <v>1000</v>
      </c>
      <c r="U175" s="267">
        <v>1000</v>
      </c>
      <c r="V175" s="267">
        <v>1000</v>
      </c>
      <c r="W175" s="267">
        <v>1000</v>
      </c>
      <c r="X175" s="267">
        <v>1000</v>
      </c>
      <c r="Y175" s="267">
        <v>1000</v>
      </c>
      <c r="Z175" s="267">
        <v>1000</v>
      </c>
      <c r="AA175" s="267">
        <v>1000</v>
      </c>
      <c r="AB175" s="267">
        <v>1000</v>
      </c>
      <c r="AC175" s="267">
        <v>1000</v>
      </c>
      <c r="AD175" s="267">
        <v>2000</v>
      </c>
      <c r="AE175" s="267">
        <v>1000</v>
      </c>
      <c r="AF175" s="267">
        <v>1000</v>
      </c>
      <c r="AG175" s="267">
        <v>1000</v>
      </c>
      <c r="AH175" s="267">
        <v>1000</v>
      </c>
      <c r="AI175" s="267">
        <v>1000</v>
      </c>
      <c r="AJ175" s="267">
        <v>1000</v>
      </c>
      <c r="AK175" s="267">
        <v>1000</v>
      </c>
      <c r="AL175" s="267">
        <v>1000</v>
      </c>
      <c r="AM175" s="267">
        <v>1000</v>
      </c>
      <c r="AN175" s="267">
        <v>1000</v>
      </c>
      <c r="AO175" s="267">
        <v>57000</v>
      </c>
      <c r="AP175" s="267">
        <v>16000</v>
      </c>
      <c r="AQ175" s="267">
        <v>6000</v>
      </c>
      <c r="AR175" s="267">
        <v>6000</v>
      </c>
      <c r="AS175" s="267">
        <v>2000</v>
      </c>
      <c r="AT175" s="267">
        <v>1000</v>
      </c>
      <c r="AU175" s="267">
        <v>11000</v>
      </c>
      <c r="AV175" s="267">
        <v>1000</v>
      </c>
      <c r="AW175" s="267">
        <v>1000</v>
      </c>
      <c r="AX175" s="267">
        <v>3000</v>
      </c>
      <c r="AY175" s="267">
        <v>1000</v>
      </c>
      <c r="AZ175" s="267">
        <v>1000</v>
      </c>
      <c r="BA175" s="267">
        <v>2000</v>
      </c>
      <c r="BB175" s="267">
        <v>1000</v>
      </c>
      <c r="BC175" s="267">
        <v>1000</v>
      </c>
      <c r="BD175" s="267">
        <v>1000</v>
      </c>
      <c r="BE175" s="267">
        <v>1000</v>
      </c>
      <c r="BF175" s="267">
        <v>1000</v>
      </c>
      <c r="BG175" s="267">
        <v>2000</v>
      </c>
      <c r="BH175" s="267">
        <v>1000</v>
      </c>
      <c r="BI175" s="267">
        <v>1000</v>
      </c>
      <c r="BJ175" s="267">
        <v>4000</v>
      </c>
      <c r="BK175" s="267">
        <v>1000</v>
      </c>
      <c r="BL175" s="267">
        <v>1000</v>
      </c>
      <c r="BM175" s="267">
        <v>1000</v>
      </c>
      <c r="BN175" s="267">
        <v>1000</v>
      </c>
      <c r="BO175" s="267">
        <v>1000</v>
      </c>
      <c r="BP175" s="267">
        <v>4000</v>
      </c>
      <c r="BQ175" s="267">
        <v>1000</v>
      </c>
      <c r="BR175" s="267">
        <v>1000</v>
      </c>
      <c r="BS175" s="267">
        <v>1000</v>
      </c>
      <c r="BT175" s="267">
        <v>1000</v>
      </c>
      <c r="BU175" s="267">
        <v>1000</v>
      </c>
      <c r="BV175" s="267">
        <v>1000</v>
      </c>
      <c r="BW175" s="267">
        <v>2000</v>
      </c>
      <c r="BX175" s="267">
        <v>1000</v>
      </c>
      <c r="BY175" s="267">
        <v>1000</v>
      </c>
      <c r="BZ175" s="267">
        <v>1000</v>
      </c>
      <c r="CA175" s="267">
        <v>1000</v>
      </c>
      <c r="CB175" s="267">
        <v>1000</v>
      </c>
      <c r="CC175" s="267">
        <v>1000</v>
      </c>
      <c r="CD175" s="267">
        <v>1000</v>
      </c>
      <c r="CE175" s="267">
        <v>4000</v>
      </c>
      <c r="CF175" s="267">
        <v>1000</v>
      </c>
      <c r="CG175" s="267">
        <v>1000</v>
      </c>
      <c r="CH175" s="267">
        <v>1000</v>
      </c>
      <c r="CI175" s="267">
        <v>1000</v>
      </c>
      <c r="CJ175" s="267">
        <v>1000</v>
      </c>
      <c r="CK175" s="267">
        <v>1000</v>
      </c>
      <c r="CL175" s="267">
        <v>1000</v>
      </c>
      <c r="CM175" s="267">
        <v>1000</v>
      </c>
      <c r="CN175" s="267">
        <v>2000</v>
      </c>
      <c r="CO175" s="267">
        <v>1000</v>
      </c>
      <c r="CP175" s="267">
        <v>1000</v>
      </c>
      <c r="CQ175" s="267">
        <v>1000</v>
      </c>
      <c r="CR175" s="267">
        <v>1000</v>
      </c>
      <c r="CS175" s="267">
        <v>1000</v>
      </c>
      <c r="CT175" s="267">
        <v>3000</v>
      </c>
      <c r="CU175" s="267">
        <v>1000</v>
      </c>
      <c r="CV175" s="267">
        <v>1000</v>
      </c>
      <c r="CW175" s="267">
        <v>20000</v>
      </c>
      <c r="CX175" s="267">
        <v>9000</v>
      </c>
      <c r="CY175" s="267">
        <v>2000</v>
      </c>
      <c r="CZ175" s="267">
        <v>1000</v>
      </c>
      <c r="DA175" s="267">
        <v>1000</v>
      </c>
      <c r="DB175" s="267">
        <v>1000</v>
      </c>
      <c r="DC175" s="267">
        <v>1000</v>
      </c>
      <c r="DD175" s="267">
        <v>1000</v>
      </c>
      <c r="DE175" s="267">
        <v>1000</v>
      </c>
      <c r="DF175" s="267">
        <v>1000</v>
      </c>
      <c r="DG175" s="267">
        <v>1000</v>
      </c>
      <c r="DH175" s="267">
        <v>1000</v>
      </c>
      <c r="DI175" s="267">
        <v>15000</v>
      </c>
      <c r="DJ175" s="267">
        <v>2000</v>
      </c>
      <c r="DK175" s="267">
        <v>2000</v>
      </c>
      <c r="DL175" s="267">
        <v>36000</v>
      </c>
      <c r="DM175" s="267">
        <v>11000</v>
      </c>
      <c r="DN175" s="267">
        <v>6000</v>
      </c>
      <c r="DO175" s="267">
        <v>3000</v>
      </c>
      <c r="DP175" s="267">
        <v>1000</v>
      </c>
      <c r="DQ175" s="267">
        <v>1000</v>
      </c>
      <c r="DR175" s="267">
        <v>33000</v>
      </c>
      <c r="DS175" s="267">
        <v>16000</v>
      </c>
      <c r="DT175" s="267">
        <v>23000</v>
      </c>
      <c r="DU175" s="267">
        <v>70000</v>
      </c>
      <c r="DV175" s="267">
        <v>1000</v>
      </c>
      <c r="DW175" s="267">
        <v>614000</v>
      </c>
      <c r="DX175" s="267">
        <v>64000</v>
      </c>
      <c r="DY175" s="267">
        <v>548000</v>
      </c>
      <c r="DZ175" s="267">
        <v>68000</v>
      </c>
      <c r="EA175" s="267">
        <v>48000</v>
      </c>
      <c r="EB175" s="267">
        <v>3000</v>
      </c>
      <c r="EC175" s="267">
        <v>125000</v>
      </c>
      <c r="ED175" s="267">
        <v>19000</v>
      </c>
      <c r="EE175" s="267">
        <v>560000</v>
      </c>
      <c r="EF175" s="267">
        <v>68000</v>
      </c>
      <c r="EG175" s="267">
        <v>632000</v>
      </c>
      <c r="EH175" s="267">
        <v>57000</v>
      </c>
      <c r="EI175" s="267">
        <v>687000</v>
      </c>
      <c r="EJ175" s="267">
        <v>88000</v>
      </c>
      <c r="EK175" s="267">
        <v>0</v>
      </c>
      <c r="EL175" s="267">
        <v>0</v>
      </c>
      <c r="EM175" s="267">
        <v>0</v>
      </c>
      <c r="EN175" s="267">
        <v>1</v>
      </c>
      <c r="EO175" s="267">
        <v>0</v>
      </c>
      <c r="EP175" s="267">
        <v>0</v>
      </c>
      <c r="EQ175" s="267">
        <v>1</v>
      </c>
      <c r="ER175" s="267" t="s">
        <v>1634</v>
      </c>
    </row>
    <row r="176" spans="1:148" x14ac:dyDescent="0.35">
      <c r="A176" s="267" t="s">
        <v>1681</v>
      </c>
      <c r="B176" s="267">
        <v>1000</v>
      </c>
      <c r="C176" s="267">
        <v>1000</v>
      </c>
      <c r="D176" s="267">
        <v>1000</v>
      </c>
      <c r="E176" s="267">
        <v>1000</v>
      </c>
      <c r="F176" s="267">
        <v>1000</v>
      </c>
      <c r="G176" s="267">
        <v>1000</v>
      </c>
      <c r="H176" s="267">
        <v>1000</v>
      </c>
      <c r="I176" s="267">
        <v>1000</v>
      </c>
      <c r="J176" s="267">
        <v>1000</v>
      </c>
      <c r="K176" s="267">
        <v>1000</v>
      </c>
      <c r="L176" s="267">
        <v>1000</v>
      </c>
      <c r="M176" s="267">
        <v>1000</v>
      </c>
      <c r="N176" s="267">
        <v>5000</v>
      </c>
      <c r="O176" s="267">
        <v>3000</v>
      </c>
      <c r="P176" s="267">
        <v>1000</v>
      </c>
      <c r="Q176" s="267">
        <v>9000</v>
      </c>
      <c r="R176" s="267">
        <v>1000</v>
      </c>
      <c r="S176" s="267">
        <v>1000</v>
      </c>
      <c r="T176" s="267">
        <v>1000</v>
      </c>
      <c r="U176" s="267">
        <v>1000</v>
      </c>
      <c r="V176" s="267">
        <v>1000</v>
      </c>
      <c r="W176" s="267">
        <v>1000</v>
      </c>
      <c r="X176" s="267">
        <v>1000</v>
      </c>
      <c r="Y176" s="267">
        <v>1000</v>
      </c>
      <c r="Z176" s="267">
        <v>1000</v>
      </c>
      <c r="AA176" s="267">
        <v>1000</v>
      </c>
      <c r="AB176" s="267">
        <v>1000</v>
      </c>
      <c r="AC176" s="267">
        <v>1000</v>
      </c>
      <c r="AD176" s="267">
        <v>2000</v>
      </c>
      <c r="AE176" s="267">
        <v>1000</v>
      </c>
      <c r="AF176" s="267">
        <v>1000</v>
      </c>
      <c r="AG176" s="267">
        <v>1000</v>
      </c>
      <c r="AH176" s="267">
        <v>1000</v>
      </c>
      <c r="AI176" s="267">
        <v>1000</v>
      </c>
      <c r="AJ176" s="267">
        <v>1000</v>
      </c>
      <c r="AK176" s="267">
        <v>1000</v>
      </c>
      <c r="AL176" s="267">
        <v>1000</v>
      </c>
      <c r="AM176" s="267">
        <v>1000</v>
      </c>
      <c r="AN176" s="267">
        <v>1000</v>
      </c>
      <c r="AO176" s="267">
        <v>57000</v>
      </c>
      <c r="AP176" s="267">
        <v>16000</v>
      </c>
      <c r="AQ176" s="267">
        <v>6000</v>
      </c>
      <c r="AR176" s="267">
        <v>6000</v>
      </c>
      <c r="AS176" s="267">
        <v>2000</v>
      </c>
      <c r="AT176" s="267">
        <v>1000</v>
      </c>
      <c r="AU176" s="267">
        <v>11000</v>
      </c>
      <c r="AV176" s="267">
        <v>1000</v>
      </c>
      <c r="AW176" s="267">
        <v>1000</v>
      </c>
      <c r="AX176" s="267">
        <v>3000</v>
      </c>
      <c r="AY176" s="267">
        <v>1000</v>
      </c>
      <c r="AZ176" s="267">
        <v>1000</v>
      </c>
      <c r="BA176" s="267">
        <v>2000</v>
      </c>
      <c r="BB176" s="267">
        <v>1000</v>
      </c>
      <c r="BC176" s="267">
        <v>1000</v>
      </c>
      <c r="BD176" s="267">
        <v>1000</v>
      </c>
      <c r="BE176" s="267">
        <v>1000</v>
      </c>
      <c r="BF176" s="267">
        <v>1000</v>
      </c>
      <c r="BG176" s="267">
        <v>2000</v>
      </c>
      <c r="BH176" s="267">
        <v>1000</v>
      </c>
      <c r="BI176" s="267">
        <v>1000</v>
      </c>
      <c r="BJ176" s="267">
        <v>4000</v>
      </c>
      <c r="BK176" s="267">
        <v>1000</v>
      </c>
      <c r="BL176" s="267">
        <v>1000</v>
      </c>
      <c r="BM176" s="267">
        <v>1000</v>
      </c>
      <c r="BN176" s="267">
        <v>1000</v>
      </c>
      <c r="BO176" s="267">
        <v>1000</v>
      </c>
      <c r="BP176" s="267">
        <v>4000</v>
      </c>
      <c r="BQ176" s="267">
        <v>1000</v>
      </c>
      <c r="BR176" s="267">
        <v>1000</v>
      </c>
      <c r="BS176" s="267">
        <v>1000</v>
      </c>
      <c r="BT176" s="267">
        <v>1000</v>
      </c>
      <c r="BU176" s="267">
        <v>1000</v>
      </c>
      <c r="BV176" s="267">
        <v>1000</v>
      </c>
      <c r="BW176" s="267">
        <v>2000</v>
      </c>
      <c r="BX176" s="267">
        <v>1000</v>
      </c>
      <c r="BY176" s="267">
        <v>1000</v>
      </c>
      <c r="BZ176" s="267">
        <v>1000</v>
      </c>
      <c r="CA176" s="267">
        <v>1000</v>
      </c>
      <c r="CB176" s="267">
        <v>1000</v>
      </c>
      <c r="CC176" s="267">
        <v>1000</v>
      </c>
      <c r="CD176" s="267">
        <v>1000</v>
      </c>
      <c r="CE176" s="267">
        <v>4000</v>
      </c>
      <c r="CF176" s="267">
        <v>1000</v>
      </c>
      <c r="CG176" s="267">
        <v>1000</v>
      </c>
      <c r="CH176" s="267">
        <v>1000</v>
      </c>
      <c r="CI176" s="267">
        <v>1000</v>
      </c>
      <c r="CJ176" s="267">
        <v>1000</v>
      </c>
      <c r="CK176" s="267">
        <v>1000</v>
      </c>
      <c r="CL176" s="267">
        <v>1000</v>
      </c>
      <c r="CM176" s="267">
        <v>1000</v>
      </c>
      <c r="CN176" s="267">
        <v>2000</v>
      </c>
      <c r="CO176" s="267">
        <v>1000</v>
      </c>
      <c r="CP176" s="267">
        <v>1000</v>
      </c>
      <c r="CQ176" s="267">
        <v>1000</v>
      </c>
      <c r="CR176" s="267">
        <v>1000</v>
      </c>
      <c r="CS176" s="267">
        <v>1000</v>
      </c>
      <c r="CT176" s="267">
        <v>3000</v>
      </c>
      <c r="CU176" s="267">
        <v>1000</v>
      </c>
      <c r="CV176" s="267">
        <v>1000</v>
      </c>
      <c r="CW176" s="267">
        <v>20000</v>
      </c>
      <c r="CX176" s="267">
        <v>9000</v>
      </c>
      <c r="CY176" s="267">
        <v>2000</v>
      </c>
      <c r="CZ176" s="267">
        <v>1000</v>
      </c>
      <c r="DA176" s="267">
        <v>1000</v>
      </c>
      <c r="DB176" s="267">
        <v>1000</v>
      </c>
      <c r="DC176" s="267">
        <v>1000</v>
      </c>
      <c r="DD176" s="267">
        <v>1000</v>
      </c>
      <c r="DE176" s="267">
        <v>1000</v>
      </c>
      <c r="DF176" s="267">
        <v>1000</v>
      </c>
      <c r="DG176" s="267">
        <v>1000</v>
      </c>
      <c r="DH176" s="267">
        <v>1000</v>
      </c>
      <c r="DI176" s="267">
        <v>15000</v>
      </c>
      <c r="DJ176" s="267">
        <v>2000</v>
      </c>
      <c r="DK176" s="267">
        <v>2000</v>
      </c>
      <c r="DL176" s="267">
        <v>36000</v>
      </c>
      <c r="DM176" s="267">
        <v>11000</v>
      </c>
      <c r="DN176" s="267">
        <v>6000</v>
      </c>
      <c r="DO176" s="267">
        <v>3000</v>
      </c>
      <c r="DP176" s="267">
        <v>1000</v>
      </c>
      <c r="DQ176" s="267">
        <v>1000</v>
      </c>
      <c r="DR176" s="267">
        <v>33000</v>
      </c>
      <c r="DS176" s="267">
        <v>16000</v>
      </c>
      <c r="DT176" s="267">
        <v>23000</v>
      </c>
      <c r="DU176" s="267">
        <v>70000</v>
      </c>
      <c r="DV176" s="267">
        <v>1000</v>
      </c>
      <c r="DW176" s="267">
        <v>614000</v>
      </c>
      <c r="DX176" s="267">
        <v>64000</v>
      </c>
      <c r="DY176" s="267">
        <v>548000</v>
      </c>
      <c r="DZ176" s="267">
        <v>68000</v>
      </c>
      <c r="EA176" s="267">
        <v>48000</v>
      </c>
      <c r="EB176" s="267">
        <v>3000</v>
      </c>
      <c r="EC176" s="267">
        <v>125000</v>
      </c>
      <c r="ED176" s="267">
        <v>19000</v>
      </c>
      <c r="EE176" s="267">
        <v>560000</v>
      </c>
      <c r="EF176" s="267">
        <v>68000</v>
      </c>
      <c r="EG176" s="267">
        <v>632000</v>
      </c>
      <c r="EH176" s="267">
        <v>57000</v>
      </c>
      <c r="EI176" s="267">
        <v>687000</v>
      </c>
      <c r="EJ176" s="267">
        <v>88000</v>
      </c>
      <c r="EK176" s="267">
        <v>0</v>
      </c>
      <c r="EL176" s="267">
        <v>0</v>
      </c>
      <c r="EM176" s="267">
        <v>0</v>
      </c>
      <c r="EN176" s="267">
        <v>1</v>
      </c>
      <c r="EO176" s="267">
        <v>0</v>
      </c>
      <c r="EP176" s="267">
        <v>0</v>
      </c>
      <c r="EQ176" s="267">
        <v>1</v>
      </c>
      <c r="ER176" s="267" t="s">
        <v>1679</v>
      </c>
    </row>
    <row r="177" spans="1:148" x14ac:dyDescent="0.35">
      <c r="A177" s="267" t="s">
        <v>1852</v>
      </c>
      <c r="B177" s="267">
        <v>1000</v>
      </c>
      <c r="C177" s="267">
        <v>1000</v>
      </c>
      <c r="D177" s="267">
        <v>1000</v>
      </c>
      <c r="E177" s="267">
        <v>1000</v>
      </c>
      <c r="F177" s="267">
        <v>1000</v>
      </c>
      <c r="G177" s="267">
        <v>1000</v>
      </c>
      <c r="H177" s="267">
        <v>1000</v>
      </c>
      <c r="I177" s="267">
        <v>1000</v>
      </c>
      <c r="J177" s="267">
        <v>1000</v>
      </c>
      <c r="K177" s="267">
        <v>1000</v>
      </c>
      <c r="L177" s="267">
        <v>1000</v>
      </c>
      <c r="M177" s="267">
        <v>1000</v>
      </c>
      <c r="N177" s="267">
        <v>5000</v>
      </c>
      <c r="O177" s="267">
        <v>3000</v>
      </c>
      <c r="P177" s="267">
        <v>1000</v>
      </c>
      <c r="Q177" s="267">
        <v>9000</v>
      </c>
      <c r="R177" s="267">
        <v>1000</v>
      </c>
      <c r="S177" s="267">
        <v>1000</v>
      </c>
      <c r="T177" s="267">
        <v>1000</v>
      </c>
      <c r="U177" s="267">
        <v>1000</v>
      </c>
      <c r="V177" s="267">
        <v>1000</v>
      </c>
      <c r="W177" s="267">
        <v>1000</v>
      </c>
      <c r="X177" s="267">
        <v>1000</v>
      </c>
      <c r="Y177" s="267">
        <v>1000</v>
      </c>
      <c r="Z177" s="267">
        <v>1000</v>
      </c>
      <c r="AA177" s="267">
        <v>1000</v>
      </c>
      <c r="AB177" s="267">
        <v>1000</v>
      </c>
      <c r="AC177" s="267">
        <v>1000</v>
      </c>
      <c r="AD177" s="267">
        <v>2000</v>
      </c>
      <c r="AE177" s="267">
        <v>1000</v>
      </c>
      <c r="AF177" s="267">
        <v>1000</v>
      </c>
      <c r="AG177" s="267">
        <v>1000</v>
      </c>
      <c r="AH177" s="267">
        <v>1000</v>
      </c>
      <c r="AI177" s="267">
        <v>1000</v>
      </c>
      <c r="AJ177" s="267">
        <v>1000</v>
      </c>
      <c r="AK177" s="267">
        <v>1000</v>
      </c>
      <c r="AL177" s="267">
        <v>1000</v>
      </c>
      <c r="AM177" s="267">
        <v>1000</v>
      </c>
      <c r="AN177" s="267">
        <v>1000</v>
      </c>
      <c r="AO177" s="267">
        <v>57000</v>
      </c>
      <c r="AP177" s="267">
        <v>16000</v>
      </c>
      <c r="AQ177" s="267">
        <v>6000</v>
      </c>
      <c r="AR177" s="267">
        <v>6000</v>
      </c>
      <c r="AS177" s="267">
        <v>2000</v>
      </c>
      <c r="AT177" s="267">
        <v>1000</v>
      </c>
      <c r="AU177" s="267">
        <v>11000</v>
      </c>
      <c r="AV177" s="267">
        <v>1000</v>
      </c>
      <c r="AW177" s="267">
        <v>1000</v>
      </c>
      <c r="AX177" s="267">
        <v>3000</v>
      </c>
      <c r="AY177" s="267">
        <v>1000</v>
      </c>
      <c r="AZ177" s="267">
        <v>1000</v>
      </c>
      <c r="BA177" s="267">
        <v>2000</v>
      </c>
      <c r="BB177" s="267">
        <v>1000</v>
      </c>
      <c r="BC177" s="267">
        <v>1000</v>
      </c>
      <c r="BD177" s="267">
        <v>1000</v>
      </c>
      <c r="BE177" s="267">
        <v>1000</v>
      </c>
      <c r="BF177" s="267">
        <v>1000</v>
      </c>
      <c r="BG177" s="267">
        <v>2000</v>
      </c>
      <c r="BH177" s="267">
        <v>1000</v>
      </c>
      <c r="BI177" s="267">
        <v>1000</v>
      </c>
      <c r="BJ177" s="267">
        <v>4000</v>
      </c>
      <c r="BK177" s="267">
        <v>1000</v>
      </c>
      <c r="BL177" s="267">
        <v>1000</v>
      </c>
      <c r="BM177" s="267">
        <v>1000</v>
      </c>
      <c r="BN177" s="267">
        <v>1000</v>
      </c>
      <c r="BO177" s="267">
        <v>1000</v>
      </c>
      <c r="BP177" s="267">
        <v>4000</v>
      </c>
      <c r="BQ177" s="267">
        <v>1000</v>
      </c>
      <c r="BR177" s="267">
        <v>1000</v>
      </c>
      <c r="BS177" s="267">
        <v>1000</v>
      </c>
      <c r="BT177" s="267">
        <v>1000</v>
      </c>
      <c r="BU177" s="267">
        <v>1000</v>
      </c>
      <c r="BV177" s="267">
        <v>1000</v>
      </c>
      <c r="BW177" s="267">
        <v>2000</v>
      </c>
      <c r="BX177" s="267">
        <v>1000</v>
      </c>
      <c r="BY177" s="267">
        <v>1000</v>
      </c>
      <c r="BZ177" s="267">
        <v>1000</v>
      </c>
      <c r="CA177" s="267">
        <v>1000</v>
      </c>
      <c r="CB177" s="267">
        <v>1000</v>
      </c>
      <c r="CC177" s="267">
        <v>1000</v>
      </c>
      <c r="CD177" s="267">
        <v>1000</v>
      </c>
      <c r="CE177" s="267">
        <v>4000</v>
      </c>
      <c r="CF177" s="267">
        <v>1000</v>
      </c>
      <c r="CG177" s="267">
        <v>1000</v>
      </c>
      <c r="CH177" s="267">
        <v>1000</v>
      </c>
      <c r="CI177" s="267">
        <v>1000</v>
      </c>
      <c r="CJ177" s="267">
        <v>1000</v>
      </c>
      <c r="CK177" s="267">
        <v>1000</v>
      </c>
      <c r="CL177" s="267">
        <v>1000</v>
      </c>
      <c r="CM177" s="267">
        <v>1000</v>
      </c>
      <c r="CN177" s="267">
        <v>2000</v>
      </c>
      <c r="CO177" s="267">
        <v>1000</v>
      </c>
      <c r="CP177" s="267">
        <v>1000</v>
      </c>
      <c r="CQ177" s="267">
        <v>1000</v>
      </c>
      <c r="CR177" s="267">
        <v>1000</v>
      </c>
      <c r="CS177" s="267">
        <v>1000</v>
      </c>
      <c r="CT177" s="267">
        <v>3000</v>
      </c>
      <c r="CU177" s="267">
        <v>1000</v>
      </c>
      <c r="CV177" s="267">
        <v>1000</v>
      </c>
      <c r="CW177" s="267">
        <v>20000</v>
      </c>
      <c r="CX177" s="267">
        <v>9000</v>
      </c>
      <c r="CY177" s="267">
        <v>2000</v>
      </c>
      <c r="CZ177" s="267">
        <v>1000</v>
      </c>
      <c r="DA177" s="267">
        <v>1000</v>
      </c>
      <c r="DB177" s="267">
        <v>1000</v>
      </c>
      <c r="DC177" s="267">
        <v>1000</v>
      </c>
      <c r="DD177" s="267">
        <v>1000</v>
      </c>
      <c r="DE177" s="267">
        <v>1000</v>
      </c>
      <c r="DF177" s="267">
        <v>1000</v>
      </c>
      <c r="DG177" s="267">
        <v>1000</v>
      </c>
      <c r="DH177" s="267">
        <v>1000</v>
      </c>
      <c r="DI177" s="267">
        <v>15000</v>
      </c>
      <c r="DJ177" s="267">
        <v>2000</v>
      </c>
      <c r="DK177" s="267">
        <v>2000</v>
      </c>
      <c r="DL177" s="267">
        <v>36000</v>
      </c>
      <c r="DM177" s="267">
        <v>11000</v>
      </c>
      <c r="DN177" s="267">
        <v>6000</v>
      </c>
      <c r="DO177" s="267">
        <v>3000</v>
      </c>
      <c r="DP177" s="267">
        <v>1000</v>
      </c>
      <c r="DQ177" s="267">
        <v>1000</v>
      </c>
      <c r="DR177" s="267">
        <v>33000</v>
      </c>
      <c r="DS177" s="267">
        <v>16000</v>
      </c>
      <c r="DT177" s="267">
        <v>23000</v>
      </c>
      <c r="DU177" s="267">
        <v>70000</v>
      </c>
      <c r="DV177" s="267">
        <v>1000</v>
      </c>
      <c r="DW177" s="267">
        <v>614000</v>
      </c>
      <c r="DX177" s="267">
        <v>64000</v>
      </c>
      <c r="DY177" s="267">
        <v>548000</v>
      </c>
      <c r="DZ177" s="267">
        <v>68000</v>
      </c>
      <c r="EA177" s="267">
        <v>48000</v>
      </c>
      <c r="EB177" s="267">
        <v>3000</v>
      </c>
      <c r="EC177" s="267">
        <v>125000</v>
      </c>
      <c r="ED177" s="267">
        <v>19000</v>
      </c>
      <c r="EE177" s="267">
        <v>560000</v>
      </c>
      <c r="EF177" s="267">
        <v>68000</v>
      </c>
      <c r="EG177" s="267">
        <v>632000</v>
      </c>
      <c r="EH177" s="267">
        <v>57000</v>
      </c>
      <c r="EI177" s="267">
        <v>687000</v>
      </c>
      <c r="EJ177" s="267">
        <v>88000</v>
      </c>
      <c r="EK177" s="267">
        <v>0</v>
      </c>
      <c r="EL177" s="267">
        <v>0</v>
      </c>
      <c r="EM177" s="267">
        <v>0</v>
      </c>
      <c r="EN177" s="267">
        <v>1</v>
      </c>
      <c r="EO177" s="267">
        <v>0</v>
      </c>
      <c r="EP177" s="267">
        <v>0</v>
      </c>
      <c r="EQ177" s="267">
        <v>0</v>
      </c>
      <c r="ER177" s="267" t="s">
        <v>1850</v>
      </c>
    </row>
    <row r="178" spans="1:148" x14ac:dyDescent="0.35">
      <c r="A178" s="267" t="s">
        <v>1178</v>
      </c>
      <c r="B178" s="267">
        <v>1000</v>
      </c>
      <c r="C178" s="267">
        <v>1000</v>
      </c>
      <c r="D178" s="267">
        <v>1000</v>
      </c>
      <c r="E178" s="267">
        <v>1000</v>
      </c>
      <c r="F178" s="267">
        <v>1000</v>
      </c>
      <c r="G178" s="267">
        <v>1000</v>
      </c>
      <c r="H178" s="267">
        <v>1000</v>
      </c>
      <c r="I178" s="267">
        <v>1000</v>
      </c>
      <c r="J178" s="267">
        <v>1000</v>
      </c>
      <c r="K178" s="267">
        <v>1000</v>
      </c>
      <c r="L178" s="267">
        <v>1000</v>
      </c>
      <c r="M178" s="267">
        <v>1000</v>
      </c>
      <c r="N178" s="267">
        <v>5000</v>
      </c>
      <c r="O178" s="267">
        <v>3000</v>
      </c>
      <c r="P178" s="267">
        <v>1000</v>
      </c>
      <c r="Q178" s="267">
        <v>9000</v>
      </c>
      <c r="R178" s="267">
        <v>1000</v>
      </c>
      <c r="S178" s="267">
        <v>1000</v>
      </c>
      <c r="T178" s="267">
        <v>1000</v>
      </c>
      <c r="U178" s="267">
        <v>1000</v>
      </c>
      <c r="V178" s="267">
        <v>1000</v>
      </c>
      <c r="W178" s="267">
        <v>1000</v>
      </c>
      <c r="X178" s="267">
        <v>1000</v>
      </c>
      <c r="Y178" s="267">
        <v>1000</v>
      </c>
      <c r="Z178" s="267">
        <v>1000</v>
      </c>
      <c r="AA178" s="267">
        <v>1000</v>
      </c>
      <c r="AB178" s="267">
        <v>1000</v>
      </c>
      <c r="AC178" s="267">
        <v>1000</v>
      </c>
      <c r="AD178" s="267">
        <v>2000</v>
      </c>
      <c r="AE178" s="267">
        <v>1000</v>
      </c>
      <c r="AF178" s="267">
        <v>1000</v>
      </c>
      <c r="AG178" s="267">
        <v>1000</v>
      </c>
      <c r="AH178" s="267">
        <v>1000</v>
      </c>
      <c r="AI178" s="267">
        <v>1000</v>
      </c>
      <c r="AJ178" s="267">
        <v>1000</v>
      </c>
      <c r="AK178" s="267">
        <v>1000</v>
      </c>
      <c r="AL178" s="267">
        <v>1000</v>
      </c>
      <c r="AM178" s="267">
        <v>1000</v>
      </c>
      <c r="AN178" s="267">
        <v>1000</v>
      </c>
      <c r="AO178" s="267">
        <v>57000</v>
      </c>
      <c r="AP178" s="267">
        <v>16000</v>
      </c>
      <c r="AQ178" s="267">
        <v>6000</v>
      </c>
      <c r="AR178" s="267">
        <v>6000</v>
      </c>
      <c r="AS178" s="267">
        <v>2000</v>
      </c>
      <c r="AT178" s="267">
        <v>1000</v>
      </c>
      <c r="AU178" s="267">
        <v>11000</v>
      </c>
      <c r="AV178" s="267">
        <v>1000</v>
      </c>
      <c r="AW178" s="267">
        <v>1000</v>
      </c>
      <c r="AX178" s="267">
        <v>3000</v>
      </c>
      <c r="AY178" s="267">
        <v>1000</v>
      </c>
      <c r="AZ178" s="267">
        <v>1000</v>
      </c>
      <c r="BA178" s="267">
        <v>2000</v>
      </c>
      <c r="BB178" s="267">
        <v>1000</v>
      </c>
      <c r="BC178" s="267">
        <v>1000</v>
      </c>
      <c r="BD178" s="267">
        <v>1000</v>
      </c>
      <c r="BE178" s="267">
        <v>1000</v>
      </c>
      <c r="BF178" s="267">
        <v>1000</v>
      </c>
      <c r="BG178" s="267">
        <v>2000</v>
      </c>
      <c r="BH178" s="267">
        <v>1000</v>
      </c>
      <c r="BI178" s="267">
        <v>1000</v>
      </c>
      <c r="BJ178" s="267">
        <v>4000</v>
      </c>
      <c r="BK178" s="267">
        <v>1000</v>
      </c>
      <c r="BL178" s="267">
        <v>1000</v>
      </c>
      <c r="BM178" s="267">
        <v>1000</v>
      </c>
      <c r="BN178" s="267">
        <v>1000</v>
      </c>
      <c r="BO178" s="267">
        <v>1000</v>
      </c>
      <c r="BP178" s="267">
        <v>4000</v>
      </c>
      <c r="BQ178" s="267">
        <v>1000</v>
      </c>
      <c r="BR178" s="267">
        <v>1000</v>
      </c>
      <c r="BS178" s="267">
        <v>1000</v>
      </c>
      <c r="BT178" s="267">
        <v>1000</v>
      </c>
      <c r="BU178" s="267">
        <v>1000</v>
      </c>
      <c r="BV178" s="267">
        <v>1000</v>
      </c>
      <c r="BW178" s="267">
        <v>2000</v>
      </c>
      <c r="BX178" s="267">
        <v>1000</v>
      </c>
      <c r="BY178" s="267">
        <v>1000</v>
      </c>
      <c r="BZ178" s="267">
        <v>1000</v>
      </c>
      <c r="CA178" s="267">
        <v>1000</v>
      </c>
      <c r="CB178" s="267">
        <v>1000</v>
      </c>
      <c r="CC178" s="267">
        <v>1000</v>
      </c>
      <c r="CD178" s="267">
        <v>1000</v>
      </c>
      <c r="CE178" s="267">
        <v>4000</v>
      </c>
      <c r="CF178" s="267">
        <v>1000</v>
      </c>
      <c r="CG178" s="267">
        <v>1000</v>
      </c>
      <c r="CH178" s="267">
        <v>1000</v>
      </c>
      <c r="CI178" s="267">
        <v>1000</v>
      </c>
      <c r="CJ178" s="267">
        <v>1000</v>
      </c>
      <c r="CK178" s="267">
        <v>1000</v>
      </c>
      <c r="CL178" s="267">
        <v>1000</v>
      </c>
      <c r="CM178" s="267">
        <v>1000</v>
      </c>
      <c r="CN178" s="267">
        <v>2000</v>
      </c>
      <c r="CO178" s="267">
        <v>1000</v>
      </c>
      <c r="CP178" s="267">
        <v>1000</v>
      </c>
      <c r="CQ178" s="267">
        <v>1000</v>
      </c>
      <c r="CR178" s="267">
        <v>1000</v>
      </c>
      <c r="CS178" s="267">
        <v>1000</v>
      </c>
      <c r="CT178" s="267">
        <v>3000</v>
      </c>
      <c r="CU178" s="267">
        <v>1000</v>
      </c>
      <c r="CV178" s="267">
        <v>1000</v>
      </c>
      <c r="CW178" s="267">
        <v>20000</v>
      </c>
      <c r="CX178" s="267">
        <v>9000</v>
      </c>
      <c r="CY178" s="267">
        <v>2000</v>
      </c>
      <c r="CZ178" s="267">
        <v>1000</v>
      </c>
      <c r="DA178" s="267">
        <v>1000</v>
      </c>
      <c r="DB178" s="267">
        <v>1000</v>
      </c>
      <c r="DC178" s="267">
        <v>1000</v>
      </c>
      <c r="DD178" s="267">
        <v>1000</v>
      </c>
      <c r="DE178" s="267">
        <v>1000</v>
      </c>
      <c r="DF178" s="267">
        <v>1000</v>
      </c>
      <c r="DG178" s="267">
        <v>1000</v>
      </c>
      <c r="DH178" s="267">
        <v>1000</v>
      </c>
      <c r="DI178" s="267">
        <v>15000</v>
      </c>
      <c r="DJ178" s="267">
        <v>2000</v>
      </c>
      <c r="DK178" s="267">
        <v>2000</v>
      </c>
      <c r="DL178" s="267">
        <v>36000</v>
      </c>
      <c r="DM178" s="267">
        <v>11000</v>
      </c>
      <c r="DN178" s="267">
        <v>6000</v>
      </c>
      <c r="DO178" s="267">
        <v>3000</v>
      </c>
      <c r="DP178" s="267">
        <v>1000</v>
      </c>
      <c r="DQ178" s="267">
        <v>1000</v>
      </c>
      <c r="DR178" s="267">
        <v>33000</v>
      </c>
      <c r="DS178" s="267">
        <v>16000</v>
      </c>
      <c r="DT178" s="267">
        <v>23000</v>
      </c>
      <c r="DU178" s="267">
        <v>70000</v>
      </c>
      <c r="DV178" s="267">
        <v>1000</v>
      </c>
      <c r="DW178" s="267">
        <v>614000</v>
      </c>
      <c r="DX178" s="267">
        <v>64000</v>
      </c>
      <c r="DY178" s="267">
        <v>548000</v>
      </c>
      <c r="DZ178" s="267">
        <v>68000</v>
      </c>
      <c r="EA178" s="267">
        <v>48000</v>
      </c>
      <c r="EB178" s="267">
        <v>3000</v>
      </c>
      <c r="EC178" s="267">
        <v>125000</v>
      </c>
      <c r="ED178" s="267">
        <v>19000</v>
      </c>
      <c r="EE178" s="267">
        <v>560000</v>
      </c>
      <c r="EF178" s="267">
        <v>68000</v>
      </c>
      <c r="EG178" s="267">
        <v>632000</v>
      </c>
      <c r="EH178" s="267">
        <v>57000</v>
      </c>
      <c r="EI178" s="267">
        <v>687000</v>
      </c>
      <c r="EJ178" s="267">
        <v>88000</v>
      </c>
      <c r="EK178" s="267">
        <v>0</v>
      </c>
      <c r="EL178" s="267">
        <v>0</v>
      </c>
      <c r="EM178" s="267">
        <v>0</v>
      </c>
      <c r="EN178" s="267">
        <v>1</v>
      </c>
      <c r="EO178" s="267">
        <v>0</v>
      </c>
      <c r="EP178" s="267">
        <v>0</v>
      </c>
      <c r="EQ178" s="267">
        <v>0</v>
      </c>
      <c r="ER178" s="267" t="s">
        <v>1176</v>
      </c>
    </row>
    <row r="179" spans="1:148" x14ac:dyDescent="0.35">
      <c r="A179" s="267" t="s">
        <v>1786</v>
      </c>
      <c r="B179" s="267">
        <v>1000</v>
      </c>
      <c r="C179" s="267">
        <v>1000</v>
      </c>
      <c r="D179" s="267">
        <v>1000</v>
      </c>
      <c r="E179" s="267">
        <v>1000</v>
      </c>
      <c r="F179" s="267">
        <v>1000</v>
      </c>
      <c r="G179" s="267">
        <v>1000</v>
      </c>
      <c r="H179" s="267">
        <v>1000</v>
      </c>
      <c r="I179" s="267">
        <v>1000</v>
      </c>
      <c r="J179" s="267">
        <v>1000</v>
      </c>
      <c r="K179" s="267">
        <v>1000</v>
      </c>
      <c r="L179" s="267">
        <v>1000</v>
      </c>
      <c r="M179" s="267">
        <v>1000</v>
      </c>
      <c r="N179" s="267">
        <v>5000</v>
      </c>
      <c r="O179" s="267">
        <v>3000</v>
      </c>
      <c r="P179" s="267">
        <v>1000</v>
      </c>
      <c r="Q179" s="267">
        <v>9000</v>
      </c>
      <c r="R179" s="267">
        <v>1000</v>
      </c>
      <c r="S179" s="267">
        <v>1000</v>
      </c>
      <c r="T179" s="267">
        <v>1000</v>
      </c>
      <c r="U179" s="267">
        <v>1000</v>
      </c>
      <c r="V179" s="267">
        <v>1000</v>
      </c>
      <c r="W179" s="267">
        <v>1000</v>
      </c>
      <c r="X179" s="267">
        <v>1000</v>
      </c>
      <c r="Y179" s="267">
        <v>1000</v>
      </c>
      <c r="Z179" s="267">
        <v>1000</v>
      </c>
      <c r="AA179" s="267">
        <v>1000</v>
      </c>
      <c r="AB179" s="267">
        <v>1000</v>
      </c>
      <c r="AC179" s="267">
        <v>1000</v>
      </c>
      <c r="AD179" s="267">
        <v>2000</v>
      </c>
      <c r="AE179" s="267">
        <v>1000</v>
      </c>
      <c r="AF179" s="267">
        <v>1000</v>
      </c>
      <c r="AG179" s="267">
        <v>1000</v>
      </c>
      <c r="AH179" s="267">
        <v>1000</v>
      </c>
      <c r="AI179" s="267">
        <v>1000</v>
      </c>
      <c r="AJ179" s="267">
        <v>1000</v>
      </c>
      <c r="AK179" s="267">
        <v>1000</v>
      </c>
      <c r="AL179" s="267">
        <v>1000</v>
      </c>
      <c r="AM179" s="267">
        <v>1000</v>
      </c>
      <c r="AN179" s="267">
        <v>1000</v>
      </c>
      <c r="AO179" s="267">
        <v>57000</v>
      </c>
      <c r="AP179" s="267">
        <v>16000</v>
      </c>
      <c r="AQ179" s="267">
        <v>6000</v>
      </c>
      <c r="AR179" s="267">
        <v>6000</v>
      </c>
      <c r="AS179" s="267">
        <v>2000</v>
      </c>
      <c r="AT179" s="267">
        <v>1000</v>
      </c>
      <c r="AU179" s="267">
        <v>11000</v>
      </c>
      <c r="AV179" s="267">
        <v>1000</v>
      </c>
      <c r="AW179" s="267">
        <v>1000</v>
      </c>
      <c r="AX179" s="267">
        <v>3000</v>
      </c>
      <c r="AY179" s="267">
        <v>1000</v>
      </c>
      <c r="AZ179" s="267">
        <v>1000</v>
      </c>
      <c r="BA179" s="267">
        <v>2000</v>
      </c>
      <c r="BB179" s="267">
        <v>1000</v>
      </c>
      <c r="BC179" s="267">
        <v>1000</v>
      </c>
      <c r="BD179" s="267">
        <v>1000</v>
      </c>
      <c r="BE179" s="267">
        <v>1000</v>
      </c>
      <c r="BF179" s="267">
        <v>1000</v>
      </c>
      <c r="BG179" s="267">
        <v>2000</v>
      </c>
      <c r="BH179" s="267">
        <v>1000</v>
      </c>
      <c r="BI179" s="267">
        <v>1000</v>
      </c>
      <c r="BJ179" s="267">
        <v>4000</v>
      </c>
      <c r="BK179" s="267">
        <v>1000</v>
      </c>
      <c r="BL179" s="267">
        <v>1000</v>
      </c>
      <c r="BM179" s="267">
        <v>1000</v>
      </c>
      <c r="BN179" s="267">
        <v>1000</v>
      </c>
      <c r="BO179" s="267">
        <v>1000</v>
      </c>
      <c r="BP179" s="267">
        <v>4000</v>
      </c>
      <c r="BQ179" s="267">
        <v>1000</v>
      </c>
      <c r="BR179" s="267">
        <v>1000</v>
      </c>
      <c r="BS179" s="267">
        <v>1000</v>
      </c>
      <c r="BT179" s="267">
        <v>1000</v>
      </c>
      <c r="BU179" s="267">
        <v>1000</v>
      </c>
      <c r="BV179" s="267">
        <v>1000</v>
      </c>
      <c r="BW179" s="267">
        <v>2000</v>
      </c>
      <c r="BX179" s="267">
        <v>1000</v>
      </c>
      <c r="BY179" s="267">
        <v>1000</v>
      </c>
      <c r="BZ179" s="267">
        <v>1000</v>
      </c>
      <c r="CA179" s="267">
        <v>1000</v>
      </c>
      <c r="CB179" s="267">
        <v>1000</v>
      </c>
      <c r="CC179" s="267">
        <v>1000</v>
      </c>
      <c r="CD179" s="267">
        <v>1000</v>
      </c>
      <c r="CE179" s="267">
        <v>4000</v>
      </c>
      <c r="CF179" s="267">
        <v>1000</v>
      </c>
      <c r="CG179" s="267">
        <v>1000</v>
      </c>
      <c r="CH179" s="267">
        <v>1000</v>
      </c>
      <c r="CI179" s="267">
        <v>1000</v>
      </c>
      <c r="CJ179" s="267">
        <v>1000</v>
      </c>
      <c r="CK179" s="267">
        <v>1000</v>
      </c>
      <c r="CL179" s="267">
        <v>1000</v>
      </c>
      <c r="CM179" s="267">
        <v>1000</v>
      </c>
      <c r="CN179" s="267">
        <v>2000</v>
      </c>
      <c r="CO179" s="267">
        <v>1000</v>
      </c>
      <c r="CP179" s="267">
        <v>1000</v>
      </c>
      <c r="CQ179" s="267">
        <v>1000</v>
      </c>
      <c r="CR179" s="267">
        <v>1000</v>
      </c>
      <c r="CS179" s="267">
        <v>1000</v>
      </c>
      <c r="CT179" s="267">
        <v>3000</v>
      </c>
      <c r="CU179" s="267">
        <v>1000</v>
      </c>
      <c r="CV179" s="267">
        <v>1000</v>
      </c>
      <c r="CW179" s="267">
        <v>20000</v>
      </c>
      <c r="CX179" s="267">
        <v>9000</v>
      </c>
      <c r="CY179" s="267">
        <v>2000</v>
      </c>
      <c r="CZ179" s="267">
        <v>1000</v>
      </c>
      <c r="DA179" s="267">
        <v>1000</v>
      </c>
      <c r="DB179" s="267">
        <v>1000</v>
      </c>
      <c r="DC179" s="267">
        <v>1000</v>
      </c>
      <c r="DD179" s="267">
        <v>1000</v>
      </c>
      <c r="DE179" s="267">
        <v>1000</v>
      </c>
      <c r="DF179" s="267">
        <v>1000</v>
      </c>
      <c r="DG179" s="267">
        <v>1000</v>
      </c>
      <c r="DH179" s="267">
        <v>1000</v>
      </c>
      <c r="DI179" s="267">
        <v>15000</v>
      </c>
      <c r="DJ179" s="267">
        <v>2000</v>
      </c>
      <c r="DK179" s="267">
        <v>2000</v>
      </c>
      <c r="DL179" s="267">
        <v>36000</v>
      </c>
      <c r="DM179" s="267">
        <v>11000</v>
      </c>
      <c r="DN179" s="267">
        <v>6000</v>
      </c>
      <c r="DO179" s="267">
        <v>3000</v>
      </c>
      <c r="DP179" s="267">
        <v>1000</v>
      </c>
      <c r="DQ179" s="267">
        <v>1000</v>
      </c>
      <c r="DR179" s="267">
        <v>33000</v>
      </c>
      <c r="DS179" s="267">
        <v>16000</v>
      </c>
      <c r="DT179" s="267">
        <v>23000</v>
      </c>
      <c r="DU179" s="267">
        <v>70000</v>
      </c>
      <c r="DV179" s="267">
        <v>1000</v>
      </c>
      <c r="DW179" s="267">
        <v>614000</v>
      </c>
      <c r="DX179" s="267">
        <v>64000</v>
      </c>
      <c r="DY179" s="267">
        <v>548000</v>
      </c>
      <c r="DZ179" s="267">
        <v>68000</v>
      </c>
      <c r="EA179" s="267">
        <v>48000</v>
      </c>
      <c r="EB179" s="267">
        <v>3000</v>
      </c>
      <c r="EC179" s="267">
        <v>125000</v>
      </c>
      <c r="ED179" s="267">
        <v>19000</v>
      </c>
      <c r="EE179" s="267">
        <v>560000</v>
      </c>
      <c r="EF179" s="267">
        <v>68000</v>
      </c>
      <c r="EG179" s="267">
        <v>632000</v>
      </c>
      <c r="EH179" s="267">
        <v>57000</v>
      </c>
      <c r="EI179" s="267">
        <v>687000</v>
      </c>
      <c r="EJ179" s="267">
        <v>88000</v>
      </c>
      <c r="EK179" s="267">
        <v>0</v>
      </c>
      <c r="EL179" s="267">
        <v>0</v>
      </c>
      <c r="EM179" s="267">
        <v>0</v>
      </c>
      <c r="EN179" s="267">
        <v>1</v>
      </c>
      <c r="EO179" s="267">
        <v>0</v>
      </c>
      <c r="EP179" s="267">
        <v>0</v>
      </c>
      <c r="EQ179" s="267">
        <v>1</v>
      </c>
      <c r="ER179" s="267" t="s">
        <v>1784</v>
      </c>
    </row>
    <row r="180" spans="1:148" x14ac:dyDescent="0.35">
      <c r="A180" s="267" t="s">
        <v>1915</v>
      </c>
      <c r="B180" s="267">
        <v>1000</v>
      </c>
      <c r="C180" s="267">
        <v>1000</v>
      </c>
      <c r="D180" s="267">
        <v>1000</v>
      </c>
      <c r="E180" s="267">
        <v>1000</v>
      </c>
      <c r="F180" s="267">
        <v>1000</v>
      </c>
      <c r="G180" s="267">
        <v>1000</v>
      </c>
      <c r="H180" s="267">
        <v>1000</v>
      </c>
      <c r="I180" s="267">
        <v>1000</v>
      </c>
      <c r="J180" s="267">
        <v>1000</v>
      </c>
      <c r="K180" s="267">
        <v>1000</v>
      </c>
      <c r="L180" s="267">
        <v>1000</v>
      </c>
      <c r="M180" s="267">
        <v>1000</v>
      </c>
      <c r="N180" s="267">
        <v>5000</v>
      </c>
      <c r="O180" s="267">
        <v>3000</v>
      </c>
      <c r="P180" s="267">
        <v>1000</v>
      </c>
      <c r="Q180" s="267">
        <v>9000</v>
      </c>
      <c r="R180" s="267">
        <v>1000</v>
      </c>
      <c r="S180" s="267">
        <v>1000</v>
      </c>
      <c r="T180" s="267">
        <v>1000</v>
      </c>
      <c r="U180" s="267">
        <v>1000</v>
      </c>
      <c r="V180" s="267">
        <v>1000</v>
      </c>
      <c r="W180" s="267">
        <v>1000</v>
      </c>
      <c r="X180" s="267">
        <v>1000</v>
      </c>
      <c r="Y180" s="267">
        <v>1000</v>
      </c>
      <c r="Z180" s="267">
        <v>1000</v>
      </c>
      <c r="AA180" s="267">
        <v>1000</v>
      </c>
      <c r="AB180" s="267">
        <v>1000</v>
      </c>
      <c r="AC180" s="267">
        <v>1000</v>
      </c>
      <c r="AD180" s="267">
        <v>2000</v>
      </c>
      <c r="AE180" s="267">
        <v>1000</v>
      </c>
      <c r="AF180" s="267">
        <v>1000</v>
      </c>
      <c r="AG180" s="267">
        <v>1000</v>
      </c>
      <c r="AH180" s="267">
        <v>1000</v>
      </c>
      <c r="AI180" s="267">
        <v>1000</v>
      </c>
      <c r="AJ180" s="267">
        <v>1000</v>
      </c>
      <c r="AK180" s="267">
        <v>1000</v>
      </c>
      <c r="AL180" s="267">
        <v>1000</v>
      </c>
      <c r="AM180" s="267">
        <v>1000</v>
      </c>
      <c r="AN180" s="267">
        <v>1000</v>
      </c>
      <c r="AO180" s="267">
        <v>57000</v>
      </c>
      <c r="AP180" s="267">
        <v>16000</v>
      </c>
      <c r="AQ180" s="267">
        <v>6000</v>
      </c>
      <c r="AR180" s="267">
        <v>6000</v>
      </c>
      <c r="AS180" s="267">
        <v>2000</v>
      </c>
      <c r="AT180" s="267">
        <v>1000</v>
      </c>
      <c r="AU180" s="267">
        <v>11000</v>
      </c>
      <c r="AV180" s="267">
        <v>1000</v>
      </c>
      <c r="AW180" s="267">
        <v>1000</v>
      </c>
      <c r="AX180" s="267">
        <v>3000</v>
      </c>
      <c r="AY180" s="267">
        <v>1000</v>
      </c>
      <c r="AZ180" s="267">
        <v>1000</v>
      </c>
      <c r="BA180" s="267">
        <v>2000</v>
      </c>
      <c r="BB180" s="267">
        <v>1000</v>
      </c>
      <c r="BC180" s="267">
        <v>1000</v>
      </c>
      <c r="BD180" s="267">
        <v>1000</v>
      </c>
      <c r="BE180" s="267">
        <v>1000</v>
      </c>
      <c r="BF180" s="267">
        <v>1000</v>
      </c>
      <c r="BG180" s="267">
        <v>2000</v>
      </c>
      <c r="BH180" s="267">
        <v>1000</v>
      </c>
      <c r="BI180" s="267">
        <v>1000</v>
      </c>
      <c r="BJ180" s="267">
        <v>4000</v>
      </c>
      <c r="BK180" s="267">
        <v>1000</v>
      </c>
      <c r="BL180" s="267">
        <v>1000</v>
      </c>
      <c r="BM180" s="267">
        <v>1000</v>
      </c>
      <c r="BN180" s="267">
        <v>1000</v>
      </c>
      <c r="BO180" s="267">
        <v>1000</v>
      </c>
      <c r="BP180" s="267">
        <v>4000</v>
      </c>
      <c r="BQ180" s="267">
        <v>1000</v>
      </c>
      <c r="BR180" s="267">
        <v>1000</v>
      </c>
      <c r="BS180" s="267">
        <v>1000</v>
      </c>
      <c r="BT180" s="267">
        <v>1000</v>
      </c>
      <c r="BU180" s="267">
        <v>1000</v>
      </c>
      <c r="BV180" s="267">
        <v>1000</v>
      </c>
      <c r="BW180" s="267">
        <v>2000</v>
      </c>
      <c r="BX180" s="267">
        <v>1000</v>
      </c>
      <c r="BY180" s="267">
        <v>1000</v>
      </c>
      <c r="BZ180" s="267">
        <v>1000</v>
      </c>
      <c r="CA180" s="267">
        <v>1000</v>
      </c>
      <c r="CB180" s="267">
        <v>1000</v>
      </c>
      <c r="CC180" s="267">
        <v>1000</v>
      </c>
      <c r="CD180" s="267">
        <v>1000</v>
      </c>
      <c r="CE180" s="267">
        <v>4000</v>
      </c>
      <c r="CF180" s="267">
        <v>1000</v>
      </c>
      <c r="CG180" s="267">
        <v>1000</v>
      </c>
      <c r="CH180" s="267">
        <v>1000</v>
      </c>
      <c r="CI180" s="267">
        <v>1000</v>
      </c>
      <c r="CJ180" s="267">
        <v>1000</v>
      </c>
      <c r="CK180" s="267">
        <v>1000</v>
      </c>
      <c r="CL180" s="267">
        <v>1000</v>
      </c>
      <c r="CM180" s="267">
        <v>1000</v>
      </c>
      <c r="CN180" s="267">
        <v>2000</v>
      </c>
      <c r="CO180" s="267">
        <v>1000</v>
      </c>
      <c r="CP180" s="267">
        <v>1000</v>
      </c>
      <c r="CQ180" s="267">
        <v>1000</v>
      </c>
      <c r="CR180" s="267">
        <v>1000</v>
      </c>
      <c r="CS180" s="267">
        <v>1000</v>
      </c>
      <c r="CT180" s="267">
        <v>3000</v>
      </c>
      <c r="CU180" s="267">
        <v>1000</v>
      </c>
      <c r="CV180" s="267">
        <v>1000</v>
      </c>
      <c r="CW180" s="267">
        <v>20000</v>
      </c>
      <c r="CX180" s="267">
        <v>9000</v>
      </c>
      <c r="CY180" s="267">
        <v>2000</v>
      </c>
      <c r="CZ180" s="267">
        <v>1000</v>
      </c>
      <c r="DA180" s="267">
        <v>1000</v>
      </c>
      <c r="DB180" s="267">
        <v>1000</v>
      </c>
      <c r="DC180" s="267">
        <v>1000</v>
      </c>
      <c r="DD180" s="267">
        <v>1000</v>
      </c>
      <c r="DE180" s="267">
        <v>1000</v>
      </c>
      <c r="DF180" s="267">
        <v>1000</v>
      </c>
      <c r="DG180" s="267">
        <v>1000</v>
      </c>
      <c r="DH180" s="267">
        <v>1000</v>
      </c>
      <c r="DI180" s="267">
        <v>15000</v>
      </c>
      <c r="DJ180" s="267">
        <v>2000</v>
      </c>
      <c r="DK180" s="267">
        <v>2000</v>
      </c>
      <c r="DL180" s="267">
        <v>36000</v>
      </c>
      <c r="DM180" s="267">
        <v>11000</v>
      </c>
      <c r="DN180" s="267">
        <v>6000</v>
      </c>
      <c r="DO180" s="267">
        <v>3000</v>
      </c>
      <c r="DP180" s="267">
        <v>1000</v>
      </c>
      <c r="DQ180" s="267">
        <v>1000</v>
      </c>
      <c r="DR180" s="267">
        <v>33000</v>
      </c>
      <c r="DS180" s="267">
        <v>16000</v>
      </c>
      <c r="DT180" s="267">
        <v>23000</v>
      </c>
      <c r="DU180" s="267">
        <v>70000</v>
      </c>
      <c r="DV180" s="267">
        <v>1000</v>
      </c>
      <c r="DW180" s="267">
        <v>614000</v>
      </c>
      <c r="DX180" s="267">
        <v>64000</v>
      </c>
      <c r="DY180" s="267">
        <v>548000</v>
      </c>
      <c r="DZ180" s="267">
        <v>68000</v>
      </c>
      <c r="EA180" s="267">
        <v>48000</v>
      </c>
      <c r="EB180" s="267">
        <v>3000</v>
      </c>
      <c r="EC180" s="267">
        <v>125000</v>
      </c>
      <c r="ED180" s="267">
        <v>19000</v>
      </c>
      <c r="EE180" s="267">
        <v>560000</v>
      </c>
      <c r="EF180" s="267">
        <v>68000</v>
      </c>
      <c r="EG180" s="267">
        <v>632000</v>
      </c>
      <c r="EH180" s="267">
        <v>57000</v>
      </c>
      <c r="EI180" s="267">
        <v>687000</v>
      </c>
      <c r="EJ180" s="267">
        <v>88000</v>
      </c>
      <c r="EK180" s="267">
        <v>0</v>
      </c>
      <c r="EL180" s="267">
        <v>0</v>
      </c>
      <c r="EM180" s="267">
        <v>0</v>
      </c>
      <c r="EN180" s="267">
        <v>1</v>
      </c>
      <c r="EO180" s="267">
        <v>0</v>
      </c>
      <c r="EP180" s="267">
        <v>0</v>
      </c>
      <c r="EQ180" s="267">
        <v>0</v>
      </c>
      <c r="ER180" s="267" t="s">
        <v>1913</v>
      </c>
    </row>
    <row r="181" spans="1:148" x14ac:dyDescent="0.35">
      <c r="A181" s="267" t="s">
        <v>2083</v>
      </c>
      <c r="B181" s="267">
        <v>1000</v>
      </c>
      <c r="C181" s="267">
        <v>1000</v>
      </c>
      <c r="D181" s="267">
        <v>1000</v>
      </c>
      <c r="E181" s="267">
        <v>1000</v>
      </c>
      <c r="F181" s="267">
        <v>1000</v>
      </c>
      <c r="G181" s="267">
        <v>1000</v>
      </c>
      <c r="H181" s="267">
        <v>1000</v>
      </c>
      <c r="I181" s="267">
        <v>1000</v>
      </c>
      <c r="J181" s="267">
        <v>1000</v>
      </c>
      <c r="K181" s="267">
        <v>1000</v>
      </c>
      <c r="L181" s="267">
        <v>1000</v>
      </c>
      <c r="M181" s="267">
        <v>1000</v>
      </c>
      <c r="N181" s="267">
        <v>5000</v>
      </c>
      <c r="O181" s="267">
        <v>3000</v>
      </c>
      <c r="P181" s="267">
        <v>1000</v>
      </c>
      <c r="Q181" s="267">
        <v>9000</v>
      </c>
      <c r="R181" s="267">
        <v>1000</v>
      </c>
      <c r="S181" s="267">
        <v>1000</v>
      </c>
      <c r="T181" s="267">
        <v>1000</v>
      </c>
      <c r="U181" s="267">
        <v>1000</v>
      </c>
      <c r="V181" s="267">
        <v>1000</v>
      </c>
      <c r="W181" s="267">
        <v>1000</v>
      </c>
      <c r="X181" s="267">
        <v>1000</v>
      </c>
      <c r="Y181" s="267">
        <v>1000</v>
      </c>
      <c r="Z181" s="267">
        <v>1000</v>
      </c>
      <c r="AA181" s="267">
        <v>1000</v>
      </c>
      <c r="AB181" s="267">
        <v>1000</v>
      </c>
      <c r="AC181" s="267">
        <v>1000</v>
      </c>
      <c r="AD181" s="267">
        <v>2000</v>
      </c>
      <c r="AE181" s="267">
        <v>1000</v>
      </c>
      <c r="AF181" s="267">
        <v>1000</v>
      </c>
      <c r="AG181" s="267">
        <v>1000</v>
      </c>
      <c r="AH181" s="267">
        <v>1000</v>
      </c>
      <c r="AI181" s="267">
        <v>1000</v>
      </c>
      <c r="AJ181" s="267">
        <v>1000</v>
      </c>
      <c r="AK181" s="267">
        <v>1000</v>
      </c>
      <c r="AL181" s="267">
        <v>1000</v>
      </c>
      <c r="AM181" s="267">
        <v>1000</v>
      </c>
      <c r="AN181" s="267">
        <v>1000</v>
      </c>
      <c r="AO181" s="267">
        <v>57000</v>
      </c>
      <c r="AP181" s="267">
        <v>16000</v>
      </c>
      <c r="AQ181" s="267">
        <v>6000</v>
      </c>
      <c r="AR181" s="267">
        <v>6000</v>
      </c>
      <c r="AS181" s="267">
        <v>2000</v>
      </c>
      <c r="AT181" s="267">
        <v>1000</v>
      </c>
      <c r="AU181" s="267">
        <v>11000</v>
      </c>
      <c r="AV181" s="267">
        <v>1000</v>
      </c>
      <c r="AW181" s="267">
        <v>1000</v>
      </c>
      <c r="AX181" s="267">
        <v>3000</v>
      </c>
      <c r="AY181" s="267">
        <v>1000</v>
      </c>
      <c r="AZ181" s="267">
        <v>1000</v>
      </c>
      <c r="BA181" s="267">
        <v>2000</v>
      </c>
      <c r="BB181" s="267">
        <v>1000</v>
      </c>
      <c r="BC181" s="267">
        <v>1000</v>
      </c>
      <c r="BD181" s="267">
        <v>1000</v>
      </c>
      <c r="BE181" s="267">
        <v>1000</v>
      </c>
      <c r="BF181" s="267">
        <v>1000</v>
      </c>
      <c r="BG181" s="267">
        <v>2000</v>
      </c>
      <c r="BH181" s="267">
        <v>1000</v>
      </c>
      <c r="BI181" s="267">
        <v>1000</v>
      </c>
      <c r="BJ181" s="267">
        <v>4000</v>
      </c>
      <c r="BK181" s="267">
        <v>1000</v>
      </c>
      <c r="BL181" s="267">
        <v>1000</v>
      </c>
      <c r="BM181" s="267">
        <v>1000</v>
      </c>
      <c r="BN181" s="267">
        <v>1000</v>
      </c>
      <c r="BO181" s="267">
        <v>1000</v>
      </c>
      <c r="BP181" s="267">
        <v>4000</v>
      </c>
      <c r="BQ181" s="267">
        <v>1000</v>
      </c>
      <c r="BR181" s="267">
        <v>1000</v>
      </c>
      <c r="BS181" s="267">
        <v>1000</v>
      </c>
      <c r="BT181" s="267">
        <v>1000</v>
      </c>
      <c r="BU181" s="267">
        <v>1000</v>
      </c>
      <c r="BV181" s="267">
        <v>1000</v>
      </c>
      <c r="BW181" s="267">
        <v>2000</v>
      </c>
      <c r="BX181" s="267">
        <v>1000</v>
      </c>
      <c r="BY181" s="267">
        <v>1000</v>
      </c>
      <c r="BZ181" s="267">
        <v>1000</v>
      </c>
      <c r="CA181" s="267">
        <v>1000</v>
      </c>
      <c r="CB181" s="267">
        <v>1000</v>
      </c>
      <c r="CC181" s="267">
        <v>1000</v>
      </c>
      <c r="CD181" s="267">
        <v>1000</v>
      </c>
      <c r="CE181" s="267">
        <v>4000</v>
      </c>
      <c r="CF181" s="267">
        <v>1000</v>
      </c>
      <c r="CG181" s="267">
        <v>1000</v>
      </c>
      <c r="CH181" s="267">
        <v>1000</v>
      </c>
      <c r="CI181" s="267">
        <v>1000</v>
      </c>
      <c r="CJ181" s="267">
        <v>1000</v>
      </c>
      <c r="CK181" s="267">
        <v>1000</v>
      </c>
      <c r="CL181" s="267">
        <v>1000</v>
      </c>
      <c r="CM181" s="267">
        <v>1000</v>
      </c>
      <c r="CN181" s="267">
        <v>2000</v>
      </c>
      <c r="CO181" s="267">
        <v>1000</v>
      </c>
      <c r="CP181" s="267">
        <v>1000</v>
      </c>
      <c r="CQ181" s="267">
        <v>1000</v>
      </c>
      <c r="CR181" s="267">
        <v>1000</v>
      </c>
      <c r="CS181" s="267">
        <v>1000</v>
      </c>
      <c r="CT181" s="267">
        <v>3000</v>
      </c>
      <c r="CU181" s="267">
        <v>1000</v>
      </c>
      <c r="CV181" s="267">
        <v>1000</v>
      </c>
      <c r="CW181" s="267">
        <v>20000</v>
      </c>
      <c r="CX181" s="267">
        <v>9000</v>
      </c>
      <c r="CY181" s="267">
        <v>2000</v>
      </c>
      <c r="CZ181" s="267">
        <v>1000</v>
      </c>
      <c r="DA181" s="267">
        <v>1000</v>
      </c>
      <c r="DB181" s="267">
        <v>1000</v>
      </c>
      <c r="DC181" s="267">
        <v>1000</v>
      </c>
      <c r="DD181" s="267">
        <v>1000</v>
      </c>
      <c r="DE181" s="267">
        <v>1000</v>
      </c>
      <c r="DF181" s="267">
        <v>1000</v>
      </c>
      <c r="DG181" s="267">
        <v>1000</v>
      </c>
      <c r="DH181" s="267">
        <v>1000</v>
      </c>
      <c r="DI181" s="267">
        <v>15000</v>
      </c>
      <c r="DJ181" s="267">
        <v>2000</v>
      </c>
      <c r="DK181" s="267">
        <v>2000</v>
      </c>
      <c r="DL181" s="267">
        <v>36000</v>
      </c>
      <c r="DM181" s="267">
        <v>11000</v>
      </c>
      <c r="DN181" s="267">
        <v>6000</v>
      </c>
      <c r="DO181" s="267">
        <v>3000</v>
      </c>
      <c r="DP181" s="267">
        <v>1000</v>
      </c>
      <c r="DQ181" s="267">
        <v>1000</v>
      </c>
      <c r="DR181" s="267">
        <v>33000</v>
      </c>
      <c r="DS181" s="267">
        <v>16000</v>
      </c>
      <c r="DT181" s="267">
        <v>23000</v>
      </c>
      <c r="DU181" s="267">
        <v>70000</v>
      </c>
      <c r="DV181" s="267">
        <v>1000</v>
      </c>
      <c r="DW181" s="267">
        <v>614000</v>
      </c>
      <c r="DX181" s="267">
        <v>64000</v>
      </c>
      <c r="DY181" s="267">
        <v>548000</v>
      </c>
      <c r="DZ181" s="267">
        <v>68000</v>
      </c>
      <c r="EA181" s="267">
        <v>48000</v>
      </c>
      <c r="EB181" s="267">
        <v>3000</v>
      </c>
      <c r="EC181" s="267">
        <v>125000</v>
      </c>
      <c r="ED181" s="267">
        <v>19000</v>
      </c>
      <c r="EE181" s="267">
        <v>560000</v>
      </c>
      <c r="EF181" s="267">
        <v>68000</v>
      </c>
      <c r="EG181" s="267">
        <v>632000</v>
      </c>
      <c r="EH181" s="267">
        <v>57000</v>
      </c>
      <c r="EI181" s="267">
        <v>687000</v>
      </c>
      <c r="EJ181" s="267">
        <v>88000</v>
      </c>
      <c r="EK181" s="267">
        <v>0</v>
      </c>
      <c r="EL181" s="267">
        <v>0</v>
      </c>
      <c r="EM181" s="267">
        <v>0</v>
      </c>
      <c r="EN181" s="267">
        <v>1</v>
      </c>
      <c r="EO181" s="267">
        <v>0</v>
      </c>
      <c r="EP181" s="267">
        <v>0</v>
      </c>
      <c r="EQ181" s="267">
        <v>0</v>
      </c>
      <c r="ER181" s="267" t="s">
        <v>2081</v>
      </c>
    </row>
    <row r="182" spans="1:148" x14ac:dyDescent="0.35">
      <c r="A182" s="267" t="s">
        <v>2155</v>
      </c>
      <c r="B182" s="267">
        <v>1000</v>
      </c>
      <c r="C182" s="267">
        <v>1000</v>
      </c>
      <c r="D182" s="267">
        <v>1000</v>
      </c>
      <c r="E182" s="267">
        <v>1000</v>
      </c>
      <c r="F182" s="267">
        <v>1000</v>
      </c>
      <c r="G182" s="267">
        <v>1000</v>
      </c>
      <c r="H182" s="267">
        <v>1000</v>
      </c>
      <c r="I182" s="267">
        <v>1000</v>
      </c>
      <c r="J182" s="267">
        <v>1000</v>
      </c>
      <c r="K182" s="267">
        <v>1000</v>
      </c>
      <c r="L182" s="267">
        <v>1000</v>
      </c>
      <c r="M182" s="267">
        <v>1000</v>
      </c>
      <c r="N182" s="267">
        <v>5000</v>
      </c>
      <c r="O182" s="267">
        <v>3000</v>
      </c>
      <c r="P182" s="267">
        <v>1000</v>
      </c>
      <c r="Q182" s="267">
        <v>9000</v>
      </c>
      <c r="R182" s="267">
        <v>1000</v>
      </c>
      <c r="S182" s="267">
        <v>1000</v>
      </c>
      <c r="T182" s="267">
        <v>1000</v>
      </c>
      <c r="U182" s="267">
        <v>1000</v>
      </c>
      <c r="V182" s="267">
        <v>1000</v>
      </c>
      <c r="W182" s="267">
        <v>1000</v>
      </c>
      <c r="X182" s="267">
        <v>1000</v>
      </c>
      <c r="Y182" s="267">
        <v>1000</v>
      </c>
      <c r="Z182" s="267">
        <v>1000</v>
      </c>
      <c r="AA182" s="267">
        <v>1000</v>
      </c>
      <c r="AB182" s="267">
        <v>1000</v>
      </c>
      <c r="AC182" s="267">
        <v>1000</v>
      </c>
      <c r="AD182" s="267">
        <v>2000</v>
      </c>
      <c r="AE182" s="267">
        <v>1000</v>
      </c>
      <c r="AF182" s="267">
        <v>1000</v>
      </c>
      <c r="AG182" s="267">
        <v>1000</v>
      </c>
      <c r="AH182" s="267">
        <v>1000</v>
      </c>
      <c r="AI182" s="267">
        <v>1000</v>
      </c>
      <c r="AJ182" s="267">
        <v>1000</v>
      </c>
      <c r="AK182" s="267">
        <v>1000</v>
      </c>
      <c r="AL182" s="267">
        <v>1000</v>
      </c>
      <c r="AM182" s="267">
        <v>1000</v>
      </c>
      <c r="AN182" s="267">
        <v>1000</v>
      </c>
      <c r="AO182" s="267">
        <v>57000</v>
      </c>
      <c r="AP182" s="267">
        <v>16000</v>
      </c>
      <c r="AQ182" s="267">
        <v>6000</v>
      </c>
      <c r="AR182" s="267">
        <v>6000</v>
      </c>
      <c r="AS182" s="267">
        <v>2000</v>
      </c>
      <c r="AT182" s="267">
        <v>1000</v>
      </c>
      <c r="AU182" s="267">
        <v>11000</v>
      </c>
      <c r="AV182" s="267">
        <v>1000</v>
      </c>
      <c r="AW182" s="267">
        <v>1000</v>
      </c>
      <c r="AX182" s="267">
        <v>3000</v>
      </c>
      <c r="AY182" s="267">
        <v>1000</v>
      </c>
      <c r="AZ182" s="267">
        <v>1000</v>
      </c>
      <c r="BA182" s="267">
        <v>2000</v>
      </c>
      <c r="BB182" s="267">
        <v>1000</v>
      </c>
      <c r="BC182" s="267">
        <v>1000</v>
      </c>
      <c r="BD182" s="267">
        <v>1000</v>
      </c>
      <c r="BE182" s="267">
        <v>1000</v>
      </c>
      <c r="BF182" s="267">
        <v>1000</v>
      </c>
      <c r="BG182" s="267">
        <v>2000</v>
      </c>
      <c r="BH182" s="267">
        <v>1000</v>
      </c>
      <c r="BI182" s="267">
        <v>1000</v>
      </c>
      <c r="BJ182" s="267">
        <v>4000</v>
      </c>
      <c r="BK182" s="267">
        <v>1000</v>
      </c>
      <c r="BL182" s="267">
        <v>1000</v>
      </c>
      <c r="BM182" s="267">
        <v>1000</v>
      </c>
      <c r="BN182" s="267">
        <v>1000</v>
      </c>
      <c r="BO182" s="267">
        <v>1000</v>
      </c>
      <c r="BP182" s="267">
        <v>4000</v>
      </c>
      <c r="BQ182" s="267">
        <v>1000</v>
      </c>
      <c r="BR182" s="267">
        <v>1000</v>
      </c>
      <c r="BS182" s="267">
        <v>1000</v>
      </c>
      <c r="BT182" s="267">
        <v>1000</v>
      </c>
      <c r="BU182" s="267">
        <v>1000</v>
      </c>
      <c r="BV182" s="267">
        <v>1000</v>
      </c>
      <c r="BW182" s="267">
        <v>2000</v>
      </c>
      <c r="BX182" s="267">
        <v>1000</v>
      </c>
      <c r="BY182" s="267">
        <v>1000</v>
      </c>
      <c r="BZ182" s="267">
        <v>1000</v>
      </c>
      <c r="CA182" s="267">
        <v>1000</v>
      </c>
      <c r="CB182" s="267">
        <v>1000</v>
      </c>
      <c r="CC182" s="267">
        <v>1000</v>
      </c>
      <c r="CD182" s="267">
        <v>1000</v>
      </c>
      <c r="CE182" s="267">
        <v>4000</v>
      </c>
      <c r="CF182" s="267">
        <v>1000</v>
      </c>
      <c r="CG182" s="267">
        <v>1000</v>
      </c>
      <c r="CH182" s="267">
        <v>1000</v>
      </c>
      <c r="CI182" s="267">
        <v>1000</v>
      </c>
      <c r="CJ182" s="267">
        <v>1000</v>
      </c>
      <c r="CK182" s="267">
        <v>1000</v>
      </c>
      <c r="CL182" s="267">
        <v>1000</v>
      </c>
      <c r="CM182" s="267">
        <v>1000</v>
      </c>
      <c r="CN182" s="267">
        <v>2000</v>
      </c>
      <c r="CO182" s="267">
        <v>1000</v>
      </c>
      <c r="CP182" s="267">
        <v>1000</v>
      </c>
      <c r="CQ182" s="267">
        <v>1000</v>
      </c>
      <c r="CR182" s="267">
        <v>1000</v>
      </c>
      <c r="CS182" s="267">
        <v>1000</v>
      </c>
      <c r="CT182" s="267">
        <v>3000</v>
      </c>
      <c r="CU182" s="267">
        <v>1000</v>
      </c>
      <c r="CV182" s="267">
        <v>1000</v>
      </c>
      <c r="CW182" s="267">
        <v>20000</v>
      </c>
      <c r="CX182" s="267">
        <v>9000</v>
      </c>
      <c r="CY182" s="267">
        <v>2000</v>
      </c>
      <c r="CZ182" s="267">
        <v>1000</v>
      </c>
      <c r="DA182" s="267">
        <v>1000</v>
      </c>
      <c r="DB182" s="267">
        <v>1000</v>
      </c>
      <c r="DC182" s="267">
        <v>1000</v>
      </c>
      <c r="DD182" s="267">
        <v>1000</v>
      </c>
      <c r="DE182" s="267">
        <v>1000</v>
      </c>
      <c r="DF182" s="267">
        <v>1000</v>
      </c>
      <c r="DG182" s="267">
        <v>1000</v>
      </c>
      <c r="DH182" s="267">
        <v>1000</v>
      </c>
      <c r="DI182" s="267">
        <v>15000</v>
      </c>
      <c r="DJ182" s="267">
        <v>2000</v>
      </c>
      <c r="DK182" s="267">
        <v>2000</v>
      </c>
      <c r="DL182" s="267">
        <v>36000</v>
      </c>
      <c r="DM182" s="267">
        <v>11000</v>
      </c>
      <c r="DN182" s="267">
        <v>6000</v>
      </c>
      <c r="DO182" s="267">
        <v>3000</v>
      </c>
      <c r="DP182" s="267">
        <v>1000</v>
      </c>
      <c r="DQ182" s="267">
        <v>1000</v>
      </c>
      <c r="DR182" s="267">
        <v>33000</v>
      </c>
      <c r="DS182" s="267">
        <v>16000</v>
      </c>
      <c r="DT182" s="267">
        <v>23000</v>
      </c>
      <c r="DU182" s="267">
        <v>70000</v>
      </c>
      <c r="DV182" s="267">
        <v>1000</v>
      </c>
      <c r="DW182" s="267">
        <v>614000</v>
      </c>
      <c r="DX182" s="267">
        <v>64000</v>
      </c>
      <c r="DY182" s="267">
        <v>548000</v>
      </c>
      <c r="DZ182" s="267">
        <v>68000</v>
      </c>
      <c r="EA182" s="267">
        <v>48000</v>
      </c>
      <c r="EB182" s="267">
        <v>3000</v>
      </c>
      <c r="EC182" s="267">
        <v>125000</v>
      </c>
      <c r="ED182" s="267">
        <v>19000</v>
      </c>
      <c r="EE182" s="267">
        <v>560000</v>
      </c>
      <c r="EF182" s="267">
        <v>68000</v>
      </c>
      <c r="EG182" s="267">
        <v>632000</v>
      </c>
      <c r="EH182" s="267">
        <v>57000</v>
      </c>
      <c r="EI182" s="267">
        <v>687000</v>
      </c>
      <c r="EJ182" s="267">
        <v>88000</v>
      </c>
      <c r="EK182" s="267">
        <v>0</v>
      </c>
      <c r="EL182" s="267">
        <v>0</v>
      </c>
      <c r="EM182" s="267">
        <v>0</v>
      </c>
      <c r="EN182" s="267">
        <v>1</v>
      </c>
      <c r="EO182" s="267">
        <v>0</v>
      </c>
      <c r="EP182" s="267">
        <v>0</v>
      </c>
      <c r="EQ182" s="267">
        <v>0</v>
      </c>
      <c r="ER182" s="267" t="s">
        <v>2153</v>
      </c>
    </row>
    <row r="183" spans="1:148" x14ac:dyDescent="0.35">
      <c r="A183" s="267" t="s">
        <v>1157</v>
      </c>
      <c r="B183" s="267">
        <v>1000</v>
      </c>
      <c r="C183" s="267">
        <v>1000</v>
      </c>
      <c r="D183" s="267">
        <v>1000</v>
      </c>
      <c r="E183" s="267">
        <v>1000</v>
      </c>
      <c r="F183" s="267">
        <v>1000</v>
      </c>
      <c r="G183" s="267">
        <v>1000</v>
      </c>
      <c r="H183" s="267">
        <v>1000</v>
      </c>
      <c r="I183" s="267">
        <v>1000</v>
      </c>
      <c r="J183" s="267">
        <v>1000</v>
      </c>
      <c r="K183" s="267">
        <v>1000</v>
      </c>
      <c r="L183" s="267">
        <v>1000</v>
      </c>
      <c r="M183" s="267">
        <v>1000</v>
      </c>
      <c r="N183" s="267">
        <v>5000</v>
      </c>
      <c r="O183" s="267">
        <v>3000</v>
      </c>
      <c r="P183" s="267">
        <v>1000</v>
      </c>
      <c r="Q183" s="267">
        <v>9000</v>
      </c>
      <c r="R183" s="267">
        <v>1000</v>
      </c>
      <c r="S183" s="267">
        <v>1000</v>
      </c>
      <c r="T183" s="267">
        <v>1000</v>
      </c>
      <c r="U183" s="267">
        <v>1000</v>
      </c>
      <c r="V183" s="267">
        <v>1000</v>
      </c>
      <c r="W183" s="267">
        <v>1000</v>
      </c>
      <c r="X183" s="267">
        <v>1000</v>
      </c>
      <c r="Y183" s="267">
        <v>1000</v>
      </c>
      <c r="Z183" s="267">
        <v>1000</v>
      </c>
      <c r="AA183" s="267">
        <v>1000</v>
      </c>
      <c r="AB183" s="267">
        <v>1000</v>
      </c>
      <c r="AC183" s="267">
        <v>1000</v>
      </c>
      <c r="AD183" s="267">
        <v>2000</v>
      </c>
      <c r="AE183" s="267">
        <v>1000</v>
      </c>
      <c r="AF183" s="267">
        <v>1000</v>
      </c>
      <c r="AG183" s="267">
        <v>1000</v>
      </c>
      <c r="AH183" s="267">
        <v>1000</v>
      </c>
      <c r="AI183" s="267">
        <v>1000</v>
      </c>
      <c r="AJ183" s="267">
        <v>1000</v>
      </c>
      <c r="AK183" s="267">
        <v>1000</v>
      </c>
      <c r="AL183" s="267">
        <v>1000</v>
      </c>
      <c r="AM183" s="267">
        <v>1000</v>
      </c>
      <c r="AN183" s="267">
        <v>1000</v>
      </c>
      <c r="AO183" s="267">
        <v>57000</v>
      </c>
      <c r="AP183" s="267">
        <v>16000</v>
      </c>
      <c r="AQ183" s="267">
        <v>6000</v>
      </c>
      <c r="AR183" s="267">
        <v>6000</v>
      </c>
      <c r="AS183" s="267">
        <v>2000</v>
      </c>
      <c r="AT183" s="267">
        <v>1000</v>
      </c>
      <c r="AU183" s="267">
        <v>11000</v>
      </c>
      <c r="AV183" s="267">
        <v>1000</v>
      </c>
      <c r="AW183" s="267">
        <v>1000</v>
      </c>
      <c r="AX183" s="267">
        <v>3000</v>
      </c>
      <c r="AY183" s="267">
        <v>1000</v>
      </c>
      <c r="AZ183" s="267">
        <v>1000</v>
      </c>
      <c r="BA183" s="267">
        <v>2000</v>
      </c>
      <c r="BB183" s="267">
        <v>1000</v>
      </c>
      <c r="BC183" s="267">
        <v>1000</v>
      </c>
      <c r="BD183" s="267">
        <v>1000</v>
      </c>
      <c r="BE183" s="267">
        <v>1000</v>
      </c>
      <c r="BF183" s="267">
        <v>1000</v>
      </c>
      <c r="BG183" s="267">
        <v>2000</v>
      </c>
      <c r="BH183" s="267">
        <v>1000</v>
      </c>
      <c r="BI183" s="267">
        <v>1000</v>
      </c>
      <c r="BJ183" s="267">
        <v>4000</v>
      </c>
      <c r="BK183" s="267">
        <v>1000</v>
      </c>
      <c r="BL183" s="267">
        <v>1000</v>
      </c>
      <c r="BM183" s="267">
        <v>1000</v>
      </c>
      <c r="BN183" s="267">
        <v>1000</v>
      </c>
      <c r="BO183" s="267">
        <v>1000</v>
      </c>
      <c r="BP183" s="267">
        <v>4000</v>
      </c>
      <c r="BQ183" s="267">
        <v>1000</v>
      </c>
      <c r="BR183" s="267">
        <v>1000</v>
      </c>
      <c r="BS183" s="267">
        <v>1000</v>
      </c>
      <c r="BT183" s="267">
        <v>1000</v>
      </c>
      <c r="BU183" s="267">
        <v>1000</v>
      </c>
      <c r="BV183" s="267">
        <v>1000</v>
      </c>
      <c r="BW183" s="267">
        <v>2000</v>
      </c>
      <c r="BX183" s="267">
        <v>1000</v>
      </c>
      <c r="BY183" s="267">
        <v>1000</v>
      </c>
      <c r="BZ183" s="267">
        <v>1000</v>
      </c>
      <c r="CA183" s="267">
        <v>1000</v>
      </c>
      <c r="CB183" s="267">
        <v>1000</v>
      </c>
      <c r="CC183" s="267">
        <v>1000</v>
      </c>
      <c r="CD183" s="267">
        <v>1000</v>
      </c>
      <c r="CE183" s="267">
        <v>4000</v>
      </c>
      <c r="CF183" s="267">
        <v>1000</v>
      </c>
      <c r="CG183" s="267">
        <v>1000</v>
      </c>
      <c r="CH183" s="267">
        <v>1000</v>
      </c>
      <c r="CI183" s="267">
        <v>1000</v>
      </c>
      <c r="CJ183" s="267">
        <v>1000</v>
      </c>
      <c r="CK183" s="267">
        <v>1000</v>
      </c>
      <c r="CL183" s="267">
        <v>1000</v>
      </c>
      <c r="CM183" s="267">
        <v>1000</v>
      </c>
      <c r="CN183" s="267">
        <v>2000</v>
      </c>
      <c r="CO183" s="267">
        <v>1000</v>
      </c>
      <c r="CP183" s="267">
        <v>1000</v>
      </c>
      <c r="CQ183" s="267">
        <v>1000</v>
      </c>
      <c r="CR183" s="267">
        <v>1000</v>
      </c>
      <c r="CS183" s="267">
        <v>1000</v>
      </c>
      <c r="CT183" s="267">
        <v>3000</v>
      </c>
      <c r="CU183" s="267">
        <v>1000</v>
      </c>
      <c r="CV183" s="267">
        <v>1000</v>
      </c>
      <c r="CW183" s="267">
        <v>20000</v>
      </c>
      <c r="CX183" s="267">
        <v>9000</v>
      </c>
      <c r="CY183" s="267">
        <v>2000</v>
      </c>
      <c r="CZ183" s="267">
        <v>1000</v>
      </c>
      <c r="DA183" s="267">
        <v>1000</v>
      </c>
      <c r="DB183" s="267">
        <v>1000</v>
      </c>
      <c r="DC183" s="267">
        <v>1000</v>
      </c>
      <c r="DD183" s="267">
        <v>1000</v>
      </c>
      <c r="DE183" s="267">
        <v>1000</v>
      </c>
      <c r="DF183" s="267">
        <v>1000</v>
      </c>
      <c r="DG183" s="267">
        <v>1000</v>
      </c>
      <c r="DH183" s="267">
        <v>1000</v>
      </c>
      <c r="DI183" s="267">
        <v>15000</v>
      </c>
      <c r="DJ183" s="267">
        <v>2000</v>
      </c>
      <c r="DK183" s="267">
        <v>2000</v>
      </c>
      <c r="DL183" s="267">
        <v>36000</v>
      </c>
      <c r="DM183" s="267">
        <v>11000</v>
      </c>
      <c r="DN183" s="267">
        <v>6000</v>
      </c>
      <c r="DO183" s="267">
        <v>3000</v>
      </c>
      <c r="DP183" s="267">
        <v>1000</v>
      </c>
      <c r="DQ183" s="267">
        <v>1000</v>
      </c>
      <c r="DR183" s="267">
        <v>33000</v>
      </c>
      <c r="DS183" s="267">
        <v>16000</v>
      </c>
      <c r="DT183" s="267">
        <v>23000</v>
      </c>
      <c r="DU183" s="267">
        <v>70000</v>
      </c>
      <c r="DV183" s="267">
        <v>1000</v>
      </c>
      <c r="DW183" s="267">
        <v>614000</v>
      </c>
      <c r="DX183" s="267">
        <v>64000</v>
      </c>
      <c r="DY183" s="267">
        <v>548000</v>
      </c>
      <c r="DZ183" s="267">
        <v>68000</v>
      </c>
      <c r="EA183" s="267">
        <v>48000</v>
      </c>
      <c r="EB183" s="267">
        <v>3000</v>
      </c>
      <c r="EC183" s="267">
        <v>125000</v>
      </c>
      <c r="ED183" s="267">
        <v>19000</v>
      </c>
      <c r="EE183" s="267">
        <v>560000</v>
      </c>
      <c r="EF183" s="267">
        <v>68000</v>
      </c>
      <c r="EG183" s="267">
        <v>632000</v>
      </c>
      <c r="EH183" s="267">
        <v>57000</v>
      </c>
      <c r="EI183" s="267">
        <v>687000</v>
      </c>
      <c r="EJ183" s="267">
        <v>88000</v>
      </c>
      <c r="EK183" s="267">
        <v>0</v>
      </c>
      <c r="EL183" s="267">
        <v>0</v>
      </c>
      <c r="EM183" s="267">
        <v>0</v>
      </c>
      <c r="EN183" s="267">
        <v>1</v>
      </c>
      <c r="EO183" s="267">
        <v>0</v>
      </c>
      <c r="EP183" s="267">
        <v>0</v>
      </c>
      <c r="EQ183" s="267">
        <v>1</v>
      </c>
      <c r="ER183" s="267" t="s">
        <v>1155</v>
      </c>
    </row>
    <row r="184" spans="1:148" x14ac:dyDescent="0.35">
      <c r="A184" s="267" t="s">
        <v>1331</v>
      </c>
      <c r="B184" s="267">
        <v>1000</v>
      </c>
      <c r="C184" s="267">
        <v>1000</v>
      </c>
      <c r="D184" s="267">
        <v>1000</v>
      </c>
      <c r="E184" s="267">
        <v>1000</v>
      </c>
      <c r="F184" s="267">
        <v>1000</v>
      </c>
      <c r="G184" s="267">
        <v>1000</v>
      </c>
      <c r="H184" s="267">
        <v>1000</v>
      </c>
      <c r="I184" s="267">
        <v>1000</v>
      </c>
      <c r="J184" s="267">
        <v>1000</v>
      </c>
      <c r="K184" s="267">
        <v>1000</v>
      </c>
      <c r="L184" s="267">
        <v>1000</v>
      </c>
      <c r="M184" s="267">
        <v>1000</v>
      </c>
      <c r="N184" s="267">
        <v>5000</v>
      </c>
      <c r="O184" s="267">
        <v>3000</v>
      </c>
      <c r="P184" s="267">
        <v>1000</v>
      </c>
      <c r="Q184" s="267">
        <v>9000</v>
      </c>
      <c r="R184" s="267">
        <v>1000</v>
      </c>
      <c r="S184" s="267">
        <v>1000</v>
      </c>
      <c r="T184" s="267">
        <v>1000</v>
      </c>
      <c r="U184" s="267">
        <v>1000</v>
      </c>
      <c r="V184" s="267">
        <v>1000</v>
      </c>
      <c r="W184" s="267">
        <v>1000</v>
      </c>
      <c r="X184" s="267">
        <v>1000</v>
      </c>
      <c r="Y184" s="267">
        <v>1000</v>
      </c>
      <c r="Z184" s="267">
        <v>1000</v>
      </c>
      <c r="AA184" s="267">
        <v>1000</v>
      </c>
      <c r="AB184" s="267">
        <v>1000</v>
      </c>
      <c r="AC184" s="267">
        <v>1000</v>
      </c>
      <c r="AD184" s="267">
        <v>2000</v>
      </c>
      <c r="AE184" s="267">
        <v>1000</v>
      </c>
      <c r="AF184" s="267">
        <v>1000</v>
      </c>
      <c r="AG184" s="267">
        <v>1000</v>
      </c>
      <c r="AH184" s="267">
        <v>1000</v>
      </c>
      <c r="AI184" s="267">
        <v>1000</v>
      </c>
      <c r="AJ184" s="267">
        <v>1000</v>
      </c>
      <c r="AK184" s="267">
        <v>1000</v>
      </c>
      <c r="AL184" s="267">
        <v>1000</v>
      </c>
      <c r="AM184" s="267">
        <v>1000</v>
      </c>
      <c r="AN184" s="267">
        <v>1000</v>
      </c>
      <c r="AO184" s="267">
        <v>57000</v>
      </c>
      <c r="AP184" s="267">
        <v>16000</v>
      </c>
      <c r="AQ184" s="267">
        <v>6000</v>
      </c>
      <c r="AR184" s="267">
        <v>6000</v>
      </c>
      <c r="AS184" s="267">
        <v>2000</v>
      </c>
      <c r="AT184" s="267">
        <v>1000</v>
      </c>
      <c r="AU184" s="267">
        <v>11000</v>
      </c>
      <c r="AV184" s="267">
        <v>1000</v>
      </c>
      <c r="AW184" s="267">
        <v>1000</v>
      </c>
      <c r="AX184" s="267">
        <v>3000</v>
      </c>
      <c r="AY184" s="267">
        <v>1000</v>
      </c>
      <c r="AZ184" s="267">
        <v>1000</v>
      </c>
      <c r="BA184" s="267">
        <v>2000</v>
      </c>
      <c r="BB184" s="267">
        <v>1000</v>
      </c>
      <c r="BC184" s="267">
        <v>1000</v>
      </c>
      <c r="BD184" s="267">
        <v>1000</v>
      </c>
      <c r="BE184" s="267">
        <v>1000</v>
      </c>
      <c r="BF184" s="267">
        <v>1000</v>
      </c>
      <c r="BG184" s="267">
        <v>2000</v>
      </c>
      <c r="BH184" s="267">
        <v>1000</v>
      </c>
      <c r="BI184" s="267">
        <v>1000</v>
      </c>
      <c r="BJ184" s="267">
        <v>4000</v>
      </c>
      <c r="BK184" s="267">
        <v>1000</v>
      </c>
      <c r="BL184" s="267">
        <v>1000</v>
      </c>
      <c r="BM184" s="267">
        <v>1000</v>
      </c>
      <c r="BN184" s="267">
        <v>1000</v>
      </c>
      <c r="BO184" s="267">
        <v>1000</v>
      </c>
      <c r="BP184" s="267">
        <v>4000</v>
      </c>
      <c r="BQ184" s="267">
        <v>1000</v>
      </c>
      <c r="BR184" s="267">
        <v>1000</v>
      </c>
      <c r="BS184" s="267">
        <v>1000</v>
      </c>
      <c r="BT184" s="267">
        <v>1000</v>
      </c>
      <c r="BU184" s="267">
        <v>1000</v>
      </c>
      <c r="BV184" s="267">
        <v>1000</v>
      </c>
      <c r="BW184" s="267">
        <v>2000</v>
      </c>
      <c r="BX184" s="267">
        <v>1000</v>
      </c>
      <c r="BY184" s="267">
        <v>1000</v>
      </c>
      <c r="BZ184" s="267">
        <v>1000</v>
      </c>
      <c r="CA184" s="267">
        <v>1000</v>
      </c>
      <c r="CB184" s="267">
        <v>1000</v>
      </c>
      <c r="CC184" s="267">
        <v>1000</v>
      </c>
      <c r="CD184" s="267">
        <v>1000</v>
      </c>
      <c r="CE184" s="267">
        <v>4000</v>
      </c>
      <c r="CF184" s="267">
        <v>1000</v>
      </c>
      <c r="CG184" s="267">
        <v>1000</v>
      </c>
      <c r="CH184" s="267">
        <v>1000</v>
      </c>
      <c r="CI184" s="267">
        <v>1000</v>
      </c>
      <c r="CJ184" s="267">
        <v>1000</v>
      </c>
      <c r="CK184" s="267">
        <v>1000</v>
      </c>
      <c r="CL184" s="267">
        <v>1000</v>
      </c>
      <c r="CM184" s="267">
        <v>1000</v>
      </c>
      <c r="CN184" s="267">
        <v>2000</v>
      </c>
      <c r="CO184" s="267">
        <v>1000</v>
      </c>
      <c r="CP184" s="267">
        <v>1000</v>
      </c>
      <c r="CQ184" s="267">
        <v>1000</v>
      </c>
      <c r="CR184" s="267">
        <v>1000</v>
      </c>
      <c r="CS184" s="267">
        <v>1000</v>
      </c>
      <c r="CT184" s="267">
        <v>3000</v>
      </c>
      <c r="CU184" s="267">
        <v>1000</v>
      </c>
      <c r="CV184" s="267">
        <v>1000</v>
      </c>
      <c r="CW184" s="267">
        <v>20000</v>
      </c>
      <c r="CX184" s="267">
        <v>9000</v>
      </c>
      <c r="CY184" s="267">
        <v>2000</v>
      </c>
      <c r="CZ184" s="267">
        <v>1000</v>
      </c>
      <c r="DA184" s="267">
        <v>1000</v>
      </c>
      <c r="DB184" s="267">
        <v>1000</v>
      </c>
      <c r="DC184" s="267">
        <v>1000</v>
      </c>
      <c r="DD184" s="267">
        <v>1000</v>
      </c>
      <c r="DE184" s="267">
        <v>1000</v>
      </c>
      <c r="DF184" s="267">
        <v>1000</v>
      </c>
      <c r="DG184" s="267">
        <v>1000</v>
      </c>
      <c r="DH184" s="267">
        <v>1000</v>
      </c>
      <c r="DI184" s="267">
        <v>15000</v>
      </c>
      <c r="DJ184" s="267">
        <v>2000</v>
      </c>
      <c r="DK184" s="267">
        <v>2000</v>
      </c>
      <c r="DL184" s="267">
        <v>36000</v>
      </c>
      <c r="DM184" s="267">
        <v>11000</v>
      </c>
      <c r="DN184" s="267">
        <v>6000</v>
      </c>
      <c r="DO184" s="267">
        <v>3000</v>
      </c>
      <c r="DP184" s="267">
        <v>1000</v>
      </c>
      <c r="DQ184" s="267">
        <v>1000</v>
      </c>
      <c r="DR184" s="267">
        <v>33000</v>
      </c>
      <c r="DS184" s="267">
        <v>16000</v>
      </c>
      <c r="DT184" s="267">
        <v>23000</v>
      </c>
      <c r="DU184" s="267">
        <v>70000</v>
      </c>
      <c r="DV184" s="267">
        <v>1000</v>
      </c>
      <c r="DW184" s="267">
        <v>614000</v>
      </c>
      <c r="DX184" s="267">
        <v>64000</v>
      </c>
      <c r="DY184" s="267">
        <v>548000</v>
      </c>
      <c r="DZ184" s="267">
        <v>68000</v>
      </c>
      <c r="EA184" s="267">
        <v>48000</v>
      </c>
      <c r="EB184" s="267">
        <v>3000</v>
      </c>
      <c r="EC184" s="267">
        <v>125000</v>
      </c>
      <c r="ED184" s="267">
        <v>19000</v>
      </c>
      <c r="EE184" s="267">
        <v>560000</v>
      </c>
      <c r="EF184" s="267">
        <v>68000</v>
      </c>
      <c r="EG184" s="267">
        <v>632000</v>
      </c>
      <c r="EH184" s="267">
        <v>57000</v>
      </c>
      <c r="EI184" s="267">
        <v>687000</v>
      </c>
      <c r="EJ184" s="267">
        <v>88000</v>
      </c>
      <c r="EK184" s="267">
        <v>0</v>
      </c>
      <c r="EL184" s="267">
        <v>0</v>
      </c>
      <c r="EM184" s="267">
        <v>0</v>
      </c>
      <c r="EN184" s="267">
        <v>1</v>
      </c>
      <c r="EO184" s="267">
        <v>0</v>
      </c>
      <c r="EP184" s="267">
        <v>0</v>
      </c>
      <c r="EQ184" s="267">
        <v>0</v>
      </c>
      <c r="ER184" s="267" t="s">
        <v>1329</v>
      </c>
    </row>
    <row r="185" spans="1:148" x14ac:dyDescent="0.35">
      <c r="A185" s="267" t="s">
        <v>1603</v>
      </c>
      <c r="B185" s="267">
        <v>1000</v>
      </c>
      <c r="C185" s="267">
        <v>1000</v>
      </c>
      <c r="D185" s="267">
        <v>1000</v>
      </c>
      <c r="E185" s="267">
        <v>1000</v>
      </c>
      <c r="F185" s="267">
        <v>1000</v>
      </c>
      <c r="G185" s="267">
        <v>1000</v>
      </c>
      <c r="H185" s="267">
        <v>1000</v>
      </c>
      <c r="I185" s="267">
        <v>1000</v>
      </c>
      <c r="J185" s="267">
        <v>1000</v>
      </c>
      <c r="K185" s="267">
        <v>1000</v>
      </c>
      <c r="L185" s="267">
        <v>1000</v>
      </c>
      <c r="M185" s="267">
        <v>1000</v>
      </c>
      <c r="N185" s="267">
        <v>5000</v>
      </c>
      <c r="O185" s="267">
        <v>3000</v>
      </c>
      <c r="P185" s="267">
        <v>1000</v>
      </c>
      <c r="Q185" s="267">
        <v>9000</v>
      </c>
      <c r="R185" s="267">
        <v>1000</v>
      </c>
      <c r="S185" s="267">
        <v>1000</v>
      </c>
      <c r="T185" s="267">
        <v>1000</v>
      </c>
      <c r="U185" s="267">
        <v>1000</v>
      </c>
      <c r="V185" s="267">
        <v>1000</v>
      </c>
      <c r="W185" s="267">
        <v>1000</v>
      </c>
      <c r="X185" s="267">
        <v>1000</v>
      </c>
      <c r="Y185" s="267">
        <v>1000</v>
      </c>
      <c r="Z185" s="267">
        <v>1000</v>
      </c>
      <c r="AA185" s="267">
        <v>1000</v>
      </c>
      <c r="AB185" s="267">
        <v>1000</v>
      </c>
      <c r="AC185" s="267">
        <v>1000</v>
      </c>
      <c r="AD185" s="267">
        <v>2000</v>
      </c>
      <c r="AE185" s="267">
        <v>1000</v>
      </c>
      <c r="AF185" s="267">
        <v>1000</v>
      </c>
      <c r="AG185" s="267">
        <v>1000</v>
      </c>
      <c r="AH185" s="267">
        <v>1000</v>
      </c>
      <c r="AI185" s="267">
        <v>1000</v>
      </c>
      <c r="AJ185" s="267">
        <v>1000</v>
      </c>
      <c r="AK185" s="267">
        <v>1000</v>
      </c>
      <c r="AL185" s="267">
        <v>1000</v>
      </c>
      <c r="AM185" s="267">
        <v>1000</v>
      </c>
      <c r="AN185" s="267">
        <v>1000</v>
      </c>
      <c r="AO185" s="267">
        <v>57000</v>
      </c>
      <c r="AP185" s="267">
        <v>16000</v>
      </c>
      <c r="AQ185" s="267">
        <v>6000</v>
      </c>
      <c r="AR185" s="267">
        <v>6000</v>
      </c>
      <c r="AS185" s="267">
        <v>2000</v>
      </c>
      <c r="AT185" s="267">
        <v>1000</v>
      </c>
      <c r="AU185" s="267">
        <v>11000</v>
      </c>
      <c r="AV185" s="267">
        <v>1000</v>
      </c>
      <c r="AW185" s="267">
        <v>1000</v>
      </c>
      <c r="AX185" s="267">
        <v>3000</v>
      </c>
      <c r="AY185" s="267">
        <v>1000</v>
      </c>
      <c r="AZ185" s="267">
        <v>1000</v>
      </c>
      <c r="BA185" s="267">
        <v>2000</v>
      </c>
      <c r="BB185" s="267">
        <v>1000</v>
      </c>
      <c r="BC185" s="267">
        <v>1000</v>
      </c>
      <c r="BD185" s="267">
        <v>1000</v>
      </c>
      <c r="BE185" s="267">
        <v>1000</v>
      </c>
      <c r="BF185" s="267">
        <v>1000</v>
      </c>
      <c r="BG185" s="267">
        <v>2000</v>
      </c>
      <c r="BH185" s="267">
        <v>1000</v>
      </c>
      <c r="BI185" s="267">
        <v>1000</v>
      </c>
      <c r="BJ185" s="267">
        <v>4000</v>
      </c>
      <c r="BK185" s="267">
        <v>1000</v>
      </c>
      <c r="BL185" s="267">
        <v>1000</v>
      </c>
      <c r="BM185" s="267">
        <v>1000</v>
      </c>
      <c r="BN185" s="267">
        <v>1000</v>
      </c>
      <c r="BO185" s="267">
        <v>1000</v>
      </c>
      <c r="BP185" s="267">
        <v>4000</v>
      </c>
      <c r="BQ185" s="267">
        <v>1000</v>
      </c>
      <c r="BR185" s="267">
        <v>1000</v>
      </c>
      <c r="BS185" s="267">
        <v>1000</v>
      </c>
      <c r="BT185" s="267">
        <v>1000</v>
      </c>
      <c r="BU185" s="267">
        <v>1000</v>
      </c>
      <c r="BV185" s="267">
        <v>1000</v>
      </c>
      <c r="BW185" s="267">
        <v>2000</v>
      </c>
      <c r="BX185" s="267">
        <v>1000</v>
      </c>
      <c r="BY185" s="267">
        <v>1000</v>
      </c>
      <c r="BZ185" s="267">
        <v>1000</v>
      </c>
      <c r="CA185" s="267">
        <v>1000</v>
      </c>
      <c r="CB185" s="267">
        <v>1000</v>
      </c>
      <c r="CC185" s="267">
        <v>1000</v>
      </c>
      <c r="CD185" s="267">
        <v>1000</v>
      </c>
      <c r="CE185" s="267">
        <v>4000</v>
      </c>
      <c r="CF185" s="267">
        <v>1000</v>
      </c>
      <c r="CG185" s="267">
        <v>1000</v>
      </c>
      <c r="CH185" s="267">
        <v>1000</v>
      </c>
      <c r="CI185" s="267">
        <v>1000</v>
      </c>
      <c r="CJ185" s="267">
        <v>1000</v>
      </c>
      <c r="CK185" s="267">
        <v>1000</v>
      </c>
      <c r="CL185" s="267">
        <v>1000</v>
      </c>
      <c r="CM185" s="267">
        <v>1000</v>
      </c>
      <c r="CN185" s="267">
        <v>2000</v>
      </c>
      <c r="CO185" s="267">
        <v>1000</v>
      </c>
      <c r="CP185" s="267">
        <v>1000</v>
      </c>
      <c r="CQ185" s="267">
        <v>1000</v>
      </c>
      <c r="CR185" s="267">
        <v>1000</v>
      </c>
      <c r="CS185" s="267">
        <v>1000</v>
      </c>
      <c r="CT185" s="267">
        <v>3000</v>
      </c>
      <c r="CU185" s="267">
        <v>1000</v>
      </c>
      <c r="CV185" s="267">
        <v>1000</v>
      </c>
      <c r="CW185" s="267">
        <v>20000</v>
      </c>
      <c r="CX185" s="267">
        <v>9000</v>
      </c>
      <c r="CY185" s="267">
        <v>2000</v>
      </c>
      <c r="CZ185" s="267">
        <v>1000</v>
      </c>
      <c r="DA185" s="267">
        <v>1000</v>
      </c>
      <c r="DB185" s="267">
        <v>1000</v>
      </c>
      <c r="DC185" s="267">
        <v>1000</v>
      </c>
      <c r="DD185" s="267">
        <v>1000</v>
      </c>
      <c r="DE185" s="267">
        <v>1000</v>
      </c>
      <c r="DF185" s="267">
        <v>1000</v>
      </c>
      <c r="DG185" s="267">
        <v>1000</v>
      </c>
      <c r="DH185" s="267">
        <v>1000</v>
      </c>
      <c r="DI185" s="267">
        <v>15000</v>
      </c>
      <c r="DJ185" s="267">
        <v>2000</v>
      </c>
      <c r="DK185" s="267">
        <v>2000</v>
      </c>
      <c r="DL185" s="267">
        <v>36000</v>
      </c>
      <c r="DM185" s="267">
        <v>11000</v>
      </c>
      <c r="DN185" s="267">
        <v>6000</v>
      </c>
      <c r="DO185" s="267">
        <v>3000</v>
      </c>
      <c r="DP185" s="267">
        <v>1000</v>
      </c>
      <c r="DQ185" s="267">
        <v>1000</v>
      </c>
      <c r="DR185" s="267">
        <v>33000</v>
      </c>
      <c r="DS185" s="267">
        <v>16000</v>
      </c>
      <c r="DT185" s="267">
        <v>23000</v>
      </c>
      <c r="DU185" s="267">
        <v>70000</v>
      </c>
      <c r="DV185" s="267">
        <v>1000</v>
      </c>
      <c r="DW185" s="267">
        <v>614000</v>
      </c>
      <c r="DX185" s="267">
        <v>64000</v>
      </c>
      <c r="DY185" s="267">
        <v>548000</v>
      </c>
      <c r="DZ185" s="267">
        <v>68000</v>
      </c>
      <c r="EA185" s="267">
        <v>48000</v>
      </c>
      <c r="EB185" s="267">
        <v>3000</v>
      </c>
      <c r="EC185" s="267">
        <v>125000</v>
      </c>
      <c r="ED185" s="267">
        <v>19000</v>
      </c>
      <c r="EE185" s="267">
        <v>560000</v>
      </c>
      <c r="EF185" s="267">
        <v>68000</v>
      </c>
      <c r="EG185" s="267">
        <v>632000</v>
      </c>
      <c r="EH185" s="267">
        <v>57000</v>
      </c>
      <c r="EI185" s="267">
        <v>687000</v>
      </c>
      <c r="EJ185" s="267">
        <v>88000</v>
      </c>
      <c r="EK185" s="267">
        <v>0</v>
      </c>
      <c r="EL185" s="267">
        <v>0</v>
      </c>
      <c r="EM185" s="267">
        <v>0</v>
      </c>
      <c r="EN185" s="267">
        <v>1</v>
      </c>
      <c r="EO185" s="267">
        <v>0</v>
      </c>
      <c r="EP185" s="267">
        <v>0</v>
      </c>
      <c r="EQ185" s="267">
        <v>0</v>
      </c>
      <c r="ER185" s="267" t="s">
        <v>1601</v>
      </c>
    </row>
    <row r="186" spans="1:148" x14ac:dyDescent="0.35">
      <c r="A186" s="267" t="s">
        <v>1687</v>
      </c>
      <c r="B186" s="267">
        <v>1000</v>
      </c>
      <c r="C186" s="267">
        <v>1000</v>
      </c>
      <c r="D186" s="267">
        <v>1000</v>
      </c>
      <c r="E186" s="267">
        <v>1000</v>
      </c>
      <c r="F186" s="267">
        <v>1000</v>
      </c>
      <c r="G186" s="267">
        <v>1000</v>
      </c>
      <c r="H186" s="267">
        <v>1000</v>
      </c>
      <c r="I186" s="267">
        <v>1000</v>
      </c>
      <c r="J186" s="267">
        <v>1000</v>
      </c>
      <c r="K186" s="267">
        <v>1000</v>
      </c>
      <c r="L186" s="267">
        <v>1000</v>
      </c>
      <c r="M186" s="267">
        <v>1000</v>
      </c>
      <c r="N186" s="267">
        <v>5000</v>
      </c>
      <c r="O186" s="267">
        <v>3000</v>
      </c>
      <c r="P186" s="267">
        <v>1000</v>
      </c>
      <c r="Q186" s="267">
        <v>9000</v>
      </c>
      <c r="R186" s="267">
        <v>1000</v>
      </c>
      <c r="S186" s="267">
        <v>1000</v>
      </c>
      <c r="T186" s="267">
        <v>1000</v>
      </c>
      <c r="U186" s="267">
        <v>1000</v>
      </c>
      <c r="V186" s="267">
        <v>1000</v>
      </c>
      <c r="W186" s="267">
        <v>1000</v>
      </c>
      <c r="X186" s="267">
        <v>1000</v>
      </c>
      <c r="Y186" s="267">
        <v>1000</v>
      </c>
      <c r="Z186" s="267">
        <v>1000</v>
      </c>
      <c r="AA186" s="267">
        <v>1000</v>
      </c>
      <c r="AB186" s="267">
        <v>1000</v>
      </c>
      <c r="AC186" s="267">
        <v>1000</v>
      </c>
      <c r="AD186" s="267">
        <v>2000</v>
      </c>
      <c r="AE186" s="267">
        <v>1000</v>
      </c>
      <c r="AF186" s="267">
        <v>1000</v>
      </c>
      <c r="AG186" s="267">
        <v>1000</v>
      </c>
      <c r="AH186" s="267">
        <v>1000</v>
      </c>
      <c r="AI186" s="267">
        <v>1000</v>
      </c>
      <c r="AJ186" s="267">
        <v>1000</v>
      </c>
      <c r="AK186" s="267">
        <v>1000</v>
      </c>
      <c r="AL186" s="267">
        <v>1000</v>
      </c>
      <c r="AM186" s="267">
        <v>1000</v>
      </c>
      <c r="AN186" s="267">
        <v>1000</v>
      </c>
      <c r="AO186" s="267">
        <v>57000</v>
      </c>
      <c r="AP186" s="267">
        <v>16000</v>
      </c>
      <c r="AQ186" s="267">
        <v>6000</v>
      </c>
      <c r="AR186" s="267">
        <v>6000</v>
      </c>
      <c r="AS186" s="267">
        <v>2000</v>
      </c>
      <c r="AT186" s="267">
        <v>1000</v>
      </c>
      <c r="AU186" s="267">
        <v>11000</v>
      </c>
      <c r="AV186" s="267">
        <v>1000</v>
      </c>
      <c r="AW186" s="267">
        <v>1000</v>
      </c>
      <c r="AX186" s="267">
        <v>3000</v>
      </c>
      <c r="AY186" s="267">
        <v>1000</v>
      </c>
      <c r="AZ186" s="267">
        <v>1000</v>
      </c>
      <c r="BA186" s="267">
        <v>2000</v>
      </c>
      <c r="BB186" s="267">
        <v>1000</v>
      </c>
      <c r="BC186" s="267">
        <v>1000</v>
      </c>
      <c r="BD186" s="267">
        <v>1000</v>
      </c>
      <c r="BE186" s="267">
        <v>1000</v>
      </c>
      <c r="BF186" s="267">
        <v>1000</v>
      </c>
      <c r="BG186" s="267">
        <v>2000</v>
      </c>
      <c r="BH186" s="267">
        <v>1000</v>
      </c>
      <c r="BI186" s="267">
        <v>1000</v>
      </c>
      <c r="BJ186" s="267">
        <v>4000</v>
      </c>
      <c r="BK186" s="267">
        <v>1000</v>
      </c>
      <c r="BL186" s="267">
        <v>1000</v>
      </c>
      <c r="BM186" s="267">
        <v>1000</v>
      </c>
      <c r="BN186" s="267">
        <v>1000</v>
      </c>
      <c r="BO186" s="267">
        <v>1000</v>
      </c>
      <c r="BP186" s="267">
        <v>4000</v>
      </c>
      <c r="BQ186" s="267">
        <v>1000</v>
      </c>
      <c r="BR186" s="267">
        <v>1000</v>
      </c>
      <c r="BS186" s="267">
        <v>1000</v>
      </c>
      <c r="BT186" s="267">
        <v>1000</v>
      </c>
      <c r="BU186" s="267">
        <v>1000</v>
      </c>
      <c r="BV186" s="267">
        <v>1000</v>
      </c>
      <c r="BW186" s="267">
        <v>2000</v>
      </c>
      <c r="BX186" s="267">
        <v>1000</v>
      </c>
      <c r="BY186" s="267">
        <v>1000</v>
      </c>
      <c r="BZ186" s="267">
        <v>1000</v>
      </c>
      <c r="CA186" s="267">
        <v>1000</v>
      </c>
      <c r="CB186" s="267">
        <v>1000</v>
      </c>
      <c r="CC186" s="267">
        <v>1000</v>
      </c>
      <c r="CD186" s="267">
        <v>1000</v>
      </c>
      <c r="CE186" s="267">
        <v>4000</v>
      </c>
      <c r="CF186" s="267">
        <v>1000</v>
      </c>
      <c r="CG186" s="267">
        <v>1000</v>
      </c>
      <c r="CH186" s="267">
        <v>1000</v>
      </c>
      <c r="CI186" s="267">
        <v>1000</v>
      </c>
      <c r="CJ186" s="267">
        <v>1000</v>
      </c>
      <c r="CK186" s="267">
        <v>1000</v>
      </c>
      <c r="CL186" s="267">
        <v>1000</v>
      </c>
      <c r="CM186" s="267">
        <v>1000</v>
      </c>
      <c r="CN186" s="267">
        <v>2000</v>
      </c>
      <c r="CO186" s="267">
        <v>1000</v>
      </c>
      <c r="CP186" s="267">
        <v>1000</v>
      </c>
      <c r="CQ186" s="267">
        <v>1000</v>
      </c>
      <c r="CR186" s="267">
        <v>1000</v>
      </c>
      <c r="CS186" s="267">
        <v>1000</v>
      </c>
      <c r="CT186" s="267">
        <v>3000</v>
      </c>
      <c r="CU186" s="267">
        <v>1000</v>
      </c>
      <c r="CV186" s="267">
        <v>1000</v>
      </c>
      <c r="CW186" s="267">
        <v>20000</v>
      </c>
      <c r="CX186" s="267">
        <v>9000</v>
      </c>
      <c r="CY186" s="267">
        <v>2000</v>
      </c>
      <c r="CZ186" s="267">
        <v>1000</v>
      </c>
      <c r="DA186" s="267">
        <v>1000</v>
      </c>
      <c r="DB186" s="267">
        <v>1000</v>
      </c>
      <c r="DC186" s="267">
        <v>1000</v>
      </c>
      <c r="DD186" s="267">
        <v>1000</v>
      </c>
      <c r="DE186" s="267">
        <v>1000</v>
      </c>
      <c r="DF186" s="267">
        <v>1000</v>
      </c>
      <c r="DG186" s="267">
        <v>1000</v>
      </c>
      <c r="DH186" s="267">
        <v>1000</v>
      </c>
      <c r="DI186" s="267">
        <v>15000</v>
      </c>
      <c r="DJ186" s="267">
        <v>2000</v>
      </c>
      <c r="DK186" s="267">
        <v>2000</v>
      </c>
      <c r="DL186" s="267">
        <v>36000</v>
      </c>
      <c r="DM186" s="267">
        <v>11000</v>
      </c>
      <c r="DN186" s="267">
        <v>6000</v>
      </c>
      <c r="DO186" s="267">
        <v>3000</v>
      </c>
      <c r="DP186" s="267">
        <v>1000</v>
      </c>
      <c r="DQ186" s="267">
        <v>1000</v>
      </c>
      <c r="DR186" s="267">
        <v>33000</v>
      </c>
      <c r="DS186" s="267">
        <v>16000</v>
      </c>
      <c r="DT186" s="267">
        <v>23000</v>
      </c>
      <c r="DU186" s="267">
        <v>70000</v>
      </c>
      <c r="DV186" s="267">
        <v>1000</v>
      </c>
      <c r="DW186" s="267">
        <v>614000</v>
      </c>
      <c r="DX186" s="267">
        <v>64000</v>
      </c>
      <c r="DY186" s="267">
        <v>548000</v>
      </c>
      <c r="DZ186" s="267">
        <v>68000</v>
      </c>
      <c r="EA186" s="267">
        <v>48000</v>
      </c>
      <c r="EB186" s="267">
        <v>3000</v>
      </c>
      <c r="EC186" s="267">
        <v>125000</v>
      </c>
      <c r="ED186" s="267">
        <v>19000</v>
      </c>
      <c r="EE186" s="267">
        <v>560000</v>
      </c>
      <c r="EF186" s="267">
        <v>68000</v>
      </c>
      <c r="EG186" s="267">
        <v>632000</v>
      </c>
      <c r="EH186" s="267">
        <v>57000</v>
      </c>
      <c r="EI186" s="267">
        <v>687000</v>
      </c>
      <c r="EJ186" s="267">
        <v>88000</v>
      </c>
      <c r="EK186" s="267">
        <v>0</v>
      </c>
      <c r="EL186" s="267">
        <v>0</v>
      </c>
      <c r="EM186" s="267">
        <v>0</v>
      </c>
      <c r="EN186" s="267">
        <v>1</v>
      </c>
      <c r="EO186" s="267">
        <v>0</v>
      </c>
      <c r="EP186" s="267">
        <v>0</v>
      </c>
      <c r="EQ186" s="267">
        <v>0</v>
      </c>
      <c r="ER186" s="267" t="s">
        <v>1685</v>
      </c>
    </row>
    <row r="187" spans="1:148" x14ac:dyDescent="0.35">
      <c r="A187" s="267" t="s">
        <v>1921</v>
      </c>
      <c r="B187" s="267">
        <v>1000</v>
      </c>
      <c r="C187" s="267">
        <v>1000</v>
      </c>
      <c r="D187" s="267">
        <v>1000</v>
      </c>
      <c r="E187" s="267">
        <v>1000</v>
      </c>
      <c r="F187" s="267">
        <v>1000</v>
      </c>
      <c r="G187" s="267">
        <v>1000</v>
      </c>
      <c r="H187" s="267">
        <v>1000</v>
      </c>
      <c r="I187" s="267">
        <v>1000</v>
      </c>
      <c r="J187" s="267">
        <v>1000</v>
      </c>
      <c r="K187" s="267">
        <v>1000</v>
      </c>
      <c r="L187" s="267">
        <v>1000</v>
      </c>
      <c r="M187" s="267">
        <v>1000</v>
      </c>
      <c r="N187" s="267">
        <v>5000</v>
      </c>
      <c r="O187" s="267">
        <v>3000</v>
      </c>
      <c r="P187" s="267">
        <v>1000</v>
      </c>
      <c r="Q187" s="267">
        <v>9000</v>
      </c>
      <c r="R187" s="267">
        <v>1000</v>
      </c>
      <c r="S187" s="267">
        <v>1000</v>
      </c>
      <c r="T187" s="267">
        <v>1000</v>
      </c>
      <c r="U187" s="267">
        <v>1000</v>
      </c>
      <c r="V187" s="267">
        <v>1000</v>
      </c>
      <c r="W187" s="267">
        <v>1000</v>
      </c>
      <c r="X187" s="267">
        <v>1000</v>
      </c>
      <c r="Y187" s="267">
        <v>1000</v>
      </c>
      <c r="Z187" s="267">
        <v>1000</v>
      </c>
      <c r="AA187" s="267">
        <v>1000</v>
      </c>
      <c r="AB187" s="267">
        <v>1000</v>
      </c>
      <c r="AC187" s="267">
        <v>1000</v>
      </c>
      <c r="AD187" s="267">
        <v>2000</v>
      </c>
      <c r="AE187" s="267">
        <v>1000</v>
      </c>
      <c r="AF187" s="267">
        <v>1000</v>
      </c>
      <c r="AG187" s="267">
        <v>1000</v>
      </c>
      <c r="AH187" s="267">
        <v>1000</v>
      </c>
      <c r="AI187" s="267">
        <v>1000</v>
      </c>
      <c r="AJ187" s="267">
        <v>1000</v>
      </c>
      <c r="AK187" s="267">
        <v>1000</v>
      </c>
      <c r="AL187" s="267">
        <v>1000</v>
      </c>
      <c r="AM187" s="267">
        <v>1000</v>
      </c>
      <c r="AN187" s="267">
        <v>1000</v>
      </c>
      <c r="AO187" s="267">
        <v>57000</v>
      </c>
      <c r="AP187" s="267">
        <v>16000</v>
      </c>
      <c r="AQ187" s="267">
        <v>6000</v>
      </c>
      <c r="AR187" s="267">
        <v>6000</v>
      </c>
      <c r="AS187" s="267">
        <v>2000</v>
      </c>
      <c r="AT187" s="267">
        <v>1000</v>
      </c>
      <c r="AU187" s="267">
        <v>11000</v>
      </c>
      <c r="AV187" s="267">
        <v>1000</v>
      </c>
      <c r="AW187" s="267">
        <v>1000</v>
      </c>
      <c r="AX187" s="267">
        <v>3000</v>
      </c>
      <c r="AY187" s="267">
        <v>1000</v>
      </c>
      <c r="AZ187" s="267">
        <v>1000</v>
      </c>
      <c r="BA187" s="267">
        <v>2000</v>
      </c>
      <c r="BB187" s="267">
        <v>1000</v>
      </c>
      <c r="BC187" s="267">
        <v>1000</v>
      </c>
      <c r="BD187" s="267">
        <v>1000</v>
      </c>
      <c r="BE187" s="267">
        <v>1000</v>
      </c>
      <c r="BF187" s="267">
        <v>1000</v>
      </c>
      <c r="BG187" s="267">
        <v>2000</v>
      </c>
      <c r="BH187" s="267">
        <v>1000</v>
      </c>
      <c r="BI187" s="267">
        <v>1000</v>
      </c>
      <c r="BJ187" s="267">
        <v>4000</v>
      </c>
      <c r="BK187" s="267">
        <v>1000</v>
      </c>
      <c r="BL187" s="267">
        <v>1000</v>
      </c>
      <c r="BM187" s="267">
        <v>1000</v>
      </c>
      <c r="BN187" s="267">
        <v>1000</v>
      </c>
      <c r="BO187" s="267">
        <v>1000</v>
      </c>
      <c r="BP187" s="267">
        <v>4000</v>
      </c>
      <c r="BQ187" s="267">
        <v>1000</v>
      </c>
      <c r="BR187" s="267">
        <v>1000</v>
      </c>
      <c r="BS187" s="267">
        <v>1000</v>
      </c>
      <c r="BT187" s="267">
        <v>1000</v>
      </c>
      <c r="BU187" s="267">
        <v>1000</v>
      </c>
      <c r="BV187" s="267">
        <v>1000</v>
      </c>
      <c r="BW187" s="267">
        <v>2000</v>
      </c>
      <c r="BX187" s="267">
        <v>1000</v>
      </c>
      <c r="BY187" s="267">
        <v>1000</v>
      </c>
      <c r="BZ187" s="267">
        <v>1000</v>
      </c>
      <c r="CA187" s="267">
        <v>1000</v>
      </c>
      <c r="CB187" s="267">
        <v>1000</v>
      </c>
      <c r="CC187" s="267">
        <v>1000</v>
      </c>
      <c r="CD187" s="267">
        <v>1000</v>
      </c>
      <c r="CE187" s="267">
        <v>4000</v>
      </c>
      <c r="CF187" s="267">
        <v>1000</v>
      </c>
      <c r="CG187" s="267">
        <v>1000</v>
      </c>
      <c r="CH187" s="267">
        <v>1000</v>
      </c>
      <c r="CI187" s="267">
        <v>1000</v>
      </c>
      <c r="CJ187" s="267">
        <v>1000</v>
      </c>
      <c r="CK187" s="267">
        <v>1000</v>
      </c>
      <c r="CL187" s="267">
        <v>1000</v>
      </c>
      <c r="CM187" s="267">
        <v>1000</v>
      </c>
      <c r="CN187" s="267">
        <v>2000</v>
      </c>
      <c r="CO187" s="267">
        <v>1000</v>
      </c>
      <c r="CP187" s="267">
        <v>1000</v>
      </c>
      <c r="CQ187" s="267">
        <v>1000</v>
      </c>
      <c r="CR187" s="267">
        <v>1000</v>
      </c>
      <c r="CS187" s="267">
        <v>1000</v>
      </c>
      <c r="CT187" s="267">
        <v>3000</v>
      </c>
      <c r="CU187" s="267">
        <v>1000</v>
      </c>
      <c r="CV187" s="267">
        <v>1000</v>
      </c>
      <c r="CW187" s="267">
        <v>20000</v>
      </c>
      <c r="CX187" s="267">
        <v>9000</v>
      </c>
      <c r="CY187" s="267">
        <v>2000</v>
      </c>
      <c r="CZ187" s="267">
        <v>1000</v>
      </c>
      <c r="DA187" s="267">
        <v>1000</v>
      </c>
      <c r="DB187" s="267">
        <v>1000</v>
      </c>
      <c r="DC187" s="267">
        <v>1000</v>
      </c>
      <c r="DD187" s="267">
        <v>1000</v>
      </c>
      <c r="DE187" s="267">
        <v>1000</v>
      </c>
      <c r="DF187" s="267">
        <v>1000</v>
      </c>
      <c r="DG187" s="267">
        <v>1000</v>
      </c>
      <c r="DH187" s="267">
        <v>1000</v>
      </c>
      <c r="DI187" s="267">
        <v>15000</v>
      </c>
      <c r="DJ187" s="267">
        <v>2000</v>
      </c>
      <c r="DK187" s="267">
        <v>2000</v>
      </c>
      <c r="DL187" s="267">
        <v>36000</v>
      </c>
      <c r="DM187" s="267">
        <v>11000</v>
      </c>
      <c r="DN187" s="267">
        <v>6000</v>
      </c>
      <c r="DO187" s="267">
        <v>3000</v>
      </c>
      <c r="DP187" s="267">
        <v>1000</v>
      </c>
      <c r="DQ187" s="267">
        <v>1000</v>
      </c>
      <c r="DR187" s="267">
        <v>33000</v>
      </c>
      <c r="DS187" s="267">
        <v>16000</v>
      </c>
      <c r="DT187" s="267">
        <v>23000</v>
      </c>
      <c r="DU187" s="267">
        <v>70000</v>
      </c>
      <c r="DV187" s="267">
        <v>1000</v>
      </c>
      <c r="DW187" s="267">
        <v>614000</v>
      </c>
      <c r="DX187" s="267">
        <v>64000</v>
      </c>
      <c r="DY187" s="267">
        <v>548000</v>
      </c>
      <c r="DZ187" s="267">
        <v>68000</v>
      </c>
      <c r="EA187" s="267">
        <v>48000</v>
      </c>
      <c r="EB187" s="267">
        <v>3000</v>
      </c>
      <c r="EC187" s="267">
        <v>125000</v>
      </c>
      <c r="ED187" s="267">
        <v>19000</v>
      </c>
      <c r="EE187" s="267">
        <v>560000</v>
      </c>
      <c r="EF187" s="267">
        <v>68000</v>
      </c>
      <c r="EG187" s="267">
        <v>632000</v>
      </c>
      <c r="EH187" s="267">
        <v>57000</v>
      </c>
      <c r="EI187" s="267">
        <v>687000</v>
      </c>
      <c r="EJ187" s="267">
        <v>88000</v>
      </c>
      <c r="EK187" s="267">
        <v>0</v>
      </c>
      <c r="EL187" s="267">
        <v>0</v>
      </c>
      <c r="EM187" s="267">
        <v>0</v>
      </c>
      <c r="EN187" s="267">
        <v>1</v>
      </c>
      <c r="EO187" s="267">
        <v>0</v>
      </c>
      <c r="EP187" s="267">
        <v>0</v>
      </c>
      <c r="EQ187" s="267">
        <v>0</v>
      </c>
      <c r="ER187" s="267" t="s">
        <v>1919</v>
      </c>
    </row>
    <row r="188" spans="1:148" x14ac:dyDescent="0.35">
      <c r="A188" s="267" t="s">
        <v>1954</v>
      </c>
      <c r="B188" s="267">
        <v>1000</v>
      </c>
      <c r="C188" s="267">
        <v>1000</v>
      </c>
      <c r="D188" s="267">
        <v>1000</v>
      </c>
      <c r="E188" s="267">
        <v>1000</v>
      </c>
      <c r="F188" s="267">
        <v>1000</v>
      </c>
      <c r="G188" s="267">
        <v>1000</v>
      </c>
      <c r="H188" s="267">
        <v>1000</v>
      </c>
      <c r="I188" s="267">
        <v>1000</v>
      </c>
      <c r="J188" s="267">
        <v>1000</v>
      </c>
      <c r="K188" s="267">
        <v>1000</v>
      </c>
      <c r="L188" s="267">
        <v>1000</v>
      </c>
      <c r="M188" s="267">
        <v>1000</v>
      </c>
      <c r="N188" s="267">
        <v>5000</v>
      </c>
      <c r="O188" s="267">
        <v>3000</v>
      </c>
      <c r="P188" s="267">
        <v>1000</v>
      </c>
      <c r="Q188" s="267">
        <v>9000</v>
      </c>
      <c r="R188" s="267">
        <v>1000</v>
      </c>
      <c r="S188" s="267">
        <v>1000</v>
      </c>
      <c r="T188" s="267">
        <v>1000</v>
      </c>
      <c r="U188" s="267">
        <v>1000</v>
      </c>
      <c r="V188" s="267">
        <v>1000</v>
      </c>
      <c r="W188" s="267">
        <v>1000</v>
      </c>
      <c r="X188" s="267">
        <v>1000</v>
      </c>
      <c r="Y188" s="267">
        <v>1000</v>
      </c>
      <c r="Z188" s="267">
        <v>1000</v>
      </c>
      <c r="AA188" s="267">
        <v>1000</v>
      </c>
      <c r="AB188" s="267">
        <v>1000</v>
      </c>
      <c r="AC188" s="267">
        <v>1000</v>
      </c>
      <c r="AD188" s="267">
        <v>2000</v>
      </c>
      <c r="AE188" s="267">
        <v>1000</v>
      </c>
      <c r="AF188" s="267">
        <v>1000</v>
      </c>
      <c r="AG188" s="267">
        <v>1000</v>
      </c>
      <c r="AH188" s="267">
        <v>1000</v>
      </c>
      <c r="AI188" s="267">
        <v>1000</v>
      </c>
      <c r="AJ188" s="267">
        <v>1000</v>
      </c>
      <c r="AK188" s="267">
        <v>1000</v>
      </c>
      <c r="AL188" s="267">
        <v>1000</v>
      </c>
      <c r="AM188" s="267">
        <v>1000</v>
      </c>
      <c r="AN188" s="267">
        <v>1000</v>
      </c>
      <c r="AO188" s="267">
        <v>57000</v>
      </c>
      <c r="AP188" s="267">
        <v>16000</v>
      </c>
      <c r="AQ188" s="267">
        <v>6000</v>
      </c>
      <c r="AR188" s="267">
        <v>6000</v>
      </c>
      <c r="AS188" s="267">
        <v>2000</v>
      </c>
      <c r="AT188" s="267">
        <v>1000</v>
      </c>
      <c r="AU188" s="267">
        <v>11000</v>
      </c>
      <c r="AV188" s="267">
        <v>1000</v>
      </c>
      <c r="AW188" s="267">
        <v>1000</v>
      </c>
      <c r="AX188" s="267">
        <v>3000</v>
      </c>
      <c r="AY188" s="267">
        <v>1000</v>
      </c>
      <c r="AZ188" s="267">
        <v>1000</v>
      </c>
      <c r="BA188" s="267">
        <v>2000</v>
      </c>
      <c r="BB188" s="267">
        <v>1000</v>
      </c>
      <c r="BC188" s="267">
        <v>1000</v>
      </c>
      <c r="BD188" s="267">
        <v>1000</v>
      </c>
      <c r="BE188" s="267">
        <v>1000</v>
      </c>
      <c r="BF188" s="267">
        <v>1000</v>
      </c>
      <c r="BG188" s="267">
        <v>2000</v>
      </c>
      <c r="BH188" s="267">
        <v>1000</v>
      </c>
      <c r="BI188" s="267">
        <v>1000</v>
      </c>
      <c r="BJ188" s="267">
        <v>4000</v>
      </c>
      <c r="BK188" s="267">
        <v>1000</v>
      </c>
      <c r="BL188" s="267">
        <v>1000</v>
      </c>
      <c r="BM188" s="267">
        <v>1000</v>
      </c>
      <c r="BN188" s="267">
        <v>1000</v>
      </c>
      <c r="BO188" s="267">
        <v>1000</v>
      </c>
      <c r="BP188" s="267">
        <v>4000</v>
      </c>
      <c r="BQ188" s="267">
        <v>1000</v>
      </c>
      <c r="BR188" s="267">
        <v>1000</v>
      </c>
      <c r="BS188" s="267">
        <v>1000</v>
      </c>
      <c r="BT188" s="267">
        <v>1000</v>
      </c>
      <c r="BU188" s="267">
        <v>1000</v>
      </c>
      <c r="BV188" s="267">
        <v>1000</v>
      </c>
      <c r="BW188" s="267">
        <v>2000</v>
      </c>
      <c r="BX188" s="267">
        <v>1000</v>
      </c>
      <c r="BY188" s="267">
        <v>1000</v>
      </c>
      <c r="BZ188" s="267">
        <v>1000</v>
      </c>
      <c r="CA188" s="267">
        <v>1000</v>
      </c>
      <c r="CB188" s="267">
        <v>1000</v>
      </c>
      <c r="CC188" s="267">
        <v>1000</v>
      </c>
      <c r="CD188" s="267">
        <v>1000</v>
      </c>
      <c r="CE188" s="267">
        <v>4000</v>
      </c>
      <c r="CF188" s="267">
        <v>1000</v>
      </c>
      <c r="CG188" s="267">
        <v>1000</v>
      </c>
      <c r="CH188" s="267">
        <v>1000</v>
      </c>
      <c r="CI188" s="267">
        <v>1000</v>
      </c>
      <c r="CJ188" s="267">
        <v>1000</v>
      </c>
      <c r="CK188" s="267">
        <v>1000</v>
      </c>
      <c r="CL188" s="267">
        <v>1000</v>
      </c>
      <c r="CM188" s="267">
        <v>1000</v>
      </c>
      <c r="CN188" s="267">
        <v>2000</v>
      </c>
      <c r="CO188" s="267">
        <v>1000</v>
      </c>
      <c r="CP188" s="267">
        <v>1000</v>
      </c>
      <c r="CQ188" s="267">
        <v>1000</v>
      </c>
      <c r="CR188" s="267">
        <v>1000</v>
      </c>
      <c r="CS188" s="267">
        <v>1000</v>
      </c>
      <c r="CT188" s="267">
        <v>3000</v>
      </c>
      <c r="CU188" s="267">
        <v>1000</v>
      </c>
      <c r="CV188" s="267">
        <v>1000</v>
      </c>
      <c r="CW188" s="267">
        <v>20000</v>
      </c>
      <c r="CX188" s="267">
        <v>9000</v>
      </c>
      <c r="CY188" s="267">
        <v>2000</v>
      </c>
      <c r="CZ188" s="267">
        <v>1000</v>
      </c>
      <c r="DA188" s="267">
        <v>1000</v>
      </c>
      <c r="DB188" s="267">
        <v>1000</v>
      </c>
      <c r="DC188" s="267">
        <v>1000</v>
      </c>
      <c r="DD188" s="267">
        <v>1000</v>
      </c>
      <c r="DE188" s="267">
        <v>1000</v>
      </c>
      <c r="DF188" s="267">
        <v>1000</v>
      </c>
      <c r="DG188" s="267">
        <v>1000</v>
      </c>
      <c r="DH188" s="267">
        <v>1000</v>
      </c>
      <c r="DI188" s="267">
        <v>15000</v>
      </c>
      <c r="DJ188" s="267">
        <v>2000</v>
      </c>
      <c r="DK188" s="267">
        <v>2000</v>
      </c>
      <c r="DL188" s="267">
        <v>36000</v>
      </c>
      <c r="DM188" s="267">
        <v>11000</v>
      </c>
      <c r="DN188" s="267">
        <v>6000</v>
      </c>
      <c r="DO188" s="267">
        <v>3000</v>
      </c>
      <c r="DP188" s="267">
        <v>1000</v>
      </c>
      <c r="DQ188" s="267">
        <v>1000</v>
      </c>
      <c r="DR188" s="267">
        <v>33000</v>
      </c>
      <c r="DS188" s="267">
        <v>16000</v>
      </c>
      <c r="DT188" s="267">
        <v>23000</v>
      </c>
      <c r="DU188" s="267">
        <v>70000</v>
      </c>
      <c r="DV188" s="267">
        <v>1000</v>
      </c>
      <c r="DW188" s="267">
        <v>614000</v>
      </c>
      <c r="DX188" s="267">
        <v>64000</v>
      </c>
      <c r="DY188" s="267">
        <v>548000</v>
      </c>
      <c r="DZ188" s="267">
        <v>68000</v>
      </c>
      <c r="EA188" s="267">
        <v>48000</v>
      </c>
      <c r="EB188" s="267">
        <v>3000</v>
      </c>
      <c r="EC188" s="267">
        <v>125000</v>
      </c>
      <c r="ED188" s="267">
        <v>19000</v>
      </c>
      <c r="EE188" s="267">
        <v>560000</v>
      </c>
      <c r="EF188" s="267">
        <v>68000</v>
      </c>
      <c r="EG188" s="267">
        <v>632000</v>
      </c>
      <c r="EH188" s="267">
        <v>57000</v>
      </c>
      <c r="EI188" s="267">
        <v>687000</v>
      </c>
      <c r="EJ188" s="267">
        <v>88000</v>
      </c>
      <c r="EK188" s="267">
        <v>0</v>
      </c>
      <c r="EL188" s="267">
        <v>0</v>
      </c>
      <c r="EM188" s="267">
        <v>0</v>
      </c>
      <c r="EN188" s="267">
        <v>1</v>
      </c>
      <c r="EO188" s="267">
        <v>0</v>
      </c>
      <c r="EP188" s="267">
        <v>0</v>
      </c>
      <c r="EQ188" s="267">
        <v>0</v>
      </c>
      <c r="ER188" s="267" t="s">
        <v>1952</v>
      </c>
    </row>
    <row r="189" spans="1:148" x14ac:dyDescent="0.35">
      <c r="A189" s="267" t="s">
        <v>1960</v>
      </c>
      <c r="B189" s="267">
        <v>1000</v>
      </c>
      <c r="C189" s="267">
        <v>1000</v>
      </c>
      <c r="D189" s="267">
        <v>1000</v>
      </c>
      <c r="E189" s="267">
        <v>1000</v>
      </c>
      <c r="F189" s="267">
        <v>1000</v>
      </c>
      <c r="G189" s="267">
        <v>1000</v>
      </c>
      <c r="H189" s="267">
        <v>1000</v>
      </c>
      <c r="I189" s="267">
        <v>1000</v>
      </c>
      <c r="J189" s="267">
        <v>1000</v>
      </c>
      <c r="K189" s="267">
        <v>1000</v>
      </c>
      <c r="L189" s="267">
        <v>1000</v>
      </c>
      <c r="M189" s="267">
        <v>1000</v>
      </c>
      <c r="N189" s="267">
        <v>5000</v>
      </c>
      <c r="O189" s="267">
        <v>3000</v>
      </c>
      <c r="P189" s="267">
        <v>1000</v>
      </c>
      <c r="Q189" s="267">
        <v>9000</v>
      </c>
      <c r="R189" s="267">
        <v>1000</v>
      </c>
      <c r="S189" s="267">
        <v>1000</v>
      </c>
      <c r="T189" s="267">
        <v>1000</v>
      </c>
      <c r="U189" s="267">
        <v>1000</v>
      </c>
      <c r="V189" s="267">
        <v>1000</v>
      </c>
      <c r="W189" s="267">
        <v>1000</v>
      </c>
      <c r="X189" s="267">
        <v>1000</v>
      </c>
      <c r="Y189" s="267">
        <v>1000</v>
      </c>
      <c r="Z189" s="267">
        <v>1000</v>
      </c>
      <c r="AA189" s="267">
        <v>1000</v>
      </c>
      <c r="AB189" s="267">
        <v>1000</v>
      </c>
      <c r="AC189" s="267">
        <v>1000</v>
      </c>
      <c r="AD189" s="267">
        <v>2000</v>
      </c>
      <c r="AE189" s="267">
        <v>1000</v>
      </c>
      <c r="AF189" s="267">
        <v>1000</v>
      </c>
      <c r="AG189" s="267">
        <v>1000</v>
      </c>
      <c r="AH189" s="267">
        <v>1000</v>
      </c>
      <c r="AI189" s="267">
        <v>1000</v>
      </c>
      <c r="AJ189" s="267">
        <v>1000</v>
      </c>
      <c r="AK189" s="267">
        <v>1000</v>
      </c>
      <c r="AL189" s="267">
        <v>1000</v>
      </c>
      <c r="AM189" s="267">
        <v>1000</v>
      </c>
      <c r="AN189" s="267">
        <v>1000</v>
      </c>
      <c r="AO189" s="267">
        <v>57000</v>
      </c>
      <c r="AP189" s="267">
        <v>16000</v>
      </c>
      <c r="AQ189" s="267">
        <v>6000</v>
      </c>
      <c r="AR189" s="267">
        <v>6000</v>
      </c>
      <c r="AS189" s="267">
        <v>2000</v>
      </c>
      <c r="AT189" s="267">
        <v>1000</v>
      </c>
      <c r="AU189" s="267">
        <v>11000</v>
      </c>
      <c r="AV189" s="267">
        <v>1000</v>
      </c>
      <c r="AW189" s="267">
        <v>1000</v>
      </c>
      <c r="AX189" s="267">
        <v>3000</v>
      </c>
      <c r="AY189" s="267">
        <v>1000</v>
      </c>
      <c r="AZ189" s="267">
        <v>1000</v>
      </c>
      <c r="BA189" s="267">
        <v>2000</v>
      </c>
      <c r="BB189" s="267">
        <v>1000</v>
      </c>
      <c r="BC189" s="267">
        <v>1000</v>
      </c>
      <c r="BD189" s="267">
        <v>1000</v>
      </c>
      <c r="BE189" s="267">
        <v>1000</v>
      </c>
      <c r="BF189" s="267">
        <v>1000</v>
      </c>
      <c r="BG189" s="267">
        <v>2000</v>
      </c>
      <c r="BH189" s="267">
        <v>1000</v>
      </c>
      <c r="BI189" s="267">
        <v>1000</v>
      </c>
      <c r="BJ189" s="267">
        <v>4000</v>
      </c>
      <c r="BK189" s="267">
        <v>1000</v>
      </c>
      <c r="BL189" s="267">
        <v>1000</v>
      </c>
      <c r="BM189" s="267">
        <v>1000</v>
      </c>
      <c r="BN189" s="267">
        <v>1000</v>
      </c>
      <c r="BO189" s="267">
        <v>1000</v>
      </c>
      <c r="BP189" s="267">
        <v>4000</v>
      </c>
      <c r="BQ189" s="267">
        <v>1000</v>
      </c>
      <c r="BR189" s="267">
        <v>1000</v>
      </c>
      <c r="BS189" s="267">
        <v>1000</v>
      </c>
      <c r="BT189" s="267">
        <v>1000</v>
      </c>
      <c r="BU189" s="267">
        <v>1000</v>
      </c>
      <c r="BV189" s="267">
        <v>1000</v>
      </c>
      <c r="BW189" s="267">
        <v>2000</v>
      </c>
      <c r="BX189" s="267">
        <v>1000</v>
      </c>
      <c r="BY189" s="267">
        <v>1000</v>
      </c>
      <c r="BZ189" s="267">
        <v>1000</v>
      </c>
      <c r="CA189" s="267">
        <v>1000</v>
      </c>
      <c r="CB189" s="267">
        <v>1000</v>
      </c>
      <c r="CC189" s="267">
        <v>1000</v>
      </c>
      <c r="CD189" s="267">
        <v>1000</v>
      </c>
      <c r="CE189" s="267">
        <v>4000</v>
      </c>
      <c r="CF189" s="267">
        <v>1000</v>
      </c>
      <c r="CG189" s="267">
        <v>1000</v>
      </c>
      <c r="CH189" s="267">
        <v>1000</v>
      </c>
      <c r="CI189" s="267">
        <v>1000</v>
      </c>
      <c r="CJ189" s="267">
        <v>1000</v>
      </c>
      <c r="CK189" s="267">
        <v>1000</v>
      </c>
      <c r="CL189" s="267">
        <v>1000</v>
      </c>
      <c r="CM189" s="267">
        <v>1000</v>
      </c>
      <c r="CN189" s="267">
        <v>2000</v>
      </c>
      <c r="CO189" s="267">
        <v>1000</v>
      </c>
      <c r="CP189" s="267">
        <v>1000</v>
      </c>
      <c r="CQ189" s="267">
        <v>1000</v>
      </c>
      <c r="CR189" s="267">
        <v>1000</v>
      </c>
      <c r="CS189" s="267">
        <v>1000</v>
      </c>
      <c r="CT189" s="267">
        <v>3000</v>
      </c>
      <c r="CU189" s="267">
        <v>1000</v>
      </c>
      <c r="CV189" s="267">
        <v>1000</v>
      </c>
      <c r="CW189" s="267">
        <v>20000</v>
      </c>
      <c r="CX189" s="267">
        <v>9000</v>
      </c>
      <c r="CY189" s="267">
        <v>2000</v>
      </c>
      <c r="CZ189" s="267">
        <v>1000</v>
      </c>
      <c r="DA189" s="267">
        <v>1000</v>
      </c>
      <c r="DB189" s="267">
        <v>1000</v>
      </c>
      <c r="DC189" s="267">
        <v>1000</v>
      </c>
      <c r="DD189" s="267">
        <v>1000</v>
      </c>
      <c r="DE189" s="267">
        <v>1000</v>
      </c>
      <c r="DF189" s="267">
        <v>1000</v>
      </c>
      <c r="DG189" s="267">
        <v>1000</v>
      </c>
      <c r="DH189" s="267">
        <v>1000</v>
      </c>
      <c r="DI189" s="267">
        <v>15000</v>
      </c>
      <c r="DJ189" s="267">
        <v>2000</v>
      </c>
      <c r="DK189" s="267">
        <v>2000</v>
      </c>
      <c r="DL189" s="267">
        <v>36000</v>
      </c>
      <c r="DM189" s="267">
        <v>11000</v>
      </c>
      <c r="DN189" s="267">
        <v>6000</v>
      </c>
      <c r="DO189" s="267">
        <v>3000</v>
      </c>
      <c r="DP189" s="267">
        <v>1000</v>
      </c>
      <c r="DQ189" s="267">
        <v>1000</v>
      </c>
      <c r="DR189" s="267">
        <v>33000</v>
      </c>
      <c r="DS189" s="267">
        <v>16000</v>
      </c>
      <c r="DT189" s="267">
        <v>23000</v>
      </c>
      <c r="DU189" s="267">
        <v>70000</v>
      </c>
      <c r="DV189" s="267">
        <v>1000</v>
      </c>
      <c r="DW189" s="267">
        <v>614000</v>
      </c>
      <c r="DX189" s="267">
        <v>64000</v>
      </c>
      <c r="DY189" s="267">
        <v>548000</v>
      </c>
      <c r="DZ189" s="267">
        <v>68000</v>
      </c>
      <c r="EA189" s="267">
        <v>48000</v>
      </c>
      <c r="EB189" s="267">
        <v>3000</v>
      </c>
      <c r="EC189" s="267">
        <v>125000</v>
      </c>
      <c r="ED189" s="267">
        <v>19000</v>
      </c>
      <c r="EE189" s="267">
        <v>560000</v>
      </c>
      <c r="EF189" s="267">
        <v>68000</v>
      </c>
      <c r="EG189" s="267">
        <v>632000</v>
      </c>
      <c r="EH189" s="267">
        <v>57000</v>
      </c>
      <c r="EI189" s="267">
        <v>687000</v>
      </c>
      <c r="EJ189" s="267">
        <v>88000</v>
      </c>
      <c r="EK189" s="267">
        <v>0</v>
      </c>
      <c r="EL189" s="267">
        <v>0</v>
      </c>
      <c r="EM189" s="267">
        <v>0</v>
      </c>
      <c r="EN189" s="267">
        <v>1</v>
      </c>
      <c r="EO189" s="267">
        <v>0</v>
      </c>
      <c r="EP189" s="267">
        <v>0</v>
      </c>
      <c r="EQ189" s="267">
        <v>0</v>
      </c>
      <c r="ER189" s="267" t="s">
        <v>1958</v>
      </c>
    </row>
    <row r="190" spans="1:148" x14ac:dyDescent="0.35">
      <c r="A190" s="267" t="s">
        <v>2020</v>
      </c>
      <c r="B190" s="267">
        <v>1000</v>
      </c>
      <c r="C190" s="267">
        <v>1000</v>
      </c>
      <c r="D190" s="267">
        <v>1000</v>
      </c>
      <c r="E190" s="267">
        <v>1000</v>
      </c>
      <c r="F190" s="267">
        <v>1000</v>
      </c>
      <c r="G190" s="267">
        <v>1000</v>
      </c>
      <c r="H190" s="267">
        <v>1000</v>
      </c>
      <c r="I190" s="267">
        <v>1000</v>
      </c>
      <c r="J190" s="267">
        <v>1000</v>
      </c>
      <c r="K190" s="267">
        <v>1000</v>
      </c>
      <c r="L190" s="267">
        <v>1000</v>
      </c>
      <c r="M190" s="267">
        <v>1000</v>
      </c>
      <c r="N190" s="267">
        <v>5000</v>
      </c>
      <c r="O190" s="267">
        <v>3000</v>
      </c>
      <c r="P190" s="267">
        <v>1000</v>
      </c>
      <c r="Q190" s="267">
        <v>9000</v>
      </c>
      <c r="R190" s="267">
        <v>1000</v>
      </c>
      <c r="S190" s="267">
        <v>1000</v>
      </c>
      <c r="T190" s="267">
        <v>1000</v>
      </c>
      <c r="U190" s="267">
        <v>1000</v>
      </c>
      <c r="V190" s="267">
        <v>1000</v>
      </c>
      <c r="W190" s="267">
        <v>1000</v>
      </c>
      <c r="X190" s="267">
        <v>1000</v>
      </c>
      <c r="Y190" s="267">
        <v>1000</v>
      </c>
      <c r="Z190" s="267">
        <v>1000</v>
      </c>
      <c r="AA190" s="267">
        <v>1000</v>
      </c>
      <c r="AB190" s="267">
        <v>1000</v>
      </c>
      <c r="AC190" s="267">
        <v>1000</v>
      </c>
      <c r="AD190" s="267">
        <v>2000</v>
      </c>
      <c r="AE190" s="267">
        <v>1000</v>
      </c>
      <c r="AF190" s="267">
        <v>1000</v>
      </c>
      <c r="AG190" s="267">
        <v>1000</v>
      </c>
      <c r="AH190" s="267">
        <v>1000</v>
      </c>
      <c r="AI190" s="267">
        <v>1000</v>
      </c>
      <c r="AJ190" s="267">
        <v>1000</v>
      </c>
      <c r="AK190" s="267">
        <v>1000</v>
      </c>
      <c r="AL190" s="267">
        <v>1000</v>
      </c>
      <c r="AM190" s="267">
        <v>1000</v>
      </c>
      <c r="AN190" s="267">
        <v>1000</v>
      </c>
      <c r="AO190" s="267">
        <v>57000</v>
      </c>
      <c r="AP190" s="267">
        <v>16000</v>
      </c>
      <c r="AQ190" s="267">
        <v>6000</v>
      </c>
      <c r="AR190" s="267">
        <v>6000</v>
      </c>
      <c r="AS190" s="267">
        <v>2000</v>
      </c>
      <c r="AT190" s="267">
        <v>1000</v>
      </c>
      <c r="AU190" s="267">
        <v>11000</v>
      </c>
      <c r="AV190" s="267">
        <v>1000</v>
      </c>
      <c r="AW190" s="267">
        <v>1000</v>
      </c>
      <c r="AX190" s="267">
        <v>3000</v>
      </c>
      <c r="AY190" s="267">
        <v>1000</v>
      </c>
      <c r="AZ190" s="267">
        <v>1000</v>
      </c>
      <c r="BA190" s="267">
        <v>2000</v>
      </c>
      <c r="BB190" s="267">
        <v>1000</v>
      </c>
      <c r="BC190" s="267">
        <v>1000</v>
      </c>
      <c r="BD190" s="267">
        <v>1000</v>
      </c>
      <c r="BE190" s="267">
        <v>1000</v>
      </c>
      <c r="BF190" s="267">
        <v>1000</v>
      </c>
      <c r="BG190" s="267">
        <v>2000</v>
      </c>
      <c r="BH190" s="267">
        <v>1000</v>
      </c>
      <c r="BI190" s="267">
        <v>1000</v>
      </c>
      <c r="BJ190" s="267">
        <v>4000</v>
      </c>
      <c r="BK190" s="267">
        <v>1000</v>
      </c>
      <c r="BL190" s="267">
        <v>1000</v>
      </c>
      <c r="BM190" s="267">
        <v>1000</v>
      </c>
      <c r="BN190" s="267">
        <v>1000</v>
      </c>
      <c r="BO190" s="267">
        <v>1000</v>
      </c>
      <c r="BP190" s="267">
        <v>4000</v>
      </c>
      <c r="BQ190" s="267">
        <v>1000</v>
      </c>
      <c r="BR190" s="267">
        <v>1000</v>
      </c>
      <c r="BS190" s="267">
        <v>1000</v>
      </c>
      <c r="BT190" s="267">
        <v>1000</v>
      </c>
      <c r="BU190" s="267">
        <v>1000</v>
      </c>
      <c r="BV190" s="267">
        <v>1000</v>
      </c>
      <c r="BW190" s="267">
        <v>2000</v>
      </c>
      <c r="BX190" s="267">
        <v>1000</v>
      </c>
      <c r="BY190" s="267">
        <v>1000</v>
      </c>
      <c r="BZ190" s="267">
        <v>1000</v>
      </c>
      <c r="CA190" s="267">
        <v>1000</v>
      </c>
      <c r="CB190" s="267">
        <v>1000</v>
      </c>
      <c r="CC190" s="267">
        <v>1000</v>
      </c>
      <c r="CD190" s="267">
        <v>1000</v>
      </c>
      <c r="CE190" s="267">
        <v>4000</v>
      </c>
      <c r="CF190" s="267">
        <v>1000</v>
      </c>
      <c r="CG190" s="267">
        <v>1000</v>
      </c>
      <c r="CH190" s="267">
        <v>1000</v>
      </c>
      <c r="CI190" s="267">
        <v>1000</v>
      </c>
      <c r="CJ190" s="267">
        <v>1000</v>
      </c>
      <c r="CK190" s="267">
        <v>1000</v>
      </c>
      <c r="CL190" s="267">
        <v>1000</v>
      </c>
      <c r="CM190" s="267">
        <v>1000</v>
      </c>
      <c r="CN190" s="267">
        <v>2000</v>
      </c>
      <c r="CO190" s="267">
        <v>1000</v>
      </c>
      <c r="CP190" s="267">
        <v>1000</v>
      </c>
      <c r="CQ190" s="267">
        <v>1000</v>
      </c>
      <c r="CR190" s="267">
        <v>1000</v>
      </c>
      <c r="CS190" s="267">
        <v>1000</v>
      </c>
      <c r="CT190" s="267">
        <v>3000</v>
      </c>
      <c r="CU190" s="267">
        <v>1000</v>
      </c>
      <c r="CV190" s="267">
        <v>1000</v>
      </c>
      <c r="CW190" s="267">
        <v>20000</v>
      </c>
      <c r="CX190" s="267">
        <v>9000</v>
      </c>
      <c r="CY190" s="267">
        <v>2000</v>
      </c>
      <c r="CZ190" s="267">
        <v>1000</v>
      </c>
      <c r="DA190" s="267">
        <v>1000</v>
      </c>
      <c r="DB190" s="267">
        <v>1000</v>
      </c>
      <c r="DC190" s="267">
        <v>1000</v>
      </c>
      <c r="DD190" s="267">
        <v>1000</v>
      </c>
      <c r="DE190" s="267">
        <v>1000</v>
      </c>
      <c r="DF190" s="267">
        <v>1000</v>
      </c>
      <c r="DG190" s="267">
        <v>1000</v>
      </c>
      <c r="DH190" s="267">
        <v>1000</v>
      </c>
      <c r="DI190" s="267">
        <v>15000</v>
      </c>
      <c r="DJ190" s="267">
        <v>2000</v>
      </c>
      <c r="DK190" s="267">
        <v>2000</v>
      </c>
      <c r="DL190" s="267">
        <v>36000</v>
      </c>
      <c r="DM190" s="267">
        <v>11000</v>
      </c>
      <c r="DN190" s="267">
        <v>6000</v>
      </c>
      <c r="DO190" s="267">
        <v>3000</v>
      </c>
      <c r="DP190" s="267">
        <v>1000</v>
      </c>
      <c r="DQ190" s="267">
        <v>1000</v>
      </c>
      <c r="DR190" s="267">
        <v>33000</v>
      </c>
      <c r="DS190" s="267">
        <v>16000</v>
      </c>
      <c r="DT190" s="267">
        <v>23000</v>
      </c>
      <c r="DU190" s="267">
        <v>70000</v>
      </c>
      <c r="DV190" s="267">
        <v>1000</v>
      </c>
      <c r="DW190" s="267">
        <v>614000</v>
      </c>
      <c r="DX190" s="267">
        <v>64000</v>
      </c>
      <c r="DY190" s="267">
        <v>548000</v>
      </c>
      <c r="DZ190" s="267">
        <v>68000</v>
      </c>
      <c r="EA190" s="267">
        <v>48000</v>
      </c>
      <c r="EB190" s="267">
        <v>3000</v>
      </c>
      <c r="EC190" s="267">
        <v>125000</v>
      </c>
      <c r="ED190" s="267">
        <v>19000</v>
      </c>
      <c r="EE190" s="267">
        <v>560000</v>
      </c>
      <c r="EF190" s="267">
        <v>68000</v>
      </c>
      <c r="EG190" s="267">
        <v>632000</v>
      </c>
      <c r="EH190" s="267">
        <v>57000</v>
      </c>
      <c r="EI190" s="267">
        <v>687000</v>
      </c>
      <c r="EJ190" s="267">
        <v>88000</v>
      </c>
      <c r="EK190" s="267">
        <v>0</v>
      </c>
      <c r="EL190" s="267">
        <v>0</v>
      </c>
      <c r="EM190" s="267">
        <v>0</v>
      </c>
      <c r="EN190" s="267">
        <v>1</v>
      </c>
      <c r="EO190" s="267">
        <v>0</v>
      </c>
      <c r="EP190" s="267">
        <v>0</v>
      </c>
      <c r="EQ190" s="267">
        <v>1</v>
      </c>
      <c r="ER190" s="267" t="s">
        <v>2018</v>
      </c>
    </row>
    <row r="191" spans="1:148" x14ac:dyDescent="0.35">
      <c r="A191" s="267" t="s">
        <v>1019</v>
      </c>
      <c r="B191" s="267">
        <v>1000</v>
      </c>
      <c r="C191" s="267">
        <v>1000</v>
      </c>
      <c r="D191" s="267">
        <v>1000</v>
      </c>
      <c r="E191" s="267">
        <v>1000</v>
      </c>
      <c r="F191" s="267">
        <v>1000</v>
      </c>
      <c r="G191" s="267">
        <v>1000</v>
      </c>
      <c r="H191" s="267">
        <v>1000</v>
      </c>
      <c r="I191" s="267">
        <v>1000</v>
      </c>
      <c r="J191" s="267">
        <v>1000</v>
      </c>
      <c r="K191" s="267">
        <v>1000</v>
      </c>
      <c r="L191" s="267">
        <v>1000</v>
      </c>
      <c r="M191" s="267">
        <v>1000</v>
      </c>
      <c r="N191" s="267">
        <v>5000</v>
      </c>
      <c r="O191" s="267">
        <v>3000</v>
      </c>
      <c r="P191" s="267">
        <v>1000</v>
      </c>
      <c r="Q191" s="267">
        <v>9000</v>
      </c>
      <c r="R191" s="267">
        <v>1000</v>
      </c>
      <c r="S191" s="267">
        <v>1000</v>
      </c>
      <c r="T191" s="267">
        <v>1000</v>
      </c>
      <c r="U191" s="267">
        <v>1000</v>
      </c>
      <c r="V191" s="267">
        <v>1000</v>
      </c>
      <c r="W191" s="267">
        <v>1000</v>
      </c>
      <c r="X191" s="267">
        <v>1000</v>
      </c>
      <c r="Y191" s="267">
        <v>1000</v>
      </c>
      <c r="Z191" s="267">
        <v>1000</v>
      </c>
      <c r="AA191" s="267">
        <v>1000</v>
      </c>
      <c r="AB191" s="267">
        <v>1000</v>
      </c>
      <c r="AC191" s="267">
        <v>1000</v>
      </c>
      <c r="AD191" s="267">
        <v>2000</v>
      </c>
      <c r="AE191" s="267">
        <v>1000</v>
      </c>
      <c r="AF191" s="267">
        <v>1000</v>
      </c>
      <c r="AG191" s="267">
        <v>1000</v>
      </c>
      <c r="AH191" s="267">
        <v>1000</v>
      </c>
      <c r="AI191" s="267">
        <v>1000</v>
      </c>
      <c r="AJ191" s="267">
        <v>1000</v>
      </c>
      <c r="AK191" s="267">
        <v>1000</v>
      </c>
      <c r="AL191" s="267">
        <v>1000</v>
      </c>
      <c r="AM191" s="267">
        <v>1000</v>
      </c>
      <c r="AN191" s="267">
        <v>1000</v>
      </c>
      <c r="AO191" s="267">
        <v>57000</v>
      </c>
      <c r="AP191" s="267">
        <v>16000</v>
      </c>
      <c r="AQ191" s="267">
        <v>6000</v>
      </c>
      <c r="AR191" s="267">
        <v>6000</v>
      </c>
      <c r="AS191" s="267">
        <v>2000</v>
      </c>
      <c r="AT191" s="267">
        <v>1000</v>
      </c>
      <c r="AU191" s="267">
        <v>11000</v>
      </c>
      <c r="AV191" s="267">
        <v>1000</v>
      </c>
      <c r="AW191" s="267">
        <v>1000</v>
      </c>
      <c r="AX191" s="267">
        <v>3000</v>
      </c>
      <c r="AY191" s="267">
        <v>1000</v>
      </c>
      <c r="AZ191" s="267">
        <v>1000</v>
      </c>
      <c r="BA191" s="267">
        <v>2000</v>
      </c>
      <c r="BB191" s="267">
        <v>1000</v>
      </c>
      <c r="BC191" s="267">
        <v>1000</v>
      </c>
      <c r="BD191" s="267">
        <v>1000</v>
      </c>
      <c r="BE191" s="267">
        <v>1000</v>
      </c>
      <c r="BF191" s="267">
        <v>1000</v>
      </c>
      <c r="BG191" s="267">
        <v>2000</v>
      </c>
      <c r="BH191" s="267">
        <v>1000</v>
      </c>
      <c r="BI191" s="267">
        <v>1000</v>
      </c>
      <c r="BJ191" s="267">
        <v>4000</v>
      </c>
      <c r="BK191" s="267">
        <v>1000</v>
      </c>
      <c r="BL191" s="267">
        <v>1000</v>
      </c>
      <c r="BM191" s="267">
        <v>1000</v>
      </c>
      <c r="BN191" s="267">
        <v>1000</v>
      </c>
      <c r="BO191" s="267">
        <v>1000</v>
      </c>
      <c r="BP191" s="267">
        <v>4000</v>
      </c>
      <c r="BQ191" s="267">
        <v>1000</v>
      </c>
      <c r="BR191" s="267">
        <v>1000</v>
      </c>
      <c r="BS191" s="267">
        <v>1000</v>
      </c>
      <c r="BT191" s="267">
        <v>1000</v>
      </c>
      <c r="BU191" s="267">
        <v>1000</v>
      </c>
      <c r="BV191" s="267">
        <v>1000</v>
      </c>
      <c r="BW191" s="267">
        <v>2000</v>
      </c>
      <c r="BX191" s="267">
        <v>1000</v>
      </c>
      <c r="BY191" s="267">
        <v>1000</v>
      </c>
      <c r="BZ191" s="267">
        <v>1000</v>
      </c>
      <c r="CA191" s="267">
        <v>1000</v>
      </c>
      <c r="CB191" s="267">
        <v>1000</v>
      </c>
      <c r="CC191" s="267">
        <v>1000</v>
      </c>
      <c r="CD191" s="267">
        <v>1000</v>
      </c>
      <c r="CE191" s="267">
        <v>4000</v>
      </c>
      <c r="CF191" s="267">
        <v>1000</v>
      </c>
      <c r="CG191" s="267">
        <v>1000</v>
      </c>
      <c r="CH191" s="267">
        <v>1000</v>
      </c>
      <c r="CI191" s="267">
        <v>1000</v>
      </c>
      <c r="CJ191" s="267">
        <v>1000</v>
      </c>
      <c r="CK191" s="267">
        <v>1000</v>
      </c>
      <c r="CL191" s="267">
        <v>1000</v>
      </c>
      <c r="CM191" s="267">
        <v>1000</v>
      </c>
      <c r="CN191" s="267">
        <v>2000</v>
      </c>
      <c r="CO191" s="267">
        <v>1000</v>
      </c>
      <c r="CP191" s="267">
        <v>1000</v>
      </c>
      <c r="CQ191" s="267">
        <v>1000</v>
      </c>
      <c r="CR191" s="267">
        <v>1000</v>
      </c>
      <c r="CS191" s="267">
        <v>1000</v>
      </c>
      <c r="CT191" s="267">
        <v>3000</v>
      </c>
      <c r="CU191" s="267">
        <v>1000</v>
      </c>
      <c r="CV191" s="267">
        <v>1000</v>
      </c>
      <c r="CW191" s="267">
        <v>20000</v>
      </c>
      <c r="CX191" s="267">
        <v>9000</v>
      </c>
      <c r="CY191" s="267">
        <v>2000</v>
      </c>
      <c r="CZ191" s="267">
        <v>1000</v>
      </c>
      <c r="DA191" s="267">
        <v>1000</v>
      </c>
      <c r="DB191" s="267">
        <v>1000</v>
      </c>
      <c r="DC191" s="267">
        <v>1000</v>
      </c>
      <c r="DD191" s="267">
        <v>1000</v>
      </c>
      <c r="DE191" s="267">
        <v>1000</v>
      </c>
      <c r="DF191" s="267">
        <v>1000</v>
      </c>
      <c r="DG191" s="267">
        <v>1000</v>
      </c>
      <c r="DH191" s="267">
        <v>1000</v>
      </c>
      <c r="DI191" s="267">
        <v>15000</v>
      </c>
      <c r="DJ191" s="267">
        <v>2000</v>
      </c>
      <c r="DK191" s="267">
        <v>2000</v>
      </c>
      <c r="DL191" s="267">
        <v>36000</v>
      </c>
      <c r="DM191" s="267">
        <v>11000</v>
      </c>
      <c r="DN191" s="267">
        <v>6000</v>
      </c>
      <c r="DO191" s="267">
        <v>3000</v>
      </c>
      <c r="DP191" s="267">
        <v>1000</v>
      </c>
      <c r="DQ191" s="267">
        <v>1000</v>
      </c>
      <c r="DR191" s="267">
        <v>33000</v>
      </c>
      <c r="DS191" s="267">
        <v>16000</v>
      </c>
      <c r="DT191" s="267">
        <v>23000</v>
      </c>
      <c r="DU191" s="267">
        <v>70000</v>
      </c>
      <c r="DV191" s="267">
        <v>1000</v>
      </c>
      <c r="DW191" s="267">
        <v>614000</v>
      </c>
      <c r="DX191" s="267">
        <v>64000</v>
      </c>
      <c r="DY191" s="267">
        <v>548000</v>
      </c>
      <c r="DZ191" s="267">
        <v>68000</v>
      </c>
      <c r="EA191" s="267">
        <v>48000</v>
      </c>
      <c r="EB191" s="267">
        <v>3000</v>
      </c>
      <c r="EC191" s="267">
        <v>125000</v>
      </c>
      <c r="ED191" s="267">
        <v>19000</v>
      </c>
      <c r="EE191" s="267">
        <v>560000</v>
      </c>
      <c r="EF191" s="267">
        <v>68000</v>
      </c>
      <c r="EG191" s="267">
        <v>632000</v>
      </c>
      <c r="EH191" s="267">
        <v>57000</v>
      </c>
      <c r="EI191" s="267">
        <v>687000</v>
      </c>
      <c r="EJ191" s="267">
        <v>88000</v>
      </c>
      <c r="EK191" s="267">
        <v>0</v>
      </c>
      <c r="EL191" s="267">
        <v>0</v>
      </c>
      <c r="EM191" s="267">
        <v>0</v>
      </c>
      <c r="EN191" s="267">
        <v>1</v>
      </c>
      <c r="EO191" s="267">
        <v>0</v>
      </c>
      <c r="EP191" s="267">
        <v>0</v>
      </c>
      <c r="EQ191" s="267">
        <v>1</v>
      </c>
      <c r="ER191" s="267" t="s">
        <v>1017</v>
      </c>
    </row>
    <row r="192" spans="1:148" x14ac:dyDescent="0.35">
      <c r="A192" s="267" t="s">
        <v>1520</v>
      </c>
      <c r="B192" s="267">
        <v>1000</v>
      </c>
      <c r="C192" s="267">
        <v>1000</v>
      </c>
      <c r="D192" s="267">
        <v>1000</v>
      </c>
      <c r="E192" s="267">
        <v>1000</v>
      </c>
      <c r="F192" s="267">
        <v>1000</v>
      </c>
      <c r="G192" s="267">
        <v>1000</v>
      </c>
      <c r="H192" s="267">
        <v>1000</v>
      </c>
      <c r="I192" s="267">
        <v>1000</v>
      </c>
      <c r="J192" s="267">
        <v>1000</v>
      </c>
      <c r="K192" s="267">
        <v>1000</v>
      </c>
      <c r="L192" s="267">
        <v>1000</v>
      </c>
      <c r="M192" s="267">
        <v>1000</v>
      </c>
      <c r="N192" s="267">
        <v>5000</v>
      </c>
      <c r="O192" s="267">
        <v>3000</v>
      </c>
      <c r="P192" s="267">
        <v>1000</v>
      </c>
      <c r="Q192" s="267">
        <v>9000</v>
      </c>
      <c r="R192" s="267">
        <v>1000</v>
      </c>
      <c r="S192" s="267">
        <v>1000</v>
      </c>
      <c r="T192" s="267">
        <v>1000</v>
      </c>
      <c r="U192" s="267">
        <v>1000</v>
      </c>
      <c r="V192" s="267">
        <v>1000</v>
      </c>
      <c r="W192" s="267">
        <v>1000</v>
      </c>
      <c r="X192" s="267">
        <v>1000</v>
      </c>
      <c r="Y192" s="267">
        <v>1000</v>
      </c>
      <c r="Z192" s="267">
        <v>1000</v>
      </c>
      <c r="AA192" s="267">
        <v>1000</v>
      </c>
      <c r="AB192" s="267">
        <v>1000</v>
      </c>
      <c r="AC192" s="267">
        <v>1000</v>
      </c>
      <c r="AD192" s="267">
        <v>2000</v>
      </c>
      <c r="AE192" s="267">
        <v>1000</v>
      </c>
      <c r="AF192" s="267">
        <v>1000</v>
      </c>
      <c r="AG192" s="267">
        <v>1000</v>
      </c>
      <c r="AH192" s="267">
        <v>1000</v>
      </c>
      <c r="AI192" s="267">
        <v>1000</v>
      </c>
      <c r="AJ192" s="267">
        <v>1000</v>
      </c>
      <c r="AK192" s="267">
        <v>1000</v>
      </c>
      <c r="AL192" s="267">
        <v>1000</v>
      </c>
      <c r="AM192" s="267">
        <v>1000</v>
      </c>
      <c r="AN192" s="267">
        <v>1000</v>
      </c>
      <c r="AO192" s="267">
        <v>57000</v>
      </c>
      <c r="AP192" s="267">
        <v>16000</v>
      </c>
      <c r="AQ192" s="267">
        <v>6000</v>
      </c>
      <c r="AR192" s="267">
        <v>6000</v>
      </c>
      <c r="AS192" s="267">
        <v>2000</v>
      </c>
      <c r="AT192" s="267">
        <v>1000</v>
      </c>
      <c r="AU192" s="267">
        <v>11000</v>
      </c>
      <c r="AV192" s="267">
        <v>1000</v>
      </c>
      <c r="AW192" s="267">
        <v>1000</v>
      </c>
      <c r="AX192" s="267">
        <v>3000</v>
      </c>
      <c r="AY192" s="267">
        <v>1000</v>
      </c>
      <c r="AZ192" s="267">
        <v>1000</v>
      </c>
      <c r="BA192" s="267">
        <v>2000</v>
      </c>
      <c r="BB192" s="267">
        <v>1000</v>
      </c>
      <c r="BC192" s="267">
        <v>1000</v>
      </c>
      <c r="BD192" s="267">
        <v>1000</v>
      </c>
      <c r="BE192" s="267">
        <v>1000</v>
      </c>
      <c r="BF192" s="267">
        <v>1000</v>
      </c>
      <c r="BG192" s="267">
        <v>2000</v>
      </c>
      <c r="BH192" s="267">
        <v>1000</v>
      </c>
      <c r="BI192" s="267">
        <v>1000</v>
      </c>
      <c r="BJ192" s="267">
        <v>4000</v>
      </c>
      <c r="BK192" s="267">
        <v>1000</v>
      </c>
      <c r="BL192" s="267">
        <v>1000</v>
      </c>
      <c r="BM192" s="267">
        <v>1000</v>
      </c>
      <c r="BN192" s="267">
        <v>1000</v>
      </c>
      <c r="BO192" s="267">
        <v>1000</v>
      </c>
      <c r="BP192" s="267">
        <v>4000</v>
      </c>
      <c r="BQ192" s="267">
        <v>1000</v>
      </c>
      <c r="BR192" s="267">
        <v>1000</v>
      </c>
      <c r="BS192" s="267">
        <v>1000</v>
      </c>
      <c r="BT192" s="267">
        <v>1000</v>
      </c>
      <c r="BU192" s="267">
        <v>1000</v>
      </c>
      <c r="BV192" s="267">
        <v>1000</v>
      </c>
      <c r="BW192" s="267">
        <v>2000</v>
      </c>
      <c r="BX192" s="267">
        <v>1000</v>
      </c>
      <c r="BY192" s="267">
        <v>1000</v>
      </c>
      <c r="BZ192" s="267">
        <v>1000</v>
      </c>
      <c r="CA192" s="267">
        <v>1000</v>
      </c>
      <c r="CB192" s="267">
        <v>1000</v>
      </c>
      <c r="CC192" s="267">
        <v>1000</v>
      </c>
      <c r="CD192" s="267">
        <v>1000</v>
      </c>
      <c r="CE192" s="267">
        <v>4000</v>
      </c>
      <c r="CF192" s="267">
        <v>1000</v>
      </c>
      <c r="CG192" s="267">
        <v>1000</v>
      </c>
      <c r="CH192" s="267">
        <v>1000</v>
      </c>
      <c r="CI192" s="267">
        <v>1000</v>
      </c>
      <c r="CJ192" s="267">
        <v>1000</v>
      </c>
      <c r="CK192" s="267">
        <v>1000</v>
      </c>
      <c r="CL192" s="267">
        <v>1000</v>
      </c>
      <c r="CM192" s="267">
        <v>1000</v>
      </c>
      <c r="CN192" s="267">
        <v>2000</v>
      </c>
      <c r="CO192" s="267">
        <v>1000</v>
      </c>
      <c r="CP192" s="267">
        <v>1000</v>
      </c>
      <c r="CQ192" s="267">
        <v>1000</v>
      </c>
      <c r="CR192" s="267">
        <v>1000</v>
      </c>
      <c r="CS192" s="267">
        <v>1000</v>
      </c>
      <c r="CT192" s="267">
        <v>3000</v>
      </c>
      <c r="CU192" s="267">
        <v>1000</v>
      </c>
      <c r="CV192" s="267">
        <v>1000</v>
      </c>
      <c r="CW192" s="267">
        <v>20000</v>
      </c>
      <c r="CX192" s="267">
        <v>9000</v>
      </c>
      <c r="CY192" s="267">
        <v>2000</v>
      </c>
      <c r="CZ192" s="267">
        <v>1000</v>
      </c>
      <c r="DA192" s="267">
        <v>1000</v>
      </c>
      <c r="DB192" s="267">
        <v>1000</v>
      </c>
      <c r="DC192" s="267">
        <v>1000</v>
      </c>
      <c r="DD192" s="267">
        <v>1000</v>
      </c>
      <c r="DE192" s="267">
        <v>1000</v>
      </c>
      <c r="DF192" s="267">
        <v>1000</v>
      </c>
      <c r="DG192" s="267">
        <v>1000</v>
      </c>
      <c r="DH192" s="267">
        <v>1000</v>
      </c>
      <c r="DI192" s="267">
        <v>15000</v>
      </c>
      <c r="DJ192" s="267">
        <v>2000</v>
      </c>
      <c r="DK192" s="267">
        <v>2000</v>
      </c>
      <c r="DL192" s="267">
        <v>36000</v>
      </c>
      <c r="DM192" s="267">
        <v>11000</v>
      </c>
      <c r="DN192" s="267">
        <v>6000</v>
      </c>
      <c r="DO192" s="267">
        <v>3000</v>
      </c>
      <c r="DP192" s="267">
        <v>1000</v>
      </c>
      <c r="DQ192" s="267">
        <v>1000</v>
      </c>
      <c r="DR192" s="267">
        <v>33000</v>
      </c>
      <c r="DS192" s="267">
        <v>16000</v>
      </c>
      <c r="DT192" s="267">
        <v>23000</v>
      </c>
      <c r="DU192" s="267">
        <v>70000</v>
      </c>
      <c r="DV192" s="267">
        <v>1000</v>
      </c>
      <c r="DW192" s="267">
        <v>614000</v>
      </c>
      <c r="DX192" s="267">
        <v>64000</v>
      </c>
      <c r="DY192" s="267">
        <v>548000</v>
      </c>
      <c r="DZ192" s="267">
        <v>68000</v>
      </c>
      <c r="EA192" s="267">
        <v>48000</v>
      </c>
      <c r="EB192" s="267">
        <v>3000</v>
      </c>
      <c r="EC192" s="267">
        <v>125000</v>
      </c>
      <c r="ED192" s="267">
        <v>19000</v>
      </c>
      <c r="EE192" s="267">
        <v>560000</v>
      </c>
      <c r="EF192" s="267">
        <v>68000</v>
      </c>
      <c r="EG192" s="267">
        <v>632000</v>
      </c>
      <c r="EH192" s="267">
        <v>57000</v>
      </c>
      <c r="EI192" s="267">
        <v>687000</v>
      </c>
      <c r="EJ192" s="267">
        <v>88000</v>
      </c>
      <c r="EK192" s="267">
        <v>0</v>
      </c>
      <c r="EL192" s="267">
        <v>0</v>
      </c>
      <c r="EM192" s="267">
        <v>0</v>
      </c>
      <c r="EN192" s="267">
        <v>1</v>
      </c>
      <c r="EO192" s="267">
        <v>0</v>
      </c>
      <c r="EP192" s="267">
        <v>0</v>
      </c>
      <c r="EQ192" s="267">
        <v>1</v>
      </c>
      <c r="ER192" s="267" t="s">
        <v>1518</v>
      </c>
    </row>
    <row r="193" spans="1:148" x14ac:dyDescent="0.35">
      <c r="A193" s="267" t="s">
        <v>1660</v>
      </c>
      <c r="B193" s="267">
        <v>1000</v>
      </c>
      <c r="C193" s="267">
        <v>1000</v>
      </c>
      <c r="D193" s="267">
        <v>1000</v>
      </c>
      <c r="E193" s="267">
        <v>1000</v>
      </c>
      <c r="F193" s="267">
        <v>1000</v>
      </c>
      <c r="G193" s="267">
        <v>1000</v>
      </c>
      <c r="H193" s="267">
        <v>1000</v>
      </c>
      <c r="I193" s="267">
        <v>1000</v>
      </c>
      <c r="J193" s="267">
        <v>1000</v>
      </c>
      <c r="K193" s="267">
        <v>1000</v>
      </c>
      <c r="L193" s="267">
        <v>1000</v>
      </c>
      <c r="M193" s="267">
        <v>1000</v>
      </c>
      <c r="N193" s="267">
        <v>5000</v>
      </c>
      <c r="O193" s="267">
        <v>3000</v>
      </c>
      <c r="P193" s="267">
        <v>1000</v>
      </c>
      <c r="Q193" s="267">
        <v>9000</v>
      </c>
      <c r="R193" s="267">
        <v>1000</v>
      </c>
      <c r="S193" s="267">
        <v>1000</v>
      </c>
      <c r="T193" s="267">
        <v>1000</v>
      </c>
      <c r="U193" s="267">
        <v>1000</v>
      </c>
      <c r="V193" s="267">
        <v>1000</v>
      </c>
      <c r="W193" s="267">
        <v>1000</v>
      </c>
      <c r="X193" s="267">
        <v>1000</v>
      </c>
      <c r="Y193" s="267">
        <v>1000</v>
      </c>
      <c r="Z193" s="267">
        <v>1000</v>
      </c>
      <c r="AA193" s="267">
        <v>1000</v>
      </c>
      <c r="AB193" s="267">
        <v>1000</v>
      </c>
      <c r="AC193" s="267">
        <v>1000</v>
      </c>
      <c r="AD193" s="267">
        <v>2000</v>
      </c>
      <c r="AE193" s="267">
        <v>1000</v>
      </c>
      <c r="AF193" s="267">
        <v>1000</v>
      </c>
      <c r="AG193" s="267">
        <v>1000</v>
      </c>
      <c r="AH193" s="267">
        <v>1000</v>
      </c>
      <c r="AI193" s="267">
        <v>1000</v>
      </c>
      <c r="AJ193" s="267">
        <v>1000</v>
      </c>
      <c r="AK193" s="267">
        <v>1000</v>
      </c>
      <c r="AL193" s="267">
        <v>1000</v>
      </c>
      <c r="AM193" s="267">
        <v>1000</v>
      </c>
      <c r="AN193" s="267">
        <v>1000</v>
      </c>
      <c r="AO193" s="267">
        <v>57000</v>
      </c>
      <c r="AP193" s="267">
        <v>16000</v>
      </c>
      <c r="AQ193" s="267">
        <v>6000</v>
      </c>
      <c r="AR193" s="267">
        <v>6000</v>
      </c>
      <c r="AS193" s="267">
        <v>2000</v>
      </c>
      <c r="AT193" s="267">
        <v>1000</v>
      </c>
      <c r="AU193" s="267">
        <v>11000</v>
      </c>
      <c r="AV193" s="267">
        <v>1000</v>
      </c>
      <c r="AW193" s="267">
        <v>1000</v>
      </c>
      <c r="AX193" s="267">
        <v>3000</v>
      </c>
      <c r="AY193" s="267">
        <v>1000</v>
      </c>
      <c r="AZ193" s="267">
        <v>1000</v>
      </c>
      <c r="BA193" s="267">
        <v>2000</v>
      </c>
      <c r="BB193" s="267">
        <v>1000</v>
      </c>
      <c r="BC193" s="267">
        <v>1000</v>
      </c>
      <c r="BD193" s="267">
        <v>1000</v>
      </c>
      <c r="BE193" s="267">
        <v>1000</v>
      </c>
      <c r="BF193" s="267">
        <v>1000</v>
      </c>
      <c r="BG193" s="267">
        <v>2000</v>
      </c>
      <c r="BH193" s="267">
        <v>1000</v>
      </c>
      <c r="BI193" s="267">
        <v>1000</v>
      </c>
      <c r="BJ193" s="267">
        <v>4000</v>
      </c>
      <c r="BK193" s="267">
        <v>1000</v>
      </c>
      <c r="BL193" s="267">
        <v>1000</v>
      </c>
      <c r="BM193" s="267">
        <v>1000</v>
      </c>
      <c r="BN193" s="267">
        <v>1000</v>
      </c>
      <c r="BO193" s="267">
        <v>1000</v>
      </c>
      <c r="BP193" s="267">
        <v>4000</v>
      </c>
      <c r="BQ193" s="267">
        <v>1000</v>
      </c>
      <c r="BR193" s="267">
        <v>1000</v>
      </c>
      <c r="BS193" s="267">
        <v>1000</v>
      </c>
      <c r="BT193" s="267">
        <v>1000</v>
      </c>
      <c r="BU193" s="267">
        <v>1000</v>
      </c>
      <c r="BV193" s="267">
        <v>1000</v>
      </c>
      <c r="BW193" s="267">
        <v>2000</v>
      </c>
      <c r="BX193" s="267">
        <v>1000</v>
      </c>
      <c r="BY193" s="267">
        <v>1000</v>
      </c>
      <c r="BZ193" s="267">
        <v>1000</v>
      </c>
      <c r="CA193" s="267">
        <v>1000</v>
      </c>
      <c r="CB193" s="267">
        <v>1000</v>
      </c>
      <c r="CC193" s="267">
        <v>1000</v>
      </c>
      <c r="CD193" s="267">
        <v>1000</v>
      </c>
      <c r="CE193" s="267">
        <v>4000</v>
      </c>
      <c r="CF193" s="267">
        <v>1000</v>
      </c>
      <c r="CG193" s="267">
        <v>1000</v>
      </c>
      <c r="CH193" s="267">
        <v>1000</v>
      </c>
      <c r="CI193" s="267">
        <v>1000</v>
      </c>
      <c r="CJ193" s="267">
        <v>1000</v>
      </c>
      <c r="CK193" s="267">
        <v>1000</v>
      </c>
      <c r="CL193" s="267">
        <v>1000</v>
      </c>
      <c r="CM193" s="267">
        <v>1000</v>
      </c>
      <c r="CN193" s="267">
        <v>2000</v>
      </c>
      <c r="CO193" s="267">
        <v>1000</v>
      </c>
      <c r="CP193" s="267">
        <v>1000</v>
      </c>
      <c r="CQ193" s="267">
        <v>1000</v>
      </c>
      <c r="CR193" s="267">
        <v>1000</v>
      </c>
      <c r="CS193" s="267">
        <v>1000</v>
      </c>
      <c r="CT193" s="267">
        <v>3000</v>
      </c>
      <c r="CU193" s="267">
        <v>1000</v>
      </c>
      <c r="CV193" s="267">
        <v>1000</v>
      </c>
      <c r="CW193" s="267">
        <v>20000</v>
      </c>
      <c r="CX193" s="267">
        <v>9000</v>
      </c>
      <c r="CY193" s="267">
        <v>2000</v>
      </c>
      <c r="CZ193" s="267">
        <v>1000</v>
      </c>
      <c r="DA193" s="267">
        <v>1000</v>
      </c>
      <c r="DB193" s="267">
        <v>1000</v>
      </c>
      <c r="DC193" s="267">
        <v>1000</v>
      </c>
      <c r="DD193" s="267">
        <v>1000</v>
      </c>
      <c r="DE193" s="267">
        <v>1000</v>
      </c>
      <c r="DF193" s="267">
        <v>1000</v>
      </c>
      <c r="DG193" s="267">
        <v>1000</v>
      </c>
      <c r="DH193" s="267">
        <v>1000</v>
      </c>
      <c r="DI193" s="267">
        <v>15000</v>
      </c>
      <c r="DJ193" s="267">
        <v>2000</v>
      </c>
      <c r="DK193" s="267">
        <v>2000</v>
      </c>
      <c r="DL193" s="267">
        <v>36000</v>
      </c>
      <c r="DM193" s="267">
        <v>11000</v>
      </c>
      <c r="DN193" s="267">
        <v>6000</v>
      </c>
      <c r="DO193" s="267">
        <v>3000</v>
      </c>
      <c r="DP193" s="267">
        <v>1000</v>
      </c>
      <c r="DQ193" s="267">
        <v>1000</v>
      </c>
      <c r="DR193" s="267">
        <v>33000</v>
      </c>
      <c r="DS193" s="267">
        <v>16000</v>
      </c>
      <c r="DT193" s="267">
        <v>23000</v>
      </c>
      <c r="DU193" s="267">
        <v>70000</v>
      </c>
      <c r="DV193" s="267">
        <v>1000</v>
      </c>
      <c r="DW193" s="267">
        <v>614000</v>
      </c>
      <c r="DX193" s="267">
        <v>64000</v>
      </c>
      <c r="DY193" s="267">
        <v>548000</v>
      </c>
      <c r="DZ193" s="267">
        <v>68000</v>
      </c>
      <c r="EA193" s="267">
        <v>48000</v>
      </c>
      <c r="EB193" s="267">
        <v>3000</v>
      </c>
      <c r="EC193" s="267">
        <v>125000</v>
      </c>
      <c r="ED193" s="267">
        <v>19000</v>
      </c>
      <c r="EE193" s="267">
        <v>560000</v>
      </c>
      <c r="EF193" s="267">
        <v>68000</v>
      </c>
      <c r="EG193" s="267">
        <v>632000</v>
      </c>
      <c r="EH193" s="267">
        <v>57000</v>
      </c>
      <c r="EI193" s="267">
        <v>687000</v>
      </c>
      <c r="EJ193" s="267">
        <v>88000</v>
      </c>
      <c r="EK193" s="267">
        <v>0</v>
      </c>
      <c r="EL193" s="267">
        <v>0</v>
      </c>
      <c r="EM193" s="267">
        <v>0</v>
      </c>
      <c r="EN193" s="267">
        <v>1</v>
      </c>
      <c r="EO193" s="267">
        <v>0</v>
      </c>
      <c r="EP193" s="267">
        <v>0</v>
      </c>
      <c r="EQ193" s="267">
        <v>1</v>
      </c>
      <c r="ER193" s="267" t="s">
        <v>1658</v>
      </c>
    </row>
    <row r="194" spans="1:148" x14ac:dyDescent="0.35">
      <c r="A194" s="267" t="s">
        <v>1349</v>
      </c>
      <c r="B194" s="267">
        <v>1000</v>
      </c>
      <c r="C194" s="267">
        <v>1000</v>
      </c>
      <c r="D194" s="267">
        <v>1000</v>
      </c>
      <c r="E194" s="267">
        <v>1000</v>
      </c>
      <c r="F194" s="267">
        <v>1000</v>
      </c>
      <c r="G194" s="267">
        <v>1000</v>
      </c>
      <c r="H194" s="267">
        <v>1000</v>
      </c>
      <c r="I194" s="267">
        <v>1000</v>
      </c>
      <c r="J194" s="267">
        <v>1000</v>
      </c>
      <c r="K194" s="267">
        <v>1000</v>
      </c>
      <c r="L194" s="267">
        <v>1000</v>
      </c>
      <c r="M194" s="267">
        <v>1000</v>
      </c>
      <c r="N194" s="267">
        <v>5000</v>
      </c>
      <c r="O194" s="267">
        <v>3000</v>
      </c>
      <c r="P194" s="267">
        <v>1000</v>
      </c>
      <c r="Q194" s="267">
        <v>9000</v>
      </c>
      <c r="R194" s="267">
        <v>1000</v>
      </c>
      <c r="S194" s="267">
        <v>1000</v>
      </c>
      <c r="T194" s="267">
        <v>1000</v>
      </c>
      <c r="U194" s="267">
        <v>1000</v>
      </c>
      <c r="V194" s="267">
        <v>1000</v>
      </c>
      <c r="W194" s="267">
        <v>1000</v>
      </c>
      <c r="X194" s="267">
        <v>1000</v>
      </c>
      <c r="Y194" s="267">
        <v>1000</v>
      </c>
      <c r="Z194" s="267">
        <v>1000</v>
      </c>
      <c r="AA194" s="267">
        <v>1000</v>
      </c>
      <c r="AB194" s="267">
        <v>1000</v>
      </c>
      <c r="AC194" s="267">
        <v>1000</v>
      </c>
      <c r="AD194" s="267">
        <v>2000</v>
      </c>
      <c r="AE194" s="267">
        <v>1000</v>
      </c>
      <c r="AF194" s="267">
        <v>1000</v>
      </c>
      <c r="AG194" s="267">
        <v>1000</v>
      </c>
      <c r="AH194" s="267">
        <v>1000</v>
      </c>
      <c r="AI194" s="267">
        <v>1000</v>
      </c>
      <c r="AJ194" s="267">
        <v>1000</v>
      </c>
      <c r="AK194" s="267">
        <v>1000</v>
      </c>
      <c r="AL194" s="267">
        <v>1000</v>
      </c>
      <c r="AM194" s="267">
        <v>1000</v>
      </c>
      <c r="AN194" s="267">
        <v>1000</v>
      </c>
      <c r="AO194" s="267">
        <v>57000</v>
      </c>
      <c r="AP194" s="267">
        <v>16000</v>
      </c>
      <c r="AQ194" s="267">
        <v>6000</v>
      </c>
      <c r="AR194" s="267">
        <v>6000</v>
      </c>
      <c r="AS194" s="267">
        <v>2000</v>
      </c>
      <c r="AT194" s="267">
        <v>1000</v>
      </c>
      <c r="AU194" s="267">
        <v>11000</v>
      </c>
      <c r="AV194" s="267">
        <v>1000</v>
      </c>
      <c r="AW194" s="267">
        <v>1000</v>
      </c>
      <c r="AX194" s="267">
        <v>3000</v>
      </c>
      <c r="AY194" s="267">
        <v>1000</v>
      </c>
      <c r="AZ194" s="267">
        <v>1000</v>
      </c>
      <c r="BA194" s="267">
        <v>2000</v>
      </c>
      <c r="BB194" s="267">
        <v>1000</v>
      </c>
      <c r="BC194" s="267">
        <v>1000</v>
      </c>
      <c r="BD194" s="267">
        <v>1000</v>
      </c>
      <c r="BE194" s="267">
        <v>1000</v>
      </c>
      <c r="BF194" s="267">
        <v>1000</v>
      </c>
      <c r="BG194" s="267">
        <v>2000</v>
      </c>
      <c r="BH194" s="267">
        <v>1000</v>
      </c>
      <c r="BI194" s="267">
        <v>1000</v>
      </c>
      <c r="BJ194" s="267">
        <v>4000</v>
      </c>
      <c r="BK194" s="267">
        <v>1000</v>
      </c>
      <c r="BL194" s="267">
        <v>1000</v>
      </c>
      <c r="BM194" s="267">
        <v>1000</v>
      </c>
      <c r="BN194" s="267">
        <v>1000</v>
      </c>
      <c r="BO194" s="267">
        <v>1000</v>
      </c>
      <c r="BP194" s="267">
        <v>4000</v>
      </c>
      <c r="BQ194" s="267">
        <v>1000</v>
      </c>
      <c r="BR194" s="267">
        <v>1000</v>
      </c>
      <c r="BS194" s="267">
        <v>1000</v>
      </c>
      <c r="BT194" s="267">
        <v>1000</v>
      </c>
      <c r="BU194" s="267">
        <v>1000</v>
      </c>
      <c r="BV194" s="267">
        <v>1000</v>
      </c>
      <c r="BW194" s="267">
        <v>2000</v>
      </c>
      <c r="BX194" s="267">
        <v>1000</v>
      </c>
      <c r="BY194" s="267">
        <v>1000</v>
      </c>
      <c r="BZ194" s="267">
        <v>1000</v>
      </c>
      <c r="CA194" s="267">
        <v>1000</v>
      </c>
      <c r="CB194" s="267">
        <v>1000</v>
      </c>
      <c r="CC194" s="267">
        <v>1000</v>
      </c>
      <c r="CD194" s="267">
        <v>1000</v>
      </c>
      <c r="CE194" s="267">
        <v>4000</v>
      </c>
      <c r="CF194" s="267">
        <v>1000</v>
      </c>
      <c r="CG194" s="267">
        <v>1000</v>
      </c>
      <c r="CH194" s="267">
        <v>1000</v>
      </c>
      <c r="CI194" s="267">
        <v>1000</v>
      </c>
      <c r="CJ194" s="267">
        <v>1000</v>
      </c>
      <c r="CK194" s="267">
        <v>1000</v>
      </c>
      <c r="CL194" s="267">
        <v>1000</v>
      </c>
      <c r="CM194" s="267">
        <v>1000</v>
      </c>
      <c r="CN194" s="267">
        <v>2000</v>
      </c>
      <c r="CO194" s="267">
        <v>1000</v>
      </c>
      <c r="CP194" s="267">
        <v>1000</v>
      </c>
      <c r="CQ194" s="267">
        <v>1000</v>
      </c>
      <c r="CR194" s="267">
        <v>1000</v>
      </c>
      <c r="CS194" s="267">
        <v>1000</v>
      </c>
      <c r="CT194" s="267">
        <v>3000</v>
      </c>
      <c r="CU194" s="267">
        <v>1000</v>
      </c>
      <c r="CV194" s="267">
        <v>1000</v>
      </c>
      <c r="CW194" s="267">
        <v>20000</v>
      </c>
      <c r="CX194" s="267">
        <v>9000</v>
      </c>
      <c r="CY194" s="267">
        <v>2000</v>
      </c>
      <c r="CZ194" s="267">
        <v>1000</v>
      </c>
      <c r="DA194" s="267">
        <v>1000</v>
      </c>
      <c r="DB194" s="267">
        <v>1000</v>
      </c>
      <c r="DC194" s="267">
        <v>1000</v>
      </c>
      <c r="DD194" s="267">
        <v>1000</v>
      </c>
      <c r="DE194" s="267">
        <v>1000</v>
      </c>
      <c r="DF194" s="267">
        <v>1000</v>
      </c>
      <c r="DG194" s="267">
        <v>1000</v>
      </c>
      <c r="DH194" s="267">
        <v>1000</v>
      </c>
      <c r="DI194" s="267">
        <v>15000</v>
      </c>
      <c r="DJ194" s="267">
        <v>2000</v>
      </c>
      <c r="DK194" s="267">
        <v>2000</v>
      </c>
      <c r="DL194" s="267">
        <v>36000</v>
      </c>
      <c r="DM194" s="267">
        <v>11000</v>
      </c>
      <c r="DN194" s="267">
        <v>6000</v>
      </c>
      <c r="DO194" s="267">
        <v>3000</v>
      </c>
      <c r="DP194" s="267">
        <v>1000</v>
      </c>
      <c r="DQ194" s="267">
        <v>1000</v>
      </c>
      <c r="DR194" s="267">
        <v>33000</v>
      </c>
      <c r="DS194" s="267">
        <v>16000</v>
      </c>
      <c r="DT194" s="267">
        <v>23000</v>
      </c>
      <c r="DU194" s="267">
        <v>70000</v>
      </c>
      <c r="DV194" s="267">
        <v>1000</v>
      </c>
      <c r="DW194" s="267">
        <v>614000</v>
      </c>
      <c r="DX194" s="267">
        <v>64000</v>
      </c>
      <c r="DY194" s="267">
        <v>548000</v>
      </c>
      <c r="DZ194" s="267">
        <v>68000</v>
      </c>
      <c r="EA194" s="267">
        <v>48000</v>
      </c>
      <c r="EB194" s="267">
        <v>3000</v>
      </c>
      <c r="EC194" s="267">
        <v>125000</v>
      </c>
      <c r="ED194" s="267">
        <v>19000</v>
      </c>
      <c r="EE194" s="267">
        <v>560000</v>
      </c>
      <c r="EF194" s="267">
        <v>68000</v>
      </c>
      <c r="EG194" s="267">
        <v>632000</v>
      </c>
      <c r="EH194" s="267">
        <v>57000</v>
      </c>
      <c r="EI194" s="267">
        <v>687000</v>
      </c>
      <c r="EJ194" s="267">
        <v>88000</v>
      </c>
      <c r="EK194" s="267">
        <v>0</v>
      </c>
      <c r="EL194" s="267">
        <v>0</v>
      </c>
      <c r="EM194" s="267">
        <v>0</v>
      </c>
      <c r="EN194" s="267">
        <v>1</v>
      </c>
      <c r="EO194" s="267">
        <v>0</v>
      </c>
      <c r="EP194" s="267">
        <v>0</v>
      </c>
      <c r="EQ194" s="267">
        <v>0</v>
      </c>
      <c r="ER194" s="267" t="s">
        <v>1347</v>
      </c>
    </row>
    <row r="195" spans="1:148" x14ac:dyDescent="0.35">
      <c r="A195" s="267" t="s">
        <v>1358</v>
      </c>
      <c r="B195" s="267">
        <v>1000</v>
      </c>
      <c r="C195" s="267">
        <v>1000</v>
      </c>
      <c r="D195" s="267">
        <v>1000</v>
      </c>
      <c r="E195" s="267">
        <v>1000</v>
      </c>
      <c r="F195" s="267">
        <v>1000</v>
      </c>
      <c r="G195" s="267">
        <v>1000</v>
      </c>
      <c r="H195" s="267">
        <v>1000</v>
      </c>
      <c r="I195" s="267">
        <v>1000</v>
      </c>
      <c r="J195" s="267">
        <v>1000</v>
      </c>
      <c r="K195" s="267">
        <v>1000</v>
      </c>
      <c r="L195" s="267">
        <v>1000</v>
      </c>
      <c r="M195" s="267">
        <v>1000</v>
      </c>
      <c r="N195" s="267">
        <v>5000</v>
      </c>
      <c r="O195" s="267">
        <v>3000</v>
      </c>
      <c r="P195" s="267">
        <v>1000</v>
      </c>
      <c r="Q195" s="267">
        <v>9000</v>
      </c>
      <c r="R195" s="267">
        <v>1000</v>
      </c>
      <c r="S195" s="267">
        <v>1000</v>
      </c>
      <c r="T195" s="267">
        <v>1000</v>
      </c>
      <c r="U195" s="267">
        <v>1000</v>
      </c>
      <c r="V195" s="267">
        <v>1000</v>
      </c>
      <c r="W195" s="267">
        <v>1000</v>
      </c>
      <c r="X195" s="267">
        <v>1000</v>
      </c>
      <c r="Y195" s="267">
        <v>1000</v>
      </c>
      <c r="Z195" s="267">
        <v>1000</v>
      </c>
      <c r="AA195" s="267">
        <v>1000</v>
      </c>
      <c r="AB195" s="267">
        <v>1000</v>
      </c>
      <c r="AC195" s="267">
        <v>1000</v>
      </c>
      <c r="AD195" s="267">
        <v>2000</v>
      </c>
      <c r="AE195" s="267">
        <v>1000</v>
      </c>
      <c r="AF195" s="267">
        <v>1000</v>
      </c>
      <c r="AG195" s="267">
        <v>1000</v>
      </c>
      <c r="AH195" s="267">
        <v>1000</v>
      </c>
      <c r="AI195" s="267">
        <v>1000</v>
      </c>
      <c r="AJ195" s="267">
        <v>1000</v>
      </c>
      <c r="AK195" s="267">
        <v>1000</v>
      </c>
      <c r="AL195" s="267">
        <v>1000</v>
      </c>
      <c r="AM195" s="267">
        <v>1000</v>
      </c>
      <c r="AN195" s="267">
        <v>1000</v>
      </c>
      <c r="AO195" s="267">
        <v>57000</v>
      </c>
      <c r="AP195" s="267">
        <v>16000</v>
      </c>
      <c r="AQ195" s="267">
        <v>6000</v>
      </c>
      <c r="AR195" s="267">
        <v>6000</v>
      </c>
      <c r="AS195" s="267">
        <v>2000</v>
      </c>
      <c r="AT195" s="267">
        <v>1000</v>
      </c>
      <c r="AU195" s="267">
        <v>11000</v>
      </c>
      <c r="AV195" s="267">
        <v>1000</v>
      </c>
      <c r="AW195" s="267">
        <v>1000</v>
      </c>
      <c r="AX195" s="267">
        <v>3000</v>
      </c>
      <c r="AY195" s="267">
        <v>1000</v>
      </c>
      <c r="AZ195" s="267">
        <v>1000</v>
      </c>
      <c r="BA195" s="267">
        <v>2000</v>
      </c>
      <c r="BB195" s="267">
        <v>1000</v>
      </c>
      <c r="BC195" s="267">
        <v>1000</v>
      </c>
      <c r="BD195" s="267">
        <v>1000</v>
      </c>
      <c r="BE195" s="267">
        <v>1000</v>
      </c>
      <c r="BF195" s="267">
        <v>1000</v>
      </c>
      <c r="BG195" s="267">
        <v>2000</v>
      </c>
      <c r="BH195" s="267">
        <v>1000</v>
      </c>
      <c r="BI195" s="267">
        <v>1000</v>
      </c>
      <c r="BJ195" s="267">
        <v>4000</v>
      </c>
      <c r="BK195" s="267">
        <v>1000</v>
      </c>
      <c r="BL195" s="267">
        <v>1000</v>
      </c>
      <c r="BM195" s="267">
        <v>1000</v>
      </c>
      <c r="BN195" s="267">
        <v>1000</v>
      </c>
      <c r="BO195" s="267">
        <v>1000</v>
      </c>
      <c r="BP195" s="267">
        <v>4000</v>
      </c>
      <c r="BQ195" s="267">
        <v>1000</v>
      </c>
      <c r="BR195" s="267">
        <v>1000</v>
      </c>
      <c r="BS195" s="267">
        <v>1000</v>
      </c>
      <c r="BT195" s="267">
        <v>1000</v>
      </c>
      <c r="BU195" s="267">
        <v>1000</v>
      </c>
      <c r="BV195" s="267">
        <v>1000</v>
      </c>
      <c r="BW195" s="267">
        <v>2000</v>
      </c>
      <c r="BX195" s="267">
        <v>1000</v>
      </c>
      <c r="BY195" s="267">
        <v>1000</v>
      </c>
      <c r="BZ195" s="267">
        <v>1000</v>
      </c>
      <c r="CA195" s="267">
        <v>1000</v>
      </c>
      <c r="CB195" s="267">
        <v>1000</v>
      </c>
      <c r="CC195" s="267">
        <v>1000</v>
      </c>
      <c r="CD195" s="267">
        <v>1000</v>
      </c>
      <c r="CE195" s="267">
        <v>4000</v>
      </c>
      <c r="CF195" s="267">
        <v>1000</v>
      </c>
      <c r="CG195" s="267">
        <v>1000</v>
      </c>
      <c r="CH195" s="267">
        <v>1000</v>
      </c>
      <c r="CI195" s="267">
        <v>1000</v>
      </c>
      <c r="CJ195" s="267">
        <v>1000</v>
      </c>
      <c r="CK195" s="267">
        <v>1000</v>
      </c>
      <c r="CL195" s="267">
        <v>1000</v>
      </c>
      <c r="CM195" s="267">
        <v>1000</v>
      </c>
      <c r="CN195" s="267">
        <v>2000</v>
      </c>
      <c r="CO195" s="267">
        <v>1000</v>
      </c>
      <c r="CP195" s="267">
        <v>1000</v>
      </c>
      <c r="CQ195" s="267">
        <v>1000</v>
      </c>
      <c r="CR195" s="267">
        <v>1000</v>
      </c>
      <c r="CS195" s="267">
        <v>1000</v>
      </c>
      <c r="CT195" s="267">
        <v>3000</v>
      </c>
      <c r="CU195" s="267">
        <v>1000</v>
      </c>
      <c r="CV195" s="267">
        <v>1000</v>
      </c>
      <c r="CW195" s="267">
        <v>20000</v>
      </c>
      <c r="CX195" s="267">
        <v>9000</v>
      </c>
      <c r="CY195" s="267">
        <v>2000</v>
      </c>
      <c r="CZ195" s="267">
        <v>1000</v>
      </c>
      <c r="DA195" s="267">
        <v>1000</v>
      </c>
      <c r="DB195" s="267">
        <v>1000</v>
      </c>
      <c r="DC195" s="267">
        <v>1000</v>
      </c>
      <c r="DD195" s="267">
        <v>1000</v>
      </c>
      <c r="DE195" s="267">
        <v>1000</v>
      </c>
      <c r="DF195" s="267">
        <v>1000</v>
      </c>
      <c r="DG195" s="267">
        <v>1000</v>
      </c>
      <c r="DH195" s="267">
        <v>1000</v>
      </c>
      <c r="DI195" s="267">
        <v>15000</v>
      </c>
      <c r="DJ195" s="267">
        <v>2000</v>
      </c>
      <c r="DK195" s="267">
        <v>2000</v>
      </c>
      <c r="DL195" s="267">
        <v>36000</v>
      </c>
      <c r="DM195" s="267">
        <v>11000</v>
      </c>
      <c r="DN195" s="267">
        <v>6000</v>
      </c>
      <c r="DO195" s="267">
        <v>3000</v>
      </c>
      <c r="DP195" s="267">
        <v>1000</v>
      </c>
      <c r="DQ195" s="267">
        <v>1000</v>
      </c>
      <c r="DR195" s="267">
        <v>33000</v>
      </c>
      <c r="DS195" s="267">
        <v>16000</v>
      </c>
      <c r="DT195" s="267">
        <v>23000</v>
      </c>
      <c r="DU195" s="267">
        <v>70000</v>
      </c>
      <c r="DV195" s="267">
        <v>1000</v>
      </c>
      <c r="DW195" s="267">
        <v>614000</v>
      </c>
      <c r="DX195" s="267">
        <v>64000</v>
      </c>
      <c r="DY195" s="267">
        <v>548000</v>
      </c>
      <c r="DZ195" s="267">
        <v>68000</v>
      </c>
      <c r="EA195" s="267">
        <v>48000</v>
      </c>
      <c r="EB195" s="267">
        <v>3000</v>
      </c>
      <c r="EC195" s="267">
        <v>125000</v>
      </c>
      <c r="ED195" s="267">
        <v>19000</v>
      </c>
      <c r="EE195" s="267">
        <v>560000</v>
      </c>
      <c r="EF195" s="267">
        <v>68000</v>
      </c>
      <c r="EG195" s="267">
        <v>632000</v>
      </c>
      <c r="EH195" s="267">
        <v>57000</v>
      </c>
      <c r="EI195" s="267">
        <v>687000</v>
      </c>
      <c r="EJ195" s="267">
        <v>88000</v>
      </c>
      <c r="EK195" s="267">
        <v>0</v>
      </c>
      <c r="EL195" s="267">
        <v>0</v>
      </c>
      <c r="EM195" s="267">
        <v>0</v>
      </c>
      <c r="EN195" s="267">
        <v>1</v>
      </c>
      <c r="EO195" s="267">
        <v>0</v>
      </c>
      <c r="EP195" s="267">
        <v>0</v>
      </c>
      <c r="EQ195" s="267">
        <v>0</v>
      </c>
      <c r="ER195" s="267" t="s">
        <v>1356</v>
      </c>
    </row>
    <row r="196" spans="1:148" x14ac:dyDescent="0.35">
      <c r="A196" s="267" t="s">
        <v>1427</v>
      </c>
      <c r="B196" s="267">
        <v>1000</v>
      </c>
      <c r="C196" s="267">
        <v>1000</v>
      </c>
      <c r="D196" s="267">
        <v>1000</v>
      </c>
      <c r="E196" s="267">
        <v>1000</v>
      </c>
      <c r="F196" s="267">
        <v>1000</v>
      </c>
      <c r="G196" s="267">
        <v>1000</v>
      </c>
      <c r="H196" s="267">
        <v>1000</v>
      </c>
      <c r="I196" s="267">
        <v>1000</v>
      </c>
      <c r="J196" s="267">
        <v>1000</v>
      </c>
      <c r="K196" s="267">
        <v>1000</v>
      </c>
      <c r="L196" s="267">
        <v>1000</v>
      </c>
      <c r="M196" s="267">
        <v>1000</v>
      </c>
      <c r="N196" s="267">
        <v>5000</v>
      </c>
      <c r="O196" s="267">
        <v>3000</v>
      </c>
      <c r="P196" s="267">
        <v>1000</v>
      </c>
      <c r="Q196" s="267">
        <v>9000</v>
      </c>
      <c r="R196" s="267">
        <v>1000</v>
      </c>
      <c r="S196" s="267">
        <v>1000</v>
      </c>
      <c r="T196" s="267">
        <v>1000</v>
      </c>
      <c r="U196" s="267">
        <v>1000</v>
      </c>
      <c r="V196" s="267">
        <v>1000</v>
      </c>
      <c r="W196" s="267">
        <v>1000</v>
      </c>
      <c r="X196" s="267">
        <v>1000</v>
      </c>
      <c r="Y196" s="267">
        <v>1000</v>
      </c>
      <c r="Z196" s="267">
        <v>1000</v>
      </c>
      <c r="AA196" s="267">
        <v>1000</v>
      </c>
      <c r="AB196" s="267">
        <v>1000</v>
      </c>
      <c r="AC196" s="267">
        <v>1000</v>
      </c>
      <c r="AD196" s="267">
        <v>2000</v>
      </c>
      <c r="AE196" s="267">
        <v>1000</v>
      </c>
      <c r="AF196" s="267">
        <v>1000</v>
      </c>
      <c r="AG196" s="267">
        <v>1000</v>
      </c>
      <c r="AH196" s="267">
        <v>1000</v>
      </c>
      <c r="AI196" s="267">
        <v>1000</v>
      </c>
      <c r="AJ196" s="267">
        <v>1000</v>
      </c>
      <c r="AK196" s="267">
        <v>1000</v>
      </c>
      <c r="AL196" s="267">
        <v>1000</v>
      </c>
      <c r="AM196" s="267">
        <v>1000</v>
      </c>
      <c r="AN196" s="267">
        <v>1000</v>
      </c>
      <c r="AO196" s="267">
        <v>57000</v>
      </c>
      <c r="AP196" s="267">
        <v>16000</v>
      </c>
      <c r="AQ196" s="267">
        <v>6000</v>
      </c>
      <c r="AR196" s="267">
        <v>6000</v>
      </c>
      <c r="AS196" s="267">
        <v>2000</v>
      </c>
      <c r="AT196" s="267">
        <v>1000</v>
      </c>
      <c r="AU196" s="267">
        <v>11000</v>
      </c>
      <c r="AV196" s="267">
        <v>1000</v>
      </c>
      <c r="AW196" s="267">
        <v>1000</v>
      </c>
      <c r="AX196" s="267">
        <v>3000</v>
      </c>
      <c r="AY196" s="267">
        <v>1000</v>
      </c>
      <c r="AZ196" s="267">
        <v>1000</v>
      </c>
      <c r="BA196" s="267">
        <v>2000</v>
      </c>
      <c r="BB196" s="267">
        <v>1000</v>
      </c>
      <c r="BC196" s="267">
        <v>1000</v>
      </c>
      <c r="BD196" s="267">
        <v>1000</v>
      </c>
      <c r="BE196" s="267">
        <v>1000</v>
      </c>
      <c r="BF196" s="267">
        <v>1000</v>
      </c>
      <c r="BG196" s="267">
        <v>2000</v>
      </c>
      <c r="BH196" s="267">
        <v>1000</v>
      </c>
      <c r="BI196" s="267">
        <v>1000</v>
      </c>
      <c r="BJ196" s="267">
        <v>4000</v>
      </c>
      <c r="BK196" s="267">
        <v>1000</v>
      </c>
      <c r="BL196" s="267">
        <v>1000</v>
      </c>
      <c r="BM196" s="267">
        <v>1000</v>
      </c>
      <c r="BN196" s="267">
        <v>1000</v>
      </c>
      <c r="BO196" s="267">
        <v>1000</v>
      </c>
      <c r="BP196" s="267">
        <v>4000</v>
      </c>
      <c r="BQ196" s="267">
        <v>1000</v>
      </c>
      <c r="BR196" s="267">
        <v>1000</v>
      </c>
      <c r="BS196" s="267">
        <v>1000</v>
      </c>
      <c r="BT196" s="267">
        <v>1000</v>
      </c>
      <c r="BU196" s="267">
        <v>1000</v>
      </c>
      <c r="BV196" s="267">
        <v>1000</v>
      </c>
      <c r="BW196" s="267">
        <v>2000</v>
      </c>
      <c r="BX196" s="267">
        <v>1000</v>
      </c>
      <c r="BY196" s="267">
        <v>1000</v>
      </c>
      <c r="BZ196" s="267">
        <v>1000</v>
      </c>
      <c r="CA196" s="267">
        <v>1000</v>
      </c>
      <c r="CB196" s="267">
        <v>1000</v>
      </c>
      <c r="CC196" s="267">
        <v>1000</v>
      </c>
      <c r="CD196" s="267">
        <v>1000</v>
      </c>
      <c r="CE196" s="267">
        <v>4000</v>
      </c>
      <c r="CF196" s="267">
        <v>1000</v>
      </c>
      <c r="CG196" s="267">
        <v>1000</v>
      </c>
      <c r="CH196" s="267">
        <v>1000</v>
      </c>
      <c r="CI196" s="267">
        <v>1000</v>
      </c>
      <c r="CJ196" s="267">
        <v>1000</v>
      </c>
      <c r="CK196" s="267">
        <v>1000</v>
      </c>
      <c r="CL196" s="267">
        <v>1000</v>
      </c>
      <c r="CM196" s="267">
        <v>1000</v>
      </c>
      <c r="CN196" s="267">
        <v>2000</v>
      </c>
      <c r="CO196" s="267">
        <v>1000</v>
      </c>
      <c r="CP196" s="267">
        <v>1000</v>
      </c>
      <c r="CQ196" s="267">
        <v>1000</v>
      </c>
      <c r="CR196" s="267">
        <v>1000</v>
      </c>
      <c r="CS196" s="267">
        <v>1000</v>
      </c>
      <c r="CT196" s="267">
        <v>3000</v>
      </c>
      <c r="CU196" s="267">
        <v>1000</v>
      </c>
      <c r="CV196" s="267">
        <v>1000</v>
      </c>
      <c r="CW196" s="267">
        <v>20000</v>
      </c>
      <c r="CX196" s="267">
        <v>9000</v>
      </c>
      <c r="CY196" s="267">
        <v>2000</v>
      </c>
      <c r="CZ196" s="267">
        <v>1000</v>
      </c>
      <c r="DA196" s="267">
        <v>1000</v>
      </c>
      <c r="DB196" s="267">
        <v>1000</v>
      </c>
      <c r="DC196" s="267">
        <v>1000</v>
      </c>
      <c r="DD196" s="267">
        <v>1000</v>
      </c>
      <c r="DE196" s="267">
        <v>1000</v>
      </c>
      <c r="DF196" s="267">
        <v>1000</v>
      </c>
      <c r="DG196" s="267">
        <v>1000</v>
      </c>
      <c r="DH196" s="267">
        <v>1000</v>
      </c>
      <c r="DI196" s="267">
        <v>15000</v>
      </c>
      <c r="DJ196" s="267">
        <v>2000</v>
      </c>
      <c r="DK196" s="267">
        <v>2000</v>
      </c>
      <c r="DL196" s="267">
        <v>36000</v>
      </c>
      <c r="DM196" s="267">
        <v>11000</v>
      </c>
      <c r="DN196" s="267">
        <v>6000</v>
      </c>
      <c r="DO196" s="267">
        <v>3000</v>
      </c>
      <c r="DP196" s="267">
        <v>1000</v>
      </c>
      <c r="DQ196" s="267">
        <v>1000</v>
      </c>
      <c r="DR196" s="267">
        <v>33000</v>
      </c>
      <c r="DS196" s="267">
        <v>16000</v>
      </c>
      <c r="DT196" s="267">
        <v>23000</v>
      </c>
      <c r="DU196" s="267">
        <v>70000</v>
      </c>
      <c r="DV196" s="267">
        <v>1000</v>
      </c>
      <c r="DW196" s="267">
        <v>614000</v>
      </c>
      <c r="DX196" s="267">
        <v>64000</v>
      </c>
      <c r="DY196" s="267">
        <v>548000</v>
      </c>
      <c r="DZ196" s="267">
        <v>68000</v>
      </c>
      <c r="EA196" s="267">
        <v>48000</v>
      </c>
      <c r="EB196" s="267">
        <v>3000</v>
      </c>
      <c r="EC196" s="267">
        <v>125000</v>
      </c>
      <c r="ED196" s="267">
        <v>19000</v>
      </c>
      <c r="EE196" s="267">
        <v>560000</v>
      </c>
      <c r="EF196" s="267">
        <v>68000</v>
      </c>
      <c r="EG196" s="267">
        <v>632000</v>
      </c>
      <c r="EH196" s="267">
        <v>57000</v>
      </c>
      <c r="EI196" s="267">
        <v>687000</v>
      </c>
      <c r="EJ196" s="267">
        <v>88000</v>
      </c>
      <c r="EK196" s="267">
        <v>0</v>
      </c>
      <c r="EL196" s="267">
        <v>0</v>
      </c>
      <c r="EM196" s="267">
        <v>0</v>
      </c>
      <c r="EN196" s="267">
        <v>1</v>
      </c>
      <c r="EO196" s="267">
        <v>0</v>
      </c>
      <c r="EP196" s="267">
        <v>0</v>
      </c>
      <c r="EQ196" s="267">
        <v>1</v>
      </c>
      <c r="ER196" s="267" t="s">
        <v>1425</v>
      </c>
    </row>
    <row r="197" spans="1:148" x14ac:dyDescent="0.35">
      <c r="A197" s="267" t="s">
        <v>1672</v>
      </c>
      <c r="B197" s="267">
        <v>1000</v>
      </c>
      <c r="C197" s="267">
        <v>1000</v>
      </c>
      <c r="D197" s="267">
        <v>1000</v>
      </c>
      <c r="E197" s="267">
        <v>1000</v>
      </c>
      <c r="F197" s="267">
        <v>1000</v>
      </c>
      <c r="G197" s="267">
        <v>1000</v>
      </c>
      <c r="H197" s="267">
        <v>1000</v>
      </c>
      <c r="I197" s="267">
        <v>1000</v>
      </c>
      <c r="J197" s="267">
        <v>1000</v>
      </c>
      <c r="K197" s="267">
        <v>1000</v>
      </c>
      <c r="L197" s="267">
        <v>1000</v>
      </c>
      <c r="M197" s="267">
        <v>1000</v>
      </c>
      <c r="N197" s="267">
        <v>5000</v>
      </c>
      <c r="O197" s="267">
        <v>3000</v>
      </c>
      <c r="P197" s="267">
        <v>1000</v>
      </c>
      <c r="Q197" s="267">
        <v>9000</v>
      </c>
      <c r="R197" s="267">
        <v>1000</v>
      </c>
      <c r="S197" s="267">
        <v>1000</v>
      </c>
      <c r="T197" s="267">
        <v>1000</v>
      </c>
      <c r="U197" s="267">
        <v>1000</v>
      </c>
      <c r="V197" s="267">
        <v>1000</v>
      </c>
      <c r="W197" s="267">
        <v>1000</v>
      </c>
      <c r="X197" s="267">
        <v>1000</v>
      </c>
      <c r="Y197" s="267">
        <v>1000</v>
      </c>
      <c r="Z197" s="267">
        <v>1000</v>
      </c>
      <c r="AA197" s="267">
        <v>1000</v>
      </c>
      <c r="AB197" s="267">
        <v>1000</v>
      </c>
      <c r="AC197" s="267">
        <v>1000</v>
      </c>
      <c r="AD197" s="267">
        <v>2000</v>
      </c>
      <c r="AE197" s="267">
        <v>1000</v>
      </c>
      <c r="AF197" s="267">
        <v>1000</v>
      </c>
      <c r="AG197" s="267">
        <v>1000</v>
      </c>
      <c r="AH197" s="267">
        <v>1000</v>
      </c>
      <c r="AI197" s="267">
        <v>1000</v>
      </c>
      <c r="AJ197" s="267">
        <v>1000</v>
      </c>
      <c r="AK197" s="267">
        <v>1000</v>
      </c>
      <c r="AL197" s="267">
        <v>1000</v>
      </c>
      <c r="AM197" s="267">
        <v>1000</v>
      </c>
      <c r="AN197" s="267">
        <v>1000</v>
      </c>
      <c r="AO197" s="267">
        <v>57000</v>
      </c>
      <c r="AP197" s="267">
        <v>16000</v>
      </c>
      <c r="AQ197" s="267">
        <v>6000</v>
      </c>
      <c r="AR197" s="267">
        <v>6000</v>
      </c>
      <c r="AS197" s="267">
        <v>2000</v>
      </c>
      <c r="AT197" s="267">
        <v>1000</v>
      </c>
      <c r="AU197" s="267">
        <v>11000</v>
      </c>
      <c r="AV197" s="267">
        <v>1000</v>
      </c>
      <c r="AW197" s="267">
        <v>1000</v>
      </c>
      <c r="AX197" s="267">
        <v>3000</v>
      </c>
      <c r="AY197" s="267">
        <v>1000</v>
      </c>
      <c r="AZ197" s="267">
        <v>1000</v>
      </c>
      <c r="BA197" s="267">
        <v>2000</v>
      </c>
      <c r="BB197" s="267">
        <v>1000</v>
      </c>
      <c r="BC197" s="267">
        <v>1000</v>
      </c>
      <c r="BD197" s="267">
        <v>1000</v>
      </c>
      <c r="BE197" s="267">
        <v>1000</v>
      </c>
      <c r="BF197" s="267">
        <v>1000</v>
      </c>
      <c r="BG197" s="267">
        <v>2000</v>
      </c>
      <c r="BH197" s="267">
        <v>1000</v>
      </c>
      <c r="BI197" s="267">
        <v>1000</v>
      </c>
      <c r="BJ197" s="267">
        <v>4000</v>
      </c>
      <c r="BK197" s="267">
        <v>1000</v>
      </c>
      <c r="BL197" s="267">
        <v>1000</v>
      </c>
      <c r="BM197" s="267">
        <v>1000</v>
      </c>
      <c r="BN197" s="267">
        <v>1000</v>
      </c>
      <c r="BO197" s="267">
        <v>1000</v>
      </c>
      <c r="BP197" s="267">
        <v>4000</v>
      </c>
      <c r="BQ197" s="267">
        <v>1000</v>
      </c>
      <c r="BR197" s="267">
        <v>1000</v>
      </c>
      <c r="BS197" s="267">
        <v>1000</v>
      </c>
      <c r="BT197" s="267">
        <v>1000</v>
      </c>
      <c r="BU197" s="267">
        <v>1000</v>
      </c>
      <c r="BV197" s="267">
        <v>1000</v>
      </c>
      <c r="BW197" s="267">
        <v>2000</v>
      </c>
      <c r="BX197" s="267">
        <v>1000</v>
      </c>
      <c r="BY197" s="267">
        <v>1000</v>
      </c>
      <c r="BZ197" s="267">
        <v>1000</v>
      </c>
      <c r="CA197" s="267">
        <v>1000</v>
      </c>
      <c r="CB197" s="267">
        <v>1000</v>
      </c>
      <c r="CC197" s="267">
        <v>1000</v>
      </c>
      <c r="CD197" s="267">
        <v>1000</v>
      </c>
      <c r="CE197" s="267">
        <v>4000</v>
      </c>
      <c r="CF197" s="267">
        <v>1000</v>
      </c>
      <c r="CG197" s="267">
        <v>1000</v>
      </c>
      <c r="CH197" s="267">
        <v>1000</v>
      </c>
      <c r="CI197" s="267">
        <v>1000</v>
      </c>
      <c r="CJ197" s="267">
        <v>1000</v>
      </c>
      <c r="CK197" s="267">
        <v>1000</v>
      </c>
      <c r="CL197" s="267">
        <v>1000</v>
      </c>
      <c r="CM197" s="267">
        <v>1000</v>
      </c>
      <c r="CN197" s="267">
        <v>2000</v>
      </c>
      <c r="CO197" s="267">
        <v>1000</v>
      </c>
      <c r="CP197" s="267">
        <v>1000</v>
      </c>
      <c r="CQ197" s="267">
        <v>1000</v>
      </c>
      <c r="CR197" s="267">
        <v>1000</v>
      </c>
      <c r="CS197" s="267">
        <v>1000</v>
      </c>
      <c r="CT197" s="267">
        <v>3000</v>
      </c>
      <c r="CU197" s="267">
        <v>1000</v>
      </c>
      <c r="CV197" s="267">
        <v>1000</v>
      </c>
      <c r="CW197" s="267">
        <v>20000</v>
      </c>
      <c r="CX197" s="267">
        <v>9000</v>
      </c>
      <c r="CY197" s="267">
        <v>2000</v>
      </c>
      <c r="CZ197" s="267">
        <v>1000</v>
      </c>
      <c r="DA197" s="267">
        <v>1000</v>
      </c>
      <c r="DB197" s="267">
        <v>1000</v>
      </c>
      <c r="DC197" s="267">
        <v>1000</v>
      </c>
      <c r="DD197" s="267">
        <v>1000</v>
      </c>
      <c r="DE197" s="267">
        <v>1000</v>
      </c>
      <c r="DF197" s="267">
        <v>1000</v>
      </c>
      <c r="DG197" s="267">
        <v>1000</v>
      </c>
      <c r="DH197" s="267">
        <v>1000</v>
      </c>
      <c r="DI197" s="267">
        <v>15000</v>
      </c>
      <c r="DJ197" s="267">
        <v>2000</v>
      </c>
      <c r="DK197" s="267">
        <v>2000</v>
      </c>
      <c r="DL197" s="267">
        <v>36000</v>
      </c>
      <c r="DM197" s="267">
        <v>11000</v>
      </c>
      <c r="DN197" s="267">
        <v>6000</v>
      </c>
      <c r="DO197" s="267">
        <v>3000</v>
      </c>
      <c r="DP197" s="267">
        <v>1000</v>
      </c>
      <c r="DQ197" s="267">
        <v>1000</v>
      </c>
      <c r="DR197" s="267">
        <v>33000</v>
      </c>
      <c r="DS197" s="267">
        <v>16000</v>
      </c>
      <c r="DT197" s="267">
        <v>23000</v>
      </c>
      <c r="DU197" s="267">
        <v>70000</v>
      </c>
      <c r="DV197" s="267">
        <v>1000</v>
      </c>
      <c r="DW197" s="267">
        <v>614000</v>
      </c>
      <c r="DX197" s="267">
        <v>64000</v>
      </c>
      <c r="DY197" s="267">
        <v>548000</v>
      </c>
      <c r="DZ197" s="267">
        <v>68000</v>
      </c>
      <c r="EA197" s="267">
        <v>48000</v>
      </c>
      <c r="EB197" s="267">
        <v>3000</v>
      </c>
      <c r="EC197" s="267">
        <v>125000</v>
      </c>
      <c r="ED197" s="267">
        <v>19000</v>
      </c>
      <c r="EE197" s="267">
        <v>560000</v>
      </c>
      <c r="EF197" s="267">
        <v>68000</v>
      </c>
      <c r="EG197" s="267">
        <v>632000</v>
      </c>
      <c r="EH197" s="267">
        <v>57000</v>
      </c>
      <c r="EI197" s="267">
        <v>687000</v>
      </c>
      <c r="EJ197" s="267">
        <v>88000</v>
      </c>
      <c r="EK197" s="267">
        <v>0</v>
      </c>
      <c r="EL197" s="267">
        <v>0</v>
      </c>
      <c r="EM197" s="267">
        <v>0</v>
      </c>
      <c r="EN197" s="267">
        <v>1</v>
      </c>
      <c r="EO197" s="267">
        <v>0</v>
      </c>
      <c r="EP197" s="267">
        <v>0</v>
      </c>
      <c r="EQ197" s="267">
        <v>0</v>
      </c>
      <c r="ER197" s="267" t="s">
        <v>1670</v>
      </c>
    </row>
    <row r="198" spans="1:148" x14ac:dyDescent="0.35">
      <c r="A198" s="267" t="s">
        <v>1822</v>
      </c>
      <c r="B198" s="267">
        <v>1000</v>
      </c>
      <c r="C198" s="267">
        <v>1000</v>
      </c>
      <c r="D198" s="267">
        <v>1000</v>
      </c>
      <c r="E198" s="267">
        <v>1000</v>
      </c>
      <c r="F198" s="267">
        <v>1000</v>
      </c>
      <c r="G198" s="267">
        <v>1000</v>
      </c>
      <c r="H198" s="267">
        <v>1000</v>
      </c>
      <c r="I198" s="267">
        <v>1000</v>
      </c>
      <c r="J198" s="267">
        <v>1000</v>
      </c>
      <c r="K198" s="267">
        <v>1000</v>
      </c>
      <c r="L198" s="267">
        <v>1000</v>
      </c>
      <c r="M198" s="267">
        <v>1000</v>
      </c>
      <c r="N198" s="267">
        <v>5000</v>
      </c>
      <c r="O198" s="267">
        <v>3000</v>
      </c>
      <c r="P198" s="267">
        <v>1000</v>
      </c>
      <c r="Q198" s="267">
        <v>9000</v>
      </c>
      <c r="R198" s="267">
        <v>1000</v>
      </c>
      <c r="S198" s="267">
        <v>1000</v>
      </c>
      <c r="T198" s="267">
        <v>1000</v>
      </c>
      <c r="U198" s="267">
        <v>1000</v>
      </c>
      <c r="V198" s="267">
        <v>1000</v>
      </c>
      <c r="W198" s="267">
        <v>1000</v>
      </c>
      <c r="X198" s="267">
        <v>1000</v>
      </c>
      <c r="Y198" s="267">
        <v>1000</v>
      </c>
      <c r="Z198" s="267">
        <v>1000</v>
      </c>
      <c r="AA198" s="267">
        <v>1000</v>
      </c>
      <c r="AB198" s="267">
        <v>1000</v>
      </c>
      <c r="AC198" s="267">
        <v>1000</v>
      </c>
      <c r="AD198" s="267">
        <v>2000</v>
      </c>
      <c r="AE198" s="267">
        <v>1000</v>
      </c>
      <c r="AF198" s="267">
        <v>1000</v>
      </c>
      <c r="AG198" s="267">
        <v>1000</v>
      </c>
      <c r="AH198" s="267">
        <v>1000</v>
      </c>
      <c r="AI198" s="267">
        <v>1000</v>
      </c>
      <c r="AJ198" s="267">
        <v>1000</v>
      </c>
      <c r="AK198" s="267">
        <v>1000</v>
      </c>
      <c r="AL198" s="267">
        <v>1000</v>
      </c>
      <c r="AM198" s="267">
        <v>1000</v>
      </c>
      <c r="AN198" s="267">
        <v>1000</v>
      </c>
      <c r="AO198" s="267">
        <v>57000</v>
      </c>
      <c r="AP198" s="267">
        <v>16000</v>
      </c>
      <c r="AQ198" s="267">
        <v>6000</v>
      </c>
      <c r="AR198" s="267">
        <v>6000</v>
      </c>
      <c r="AS198" s="267">
        <v>2000</v>
      </c>
      <c r="AT198" s="267">
        <v>1000</v>
      </c>
      <c r="AU198" s="267">
        <v>11000</v>
      </c>
      <c r="AV198" s="267">
        <v>1000</v>
      </c>
      <c r="AW198" s="267">
        <v>1000</v>
      </c>
      <c r="AX198" s="267">
        <v>3000</v>
      </c>
      <c r="AY198" s="267">
        <v>1000</v>
      </c>
      <c r="AZ198" s="267">
        <v>1000</v>
      </c>
      <c r="BA198" s="267">
        <v>2000</v>
      </c>
      <c r="BB198" s="267">
        <v>1000</v>
      </c>
      <c r="BC198" s="267">
        <v>1000</v>
      </c>
      <c r="BD198" s="267">
        <v>1000</v>
      </c>
      <c r="BE198" s="267">
        <v>1000</v>
      </c>
      <c r="BF198" s="267">
        <v>1000</v>
      </c>
      <c r="BG198" s="267">
        <v>2000</v>
      </c>
      <c r="BH198" s="267">
        <v>1000</v>
      </c>
      <c r="BI198" s="267">
        <v>1000</v>
      </c>
      <c r="BJ198" s="267">
        <v>4000</v>
      </c>
      <c r="BK198" s="267">
        <v>1000</v>
      </c>
      <c r="BL198" s="267">
        <v>1000</v>
      </c>
      <c r="BM198" s="267">
        <v>1000</v>
      </c>
      <c r="BN198" s="267">
        <v>1000</v>
      </c>
      <c r="BO198" s="267">
        <v>1000</v>
      </c>
      <c r="BP198" s="267">
        <v>4000</v>
      </c>
      <c r="BQ198" s="267">
        <v>1000</v>
      </c>
      <c r="BR198" s="267">
        <v>1000</v>
      </c>
      <c r="BS198" s="267">
        <v>1000</v>
      </c>
      <c r="BT198" s="267">
        <v>1000</v>
      </c>
      <c r="BU198" s="267">
        <v>1000</v>
      </c>
      <c r="BV198" s="267">
        <v>1000</v>
      </c>
      <c r="BW198" s="267">
        <v>2000</v>
      </c>
      <c r="BX198" s="267">
        <v>1000</v>
      </c>
      <c r="BY198" s="267">
        <v>1000</v>
      </c>
      <c r="BZ198" s="267">
        <v>1000</v>
      </c>
      <c r="CA198" s="267">
        <v>1000</v>
      </c>
      <c r="CB198" s="267">
        <v>1000</v>
      </c>
      <c r="CC198" s="267">
        <v>1000</v>
      </c>
      <c r="CD198" s="267">
        <v>1000</v>
      </c>
      <c r="CE198" s="267">
        <v>4000</v>
      </c>
      <c r="CF198" s="267">
        <v>1000</v>
      </c>
      <c r="CG198" s="267">
        <v>1000</v>
      </c>
      <c r="CH198" s="267">
        <v>1000</v>
      </c>
      <c r="CI198" s="267">
        <v>1000</v>
      </c>
      <c r="CJ198" s="267">
        <v>1000</v>
      </c>
      <c r="CK198" s="267">
        <v>1000</v>
      </c>
      <c r="CL198" s="267">
        <v>1000</v>
      </c>
      <c r="CM198" s="267">
        <v>1000</v>
      </c>
      <c r="CN198" s="267">
        <v>2000</v>
      </c>
      <c r="CO198" s="267">
        <v>1000</v>
      </c>
      <c r="CP198" s="267">
        <v>1000</v>
      </c>
      <c r="CQ198" s="267">
        <v>1000</v>
      </c>
      <c r="CR198" s="267">
        <v>1000</v>
      </c>
      <c r="CS198" s="267">
        <v>1000</v>
      </c>
      <c r="CT198" s="267">
        <v>3000</v>
      </c>
      <c r="CU198" s="267">
        <v>1000</v>
      </c>
      <c r="CV198" s="267">
        <v>1000</v>
      </c>
      <c r="CW198" s="267">
        <v>20000</v>
      </c>
      <c r="CX198" s="267">
        <v>9000</v>
      </c>
      <c r="CY198" s="267">
        <v>2000</v>
      </c>
      <c r="CZ198" s="267">
        <v>1000</v>
      </c>
      <c r="DA198" s="267">
        <v>1000</v>
      </c>
      <c r="DB198" s="267">
        <v>1000</v>
      </c>
      <c r="DC198" s="267">
        <v>1000</v>
      </c>
      <c r="DD198" s="267">
        <v>1000</v>
      </c>
      <c r="DE198" s="267">
        <v>1000</v>
      </c>
      <c r="DF198" s="267">
        <v>1000</v>
      </c>
      <c r="DG198" s="267">
        <v>1000</v>
      </c>
      <c r="DH198" s="267">
        <v>1000</v>
      </c>
      <c r="DI198" s="267">
        <v>15000</v>
      </c>
      <c r="DJ198" s="267">
        <v>2000</v>
      </c>
      <c r="DK198" s="267">
        <v>2000</v>
      </c>
      <c r="DL198" s="267">
        <v>36000</v>
      </c>
      <c r="DM198" s="267">
        <v>11000</v>
      </c>
      <c r="DN198" s="267">
        <v>6000</v>
      </c>
      <c r="DO198" s="267">
        <v>3000</v>
      </c>
      <c r="DP198" s="267">
        <v>1000</v>
      </c>
      <c r="DQ198" s="267">
        <v>1000</v>
      </c>
      <c r="DR198" s="267">
        <v>33000</v>
      </c>
      <c r="DS198" s="267">
        <v>16000</v>
      </c>
      <c r="DT198" s="267">
        <v>23000</v>
      </c>
      <c r="DU198" s="267">
        <v>70000</v>
      </c>
      <c r="DV198" s="267">
        <v>1000</v>
      </c>
      <c r="DW198" s="267">
        <v>614000</v>
      </c>
      <c r="DX198" s="267">
        <v>64000</v>
      </c>
      <c r="DY198" s="267">
        <v>548000</v>
      </c>
      <c r="DZ198" s="267">
        <v>68000</v>
      </c>
      <c r="EA198" s="267">
        <v>48000</v>
      </c>
      <c r="EB198" s="267">
        <v>3000</v>
      </c>
      <c r="EC198" s="267">
        <v>125000</v>
      </c>
      <c r="ED198" s="267">
        <v>19000</v>
      </c>
      <c r="EE198" s="267">
        <v>560000</v>
      </c>
      <c r="EF198" s="267">
        <v>68000</v>
      </c>
      <c r="EG198" s="267">
        <v>632000</v>
      </c>
      <c r="EH198" s="267">
        <v>57000</v>
      </c>
      <c r="EI198" s="267">
        <v>687000</v>
      </c>
      <c r="EJ198" s="267">
        <v>88000</v>
      </c>
      <c r="EK198" s="267">
        <v>0</v>
      </c>
      <c r="EL198" s="267">
        <v>0</v>
      </c>
      <c r="EM198" s="267">
        <v>0</v>
      </c>
      <c r="EN198" s="267">
        <v>1</v>
      </c>
      <c r="EO198" s="267">
        <v>0</v>
      </c>
      <c r="EP198" s="267">
        <v>0</v>
      </c>
      <c r="EQ198" s="267">
        <v>0</v>
      </c>
      <c r="ER198" s="267" t="s">
        <v>1820</v>
      </c>
    </row>
    <row r="199" spans="1:148" x14ac:dyDescent="0.35">
      <c r="A199" s="267" t="s">
        <v>1849</v>
      </c>
      <c r="B199" s="267">
        <v>1000</v>
      </c>
      <c r="C199" s="267">
        <v>1000</v>
      </c>
      <c r="D199" s="267">
        <v>1000</v>
      </c>
      <c r="E199" s="267">
        <v>1000</v>
      </c>
      <c r="F199" s="267">
        <v>1000</v>
      </c>
      <c r="G199" s="267">
        <v>1000</v>
      </c>
      <c r="H199" s="267">
        <v>1000</v>
      </c>
      <c r="I199" s="267">
        <v>1000</v>
      </c>
      <c r="J199" s="267">
        <v>1000</v>
      </c>
      <c r="K199" s="267">
        <v>1000</v>
      </c>
      <c r="L199" s="267">
        <v>1000</v>
      </c>
      <c r="M199" s="267">
        <v>1000</v>
      </c>
      <c r="N199" s="267">
        <v>5000</v>
      </c>
      <c r="O199" s="267">
        <v>3000</v>
      </c>
      <c r="P199" s="267">
        <v>1000</v>
      </c>
      <c r="Q199" s="267">
        <v>9000</v>
      </c>
      <c r="R199" s="267">
        <v>1000</v>
      </c>
      <c r="S199" s="267">
        <v>1000</v>
      </c>
      <c r="T199" s="267">
        <v>1000</v>
      </c>
      <c r="U199" s="267">
        <v>1000</v>
      </c>
      <c r="V199" s="267">
        <v>1000</v>
      </c>
      <c r="W199" s="267">
        <v>1000</v>
      </c>
      <c r="X199" s="267">
        <v>1000</v>
      </c>
      <c r="Y199" s="267">
        <v>1000</v>
      </c>
      <c r="Z199" s="267">
        <v>1000</v>
      </c>
      <c r="AA199" s="267">
        <v>1000</v>
      </c>
      <c r="AB199" s="267">
        <v>1000</v>
      </c>
      <c r="AC199" s="267">
        <v>1000</v>
      </c>
      <c r="AD199" s="267">
        <v>2000</v>
      </c>
      <c r="AE199" s="267">
        <v>1000</v>
      </c>
      <c r="AF199" s="267">
        <v>1000</v>
      </c>
      <c r="AG199" s="267">
        <v>1000</v>
      </c>
      <c r="AH199" s="267">
        <v>1000</v>
      </c>
      <c r="AI199" s="267">
        <v>1000</v>
      </c>
      <c r="AJ199" s="267">
        <v>1000</v>
      </c>
      <c r="AK199" s="267">
        <v>1000</v>
      </c>
      <c r="AL199" s="267">
        <v>1000</v>
      </c>
      <c r="AM199" s="267">
        <v>1000</v>
      </c>
      <c r="AN199" s="267">
        <v>1000</v>
      </c>
      <c r="AO199" s="267">
        <v>57000</v>
      </c>
      <c r="AP199" s="267">
        <v>16000</v>
      </c>
      <c r="AQ199" s="267">
        <v>6000</v>
      </c>
      <c r="AR199" s="267">
        <v>6000</v>
      </c>
      <c r="AS199" s="267">
        <v>2000</v>
      </c>
      <c r="AT199" s="267">
        <v>1000</v>
      </c>
      <c r="AU199" s="267">
        <v>11000</v>
      </c>
      <c r="AV199" s="267">
        <v>1000</v>
      </c>
      <c r="AW199" s="267">
        <v>1000</v>
      </c>
      <c r="AX199" s="267">
        <v>3000</v>
      </c>
      <c r="AY199" s="267">
        <v>1000</v>
      </c>
      <c r="AZ199" s="267">
        <v>1000</v>
      </c>
      <c r="BA199" s="267">
        <v>2000</v>
      </c>
      <c r="BB199" s="267">
        <v>1000</v>
      </c>
      <c r="BC199" s="267">
        <v>1000</v>
      </c>
      <c r="BD199" s="267">
        <v>1000</v>
      </c>
      <c r="BE199" s="267">
        <v>1000</v>
      </c>
      <c r="BF199" s="267">
        <v>1000</v>
      </c>
      <c r="BG199" s="267">
        <v>2000</v>
      </c>
      <c r="BH199" s="267">
        <v>1000</v>
      </c>
      <c r="BI199" s="267">
        <v>1000</v>
      </c>
      <c r="BJ199" s="267">
        <v>4000</v>
      </c>
      <c r="BK199" s="267">
        <v>1000</v>
      </c>
      <c r="BL199" s="267">
        <v>1000</v>
      </c>
      <c r="BM199" s="267">
        <v>1000</v>
      </c>
      <c r="BN199" s="267">
        <v>1000</v>
      </c>
      <c r="BO199" s="267">
        <v>1000</v>
      </c>
      <c r="BP199" s="267">
        <v>4000</v>
      </c>
      <c r="BQ199" s="267">
        <v>1000</v>
      </c>
      <c r="BR199" s="267">
        <v>1000</v>
      </c>
      <c r="BS199" s="267">
        <v>1000</v>
      </c>
      <c r="BT199" s="267">
        <v>1000</v>
      </c>
      <c r="BU199" s="267">
        <v>1000</v>
      </c>
      <c r="BV199" s="267">
        <v>1000</v>
      </c>
      <c r="BW199" s="267">
        <v>2000</v>
      </c>
      <c r="BX199" s="267">
        <v>1000</v>
      </c>
      <c r="BY199" s="267">
        <v>1000</v>
      </c>
      <c r="BZ199" s="267">
        <v>1000</v>
      </c>
      <c r="CA199" s="267">
        <v>1000</v>
      </c>
      <c r="CB199" s="267">
        <v>1000</v>
      </c>
      <c r="CC199" s="267">
        <v>1000</v>
      </c>
      <c r="CD199" s="267">
        <v>1000</v>
      </c>
      <c r="CE199" s="267">
        <v>4000</v>
      </c>
      <c r="CF199" s="267">
        <v>1000</v>
      </c>
      <c r="CG199" s="267">
        <v>1000</v>
      </c>
      <c r="CH199" s="267">
        <v>1000</v>
      </c>
      <c r="CI199" s="267">
        <v>1000</v>
      </c>
      <c r="CJ199" s="267">
        <v>1000</v>
      </c>
      <c r="CK199" s="267">
        <v>1000</v>
      </c>
      <c r="CL199" s="267">
        <v>1000</v>
      </c>
      <c r="CM199" s="267">
        <v>1000</v>
      </c>
      <c r="CN199" s="267">
        <v>2000</v>
      </c>
      <c r="CO199" s="267">
        <v>1000</v>
      </c>
      <c r="CP199" s="267">
        <v>1000</v>
      </c>
      <c r="CQ199" s="267">
        <v>1000</v>
      </c>
      <c r="CR199" s="267">
        <v>1000</v>
      </c>
      <c r="CS199" s="267">
        <v>1000</v>
      </c>
      <c r="CT199" s="267">
        <v>3000</v>
      </c>
      <c r="CU199" s="267">
        <v>1000</v>
      </c>
      <c r="CV199" s="267">
        <v>1000</v>
      </c>
      <c r="CW199" s="267">
        <v>20000</v>
      </c>
      <c r="CX199" s="267">
        <v>9000</v>
      </c>
      <c r="CY199" s="267">
        <v>2000</v>
      </c>
      <c r="CZ199" s="267">
        <v>1000</v>
      </c>
      <c r="DA199" s="267">
        <v>1000</v>
      </c>
      <c r="DB199" s="267">
        <v>1000</v>
      </c>
      <c r="DC199" s="267">
        <v>1000</v>
      </c>
      <c r="DD199" s="267">
        <v>1000</v>
      </c>
      <c r="DE199" s="267">
        <v>1000</v>
      </c>
      <c r="DF199" s="267">
        <v>1000</v>
      </c>
      <c r="DG199" s="267">
        <v>1000</v>
      </c>
      <c r="DH199" s="267">
        <v>1000</v>
      </c>
      <c r="DI199" s="267">
        <v>15000</v>
      </c>
      <c r="DJ199" s="267">
        <v>2000</v>
      </c>
      <c r="DK199" s="267">
        <v>2000</v>
      </c>
      <c r="DL199" s="267">
        <v>36000</v>
      </c>
      <c r="DM199" s="267">
        <v>11000</v>
      </c>
      <c r="DN199" s="267">
        <v>6000</v>
      </c>
      <c r="DO199" s="267">
        <v>3000</v>
      </c>
      <c r="DP199" s="267">
        <v>1000</v>
      </c>
      <c r="DQ199" s="267">
        <v>1000</v>
      </c>
      <c r="DR199" s="267">
        <v>33000</v>
      </c>
      <c r="DS199" s="267">
        <v>16000</v>
      </c>
      <c r="DT199" s="267">
        <v>23000</v>
      </c>
      <c r="DU199" s="267">
        <v>70000</v>
      </c>
      <c r="DV199" s="267">
        <v>1000</v>
      </c>
      <c r="DW199" s="267">
        <v>614000</v>
      </c>
      <c r="DX199" s="267">
        <v>64000</v>
      </c>
      <c r="DY199" s="267">
        <v>548000</v>
      </c>
      <c r="DZ199" s="267">
        <v>68000</v>
      </c>
      <c r="EA199" s="267">
        <v>48000</v>
      </c>
      <c r="EB199" s="267">
        <v>3000</v>
      </c>
      <c r="EC199" s="267">
        <v>125000</v>
      </c>
      <c r="ED199" s="267">
        <v>19000</v>
      </c>
      <c r="EE199" s="267">
        <v>560000</v>
      </c>
      <c r="EF199" s="267">
        <v>68000</v>
      </c>
      <c r="EG199" s="267">
        <v>632000</v>
      </c>
      <c r="EH199" s="267">
        <v>57000</v>
      </c>
      <c r="EI199" s="267">
        <v>687000</v>
      </c>
      <c r="EJ199" s="267">
        <v>88000</v>
      </c>
      <c r="EK199" s="267">
        <v>0</v>
      </c>
      <c r="EL199" s="267">
        <v>0</v>
      </c>
      <c r="EM199" s="267">
        <v>0</v>
      </c>
      <c r="EN199" s="267">
        <v>1</v>
      </c>
      <c r="EO199" s="267">
        <v>0</v>
      </c>
      <c r="EP199" s="267">
        <v>0</v>
      </c>
      <c r="EQ199" s="267">
        <v>1</v>
      </c>
      <c r="ER199" s="267" t="s">
        <v>1847</v>
      </c>
    </row>
    <row r="200" spans="1:148" x14ac:dyDescent="0.35">
      <c r="A200" s="267" t="s">
        <v>1945</v>
      </c>
      <c r="B200" s="267">
        <v>1000</v>
      </c>
      <c r="C200" s="267">
        <v>1000</v>
      </c>
      <c r="D200" s="267">
        <v>1000</v>
      </c>
      <c r="E200" s="267">
        <v>1000</v>
      </c>
      <c r="F200" s="267">
        <v>1000</v>
      </c>
      <c r="G200" s="267">
        <v>1000</v>
      </c>
      <c r="H200" s="267">
        <v>1000</v>
      </c>
      <c r="I200" s="267">
        <v>1000</v>
      </c>
      <c r="J200" s="267">
        <v>1000</v>
      </c>
      <c r="K200" s="267">
        <v>1000</v>
      </c>
      <c r="L200" s="267">
        <v>1000</v>
      </c>
      <c r="M200" s="267">
        <v>1000</v>
      </c>
      <c r="N200" s="267">
        <v>5000</v>
      </c>
      <c r="O200" s="267">
        <v>3000</v>
      </c>
      <c r="P200" s="267">
        <v>1000</v>
      </c>
      <c r="Q200" s="267">
        <v>9000</v>
      </c>
      <c r="R200" s="267">
        <v>1000</v>
      </c>
      <c r="S200" s="267">
        <v>1000</v>
      </c>
      <c r="T200" s="267">
        <v>1000</v>
      </c>
      <c r="U200" s="267">
        <v>1000</v>
      </c>
      <c r="V200" s="267">
        <v>1000</v>
      </c>
      <c r="W200" s="267">
        <v>1000</v>
      </c>
      <c r="X200" s="267">
        <v>1000</v>
      </c>
      <c r="Y200" s="267">
        <v>1000</v>
      </c>
      <c r="Z200" s="267">
        <v>1000</v>
      </c>
      <c r="AA200" s="267">
        <v>1000</v>
      </c>
      <c r="AB200" s="267">
        <v>1000</v>
      </c>
      <c r="AC200" s="267">
        <v>1000</v>
      </c>
      <c r="AD200" s="267">
        <v>2000</v>
      </c>
      <c r="AE200" s="267">
        <v>1000</v>
      </c>
      <c r="AF200" s="267">
        <v>1000</v>
      </c>
      <c r="AG200" s="267">
        <v>1000</v>
      </c>
      <c r="AH200" s="267">
        <v>1000</v>
      </c>
      <c r="AI200" s="267">
        <v>1000</v>
      </c>
      <c r="AJ200" s="267">
        <v>1000</v>
      </c>
      <c r="AK200" s="267">
        <v>1000</v>
      </c>
      <c r="AL200" s="267">
        <v>1000</v>
      </c>
      <c r="AM200" s="267">
        <v>1000</v>
      </c>
      <c r="AN200" s="267">
        <v>1000</v>
      </c>
      <c r="AO200" s="267">
        <v>57000</v>
      </c>
      <c r="AP200" s="267">
        <v>16000</v>
      </c>
      <c r="AQ200" s="267">
        <v>6000</v>
      </c>
      <c r="AR200" s="267">
        <v>6000</v>
      </c>
      <c r="AS200" s="267">
        <v>2000</v>
      </c>
      <c r="AT200" s="267">
        <v>1000</v>
      </c>
      <c r="AU200" s="267">
        <v>11000</v>
      </c>
      <c r="AV200" s="267">
        <v>1000</v>
      </c>
      <c r="AW200" s="267">
        <v>1000</v>
      </c>
      <c r="AX200" s="267">
        <v>3000</v>
      </c>
      <c r="AY200" s="267">
        <v>1000</v>
      </c>
      <c r="AZ200" s="267">
        <v>1000</v>
      </c>
      <c r="BA200" s="267">
        <v>2000</v>
      </c>
      <c r="BB200" s="267">
        <v>1000</v>
      </c>
      <c r="BC200" s="267">
        <v>1000</v>
      </c>
      <c r="BD200" s="267">
        <v>1000</v>
      </c>
      <c r="BE200" s="267">
        <v>1000</v>
      </c>
      <c r="BF200" s="267">
        <v>1000</v>
      </c>
      <c r="BG200" s="267">
        <v>2000</v>
      </c>
      <c r="BH200" s="267">
        <v>1000</v>
      </c>
      <c r="BI200" s="267">
        <v>1000</v>
      </c>
      <c r="BJ200" s="267">
        <v>4000</v>
      </c>
      <c r="BK200" s="267">
        <v>1000</v>
      </c>
      <c r="BL200" s="267">
        <v>1000</v>
      </c>
      <c r="BM200" s="267">
        <v>1000</v>
      </c>
      <c r="BN200" s="267">
        <v>1000</v>
      </c>
      <c r="BO200" s="267">
        <v>1000</v>
      </c>
      <c r="BP200" s="267">
        <v>4000</v>
      </c>
      <c r="BQ200" s="267">
        <v>1000</v>
      </c>
      <c r="BR200" s="267">
        <v>1000</v>
      </c>
      <c r="BS200" s="267">
        <v>1000</v>
      </c>
      <c r="BT200" s="267">
        <v>1000</v>
      </c>
      <c r="BU200" s="267">
        <v>1000</v>
      </c>
      <c r="BV200" s="267">
        <v>1000</v>
      </c>
      <c r="BW200" s="267">
        <v>2000</v>
      </c>
      <c r="BX200" s="267">
        <v>1000</v>
      </c>
      <c r="BY200" s="267">
        <v>1000</v>
      </c>
      <c r="BZ200" s="267">
        <v>1000</v>
      </c>
      <c r="CA200" s="267">
        <v>1000</v>
      </c>
      <c r="CB200" s="267">
        <v>1000</v>
      </c>
      <c r="CC200" s="267">
        <v>1000</v>
      </c>
      <c r="CD200" s="267">
        <v>1000</v>
      </c>
      <c r="CE200" s="267">
        <v>4000</v>
      </c>
      <c r="CF200" s="267">
        <v>1000</v>
      </c>
      <c r="CG200" s="267">
        <v>1000</v>
      </c>
      <c r="CH200" s="267">
        <v>1000</v>
      </c>
      <c r="CI200" s="267">
        <v>1000</v>
      </c>
      <c r="CJ200" s="267">
        <v>1000</v>
      </c>
      <c r="CK200" s="267">
        <v>1000</v>
      </c>
      <c r="CL200" s="267">
        <v>1000</v>
      </c>
      <c r="CM200" s="267">
        <v>1000</v>
      </c>
      <c r="CN200" s="267">
        <v>2000</v>
      </c>
      <c r="CO200" s="267">
        <v>1000</v>
      </c>
      <c r="CP200" s="267">
        <v>1000</v>
      </c>
      <c r="CQ200" s="267">
        <v>1000</v>
      </c>
      <c r="CR200" s="267">
        <v>1000</v>
      </c>
      <c r="CS200" s="267">
        <v>1000</v>
      </c>
      <c r="CT200" s="267">
        <v>3000</v>
      </c>
      <c r="CU200" s="267">
        <v>1000</v>
      </c>
      <c r="CV200" s="267">
        <v>1000</v>
      </c>
      <c r="CW200" s="267">
        <v>20000</v>
      </c>
      <c r="CX200" s="267">
        <v>9000</v>
      </c>
      <c r="CY200" s="267">
        <v>2000</v>
      </c>
      <c r="CZ200" s="267">
        <v>1000</v>
      </c>
      <c r="DA200" s="267">
        <v>1000</v>
      </c>
      <c r="DB200" s="267">
        <v>1000</v>
      </c>
      <c r="DC200" s="267">
        <v>1000</v>
      </c>
      <c r="DD200" s="267">
        <v>1000</v>
      </c>
      <c r="DE200" s="267">
        <v>1000</v>
      </c>
      <c r="DF200" s="267">
        <v>1000</v>
      </c>
      <c r="DG200" s="267">
        <v>1000</v>
      </c>
      <c r="DH200" s="267">
        <v>1000</v>
      </c>
      <c r="DI200" s="267">
        <v>15000</v>
      </c>
      <c r="DJ200" s="267">
        <v>2000</v>
      </c>
      <c r="DK200" s="267">
        <v>2000</v>
      </c>
      <c r="DL200" s="267">
        <v>36000</v>
      </c>
      <c r="DM200" s="267">
        <v>11000</v>
      </c>
      <c r="DN200" s="267">
        <v>6000</v>
      </c>
      <c r="DO200" s="267">
        <v>3000</v>
      </c>
      <c r="DP200" s="267">
        <v>1000</v>
      </c>
      <c r="DQ200" s="267">
        <v>1000</v>
      </c>
      <c r="DR200" s="267">
        <v>33000</v>
      </c>
      <c r="DS200" s="267">
        <v>16000</v>
      </c>
      <c r="DT200" s="267">
        <v>23000</v>
      </c>
      <c r="DU200" s="267">
        <v>70000</v>
      </c>
      <c r="DV200" s="267">
        <v>1000</v>
      </c>
      <c r="DW200" s="267">
        <v>614000</v>
      </c>
      <c r="DX200" s="267">
        <v>64000</v>
      </c>
      <c r="DY200" s="267">
        <v>548000</v>
      </c>
      <c r="DZ200" s="267">
        <v>68000</v>
      </c>
      <c r="EA200" s="267">
        <v>48000</v>
      </c>
      <c r="EB200" s="267">
        <v>3000</v>
      </c>
      <c r="EC200" s="267">
        <v>125000</v>
      </c>
      <c r="ED200" s="267">
        <v>19000</v>
      </c>
      <c r="EE200" s="267">
        <v>560000</v>
      </c>
      <c r="EF200" s="267">
        <v>68000</v>
      </c>
      <c r="EG200" s="267">
        <v>632000</v>
      </c>
      <c r="EH200" s="267">
        <v>57000</v>
      </c>
      <c r="EI200" s="267">
        <v>687000</v>
      </c>
      <c r="EJ200" s="267">
        <v>88000</v>
      </c>
      <c r="EK200" s="267">
        <v>0</v>
      </c>
      <c r="EL200" s="267">
        <v>0</v>
      </c>
      <c r="EM200" s="267">
        <v>0</v>
      </c>
      <c r="EN200" s="267">
        <v>1</v>
      </c>
      <c r="EO200" s="267">
        <v>0</v>
      </c>
      <c r="EP200" s="267">
        <v>0</v>
      </c>
      <c r="EQ200" s="267">
        <v>0</v>
      </c>
      <c r="ER200" s="267" t="s">
        <v>1943</v>
      </c>
    </row>
    <row r="201" spans="1:148" x14ac:dyDescent="0.35">
      <c r="A201" s="267" t="s">
        <v>1999</v>
      </c>
      <c r="B201" s="267">
        <v>1000</v>
      </c>
      <c r="C201" s="267">
        <v>1000</v>
      </c>
      <c r="D201" s="267">
        <v>1000</v>
      </c>
      <c r="E201" s="267">
        <v>1000</v>
      </c>
      <c r="F201" s="267">
        <v>1000</v>
      </c>
      <c r="G201" s="267">
        <v>1000</v>
      </c>
      <c r="H201" s="267">
        <v>1000</v>
      </c>
      <c r="I201" s="267">
        <v>1000</v>
      </c>
      <c r="J201" s="267">
        <v>1000</v>
      </c>
      <c r="K201" s="267">
        <v>1000</v>
      </c>
      <c r="L201" s="267">
        <v>1000</v>
      </c>
      <c r="M201" s="267">
        <v>1000</v>
      </c>
      <c r="N201" s="267">
        <v>5000</v>
      </c>
      <c r="O201" s="267">
        <v>3000</v>
      </c>
      <c r="P201" s="267">
        <v>1000</v>
      </c>
      <c r="Q201" s="267">
        <v>9000</v>
      </c>
      <c r="R201" s="267">
        <v>1000</v>
      </c>
      <c r="S201" s="267">
        <v>1000</v>
      </c>
      <c r="T201" s="267">
        <v>1000</v>
      </c>
      <c r="U201" s="267">
        <v>1000</v>
      </c>
      <c r="V201" s="267">
        <v>1000</v>
      </c>
      <c r="W201" s="267">
        <v>1000</v>
      </c>
      <c r="X201" s="267">
        <v>1000</v>
      </c>
      <c r="Y201" s="267">
        <v>1000</v>
      </c>
      <c r="Z201" s="267">
        <v>1000</v>
      </c>
      <c r="AA201" s="267">
        <v>1000</v>
      </c>
      <c r="AB201" s="267">
        <v>1000</v>
      </c>
      <c r="AC201" s="267">
        <v>1000</v>
      </c>
      <c r="AD201" s="267">
        <v>2000</v>
      </c>
      <c r="AE201" s="267">
        <v>1000</v>
      </c>
      <c r="AF201" s="267">
        <v>1000</v>
      </c>
      <c r="AG201" s="267">
        <v>1000</v>
      </c>
      <c r="AH201" s="267">
        <v>1000</v>
      </c>
      <c r="AI201" s="267">
        <v>1000</v>
      </c>
      <c r="AJ201" s="267">
        <v>1000</v>
      </c>
      <c r="AK201" s="267">
        <v>1000</v>
      </c>
      <c r="AL201" s="267">
        <v>1000</v>
      </c>
      <c r="AM201" s="267">
        <v>1000</v>
      </c>
      <c r="AN201" s="267">
        <v>1000</v>
      </c>
      <c r="AO201" s="267">
        <v>57000</v>
      </c>
      <c r="AP201" s="267">
        <v>16000</v>
      </c>
      <c r="AQ201" s="267">
        <v>6000</v>
      </c>
      <c r="AR201" s="267">
        <v>6000</v>
      </c>
      <c r="AS201" s="267">
        <v>2000</v>
      </c>
      <c r="AT201" s="267">
        <v>1000</v>
      </c>
      <c r="AU201" s="267">
        <v>11000</v>
      </c>
      <c r="AV201" s="267">
        <v>1000</v>
      </c>
      <c r="AW201" s="267">
        <v>1000</v>
      </c>
      <c r="AX201" s="267">
        <v>3000</v>
      </c>
      <c r="AY201" s="267">
        <v>1000</v>
      </c>
      <c r="AZ201" s="267">
        <v>1000</v>
      </c>
      <c r="BA201" s="267">
        <v>2000</v>
      </c>
      <c r="BB201" s="267">
        <v>1000</v>
      </c>
      <c r="BC201" s="267">
        <v>1000</v>
      </c>
      <c r="BD201" s="267">
        <v>1000</v>
      </c>
      <c r="BE201" s="267">
        <v>1000</v>
      </c>
      <c r="BF201" s="267">
        <v>1000</v>
      </c>
      <c r="BG201" s="267">
        <v>2000</v>
      </c>
      <c r="BH201" s="267">
        <v>1000</v>
      </c>
      <c r="BI201" s="267">
        <v>1000</v>
      </c>
      <c r="BJ201" s="267">
        <v>4000</v>
      </c>
      <c r="BK201" s="267">
        <v>1000</v>
      </c>
      <c r="BL201" s="267">
        <v>1000</v>
      </c>
      <c r="BM201" s="267">
        <v>1000</v>
      </c>
      <c r="BN201" s="267">
        <v>1000</v>
      </c>
      <c r="BO201" s="267">
        <v>1000</v>
      </c>
      <c r="BP201" s="267">
        <v>4000</v>
      </c>
      <c r="BQ201" s="267">
        <v>1000</v>
      </c>
      <c r="BR201" s="267">
        <v>1000</v>
      </c>
      <c r="BS201" s="267">
        <v>1000</v>
      </c>
      <c r="BT201" s="267">
        <v>1000</v>
      </c>
      <c r="BU201" s="267">
        <v>1000</v>
      </c>
      <c r="BV201" s="267">
        <v>1000</v>
      </c>
      <c r="BW201" s="267">
        <v>2000</v>
      </c>
      <c r="BX201" s="267">
        <v>1000</v>
      </c>
      <c r="BY201" s="267">
        <v>1000</v>
      </c>
      <c r="BZ201" s="267">
        <v>1000</v>
      </c>
      <c r="CA201" s="267">
        <v>1000</v>
      </c>
      <c r="CB201" s="267">
        <v>1000</v>
      </c>
      <c r="CC201" s="267">
        <v>1000</v>
      </c>
      <c r="CD201" s="267">
        <v>1000</v>
      </c>
      <c r="CE201" s="267">
        <v>4000</v>
      </c>
      <c r="CF201" s="267">
        <v>1000</v>
      </c>
      <c r="CG201" s="267">
        <v>1000</v>
      </c>
      <c r="CH201" s="267">
        <v>1000</v>
      </c>
      <c r="CI201" s="267">
        <v>1000</v>
      </c>
      <c r="CJ201" s="267">
        <v>1000</v>
      </c>
      <c r="CK201" s="267">
        <v>1000</v>
      </c>
      <c r="CL201" s="267">
        <v>1000</v>
      </c>
      <c r="CM201" s="267">
        <v>1000</v>
      </c>
      <c r="CN201" s="267">
        <v>2000</v>
      </c>
      <c r="CO201" s="267">
        <v>1000</v>
      </c>
      <c r="CP201" s="267">
        <v>1000</v>
      </c>
      <c r="CQ201" s="267">
        <v>1000</v>
      </c>
      <c r="CR201" s="267">
        <v>1000</v>
      </c>
      <c r="CS201" s="267">
        <v>1000</v>
      </c>
      <c r="CT201" s="267">
        <v>3000</v>
      </c>
      <c r="CU201" s="267">
        <v>1000</v>
      </c>
      <c r="CV201" s="267">
        <v>1000</v>
      </c>
      <c r="CW201" s="267">
        <v>20000</v>
      </c>
      <c r="CX201" s="267">
        <v>9000</v>
      </c>
      <c r="CY201" s="267">
        <v>2000</v>
      </c>
      <c r="CZ201" s="267">
        <v>1000</v>
      </c>
      <c r="DA201" s="267">
        <v>1000</v>
      </c>
      <c r="DB201" s="267">
        <v>1000</v>
      </c>
      <c r="DC201" s="267">
        <v>1000</v>
      </c>
      <c r="DD201" s="267">
        <v>1000</v>
      </c>
      <c r="DE201" s="267">
        <v>1000</v>
      </c>
      <c r="DF201" s="267">
        <v>1000</v>
      </c>
      <c r="DG201" s="267">
        <v>1000</v>
      </c>
      <c r="DH201" s="267">
        <v>1000</v>
      </c>
      <c r="DI201" s="267">
        <v>15000</v>
      </c>
      <c r="DJ201" s="267">
        <v>2000</v>
      </c>
      <c r="DK201" s="267">
        <v>2000</v>
      </c>
      <c r="DL201" s="267">
        <v>36000</v>
      </c>
      <c r="DM201" s="267">
        <v>11000</v>
      </c>
      <c r="DN201" s="267">
        <v>6000</v>
      </c>
      <c r="DO201" s="267">
        <v>3000</v>
      </c>
      <c r="DP201" s="267">
        <v>1000</v>
      </c>
      <c r="DQ201" s="267">
        <v>1000</v>
      </c>
      <c r="DR201" s="267">
        <v>33000</v>
      </c>
      <c r="DS201" s="267">
        <v>16000</v>
      </c>
      <c r="DT201" s="267">
        <v>23000</v>
      </c>
      <c r="DU201" s="267">
        <v>70000</v>
      </c>
      <c r="DV201" s="267">
        <v>1000</v>
      </c>
      <c r="DW201" s="267">
        <v>614000</v>
      </c>
      <c r="DX201" s="267">
        <v>64000</v>
      </c>
      <c r="DY201" s="267">
        <v>548000</v>
      </c>
      <c r="DZ201" s="267">
        <v>68000</v>
      </c>
      <c r="EA201" s="267">
        <v>48000</v>
      </c>
      <c r="EB201" s="267">
        <v>3000</v>
      </c>
      <c r="EC201" s="267">
        <v>125000</v>
      </c>
      <c r="ED201" s="267">
        <v>19000</v>
      </c>
      <c r="EE201" s="267">
        <v>560000</v>
      </c>
      <c r="EF201" s="267">
        <v>68000</v>
      </c>
      <c r="EG201" s="267">
        <v>632000</v>
      </c>
      <c r="EH201" s="267">
        <v>57000</v>
      </c>
      <c r="EI201" s="267">
        <v>687000</v>
      </c>
      <c r="EJ201" s="267">
        <v>88000</v>
      </c>
      <c r="EK201" s="267">
        <v>0</v>
      </c>
      <c r="EL201" s="267">
        <v>0</v>
      </c>
      <c r="EM201" s="267">
        <v>0</v>
      </c>
      <c r="EN201" s="267">
        <v>1</v>
      </c>
      <c r="EO201" s="267">
        <v>0</v>
      </c>
      <c r="EP201" s="267">
        <v>0</v>
      </c>
      <c r="EQ201" s="267">
        <v>0</v>
      </c>
      <c r="ER201" s="267" t="s">
        <v>1997</v>
      </c>
    </row>
    <row r="202" spans="1:148" x14ac:dyDescent="0.35">
      <c r="A202" s="267" t="s">
        <v>2023</v>
      </c>
      <c r="B202" s="267">
        <v>1000</v>
      </c>
      <c r="C202" s="267">
        <v>1000</v>
      </c>
      <c r="D202" s="267">
        <v>1000</v>
      </c>
      <c r="E202" s="267">
        <v>1000</v>
      </c>
      <c r="F202" s="267">
        <v>1000</v>
      </c>
      <c r="G202" s="267">
        <v>1000</v>
      </c>
      <c r="H202" s="267">
        <v>1000</v>
      </c>
      <c r="I202" s="267">
        <v>1000</v>
      </c>
      <c r="J202" s="267">
        <v>1000</v>
      </c>
      <c r="K202" s="267">
        <v>1000</v>
      </c>
      <c r="L202" s="267">
        <v>1000</v>
      </c>
      <c r="M202" s="267">
        <v>1000</v>
      </c>
      <c r="N202" s="267">
        <v>5000</v>
      </c>
      <c r="O202" s="267">
        <v>3000</v>
      </c>
      <c r="P202" s="267">
        <v>1000</v>
      </c>
      <c r="Q202" s="267">
        <v>9000</v>
      </c>
      <c r="R202" s="267">
        <v>1000</v>
      </c>
      <c r="S202" s="267">
        <v>1000</v>
      </c>
      <c r="T202" s="267">
        <v>1000</v>
      </c>
      <c r="U202" s="267">
        <v>1000</v>
      </c>
      <c r="V202" s="267">
        <v>1000</v>
      </c>
      <c r="W202" s="267">
        <v>1000</v>
      </c>
      <c r="X202" s="267">
        <v>1000</v>
      </c>
      <c r="Y202" s="267">
        <v>1000</v>
      </c>
      <c r="Z202" s="267">
        <v>1000</v>
      </c>
      <c r="AA202" s="267">
        <v>1000</v>
      </c>
      <c r="AB202" s="267">
        <v>1000</v>
      </c>
      <c r="AC202" s="267">
        <v>1000</v>
      </c>
      <c r="AD202" s="267">
        <v>2000</v>
      </c>
      <c r="AE202" s="267">
        <v>1000</v>
      </c>
      <c r="AF202" s="267">
        <v>1000</v>
      </c>
      <c r="AG202" s="267">
        <v>1000</v>
      </c>
      <c r="AH202" s="267">
        <v>1000</v>
      </c>
      <c r="AI202" s="267">
        <v>1000</v>
      </c>
      <c r="AJ202" s="267">
        <v>1000</v>
      </c>
      <c r="AK202" s="267">
        <v>1000</v>
      </c>
      <c r="AL202" s="267">
        <v>1000</v>
      </c>
      <c r="AM202" s="267">
        <v>1000</v>
      </c>
      <c r="AN202" s="267">
        <v>1000</v>
      </c>
      <c r="AO202" s="267">
        <v>57000</v>
      </c>
      <c r="AP202" s="267">
        <v>16000</v>
      </c>
      <c r="AQ202" s="267">
        <v>6000</v>
      </c>
      <c r="AR202" s="267">
        <v>6000</v>
      </c>
      <c r="AS202" s="267">
        <v>2000</v>
      </c>
      <c r="AT202" s="267">
        <v>1000</v>
      </c>
      <c r="AU202" s="267">
        <v>11000</v>
      </c>
      <c r="AV202" s="267">
        <v>1000</v>
      </c>
      <c r="AW202" s="267">
        <v>1000</v>
      </c>
      <c r="AX202" s="267">
        <v>3000</v>
      </c>
      <c r="AY202" s="267">
        <v>1000</v>
      </c>
      <c r="AZ202" s="267">
        <v>1000</v>
      </c>
      <c r="BA202" s="267">
        <v>2000</v>
      </c>
      <c r="BB202" s="267">
        <v>1000</v>
      </c>
      <c r="BC202" s="267">
        <v>1000</v>
      </c>
      <c r="BD202" s="267">
        <v>1000</v>
      </c>
      <c r="BE202" s="267">
        <v>1000</v>
      </c>
      <c r="BF202" s="267">
        <v>1000</v>
      </c>
      <c r="BG202" s="267">
        <v>2000</v>
      </c>
      <c r="BH202" s="267">
        <v>1000</v>
      </c>
      <c r="BI202" s="267">
        <v>1000</v>
      </c>
      <c r="BJ202" s="267">
        <v>4000</v>
      </c>
      <c r="BK202" s="267">
        <v>1000</v>
      </c>
      <c r="BL202" s="267">
        <v>1000</v>
      </c>
      <c r="BM202" s="267">
        <v>1000</v>
      </c>
      <c r="BN202" s="267">
        <v>1000</v>
      </c>
      <c r="BO202" s="267">
        <v>1000</v>
      </c>
      <c r="BP202" s="267">
        <v>4000</v>
      </c>
      <c r="BQ202" s="267">
        <v>1000</v>
      </c>
      <c r="BR202" s="267">
        <v>1000</v>
      </c>
      <c r="BS202" s="267">
        <v>1000</v>
      </c>
      <c r="BT202" s="267">
        <v>1000</v>
      </c>
      <c r="BU202" s="267">
        <v>1000</v>
      </c>
      <c r="BV202" s="267">
        <v>1000</v>
      </c>
      <c r="BW202" s="267">
        <v>2000</v>
      </c>
      <c r="BX202" s="267">
        <v>1000</v>
      </c>
      <c r="BY202" s="267">
        <v>1000</v>
      </c>
      <c r="BZ202" s="267">
        <v>1000</v>
      </c>
      <c r="CA202" s="267">
        <v>1000</v>
      </c>
      <c r="CB202" s="267">
        <v>1000</v>
      </c>
      <c r="CC202" s="267">
        <v>1000</v>
      </c>
      <c r="CD202" s="267">
        <v>1000</v>
      </c>
      <c r="CE202" s="267">
        <v>4000</v>
      </c>
      <c r="CF202" s="267">
        <v>1000</v>
      </c>
      <c r="CG202" s="267">
        <v>1000</v>
      </c>
      <c r="CH202" s="267">
        <v>1000</v>
      </c>
      <c r="CI202" s="267">
        <v>1000</v>
      </c>
      <c r="CJ202" s="267">
        <v>1000</v>
      </c>
      <c r="CK202" s="267">
        <v>1000</v>
      </c>
      <c r="CL202" s="267">
        <v>1000</v>
      </c>
      <c r="CM202" s="267">
        <v>1000</v>
      </c>
      <c r="CN202" s="267">
        <v>2000</v>
      </c>
      <c r="CO202" s="267">
        <v>1000</v>
      </c>
      <c r="CP202" s="267">
        <v>1000</v>
      </c>
      <c r="CQ202" s="267">
        <v>1000</v>
      </c>
      <c r="CR202" s="267">
        <v>1000</v>
      </c>
      <c r="CS202" s="267">
        <v>1000</v>
      </c>
      <c r="CT202" s="267">
        <v>3000</v>
      </c>
      <c r="CU202" s="267">
        <v>1000</v>
      </c>
      <c r="CV202" s="267">
        <v>1000</v>
      </c>
      <c r="CW202" s="267">
        <v>20000</v>
      </c>
      <c r="CX202" s="267">
        <v>9000</v>
      </c>
      <c r="CY202" s="267">
        <v>2000</v>
      </c>
      <c r="CZ202" s="267">
        <v>1000</v>
      </c>
      <c r="DA202" s="267">
        <v>1000</v>
      </c>
      <c r="DB202" s="267">
        <v>1000</v>
      </c>
      <c r="DC202" s="267">
        <v>1000</v>
      </c>
      <c r="DD202" s="267">
        <v>1000</v>
      </c>
      <c r="DE202" s="267">
        <v>1000</v>
      </c>
      <c r="DF202" s="267">
        <v>1000</v>
      </c>
      <c r="DG202" s="267">
        <v>1000</v>
      </c>
      <c r="DH202" s="267">
        <v>1000</v>
      </c>
      <c r="DI202" s="267">
        <v>15000</v>
      </c>
      <c r="DJ202" s="267">
        <v>2000</v>
      </c>
      <c r="DK202" s="267">
        <v>2000</v>
      </c>
      <c r="DL202" s="267">
        <v>36000</v>
      </c>
      <c r="DM202" s="267">
        <v>11000</v>
      </c>
      <c r="DN202" s="267">
        <v>6000</v>
      </c>
      <c r="DO202" s="267">
        <v>3000</v>
      </c>
      <c r="DP202" s="267">
        <v>1000</v>
      </c>
      <c r="DQ202" s="267">
        <v>1000</v>
      </c>
      <c r="DR202" s="267">
        <v>33000</v>
      </c>
      <c r="DS202" s="267">
        <v>16000</v>
      </c>
      <c r="DT202" s="267">
        <v>23000</v>
      </c>
      <c r="DU202" s="267">
        <v>70000</v>
      </c>
      <c r="DV202" s="267">
        <v>1000</v>
      </c>
      <c r="DW202" s="267">
        <v>614000</v>
      </c>
      <c r="DX202" s="267">
        <v>64000</v>
      </c>
      <c r="DY202" s="267">
        <v>548000</v>
      </c>
      <c r="DZ202" s="267">
        <v>68000</v>
      </c>
      <c r="EA202" s="267">
        <v>48000</v>
      </c>
      <c r="EB202" s="267">
        <v>3000</v>
      </c>
      <c r="EC202" s="267">
        <v>125000</v>
      </c>
      <c r="ED202" s="267">
        <v>19000</v>
      </c>
      <c r="EE202" s="267">
        <v>560000</v>
      </c>
      <c r="EF202" s="267">
        <v>68000</v>
      </c>
      <c r="EG202" s="267">
        <v>632000</v>
      </c>
      <c r="EH202" s="267">
        <v>57000</v>
      </c>
      <c r="EI202" s="267">
        <v>687000</v>
      </c>
      <c r="EJ202" s="267">
        <v>88000</v>
      </c>
      <c r="EK202" s="267">
        <v>0</v>
      </c>
      <c r="EL202" s="267">
        <v>0</v>
      </c>
      <c r="EM202" s="267">
        <v>0</v>
      </c>
      <c r="EN202" s="267">
        <v>1</v>
      </c>
      <c r="EO202" s="267">
        <v>0</v>
      </c>
      <c r="EP202" s="267">
        <v>0</v>
      </c>
      <c r="EQ202" s="267">
        <v>1</v>
      </c>
      <c r="ER202" s="267" t="s">
        <v>2021</v>
      </c>
    </row>
    <row r="203" spans="1:148" x14ac:dyDescent="0.35">
      <c r="A203" s="267" t="s">
        <v>2113</v>
      </c>
      <c r="B203" s="267">
        <v>1000</v>
      </c>
      <c r="C203" s="267">
        <v>1000</v>
      </c>
      <c r="D203" s="267">
        <v>1000</v>
      </c>
      <c r="E203" s="267">
        <v>1000</v>
      </c>
      <c r="F203" s="267">
        <v>1000</v>
      </c>
      <c r="G203" s="267">
        <v>1000</v>
      </c>
      <c r="H203" s="267">
        <v>1000</v>
      </c>
      <c r="I203" s="267">
        <v>1000</v>
      </c>
      <c r="J203" s="267">
        <v>1000</v>
      </c>
      <c r="K203" s="267">
        <v>1000</v>
      </c>
      <c r="L203" s="267">
        <v>1000</v>
      </c>
      <c r="M203" s="267">
        <v>1000</v>
      </c>
      <c r="N203" s="267">
        <v>5000</v>
      </c>
      <c r="O203" s="267">
        <v>3000</v>
      </c>
      <c r="P203" s="267">
        <v>1000</v>
      </c>
      <c r="Q203" s="267">
        <v>9000</v>
      </c>
      <c r="R203" s="267">
        <v>1000</v>
      </c>
      <c r="S203" s="267">
        <v>1000</v>
      </c>
      <c r="T203" s="267">
        <v>1000</v>
      </c>
      <c r="U203" s="267">
        <v>1000</v>
      </c>
      <c r="V203" s="267">
        <v>1000</v>
      </c>
      <c r="W203" s="267">
        <v>1000</v>
      </c>
      <c r="X203" s="267">
        <v>1000</v>
      </c>
      <c r="Y203" s="267">
        <v>1000</v>
      </c>
      <c r="Z203" s="267">
        <v>1000</v>
      </c>
      <c r="AA203" s="267">
        <v>1000</v>
      </c>
      <c r="AB203" s="267">
        <v>1000</v>
      </c>
      <c r="AC203" s="267">
        <v>1000</v>
      </c>
      <c r="AD203" s="267">
        <v>2000</v>
      </c>
      <c r="AE203" s="267">
        <v>1000</v>
      </c>
      <c r="AF203" s="267">
        <v>1000</v>
      </c>
      <c r="AG203" s="267">
        <v>1000</v>
      </c>
      <c r="AH203" s="267">
        <v>1000</v>
      </c>
      <c r="AI203" s="267">
        <v>1000</v>
      </c>
      <c r="AJ203" s="267">
        <v>1000</v>
      </c>
      <c r="AK203" s="267">
        <v>1000</v>
      </c>
      <c r="AL203" s="267">
        <v>1000</v>
      </c>
      <c r="AM203" s="267">
        <v>1000</v>
      </c>
      <c r="AN203" s="267">
        <v>1000</v>
      </c>
      <c r="AO203" s="267">
        <v>57000</v>
      </c>
      <c r="AP203" s="267">
        <v>16000</v>
      </c>
      <c r="AQ203" s="267">
        <v>6000</v>
      </c>
      <c r="AR203" s="267">
        <v>6000</v>
      </c>
      <c r="AS203" s="267">
        <v>2000</v>
      </c>
      <c r="AT203" s="267">
        <v>1000</v>
      </c>
      <c r="AU203" s="267">
        <v>11000</v>
      </c>
      <c r="AV203" s="267">
        <v>1000</v>
      </c>
      <c r="AW203" s="267">
        <v>1000</v>
      </c>
      <c r="AX203" s="267">
        <v>3000</v>
      </c>
      <c r="AY203" s="267">
        <v>1000</v>
      </c>
      <c r="AZ203" s="267">
        <v>1000</v>
      </c>
      <c r="BA203" s="267">
        <v>2000</v>
      </c>
      <c r="BB203" s="267">
        <v>1000</v>
      </c>
      <c r="BC203" s="267">
        <v>1000</v>
      </c>
      <c r="BD203" s="267">
        <v>1000</v>
      </c>
      <c r="BE203" s="267">
        <v>1000</v>
      </c>
      <c r="BF203" s="267">
        <v>1000</v>
      </c>
      <c r="BG203" s="267">
        <v>2000</v>
      </c>
      <c r="BH203" s="267">
        <v>1000</v>
      </c>
      <c r="BI203" s="267">
        <v>1000</v>
      </c>
      <c r="BJ203" s="267">
        <v>4000</v>
      </c>
      <c r="BK203" s="267">
        <v>1000</v>
      </c>
      <c r="BL203" s="267">
        <v>1000</v>
      </c>
      <c r="BM203" s="267">
        <v>1000</v>
      </c>
      <c r="BN203" s="267">
        <v>1000</v>
      </c>
      <c r="BO203" s="267">
        <v>1000</v>
      </c>
      <c r="BP203" s="267">
        <v>4000</v>
      </c>
      <c r="BQ203" s="267">
        <v>1000</v>
      </c>
      <c r="BR203" s="267">
        <v>1000</v>
      </c>
      <c r="BS203" s="267">
        <v>1000</v>
      </c>
      <c r="BT203" s="267">
        <v>1000</v>
      </c>
      <c r="BU203" s="267">
        <v>1000</v>
      </c>
      <c r="BV203" s="267">
        <v>1000</v>
      </c>
      <c r="BW203" s="267">
        <v>2000</v>
      </c>
      <c r="BX203" s="267">
        <v>1000</v>
      </c>
      <c r="BY203" s="267">
        <v>1000</v>
      </c>
      <c r="BZ203" s="267">
        <v>1000</v>
      </c>
      <c r="CA203" s="267">
        <v>1000</v>
      </c>
      <c r="CB203" s="267">
        <v>1000</v>
      </c>
      <c r="CC203" s="267">
        <v>1000</v>
      </c>
      <c r="CD203" s="267">
        <v>1000</v>
      </c>
      <c r="CE203" s="267">
        <v>4000</v>
      </c>
      <c r="CF203" s="267">
        <v>1000</v>
      </c>
      <c r="CG203" s="267">
        <v>1000</v>
      </c>
      <c r="CH203" s="267">
        <v>1000</v>
      </c>
      <c r="CI203" s="267">
        <v>1000</v>
      </c>
      <c r="CJ203" s="267">
        <v>1000</v>
      </c>
      <c r="CK203" s="267">
        <v>1000</v>
      </c>
      <c r="CL203" s="267">
        <v>1000</v>
      </c>
      <c r="CM203" s="267">
        <v>1000</v>
      </c>
      <c r="CN203" s="267">
        <v>2000</v>
      </c>
      <c r="CO203" s="267">
        <v>1000</v>
      </c>
      <c r="CP203" s="267">
        <v>1000</v>
      </c>
      <c r="CQ203" s="267">
        <v>1000</v>
      </c>
      <c r="CR203" s="267">
        <v>1000</v>
      </c>
      <c r="CS203" s="267">
        <v>1000</v>
      </c>
      <c r="CT203" s="267">
        <v>3000</v>
      </c>
      <c r="CU203" s="267">
        <v>1000</v>
      </c>
      <c r="CV203" s="267">
        <v>1000</v>
      </c>
      <c r="CW203" s="267">
        <v>20000</v>
      </c>
      <c r="CX203" s="267">
        <v>9000</v>
      </c>
      <c r="CY203" s="267">
        <v>2000</v>
      </c>
      <c r="CZ203" s="267">
        <v>1000</v>
      </c>
      <c r="DA203" s="267">
        <v>1000</v>
      </c>
      <c r="DB203" s="267">
        <v>1000</v>
      </c>
      <c r="DC203" s="267">
        <v>1000</v>
      </c>
      <c r="DD203" s="267">
        <v>1000</v>
      </c>
      <c r="DE203" s="267">
        <v>1000</v>
      </c>
      <c r="DF203" s="267">
        <v>1000</v>
      </c>
      <c r="DG203" s="267">
        <v>1000</v>
      </c>
      <c r="DH203" s="267">
        <v>1000</v>
      </c>
      <c r="DI203" s="267">
        <v>15000</v>
      </c>
      <c r="DJ203" s="267">
        <v>2000</v>
      </c>
      <c r="DK203" s="267">
        <v>2000</v>
      </c>
      <c r="DL203" s="267">
        <v>36000</v>
      </c>
      <c r="DM203" s="267">
        <v>11000</v>
      </c>
      <c r="DN203" s="267">
        <v>6000</v>
      </c>
      <c r="DO203" s="267">
        <v>3000</v>
      </c>
      <c r="DP203" s="267">
        <v>1000</v>
      </c>
      <c r="DQ203" s="267">
        <v>1000</v>
      </c>
      <c r="DR203" s="267">
        <v>33000</v>
      </c>
      <c r="DS203" s="267">
        <v>16000</v>
      </c>
      <c r="DT203" s="267">
        <v>23000</v>
      </c>
      <c r="DU203" s="267">
        <v>70000</v>
      </c>
      <c r="DV203" s="267">
        <v>1000</v>
      </c>
      <c r="DW203" s="267">
        <v>614000</v>
      </c>
      <c r="DX203" s="267">
        <v>64000</v>
      </c>
      <c r="DY203" s="267">
        <v>548000</v>
      </c>
      <c r="DZ203" s="267">
        <v>68000</v>
      </c>
      <c r="EA203" s="267">
        <v>48000</v>
      </c>
      <c r="EB203" s="267">
        <v>3000</v>
      </c>
      <c r="EC203" s="267">
        <v>125000</v>
      </c>
      <c r="ED203" s="267">
        <v>19000</v>
      </c>
      <c r="EE203" s="267">
        <v>560000</v>
      </c>
      <c r="EF203" s="267">
        <v>68000</v>
      </c>
      <c r="EG203" s="267">
        <v>632000</v>
      </c>
      <c r="EH203" s="267">
        <v>57000</v>
      </c>
      <c r="EI203" s="267">
        <v>687000</v>
      </c>
      <c r="EJ203" s="267">
        <v>88000</v>
      </c>
      <c r="EK203" s="267">
        <v>0</v>
      </c>
      <c r="EL203" s="267">
        <v>0</v>
      </c>
      <c r="EM203" s="267">
        <v>0</v>
      </c>
      <c r="EN203" s="267">
        <v>1</v>
      </c>
      <c r="EO203" s="267">
        <v>0</v>
      </c>
      <c r="EP203" s="267">
        <v>0</v>
      </c>
      <c r="EQ203" s="267">
        <v>1</v>
      </c>
      <c r="ER203" s="267" t="s">
        <v>2111</v>
      </c>
    </row>
    <row r="204" spans="1:148" x14ac:dyDescent="0.35">
      <c r="A204" s="267" t="s">
        <v>2200</v>
      </c>
      <c r="B204" s="267">
        <v>1000</v>
      </c>
      <c r="C204" s="267">
        <v>1000</v>
      </c>
      <c r="D204" s="267">
        <v>1000</v>
      </c>
      <c r="E204" s="267">
        <v>1000</v>
      </c>
      <c r="F204" s="267">
        <v>1000</v>
      </c>
      <c r="G204" s="267">
        <v>1000</v>
      </c>
      <c r="H204" s="267">
        <v>1000</v>
      </c>
      <c r="I204" s="267">
        <v>1000</v>
      </c>
      <c r="J204" s="267">
        <v>1000</v>
      </c>
      <c r="K204" s="267">
        <v>1000</v>
      </c>
      <c r="L204" s="267">
        <v>1000</v>
      </c>
      <c r="M204" s="267">
        <v>1000</v>
      </c>
      <c r="N204" s="267">
        <v>5000</v>
      </c>
      <c r="O204" s="267">
        <v>3000</v>
      </c>
      <c r="P204" s="267">
        <v>1000</v>
      </c>
      <c r="Q204" s="267">
        <v>9000</v>
      </c>
      <c r="R204" s="267">
        <v>1000</v>
      </c>
      <c r="S204" s="267">
        <v>1000</v>
      </c>
      <c r="T204" s="267">
        <v>1000</v>
      </c>
      <c r="U204" s="267">
        <v>1000</v>
      </c>
      <c r="V204" s="267">
        <v>1000</v>
      </c>
      <c r="W204" s="267">
        <v>1000</v>
      </c>
      <c r="X204" s="267">
        <v>1000</v>
      </c>
      <c r="Y204" s="267">
        <v>1000</v>
      </c>
      <c r="Z204" s="267">
        <v>1000</v>
      </c>
      <c r="AA204" s="267">
        <v>1000</v>
      </c>
      <c r="AB204" s="267">
        <v>1000</v>
      </c>
      <c r="AC204" s="267">
        <v>1000</v>
      </c>
      <c r="AD204" s="267">
        <v>2000</v>
      </c>
      <c r="AE204" s="267">
        <v>1000</v>
      </c>
      <c r="AF204" s="267">
        <v>1000</v>
      </c>
      <c r="AG204" s="267">
        <v>1000</v>
      </c>
      <c r="AH204" s="267">
        <v>1000</v>
      </c>
      <c r="AI204" s="267">
        <v>1000</v>
      </c>
      <c r="AJ204" s="267">
        <v>1000</v>
      </c>
      <c r="AK204" s="267">
        <v>1000</v>
      </c>
      <c r="AL204" s="267">
        <v>1000</v>
      </c>
      <c r="AM204" s="267">
        <v>1000</v>
      </c>
      <c r="AN204" s="267">
        <v>1000</v>
      </c>
      <c r="AO204" s="267">
        <v>57000</v>
      </c>
      <c r="AP204" s="267">
        <v>16000</v>
      </c>
      <c r="AQ204" s="267">
        <v>6000</v>
      </c>
      <c r="AR204" s="267">
        <v>6000</v>
      </c>
      <c r="AS204" s="267">
        <v>2000</v>
      </c>
      <c r="AT204" s="267">
        <v>1000</v>
      </c>
      <c r="AU204" s="267">
        <v>11000</v>
      </c>
      <c r="AV204" s="267">
        <v>1000</v>
      </c>
      <c r="AW204" s="267">
        <v>1000</v>
      </c>
      <c r="AX204" s="267">
        <v>3000</v>
      </c>
      <c r="AY204" s="267">
        <v>1000</v>
      </c>
      <c r="AZ204" s="267">
        <v>1000</v>
      </c>
      <c r="BA204" s="267">
        <v>2000</v>
      </c>
      <c r="BB204" s="267">
        <v>1000</v>
      </c>
      <c r="BC204" s="267">
        <v>1000</v>
      </c>
      <c r="BD204" s="267">
        <v>1000</v>
      </c>
      <c r="BE204" s="267">
        <v>1000</v>
      </c>
      <c r="BF204" s="267">
        <v>1000</v>
      </c>
      <c r="BG204" s="267">
        <v>2000</v>
      </c>
      <c r="BH204" s="267">
        <v>1000</v>
      </c>
      <c r="BI204" s="267">
        <v>1000</v>
      </c>
      <c r="BJ204" s="267">
        <v>4000</v>
      </c>
      <c r="BK204" s="267">
        <v>1000</v>
      </c>
      <c r="BL204" s="267">
        <v>1000</v>
      </c>
      <c r="BM204" s="267">
        <v>1000</v>
      </c>
      <c r="BN204" s="267">
        <v>1000</v>
      </c>
      <c r="BO204" s="267">
        <v>1000</v>
      </c>
      <c r="BP204" s="267">
        <v>4000</v>
      </c>
      <c r="BQ204" s="267">
        <v>1000</v>
      </c>
      <c r="BR204" s="267">
        <v>1000</v>
      </c>
      <c r="BS204" s="267">
        <v>1000</v>
      </c>
      <c r="BT204" s="267">
        <v>1000</v>
      </c>
      <c r="BU204" s="267">
        <v>1000</v>
      </c>
      <c r="BV204" s="267">
        <v>1000</v>
      </c>
      <c r="BW204" s="267">
        <v>2000</v>
      </c>
      <c r="BX204" s="267">
        <v>1000</v>
      </c>
      <c r="BY204" s="267">
        <v>1000</v>
      </c>
      <c r="BZ204" s="267">
        <v>1000</v>
      </c>
      <c r="CA204" s="267">
        <v>1000</v>
      </c>
      <c r="CB204" s="267">
        <v>1000</v>
      </c>
      <c r="CC204" s="267">
        <v>1000</v>
      </c>
      <c r="CD204" s="267">
        <v>1000</v>
      </c>
      <c r="CE204" s="267">
        <v>4000</v>
      </c>
      <c r="CF204" s="267">
        <v>1000</v>
      </c>
      <c r="CG204" s="267">
        <v>1000</v>
      </c>
      <c r="CH204" s="267">
        <v>1000</v>
      </c>
      <c r="CI204" s="267">
        <v>1000</v>
      </c>
      <c r="CJ204" s="267">
        <v>1000</v>
      </c>
      <c r="CK204" s="267">
        <v>1000</v>
      </c>
      <c r="CL204" s="267">
        <v>1000</v>
      </c>
      <c r="CM204" s="267">
        <v>1000</v>
      </c>
      <c r="CN204" s="267">
        <v>2000</v>
      </c>
      <c r="CO204" s="267">
        <v>1000</v>
      </c>
      <c r="CP204" s="267">
        <v>1000</v>
      </c>
      <c r="CQ204" s="267">
        <v>1000</v>
      </c>
      <c r="CR204" s="267">
        <v>1000</v>
      </c>
      <c r="CS204" s="267">
        <v>1000</v>
      </c>
      <c r="CT204" s="267">
        <v>3000</v>
      </c>
      <c r="CU204" s="267">
        <v>1000</v>
      </c>
      <c r="CV204" s="267">
        <v>1000</v>
      </c>
      <c r="CW204" s="267">
        <v>20000</v>
      </c>
      <c r="CX204" s="267">
        <v>9000</v>
      </c>
      <c r="CY204" s="267">
        <v>2000</v>
      </c>
      <c r="CZ204" s="267">
        <v>1000</v>
      </c>
      <c r="DA204" s="267">
        <v>1000</v>
      </c>
      <c r="DB204" s="267">
        <v>1000</v>
      </c>
      <c r="DC204" s="267">
        <v>1000</v>
      </c>
      <c r="DD204" s="267">
        <v>1000</v>
      </c>
      <c r="DE204" s="267">
        <v>1000</v>
      </c>
      <c r="DF204" s="267">
        <v>1000</v>
      </c>
      <c r="DG204" s="267">
        <v>1000</v>
      </c>
      <c r="DH204" s="267">
        <v>1000</v>
      </c>
      <c r="DI204" s="267">
        <v>15000</v>
      </c>
      <c r="DJ204" s="267">
        <v>2000</v>
      </c>
      <c r="DK204" s="267">
        <v>2000</v>
      </c>
      <c r="DL204" s="267">
        <v>36000</v>
      </c>
      <c r="DM204" s="267">
        <v>11000</v>
      </c>
      <c r="DN204" s="267">
        <v>6000</v>
      </c>
      <c r="DO204" s="267">
        <v>3000</v>
      </c>
      <c r="DP204" s="267">
        <v>1000</v>
      </c>
      <c r="DQ204" s="267">
        <v>1000</v>
      </c>
      <c r="DR204" s="267">
        <v>33000</v>
      </c>
      <c r="DS204" s="267">
        <v>16000</v>
      </c>
      <c r="DT204" s="267">
        <v>23000</v>
      </c>
      <c r="DU204" s="267">
        <v>70000</v>
      </c>
      <c r="DV204" s="267">
        <v>1000</v>
      </c>
      <c r="DW204" s="267">
        <v>614000</v>
      </c>
      <c r="DX204" s="267">
        <v>64000</v>
      </c>
      <c r="DY204" s="267">
        <v>548000</v>
      </c>
      <c r="DZ204" s="267">
        <v>68000</v>
      </c>
      <c r="EA204" s="267">
        <v>48000</v>
      </c>
      <c r="EB204" s="267">
        <v>3000</v>
      </c>
      <c r="EC204" s="267">
        <v>125000</v>
      </c>
      <c r="ED204" s="267">
        <v>19000</v>
      </c>
      <c r="EE204" s="267">
        <v>560000</v>
      </c>
      <c r="EF204" s="267">
        <v>68000</v>
      </c>
      <c r="EG204" s="267">
        <v>632000</v>
      </c>
      <c r="EH204" s="267">
        <v>57000</v>
      </c>
      <c r="EI204" s="267">
        <v>687000</v>
      </c>
      <c r="EJ204" s="267">
        <v>88000</v>
      </c>
      <c r="EK204" s="267">
        <v>0</v>
      </c>
      <c r="EL204" s="267">
        <v>0</v>
      </c>
      <c r="EM204" s="267">
        <v>0</v>
      </c>
      <c r="EN204" s="267">
        <v>1</v>
      </c>
      <c r="EO204" s="267">
        <v>0</v>
      </c>
      <c r="EP204" s="267">
        <v>0</v>
      </c>
      <c r="EQ204" s="267">
        <v>1</v>
      </c>
      <c r="ER204" s="267" t="s">
        <v>2198</v>
      </c>
    </row>
    <row r="205" spans="1:148" x14ac:dyDescent="0.35">
      <c r="A205" s="267" t="s">
        <v>1735</v>
      </c>
      <c r="B205" s="267">
        <v>1000</v>
      </c>
      <c r="C205" s="267">
        <v>1000</v>
      </c>
      <c r="D205" s="267">
        <v>1000</v>
      </c>
      <c r="E205" s="267">
        <v>1000</v>
      </c>
      <c r="F205" s="267">
        <v>1000</v>
      </c>
      <c r="G205" s="267">
        <v>1000</v>
      </c>
      <c r="H205" s="267">
        <v>1000</v>
      </c>
      <c r="I205" s="267">
        <v>1000</v>
      </c>
      <c r="J205" s="267">
        <v>1000</v>
      </c>
      <c r="K205" s="267">
        <v>1000</v>
      </c>
      <c r="L205" s="267">
        <v>1000</v>
      </c>
      <c r="M205" s="267">
        <v>1000</v>
      </c>
      <c r="N205" s="267">
        <v>5000</v>
      </c>
      <c r="O205" s="267">
        <v>3000</v>
      </c>
      <c r="P205" s="267">
        <v>1000</v>
      </c>
      <c r="Q205" s="267">
        <v>9000</v>
      </c>
      <c r="R205" s="267">
        <v>1000</v>
      </c>
      <c r="S205" s="267">
        <v>1000</v>
      </c>
      <c r="T205" s="267">
        <v>1000</v>
      </c>
      <c r="U205" s="267">
        <v>1000</v>
      </c>
      <c r="V205" s="267">
        <v>1000</v>
      </c>
      <c r="W205" s="267">
        <v>1000</v>
      </c>
      <c r="X205" s="267">
        <v>1000</v>
      </c>
      <c r="Y205" s="267">
        <v>1000</v>
      </c>
      <c r="Z205" s="267">
        <v>1000</v>
      </c>
      <c r="AA205" s="267">
        <v>1000</v>
      </c>
      <c r="AB205" s="267">
        <v>1000</v>
      </c>
      <c r="AC205" s="267">
        <v>1000</v>
      </c>
      <c r="AD205" s="267">
        <v>2000</v>
      </c>
      <c r="AE205" s="267">
        <v>1000</v>
      </c>
      <c r="AF205" s="267">
        <v>1000</v>
      </c>
      <c r="AG205" s="267">
        <v>1000</v>
      </c>
      <c r="AH205" s="267">
        <v>1000</v>
      </c>
      <c r="AI205" s="267">
        <v>1000</v>
      </c>
      <c r="AJ205" s="267">
        <v>1000</v>
      </c>
      <c r="AK205" s="267">
        <v>1000</v>
      </c>
      <c r="AL205" s="267">
        <v>1000</v>
      </c>
      <c r="AM205" s="267">
        <v>1000</v>
      </c>
      <c r="AN205" s="267">
        <v>1000</v>
      </c>
      <c r="AO205" s="267">
        <v>57000</v>
      </c>
      <c r="AP205" s="267">
        <v>16000</v>
      </c>
      <c r="AQ205" s="267">
        <v>6000</v>
      </c>
      <c r="AR205" s="267">
        <v>6000</v>
      </c>
      <c r="AS205" s="267">
        <v>2000</v>
      </c>
      <c r="AT205" s="267">
        <v>1000</v>
      </c>
      <c r="AU205" s="267">
        <v>11000</v>
      </c>
      <c r="AV205" s="267">
        <v>1000</v>
      </c>
      <c r="AW205" s="267">
        <v>1000</v>
      </c>
      <c r="AX205" s="267">
        <v>3000</v>
      </c>
      <c r="AY205" s="267">
        <v>1000</v>
      </c>
      <c r="AZ205" s="267">
        <v>1000</v>
      </c>
      <c r="BA205" s="267">
        <v>2000</v>
      </c>
      <c r="BB205" s="267">
        <v>1000</v>
      </c>
      <c r="BC205" s="267">
        <v>1000</v>
      </c>
      <c r="BD205" s="267">
        <v>1000</v>
      </c>
      <c r="BE205" s="267">
        <v>1000</v>
      </c>
      <c r="BF205" s="267">
        <v>1000</v>
      </c>
      <c r="BG205" s="267">
        <v>2000</v>
      </c>
      <c r="BH205" s="267">
        <v>1000</v>
      </c>
      <c r="BI205" s="267">
        <v>1000</v>
      </c>
      <c r="BJ205" s="267">
        <v>4000</v>
      </c>
      <c r="BK205" s="267">
        <v>1000</v>
      </c>
      <c r="BL205" s="267">
        <v>1000</v>
      </c>
      <c r="BM205" s="267">
        <v>1000</v>
      </c>
      <c r="BN205" s="267">
        <v>1000</v>
      </c>
      <c r="BO205" s="267">
        <v>1000</v>
      </c>
      <c r="BP205" s="267">
        <v>4000</v>
      </c>
      <c r="BQ205" s="267">
        <v>1000</v>
      </c>
      <c r="BR205" s="267">
        <v>1000</v>
      </c>
      <c r="BS205" s="267">
        <v>1000</v>
      </c>
      <c r="BT205" s="267">
        <v>1000</v>
      </c>
      <c r="BU205" s="267">
        <v>1000</v>
      </c>
      <c r="BV205" s="267">
        <v>1000</v>
      </c>
      <c r="BW205" s="267">
        <v>2000</v>
      </c>
      <c r="BX205" s="267">
        <v>1000</v>
      </c>
      <c r="BY205" s="267">
        <v>1000</v>
      </c>
      <c r="BZ205" s="267">
        <v>1000</v>
      </c>
      <c r="CA205" s="267">
        <v>1000</v>
      </c>
      <c r="CB205" s="267">
        <v>1000</v>
      </c>
      <c r="CC205" s="267">
        <v>1000</v>
      </c>
      <c r="CD205" s="267">
        <v>1000</v>
      </c>
      <c r="CE205" s="267">
        <v>4000</v>
      </c>
      <c r="CF205" s="267">
        <v>1000</v>
      </c>
      <c r="CG205" s="267">
        <v>1000</v>
      </c>
      <c r="CH205" s="267">
        <v>1000</v>
      </c>
      <c r="CI205" s="267">
        <v>1000</v>
      </c>
      <c r="CJ205" s="267">
        <v>1000</v>
      </c>
      <c r="CK205" s="267">
        <v>1000</v>
      </c>
      <c r="CL205" s="267">
        <v>1000</v>
      </c>
      <c r="CM205" s="267">
        <v>1000</v>
      </c>
      <c r="CN205" s="267">
        <v>2000</v>
      </c>
      <c r="CO205" s="267">
        <v>1000</v>
      </c>
      <c r="CP205" s="267">
        <v>1000</v>
      </c>
      <c r="CQ205" s="267">
        <v>1000</v>
      </c>
      <c r="CR205" s="267">
        <v>1000</v>
      </c>
      <c r="CS205" s="267">
        <v>1000</v>
      </c>
      <c r="CT205" s="267">
        <v>3000</v>
      </c>
      <c r="CU205" s="267">
        <v>1000</v>
      </c>
      <c r="CV205" s="267">
        <v>1000</v>
      </c>
      <c r="CW205" s="267">
        <v>20000</v>
      </c>
      <c r="CX205" s="267">
        <v>9000</v>
      </c>
      <c r="CY205" s="267">
        <v>2000</v>
      </c>
      <c r="CZ205" s="267">
        <v>1000</v>
      </c>
      <c r="DA205" s="267">
        <v>1000</v>
      </c>
      <c r="DB205" s="267">
        <v>1000</v>
      </c>
      <c r="DC205" s="267">
        <v>1000</v>
      </c>
      <c r="DD205" s="267">
        <v>1000</v>
      </c>
      <c r="DE205" s="267">
        <v>1000</v>
      </c>
      <c r="DF205" s="267">
        <v>1000</v>
      </c>
      <c r="DG205" s="267">
        <v>1000</v>
      </c>
      <c r="DH205" s="267">
        <v>1000</v>
      </c>
      <c r="DI205" s="267">
        <v>15000</v>
      </c>
      <c r="DJ205" s="267">
        <v>2000</v>
      </c>
      <c r="DK205" s="267">
        <v>2000</v>
      </c>
      <c r="DL205" s="267">
        <v>36000</v>
      </c>
      <c r="DM205" s="267">
        <v>11000</v>
      </c>
      <c r="DN205" s="267">
        <v>6000</v>
      </c>
      <c r="DO205" s="267">
        <v>3000</v>
      </c>
      <c r="DP205" s="267">
        <v>1000</v>
      </c>
      <c r="DQ205" s="267">
        <v>1000</v>
      </c>
      <c r="DR205" s="267">
        <v>33000</v>
      </c>
      <c r="DS205" s="267">
        <v>16000</v>
      </c>
      <c r="DT205" s="267">
        <v>23000</v>
      </c>
      <c r="DU205" s="267">
        <v>70000</v>
      </c>
      <c r="DV205" s="267">
        <v>1000</v>
      </c>
      <c r="DW205" s="267">
        <v>614000</v>
      </c>
      <c r="DX205" s="267">
        <v>64000</v>
      </c>
      <c r="DY205" s="267">
        <v>548000</v>
      </c>
      <c r="DZ205" s="267">
        <v>68000</v>
      </c>
      <c r="EA205" s="267">
        <v>48000</v>
      </c>
      <c r="EB205" s="267">
        <v>3000</v>
      </c>
      <c r="EC205" s="267">
        <v>125000</v>
      </c>
      <c r="ED205" s="267">
        <v>19000</v>
      </c>
      <c r="EE205" s="267">
        <v>560000</v>
      </c>
      <c r="EF205" s="267">
        <v>68000</v>
      </c>
      <c r="EG205" s="267">
        <v>632000</v>
      </c>
      <c r="EH205" s="267">
        <v>57000</v>
      </c>
      <c r="EI205" s="267">
        <v>687000</v>
      </c>
      <c r="EJ205" s="267">
        <v>88000</v>
      </c>
      <c r="EK205" s="267">
        <v>0</v>
      </c>
      <c r="EL205" s="267">
        <v>0</v>
      </c>
      <c r="EM205" s="267">
        <v>0</v>
      </c>
      <c r="EN205" s="267">
        <v>1</v>
      </c>
      <c r="EO205" s="267">
        <v>0</v>
      </c>
      <c r="EP205" s="267">
        <v>0</v>
      </c>
      <c r="EQ205" s="267">
        <v>1</v>
      </c>
      <c r="ER205" s="267" t="s">
        <v>1733</v>
      </c>
    </row>
    <row r="206" spans="1:148" x14ac:dyDescent="0.35">
      <c r="A206" s="267" t="s">
        <v>1777</v>
      </c>
      <c r="B206" s="267">
        <v>1000</v>
      </c>
      <c r="C206" s="267">
        <v>1000</v>
      </c>
      <c r="D206" s="267">
        <v>1000</v>
      </c>
      <c r="E206" s="267">
        <v>1000</v>
      </c>
      <c r="F206" s="267">
        <v>1000</v>
      </c>
      <c r="G206" s="267">
        <v>1000</v>
      </c>
      <c r="H206" s="267">
        <v>1000</v>
      </c>
      <c r="I206" s="267">
        <v>1000</v>
      </c>
      <c r="J206" s="267">
        <v>1000</v>
      </c>
      <c r="K206" s="267">
        <v>1000</v>
      </c>
      <c r="L206" s="267">
        <v>1000</v>
      </c>
      <c r="M206" s="267">
        <v>1000</v>
      </c>
      <c r="N206" s="267">
        <v>5000</v>
      </c>
      <c r="O206" s="267">
        <v>3000</v>
      </c>
      <c r="P206" s="267">
        <v>1000</v>
      </c>
      <c r="Q206" s="267">
        <v>9000</v>
      </c>
      <c r="R206" s="267">
        <v>1000</v>
      </c>
      <c r="S206" s="267">
        <v>1000</v>
      </c>
      <c r="T206" s="267">
        <v>1000</v>
      </c>
      <c r="U206" s="267">
        <v>1000</v>
      </c>
      <c r="V206" s="267">
        <v>1000</v>
      </c>
      <c r="W206" s="267">
        <v>1000</v>
      </c>
      <c r="X206" s="267">
        <v>1000</v>
      </c>
      <c r="Y206" s="267">
        <v>1000</v>
      </c>
      <c r="Z206" s="267">
        <v>1000</v>
      </c>
      <c r="AA206" s="267">
        <v>1000</v>
      </c>
      <c r="AB206" s="267">
        <v>1000</v>
      </c>
      <c r="AC206" s="267">
        <v>1000</v>
      </c>
      <c r="AD206" s="267">
        <v>2000</v>
      </c>
      <c r="AE206" s="267">
        <v>1000</v>
      </c>
      <c r="AF206" s="267">
        <v>1000</v>
      </c>
      <c r="AG206" s="267">
        <v>1000</v>
      </c>
      <c r="AH206" s="267">
        <v>1000</v>
      </c>
      <c r="AI206" s="267">
        <v>1000</v>
      </c>
      <c r="AJ206" s="267">
        <v>1000</v>
      </c>
      <c r="AK206" s="267">
        <v>1000</v>
      </c>
      <c r="AL206" s="267">
        <v>1000</v>
      </c>
      <c r="AM206" s="267">
        <v>1000</v>
      </c>
      <c r="AN206" s="267">
        <v>1000</v>
      </c>
      <c r="AO206" s="267">
        <v>57000</v>
      </c>
      <c r="AP206" s="267">
        <v>16000</v>
      </c>
      <c r="AQ206" s="267">
        <v>6000</v>
      </c>
      <c r="AR206" s="267">
        <v>6000</v>
      </c>
      <c r="AS206" s="267">
        <v>2000</v>
      </c>
      <c r="AT206" s="267">
        <v>1000</v>
      </c>
      <c r="AU206" s="267">
        <v>11000</v>
      </c>
      <c r="AV206" s="267">
        <v>1000</v>
      </c>
      <c r="AW206" s="267">
        <v>1000</v>
      </c>
      <c r="AX206" s="267">
        <v>3000</v>
      </c>
      <c r="AY206" s="267">
        <v>1000</v>
      </c>
      <c r="AZ206" s="267">
        <v>1000</v>
      </c>
      <c r="BA206" s="267">
        <v>2000</v>
      </c>
      <c r="BB206" s="267">
        <v>1000</v>
      </c>
      <c r="BC206" s="267">
        <v>1000</v>
      </c>
      <c r="BD206" s="267">
        <v>1000</v>
      </c>
      <c r="BE206" s="267">
        <v>1000</v>
      </c>
      <c r="BF206" s="267">
        <v>1000</v>
      </c>
      <c r="BG206" s="267">
        <v>2000</v>
      </c>
      <c r="BH206" s="267">
        <v>1000</v>
      </c>
      <c r="BI206" s="267">
        <v>1000</v>
      </c>
      <c r="BJ206" s="267">
        <v>4000</v>
      </c>
      <c r="BK206" s="267">
        <v>1000</v>
      </c>
      <c r="BL206" s="267">
        <v>1000</v>
      </c>
      <c r="BM206" s="267">
        <v>1000</v>
      </c>
      <c r="BN206" s="267">
        <v>1000</v>
      </c>
      <c r="BO206" s="267">
        <v>1000</v>
      </c>
      <c r="BP206" s="267">
        <v>4000</v>
      </c>
      <c r="BQ206" s="267">
        <v>1000</v>
      </c>
      <c r="BR206" s="267">
        <v>1000</v>
      </c>
      <c r="BS206" s="267">
        <v>1000</v>
      </c>
      <c r="BT206" s="267">
        <v>1000</v>
      </c>
      <c r="BU206" s="267">
        <v>1000</v>
      </c>
      <c r="BV206" s="267">
        <v>1000</v>
      </c>
      <c r="BW206" s="267">
        <v>2000</v>
      </c>
      <c r="BX206" s="267">
        <v>1000</v>
      </c>
      <c r="BY206" s="267">
        <v>1000</v>
      </c>
      <c r="BZ206" s="267">
        <v>1000</v>
      </c>
      <c r="CA206" s="267">
        <v>1000</v>
      </c>
      <c r="CB206" s="267">
        <v>1000</v>
      </c>
      <c r="CC206" s="267">
        <v>1000</v>
      </c>
      <c r="CD206" s="267">
        <v>1000</v>
      </c>
      <c r="CE206" s="267">
        <v>4000</v>
      </c>
      <c r="CF206" s="267">
        <v>1000</v>
      </c>
      <c r="CG206" s="267">
        <v>1000</v>
      </c>
      <c r="CH206" s="267">
        <v>1000</v>
      </c>
      <c r="CI206" s="267">
        <v>1000</v>
      </c>
      <c r="CJ206" s="267">
        <v>1000</v>
      </c>
      <c r="CK206" s="267">
        <v>1000</v>
      </c>
      <c r="CL206" s="267">
        <v>1000</v>
      </c>
      <c r="CM206" s="267">
        <v>1000</v>
      </c>
      <c r="CN206" s="267">
        <v>2000</v>
      </c>
      <c r="CO206" s="267">
        <v>1000</v>
      </c>
      <c r="CP206" s="267">
        <v>1000</v>
      </c>
      <c r="CQ206" s="267">
        <v>1000</v>
      </c>
      <c r="CR206" s="267">
        <v>1000</v>
      </c>
      <c r="CS206" s="267">
        <v>1000</v>
      </c>
      <c r="CT206" s="267">
        <v>3000</v>
      </c>
      <c r="CU206" s="267">
        <v>1000</v>
      </c>
      <c r="CV206" s="267">
        <v>1000</v>
      </c>
      <c r="CW206" s="267">
        <v>20000</v>
      </c>
      <c r="CX206" s="267">
        <v>9000</v>
      </c>
      <c r="CY206" s="267">
        <v>2000</v>
      </c>
      <c r="CZ206" s="267">
        <v>1000</v>
      </c>
      <c r="DA206" s="267">
        <v>1000</v>
      </c>
      <c r="DB206" s="267">
        <v>1000</v>
      </c>
      <c r="DC206" s="267">
        <v>1000</v>
      </c>
      <c r="DD206" s="267">
        <v>1000</v>
      </c>
      <c r="DE206" s="267">
        <v>1000</v>
      </c>
      <c r="DF206" s="267">
        <v>1000</v>
      </c>
      <c r="DG206" s="267">
        <v>1000</v>
      </c>
      <c r="DH206" s="267">
        <v>1000</v>
      </c>
      <c r="DI206" s="267">
        <v>15000</v>
      </c>
      <c r="DJ206" s="267">
        <v>2000</v>
      </c>
      <c r="DK206" s="267">
        <v>2000</v>
      </c>
      <c r="DL206" s="267">
        <v>36000</v>
      </c>
      <c r="DM206" s="267">
        <v>11000</v>
      </c>
      <c r="DN206" s="267">
        <v>6000</v>
      </c>
      <c r="DO206" s="267">
        <v>3000</v>
      </c>
      <c r="DP206" s="267">
        <v>1000</v>
      </c>
      <c r="DQ206" s="267">
        <v>1000</v>
      </c>
      <c r="DR206" s="267">
        <v>33000</v>
      </c>
      <c r="DS206" s="267">
        <v>16000</v>
      </c>
      <c r="DT206" s="267">
        <v>23000</v>
      </c>
      <c r="DU206" s="267">
        <v>70000</v>
      </c>
      <c r="DV206" s="267">
        <v>1000</v>
      </c>
      <c r="DW206" s="267">
        <v>614000</v>
      </c>
      <c r="DX206" s="267">
        <v>64000</v>
      </c>
      <c r="DY206" s="267">
        <v>548000</v>
      </c>
      <c r="DZ206" s="267">
        <v>68000</v>
      </c>
      <c r="EA206" s="267">
        <v>48000</v>
      </c>
      <c r="EB206" s="267">
        <v>3000</v>
      </c>
      <c r="EC206" s="267">
        <v>125000</v>
      </c>
      <c r="ED206" s="267">
        <v>19000</v>
      </c>
      <c r="EE206" s="267">
        <v>560000</v>
      </c>
      <c r="EF206" s="267">
        <v>68000</v>
      </c>
      <c r="EG206" s="267">
        <v>632000</v>
      </c>
      <c r="EH206" s="267">
        <v>57000</v>
      </c>
      <c r="EI206" s="267">
        <v>687000</v>
      </c>
      <c r="EJ206" s="267">
        <v>88000</v>
      </c>
      <c r="EK206" s="267">
        <v>0</v>
      </c>
      <c r="EL206" s="267">
        <v>0</v>
      </c>
      <c r="EM206" s="267">
        <v>0</v>
      </c>
      <c r="EN206" s="267">
        <v>1</v>
      </c>
      <c r="EO206" s="267">
        <v>0</v>
      </c>
      <c r="EP206" s="267">
        <v>0</v>
      </c>
      <c r="EQ206" s="267">
        <v>1</v>
      </c>
      <c r="ER206" s="267" t="s">
        <v>1775</v>
      </c>
    </row>
    <row r="207" spans="1:148" x14ac:dyDescent="0.35">
      <c r="A207" s="267" t="s">
        <v>1846</v>
      </c>
      <c r="B207" s="267">
        <v>1000</v>
      </c>
      <c r="C207" s="267">
        <v>1000</v>
      </c>
      <c r="D207" s="267">
        <v>1000</v>
      </c>
      <c r="E207" s="267">
        <v>1000</v>
      </c>
      <c r="F207" s="267">
        <v>1000</v>
      </c>
      <c r="G207" s="267">
        <v>1000</v>
      </c>
      <c r="H207" s="267">
        <v>1000</v>
      </c>
      <c r="I207" s="267">
        <v>1000</v>
      </c>
      <c r="J207" s="267">
        <v>1000</v>
      </c>
      <c r="K207" s="267">
        <v>1000</v>
      </c>
      <c r="L207" s="267">
        <v>1000</v>
      </c>
      <c r="M207" s="267">
        <v>1000</v>
      </c>
      <c r="N207" s="267">
        <v>5000</v>
      </c>
      <c r="O207" s="267">
        <v>3000</v>
      </c>
      <c r="P207" s="267">
        <v>1000</v>
      </c>
      <c r="Q207" s="267">
        <v>9000</v>
      </c>
      <c r="R207" s="267">
        <v>1000</v>
      </c>
      <c r="S207" s="267">
        <v>1000</v>
      </c>
      <c r="T207" s="267">
        <v>1000</v>
      </c>
      <c r="U207" s="267">
        <v>1000</v>
      </c>
      <c r="V207" s="267">
        <v>1000</v>
      </c>
      <c r="W207" s="267">
        <v>1000</v>
      </c>
      <c r="X207" s="267">
        <v>1000</v>
      </c>
      <c r="Y207" s="267">
        <v>1000</v>
      </c>
      <c r="Z207" s="267">
        <v>1000</v>
      </c>
      <c r="AA207" s="267">
        <v>1000</v>
      </c>
      <c r="AB207" s="267">
        <v>1000</v>
      </c>
      <c r="AC207" s="267">
        <v>1000</v>
      </c>
      <c r="AD207" s="267">
        <v>2000</v>
      </c>
      <c r="AE207" s="267">
        <v>1000</v>
      </c>
      <c r="AF207" s="267">
        <v>1000</v>
      </c>
      <c r="AG207" s="267">
        <v>1000</v>
      </c>
      <c r="AH207" s="267">
        <v>1000</v>
      </c>
      <c r="AI207" s="267">
        <v>1000</v>
      </c>
      <c r="AJ207" s="267">
        <v>1000</v>
      </c>
      <c r="AK207" s="267">
        <v>1000</v>
      </c>
      <c r="AL207" s="267">
        <v>1000</v>
      </c>
      <c r="AM207" s="267">
        <v>1000</v>
      </c>
      <c r="AN207" s="267">
        <v>1000</v>
      </c>
      <c r="AO207" s="267">
        <v>57000</v>
      </c>
      <c r="AP207" s="267">
        <v>16000</v>
      </c>
      <c r="AQ207" s="267">
        <v>6000</v>
      </c>
      <c r="AR207" s="267">
        <v>6000</v>
      </c>
      <c r="AS207" s="267">
        <v>2000</v>
      </c>
      <c r="AT207" s="267">
        <v>1000</v>
      </c>
      <c r="AU207" s="267">
        <v>11000</v>
      </c>
      <c r="AV207" s="267">
        <v>1000</v>
      </c>
      <c r="AW207" s="267">
        <v>1000</v>
      </c>
      <c r="AX207" s="267">
        <v>3000</v>
      </c>
      <c r="AY207" s="267">
        <v>1000</v>
      </c>
      <c r="AZ207" s="267">
        <v>1000</v>
      </c>
      <c r="BA207" s="267">
        <v>2000</v>
      </c>
      <c r="BB207" s="267">
        <v>1000</v>
      </c>
      <c r="BC207" s="267">
        <v>1000</v>
      </c>
      <c r="BD207" s="267">
        <v>1000</v>
      </c>
      <c r="BE207" s="267">
        <v>1000</v>
      </c>
      <c r="BF207" s="267">
        <v>1000</v>
      </c>
      <c r="BG207" s="267">
        <v>2000</v>
      </c>
      <c r="BH207" s="267">
        <v>1000</v>
      </c>
      <c r="BI207" s="267">
        <v>1000</v>
      </c>
      <c r="BJ207" s="267">
        <v>4000</v>
      </c>
      <c r="BK207" s="267">
        <v>1000</v>
      </c>
      <c r="BL207" s="267">
        <v>1000</v>
      </c>
      <c r="BM207" s="267">
        <v>1000</v>
      </c>
      <c r="BN207" s="267">
        <v>1000</v>
      </c>
      <c r="BO207" s="267">
        <v>1000</v>
      </c>
      <c r="BP207" s="267">
        <v>4000</v>
      </c>
      <c r="BQ207" s="267">
        <v>1000</v>
      </c>
      <c r="BR207" s="267">
        <v>1000</v>
      </c>
      <c r="BS207" s="267">
        <v>1000</v>
      </c>
      <c r="BT207" s="267">
        <v>1000</v>
      </c>
      <c r="BU207" s="267">
        <v>1000</v>
      </c>
      <c r="BV207" s="267">
        <v>1000</v>
      </c>
      <c r="BW207" s="267">
        <v>2000</v>
      </c>
      <c r="BX207" s="267">
        <v>1000</v>
      </c>
      <c r="BY207" s="267">
        <v>1000</v>
      </c>
      <c r="BZ207" s="267">
        <v>1000</v>
      </c>
      <c r="CA207" s="267">
        <v>1000</v>
      </c>
      <c r="CB207" s="267">
        <v>1000</v>
      </c>
      <c r="CC207" s="267">
        <v>1000</v>
      </c>
      <c r="CD207" s="267">
        <v>1000</v>
      </c>
      <c r="CE207" s="267">
        <v>4000</v>
      </c>
      <c r="CF207" s="267">
        <v>1000</v>
      </c>
      <c r="CG207" s="267">
        <v>1000</v>
      </c>
      <c r="CH207" s="267">
        <v>1000</v>
      </c>
      <c r="CI207" s="267">
        <v>1000</v>
      </c>
      <c r="CJ207" s="267">
        <v>1000</v>
      </c>
      <c r="CK207" s="267">
        <v>1000</v>
      </c>
      <c r="CL207" s="267">
        <v>1000</v>
      </c>
      <c r="CM207" s="267">
        <v>1000</v>
      </c>
      <c r="CN207" s="267">
        <v>2000</v>
      </c>
      <c r="CO207" s="267">
        <v>1000</v>
      </c>
      <c r="CP207" s="267">
        <v>1000</v>
      </c>
      <c r="CQ207" s="267">
        <v>1000</v>
      </c>
      <c r="CR207" s="267">
        <v>1000</v>
      </c>
      <c r="CS207" s="267">
        <v>1000</v>
      </c>
      <c r="CT207" s="267">
        <v>3000</v>
      </c>
      <c r="CU207" s="267">
        <v>1000</v>
      </c>
      <c r="CV207" s="267">
        <v>1000</v>
      </c>
      <c r="CW207" s="267">
        <v>20000</v>
      </c>
      <c r="CX207" s="267">
        <v>9000</v>
      </c>
      <c r="CY207" s="267">
        <v>2000</v>
      </c>
      <c r="CZ207" s="267">
        <v>1000</v>
      </c>
      <c r="DA207" s="267">
        <v>1000</v>
      </c>
      <c r="DB207" s="267">
        <v>1000</v>
      </c>
      <c r="DC207" s="267">
        <v>1000</v>
      </c>
      <c r="DD207" s="267">
        <v>1000</v>
      </c>
      <c r="DE207" s="267">
        <v>1000</v>
      </c>
      <c r="DF207" s="267">
        <v>1000</v>
      </c>
      <c r="DG207" s="267">
        <v>1000</v>
      </c>
      <c r="DH207" s="267">
        <v>1000</v>
      </c>
      <c r="DI207" s="267">
        <v>15000</v>
      </c>
      <c r="DJ207" s="267">
        <v>2000</v>
      </c>
      <c r="DK207" s="267">
        <v>2000</v>
      </c>
      <c r="DL207" s="267">
        <v>36000</v>
      </c>
      <c r="DM207" s="267">
        <v>11000</v>
      </c>
      <c r="DN207" s="267">
        <v>6000</v>
      </c>
      <c r="DO207" s="267">
        <v>3000</v>
      </c>
      <c r="DP207" s="267">
        <v>1000</v>
      </c>
      <c r="DQ207" s="267">
        <v>1000</v>
      </c>
      <c r="DR207" s="267">
        <v>33000</v>
      </c>
      <c r="DS207" s="267">
        <v>16000</v>
      </c>
      <c r="DT207" s="267">
        <v>23000</v>
      </c>
      <c r="DU207" s="267">
        <v>70000</v>
      </c>
      <c r="DV207" s="267">
        <v>1000</v>
      </c>
      <c r="DW207" s="267">
        <v>614000</v>
      </c>
      <c r="DX207" s="267">
        <v>64000</v>
      </c>
      <c r="DY207" s="267">
        <v>548000</v>
      </c>
      <c r="DZ207" s="267">
        <v>68000</v>
      </c>
      <c r="EA207" s="267">
        <v>48000</v>
      </c>
      <c r="EB207" s="267">
        <v>3000</v>
      </c>
      <c r="EC207" s="267">
        <v>125000</v>
      </c>
      <c r="ED207" s="267">
        <v>19000</v>
      </c>
      <c r="EE207" s="267">
        <v>560000</v>
      </c>
      <c r="EF207" s="267">
        <v>68000</v>
      </c>
      <c r="EG207" s="267">
        <v>632000</v>
      </c>
      <c r="EH207" s="267">
        <v>57000</v>
      </c>
      <c r="EI207" s="267">
        <v>687000</v>
      </c>
      <c r="EJ207" s="267">
        <v>88000</v>
      </c>
      <c r="EK207" s="267">
        <v>0</v>
      </c>
      <c r="EL207" s="267">
        <v>0</v>
      </c>
      <c r="EM207" s="267">
        <v>0</v>
      </c>
      <c r="EN207" s="267">
        <v>1</v>
      </c>
      <c r="EO207" s="267">
        <v>0</v>
      </c>
      <c r="EP207" s="267">
        <v>0</v>
      </c>
      <c r="EQ207" s="267">
        <v>1</v>
      </c>
      <c r="ER207" s="267" t="s">
        <v>1844</v>
      </c>
    </row>
    <row r="208" spans="1:148" x14ac:dyDescent="0.35">
      <c r="A208" s="267" t="s">
        <v>1981</v>
      </c>
      <c r="B208" s="267">
        <v>1000</v>
      </c>
      <c r="C208" s="267">
        <v>1000</v>
      </c>
      <c r="D208" s="267">
        <v>1000</v>
      </c>
      <c r="E208" s="267">
        <v>1000</v>
      </c>
      <c r="F208" s="267">
        <v>1000</v>
      </c>
      <c r="G208" s="267">
        <v>1000</v>
      </c>
      <c r="H208" s="267">
        <v>1000</v>
      </c>
      <c r="I208" s="267">
        <v>1000</v>
      </c>
      <c r="J208" s="267">
        <v>1000</v>
      </c>
      <c r="K208" s="267">
        <v>1000</v>
      </c>
      <c r="L208" s="267">
        <v>1000</v>
      </c>
      <c r="M208" s="267">
        <v>1000</v>
      </c>
      <c r="N208" s="267">
        <v>5000</v>
      </c>
      <c r="O208" s="267">
        <v>3000</v>
      </c>
      <c r="P208" s="267">
        <v>1000</v>
      </c>
      <c r="Q208" s="267">
        <v>9000</v>
      </c>
      <c r="R208" s="267">
        <v>1000</v>
      </c>
      <c r="S208" s="267">
        <v>1000</v>
      </c>
      <c r="T208" s="267">
        <v>1000</v>
      </c>
      <c r="U208" s="267">
        <v>1000</v>
      </c>
      <c r="V208" s="267">
        <v>1000</v>
      </c>
      <c r="W208" s="267">
        <v>1000</v>
      </c>
      <c r="X208" s="267">
        <v>1000</v>
      </c>
      <c r="Y208" s="267">
        <v>1000</v>
      </c>
      <c r="Z208" s="267">
        <v>1000</v>
      </c>
      <c r="AA208" s="267">
        <v>1000</v>
      </c>
      <c r="AB208" s="267">
        <v>1000</v>
      </c>
      <c r="AC208" s="267">
        <v>1000</v>
      </c>
      <c r="AD208" s="267">
        <v>2000</v>
      </c>
      <c r="AE208" s="267">
        <v>1000</v>
      </c>
      <c r="AF208" s="267">
        <v>1000</v>
      </c>
      <c r="AG208" s="267">
        <v>1000</v>
      </c>
      <c r="AH208" s="267">
        <v>1000</v>
      </c>
      <c r="AI208" s="267">
        <v>1000</v>
      </c>
      <c r="AJ208" s="267">
        <v>1000</v>
      </c>
      <c r="AK208" s="267">
        <v>1000</v>
      </c>
      <c r="AL208" s="267">
        <v>1000</v>
      </c>
      <c r="AM208" s="267">
        <v>1000</v>
      </c>
      <c r="AN208" s="267">
        <v>1000</v>
      </c>
      <c r="AO208" s="267">
        <v>57000</v>
      </c>
      <c r="AP208" s="267">
        <v>16000</v>
      </c>
      <c r="AQ208" s="267">
        <v>6000</v>
      </c>
      <c r="AR208" s="267">
        <v>6000</v>
      </c>
      <c r="AS208" s="267">
        <v>2000</v>
      </c>
      <c r="AT208" s="267">
        <v>1000</v>
      </c>
      <c r="AU208" s="267">
        <v>11000</v>
      </c>
      <c r="AV208" s="267">
        <v>1000</v>
      </c>
      <c r="AW208" s="267">
        <v>1000</v>
      </c>
      <c r="AX208" s="267">
        <v>3000</v>
      </c>
      <c r="AY208" s="267">
        <v>1000</v>
      </c>
      <c r="AZ208" s="267">
        <v>1000</v>
      </c>
      <c r="BA208" s="267">
        <v>2000</v>
      </c>
      <c r="BB208" s="267">
        <v>1000</v>
      </c>
      <c r="BC208" s="267">
        <v>1000</v>
      </c>
      <c r="BD208" s="267">
        <v>1000</v>
      </c>
      <c r="BE208" s="267">
        <v>1000</v>
      </c>
      <c r="BF208" s="267">
        <v>1000</v>
      </c>
      <c r="BG208" s="267">
        <v>2000</v>
      </c>
      <c r="BH208" s="267">
        <v>1000</v>
      </c>
      <c r="BI208" s="267">
        <v>1000</v>
      </c>
      <c r="BJ208" s="267">
        <v>4000</v>
      </c>
      <c r="BK208" s="267">
        <v>1000</v>
      </c>
      <c r="BL208" s="267">
        <v>1000</v>
      </c>
      <c r="BM208" s="267">
        <v>1000</v>
      </c>
      <c r="BN208" s="267">
        <v>1000</v>
      </c>
      <c r="BO208" s="267">
        <v>1000</v>
      </c>
      <c r="BP208" s="267">
        <v>4000</v>
      </c>
      <c r="BQ208" s="267">
        <v>1000</v>
      </c>
      <c r="BR208" s="267">
        <v>1000</v>
      </c>
      <c r="BS208" s="267">
        <v>1000</v>
      </c>
      <c r="BT208" s="267">
        <v>1000</v>
      </c>
      <c r="BU208" s="267">
        <v>1000</v>
      </c>
      <c r="BV208" s="267">
        <v>1000</v>
      </c>
      <c r="BW208" s="267">
        <v>2000</v>
      </c>
      <c r="BX208" s="267">
        <v>1000</v>
      </c>
      <c r="BY208" s="267">
        <v>1000</v>
      </c>
      <c r="BZ208" s="267">
        <v>1000</v>
      </c>
      <c r="CA208" s="267">
        <v>1000</v>
      </c>
      <c r="CB208" s="267">
        <v>1000</v>
      </c>
      <c r="CC208" s="267">
        <v>1000</v>
      </c>
      <c r="CD208" s="267">
        <v>1000</v>
      </c>
      <c r="CE208" s="267">
        <v>4000</v>
      </c>
      <c r="CF208" s="267">
        <v>1000</v>
      </c>
      <c r="CG208" s="267">
        <v>1000</v>
      </c>
      <c r="CH208" s="267">
        <v>1000</v>
      </c>
      <c r="CI208" s="267">
        <v>1000</v>
      </c>
      <c r="CJ208" s="267">
        <v>1000</v>
      </c>
      <c r="CK208" s="267">
        <v>1000</v>
      </c>
      <c r="CL208" s="267">
        <v>1000</v>
      </c>
      <c r="CM208" s="267">
        <v>1000</v>
      </c>
      <c r="CN208" s="267">
        <v>2000</v>
      </c>
      <c r="CO208" s="267">
        <v>1000</v>
      </c>
      <c r="CP208" s="267">
        <v>1000</v>
      </c>
      <c r="CQ208" s="267">
        <v>1000</v>
      </c>
      <c r="CR208" s="267">
        <v>1000</v>
      </c>
      <c r="CS208" s="267">
        <v>1000</v>
      </c>
      <c r="CT208" s="267">
        <v>3000</v>
      </c>
      <c r="CU208" s="267">
        <v>1000</v>
      </c>
      <c r="CV208" s="267">
        <v>1000</v>
      </c>
      <c r="CW208" s="267">
        <v>20000</v>
      </c>
      <c r="CX208" s="267">
        <v>9000</v>
      </c>
      <c r="CY208" s="267">
        <v>2000</v>
      </c>
      <c r="CZ208" s="267">
        <v>1000</v>
      </c>
      <c r="DA208" s="267">
        <v>1000</v>
      </c>
      <c r="DB208" s="267">
        <v>1000</v>
      </c>
      <c r="DC208" s="267">
        <v>1000</v>
      </c>
      <c r="DD208" s="267">
        <v>1000</v>
      </c>
      <c r="DE208" s="267">
        <v>1000</v>
      </c>
      <c r="DF208" s="267">
        <v>1000</v>
      </c>
      <c r="DG208" s="267">
        <v>1000</v>
      </c>
      <c r="DH208" s="267">
        <v>1000</v>
      </c>
      <c r="DI208" s="267">
        <v>15000</v>
      </c>
      <c r="DJ208" s="267">
        <v>2000</v>
      </c>
      <c r="DK208" s="267">
        <v>2000</v>
      </c>
      <c r="DL208" s="267">
        <v>36000</v>
      </c>
      <c r="DM208" s="267">
        <v>11000</v>
      </c>
      <c r="DN208" s="267">
        <v>6000</v>
      </c>
      <c r="DO208" s="267">
        <v>3000</v>
      </c>
      <c r="DP208" s="267">
        <v>1000</v>
      </c>
      <c r="DQ208" s="267">
        <v>1000</v>
      </c>
      <c r="DR208" s="267">
        <v>33000</v>
      </c>
      <c r="DS208" s="267">
        <v>16000</v>
      </c>
      <c r="DT208" s="267">
        <v>23000</v>
      </c>
      <c r="DU208" s="267">
        <v>70000</v>
      </c>
      <c r="DV208" s="267">
        <v>1000</v>
      </c>
      <c r="DW208" s="267">
        <v>614000</v>
      </c>
      <c r="DX208" s="267">
        <v>64000</v>
      </c>
      <c r="DY208" s="267">
        <v>548000</v>
      </c>
      <c r="DZ208" s="267">
        <v>68000</v>
      </c>
      <c r="EA208" s="267">
        <v>48000</v>
      </c>
      <c r="EB208" s="267">
        <v>3000</v>
      </c>
      <c r="EC208" s="267">
        <v>125000</v>
      </c>
      <c r="ED208" s="267">
        <v>19000</v>
      </c>
      <c r="EE208" s="267">
        <v>560000</v>
      </c>
      <c r="EF208" s="267">
        <v>68000</v>
      </c>
      <c r="EG208" s="267">
        <v>632000</v>
      </c>
      <c r="EH208" s="267">
        <v>57000</v>
      </c>
      <c r="EI208" s="267">
        <v>687000</v>
      </c>
      <c r="EJ208" s="267">
        <v>88000</v>
      </c>
      <c r="EK208" s="267">
        <v>0</v>
      </c>
      <c r="EL208" s="267">
        <v>0</v>
      </c>
      <c r="EM208" s="267">
        <v>0</v>
      </c>
      <c r="EN208" s="267">
        <v>1</v>
      </c>
      <c r="EO208" s="267">
        <v>0</v>
      </c>
      <c r="EP208" s="267">
        <v>0</v>
      </c>
      <c r="EQ208" s="267">
        <v>0</v>
      </c>
      <c r="ER208" s="267" t="s">
        <v>1979</v>
      </c>
    </row>
    <row r="209" spans="1:148" x14ac:dyDescent="0.35">
      <c r="A209" s="267" t="s">
        <v>2101</v>
      </c>
      <c r="B209" s="267">
        <v>1000</v>
      </c>
      <c r="C209" s="267">
        <v>1000</v>
      </c>
      <c r="D209" s="267">
        <v>1000</v>
      </c>
      <c r="E209" s="267">
        <v>1000</v>
      </c>
      <c r="F209" s="267">
        <v>1000</v>
      </c>
      <c r="G209" s="267">
        <v>1000</v>
      </c>
      <c r="H209" s="267">
        <v>1000</v>
      </c>
      <c r="I209" s="267">
        <v>1000</v>
      </c>
      <c r="J209" s="267">
        <v>1000</v>
      </c>
      <c r="K209" s="267">
        <v>1000</v>
      </c>
      <c r="L209" s="267">
        <v>1000</v>
      </c>
      <c r="M209" s="267">
        <v>1000</v>
      </c>
      <c r="N209" s="267">
        <v>5000</v>
      </c>
      <c r="O209" s="267">
        <v>3000</v>
      </c>
      <c r="P209" s="267">
        <v>1000</v>
      </c>
      <c r="Q209" s="267">
        <v>9000</v>
      </c>
      <c r="R209" s="267">
        <v>1000</v>
      </c>
      <c r="S209" s="267">
        <v>1000</v>
      </c>
      <c r="T209" s="267">
        <v>1000</v>
      </c>
      <c r="U209" s="267">
        <v>1000</v>
      </c>
      <c r="V209" s="267">
        <v>1000</v>
      </c>
      <c r="W209" s="267">
        <v>1000</v>
      </c>
      <c r="X209" s="267">
        <v>1000</v>
      </c>
      <c r="Y209" s="267">
        <v>1000</v>
      </c>
      <c r="Z209" s="267">
        <v>1000</v>
      </c>
      <c r="AA209" s="267">
        <v>1000</v>
      </c>
      <c r="AB209" s="267">
        <v>1000</v>
      </c>
      <c r="AC209" s="267">
        <v>1000</v>
      </c>
      <c r="AD209" s="267">
        <v>2000</v>
      </c>
      <c r="AE209" s="267">
        <v>1000</v>
      </c>
      <c r="AF209" s="267">
        <v>1000</v>
      </c>
      <c r="AG209" s="267">
        <v>1000</v>
      </c>
      <c r="AH209" s="267">
        <v>1000</v>
      </c>
      <c r="AI209" s="267">
        <v>1000</v>
      </c>
      <c r="AJ209" s="267">
        <v>1000</v>
      </c>
      <c r="AK209" s="267">
        <v>1000</v>
      </c>
      <c r="AL209" s="267">
        <v>1000</v>
      </c>
      <c r="AM209" s="267">
        <v>1000</v>
      </c>
      <c r="AN209" s="267">
        <v>1000</v>
      </c>
      <c r="AO209" s="267">
        <v>57000</v>
      </c>
      <c r="AP209" s="267">
        <v>16000</v>
      </c>
      <c r="AQ209" s="267">
        <v>6000</v>
      </c>
      <c r="AR209" s="267">
        <v>6000</v>
      </c>
      <c r="AS209" s="267">
        <v>2000</v>
      </c>
      <c r="AT209" s="267">
        <v>1000</v>
      </c>
      <c r="AU209" s="267">
        <v>11000</v>
      </c>
      <c r="AV209" s="267">
        <v>1000</v>
      </c>
      <c r="AW209" s="267">
        <v>1000</v>
      </c>
      <c r="AX209" s="267">
        <v>3000</v>
      </c>
      <c r="AY209" s="267">
        <v>1000</v>
      </c>
      <c r="AZ209" s="267">
        <v>1000</v>
      </c>
      <c r="BA209" s="267">
        <v>2000</v>
      </c>
      <c r="BB209" s="267">
        <v>1000</v>
      </c>
      <c r="BC209" s="267">
        <v>1000</v>
      </c>
      <c r="BD209" s="267">
        <v>1000</v>
      </c>
      <c r="BE209" s="267">
        <v>1000</v>
      </c>
      <c r="BF209" s="267">
        <v>1000</v>
      </c>
      <c r="BG209" s="267">
        <v>2000</v>
      </c>
      <c r="BH209" s="267">
        <v>1000</v>
      </c>
      <c r="BI209" s="267">
        <v>1000</v>
      </c>
      <c r="BJ209" s="267">
        <v>4000</v>
      </c>
      <c r="BK209" s="267">
        <v>1000</v>
      </c>
      <c r="BL209" s="267">
        <v>1000</v>
      </c>
      <c r="BM209" s="267">
        <v>1000</v>
      </c>
      <c r="BN209" s="267">
        <v>1000</v>
      </c>
      <c r="BO209" s="267">
        <v>1000</v>
      </c>
      <c r="BP209" s="267">
        <v>4000</v>
      </c>
      <c r="BQ209" s="267">
        <v>1000</v>
      </c>
      <c r="BR209" s="267">
        <v>1000</v>
      </c>
      <c r="BS209" s="267">
        <v>1000</v>
      </c>
      <c r="BT209" s="267">
        <v>1000</v>
      </c>
      <c r="BU209" s="267">
        <v>1000</v>
      </c>
      <c r="BV209" s="267">
        <v>1000</v>
      </c>
      <c r="BW209" s="267">
        <v>2000</v>
      </c>
      <c r="BX209" s="267">
        <v>1000</v>
      </c>
      <c r="BY209" s="267">
        <v>1000</v>
      </c>
      <c r="BZ209" s="267">
        <v>1000</v>
      </c>
      <c r="CA209" s="267">
        <v>1000</v>
      </c>
      <c r="CB209" s="267">
        <v>1000</v>
      </c>
      <c r="CC209" s="267">
        <v>1000</v>
      </c>
      <c r="CD209" s="267">
        <v>1000</v>
      </c>
      <c r="CE209" s="267">
        <v>4000</v>
      </c>
      <c r="CF209" s="267">
        <v>1000</v>
      </c>
      <c r="CG209" s="267">
        <v>1000</v>
      </c>
      <c r="CH209" s="267">
        <v>1000</v>
      </c>
      <c r="CI209" s="267">
        <v>1000</v>
      </c>
      <c r="CJ209" s="267">
        <v>1000</v>
      </c>
      <c r="CK209" s="267">
        <v>1000</v>
      </c>
      <c r="CL209" s="267">
        <v>1000</v>
      </c>
      <c r="CM209" s="267">
        <v>1000</v>
      </c>
      <c r="CN209" s="267">
        <v>2000</v>
      </c>
      <c r="CO209" s="267">
        <v>1000</v>
      </c>
      <c r="CP209" s="267">
        <v>1000</v>
      </c>
      <c r="CQ209" s="267">
        <v>1000</v>
      </c>
      <c r="CR209" s="267">
        <v>1000</v>
      </c>
      <c r="CS209" s="267">
        <v>1000</v>
      </c>
      <c r="CT209" s="267">
        <v>3000</v>
      </c>
      <c r="CU209" s="267">
        <v>1000</v>
      </c>
      <c r="CV209" s="267">
        <v>1000</v>
      </c>
      <c r="CW209" s="267">
        <v>20000</v>
      </c>
      <c r="CX209" s="267">
        <v>9000</v>
      </c>
      <c r="CY209" s="267">
        <v>2000</v>
      </c>
      <c r="CZ209" s="267">
        <v>1000</v>
      </c>
      <c r="DA209" s="267">
        <v>1000</v>
      </c>
      <c r="DB209" s="267">
        <v>1000</v>
      </c>
      <c r="DC209" s="267">
        <v>1000</v>
      </c>
      <c r="DD209" s="267">
        <v>1000</v>
      </c>
      <c r="DE209" s="267">
        <v>1000</v>
      </c>
      <c r="DF209" s="267">
        <v>1000</v>
      </c>
      <c r="DG209" s="267">
        <v>1000</v>
      </c>
      <c r="DH209" s="267">
        <v>1000</v>
      </c>
      <c r="DI209" s="267">
        <v>15000</v>
      </c>
      <c r="DJ209" s="267">
        <v>2000</v>
      </c>
      <c r="DK209" s="267">
        <v>2000</v>
      </c>
      <c r="DL209" s="267">
        <v>36000</v>
      </c>
      <c r="DM209" s="267">
        <v>11000</v>
      </c>
      <c r="DN209" s="267">
        <v>6000</v>
      </c>
      <c r="DO209" s="267">
        <v>3000</v>
      </c>
      <c r="DP209" s="267">
        <v>1000</v>
      </c>
      <c r="DQ209" s="267">
        <v>1000</v>
      </c>
      <c r="DR209" s="267">
        <v>33000</v>
      </c>
      <c r="DS209" s="267">
        <v>16000</v>
      </c>
      <c r="DT209" s="267">
        <v>23000</v>
      </c>
      <c r="DU209" s="267">
        <v>70000</v>
      </c>
      <c r="DV209" s="267">
        <v>1000</v>
      </c>
      <c r="DW209" s="267">
        <v>614000</v>
      </c>
      <c r="DX209" s="267">
        <v>64000</v>
      </c>
      <c r="DY209" s="267">
        <v>548000</v>
      </c>
      <c r="DZ209" s="267">
        <v>68000</v>
      </c>
      <c r="EA209" s="267">
        <v>48000</v>
      </c>
      <c r="EB209" s="267">
        <v>3000</v>
      </c>
      <c r="EC209" s="267">
        <v>125000</v>
      </c>
      <c r="ED209" s="267">
        <v>19000</v>
      </c>
      <c r="EE209" s="267">
        <v>560000</v>
      </c>
      <c r="EF209" s="267">
        <v>68000</v>
      </c>
      <c r="EG209" s="267">
        <v>632000</v>
      </c>
      <c r="EH209" s="267">
        <v>57000</v>
      </c>
      <c r="EI209" s="267">
        <v>687000</v>
      </c>
      <c r="EJ209" s="267">
        <v>88000</v>
      </c>
      <c r="EK209" s="267">
        <v>0</v>
      </c>
      <c r="EL209" s="267">
        <v>0</v>
      </c>
      <c r="EM209" s="267">
        <v>0</v>
      </c>
      <c r="EN209" s="267">
        <v>1</v>
      </c>
      <c r="EO209" s="267">
        <v>0</v>
      </c>
      <c r="EP209" s="267">
        <v>0</v>
      </c>
      <c r="EQ209" s="267">
        <v>1</v>
      </c>
      <c r="ER209" s="267" t="s">
        <v>2099</v>
      </c>
    </row>
    <row r="210" spans="1:148" x14ac:dyDescent="0.35">
      <c r="A210" s="267" t="s">
        <v>995</v>
      </c>
      <c r="B210" s="267">
        <v>1000</v>
      </c>
      <c r="C210" s="267">
        <v>1000</v>
      </c>
      <c r="D210" s="267">
        <v>1000</v>
      </c>
      <c r="E210" s="267">
        <v>1000</v>
      </c>
      <c r="F210" s="267">
        <v>1000</v>
      </c>
      <c r="G210" s="267">
        <v>1000</v>
      </c>
      <c r="H210" s="267">
        <v>1000</v>
      </c>
      <c r="I210" s="267">
        <v>1000</v>
      </c>
      <c r="J210" s="267">
        <v>1000</v>
      </c>
      <c r="K210" s="267">
        <v>1000</v>
      </c>
      <c r="L210" s="267">
        <v>1000</v>
      </c>
      <c r="M210" s="267">
        <v>1000</v>
      </c>
      <c r="N210" s="267">
        <v>5000</v>
      </c>
      <c r="O210" s="267">
        <v>3000</v>
      </c>
      <c r="P210" s="267">
        <v>1000</v>
      </c>
      <c r="Q210" s="267">
        <v>9000</v>
      </c>
      <c r="R210" s="267">
        <v>1000</v>
      </c>
      <c r="S210" s="267">
        <v>1000</v>
      </c>
      <c r="T210" s="267">
        <v>1000</v>
      </c>
      <c r="U210" s="267">
        <v>1000</v>
      </c>
      <c r="V210" s="267">
        <v>1000</v>
      </c>
      <c r="W210" s="267">
        <v>1000</v>
      </c>
      <c r="X210" s="267">
        <v>1000</v>
      </c>
      <c r="Y210" s="267">
        <v>1000</v>
      </c>
      <c r="Z210" s="267">
        <v>1000</v>
      </c>
      <c r="AA210" s="267">
        <v>1000</v>
      </c>
      <c r="AB210" s="267">
        <v>1000</v>
      </c>
      <c r="AC210" s="267">
        <v>1000</v>
      </c>
      <c r="AD210" s="267">
        <v>2000</v>
      </c>
      <c r="AE210" s="267">
        <v>1000</v>
      </c>
      <c r="AF210" s="267">
        <v>1000</v>
      </c>
      <c r="AG210" s="267">
        <v>1000</v>
      </c>
      <c r="AH210" s="267">
        <v>1000</v>
      </c>
      <c r="AI210" s="267">
        <v>1000</v>
      </c>
      <c r="AJ210" s="267">
        <v>1000</v>
      </c>
      <c r="AK210" s="267">
        <v>1000</v>
      </c>
      <c r="AL210" s="267">
        <v>1000</v>
      </c>
      <c r="AM210" s="267">
        <v>1000</v>
      </c>
      <c r="AN210" s="267">
        <v>1000</v>
      </c>
      <c r="AO210" s="267">
        <v>57000</v>
      </c>
      <c r="AP210" s="267">
        <v>16000</v>
      </c>
      <c r="AQ210" s="267">
        <v>6000</v>
      </c>
      <c r="AR210" s="267">
        <v>6000</v>
      </c>
      <c r="AS210" s="267">
        <v>2000</v>
      </c>
      <c r="AT210" s="267">
        <v>1000</v>
      </c>
      <c r="AU210" s="267">
        <v>11000</v>
      </c>
      <c r="AV210" s="267">
        <v>1000</v>
      </c>
      <c r="AW210" s="267">
        <v>1000</v>
      </c>
      <c r="AX210" s="267">
        <v>3000</v>
      </c>
      <c r="AY210" s="267">
        <v>1000</v>
      </c>
      <c r="AZ210" s="267">
        <v>1000</v>
      </c>
      <c r="BA210" s="267">
        <v>2000</v>
      </c>
      <c r="BB210" s="267">
        <v>1000</v>
      </c>
      <c r="BC210" s="267">
        <v>1000</v>
      </c>
      <c r="BD210" s="267">
        <v>1000</v>
      </c>
      <c r="BE210" s="267">
        <v>1000</v>
      </c>
      <c r="BF210" s="267">
        <v>1000</v>
      </c>
      <c r="BG210" s="267">
        <v>2000</v>
      </c>
      <c r="BH210" s="267">
        <v>1000</v>
      </c>
      <c r="BI210" s="267">
        <v>1000</v>
      </c>
      <c r="BJ210" s="267">
        <v>4000</v>
      </c>
      <c r="BK210" s="267">
        <v>1000</v>
      </c>
      <c r="BL210" s="267">
        <v>1000</v>
      </c>
      <c r="BM210" s="267">
        <v>1000</v>
      </c>
      <c r="BN210" s="267">
        <v>1000</v>
      </c>
      <c r="BO210" s="267">
        <v>1000</v>
      </c>
      <c r="BP210" s="267">
        <v>4000</v>
      </c>
      <c r="BQ210" s="267">
        <v>1000</v>
      </c>
      <c r="BR210" s="267">
        <v>1000</v>
      </c>
      <c r="BS210" s="267">
        <v>1000</v>
      </c>
      <c r="BT210" s="267">
        <v>1000</v>
      </c>
      <c r="BU210" s="267">
        <v>1000</v>
      </c>
      <c r="BV210" s="267">
        <v>1000</v>
      </c>
      <c r="BW210" s="267">
        <v>2000</v>
      </c>
      <c r="BX210" s="267">
        <v>1000</v>
      </c>
      <c r="BY210" s="267">
        <v>1000</v>
      </c>
      <c r="BZ210" s="267">
        <v>1000</v>
      </c>
      <c r="CA210" s="267">
        <v>1000</v>
      </c>
      <c r="CB210" s="267">
        <v>1000</v>
      </c>
      <c r="CC210" s="267">
        <v>1000</v>
      </c>
      <c r="CD210" s="267">
        <v>1000</v>
      </c>
      <c r="CE210" s="267">
        <v>4000</v>
      </c>
      <c r="CF210" s="267">
        <v>1000</v>
      </c>
      <c r="CG210" s="267">
        <v>1000</v>
      </c>
      <c r="CH210" s="267">
        <v>1000</v>
      </c>
      <c r="CI210" s="267">
        <v>1000</v>
      </c>
      <c r="CJ210" s="267">
        <v>1000</v>
      </c>
      <c r="CK210" s="267">
        <v>1000</v>
      </c>
      <c r="CL210" s="267">
        <v>1000</v>
      </c>
      <c r="CM210" s="267">
        <v>1000</v>
      </c>
      <c r="CN210" s="267">
        <v>2000</v>
      </c>
      <c r="CO210" s="267">
        <v>1000</v>
      </c>
      <c r="CP210" s="267">
        <v>1000</v>
      </c>
      <c r="CQ210" s="267">
        <v>1000</v>
      </c>
      <c r="CR210" s="267">
        <v>1000</v>
      </c>
      <c r="CS210" s="267">
        <v>1000</v>
      </c>
      <c r="CT210" s="267">
        <v>3000</v>
      </c>
      <c r="CU210" s="267">
        <v>1000</v>
      </c>
      <c r="CV210" s="267">
        <v>1000</v>
      </c>
      <c r="CW210" s="267">
        <v>20000</v>
      </c>
      <c r="CX210" s="267">
        <v>9000</v>
      </c>
      <c r="CY210" s="267">
        <v>2000</v>
      </c>
      <c r="CZ210" s="267">
        <v>1000</v>
      </c>
      <c r="DA210" s="267">
        <v>1000</v>
      </c>
      <c r="DB210" s="267">
        <v>1000</v>
      </c>
      <c r="DC210" s="267">
        <v>1000</v>
      </c>
      <c r="DD210" s="267">
        <v>1000</v>
      </c>
      <c r="DE210" s="267">
        <v>1000</v>
      </c>
      <c r="DF210" s="267">
        <v>1000</v>
      </c>
      <c r="DG210" s="267">
        <v>1000</v>
      </c>
      <c r="DH210" s="267">
        <v>1000</v>
      </c>
      <c r="DI210" s="267">
        <v>15000</v>
      </c>
      <c r="DJ210" s="267">
        <v>2000</v>
      </c>
      <c r="DK210" s="267">
        <v>2000</v>
      </c>
      <c r="DL210" s="267">
        <v>36000</v>
      </c>
      <c r="DM210" s="267">
        <v>11000</v>
      </c>
      <c r="DN210" s="267">
        <v>6000</v>
      </c>
      <c r="DO210" s="267">
        <v>3000</v>
      </c>
      <c r="DP210" s="267">
        <v>1000</v>
      </c>
      <c r="DQ210" s="267">
        <v>1000</v>
      </c>
      <c r="DR210" s="267">
        <v>33000</v>
      </c>
      <c r="DS210" s="267">
        <v>16000</v>
      </c>
      <c r="DT210" s="267">
        <v>23000</v>
      </c>
      <c r="DU210" s="267">
        <v>70000</v>
      </c>
      <c r="DV210" s="267">
        <v>1000</v>
      </c>
      <c r="DW210" s="267">
        <v>614000</v>
      </c>
      <c r="DX210" s="267">
        <v>64000</v>
      </c>
      <c r="DY210" s="267">
        <v>548000</v>
      </c>
      <c r="DZ210" s="267">
        <v>68000</v>
      </c>
      <c r="EA210" s="267">
        <v>48000</v>
      </c>
      <c r="EB210" s="267">
        <v>3000</v>
      </c>
      <c r="EC210" s="267">
        <v>125000</v>
      </c>
      <c r="ED210" s="267">
        <v>19000</v>
      </c>
      <c r="EE210" s="267">
        <v>560000</v>
      </c>
      <c r="EF210" s="267">
        <v>68000</v>
      </c>
      <c r="EG210" s="267">
        <v>632000</v>
      </c>
      <c r="EH210" s="267">
        <v>57000</v>
      </c>
      <c r="EI210" s="267">
        <v>687000</v>
      </c>
      <c r="EJ210" s="267">
        <v>88000</v>
      </c>
      <c r="EK210" s="267">
        <v>0</v>
      </c>
      <c r="EL210" s="267">
        <v>0</v>
      </c>
      <c r="EM210" s="267">
        <v>0</v>
      </c>
      <c r="EN210" s="267">
        <v>1</v>
      </c>
      <c r="EO210" s="267">
        <v>0</v>
      </c>
      <c r="EP210" s="267">
        <v>0</v>
      </c>
      <c r="EQ210" s="267">
        <v>1</v>
      </c>
      <c r="ER210" s="267" t="s">
        <v>993</v>
      </c>
    </row>
    <row r="211" spans="1:148" x14ac:dyDescent="0.35">
      <c r="A211" s="267" t="s">
        <v>1003</v>
      </c>
      <c r="B211" s="267">
        <v>1000</v>
      </c>
      <c r="C211" s="267">
        <v>1000</v>
      </c>
      <c r="D211" s="267">
        <v>1000</v>
      </c>
      <c r="E211" s="267">
        <v>1000</v>
      </c>
      <c r="F211" s="267">
        <v>1000</v>
      </c>
      <c r="G211" s="267">
        <v>1000</v>
      </c>
      <c r="H211" s="267">
        <v>1000</v>
      </c>
      <c r="I211" s="267">
        <v>1000</v>
      </c>
      <c r="J211" s="267">
        <v>1000</v>
      </c>
      <c r="K211" s="267">
        <v>1000</v>
      </c>
      <c r="L211" s="267">
        <v>1000</v>
      </c>
      <c r="M211" s="267">
        <v>1000</v>
      </c>
      <c r="N211" s="267">
        <v>5000</v>
      </c>
      <c r="O211" s="267">
        <v>3000</v>
      </c>
      <c r="P211" s="267">
        <v>1000</v>
      </c>
      <c r="Q211" s="267">
        <v>9000</v>
      </c>
      <c r="R211" s="267">
        <v>1000</v>
      </c>
      <c r="S211" s="267">
        <v>1000</v>
      </c>
      <c r="T211" s="267">
        <v>1000</v>
      </c>
      <c r="U211" s="267">
        <v>1000</v>
      </c>
      <c r="V211" s="267">
        <v>1000</v>
      </c>
      <c r="W211" s="267">
        <v>1000</v>
      </c>
      <c r="X211" s="267">
        <v>1000</v>
      </c>
      <c r="Y211" s="267">
        <v>1000</v>
      </c>
      <c r="Z211" s="267">
        <v>1000</v>
      </c>
      <c r="AA211" s="267">
        <v>1000</v>
      </c>
      <c r="AB211" s="267">
        <v>1000</v>
      </c>
      <c r="AC211" s="267">
        <v>1000</v>
      </c>
      <c r="AD211" s="267">
        <v>2000</v>
      </c>
      <c r="AE211" s="267">
        <v>1000</v>
      </c>
      <c r="AF211" s="267">
        <v>1000</v>
      </c>
      <c r="AG211" s="267">
        <v>1000</v>
      </c>
      <c r="AH211" s="267">
        <v>1000</v>
      </c>
      <c r="AI211" s="267">
        <v>1000</v>
      </c>
      <c r="AJ211" s="267">
        <v>1000</v>
      </c>
      <c r="AK211" s="267">
        <v>1000</v>
      </c>
      <c r="AL211" s="267">
        <v>1000</v>
      </c>
      <c r="AM211" s="267">
        <v>1000</v>
      </c>
      <c r="AN211" s="267">
        <v>1000</v>
      </c>
      <c r="AO211" s="267">
        <v>57000</v>
      </c>
      <c r="AP211" s="267">
        <v>16000</v>
      </c>
      <c r="AQ211" s="267">
        <v>6000</v>
      </c>
      <c r="AR211" s="267">
        <v>6000</v>
      </c>
      <c r="AS211" s="267">
        <v>2000</v>
      </c>
      <c r="AT211" s="267">
        <v>1000</v>
      </c>
      <c r="AU211" s="267">
        <v>11000</v>
      </c>
      <c r="AV211" s="267">
        <v>1000</v>
      </c>
      <c r="AW211" s="267">
        <v>1000</v>
      </c>
      <c r="AX211" s="267">
        <v>3000</v>
      </c>
      <c r="AY211" s="267">
        <v>1000</v>
      </c>
      <c r="AZ211" s="267">
        <v>1000</v>
      </c>
      <c r="BA211" s="267">
        <v>2000</v>
      </c>
      <c r="BB211" s="267">
        <v>1000</v>
      </c>
      <c r="BC211" s="267">
        <v>1000</v>
      </c>
      <c r="BD211" s="267">
        <v>1000</v>
      </c>
      <c r="BE211" s="267">
        <v>1000</v>
      </c>
      <c r="BF211" s="267">
        <v>1000</v>
      </c>
      <c r="BG211" s="267">
        <v>2000</v>
      </c>
      <c r="BH211" s="267">
        <v>1000</v>
      </c>
      <c r="BI211" s="267">
        <v>1000</v>
      </c>
      <c r="BJ211" s="267">
        <v>4000</v>
      </c>
      <c r="BK211" s="267">
        <v>1000</v>
      </c>
      <c r="BL211" s="267">
        <v>1000</v>
      </c>
      <c r="BM211" s="267">
        <v>1000</v>
      </c>
      <c r="BN211" s="267">
        <v>1000</v>
      </c>
      <c r="BO211" s="267">
        <v>1000</v>
      </c>
      <c r="BP211" s="267">
        <v>4000</v>
      </c>
      <c r="BQ211" s="267">
        <v>1000</v>
      </c>
      <c r="BR211" s="267">
        <v>1000</v>
      </c>
      <c r="BS211" s="267">
        <v>1000</v>
      </c>
      <c r="BT211" s="267">
        <v>1000</v>
      </c>
      <c r="BU211" s="267">
        <v>1000</v>
      </c>
      <c r="BV211" s="267">
        <v>1000</v>
      </c>
      <c r="BW211" s="267">
        <v>2000</v>
      </c>
      <c r="BX211" s="267">
        <v>1000</v>
      </c>
      <c r="BY211" s="267">
        <v>1000</v>
      </c>
      <c r="BZ211" s="267">
        <v>1000</v>
      </c>
      <c r="CA211" s="267">
        <v>1000</v>
      </c>
      <c r="CB211" s="267">
        <v>1000</v>
      </c>
      <c r="CC211" s="267">
        <v>1000</v>
      </c>
      <c r="CD211" s="267">
        <v>1000</v>
      </c>
      <c r="CE211" s="267">
        <v>4000</v>
      </c>
      <c r="CF211" s="267">
        <v>1000</v>
      </c>
      <c r="CG211" s="267">
        <v>1000</v>
      </c>
      <c r="CH211" s="267">
        <v>1000</v>
      </c>
      <c r="CI211" s="267">
        <v>1000</v>
      </c>
      <c r="CJ211" s="267">
        <v>1000</v>
      </c>
      <c r="CK211" s="267">
        <v>1000</v>
      </c>
      <c r="CL211" s="267">
        <v>1000</v>
      </c>
      <c r="CM211" s="267">
        <v>1000</v>
      </c>
      <c r="CN211" s="267">
        <v>2000</v>
      </c>
      <c r="CO211" s="267">
        <v>1000</v>
      </c>
      <c r="CP211" s="267">
        <v>1000</v>
      </c>
      <c r="CQ211" s="267">
        <v>1000</v>
      </c>
      <c r="CR211" s="267">
        <v>1000</v>
      </c>
      <c r="CS211" s="267">
        <v>1000</v>
      </c>
      <c r="CT211" s="267">
        <v>3000</v>
      </c>
      <c r="CU211" s="267">
        <v>1000</v>
      </c>
      <c r="CV211" s="267">
        <v>1000</v>
      </c>
      <c r="CW211" s="267">
        <v>20000</v>
      </c>
      <c r="CX211" s="267">
        <v>9000</v>
      </c>
      <c r="CY211" s="267">
        <v>2000</v>
      </c>
      <c r="CZ211" s="267">
        <v>1000</v>
      </c>
      <c r="DA211" s="267">
        <v>1000</v>
      </c>
      <c r="DB211" s="267">
        <v>1000</v>
      </c>
      <c r="DC211" s="267">
        <v>1000</v>
      </c>
      <c r="DD211" s="267">
        <v>1000</v>
      </c>
      <c r="DE211" s="267">
        <v>1000</v>
      </c>
      <c r="DF211" s="267">
        <v>1000</v>
      </c>
      <c r="DG211" s="267">
        <v>1000</v>
      </c>
      <c r="DH211" s="267">
        <v>1000</v>
      </c>
      <c r="DI211" s="267">
        <v>15000</v>
      </c>
      <c r="DJ211" s="267">
        <v>2000</v>
      </c>
      <c r="DK211" s="267">
        <v>2000</v>
      </c>
      <c r="DL211" s="267">
        <v>36000</v>
      </c>
      <c r="DM211" s="267">
        <v>11000</v>
      </c>
      <c r="DN211" s="267">
        <v>6000</v>
      </c>
      <c r="DO211" s="267">
        <v>3000</v>
      </c>
      <c r="DP211" s="267">
        <v>1000</v>
      </c>
      <c r="DQ211" s="267">
        <v>1000</v>
      </c>
      <c r="DR211" s="267">
        <v>33000</v>
      </c>
      <c r="DS211" s="267">
        <v>16000</v>
      </c>
      <c r="DT211" s="267">
        <v>23000</v>
      </c>
      <c r="DU211" s="267">
        <v>70000</v>
      </c>
      <c r="DV211" s="267">
        <v>1000</v>
      </c>
      <c r="DW211" s="267">
        <v>614000</v>
      </c>
      <c r="DX211" s="267">
        <v>64000</v>
      </c>
      <c r="DY211" s="267">
        <v>548000</v>
      </c>
      <c r="DZ211" s="267">
        <v>68000</v>
      </c>
      <c r="EA211" s="267">
        <v>48000</v>
      </c>
      <c r="EB211" s="267">
        <v>3000</v>
      </c>
      <c r="EC211" s="267">
        <v>125000</v>
      </c>
      <c r="ED211" s="267">
        <v>19000</v>
      </c>
      <c r="EE211" s="267">
        <v>560000</v>
      </c>
      <c r="EF211" s="267">
        <v>68000</v>
      </c>
      <c r="EG211" s="267">
        <v>632000</v>
      </c>
      <c r="EH211" s="267">
        <v>57000</v>
      </c>
      <c r="EI211" s="267">
        <v>687000</v>
      </c>
      <c r="EJ211" s="267">
        <v>88000</v>
      </c>
      <c r="EK211" s="267">
        <v>0</v>
      </c>
      <c r="EL211" s="267">
        <v>0</v>
      </c>
      <c r="EM211" s="267">
        <v>0</v>
      </c>
      <c r="EN211" s="267">
        <v>1</v>
      </c>
      <c r="EO211" s="267">
        <v>0</v>
      </c>
      <c r="EP211" s="267">
        <v>0</v>
      </c>
      <c r="EQ211" s="267">
        <v>1</v>
      </c>
      <c r="ER211" s="267" t="s">
        <v>1001</v>
      </c>
    </row>
    <row r="212" spans="1:148" x14ac:dyDescent="0.35">
      <c r="A212" s="267" t="s">
        <v>1196</v>
      </c>
      <c r="B212" s="267">
        <v>1000</v>
      </c>
      <c r="C212" s="267">
        <v>1000</v>
      </c>
      <c r="D212" s="267">
        <v>1000</v>
      </c>
      <c r="E212" s="267">
        <v>1000</v>
      </c>
      <c r="F212" s="267">
        <v>1000</v>
      </c>
      <c r="G212" s="267">
        <v>1000</v>
      </c>
      <c r="H212" s="267">
        <v>1000</v>
      </c>
      <c r="I212" s="267">
        <v>1000</v>
      </c>
      <c r="J212" s="267">
        <v>1000</v>
      </c>
      <c r="K212" s="267">
        <v>1000</v>
      </c>
      <c r="L212" s="267">
        <v>1000</v>
      </c>
      <c r="M212" s="267">
        <v>1000</v>
      </c>
      <c r="N212" s="267">
        <v>5000</v>
      </c>
      <c r="O212" s="267">
        <v>3000</v>
      </c>
      <c r="P212" s="267">
        <v>1000</v>
      </c>
      <c r="Q212" s="267">
        <v>9000</v>
      </c>
      <c r="R212" s="267">
        <v>1000</v>
      </c>
      <c r="S212" s="267">
        <v>1000</v>
      </c>
      <c r="T212" s="267">
        <v>1000</v>
      </c>
      <c r="U212" s="267">
        <v>1000</v>
      </c>
      <c r="V212" s="267">
        <v>1000</v>
      </c>
      <c r="W212" s="267">
        <v>1000</v>
      </c>
      <c r="X212" s="267">
        <v>1000</v>
      </c>
      <c r="Y212" s="267">
        <v>1000</v>
      </c>
      <c r="Z212" s="267">
        <v>1000</v>
      </c>
      <c r="AA212" s="267">
        <v>1000</v>
      </c>
      <c r="AB212" s="267">
        <v>1000</v>
      </c>
      <c r="AC212" s="267">
        <v>1000</v>
      </c>
      <c r="AD212" s="267">
        <v>2000</v>
      </c>
      <c r="AE212" s="267">
        <v>1000</v>
      </c>
      <c r="AF212" s="267">
        <v>1000</v>
      </c>
      <c r="AG212" s="267">
        <v>1000</v>
      </c>
      <c r="AH212" s="267">
        <v>1000</v>
      </c>
      <c r="AI212" s="267">
        <v>1000</v>
      </c>
      <c r="AJ212" s="267">
        <v>1000</v>
      </c>
      <c r="AK212" s="267">
        <v>1000</v>
      </c>
      <c r="AL212" s="267">
        <v>1000</v>
      </c>
      <c r="AM212" s="267">
        <v>1000</v>
      </c>
      <c r="AN212" s="267">
        <v>1000</v>
      </c>
      <c r="AO212" s="267">
        <v>57000</v>
      </c>
      <c r="AP212" s="267">
        <v>16000</v>
      </c>
      <c r="AQ212" s="267">
        <v>6000</v>
      </c>
      <c r="AR212" s="267">
        <v>6000</v>
      </c>
      <c r="AS212" s="267">
        <v>2000</v>
      </c>
      <c r="AT212" s="267">
        <v>1000</v>
      </c>
      <c r="AU212" s="267">
        <v>11000</v>
      </c>
      <c r="AV212" s="267">
        <v>1000</v>
      </c>
      <c r="AW212" s="267">
        <v>1000</v>
      </c>
      <c r="AX212" s="267">
        <v>3000</v>
      </c>
      <c r="AY212" s="267">
        <v>1000</v>
      </c>
      <c r="AZ212" s="267">
        <v>1000</v>
      </c>
      <c r="BA212" s="267">
        <v>2000</v>
      </c>
      <c r="BB212" s="267">
        <v>1000</v>
      </c>
      <c r="BC212" s="267">
        <v>1000</v>
      </c>
      <c r="BD212" s="267">
        <v>1000</v>
      </c>
      <c r="BE212" s="267">
        <v>1000</v>
      </c>
      <c r="BF212" s="267">
        <v>1000</v>
      </c>
      <c r="BG212" s="267">
        <v>2000</v>
      </c>
      <c r="BH212" s="267">
        <v>1000</v>
      </c>
      <c r="BI212" s="267">
        <v>1000</v>
      </c>
      <c r="BJ212" s="267">
        <v>4000</v>
      </c>
      <c r="BK212" s="267">
        <v>1000</v>
      </c>
      <c r="BL212" s="267">
        <v>1000</v>
      </c>
      <c r="BM212" s="267">
        <v>1000</v>
      </c>
      <c r="BN212" s="267">
        <v>1000</v>
      </c>
      <c r="BO212" s="267">
        <v>1000</v>
      </c>
      <c r="BP212" s="267">
        <v>4000</v>
      </c>
      <c r="BQ212" s="267">
        <v>1000</v>
      </c>
      <c r="BR212" s="267">
        <v>1000</v>
      </c>
      <c r="BS212" s="267">
        <v>1000</v>
      </c>
      <c r="BT212" s="267">
        <v>1000</v>
      </c>
      <c r="BU212" s="267">
        <v>1000</v>
      </c>
      <c r="BV212" s="267">
        <v>1000</v>
      </c>
      <c r="BW212" s="267">
        <v>2000</v>
      </c>
      <c r="BX212" s="267">
        <v>1000</v>
      </c>
      <c r="BY212" s="267">
        <v>1000</v>
      </c>
      <c r="BZ212" s="267">
        <v>1000</v>
      </c>
      <c r="CA212" s="267">
        <v>1000</v>
      </c>
      <c r="CB212" s="267">
        <v>1000</v>
      </c>
      <c r="CC212" s="267">
        <v>1000</v>
      </c>
      <c r="CD212" s="267">
        <v>1000</v>
      </c>
      <c r="CE212" s="267">
        <v>4000</v>
      </c>
      <c r="CF212" s="267">
        <v>1000</v>
      </c>
      <c r="CG212" s="267">
        <v>1000</v>
      </c>
      <c r="CH212" s="267">
        <v>1000</v>
      </c>
      <c r="CI212" s="267">
        <v>1000</v>
      </c>
      <c r="CJ212" s="267">
        <v>1000</v>
      </c>
      <c r="CK212" s="267">
        <v>1000</v>
      </c>
      <c r="CL212" s="267">
        <v>1000</v>
      </c>
      <c r="CM212" s="267">
        <v>1000</v>
      </c>
      <c r="CN212" s="267">
        <v>2000</v>
      </c>
      <c r="CO212" s="267">
        <v>1000</v>
      </c>
      <c r="CP212" s="267">
        <v>1000</v>
      </c>
      <c r="CQ212" s="267">
        <v>1000</v>
      </c>
      <c r="CR212" s="267">
        <v>1000</v>
      </c>
      <c r="CS212" s="267">
        <v>1000</v>
      </c>
      <c r="CT212" s="267">
        <v>3000</v>
      </c>
      <c r="CU212" s="267">
        <v>1000</v>
      </c>
      <c r="CV212" s="267">
        <v>1000</v>
      </c>
      <c r="CW212" s="267">
        <v>20000</v>
      </c>
      <c r="CX212" s="267">
        <v>9000</v>
      </c>
      <c r="CY212" s="267">
        <v>2000</v>
      </c>
      <c r="CZ212" s="267">
        <v>1000</v>
      </c>
      <c r="DA212" s="267">
        <v>1000</v>
      </c>
      <c r="DB212" s="267">
        <v>1000</v>
      </c>
      <c r="DC212" s="267">
        <v>1000</v>
      </c>
      <c r="DD212" s="267">
        <v>1000</v>
      </c>
      <c r="DE212" s="267">
        <v>1000</v>
      </c>
      <c r="DF212" s="267">
        <v>1000</v>
      </c>
      <c r="DG212" s="267">
        <v>1000</v>
      </c>
      <c r="DH212" s="267">
        <v>1000</v>
      </c>
      <c r="DI212" s="267">
        <v>15000</v>
      </c>
      <c r="DJ212" s="267">
        <v>2000</v>
      </c>
      <c r="DK212" s="267">
        <v>2000</v>
      </c>
      <c r="DL212" s="267">
        <v>36000</v>
      </c>
      <c r="DM212" s="267">
        <v>11000</v>
      </c>
      <c r="DN212" s="267">
        <v>6000</v>
      </c>
      <c r="DO212" s="267">
        <v>3000</v>
      </c>
      <c r="DP212" s="267">
        <v>1000</v>
      </c>
      <c r="DQ212" s="267">
        <v>1000</v>
      </c>
      <c r="DR212" s="267">
        <v>33000</v>
      </c>
      <c r="DS212" s="267">
        <v>16000</v>
      </c>
      <c r="DT212" s="267">
        <v>23000</v>
      </c>
      <c r="DU212" s="267">
        <v>70000</v>
      </c>
      <c r="DV212" s="267">
        <v>1000</v>
      </c>
      <c r="DW212" s="267">
        <v>614000</v>
      </c>
      <c r="DX212" s="267">
        <v>64000</v>
      </c>
      <c r="DY212" s="267">
        <v>548000</v>
      </c>
      <c r="DZ212" s="267">
        <v>68000</v>
      </c>
      <c r="EA212" s="267">
        <v>48000</v>
      </c>
      <c r="EB212" s="267">
        <v>3000</v>
      </c>
      <c r="EC212" s="267">
        <v>125000</v>
      </c>
      <c r="ED212" s="267">
        <v>19000</v>
      </c>
      <c r="EE212" s="267">
        <v>560000</v>
      </c>
      <c r="EF212" s="267">
        <v>68000</v>
      </c>
      <c r="EG212" s="267">
        <v>632000</v>
      </c>
      <c r="EH212" s="267">
        <v>57000</v>
      </c>
      <c r="EI212" s="267">
        <v>687000</v>
      </c>
      <c r="EJ212" s="267">
        <v>88000</v>
      </c>
      <c r="EK212" s="267">
        <v>0</v>
      </c>
      <c r="EL212" s="267">
        <v>0</v>
      </c>
      <c r="EM212" s="267">
        <v>0</v>
      </c>
      <c r="EN212" s="267">
        <v>1</v>
      </c>
      <c r="EO212" s="267">
        <v>0</v>
      </c>
      <c r="EP212" s="267">
        <v>0</v>
      </c>
      <c r="EQ212" s="267">
        <v>0</v>
      </c>
      <c r="ER212" s="267" t="s">
        <v>1194</v>
      </c>
    </row>
    <row r="213" spans="1:148" x14ac:dyDescent="0.35">
      <c r="A213" s="267" t="s">
        <v>1223</v>
      </c>
      <c r="B213" s="267">
        <v>1000</v>
      </c>
      <c r="C213" s="267">
        <v>1000</v>
      </c>
      <c r="D213" s="267">
        <v>1000</v>
      </c>
      <c r="E213" s="267">
        <v>1000</v>
      </c>
      <c r="F213" s="267">
        <v>1000</v>
      </c>
      <c r="G213" s="267">
        <v>1000</v>
      </c>
      <c r="H213" s="267">
        <v>1000</v>
      </c>
      <c r="I213" s="267">
        <v>1000</v>
      </c>
      <c r="J213" s="267">
        <v>1000</v>
      </c>
      <c r="K213" s="267">
        <v>1000</v>
      </c>
      <c r="L213" s="267">
        <v>1000</v>
      </c>
      <c r="M213" s="267">
        <v>1000</v>
      </c>
      <c r="N213" s="267">
        <v>5000</v>
      </c>
      <c r="O213" s="267">
        <v>3000</v>
      </c>
      <c r="P213" s="267">
        <v>1000</v>
      </c>
      <c r="Q213" s="267">
        <v>9000</v>
      </c>
      <c r="R213" s="267">
        <v>1000</v>
      </c>
      <c r="S213" s="267">
        <v>1000</v>
      </c>
      <c r="T213" s="267">
        <v>1000</v>
      </c>
      <c r="U213" s="267">
        <v>1000</v>
      </c>
      <c r="V213" s="267">
        <v>1000</v>
      </c>
      <c r="W213" s="267">
        <v>1000</v>
      </c>
      <c r="X213" s="267">
        <v>1000</v>
      </c>
      <c r="Y213" s="267">
        <v>1000</v>
      </c>
      <c r="Z213" s="267">
        <v>1000</v>
      </c>
      <c r="AA213" s="267">
        <v>1000</v>
      </c>
      <c r="AB213" s="267">
        <v>1000</v>
      </c>
      <c r="AC213" s="267">
        <v>1000</v>
      </c>
      <c r="AD213" s="267">
        <v>2000</v>
      </c>
      <c r="AE213" s="267">
        <v>1000</v>
      </c>
      <c r="AF213" s="267">
        <v>1000</v>
      </c>
      <c r="AG213" s="267">
        <v>1000</v>
      </c>
      <c r="AH213" s="267">
        <v>1000</v>
      </c>
      <c r="AI213" s="267">
        <v>1000</v>
      </c>
      <c r="AJ213" s="267">
        <v>1000</v>
      </c>
      <c r="AK213" s="267">
        <v>1000</v>
      </c>
      <c r="AL213" s="267">
        <v>1000</v>
      </c>
      <c r="AM213" s="267">
        <v>1000</v>
      </c>
      <c r="AN213" s="267">
        <v>1000</v>
      </c>
      <c r="AO213" s="267">
        <v>57000</v>
      </c>
      <c r="AP213" s="267">
        <v>16000</v>
      </c>
      <c r="AQ213" s="267">
        <v>6000</v>
      </c>
      <c r="AR213" s="267">
        <v>6000</v>
      </c>
      <c r="AS213" s="267">
        <v>2000</v>
      </c>
      <c r="AT213" s="267">
        <v>1000</v>
      </c>
      <c r="AU213" s="267">
        <v>11000</v>
      </c>
      <c r="AV213" s="267">
        <v>1000</v>
      </c>
      <c r="AW213" s="267">
        <v>1000</v>
      </c>
      <c r="AX213" s="267">
        <v>3000</v>
      </c>
      <c r="AY213" s="267">
        <v>1000</v>
      </c>
      <c r="AZ213" s="267">
        <v>1000</v>
      </c>
      <c r="BA213" s="267">
        <v>2000</v>
      </c>
      <c r="BB213" s="267">
        <v>1000</v>
      </c>
      <c r="BC213" s="267">
        <v>1000</v>
      </c>
      <c r="BD213" s="267">
        <v>1000</v>
      </c>
      <c r="BE213" s="267">
        <v>1000</v>
      </c>
      <c r="BF213" s="267">
        <v>1000</v>
      </c>
      <c r="BG213" s="267">
        <v>2000</v>
      </c>
      <c r="BH213" s="267">
        <v>1000</v>
      </c>
      <c r="BI213" s="267">
        <v>1000</v>
      </c>
      <c r="BJ213" s="267">
        <v>4000</v>
      </c>
      <c r="BK213" s="267">
        <v>1000</v>
      </c>
      <c r="BL213" s="267">
        <v>1000</v>
      </c>
      <c r="BM213" s="267">
        <v>1000</v>
      </c>
      <c r="BN213" s="267">
        <v>1000</v>
      </c>
      <c r="BO213" s="267">
        <v>1000</v>
      </c>
      <c r="BP213" s="267">
        <v>4000</v>
      </c>
      <c r="BQ213" s="267">
        <v>1000</v>
      </c>
      <c r="BR213" s="267">
        <v>1000</v>
      </c>
      <c r="BS213" s="267">
        <v>1000</v>
      </c>
      <c r="BT213" s="267">
        <v>1000</v>
      </c>
      <c r="BU213" s="267">
        <v>1000</v>
      </c>
      <c r="BV213" s="267">
        <v>1000</v>
      </c>
      <c r="BW213" s="267">
        <v>2000</v>
      </c>
      <c r="BX213" s="267">
        <v>1000</v>
      </c>
      <c r="BY213" s="267">
        <v>1000</v>
      </c>
      <c r="BZ213" s="267">
        <v>1000</v>
      </c>
      <c r="CA213" s="267">
        <v>1000</v>
      </c>
      <c r="CB213" s="267">
        <v>1000</v>
      </c>
      <c r="CC213" s="267">
        <v>1000</v>
      </c>
      <c r="CD213" s="267">
        <v>1000</v>
      </c>
      <c r="CE213" s="267">
        <v>4000</v>
      </c>
      <c r="CF213" s="267">
        <v>1000</v>
      </c>
      <c r="CG213" s="267">
        <v>1000</v>
      </c>
      <c r="CH213" s="267">
        <v>1000</v>
      </c>
      <c r="CI213" s="267">
        <v>1000</v>
      </c>
      <c r="CJ213" s="267">
        <v>1000</v>
      </c>
      <c r="CK213" s="267">
        <v>1000</v>
      </c>
      <c r="CL213" s="267">
        <v>1000</v>
      </c>
      <c r="CM213" s="267">
        <v>1000</v>
      </c>
      <c r="CN213" s="267">
        <v>2000</v>
      </c>
      <c r="CO213" s="267">
        <v>1000</v>
      </c>
      <c r="CP213" s="267">
        <v>1000</v>
      </c>
      <c r="CQ213" s="267">
        <v>1000</v>
      </c>
      <c r="CR213" s="267">
        <v>1000</v>
      </c>
      <c r="CS213" s="267">
        <v>1000</v>
      </c>
      <c r="CT213" s="267">
        <v>3000</v>
      </c>
      <c r="CU213" s="267">
        <v>1000</v>
      </c>
      <c r="CV213" s="267">
        <v>1000</v>
      </c>
      <c r="CW213" s="267">
        <v>20000</v>
      </c>
      <c r="CX213" s="267">
        <v>9000</v>
      </c>
      <c r="CY213" s="267">
        <v>2000</v>
      </c>
      <c r="CZ213" s="267">
        <v>1000</v>
      </c>
      <c r="DA213" s="267">
        <v>1000</v>
      </c>
      <c r="DB213" s="267">
        <v>1000</v>
      </c>
      <c r="DC213" s="267">
        <v>1000</v>
      </c>
      <c r="DD213" s="267">
        <v>1000</v>
      </c>
      <c r="DE213" s="267">
        <v>1000</v>
      </c>
      <c r="DF213" s="267">
        <v>1000</v>
      </c>
      <c r="DG213" s="267">
        <v>1000</v>
      </c>
      <c r="DH213" s="267">
        <v>1000</v>
      </c>
      <c r="DI213" s="267">
        <v>15000</v>
      </c>
      <c r="DJ213" s="267">
        <v>2000</v>
      </c>
      <c r="DK213" s="267">
        <v>2000</v>
      </c>
      <c r="DL213" s="267">
        <v>36000</v>
      </c>
      <c r="DM213" s="267">
        <v>11000</v>
      </c>
      <c r="DN213" s="267">
        <v>6000</v>
      </c>
      <c r="DO213" s="267">
        <v>3000</v>
      </c>
      <c r="DP213" s="267">
        <v>1000</v>
      </c>
      <c r="DQ213" s="267">
        <v>1000</v>
      </c>
      <c r="DR213" s="267">
        <v>33000</v>
      </c>
      <c r="DS213" s="267">
        <v>16000</v>
      </c>
      <c r="DT213" s="267">
        <v>23000</v>
      </c>
      <c r="DU213" s="267">
        <v>70000</v>
      </c>
      <c r="DV213" s="267">
        <v>1000</v>
      </c>
      <c r="DW213" s="267">
        <v>614000</v>
      </c>
      <c r="DX213" s="267">
        <v>64000</v>
      </c>
      <c r="DY213" s="267">
        <v>548000</v>
      </c>
      <c r="DZ213" s="267">
        <v>68000</v>
      </c>
      <c r="EA213" s="267">
        <v>48000</v>
      </c>
      <c r="EB213" s="267">
        <v>3000</v>
      </c>
      <c r="EC213" s="267">
        <v>125000</v>
      </c>
      <c r="ED213" s="267">
        <v>19000</v>
      </c>
      <c r="EE213" s="267">
        <v>560000</v>
      </c>
      <c r="EF213" s="267">
        <v>68000</v>
      </c>
      <c r="EG213" s="267">
        <v>632000</v>
      </c>
      <c r="EH213" s="267">
        <v>57000</v>
      </c>
      <c r="EI213" s="267">
        <v>687000</v>
      </c>
      <c r="EJ213" s="267">
        <v>88000</v>
      </c>
      <c r="EK213" s="267">
        <v>0</v>
      </c>
      <c r="EL213" s="267">
        <v>0</v>
      </c>
      <c r="EM213" s="267">
        <v>0</v>
      </c>
      <c r="EN213" s="267">
        <v>1</v>
      </c>
      <c r="EO213" s="267">
        <v>0</v>
      </c>
      <c r="EP213" s="267">
        <v>0</v>
      </c>
      <c r="EQ213" s="267">
        <v>1</v>
      </c>
      <c r="ER213" s="267" t="s">
        <v>1221</v>
      </c>
    </row>
    <row r="214" spans="1:148" x14ac:dyDescent="0.35">
      <c r="A214" s="267" t="s">
        <v>1499</v>
      </c>
      <c r="B214" s="267">
        <v>1000</v>
      </c>
      <c r="C214" s="267">
        <v>1000</v>
      </c>
      <c r="D214" s="267">
        <v>1000</v>
      </c>
      <c r="E214" s="267">
        <v>1000</v>
      </c>
      <c r="F214" s="267">
        <v>1000</v>
      </c>
      <c r="G214" s="267">
        <v>1000</v>
      </c>
      <c r="H214" s="267">
        <v>1000</v>
      </c>
      <c r="I214" s="267">
        <v>1000</v>
      </c>
      <c r="J214" s="267">
        <v>1000</v>
      </c>
      <c r="K214" s="267">
        <v>1000</v>
      </c>
      <c r="L214" s="267">
        <v>1000</v>
      </c>
      <c r="M214" s="267">
        <v>1000</v>
      </c>
      <c r="N214" s="267">
        <v>5000</v>
      </c>
      <c r="O214" s="267">
        <v>3000</v>
      </c>
      <c r="P214" s="267">
        <v>1000</v>
      </c>
      <c r="Q214" s="267">
        <v>9000</v>
      </c>
      <c r="R214" s="267">
        <v>1000</v>
      </c>
      <c r="S214" s="267">
        <v>1000</v>
      </c>
      <c r="T214" s="267">
        <v>1000</v>
      </c>
      <c r="U214" s="267">
        <v>1000</v>
      </c>
      <c r="V214" s="267">
        <v>1000</v>
      </c>
      <c r="W214" s="267">
        <v>1000</v>
      </c>
      <c r="X214" s="267">
        <v>1000</v>
      </c>
      <c r="Y214" s="267">
        <v>1000</v>
      </c>
      <c r="Z214" s="267">
        <v>1000</v>
      </c>
      <c r="AA214" s="267">
        <v>1000</v>
      </c>
      <c r="AB214" s="267">
        <v>1000</v>
      </c>
      <c r="AC214" s="267">
        <v>1000</v>
      </c>
      <c r="AD214" s="267">
        <v>2000</v>
      </c>
      <c r="AE214" s="267">
        <v>1000</v>
      </c>
      <c r="AF214" s="267">
        <v>1000</v>
      </c>
      <c r="AG214" s="267">
        <v>1000</v>
      </c>
      <c r="AH214" s="267">
        <v>1000</v>
      </c>
      <c r="AI214" s="267">
        <v>1000</v>
      </c>
      <c r="AJ214" s="267">
        <v>1000</v>
      </c>
      <c r="AK214" s="267">
        <v>1000</v>
      </c>
      <c r="AL214" s="267">
        <v>1000</v>
      </c>
      <c r="AM214" s="267">
        <v>1000</v>
      </c>
      <c r="AN214" s="267">
        <v>1000</v>
      </c>
      <c r="AO214" s="267">
        <v>57000</v>
      </c>
      <c r="AP214" s="267">
        <v>16000</v>
      </c>
      <c r="AQ214" s="267">
        <v>6000</v>
      </c>
      <c r="AR214" s="267">
        <v>6000</v>
      </c>
      <c r="AS214" s="267">
        <v>2000</v>
      </c>
      <c r="AT214" s="267">
        <v>1000</v>
      </c>
      <c r="AU214" s="267">
        <v>11000</v>
      </c>
      <c r="AV214" s="267">
        <v>1000</v>
      </c>
      <c r="AW214" s="267">
        <v>1000</v>
      </c>
      <c r="AX214" s="267">
        <v>3000</v>
      </c>
      <c r="AY214" s="267">
        <v>1000</v>
      </c>
      <c r="AZ214" s="267">
        <v>1000</v>
      </c>
      <c r="BA214" s="267">
        <v>2000</v>
      </c>
      <c r="BB214" s="267">
        <v>1000</v>
      </c>
      <c r="BC214" s="267">
        <v>1000</v>
      </c>
      <c r="BD214" s="267">
        <v>1000</v>
      </c>
      <c r="BE214" s="267">
        <v>1000</v>
      </c>
      <c r="BF214" s="267">
        <v>1000</v>
      </c>
      <c r="BG214" s="267">
        <v>2000</v>
      </c>
      <c r="BH214" s="267">
        <v>1000</v>
      </c>
      <c r="BI214" s="267">
        <v>1000</v>
      </c>
      <c r="BJ214" s="267">
        <v>4000</v>
      </c>
      <c r="BK214" s="267">
        <v>1000</v>
      </c>
      <c r="BL214" s="267">
        <v>1000</v>
      </c>
      <c r="BM214" s="267">
        <v>1000</v>
      </c>
      <c r="BN214" s="267">
        <v>1000</v>
      </c>
      <c r="BO214" s="267">
        <v>1000</v>
      </c>
      <c r="BP214" s="267">
        <v>4000</v>
      </c>
      <c r="BQ214" s="267">
        <v>1000</v>
      </c>
      <c r="BR214" s="267">
        <v>1000</v>
      </c>
      <c r="BS214" s="267">
        <v>1000</v>
      </c>
      <c r="BT214" s="267">
        <v>1000</v>
      </c>
      <c r="BU214" s="267">
        <v>1000</v>
      </c>
      <c r="BV214" s="267">
        <v>1000</v>
      </c>
      <c r="BW214" s="267">
        <v>2000</v>
      </c>
      <c r="BX214" s="267">
        <v>1000</v>
      </c>
      <c r="BY214" s="267">
        <v>1000</v>
      </c>
      <c r="BZ214" s="267">
        <v>1000</v>
      </c>
      <c r="CA214" s="267">
        <v>1000</v>
      </c>
      <c r="CB214" s="267">
        <v>1000</v>
      </c>
      <c r="CC214" s="267">
        <v>1000</v>
      </c>
      <c r="CD214" s="267">
        <v>1000</v>
      </c>
      <c r="CE214" s="267">
        <v>4000</v>
      </c>
      <c r="CF214" s="267">
        <v>1000</v>
      </c>
      <c r="CG214" s="267">
        <v>1000</v>
      </c>
      <c r="CH214" s="267">
        <v>1000</v>
      </c>
      <c r="CI214" s="267">
        <v>1000</v>
      </c>
      <c r="CJ214" s="267">
        <v>1000</v>
      </c>
      <c r="CK214" s="267">
        <v>1000</v>
      </c>
      <c r="CL214" s="267">
        <v>1000</v>
      </c>
      <c r="CM214" s="267">
        <v>1000</v>
      </c>
      <c r="CN214" s="267">
        <v>2000</v>
      </c>
      <c r="CO214" s="267">
        <v>1000</v>
      </c>
      <c r="CP214" s="267">
        <v>1000</v>
      </c>
      <c r="CQ214" s="267">
        <v>1000</v>
      </c>
      <c r="CR214" s="267">
        <v>1000</v>
      </c>
      <c r="CS214" s="267">
        <v>1000</v>
      </c>
      <c r="CT214" s="267">
        <v>3000</v>
      </c>
      <c r="CU214" s="267">
        <v>1000</v>
      </c>
      <c r="CV214" s="267">
        <v>1000</v>
      </c>
      <c r="CW214" s="267">
        <v>20000</v>
      </c>
      <c r="CX214" s="267">
        <v>9000</v>
      </c>
      <c r="CY214" s="267">
        <v>2000</v>
      </c>
      <c r="CZ214" s="267">
        <v>1000</v>
      </c>
      <c r="DA214" s="267">
        <v>1000</v>
      </c>
      <c r="DB214" s="267">
        <v>1000</v>
      </c>
      <c r="DC214" s="267">
        <v>1000</v>
      </c>
      <c r="DD214" s="267">
        <v>1000</v>
      </c>
      <c r="DE214" s="267">
        <v>1000</v>
      </c>
      <c r="DF214" s="267">
        <v>1000</v>
      </c>
      <c r="DG214" s="267">
        <v>1000</v>
      </c>
      <c r="DH214" s="267">
        <v>1000</v>
      </c>
      <c r="DI214" s="267">
        <v>15000</v>
      </c>
      <c r="DJ214" s="267">
        <v>2000</v>
      </c>
      <c r="DK214" s="267">
        <v>2000</v>
      </c>
      <c r="DL214" s="267">
        <v>36000</v>
      </c>
      <c r="DM214" s="267">
        <v>11000</v>
      </c>
      <c r="DN214" s="267">
        <v>6000</v>
      </c>
      <c r="DO214" s="267">
        <v>3000</v>
      </c>
      <c r="DP214" s="267">
        <v>1000</v>
      </c>
      <c r="DQ214" s="267">
        <v>1000</v>
      </c>
      <c r="DR214" s="267">
        <v>33000</v>
      </c>
      <c r="DS214" s="267">
        <v>16000</v>
      </c>
      <c r="DT214" s="267">
        <v>23000</v>
      </c>
      <c r="DU214" s="267">
        <v>70000</v>
      </c>
      <c r="DV214" s="267">
        <v>1000</v>
      </c>
      <c r="DW214" s="267">
        <v>614000</v>
      </c>
      <c r="DX214" s="267">
        <v>64000</v>
      </c>
      <c r="DY214" s="267">
        <v>548000</v>
      </c>
      <c r="DZ214" s="267">
        <v>68000</v>
      </c>
      <c r="EA214" s="267">
        <v>48000</v>
      </c>
      <c r="EB214" s="267">
        <v>3000</v>
      </c>
      <c r="EC214" s="267">
        <v>125000</v>
      </c>
      <c r="ED214" s="267">
        <v>19000</v>
      </c>
      <c r="EE214" s="267">
        <v>560000</v>
      </c>
      <c r="EF214" s="267">
        <v>68000</v>
      </c>
      <c r="EG214" s="267">
        <v>632000</v>
      </c>
      <c r="EH214" s="267">
        <v>57000</v>
      </c>
      <c r="EI214" s="267">
        <v>687000</v>
      </c>
      <c r="EJ214" s="267">
        <v>88000</v>
      </c>
      <c r="EK214" s="267">
        <v>0</v>
      </c>
      <c r="EL214" s="267">
        <v>0</v>
      </c>
      <c r="EM214" s="267">
        <v>0</v>
      </c>
      <c r="EN214" s="267">
        <v>1</v>
      </c>
      <c r="EO214" s="267">
        <v>0</v>
      </c>
      <c r="EP214" s="267">
        <v>0</v>
      </c>
      <c r="EQ214" s="267">
        <v>0</v>
      </c>
      <c r="ER214" s="267" t="s">
        <v>1497</v>
      </c>
    </row>
    <row r="215" spans="1:148" x14ac:dyDescent="0.35">
      <c r="A215" s="267" t="s">
        <v>1663</v>
      </c>
      <c r="B215" s="267">
        <v>1000</v>
      </c>
      <c r="C215" s="267">
        <v>1000</v>
      </c>
      <c r="D215" s="267">
        <v>1000</v>
      </c>
      <c r="E215" s="267">
        <v>1000</v>
      </c>
      <c r="F215" s="267">
        <v>1000</v>
      </c>
      <c r="G215" s="267">
        <v>1000</v>
      </c>
      <c r="H215" s="267">
        <v>1000</v>
      </c>
      <c r="I215" s="267">
        <v>1000</v>
      </c>
      <c r="J215" s="267">
        <v>1000</v>
      </c>
      <c r="K215" s="267">
        <v>1000</v>
      </c>
      <c r="L215" s="267">
        <v>1000</v>
      </c>
      <c r="M215" s="267">
        <v>1000</v>
      </c>
      <c r="N215" s="267">
        <v>5000</v>
      </c>
      <c r="O215" s="267">
        <v>3000</v>
      </c>
      <c r="P215" s="267">
        <v>1000</v>
      </c>
      <c r="Q215" s="267">
        <v>9000</v>
      </c>
      <c r="R215" s="267">
        <v>1000</v>
      </c>
      <c r="S215" s="267">
        <v>1000</v>
      </c>
      <c r="T215" s="267">
        <v>1000</v>
      </c>
      <c r="U215" s="267">
        <v>1000</v>
      </c>
      <c r="V215" s="267">
        <v>1000</v>
      </c>
      <c r="W215" s="267">
        <v>1000</v>
      </c>
      <c r="X215" s="267">
        <v>1000</v>
      </c>
      <c r="Y215" s="267">
        <v>1000</v>
      </c>
      <c r="Z215" s="267">
        <v>1000</v>
      </c>
      <c r="AA215" s="267">
        <v>1000</v>
      </c>
      <c r="AB215" s="267">
        <v>1000</v>
      </c>
      <c r="AC215" s="267">
        <v>1000</v>
      </c>
      <c r="AD215" s="267">
        <v>2000</v>
      </c>
      <c r="AE215" s="267">
        <v>1000</v>
      </c>
      <c r="AF215" s="267">
        <v>1000</v>
      </c>
      <c r="AG215" s="267">
        <v>1000</v>
      </c>
      <c r="AH215" s="267">
        <v>1000</v>
      </c>
      <c r="AI215" s="267">
        <v>1000</v>
      </c>
      <c r="AJ215" s="267">
        <v>1000</v>
      </c>
      <c r="AK215" s="267">
        <v>1000</v>
      </c>
      <c r="AL215" s="267">
        <v>1000</v>
      </c>
      <c r="AM215" s="267">
        <v>1000</v>
      </c>
      <c r="AN215" s="267">
        <v>1000</v>
      </c>
      <c r="AO215" s="267">
        <v>57000</v>
      </c>
      <c r="AP215" s="267">
        <v>16000</v>
      </c>
      <c r="AQ215" s="267">
        <v>6000</v>
      </c>
      <c r="AR215" s="267">
        <v>6000</v>
      </c>
      <c r="AS215" s="267">
        <v>2000</v>
      </c>
      <c r="AT215" s="267">
        <v>1000</v>
      </c>
      <c r="AU215" s="267">
        <v>11000</v>
      </c>
      <c r="AV215" s="267">
        <v>1000</v>
      </c>
      <c r="AW215" s="267">
        <v>1000</v>
      </c>
      <c r="AX215" s="267">
        <v>3000</v>
      </c>
      <c r="AY215" s="267">
        <v>1000</v>
      </c>
      <c r="AZ215" s="267">
        <v>1000</v>
      </c>
      <c r="BA215" s="267">
        <v>2000</v>
      </c>
      <c r="BB215" s="267">
        <v>1000</v>
      </c>
      <c r="BC215" s="267">
        <v>1000</v>
      </c>
      <c r="BD215" s="267">
        <v>1000</v>
      </c>
      <c r="BE215" s="267">
        <v>1000</v>
      </c>
      <c r="BF215" s="267">
        <v>1000</v>
      </c>
      <c r="BG215" s="267">
        <v>2000</v>
      </c>
      <c r="BH215" s="267">
        <v>1000</v>
      </c>
      <c r="BI215" s="267">
        <v>1000</v>
      </c>
      <c r="BJ215" s="267">
        <v>4000</v>
      </c>
      <c r="BK215" s="267">
        <v>1000</v>
      </c>
      <c r="BL215" s="267">
        <v>1000</v>
      </c>
      <c r="BM215" s="267">
        <v>1000</v>
      </c>
      <c r="BN215" s="267">
        <v>1000</v>
      </c>
      <c r="BO215" s="267">
        <v>1000</v>
      </c>
      <c r="BP215" s="267">
        <v>4000</v>
      </c>
      <c r="BQ215" s="267">
        <v>1000</v>
      </c>
      <c r="BR215" s="267">
        <v>1000</v>
      </c>
      <c r="BS215" s="267">
        <v>1000</v>
      </c>
      <c r="BT215" s="267">
        <v>1000</v>
      </c>
      <c r="BU215" s="267">
        <v>1000</v>
      </c>
      <c r="BV215" s="267">
        <v>1000</v>
      </c>
      <c r="BW215" s="267">
        <v>2000</v>
      </c>
      <c r="BX215" s="267">
        <v>1000</v>
      </c>
      <c r="BY215" s="267">
        <v>1000</v>
      </c>
      <c r="BZ215" s="267">
        <v>1000</v>
      </c>
      <c r="CA215" s="267">
        <v>1000</v>
      </c>
      <c r="CB215" s="267">
        <v>1000</v>
      </c>
      <c r="CC215" s="267">
        <v>1000</v>
      </c>
      <c r="CD215" s="267">
        <v>1000</v>
      </c>
      <c r="CE215" s="267">
        <v>4000</v>
      </c>
      <c r="CF215" s="267">
        <v>1000</v>
      </c>
      <c r="CG215" s="267">
        <v>1000</v>
      </c>
      <c r="CH215" s="267">
        <v>1000</v>
      </c>
      <c r="CI215" s="267">
        <v>1000</v>
      </c>
      <c r="CJ215" s="267">
        <v>1000</v>
      </c>
      <c r="CK215" s="267">
        <v>1000</v>
      </c>
      <c r="CL215" s="267">
        <v>1000</v>
      </c>
      <c r="CM215" s="267">
        <v>1000</v>
      </c>
      <c r="CN215" s="267">
        <v>2000</v>
      </c>
      <c r="CO215" s="267">
        <v>1000</v>
      </c>
      <c r="CP215" s="267">
        <v>1000</v>
      </c>
      <c r="CQ215" s="267">
        <v>1000</v>
      </c>
      <c r="CR215" s="267">
        <v>1000</v>
      </c>
      <c r="CS215" s="267">
        <v>1000</v>
      </c>
      <c r="CT215" s="267">
        <v>3000</v>
      </c>
      <c r="CU215" s="267">
        <v>1000</v>
      </c>
      <c r="CV215" s="267">
        <v>1000</v>
      </c>
      <c r="CW215" s="267">
        <v>20000</v>
      </c>
      <c r="CX215" s="267">
        <v>9000</v>
      </c>
      <c r="CY215" s="267">
        <v>2000</v>
      </c>
      <c r="CZ215" s="267">
        <v>1000</v>
      </c>
      <c r="DA215" s="267">
        <v>1000</v>
      </c>
      <c r="DB215" s="267">
        <v>1000</v>
      </c>
      <c r="DC215" s="267">
        <v>1000</v>
      </c>
      <c r="DD215" s="267">
        <v>1000</v>
      </c>
      <c r="DE215" s="267">
        <v>1000</v>
      </c>
      <c r="DF215" s="267">
        <v>1000</v>
      </c>
      <c r="DG215" s="267">
        <v>1000</v>
      </c>
      <c r="DH215" s="267">
        <v>1000</v>
      </c>
      <c r="DI215" s="267">
        <v>15000</v>
      </c>
      <c r="DJ215" s="267">
        <v>2000</v>
      </c>
      <c r="DK215" s="267">
        <v>2000</v>
      </c>
      <c r="DL215" s="267">
        <v>36000</v>
      </c>
      <c r="DM215" s="267">
        <v>11000</v>
      </c>
      <c r="DN215" s="267">
        <v>6000</v>
      </c>
      <c r="DO215" s="267">
        <v>3000</v>
      </c>
      <c r="DP215" s="267">
        <v>1000</v>
      </c>
      <c r="DQ215" s="267">
        <v>1000</v>
      </c>
      <c r="DR215" s="267">
        <v>33000</v>
      </c>
      <c r="DS215" s="267">
        <v>16000</v>
      </c>
      <c r="DT215" s="267">
        <v>23000</v>
      </c>
      <c r="DU215" s="267">
        <v>70000</v>
      </c>
      <c r="DV215" s="267">
        <v>1000</v>
      </c>
      <c r="DW215" s="267">
        <v>614000</v>
      </c>
      <c r="DX215" s="267">
        <v>64000</v>
      </c>
      <c r="DY215" s="267">
        <v>548000</v>
      </c>
      <c r="DZ215" s="267">
        <v>68000</v>
      </c>
      <c r="EA215" s="267">
        <v>48000</v>
      </c>
      <c r="EB215" s="267">
        <v>3000</v>
      </c>
      <c r="EC215" s="267">
        <v>125000</v>
      </c>
      <c r="ED215" s="267">
        <v>19000</v>
      </c>
      <c r="EE215" s="267">
        <v>560000</v>
      </c>
      <c r="EF215" s="267">
        <v>68000</v>
      </c>
      <c r="EG215" s="267">
        <v>632000</v>
      </c>
      <c r="EH215" s="267">
        <v>57000</v>
      </c>
      <c r="EI215" s="267">
        <v>687000</v>
      </c>
      <c r="EJ215" s="267">
        <v>88000</v>
      </c>
      <c r="EK215" s="267">
        <v>0</v>
      </c>
      <c r="EL215" s="267">
        <v>0</v>
      </c>
      <c r="EM215" s="267">
        <v>0</v>
      </c>
      <c r="EN215" s="267">
        <v>1</v>
      </c>
      <c r="EO215" s="267">
        <v>0</v>
      </c>
      <c r="EP215" s="267">
        <v>0</v>
      </c>
      <c r="EQ215" s="267">
        <v>0</v>
      </c>
      <c r="ER215" s="267" t="s">
        <v>1661</v>
      </c>
    </row>
    <row r="216" spans="1:148" x14ac:dyDescent="0.35">
      <c r="A216" s="267" t="s">
        <v>2215</v>
      </c>
      <c r="B216" s="267">
        <v>1000</v>
      </c>
      <c r="C216" s="267">
        <v>1000</v>
      </c>
      <c r="D216" s="267">
        <v>1000</v>
      </c>
      <c r="E216" s="267">
        <v>1000</v>
      </c>
      <c r="F216" s="267">
        <v>1000</v>
      </c>
      <c r="G216" s="267">
        <v>1000</v>
      </c>
      <c r="H216" s="267">
        <v>1000</v>
      </c>
      <c r="I216" s="267">
        <v>1000</v>
      </c>
      <c r="J216" s="267">
        <v>1000</v>
      </c>
      <c r="K216" s="267">
        <v>1000</v>
      </c>
      <c r="L216" s="267">
        <v>1000</v>
      </c>
      <c r="M216" s="267">
        <v>1000</v>
      </c>
      <c r="N216" s="267">
        <v>5000</v>
      </c>
      <c r="O216" s="267">
        <v>3000</v>
      </c>
      <c r="P216" s="267">
        <v>1000</v>
      </c>
      <c r="Q216" s="267">
        <v>9000</v>
      </c>
      <c r="R216" s="267">
        <v>1000</v>
      </c>
      <c r="S216" s="267">
        <v>1000</v>
      </c>
      <c r="T216" s="267">
        <v>1000</v>
      </c>
      <c r="U216" s="267">
        <v>1000</v>
      </c>
      <c r="V216" s="267">
        <v>1000</v>
      </c>
      <c r="W216" s="267">
        <v>1000</v>
      </c>
      <c r="X216" s="267">
        <v>1000</v>
      </c>
      <c r="Y216" s="267">
        <v>1000</v>
      </c>
      <c r="Z216" s="267">
        <v>1000</v>
      </c>
      <c r="AA216" s="267">
        <v>1000</v>
      </c>
      <c r="AB216" s="267">
        <v>1000</v>
      </c>
      <c r="AC216" s="267">
        <v>1000</v>
      </c>
      <c r="AD216" s="267">
        <v>2000</v>
      </c>
      <c r="AE216" s="267">
        <v>1000</v>
      </c>
      <c r="AF216" s="267">
        <v>1000</v>
      </c>
      <c r="AG216" s="267">
        <v>1000</v>
      </c>
      <c r="AH216" s="267">
        <v>1000</v>
      </c>
      <c r="AI216" s="267">
        <v>1000</v>
      </c>
      <c r="AJ216" s="267">
        <v>1000</v>
      </c>
      <c r="AK216" s="267">
        <v>1000</v>
      </c>
      <c r="AL216" s="267">
        <v>1000</v>
      </c>
      <c r="AM216" s="267">
        <v>1000</v>
      </c>
      <c r="AN216" s="267">
        <v>1000</v>
      </c>
      <c r="AO216" s="267">
        <v>57000</v>
      </c>
      <c r="AP216" s="267">
        <v>16000</v>
      </c>
      <c r="AQ216" s="267">
        <v>6000</v>
      </c>
      <c r="AR216" s="267">
        <v>6000</v>
      </c>
      <c r="AS216" s="267">
        <v>2000</v>
      </c>
      <c r="AT216" s="267">
        <v>1000</v>
      </c>
      <c r="AU216" s="267">
        <v>11000</v>
      </c>
      <c r="AV216" s="267">
        <v>1000</v>
      </c>
      <c r="AW216" s="267">
        <v>1000</v>
      </c>
      <c r="AX216" s="267">
        <v>3000</v>
      </c>
      <c r="AY216" s="267">
        <v>1000</v>
      </c>
      <c r="AZ216" s="267">
        <v>1000</v>
      </c>
      <c r="BA216" s="267">
        <v>2000</v>
      </c>
      <c r="BB216" s="267">
        <v>1000</v>
      </c>
      <c r="BC216" s="267">
        <v>1000</v>
      </c>
      <c r="BD216" s="267">
        <v>1000</v>
      </c>
      <c r="BE216" s="267">
        <v>1000</v>
      </c>
      <c r="BF216" s="267">
        <v>1000</v>
      </c>
      <c r="BG216" s="267">
        <v>2000</v>
      </c>
      <c r="BH216" s="267">
        <v>1000</v>
      </c>
      <c r="BI216" s="267">
        <v>1000</v>
      </c>
      <c r="BJ216" s="267">
        <v>4000</v>
      </c>
      <c r="BK216" s="267">
        <v>1000</v>
      </c>
      <c r="BL216" s="267">
        <v>1000</v>
      </c>
      <c r="BM216" s="267">
        <v>1000</v>
      </c>
      <c r="BN216" s="267">
        <v>1000</v>
      </c>
      <c r="BO216" s="267">
        <v>1000</v>
      </c>
      <c r="BP216" s="267">
        <v>4000</v>
      </c>
      <c r="BQ216" s="267">
        <v>1000</v>
      </c>
      <c r="BR216" s="267">
        <v>1000</v>
      </c>
      <c r="BS216" s="267">
        <v>1000</v>
      </c>
      <c r="BT216" s="267">
        <v>1000</v>
      </c>
      <c r="BU216" s="267">
        <v>1000</v>
      </c>
      <c r="BV216" s="267">
        <v>1000</v>
      </c>
      <c r="BW216" s="267">
        <v>2000</v>
      </c>
      <c r="BX216" s="267">
        <v>1000</v>
      </c>
      <c r="BY216" s="267">
        <v>1000</v>
      </c>
      <c r="BZ216" s="267">
        <v>1000</v>
      </c>
      <c r="CA216" s="267">
        <v>1000</v>
      </c>
      <c r="CB216" s="267">
        <v>1000</v>
      </c>
      <c r="CC216" s="267">
        <v>1000</v>
      </c>
      <c r="CD216" s="267">
        <v>1000</v>
      </c>
      <c r="CE216" s="267">
        <v>4000</v>
      </c>
      <c r="CF216" s="267">
        <v>1000</v>
      </c>
      <c r="CG216" s="267">
        <v>1000</v>
      </c>
      <c r="CH216" s="267">
        <v>1000</v>
      </c>
      <c r="CI216" s="267">
        <v>1000</v>
      </c>
      <c r="CJ216" s="267">
        <v>1000</v>
      </c>
      <c r="CK216" s="267">
        <v>1000</v>
      </c>
      <c r="CL216" s="267">
        <v>1000</v>
      </c>
      <c r="CM216" s="267">
        <v>1000</v>
      </c>
      <c r="CN216" s="267">
        <v>2000</v>
      </c>
      <c r="CO216" s="267">
        <v>1000</v>
      </c>
      <c r="CP216" s="267">
        <v>1000</v>
      </c>
      <c r="CQ216" s="267">
        <v>1000</v>
      </c>
      <c r="CR216" s="267">
        <v>1000</v>
      </c>
      <c r="CS216" s="267">
        <v>1000</v>
      </c>
      <c r="CT216" s="267">
        <v>3000</v>
      </c>
      <c r="CU216" s="267">
        <v>1000</v>
      </c>
      <c r="CV216" s="267">
        <v>1000</v>
      </c>
      <c r="CW216" s="267">
        <v>20000</v>
      </c>
      <c r="CX216" s="267">
        <v>9000</v>
      </c>
      <c r="CY216" s="267">
        <v>2000</v>
      </c>
      <c r="CZ216" s="267">
        <v>1000</v>
      </c>
      <c r="DA216" s="267">
        <v>1000</v>
      </c>
      <c r="DB216" s="267">
        <v>1000</v>
      </c>
      <c r="DC216" s="267">
        <v>1000</v>
      </c>
      <c r="DD216" s="267">
        <v>1000</v>
      </c>
      <c r="DE216" s="267">
        <v>1000</v>
      </c>
      <c r="DF216" s="267">
        <v>1000</v>
      </c>
      <c r="DG216" s="267">
        <v>1000</v>
      </c>
      <c r="DH216" s="267">
        <v>1000</v>
      </c>
      <c r="DI216" s="267">
        <v>15000</v>
      </c>
      <c r="DJ216" s="267">
        <v>2000</v>
      </c>
      <c r="DK216" s="267">
        <v>2000</v>
      </c>
      <c r="DL216" s="267">
        <v>36000</v>
      </c>
      <c r="DM216" s="267">
        <v>11000</v>
      </c>
      <c r="DN216" s="267">
        <v>6000</v>
      </c>
      <c r="DO216" s="267">
        <v>3000</v>
      </c>
      <c r="DP216" s="267">
        <v>1000</v>
      </c>
      <c r="DQ216" s="267">
        <v>1000</v>
      </c>
      <c r="DR216" s="267">
        <v>33000</v>
      </c>
      <c r="DS216" s="267">
        <v>16000</v>
      </c>
      <c r="DT216" s="267">
        <v>23000</v>
      </c>
      <c r="DU216" s="267">
        <v>70000</v>
      </c>
      <c r="DV216" s="267">
        <v>1000</v>
      </c>
      <c r="DW216" s="267">
        <v>614000</v>
      </c>
      <c r="DX216" s="267">
        <v>64000</v>
      </c>
      <c r="DY216" s="267">
        <v>548000</v>
      </c>
      <c r="DZ216" s="267">
        <v>68000</v>
      </c>
      <c r="EA216" s="267">
        <v>48000</v>
      </c>
      <c r="EB216" s="267">
        <v>3000</v>
      </c>
      <c r="EC216" s="267">
        <v>125000</v>
      </c>
      <c r="ED216" s="267">
        <v>19000</v>
      </c>
      <c r="EE216" s="267">
        <v>560000</v>
      </c>
      <c r="EF216" s="267">
        <v>68000</v>
      </c>
      <c r="EG216" s="267">
        <v>632000</v>
      </c>
      <c r="EH216" s="267">
        <v>57000</v>
      </c>
      <c r="EI216" s="267">
        <v>687000</v>
      </c>
      <c r="EJ216" s="267">
        <v>88000</v>
      </c>
      <c r="EK216" s="267">
        <v>0</v>
      </c>
      <c r="EL216" s="267">
        <v>0</v>
      </c>
      <c r="EM216" s="267">
        <v>0</v>
      </c>
      <c r="EN216" s="267">
        <v>1</v>
      </c>
      <c r="EO216" s="267">
        <v>0</v>
      </c>
      <c r="EP216" s="267">
        <v>0</v>
      </c>
      <c r="EQ216" s="267">
        <v>0</v>
      </c>
      <c r="ER216" s="267" t="s">
        <v>2213</v>
      </c>
    </row>
    <row r="217" spans="1:148" x14ac:dyDescent="0.35">
      <c r="A217" s="267" t="s">
        <v>1114</v>
      </c>
      <c r="B217" s="267">
        <v>1000</v>
      </c>
      <c r="C217" s="267">
        <v>1000</v>
      </c>
      <c r="D217" s="267">
        <v>1000</v>
      </c>
      <c r="E217" s="267">
        <v>1000</v>
      </c>
      <c r="F217" s="267">
        <v>1000</v>
      </c>
      <c r="G217" s="267">
        <v>1000</v>
      </c>
      <c r="H217" s="267">
        <v>1000</v>
      </c>
      <c r="I217" s="267">
        <v>1000</v>
      </c>
      <c r="J217" s="267">
        <v>1000</v>
      </c>
      <c r="K217" s="267">
        <v>1000</v>
      </c>
      <c r="L217" s="267">
        <v>1000</v>
      </c>
      <c r="M217" s="267">
        <v>1000</v>
      </c>
      <c r="N217" s="267">
        <v>5000</v>
      </c>
      <c r="O217" s="267">
        <v>3000</v>
      </c>
      <c r="P217" s="267">
        <v>1000</v>
      </c>
      <c r="Q217" s="267">
        <v>9000</v>
      </c>
      <c r="R217" s="267">
        <v>1000</v>
      </c>
      <c r="S217" s="267">
        <v>1000</v>
      </c>
      <c r="T217" s="267">
        <v>1000</v>
      </c>
      <c r="U217" s="267">
        <v>1000</v>
      </c>
      <c r="V217" s="267">
        <v>1000</v>
      </c>
      <c r="W217" s="267">
        <v>1000</v>
      </c>
      <c r="X217" s="267">
        <v>1000</v>
      </c>
      <c r="Y217" s="267">
        <v>1000</v>
      </c>
      <c r="Z217" s="267">
        <v>1000</v>
      </c>
      <c r="AA217" s="267">
        <v>1000</v>
      </c>
      <c r="AB217" s="267">
        <v>1000</v>
      </c>
      <c r="AC217" s="267">
        <v>1000</v>
      </c>
      <c r="AD217" s="267">
        <v>2000</v>
      </c>
      <c r="AE217" s="267">
        <v>1000</v>
      </c>
      <c r="AF217" s="267">
        <v>1000</v>
      </c>
      <c r="AG217" s="267">
        <v>1000</v>
      </c>
      <c r="AH217" s="267">
        <v>1000</v>
      </c>
      <c r="AI217" s="267">
        <v>1000</v>
      </c>
      <c r="AJ217" s="267">
        <v>1000</v>
      </c>
      <c r="AK217" s="267">
        <v>1000</v>
      </c>
      <c r="AL217" s="267">
        <v>1000</v>
      </c>
      <c r="AM217" s="267">
        <v>1000</v>
      </c>
      <c r="AN217" s="267">
        <v>1000</v>
      </c>
      <c r="AO217" s="267">
        <v>57000</v>
      </c>
      <c r="AP217" s="267">
        <v>16000</v>
      </c>
      <c r="AQ217" s="267">
        <v>6000</v>
      </c>
      <c r="AR217" s="267">
        <v>6000</v>
      </c>
      <c r="AS217" s="267">
        <v>2000</v>
      </c>
      <c r="AT217" s="267">
        <v>1000</v>
      </c>
      <c r="AU217" s="267">
        <v>11000</v>
      </c>
      <c r="AV217" s="267">
        <v>1000</v>
      </c>
      <c r="AW217" s="267">
        <v>1000</v>
      </c>
      <c r="AX217" s="267">
        <v>3000</v>
      </c>
      <c r="AY217" s="267">
        <v>1000</v>
      </c>
      <c r="AZ217" s="267">
        <v>1000</v>
      </c>
      <c r="BA217" s="267">
        <v>2000</v>
      </c>
      <c r="BB217" s="267">
        <v>1000</v>
      </c>
      <c r="BC217" s="267">
        <v>1000</v>
      </c>
      <c r="BD217" s="267">
        <v>1000</v>
      </c>
      <c r="BE217" s="267">
        <v>1000</v>
      </c>
      <c r="BF217" s="267">
        <v>1000</v>
      </c>
      <c r="BG217" s="267">
        <v>2000</v>
      </c>
      <c r="BH217" s="267">
        <v>1000</v>
      </c>
      <c r="BI217" s="267">
        <v>1000</v>
      </c>
      <c r="BJ217" s="267">
        <v>4000</v>
      </c>
      <c r="BK217" s="267">
        <v>1000</v>
      </c>
      <c r="BL217" s="267">
        <v>1000</v>
      </c>
      <c r="BM217" s="267">
        <v>1000</v>
      </c>
      <c r="BN217" s="267">
        <v>1000</v>
      </c>
      <c r="BO217" s="267">
        <v>1000</v>
      </c>
      <c r="BP217" s="267">
        <v>4000</v>
      </c>
      <c r="BQ217" s="267">
        <v>1000</v>
      </c>
      <c r="BR217" s="267">
        <v>1000</v>
      </c>
      <c r="BS217" s="267">
        <v>1000</v>
      </c>
      <c r="BT217" s="267">
        <v>1000</v>
      </c>
      <c r="BU217" s="267">
        <v>1000</v>
      </c>
      <c r="BV217" s="267">
        <v>1000</v>
      </c>
      <c r="BW217" s="267">
        <v>2000</v>
      </c>
      <c r="BX217" s="267">
        <v>1000</v>
      </c>
      <c r="BY217" s="267">
        <v>1000</v>
      </c>
      <c r="BZ217" s="267">
        <v>1000</v>
      </c>
      <c r="CA217" s="267">
        <v>1000</v>
      </c>
      <c r="CB217" s="267">
        <v>1000</v>
      </c>
      <c r="CC217" s="267">
        <v>1000</v>
      </c>
      <c r="CD217" s="267">
        <v>1000</v>
      </c>
      <c r="CE217" s="267">
        <v>4000</v>
      </c>
      <c r="CF217" s="267">
        <v>1000</v>
      </c>
      <c r="CG217" s="267">
        <v>1000</v>
      </c>
      <c r="CH217" s="267">
        <v>1000</v>
      </c>
      <c r="CI217" s="267">
        <v>1000</v>
      </c>
      <c r="CJ217" s="267">
        <v>1000</v>
      </c>
      <c r="CK217" s="267">
        <v>1000</v>
      </c>
      <c r="CL217" s="267">
        <v>1000</v>
      </c>
      <c r="CM217" s="267">
        <v>1000</v>
      </c>
      <c r="CN217" s="267">
        <v>2000</v>
      </c>
      <c r="CO217" s="267">
        <v>1000</v>
      </c>
      <c r="CP217" s="267">
        <v>1000</v>
      </c>
      <c r="CQ217" s="267">
        <v>1000</v>
      </c>
      <c r="CR217" s="267">
        <v>1000</v>
      </c>
      <c r="CS217" s="267">
        <v>1000</v>
      </c>
      <c r="CT217" s="267">
        <v>3000</v>
      </c>
      <c r="CU217" s="267">
        <v>1000</v>
      </c>
      <c r="CV217" s="267">
        <v>1000</v>
      </c>
      <c r="CW217" s="267">
        <v>20000</v>
      </c>
      <c r="CX217" s="267">
        <v>9000</v>
      </c>
      <c r="CY217" s="267">
        <v>2000</v>
      </c>
      <c r="CZ217" s="267">
        <v>1000</v>
      </c>
      <c r="DA217" s="267">
        <v>1000</v>
      </c>
      <c r="DB217" s="267">
        <v>1000</v>
      </c>
      <c r="DC217" s="267">
        <v>1000</v>
      </c>
      <c r="DD217" s="267">
        <v>1000</v>
      </c>
      <c r="DE217" s="267">
        <v>1000</v>
      </c>
      <c r="DF217" s="267">
        <v>1000</v>
      </c>
      <c r="DG217" s="267">
        <v>1000</v>
      </c>
      <c r="DH217" s="267">
        <v>1000</v>
      </c>
      <c r="DI217" s="267">
        <v>15000</v>
      </c>
      <c r="DJ217" s="267">
        <v>2000</v>
      </c>
      <c r="DK217" s="267">
        <v>2000</v>
      </c>
      <c r="DL217" s="267">
        <v>36000</v>
      </c>
      <c r="DM217" s="267">
        <v>11000</v>
      </c>
      <c r="DN217" s="267">
        <v>6000</v>
      </c>
      <c r="DO217" s="267">
        <v>3000</v>
      </c>
      <c r="DP217" s="267">
        <v>1000</v>
      </c>
      <c r="DQ217" s="267">
        <v>1000</v>
      </c>
      <c r="DR217" s="267">
        <v>33000</v>
      </c>
      <c r="DS217" s="267">
        <v>16000</v>
      </c>
      <c r="DT217" s="267">
        <v>23000</v>
      </c>
      <c r="DU217" s="267">
        <v>70000</v>
      </c>
      <c r="DV217" s="267">
        <v>1000</v>
      </c>
      <c r="DW217" s="267">
        <v>614000</v>
      </c>
      <c r="DX217" s="267">
        <v>64000</v>
      </c>
      <c r="DY217" s="267">
        <v>548000</v>
      </c>
      <c r="DZ217" s="267">
        <v>68000</v>
      </c>
      <c r="EA217" s="267">
        <v>48000</v>
      </c>
      <c r="EB217" s="267">
        <v>3000</v>
      </c>
      <c r="EC217" s="267">
        <v>125000</v>
      </c>
      <c r="ED217" s="267">
        <v>19000</v>
      </c>
      <c r="EE217" s="267">
        <v>560000</v>
      </c>
      <c r="EF217" s="267">
        <v>68000</v>
      </c>
      <c r="EG217" s="267">
        <v>632000</v>
      </c>
      <c r="EH217" s="267">
        <v>57000</v>
      </c>
      <c r="EI217" s="267">
        <v>687000</v>
      </c>
      <c r="EJ217" s="267">
        <v>88000</v>
      </c>
      <c r="EK217" s="267">
        <v>0</v>
      </c>
      <c r="EL217" s="267">
        <v>0</v>
      </c>
      <c r="EM217" s="267">
        <v>0</v>
      </c>
      <c r="EN217" s="267">
        <v>1</v>
      </c>
      <c r="EO217" s="267">
        <v>0</v>
      </c>
      <c r="EP217" s="267">
        <v>0</v>
      </c>
      <c r="EQ217" s="267">
        <v>0</v>
      </c>
      <c r="ER217" s="267" t="s">
        <v>1112</v>
      </c>
    </row>
    <row r="218" spans="1:148" x14ac:dyDescent="0.35">
      <c r="A218" s="267" t="s">
        <v>1630</v>
      </c>
      <c r="B218" s="267">
        <v>1000</v>
      </c>
      <c r="C218" s="267">
        <v>1000</v>
      </c>
      <c r="D218" s="267">
        <v>1000</v>
      </c>
      <c r="E218" s="267">
        <v>1000</v>
      </c>
      <c r="F218" s="267">
        <v>1000</v>
      </c>
      <c r="G218" s="267">
        <v>1000</v>
      </c>
      <c r="H218" s="267">
        <v>1000</v>
      </c>
      <c r="I218" s="267">
        <v>1000</v>
      </c>
      <c r="J218" s="267">
        <v>1000</v>
      </c>
      <c r="K218" s="267">
        <v>1000</v>
      </c>
      <c r="L218" s="267">
        <v>1000</v>
      </c>
      <c r="M218" s="267">
        <v>1000</v>
      </c>
      <c r="N218" s="267">
        <v>5000</v>
      </c>
      <c r="O218" s="267">
        <v>3000</v>
      </c>
      <c r="P218" s="267">
        <v>1000</v>
      </c>
      <c r="Q218" s="267">
        <v>9000</v>
      </c>
      <c r="R218" s="267">
        <v>1000</v>
      </c>
      <c r="S218" s="267">
        <v>1000</v>
      </c>
      <c r="T218" s="267">
        <v>1000</v>
      </c>
      <c r="U218" s="267">
        <v>1000</v>
      </c>
      <c r="V218" s="267">
        <v>1000</v>
      </c>
      <c r="W218" s="267">
        <v>1000</v>
      </c>
      <c r="X218" s="267">
        <v>1000</v>
      </c>
      <c r="Y218" s="267">
        <v>1000</v>
      </c>
      <c r="Z218" s="267">
        <v>1000</v>
      </c>
      <c r="AA218" s="267">
        <v>1000</v>
      </c>
      <c r="AB218" s="267">
        <v>1000</v>
      </c>
      <c r="AC218" s="267">
        <v>1000</v>
      </c>
      <c r="AD218" s="267">
        <v>2000</v>
      </c>
      <c r="AE218" s="267">
        <v>1000</v>
      </c>
      <c r="AF218" s="267">
        <v>1000</v>
      </c>
      <c r="AG218" s="267">
        <v>1000</v>
      </c>
      <c r="AH218" s="267">
        <v>1000</v>
      </c>
      <c r="AI218" s="267">
        <v>1000</v>
      </c>
      <c r="AJ218" s="267">
        <v>1000</v>
      </c>
      <c r="AK218" s="267">
        <v>1000</v>
      </c>
      <c r="AL218" s="267">
        <v>1000</v>
      </c>
      <c r="AM218" s="267">
        <v>1000</v>
      </c>
      <c r="AN218" s="267">
        <v>1000</v>
      </c>
      <c r="AO218" s="267">
        <v>57000</v>
      </c>
      <c r="AP218" s="267">
        <v>16000</v>
      </c>
      <c r="AQ218" s="267">
        <v>6000</v>
      </c>
      <c r="AR218" s="267">
        <v>6000</v>
      </c>
      <c r="AS218" s="267">
        <v>2000</v>
      </c>
      <c r="AT218" s="267">
        <v>1000</v>
      </c>
      <c r="AU218" s="267">
        <v>11000</v>
      </c>
      <c r="AV218" s="267">
        <v>1000</v>
      </c>
      <c r="AW218" s="267">
        <v>1000</v>
      </c>
      <c r="AX218" s="267">
        <v>3000</v>
      </c>
      <c r="AY218" s="267">
        <v>1000</v>
      </c>
      <c r="AZ218" s="267">
        <v>1000</v>
      </c>
      <c r="BA218" s="267">
        <v>2000</v>
      </c>
      <c r="BB218" s="267">
        <v>1000</v>
      </c>
      <c r="BC218" s="267">
        <v>1000</v>
      </c>
      <c r="BD218" s="267">
        <v>1000</v>
      </c>
      <c r="BE218" s="267">
        <v>1000</v>
      </c>
      <c r="BF218" s="267">
        <v>1000</v>
      </c>
      <c r="BG218" s="267">
        <v>2000</v>
      </c>
      <c r="BH218" s="267">
        <v>1000</v>
      </c>
      <c r="BI218" s="267">
        <v>1000</v>
      </c>
      <c r="BJ218" s="267">
        <v>4000</v>
      </c>
      <c r="BK218" s="267">
        <v>1000</v>
      </c>
      <c r="BL218" s="267">
        <v>1000</v>
      </c>
      <c r="BM218" s="267">
        <v>1000</v>
      </c>
      <c r="BN218" s="267">
        <v>1000</v>
      </c>
      <c r="BO218" s="267">
        <v>1000</v>
      </c>
      <c r="BP218" s="267">
        <v>4000</v>
      </c>
      <c r="BQ218" s="267">
        <v>1000</v>
      </c>
      <c r="BR218" s="267">
        <v>1000</v>
      </c>
      <c r="BS218" s="267">
        <v>1000</v>
      </c>
      <c r="BT218" s="267">
        <v>1000</v>
      </c>
      <c r="BU218" s="267">
        <v>1000</v>
      </c>
      <c r="BV218" s="267">
        <v>1000</v>
      </c>
      <c r="BW218" s="267">
        <v>2000</v>
      </c>
      <c r="BX218" s="267">
        <v>1000</v>
      </c>
      <c r="BY218" s="267">
        <v>1000</v>
      </c>
      <c r="BZ218" s="267">
        <v>1000</v>
      </c>
      <c r="CA218" s="267">
        <v>1000</v>
      </c>
      <c r="CB218" s="267">
        <v>1000</v>
      </c>
      <c r="CC218" s="267">
        <v>1000</v>
      </c>
      <c r="CD218" s="267">
        <v>1000</v>
      </c>
      <c r="CE218" s="267">
        <v>4000</v>
      </c>
      <c r="CF218" s="267">
        <v>1000</v>
      </c>
      <c r="CG218" s="267">
        <v>1000</v>
      </c>
      <c r="CH218" s="267">
        <v>1000</v>
      </c>
      <c r="CI218" s="267">
        <v>1000</v>
      </c>
      <c r="CJ218" s="267">
        <v>1000</v>
      </c>
      <c r="CK218" s="267">
        <v>1000</v>
      </c>
      <c r="CL218" s="267">
        <v>1000</v>
      </c>
      <c r="CM218" s="267">
        <v>1000</v>
      </c>
      <c r="CN218" s="267">
        <v>2000</v>
      </c>
      <c r="CO218" s="267">
        <v>1000</v>
      </c>
      <c r="CP218" s="267">
        <v>1000</v>
      </c>
      <c r="CQ218" s="267">
        <v>1000</v>
      </c>
      <c r="CR218" s="267">
        <v>1000</v>
      </c>
      <c r="CS218" s="267">
        <v>1000</v>
      </c>
      <c r="CT218" s="267">
        <v>3000</v>
      </c>
      <c r="CU218" s="267">
        <v>1000</v>
      </c>
      <c r="CV218" s="267">
        <v>1000</v>
      </c>
      <c r="CW218" s="267">
        <v>20000</v>
      </c>
      <c r="CX218" s="267">
        <v>9000</v>
      </c>
      <c r="CY218" s="267">
        <v>2000</v>
      </c>
      <c r="CZ218" s="267">
        <v>1000</v>
      </c>
      <c r="DA218" s="267">
        <v>1000</v>
      </c>
      <c r="DB218" s="267">
        <v>1000</v>
      </c>
      <c r="DC218" s="267">
        <v>1000</v>
      </c>
      <c r="DD218" s="267">
        <v>1000</v>
      </c>
      <c r="DE218" s="267">
        <v>1000</v>
      </c>
      <c r="DF218" s="267">
        <v>1000</v>
      </c>
      <c r="DG218" s="267">
        <v>1000</v>
      </c>
      <c r="DH218" s="267">
        <v>1000</v>
      </c>
      <c r="DI218" s="267">
        <v>15000</v>
      </c>
      <c r="DJ218" s="267">
        <v>2000</v>
      </c>
      <c r="DK218" s="267">
        <v>2000</v>
      </c>
      <c r="DL218" s="267">
        <v>36000</v>
      </c>
      <c r="DM218" s="267">
        <v>11000</v>
      </c>
      <c r="DN218" s="267">
        <v>6000</v>
      </c>
      <c r="DO218" s="267">
        <v>3000</v>
      </c>
      <c r="DP218" s="267">
        <v>1000</v>
      </c>
      <c r="DQ218" s="267">
        <v>1000</v>
      </c>
      <c r="DR218" s="267">
        <v>33000</v>
      </c>
      <c r="DS218" s="267">
        <v>16000</v>
      </c>
      <c r="DT218" s="267">
        <v>23000</v>
      </c>
      <c r="DU218" s="267">
        <v>70000</v>
      </c>
      <c r="DV218" s="267">
        <v>1000</v>
      </c>
      <c r="DW218" s="267">
        <v>614000</v>
      </c>
      <c r="DX218" s="267">
        <v>64000</v>
      </c>
      <c r="DY218" s="267">
        <v>548000</v>
      </c>
      <c r="DZ218" s="267">
        <v>68000</v>
      </c>
      <c r="EA218" s="267">
        <v>48000</v>
      </c>
      <c r="EB218" s="267">
        <v>3000</v>
      </c>
      <c r="EC218" s="267">
        <v>125000</v>
      </c>
      <c r="ED218" s="267">
        <v>19000</v>
      </c>
      <c r="EE218" s="267">
        <v>560000</v>
      </c>
      <c r="EF218" s="267">
        <v>68000</v>
      </c>
      <c r="EG218" s="267">
        <v>632000</v>
      </c>
      <c r="EH218" s="267">
        <v>57000</v>
      </c>
      <c r="EI218" s="267">
        <v>687000</v>
      </c>
      <c r="EJ218" s="267">
        <v>88000</v>
      </c>
      <c r="EK218" s="267">
        <v>0</v>
      </c>
      <c r="EL218" s="267">
        <v>0</v>
      </c>
      <c r="EM218" s="267">
        <v>0</v>
      </c>
      <c r="EN218" s="267">
        <v>1</v>
      </c>
      <c r="EO218" s="267">
        <v>0</v>
      </c>
      <c r="EP218" s="267">
        <v>0</v>
      </c>
      <c r="EQ218" s="267">
        <v>0</v>
      </c>
      <c r="ER218" s="267" t="s">
        <v>1628</v>
      </c>
    </row>
    <row r="219" spans="1:148" x14ac:dyDescent="0.35">
      <c r="A219" s="267" t="s">
        <v>1819</v>
      </c>
      <c r="B219" s="267">
        <v>1000</v>
      </c>
      <c r="C219" s="267">
        <v>1000</v>
      </c>
      <c r="D219" s="267">
        <v>1000</v>
      </c>
      <c r="E219" s="267">
        <v>1000</v>
      </c>
      <c r="F219" s="267">
        <v>1000</v>
      </c>
      <c r="G219" s="267">
        <v>1000</v>
      </c>
      <c r="H219" s="267">
        <v>1000</v>
      </c>
      <c r="I219" s="267">
        <v>1000</v>
      </c>
      <c r="J219" s="267">
        <v>1000</v>
      </c>
      <c r="K219" s="267">
        <v>1000</v>
      </c>
      <c r="L219" s="267">
        <v>1000</v>
      </c>
      <c r="M219" s="267">
        <v>1000</v>
      </c>
      <c r="N219" s="267">
        <v>5000</v>
      </c>
      <c r="O219" s="267">
        <v>3000</v>
      </c>
      <c r="P219" s="267">
        <v>1000</v>
      </c>
      <c r="Q219" s="267">
        <v>9000</v>
      </c>
      <c r="R219" s="267">
        <v>1000</v>
      </c>
      <c r="S219" s="267">
        <v>1000</v>
      </c>
      <c r="T219" s="267">
        <v>1000</v>
      </c>
      <c r="U219" s="267">
        <v>1000</v>
      </c>
      <c r="V219" s="267">
        <v>1000</v>
      </c>
      <c r="W219" s="267">
        <v>1000</v>
      </c>
      <c r="X219" s="267">
        <v>1000</v>
      </c>
      <c r="Y219" s="267">
        <v>1000</v>
      </c>
      <c r="Z219" s="267">
        <v>1000</v>
      </c>
      <c r="AA219" s="267">
        <v>1000</v>
      </c>
      <c r="AB219" s="267">
        <v>1000</v>
      </c>
      <c r="AC219" s="267">
        <v>1000</v>
      </c>
      <c r="AD219" s="267">
        <v>2000</v>
      </c>
      <c r="AE219" s="267">
        <v>1000</v>
      </c>
      <c r="AF219" s="267">
        <v>1000</v>
      </c>
      <c r="AG219" s="267">
        <v>1000</v>
      </c>
      <c r="AH219" s="267">
        <v>1000</v>
      </c>
      <c r="AI219" s="267">
        <v>1000</v>
      </c>
      <c r="AJ219" s="267">
        <v>1000</v>
      </c>
      <c r="AK219" s="267">
        <v>1000</v>
      </c>
      <c r="AL219" s="267">
        <v>1000</v>
      </c>
      <c r="AM219" s="267">
        <v>1000</v>
      </c>
      <c r="AN219" s="267">
        <v>1000</v>
      </c>
      <c r="AO219" s="267">
        <v>57000</v>
      </c>
      <c r="AP219" s="267">
        <v>16000</v>
      </c>
      <c r="AQ219" s="267">
        <v>6000</v>
      </c>
      <c r="AR219" s="267">
        <v>6000</v>
      </c>
      <c r="AS219" s="267">
        <v>2000</v>
      </c>
      <c r="AT219" s="267">
        <v>1000</v>
      </c>
      <c r="AU219" s="267">
        <v>11000</v>
      </c>
      <c r="AV219" s="267">
        <v>1000</v>
      </c>
      <c r="AW219" s="267">
        <v>1000</v>
      </c>
      <c r="AX219" s="267">
        <v>3000</v>
      </c>
      <c r="AY219" s="267">
        <v>1000</v>
      </c>
      <c r="AZ219" s="267">
        <v>1000</v>
      </c>
      <c r="BA219" s="267">
        <v>2000</v>
      </c>
      <c r="BB219" s="267">
        <v>1000</v>
      </c>
      <c r="BC219" s="267">
        <v>1000</v>
      </c>
      <c r="BD219" s="267">
        <v>1000</v>
      </c>
      <c r="BE219" s="267">
        <v>1000</v>
      </c>
      <c r="BF219" s="267">
        <v>1000</v>
      </c>
      <c r="BG219" s="267">
        <v>2000</v>
      </c>
      <c r="BH219" s="267">
        <v>1000</v>
      </c>
      <c r="BI219" s="267">
        <v>1000</v>
      </c>
      <c r="BJ219" s="267">
        <v>4000</v>
      </c>
      <c r="BK219" s="267">
        <v>1000</v>
      </c>
      <c r="BL219" s="267">
        <v>1000</v>
      </c>
      <c r="BM219" s="267">
        <v>1000</v>
      </c>
      <c r="BN219" s="267">
        <v>1000</v>
      </c>
      <c r="BO219" s="267">
        <v>1000</v>
      </c>
      <c r="BP219" s="267">
        <v>4000</v>
      </c>
      <c r="BQ219" s="267">
        <v>1000</v>
      </c>
      <c r="BR219" s="267">
        <v>1000</v>
      </c>
      <c r="BS219" s="267">
        <v>1000</v>
      </c>
      <c r="BT219" s="267">
        <v>1000</v>
      </c>
      <c r="BU219" s="267">
        <v>1000</v>
      </c>
      <c r="BV219" s="267">
        <v>1000</v>
      </c>
      <c r="BW219" s="267">
        <v>2000</v>
      </c>
      <c r="BX219" s="267">
        <v>1000</v>
      </c>
      <c r="BY219" s="267">
        <v>1000</v>
      </c>
      <c r="BZ219" s="267">
        <v>1000</v>
      </c>
      <c r="CA219" s="267">
        <v>1000</v>
      </c>
      <c r="CB219" s="267">
        <v>1000</v>
      </c>
      <c r="CC219" s="267">
        <v>1000</v>
      </c>
      <c r="CD219" s="267">
        <v>1000</v>
      </c>
      <c r="CE219" s="267">
        <v>4000</v>
      </c>
      <c r="CF219" s="267">
        <v>1000</v>
      </c>
      <c r="CG219" s="267">
        <v>1000</v>
      </c>
      <c r="CH219" s="267">
        <v>1000</v>
      </c>
      <c r="CI219" s="267">
        <v>1000</v>
      </c>
      <c r="CJ219" s="267">
        <v>1000</v>
      </c>
      <c r="CK219" s="267">
        <v>1000</v>
      </c>
      <c r="CL219" s="267">
        <v>1000</v>
      </c>
      <c r="CM219" s="267">
        <v>1000</v>
      </c>
      <c r="CN219" s="267">
        <v>2000</v>
      </c>
      <c r="CO219" s="267">
        <v>1000</v>
      </c>
      <c r="CP219" s="267">
        <v>1000</v>
      </c>
      <c r="CQ219" s="267">
        <v>1000</v>
      </c>
      <c r="CR219" s="267">
        <v>1000</v>
      </c>
      <c r="CS219" s="267">
        <v>1000</v>
      </c>
      <c r="CT219" s="267">
        <v>3000</v>
      </c>
      <c r="CU219" s="267">
        <v>1000</v>
      </c>
      <c r="CV219" s="267">
        <v>1000</v>
      </c>
      <c r="CW219" s="267">
        <v>20000</v>
      </c>
      <c r="CX219" s="267">
        <v>9000</v>
      </c>
      <c r="CY219" s="267">
        <v>2000</v>
      </c>
      <c r="CZ219" s="267">
        <v>1000</v>
      </c>
      <c r="DA219" s="267">
        <v>1000</v>
      </c>
      <c r="DB219" s="267">
        <v>1000</v>
      </c>
      <c r="DC219" s="267">
        <v>1000</v>
      </c>
      <c r="DD219" s="267">
        <v>1000</v>
      </c>
      <c r="DE219" s="267">
        <v>1000</v>
      </c>
      <c r="DF219" s="267">
        <v>1000</v>
      </c>
      <c r="DG219" s="267">
        <v>1000</v>
      </c>
      <c r="DH219" s="267">
        <v>1000</v>
      </c>
      <c r="DI219" s="267">
        <v>15000</v>
      </c>
      <c r="DJ219" s="267">
        <v>2000</v>
      </c>
      <c r="DK219" s="267">
        <v>2000</v>
      </c>
      <c r="DL219" s="267">
        <v>36000</v>
      </c>
      <c r="DM219" s="267">
        <v>11000</v>
      </c>
      <c r="DN219" s="267">
        <v>6000</v>
      </c>
      <c r="DO219" s="267">
        <v>3000</v>
      </c>
      <c r="DP219" s="267">
        <v>1000</v>
      </c>
      <c r="DQ219" s="267">
        <v>1000</v>
      </c>
      <c r="DR219" s="267">
        <v>33000</v>
      </c>
      <c r="DS219" s="267">
        <v>16000</v>
      </c>
      <c r="DT219" s="267">
        <v>23000</v>
      </c>
      <c r="DU219" s="267">
        <v>70000</v>
      </c>
      <c r="DV219" s="267">
        <v>1000</v>
      </c>
      <c r="DW219" s="267">
        <v>614000</v>
      </c>
      <c r="DX219" s="267">
        <v>64000</v>
      </c>
      <c r="DY219" s="267">
        <v>548000</v>
      </c>
      <c r="DZ219" s="267">
        <v>68000</v>
      </c>
      <c r="EA219" s="267">
        <v>48000</v>
      </c>
      <c r="EB219" s="267">
        <v>3000</v>
      </c>
      <c r="EC219" s="267">
        <v>125000</v>
      </c>
      <c r="ED219" s="267">
        <v>19000</v>
      </c>
      <c r="EE219" s="267">
        <v>560000</v>
      </c>
      <c r="EF219" s="267">
        <v>68000</v>
      </c>
      <c r="EG219" s="267">
        <v>632000</v>
      </c>
      <c r="EH219" s="267">
        <v>57000</v>
      </c>
      <c r="EI219" s="267">
        <v>687000</v>
      </c>
      <c r="EJ219" s="267">
        <v>88000</v>
      </c>
      <c r="EK219" s="267">
        <v>0</v>
      </c>
      <c r="EL219" s="267">
        <v>0</v>
      </c>
      <c r="EM219" s="267">
        <v>0</v>
      </c>
      <c r="EN219" s="267">
        <v>1</v>
      </c>
      <c r="EO219" s="267">
        <v>0</v>
      </c>
      <c r="EP219" s="267">
        <v>0</v>
      </c>
      <c r="EQ219" s="267">
        <v>1</v>
      </c>
      <c r="ER219" s="267" t="s">
        <v>1817</v>
      </c>
    </row>
    <row r="220" spans="1:148" x14ac:dyDescent="0.35">
      <c r="A220" s="267" t="s">
        <v>2209</v>
      </c>
      <c r="B220" s="267">
        <v>1000</v>
      </c>
      <c r="C220" s="267">
        <v>1000</v>
      </c>
      <c r="D220" s="267">
        <v>1000</v>
      </c>
      <c r="E220" s="267">
        <v>1000</v>
      </c>
      <c r="F220" s="267">
        <v>1000</v>
      </c>
      <c r="G220" s="267">
        <v>1000</v>
      </c>
      <c r="H220" s="267">
        <v>1000</v>
      </c>
      <c r="I220" s="267">
        <v>1000</v>
      </c>
      <c r="J220" s="267">
        <v>1000</v>
      </c>
      <c r="K220" s="267">
        <v>1000</v>
      </c>
      <c r="L220" s="267">
        <v>1000</v>
      </c>
      <c r="M220" s="267">
        <v>1000</v>
      </c>
      <c r="N220" s="267">
        <v>5000</v>
      </c>
      <c r="O220" s="267">
        <v>3000</v>
      </c>
      <c r="P220" s="267">
        <v>1000</v>
      </c>
      <c r="Q220" s="267">
        <v>9000</v>
      </c>
      <c r="R220" s="267">
        <v>1000</v>
      </c>
      <c r="S220" s="267">
        <v>1000</v>
      </c>
      <c r="T220" s="267">
        <v>1000</v>
      </c>
      <c r="U220" s="267">
        <v>1000</v>
      </c>
      <c r="V220" s="267">
        <v>1000</v>
      </c>
      <c r="W220" s="267">
        <v>1000</v>
      </c>
      <c r="X220" s="267">
        <v>1000</v>
      </c>
      <c r="Y220" s="267">
        <v>1000</v>
      </c>
      <c r="Z220" s="267">
        <v>1000</v>
      </c>
      <c r="AA220" s="267">
        <v>1000</v>
      </c>
      <c r="AB220" s="267">
        <v>1000</v>
      </c>
      <c r="AC220" s="267">
        <v>1000</v>
      </c>
      <c r="AD220" s="267">
        <v>2000</v>
      </c>
      <c r="AE220" s="267">
        <v>1000</v>
      </c>
      <c r="AF220" s="267">
        <v>1000</v>
      </c>
      <c r="AG220" s="267">
        <v>1000</v>
      </c>
      <c r="AH220" s="267">
        <v>1000</v>
      </c>
      <c r="AI220" s="267">
        <v>1000</v>
      </c>
      <c r="AJ220" s="267">
        <v>1000</v>
      </c>
      <c r="AK220" s="267">
        <v>1000</v>
      </c>
      <c r="AL220" s="267">
        <v>1000</v>
      </c>
      <c r="AM220" s="267">
        <v>1000</v>
      </c>
      <c r="AN220" s="267">
        <v>1000</v>
      </c>
      <c r="AO220" s="267">
        <v>57000</v>
      </c>
      <c r="AP220" s="267">
        <v>16000</v>
      </c>
      <c r="AQ220" s="267">
        <v>6000</v>
      </c>
      <c r="AR220" s="267">
        <v>6000</v>
      </c>
      <c r="AS220" s="267">
        <v>2000</v>
      </c>
      <c r="AT220" s="267">
        <v>1000</v>
      </c>
      <c r="AU220" s="267">
        <v>11000</v>
      </c>
      <c r="AV220" s="267">
        <v>1000</v>
      </c>
      <c r="AW220" s="267">
        <v>1000</v>
      </c>
      <c r="AX220" s="267">
        <v>3000</v>
      </c>
      <c r="AY220" s="267">
        <v>1000</v>
      </c>
      <c r="AZ220" s="267">
        <v>1000</v>
      </c>
      <c r="BA220" s="267">
        <v>2000</v>
      </c>
      <c r="BB220" s="267">
        <v>1000</v>
      </c>
      <c r="BC220" s="267">
        <v>1000</v>
      </c>
      <c r="BD220" s="267">
        <v>1000</v>
      </c>
      <c r="BE220" s="267">
        <v>1000</v>
      </c>
      <c r="BF220" s="267">
        <v>1000</v>
      </c>
      <c r="BG220" s="267">
        <v>2000</v>
      </c>
      <c r="BH220" s="267">
        <v>1000</v>
      </c>
      <c r="BI220" s="267">
        <v>1000</v>
      </c>
      <c r="BJ220" s="267">
        <v>4000</v>
      </c>
      <c r="BK220" s="267">
        <v>1000</v>
      </c>
      <c r="BL220" s="267">
        <v>1000</v>
      </c>
      <c r="BM220" s="267">
        <v>1000</v>
      </c>
      <c r="BN220" s="267">
        <v>1000</v>
      </c>
      <c r="BO220" s="267">
        <v>1000</v>
      </c>
      <c r="BP220" s="267">
        <v>4000</v>
      </c>
      <c r="BQ220" s="267">
        <v>1000</v>
      </c>
      <c r="BR220" s="267">
        <v>1000</v>
      </c>
      <c r="BS220" s="267">
        <v>1000</v>
      </c>
      <c r="BT220" s="267">
        <v>1000</v>
      </c>
      <c r="BU220" s="267">
        <v>1000</v>
      </c>
      <c r="BV220" s="267">
        <v>1000</v>
      </c>
      <c r="BW220" s="267">
        <v>2000</v>
      </c>
      <c r="BX220" s="267">
        <v>1000</v>
      </c>
      <c r="BY220" s="267">
        <v>1000</v>
      </c>
      <c r="BZ220" s="267">
        <v>1000</v>
      </c>
      <c r="CA220" s="267">
        <v>1000</v>
      </c>
      <c r="CB220" s="267">
        <v>1000</v>
      </c>
      <c r="CC220" s="267">
        <v>1000</v>
      </c>
      <c r="CD220" s="267">
        <v>1000</v>
      </c>
      <c r="CE220" s="267">
        <v>4000</v>
      </c>
      <c r="CF220" s="267">
        <v>1000</v>
      </c>
      <c r="CG220" s="267">
        <v>1000</v>
      </c>
      <c r="CH220" s="267">
        <v>1000</v>
      </c>
      <c r="CI220" s="267">
        <v>1000</v>
      </c>
      <c r="CJ220" s="267">
        <v>1000</v>
      </c>
      <c r="CK220" s="267">
        <v>1000</v>
      </c>
      <c r="CL220" s="267">
        <v>1000</v>
      </c>
      <c r="CM220" s="267">
        <v>1000</v>
      </c>
      <c r="CN220" s="267">
        <v>2000</v>
      </c>
      <c r="CO220" s="267">
        <v>1000</v>
      </c>
      <c r="CP220" s="267">
        <v>1000</v>
      </c>
      <c r="CQ220" s="267">
        <v>1000</v>
      </c>
      <c r="CR220" s="267">
        <v>1000</v>
      </c>
      <c r="CS220" s="267">
        <v>1000</v>
      </c>
      <c r="CT220" s="267">
        <v>3000</v>
      </c>
      <c r="CU220" s="267">
        <v>1000</v>
      </c>
      <c r="CV220" s="267">
        <v>1000</v>
      </c>
      <c r="CW220" s="267">
        <v>20000</v>
      </c>
      <c r="CX220" s="267">
        <v>9000</v>
      </c>
      <c r="CY220" s="267">
        <v>2000</v>
      </c>
      <c r="CZ220" s="267">
        <v>1000</v>
      </c>
      <c r="DA220" s="267">
        <v>1000</v>
      </c>
      <c r="DB220" s="267">
        <v>1000</v>
      </c>
      <c r="DC220" s="267">
        <v>1000</v>
      </c>
      <c r="DD220" s="267">
        <v>1000</v>
      </c>
      <c r="DE220" s="267">
        <v>1000</v>
      </c>
      <c r="DF220" s="267">
        <v>1000</v>
      </c>
      <c r="DG220" s="267">
        <v>1000</v>
      </c>
      <c r="DH220" s="267">
        <v>1000</v>
      </c>
      <c r="DI220" s="267">
        <v>15000</v>
      </c>
      <c r="DJ220" s="267">
        <v>2000</v>
      </c>
      <c r="DK220" s="267">
        <v>2000</v>
      </c>
      <c r="DL220" s="267">
        <v>36000</v>
      </c>
      <c r="DM220" s="267">
        <v>11000</v>
      </c>
      <c r="DN220" s="267">
        <v>6000</v>
      </c>
      <c r="DO220" s="267">
        <v>3000</v>
      </c>
      <c r="DP220" s="267">
        <v>1000</v>
      </c>
      <c r="DQ220" s="267">
        <v>1000</v>
      </c>
      <c r="DR220" s="267">
        <v>33000</v>
      </c>
      <c r="DS220" s="267">
        <v>16000</v>
      </c>
      <c r="DT220" s="267">
        <v>23000</v>
      </c>
      <c r="DU220" s="267">
        <v>70000</v>
      </c>
      <c r="DV220" s="267">
        <v>1000</v>
      </c>
      <c r="DW220" s="267">
        <v>614000</v>
      </c>
      <c r="DX220" s="267">
        <v>64000</v>
      </c>
      <c r="DY220" s="267">
        <v>548000</v>
      </c>
      <c r="DZ220" s="267">
        <v>68000</v>
      </c>
      <c r="EA220" s="267">
        <v>48000</v>
      </c>
      <c r="EB220" s="267">
        <v>3000</v>
      </c>
      <c r="EC220" s="267">
        <v>125000</v>
      </c>
      <c r="ED220" s="267">
        <v>19000</v>
      </c>
      <c r="EE220" s="267">
        <v>560000</v>
      </c>
      <c r="EF220" s="267">
        <v>68000</v>
      </c>
      <c r="EG220" s="267">
        <v>632000</v>
      </c>
      <c r="EH220" s="267">
        <v>57000</v>
      </c>
      <c r="EI220" s="267">
        <v>687000</v>
      </c>
      <c r="EJ220" s="267">
        <v>88000</v>
      </c>
      <c r="EK220" s="267">
        <v>0</v>
      </c>
      <c r="EL220" s="267">
        <v>0</v>
      </c>
      <c r="EM220" s="267">
        <v>0</v>
      </c>
      <c r="EN220" s="267">
        <v>1</v>
      </c>
      <c r="EO220" s="267">
        <v>0</v>
      </c>
      <c r="EP220" s="267">
        <v>0</v>
      </c>
      <c r="EQ220" s="267">
        <v>0</v>
      </c>
      <c r="ER220" s="267" t="s">
        <v>2207</v>
      </c>
    </row>
    <row r="221" spans="1:148" x14ac:dyDescent="0.35">
      <c r="A221" s="267" t="s">
        <v>2218</v>
      </c>
      <c r="B221" s="267">
        <v>1000</v>
      </c>
      <c r="C221" s="267">
        <v>1000</v>
      </c>
      <c r="D221" s="267">
        <v>1000</v>
      </c>
      <c r="E221" s="267">
        <v>1000</v>
      </c>
      <c r="F221" s="267">
        <v>1000</v>
      </c>
      <c r="G221" s="267">
        <v>1000</v>
      </c>
      <c r="H221" s="267">
        <v>1000</v>
      </c>
      <c r="I221" s="267">
        <v>1000</v>
      </c>
      <c r="J221" s="267">
        <v>1000</v>
      </c>
      <c r="K221" s="267">
        <v>1000</v>
      </c>
      <c r="L221" s="267">
        <v>1000</v>
      </c>
      <c r="M221" s="267">
        <v>1000</v>
      </c>
      <c r="N221" s="267">
        <v>5000</v>
      </c>
      <c r="O221" s="267">
        <v>3000</v>
      </c>
      <c r="P221" s="267">
        <v>1000</v>
      </c>
      <c r="Q221" s="267">
        <v>9000</v>
      </c>
      <c r="R221" s="267">
        <v>1000</v>
      </c>
      <c r="S221" s="267">
        <v>1000</v>
      </c>
      <c r="T221" s="267">
        <v>1000</v>
      </c>
      <c r="U221" s="267">
        <v>1000</v>
      </c>
      <c r="V221" s="267">
        <v>1000</v>
      </c>
      <c r="W221" s="267">
        <v>1000</v>
      </c>
      <c r="X221" s="267">
        <v>1000</v>
      </c>
      <c r="Y221" s="267">
        <v>1000</v>
      </c>
      <c r="Z221" s="267">
        <v>1000</v>
      </c>
      <c r="AA221" s="267">
        <v>1000</v>
      </c>
      <c r="AB221" s="267">
        <v>1000</v>
      </c>
      <c r="AC221" s="267">
        <v>1000</v>
      </c>
      <c r="AD221" s="267">
        <v>2000</v>
      </c>
      <c r="AE221" s="267">
        <v>1000</v>
      </c>
      <c r="AF221" s="267">
        <v>1000</v>
      </c>
      <c r="AG221" s="267">
        <v>1000</v>
      </c>
      <c r="AH221" s="267">
        <v>1000</v>
      </c>
      <c r="AI221" s="267">
        <v>1000</v>
      </c>
      <c r="AJ221" s="267">
        <v>1000</v>
      </c>
      <c r="AK221" s="267">
        <v>1000</v>
      </c>
      <c r="AL221" s="267">
        <v>1000</v>
      </c>
      <c r="AM221" s="267">
        <v>1000</v>
      </c>
      <c r="AN221" s="267">
        <v>1000</v>
      </c>
      <c r="AO221" s="267">
        <v>57000</v>
      </c>
      <c r="AP221" s="267">
        <v>16000</v>
      </c>
      <c r="AQ221" s="267">
        <v>6000</v>
      </c>
      <c r="AR221" s="267">
        <v>6000</v>
      </c>
      <c r="AS221" s="267">
        <v>2000</v>
      </c>
      <c r="AT221" s="267">
        <v>1000</v>
      </c>
      <c r="AU221" s="267">
        <v>11000</v>
      </c>
      <c r="AV221" s="267">
        <v>1000</v>
      </c>
      <c r="AW221" s="267">
        <v>1000</v>
      </c>
      <c r="AX221" s="267">
        <v>3000</v>
      </c>
      <c r="AY221" s="267">
        <v>1000</v>
      </c>
      <c r="AZ221" s="267">
        <v>1000</v>
      </c>
      <c r="BA221" s="267">
        <v>2000</v>
      </c>
      <c r="BB221" s="267">
        <v>1000</v>
      </c>
      <c r="BC221" s="267">
        <v>1000</v>
      </c>
      <c r="BD221" s="267">
        <v>1000</v>
      </c>
      <c r="BE221" s="267">
        <v>1000</v>
      </c>
      <c r="BF221" s="267">
        <v>1000</v>
      </c>
      <c r="BG221" s="267">
        <v>2000</v>
      </c>
      <c r="BH221" s="267">
        <v>1000</v>
      </c>
      <c r="BI221" s="267">
        <v>1000</v>
      </c>
      <c r="BJ221" s="267">
        <v>4000</v>
      </c>
      <c r="BK221" s="267">
        <v>1000</v>
      </c>
      <c r="BL221" s="267">
        <v>1000</v>
      </c>
      <c r="BM221" s="267">
        <v>1000</v>
      </c>
      <c r="BN221" s="267">
        <v>1000</v>
      </c>
      <c r="BO221" s="267">
        <v>1000</v>
      </c>
      <c r="BP221" s="267">
        <v>4000</v>
      </c>
      <c r="BQ221" s="267">
        <v>1000</v>
      </c>
      <c r="BR221" s="267">
        <v>1000</v>
      </c>
      <c r="BS221" s="267">
        <v>1000</v>
      </c>
      <c r="BT221" s="267">
        <v>1000</v>
      </c>
      <c r="BU221" s="267">
        <v>1000</v>
      </c>
      <c r="BV221" s="267">
        <v>1000</v>
      </c>
      <c r="BW221" s="267">
        <v>2000</v>
      </c>
      <c r="BX221" s="267">
        <v>1000</v>
      </c>
      <c r="BY221" s="267">
        <v>1000</v>
      </c>
      <c r="BZ221" s="267">
        <v>1000</v>
      </c>
      <c r="CA221" s="267">
        <v>1000</v>
      </c>
      <c r="CB221" s="267">
        <v>1000</v>
      </c>
      <c r="CC221" s="267">
        <v>1000</v>
      </c>
      <c r="CD221" s="267">
        <v>1000</v>
      </c>
      <c r="CE221" s="267">
        <v>4000</v>
      </c>
      <c r="CF221" s="267">
        <v>1000</v>
      </c>
      <c r="CG221" s="267">
        <v>1000</v>
      </c>
      <c r="CH221" s="267">
        <v>1000</v>
      </c>
      <c r="CI221" s="267">
        <v>1000</v>
      </c>
      <c r="CJ221" s="267">
        <v>1000</v>
      </c>
      <c r="CK221" s="267">
        <v>1000</v>
      </c>
      <c r="CL221" s="267">
        <v>1000</v>
      </c>
      <c r="CM221" s="267">
        <v>1000</v>
      </c>
      <c r="CN221" s="267">
        <v>2000</v>
      </c>
      <c r="CO221" s="267">
        <v>1000</v>
      </c>
      <c r="CP221" s="267">
        <v>1000</v>
      </c>
      <c r="CQ221" s="267">
        <v>1000</v>
      </c>
      <c r="CR221" s="267">
        <v>1000</v>
      </c>
      <c r="CS221" s="267">
        <v>1000</v>
      </c>
      <c r="CT221" s="267">
        <v>3000</v>
      </c>
      <c r="CU221" s="267">
        <v>1000</v>
      </c>
      <c r="CV221" s="267">
        <v>1000</v>
      </c>
      <c r="CW221" s="267">
        <v>20000</v>
      </c>
      <c r="CX221" s="267">
        <v>9000</v>
      </c>
      <c r="CY221" s="267">
        <v>2000</v>
      </c>
      <c r="CZ221" s="267">
        <v>1000</v>
      </c>
      <c r="DA221" s="267">
        <v>1000</v>
      </c>
      <c r="DB221" s="267">
        <v>1000</v>
      </c>
      <c r="DC221" s="267">
        <v>1000</v>
      </c>
      <c r="DD221" s="267">
        <v>1000</v>
      </c>
      <c r="DE221" s="267">
        <v>1000</v>
      </c>
      <c r="DF221" s="267">
        <v>1000</v>
      </c>
      <c r="DG221" s="267">
        <v>1000</v>
      </c>
      <c r="DH221" s="267">
        <v>1000</v>
      </c>
      <c r="DI221" s="267">
        <v>15000</v>
      </c>
      <c r="DJ221" s="267">
        <v>2000</v>
      </c>
      <c r="DK221" s="267">
        <v>2000</v>
      </c>
      <c r="DL221" s="267">
        <v>36000</v>
      </c>
      <c r="DM221" s="267">
        <v>11000</v>
      </c>
      <c r="DN221" s="267">
        <v>6000</v>
      </c>
      <c r="DO221" s="267">
        <v>3000</v>
      </c>
      <c r="DP221" s="267">
        <v>1000</v>
      </c>
      <c r="DQ221" s="267">
        <v>1000</v>
      </c>
      <c r="DR221" s="267">
        <v>33000</v>
      </c>
      <c r="DS221" s="267">
        <v>16000</v>
      </c>
      <c r="DT221" s="267">
        <v>23000</v>
      </c>
      <c r="DU221" s="267">
        <v>70000</v>
      </c>
      <c r="DV221" s="267">
        <v>1000</v>
      </c>
      <c r="DW221" s="267">
        <v>614000</v>
      </c>
      <c r="DX221" s="267">
        <v>64000</v>
      </c>
      <c r="DY221" s="267">
        <v>548000</v>
      </c>
      <c r="DZ221" s="267">
        <v>68000</v>
      </c>
      <c r="EA221" s="267">
        <v>48000</v>
      </c>
      <c r="EB221" s="267">
        <v>3000</v>
      </c>
      <c r="EC221" s="267">
        <v>125000</v>
      </c>
      <c r="ED221" s="267">
        <v>19000</v>
      </c>
      <c r="EE221" s="267">
        <v>560000</v>
      </c>
      <c r="EF221" s="267">
        <v>68000</v>
      </c>
      <c r="EG221" s="267">
        <v>632000</v>
      </c>
      <c r="EH221" s="267">
        <v>57000</v>
      </c>
      <c r="EI221" s="267">
        <v>687000</v>
      </c>
      <c r="EJ221" s="267">
        <v>88000</v>
      </c>
      <c r="EK221" s="267">
        <v>0</v>
      </c>
      <c r="EL221" s="267">
        <v>0</v>
      </c>
      <c r="EM221" s="267">
        <v>0</v>
      </c>
      <c r="EN221" s="267">
        <v>1</v>
      </c>
      <c r="EO221" s="267">
        <v>0</v>
      </c>
      <c r="EP221" s="267">
        <v>0</v>
      </c>
      <c r="EQ221" s="267">
        <v>0</v>
      </c>
      <c r="ER221" s="267" t="s">
        <v>2216</v>
      </c>
    </row>
    <row r="222" spans="1:148" x14ac:dyDescent="0.35">
      <c r="A222" s="267" t="s">
        <v>2224</v>
      </c>
      <c r="B222" s="267">
        <v>1000</v>
      </c>
      <c r="C222" s="267">
        <v>1000</v>
      </c>
      <c r="D222" s="267">
        <v>1000</v>
      </c>
      <c r="E222" s="267">
        <v>1000</v>
      </c>
      <c r="F222" s="267">
        <v>1000</v>
      </c>
      <c r="G222" s="267">
        <v>1000</v>
      </c>
      <c r="H222" s="267">
        <v>1000</v>
      </c>
      <c r="I222" s="267">
        <v>1000</v>
      </c>
      <c r="J222" s="267">
        <v>1000</v>
      </c>
      <c r="K222" s="267">
        <v>1000</v>
      </c>
      <c r="L222" s="267">
        <v>1000</v>
      </c>
      <c r="M222" s="267">
        <v>1000</v>
      </c>
      <c r="N222" s="267">
        <v>5000</v>
      </c>
      <c r="O222" s="267">
        <v>3000</v>
      </c>
      <c r="P222" s="267">
        <v>1000</v>
      </c>
      <c r="Q222" s="267">
        <v>9000</v>
      </c>
      <c r="R222" s="267">
        <v>1000</v>
      </c>
      <c r="S222" s="267">
        <v>1000</v>
      </c>
      <c r="T222" s="267">
        <v>1000</v>
      </c>
      <c r="U222" s="267">
        <v>1000</v>
      </c>
      <c r="V222" s="267">
        <v>1000</v>
      </c>
      <c r="W222" s="267">
        <v>1000</v>
      </c>
      <c r="X222" s="267">
        <v>1000</v>
      </c>
      <c r="Y222" s="267">
        <v>1000</v>
      </c>
      <c r="Z222" s="267">
        <v>1000</v>
      </c>
      <c r="AA222" s="267">
        <v>1000</v>
      </c>
      <c r="AB222" s="267">
        <v>1000</v>
      </c>
      <c r="AC222" s="267">
        <v>1000</v>
      </c>
      <c r="AD222" s="267">
        <v>2000</v>
      </c>
      <c r="AE222" s="267">
        <v>1000</v>
      </c>
      <c r="AF222" s="267">
        <v>1000</v>
      </c>
      <c r="AG222" s="267">
        <v>1000</v>
      </c>
      <c r="AH222" s="267">
        <v>1000</v>
      </c>
      <c r="AI222" s="267">
        <v>1000</v>
      </c>
      <c r="AJ222" s="267">
        <v>1000</v>
      </c>
      <c r="AK222" s="267">
        <v>1000</v>
      </c>
      <c r="AL222" s="267">
        <v>1000</v>
      </c>
      <c r="AM222" s="267">
        <v>1000</v>
      </c>
      <c r="AN222" s="267">
        <v>1000</v>
      </c>
      <c r="AO222" s="267">
        <v>57000</v>
      </c>
      <c r="AP222" s="267">
        <v>16000</v>
      </c>
      <c r="AQ222" s="267">
        <v>6000</v>
      </c>
      <c r="AR222" s="267">
        <v>6000</v>
      </c>
      <c r="AS222" s="267">
        <v>2000</v>
      </c>
      <c r="AT222" s="267">
        <v>1000</v>
      </c>
      <c r="AU222" s="267">
        <v>11000</v>
      </c>
      <c r="AV222" s="267">
        <v>1000</v>
      </c>
      <c r="AW222" s="267">
        <v>1000</v>
      </c>
      <c r="AX222" s="267">
        <v>3000</v>
      </c>
      <c r="AY222" s="267">
        <v>1000</v>
      </c>
      <c r="AZ222" s="267">
        <v>1000</v>
      </c>
      <c r="BA222" s="267">
        <v>2000</v>
      </c>
      <c r="BB222" s="267">
        <v>1000</v>
      </c>
      <c r="BC222" s="267">
        <v>1000</v>
      </c>
      <c r="BD222" s="267">
        <v>1000</v>
      </c>
      <c r="BE222" s="267">
        <v>1000</v>
      </c>
      <c r="BF222" s="267">
        <v>1000</v>
      </c>
      <c r="BG222" s="267">
        <v>2000</v>
      </c>
      <c r="BH222" s="267">
        <v>1000</v>
      </c>
      <c r="BI222" s="267">
        <v>1000</v>
      </c>
      <c r="BJ222" s="267">
        <v>4000</v>
      </c>
      <c r="BK222" s="267">
        <v>1000</v>
      </c>
      <c r="BL222" s="267">
        <v>1000</v>
      </c>
      <c r="BM222" s="267">
        <v>1000</v>
      </c>
      <c r="BN222" s="267">
        <v>1000</v>
      </c>
      <c r="BO222" s="267">
        <v>1000</v>
      </c>
      <c r="BP222" s="267">
        <v>4000</v>
      </c>
      <c r="BQ222" s="267">
        <v>1000</v>
      </c>
      <c r="BR222" s="267">
        <v>1000</v>
      </c>
      <c r="BS222" s="267">
        <v>1000</v>
      </c>
      <c r="BT222" s="267">
        <v>1000</v>
      </c>
      <c r="BU222" s="267">
        <v>1000</v>
      </c>
      <c r="BV222" s="267">
        <v>1000</v>
      </c>
      <c r="BW222" s="267">
        <v>2000</v>
      </c>
      <c r="BX222" s="267">
        <v>1000</v>
      </c>
      <c r="BY222" s="267">
        <v>1000</v>
      </c>
      <c r="BZ222" s="267">
        <v>1000</v>
      </c>
      <c r="CA222" s="267">
        <v>1000</v>
      </c>
      <c r="CB222" s="267">
        <v>1000</v>
      </c>
      <c r="CC222" s="267">
        <v>1000</v>
      </c>
      <c r="CD222" s="267">
        <v>1000</v>
      </c>
      <c r="CE222" s="267">
        <v>4000</v>
      </c>
      <c r="CF222" s="267">
        <v>1000</v>
      </c>
      <c r="CG222" s="267">
        <v>1000</v>
      </c>
      <c r="CH222" s="267">
        <v>1000</v>
      </c>
      <c r="CI222" s="267">
        <v>1000</v>
      </c>
      <c r="CJ222" s="267">
        <v>1000</v>
      </c>
      <c r="CK222" s="267">
        <v>1000</v>
      </c>
      <c r="CL222" s="267">
        <v>1000</v>
      </c>
      <c r="CM222" s="267">
        <v>1000</v>
      </c>
      <c r="CN222" s="267">
        <v>2000</v>
      </c>
      <c r="CO222" s="267">
        <v>1000</v>
      </c>
      <c r="CP222" s="267">
        <v>1000</v>
      </c>
      <c r="CQ222" s="267">
        <v>1000</v>
      </c>
      <c r="CR222" s="267">
        <v>1000</v>
      </c>
      <c r="CS222" s="267">
        <v>1000</v>
      </c>
      <c r="CT222" s="267">
        <v>3000</v>
      </c>
      <c r="CU222" s="267">
        <v>1000</v>
      </c>
      <c r="CV222" s="267">
        <v>1000</v>
      </c>
      <c r="CW222" s="267">
        <v>20000</v>
      </c>
      <c r="CX222" s="267">
        <v>9000</v>
      </c>
      <c r="CY222" s="267">
        <v>2000</v>
      </c>
      <c r="CZ222" s="267">
        <v>1000</v>
      </c>
      <c r="DA222" s="267">
        <v>1000</v>
      </c>
      <c r="DB222" s="267">
        <v>1000</v>
      </c>
      <c r="DC222" s="267">
        <v>1000</v>
      </c>
      <c r="DD222" s="267">
        <v>1000</v>
      </c>
      <c r="DE222" s="267">
        <v>1000</v>
      </c>
      <c r="DF222" s="267">
        <v>1000</v>
      </c>
      <c r="DG222" s="267">
        <v>1000</v>
      </c>
      <c r="DH222" s="267">
        <v>1000</v>
      </c>
      <c r="DI222" s="267">
        <v>15000</v>
      </c>
      <c r="DJ222" s="267">
        <v>2000</v>
      </c>
      <c r="DK222" s="267">
        <v>2000</v>
      </c>
      <c r="DL222" s="267">
        <v>36000</v>
      </c>
      <c r="DM222" s="267">
        <v>11000</v>
      </c>
      <c r="DN222" s="267">
        <v>6000</v>
      </c>
      <c r="DO222" s="267">
        <v>3000</v>
      </c>
      <c r="DP222" s="267">
        <v>1000</v>
      </c>
      <c r="DQ222" s="267">
        <v>1000</v>
      </c>
      <c r="DR222" s="267">
        <v>33000</v>
      </c>
      <c r="DS222" s="267">
        <v>16000</v>
      </c>
      <c r="DT222" s="267">
        <v>23000</v>
      </c>
      <c r="DU222" s="267">
        <v>70000</v>
      </c>
      <c r="DV222" s="267">
        <v>1000</v>
      </c>
      <c r="DW222" s="267">
        <v>614000</v>
      </c>
      <c r="DX222" s="267">
        <v>64000</v>
      </c>
      <c r="DY222" s="267">
        <v>548000</v>
      </c>
      <c r="DZ222" s="267">
        <v>68000</v>
      </c>
      <c r="EA222" s="267">
        <v>48000</v>
      </c>
      <c r="EB222" s="267">
        <v>3000</v>
      </c>
      <c r="EC222" s="267">
        <v>125000</v>
      </c>
      <c r="ED222" s="267">
        <v>19000</v>
      </c>
      <c r="EE222" s="267">
        <v>560000</v>
      </c>
      <c r="EF222" s="267">
        <v>68000</v>
      </c>
      <c r="EG222" s="267">
        <v>632000</v>
      </c>
      <c r="EH222" s="267">
        <v>57000</v>
      </c>
      <c r="EI222" s="267">
        <v>687000</v>
      </c>
      <c r="EJ222" s="267">
        <v>88000</v>
      </c>
      <c r="EK222" s="267">
        <v>0</v>
      </c>
      <c r="EL222" s="267">
        <v>0</v>
      </c>
      <c r="EM222" s="267">
        <v>0</v>
      </c>
      <c r="EN222" s="267">
        <v>1</v>
      </c>
      <c r="EO222" s="267">
        <v>0</v>
      </c>
      <c r="EP222" s="267">
        <v>0</v>
      </c>
      <c r="EQ222" s="267">
        <v>0</v>
      </c>
      <c r="ER222" s="267" t="s">
        <v>2222</v>
      </c>
    </row>
    <row r="223" spans="1:148" x14ac:dyDescent="0.35">
      <c r="A223" s="267" t="s">
        <v>1948</v>
      </c>
      <c r="B223" s="267">
        <v>1000</v>
      </c>
      <c r="C223" s="267">
        <v>1000</v>
      </c>
      <c r="D223" s="267">
        <v>1000</v>
      </c>
      <c r="E223" s="267">
        <v>1000</v>
      </c>
      <c r="F223" s="267">
        <v>1000</v>
      </c>
      <c r="G223" s="267">
        <v>1000</v>
      </c>
      <c r="H223" s="267">
        <v>1000</v>
      </c>
      <c r="I223" s="267">
        <v>1000</v>
      </c>
      <c r="J223" s="267">
        <v>1000</v>
      </c>
      <c r="K223" s="267">
        <v>1000</v>
      </c>
      <c r="L223" s="267">
        <v>1000</v>
      </c>
      <c r="M223" s="267">
        <v>1000</v>
      </c>
      <c r="N223" s="267">
        <v>5000</v>
      </c>
      <c r="O223" s="267">
        <v>3000</v>
      </c>
      <c r="P223" s="267">
        <v>1000</v>
      </c>
      <c r="Q223" s="267">
        <v>9000</v>
      </c>
      <c r="R223" s="267">
        <v>1000</v>
      </c>
      <c r="S223" s="267">
        <v>1000</v>
      </c>
      <c r="T223" s="267">
        <v>1000</v>
      </c>
      <c r="U223" s="267">
        <v>1000</v>
      </c>
      <c r="V223" s="267">
        <v>1000</v>
      </c>
      <c r="W223" s="267">
        <v>1000</v>
      </c>
      <c r="X223" s="267">
        <v>1000</v>
      </c>
      <c r="Y223" s="267">
        <v>1000</v>
      </c>
      <c r="Z223" s="267">
        <v>1000</v>
      </c>
      <c r="AA223" s="267">
        <v>1000</v>
      </c>
      <c r="AB223" s="267">
        <v>1000</v>
      </c>
      <c r="AC223" s="267">
        <v>1000</v>
      </c>
      <c r="AD223" s="267">
        <v>2000</v>
      </c>
      <c r="AE223" s="267">
        <v>1000</v>
      </c>
      <c r="AF223" s="267">
        <v>1000</v>
      </c>
      <c r="AG223" s="267">
        <v>1000</v>
      </c>
      <c r="AH223" s="267">
        <v>1000</v>
      </c>
      <c r="AI223" s="267">
        <v>1000</v>
      </c>
      <c r="AJ223" s="267">
        <v>1000</v>
      </c>
      <c r="AK223" s="267">
        <v>1000</v>
      </c>
      <c r="AL223" s="267">
        <v>1000</v>
      </c>
      <c r="AM223" s="267">
        <v>1000</v>
      </c>
      <c r="AN223" s="267">
        <v>1000</v>
      </c>
      <c r="AO223" s="267">
        <v>57000</v>
      </c>
      <c r="AP223" s="267">
        <v>16000</v>
      </c>
      <c r="AQ223" s="267">
        <v>6000</v>
      </c>
      <c r="AR223" s="267">
        <v>6000</v>
      </c>
      <c r="AS223" s="267">
        <v>2000</v>
      </c>
      <c r="AT223" s="267">
        <v>1000</v>
      </c>
      <c r="AU223" s="267">
        <v>11000</v>
      </c>
      <c r="AV223" s="267">
        <v>1000</v>
      </c>
      <c r="AW223" s="267">
        <v>1000</v>
      </c>
      <c r="AX223" s="267">
        <v>3000</v>
      </c>
      <c r="AY223" s="267">
        <v>1000</v>
      </c>
      <c r="AZ223" s="267">
        <v>1000</v>
      </c>
      <c r="BA223" s="267">
        <v>2000</v>
      </c>
      <c r="BB223" s="267">
        <v>1000</v>
      </c>
      <c r="BC223" s="267">
        <v>1000</v>
      </c>
      <c r="BD223" s="267">
        <v>1000</v>
      </c>
      <c r="BE223" s="267">
        <v>1000</v>
      </c>
      <c r="BF223" s="267">
        <v>1000</v>
      </c>
      <c r="BG223" s="267">
        <v>2000</v>
      </c>
      <c r="BH223" s="267">
        <v>1000</v>
      </c>
      <c r="BI223" s="267">
        <v>1000</v>
      </c>
      <c r="BJ223" s="267">
        <v>4000</v>
      </c>
      <c r="BK223" s="267">
        <v>1000</v>
      </c>
      <c r="BL223" s="267">
        <v>1000</v>
      </c>
      <c r="BM223" s="267">
        <v>1000</v>
      </c>
      <c r="BN223" s="267">
        <v>1000</v>
      </c>
      <c r="BO223" s="267">
        <v>1000</v>
      </c>
      <c r="BP223" s="267">
        <v>4000</v>
      </c>
      <c r="BQ223" s="267">
        <v>1000</v>
      </c>
      <c r="BR223" s="267">
        <v>1000</v>
      </c>
      <c r="BS223" s="267">
        <v>1000</v>
      </c>
      <c r="BT223" s="267">
        <v>1000</v>
      </c>
      <c r="BU223" s="267">
        <v>1000</v>
      </c>
      <c r="BV223" s="267">
        <v>1000</v>
      </c>
      <c r="BW223" s="267">
        <v>2000</v>
      </c>
      <c r="BX223" s="267">
        <v>1000</v>
      </c>
      <c r="BY223" s="267">
        <v>1000</v>
      </c>
      <c r="BZ223" s="267">
        <v>1000</v>
      </c>
      <c r="CA223" s="267">
        <v>1000</v>
      </c>
      <c r="CB223" s="267">
        <v>1000</v>
      </c>
      <c r="CC223" s="267">
        <v>1000</v>
      </c>
      <c r="CD223" s="267">
        <v>1000</v>
      </c>
      <c r="CE223" s="267">
        <v>4000</v>
      </c>
      <c r="CF223" s="267">
        <v>1000</v>
      </c>
      <c r="CG223" s="267">
        <v>1000</v>
      </c>
      <c r="CH223" s="267">
        <v>1000</v>
      </c>
      <c r="CI223" s="267">
        <v>1000</v>
      </c>
      <c r="CJ223" s="267">
        <v>1000</v>
      </c>
      <c r="CK223" s="267">
        <v>1000</v>
      </c>
      <c r="CL223" s="267">
        <v>1000</v>
      </c>
      <c r="CM223" s="267">
        <v>1000</v>
      </c>
      <c r="CN223" s="267">
        <v>2000</v>
      </c>
      <c r="CO223" s="267">
        <v>1000</v>
      </c>
      <c r="CP223" s="267">
        <v>1000</v>
      </c>
      <c r="CQ223" s="267">
        <v>1000</v>
      </c>
      <c r="CR223" s="267">
        <v>1000</v>
      </c>
      <c r="CS223" s="267">
        <v>1000</v>
      </c>
      <c r="CT223" s="267">
        <v>3000</v>
      </c>
      <c r="CU223" s="267">
        <v>1000</v>
      </c>
      <c r="CV223" s="267">
        <v>1000</v>
      </c>
      <c r="CW223" s="267">
        <v>20000</v>
      </c>
      <c r="CX223" s="267">
        <v>9000</v>
      </c>
      <c r="CY223" s="267">
        <v>2000</v>
      </c>
      <c r="CZ223" s="267">
        <v>1000</v>
      </c>
      <c r="DA223" s="267">
        <v>1000</v>
      </c>
      <c r="DB223" s="267">
        <v>1000</v>
      </c>
      <c r="DC223" s="267">
        <v>1000</v>
      </c>
      <c r="DD223" s="267">
        <v>1000</v>
      </c>
      <c r="DE223" s="267">
        <v>1000</v>
      </c>
      <c r="DF223" s="267">
        <v>1000</v>
      </c>
      <c r="DG223" s="267">
        <v>1000</v>
      </c>
      <c r="DH223" s="267">
        <v>1000</v>
      </c>
      <c r="DI223" s="267">
        <v>15000</v>
      </c>
      <c r="DJ223" s="267">
        <v>2000</v>
      </c>
      <c r="DK223" s="267">
        <v>2000</v>
      </c>
      <c r="DL223" s="267">
        <v>36000</v>
      </c>
      <c r="DM223" s="267">
        <v>11000</v>
      </c>
      <c r="DN223" s="267">
        <v>6000</v>
      </c>
      <c r="DO223" s="267">
        <v>3000</v>
      </c>
      <c r="DP223" s="267">
        <v>1000</v>
      </c>
      <c r="DQ223" s="267">
        <v>1000</v>
      </c>
      <c r="DR223" s="267">
        <v>33000</v>
      </c>
      <c r="DS223" s="267">
        <v>16000</v>
      </c>
      <c r="DT223" s="267">
        <v>23000</v>
      </c>
      <c r="DU223" s="267">
        <v>70000</v>
      </c>
      <c r="DV223" s="267">
        <v>1000</v>
      </c>
      <c r="DW223" s="267">
        <v>614000</v>
      </c>
      <c r="DX223" s="267">
        <v>64000</v>
      </c>
      <c r="DY223" s="267">
        <v>548000</v>
      </c>
      <c r="DZ223" s="267">
        <v>68000</v>
      </c>
      <c r="EA223" s="267">
        <v>48000</v>
      </c>
      <c r="EB223" s="267">
        <v>3000</v>
      </c>
      <c r="EC223" s="267">
        <v>125000</v>
      </c>
      <c r="ED223" s="267">
        <v>19000</v>
      </c>
      <c r="EE223" s="267">
        <v>560000</v>
      </c>
      <c r="EF223" s="267">
        <v>68000</v>
      </c>
      <c r="EG223" s="267">
        <v>632000</v>
      </c>
      <c r="EH223" s="267">
        <v>57000</v>
      </c>
      <c r="EI223" s="267">
        <v>687000</v>
      </c>
      <c r="EJ223" s="267">
        <v>88000</v>
      </c>
      <c r="EK223" s="267">
        <v>0</v>
      </c>
      <c r="EL223" s="267">
        <v>0</v>
      </c>
      <c r="EM223" s="267">
        <v>0</v>
      </c>
      <c r="EN223" s="267">
        <v>1</v>
      </c>
      <c r="EO223" s="267">
        <v>0</v>
      </c>
      <c r="EP223" s="267">
        <v>0</v>
      </c>
      <c r="EQ223" s="267">
        <v>1</v>
      </c>
      <c r="ER223" s="267" t="s">
        <v>1946</v>
      </c>
    </row>
    <row r="224" spans="1:148" x14ac:dyDescent="0.35">
      <c r="A224" s="267" t="s">
        <v>2119</v>
      </c>
      <c r="B224" s="267">
        <v>1000</v>
      </c>
      <c r="C224" s="267">
        <v>1000</v>
      </c>
      <c r="D224" s="267">
        <v>1000</v>
      </c>
      <c r="E224" s="267">
        <v>1000</v>
      </c>
      <c r="F224" s="267">
        <v>1000</v>
      </c>
      <c r="G224" s="267">
        <v>1000</v>
      </c>
      <c r="H224" s="267">
        <v>1000</v>
      </c>
      <c r="I224" s="267">
        <v>1000</v>
      </c>
      <c r="J224" s="267">
        <v>1000</v>
      </c>
      <c r="K224" s="267">
        <v>1000</v>
      </c>
      <c r="L224" s="267">
        <v>1000</v>
      </c>
      <c r="M224" s="267">
        <v>1000</v>
      </c>
      <c r="N224" s="267">
        <v>5000</v>
      </c>
      <c r="O224" s="267">
        <v>3000</v>
      </c>
      <c r="P224" s="267">
        <v>1000</v>
      </c>
      <c r="Q224" s="267">
        <v>9000</v>
      </c>
      <c r="R224" s="267">
        <v>1000</v>
      </c>
      <c r="S224" s="267">
        <v>1000</v>
      </c>
      <c r="T224" s="267">
        <v>1000</v>
      </c>
      <c r="U224" s="267">
        <v>1000</v>
      </c>
      <c r="V224" s="267">
        <v>1000</v>
      </c>
      <c r="W224" s="267">
        <v>1000</v>
      </c>
      <c r="X224" s="267">
        <v>1000</v>
      </c>
      <c r="Y224" s="267">
        <v>1000</v>
      </c>
      <c r="Z224" s="267">
        <v>1000</v>
      </c>
      <c r="AA224" s="267">
        <v>1000</v>
      </c>
      <c r="AB224" s="267">
        <v>1000</v>
      </c>
      <c r="AC224" s="267">
        <v>1000</v>
      </c>
      <c r="AD224" s="267">
        <v>2000</v>
      </c>
      <c r="AE224" s="267">
        <v>1000</v>
      </c>
      <c r="AF224" s="267">
        <v>1000</v>
      </c>
      <c r="AG224" s="267">
        <v>1000</v>
      </c>
      <c r="AH224" s="267">
        <v>1000</v>
      </c>
      <c r="AI224" s="267">
        <v>1000</v>
      </c>
      <c r="AJ224" s="267">
        <v>1000</v>
      </c>
      <c r="AK224" s="267">
        <v>1000</v>
      </c>
      <c r="AL224" s="267">
        <v>1000</v>
      </c>
      <c r="AM224" s="267">
        <v>1000</v>
      </c>
      <c r="AN224" s="267">
        <v>1000</v>
      </c>
      <c r="AO224" s="267">
        <v>57000</v>
      </c>
      <c r="AP224" s="267">
        <v>16000</v>
      </c>
      <c r="AQ224" s="267">
        <v>6000</v>
      </c>
      <c r="AR224" s="267">
        <v>6000</v>
      </c>
      <c r="AS224" s="267">
        <v>2000</v>
      </c>
      <c r="AT224" s="267">
        <v>1000</v>
      </c>
      <c r="AU224" s="267">
        <v>11000</v>
      </c>
      <c r="AV224" s="267">
        <v>1000</v>
      </c>
      <c r="AW224" s="267">
        <v>1000</v>
      </c>
      <c r="AX224" s="267">
        <v>3000</v>
      </c>
      <c r="AY224" s="267">
        <v>1000</v>
      </c>
      <c r="AZ224" s="267">
        <v>1000</v>
      </c>
      <c r="BA224" s="267">
        <v>2000</v>
      </c>
      <c r="BB224" s="267">
        <v>1000</v>
      </c>
      <c r="BC224" s="267">
        <v>1000</v>
      </c>
      <c r="BD224" s="267">
        <v>1000</v>
      </c>
      <c r="BE224" s="267">
        <v>1000</v>
      </c>
      <c r="BF224" s="267">
        <v>1000</v>
      </c>
      <c r="BG224" s="267">
        <v>2000</v>
      </c>
      <c r="BH224" s="267">
        <v>1000</v>
      </c>
      <c r="BI224" s="267">
        <v>1000</v>
      </c>
      <c r="BJ224" s="267">
        <v>4000</v>
      </c>
      <c r="BK224" s="267">
        <v>1000</v>
      </c>
      <c r="BL224" s="267">
        <v>1000</v>
      </c>
      <c r="BM224" s="267">
        <v>1000</v>
      </c>
      <c r="BN224" s="267">
        <v>1000</v>
      </c>
      <c r="BO224" s="267">
        <v>1000</v>
      </c>
      <c r="BP224" s="267">
        <v>4000</v>
      </c>
      <c r="BQ224" s="267">
        <v>1000</v>
      </c>
      <c r="BR224" s="267">
        <v>1000</v>
      </c>
      <c r="BS224" s="267">
        <v>1000</v>
      </c>
      <c r="BT224" s="267">
        <v>1000</v>
      </c>
      <c r="BU224" s="267">
        <v>1000</v>
      </c>
      <c r="BV224" s="267">
        <v>1000</v>
      </c>
      <c r="BW224" s="267">
        <v>2000</v>
      </c>
      <c r="BX224" s="267">
        <v>1000</v>
      </c>
      <c r="BY224" s="267">
        <v>1000</v>
      </c>
      <c r="BZ224" s="267">
        <v>1000</v>
      </c>
      <c r="CA224" s="267">
        <v>1000</v>
      </c>
      <c r="CB224" s="267">
        <v>1000</v>
      </c>
      <c r="CC224" s="267">
        <v>1000</v>
      </c>
      <c r="CD224" s="267">
        <v>1000</v>
      </c>
      <c r="CE224" s="267">
        <v>4000</v>
      </c>
      <c r="CF224" s="267">
        <v>1000</v>
      </c>
      <c r="CG224" s="267">
        <v>1000</v>
      </c>
      <c r="CH224" s="267">
        <v>1000</v>
      </c>
      <c r="CI224" s="267">
        <v>1000</v>
      </c>
      <c r="CJ224" s="267">
        <v>1000</v>
      </c>
      <c r="CK224" s="267">
        <v>1000</v>
      </c>
      <c r="CL224" s="267">
        <v>1000</v>
      </c>
      <c r="CM224" s="267">
        <v>1000</v>
      </c>
      <c r="CN224" s="267">
        <v>2000</v>
      </c>
      <c r="CO224" s="267">
        <v>1000</v>
      </c>
      <c r="CP224" s="267">
        <v>1000</v>
      </c>
      <c r="CQ224" s="267">
        <v>1000</v>
      </c>
      <c r="CR224" s="267">
        <v>1000</v>
      </c>
      <c r="CS224" s="267">
        <v>1000</v>
      </c>
      <c r="CT224" s="267">
        <v>3000</v>
      </c>
      <c r="CU224" s="267">
        <v>1000</v>
      </c>
      <c r="CV224" s="267">
        <v>1000</v>
      </c>
      <c r="CW224" s="267">
        <v>20000</v>
      </c>
      <c r="CX224" s="267">
        <v>9000</v>
      </c>
      <c r="CY224" s="267">
        <v>2000</v>
      </c>
      <c r="CZ224" s="267">
        <v>1000</v>
      </c>
      <c r="DA224" s="267">
        <v>1000</v>
      </c>
      <c r="DB224" s="267">
        <v>1000</v>
      </c>
      <c r="DC224" s="267">
        <v>1000</v>
      </c>
      <c r="DD224" s="267">
        <v>1000</v>
      </c>
      <c r="DE224" s="267">
        <v>1000</v>
      </c>
      <c r="DF224" s="267">
        <v>1000</v>
      </c>
      <c r="DG224" s="267">
        <v>1000</v>
      </c>
      <c r="DH224" s="267">
        <v>1000</v>
      </c>
      <c r="DI224" s="267">
        <v>15000</v>
      </c>
      <c r="DJ224" s="267">
        <v>2000</v>
      </c>
      <c r="DK224" s="267">
        <v>2000</v>
      </c>
      <c r="DL224" s="267">
        <v>36000</v>
      </c>
      <c r="DM224" s="267">
        <v>11000</v>
      </c>
      <c r="DN224" s="267">
        <v>6000</v>
      </c>
      <c r="DO224" s="267">
        <v>3000</v>
      </c>
      <c r="DP224" s="267">
        <v>1000</v>
      </c>
      <c r="DQ224" s="267">
        <v>1000</v>
      </c>
      <c r="DR224" s="267">
        <v>33000</v>
      </c>
      <c r="DS224" s="267">
        <v>16000</v>
      </c>
      <c r="DT224" s="267">
        <v>23000</v>
      </c>
      <c r="DU224" s="267">
        <v>70000</v>
      </c>
      <c r="DV224" s="267">
        <v>1000</v>
      </c>
      <c r="DW224" s="267">
        <v>614000</v>
      </c>
      <c r="DX224" s="267">
        <v>64000</v>
      </c>
      <c r="DY224" s="267">
        <v>548000</v>
      </c>
      <c r="DZ224" s="267">
        <v>68000</v>
      </c>
      <c r="EA224" s="267">
        <v>48000</v>
      </c>
      <c r="EB224" s="267">
        <v>3000</v>
      </c>
      <c r="EC224" s="267">
        <v>125000</v>
      </c>
      <c r="ED224" s="267">
        <v>19000</v>
      </c>
      <c r="EE224" s="267">
        <v>560000</v>
      </c>
      <c r="EF224" s="267">
        <v>68000</v>
      </c>
      <c r="EG224" s="267">
        <v>632000</v>
      </c>
      <c r="EH224" s="267">
        <v>57000</v>
      </c>
      <c r="EI224" s="267">
        <v>687000</v>
      </c>
      <c r="EJ224" s="267">
        <v>88000</v>
      </c>
      <c r="EK224" s="267">
        <v>0</v>
      </c>
      <c r="EL224" s="267">
        <v>0</v>
      </c>
      <c r="EM224" s="267">
        <v>0</v>
      </c>
      <c r="EN224" s="267">
        <v>1</v>
      </c>
      <c r="EO224" s="267">
        <v>0</v>
      </c>
      <c r="EP224" s="267">
        <v>0</v>
      </c>
      <c r="EQ224" s="267">
        <v>1</v>
      </c>
      <c r="ER224" s="267" t="s">
        <v>2117</v>
      </c>
    </row>
    <row r="225" spans="1:148" x14ac:dyDescent="0.35">
      <c r="A225" s="267" t="s">
        <v>1316</v>
      </c>
      <c r="B225" s="267">
        <v>1000</v>
      </c>
      <c r="C225" s="267">
        <v>1000</v>
      </c>
      <c r="D225" s="267">
        <v>1000</v>
      </c>
      <c r="E225" s="267">
        <v>1000</v>
      </c>
      <c r="F225" s="267">
        <v>1000</v>
      </c>
      <c r="G225" s="267">
        <v>1000</v>
      </c>
      <c r="H225" s="267">
        <v>1000</v>
      </c>
      <c r="I225" s="267">
        <v>1000</v>
      </c>
      <c r="J225" s="267">
        <v>1000</v>
      </c>
      <c r="K225" s="267">
        <v>1000</v>
      </c>
      <c r="L225" s="267">
        <v>1000</v>
      </c>
      <c r="M225" s="267">
        <v>1000</v>
      </c>
      <c r="N225" s="267">
        <v>5000</v>
      </c>
      <c r="O225" s="267">
        <v>3000</v>
      </c>
      <c r="P225" s="267">
        <v>1000</v>
      </c>
      <c r="Q225" s="267">
        <v>9000</v>
      </c>
      <c r="R225" s="267">
        <v>1000</v>
      </c>
      <c r="S225" s="267">
        <v>1000</v>
      </c>
      <c r="T225" s="267">
        <v>1000</v>
      </c>
      <c r="U225" s="267">
        <v>1000</v>
      </c>
      <c r="V225" s="267">
        <v>1000</v>
      </c>
      <c r="W225" s="267">
        <v>1000</v>
      </c>
      <c r="X225" s="267">
        <v>1000</v>
      </c>
      <c r="Y225" s="267">
        <v>1000</v>
      </c>
      <c r="Z225" s="267">
        <v>1000</v>
      </c>
      <c r="AA225" s="267">
        <v>1000</v>
      </c>
      <c r="AB225" s="267">
        <v>1000</v>
      </c>
      <c r="AC225" s="267">
        <v>1000</v>
      </c>
      <c r="AD225" s="267">
        <v>2000</v>
      </c>
      <c r="AE225" s="267">
        <v>1000</v>
      </c>
      <c r="AF225" s="267">
        <v>1000</v>
      </c>
      <c r="AG225" s="267">
        <v>1000</v>
      </c>
      <c r="AH225" s="267">
        <v>1000</v>
      </c>
      <c r="AI225" s="267">
        <v>1000</v>
      </c>
      <c r="AJ225" s="267">
        <v>1000</v>
      </c>
      <c r="AK225" s="267">
        <v>1000</v>
      </c>
      <c r="AL225" s="267">
        <v>1000</v>
      </c>
      <c r="AM225" s="267">
        <v>1000</v>
      </c>
      <c r="AN225" s="267">
        <v>1000</v>
      </c>
      <c r="AO225" s="267">
        <v>57000</v>
      </c>
      <c r="AP225" s="267">
        <v>16000</v>
      </c>
      <c r="AQ225" s="267">
        <v>6000</v>
      </c>
      <c r="AR225" s="267">
        <v>6000</v>
      </c>
      <c r="AS225" s="267">
        <v>2000</v>
      </c>
      <c r="AT225" s="267">
        <v>1000</v>
      </c>
      <c r="AU225" s="267">
        <v>11000</v>
      </c>
      <c r="AV225" s="267">
        <v>1000</v>
      </c>
      <c r="AW225" s="267">
        <v>1000</v>
      </c>
      <c r="AX225" s="267">
        <v>3000</v>
      </c>
      <c r="AY225" s="267">
        <v>1000</v>
      </c>
      <c r="AZ225" s="267">
        <v>1000</v>
      </c>
      <c r="BA225" s="267">
        <v>2000</v>
      </c>
      <c r="BB225" s="267">
        <v>1000</v>
      </c>
      <c r="BC225" s="267">
        <v>1000</v>
      </c>
      <c r="BD225" s="267">
        <v>1000</v>
      </c>
      <c r="BE225" s="267">
        <v>1000</v>
      </c>
      <c r="BF225" s="267">
        <v>1000</v>
      </c>
      <c r="BG225" s="267">
        <v>2000</v>
      </c>
      <c r="BH225" s="267">
        <v>1000</v>
      </c>
      <c r="BI225" s="267">
        <v>1000</v>
      </c>
      <c r="BJ225" s="267">
        <v>4000</v>
      </c>
      <c r="BK225" s="267">
        <v>1000</v>
      </c>
      <c r="BL225" s="267">
        <v>1000</v>
      </c>
      <c r="BM225" s="267">
        <v>1000</v>
      </c>
      <c r="BN225" s="267">
        <v>1000</v>
      </c>
      <c r="BO225" s="267">
        <v>1000</v>
      </c>
      <c r="BP225" s="267">
        <v>4000</v>
      </c>
      <c r="BQ225" s="267">
        <v>1000</v>
      </c>
      <c r="BR225" s="267">
        <v>1000</v>
      </c>
      <c r="BS225" s="267">
        <v>1000</v>
      </c>
      <c r="BT225" s="267">
        <v>1000</v>
      </c>
      <c r="BU225" s="267">
        <v>1000</v>
      </c>
      <c r="BV225" s="267">
        <v>1000</v>
      </c>
      <c r="BW225" s="267">
        <v>2000</v>
      </c>
      <c r="BX225" s="267">
        <v>1000</v>
      </c>
      <c r="BY225" s="267">
        <v>1000</v>
      </c>
      <c r="BZ225" s="267">
        <v>1000</v>
      </c>
      <c r="CA225" s="267">
        <v>1000</v>
      </c>
      <c r="CB225" s="267">
        <v>1000</v>
      </c>
      <c r="CC225" s="267">
        <v>1000</v>
      </c>
      <c r="CD225" s="267">
        <v>1000</v>
      </c>
      <c r="CE225" s="267">
        <v>4000</v>
      </c>
      <c r="CF225" s="267">
        <v>1000</v>
      </c>
      <c r="CG225" s="267">
        <v>1000</v>
      </c>
      <c r="CH225" s="267">
        <v>1000</v>
      </c>
      <c r="CI225" s="267">
        <v>1000</v>
      </c>
      <c r="CJ225" s="267">
        <v>1000</v>
      </c>
      <c r="CK225" s="267">
        <v>1000</v>
      </c>
      <c r="CL225" s="267">
        <v>1000</v>
      </c>
      <c r="CM225" s="267">
        <v>1000</v>
      </c>
      <c r="CN225" s="267">
        <v>2000</v>
      </c>
      <c r="CO225" s="267">
        <v>1000</v>
      </c>
      <c r="CP225" s="267">
        <v>1000</v>
      </c>
      <c r="CQ225" s="267">
        <v>1000</v>
      </c>
      <c r="CR225" s="267">
        <v>1000</v>
      </c>
      <c r="CS225" s="267">
        <v>1000</v>
      </c>
      <c r="CT225" s="267">
        <v>3000</v>
      </c>
      <c r="CU225" s="267">
        <v>1000</v>
      </c>
      <c r="CV225" s="267">
        <v>1000</v>
      </c>
      <c r="CW225" s="267">
        <v>20000</v>
      </c>
      <c r="CX225" s="267">
        <v>9000</v>
      </c>
      <c r="CY225" s="267">
        <v>2000</v>
      </c>
      <c r="CZ225" s="267">
        <v>1000</v>
      </c>
      <c r="DA225" s="267">
        <v>1000</v>
      </c>
      <c r="DB225" s="267">
        <v>1000</v>
      </c>
      <c r="DC225" s="267">
        <v>1000</v>
      </c>
      <c r="DD225" s="267">
        <v>1000</v>
      </c>
      <c r="DE225" s="267">
        <v>1000</v>
      </c>
      <c r="DF225" s="267">
        <v>1000</v>
      </c>
      <c r="DG225" s="267">
        <v>1000</v>
      </c>
      <c r="DH225" s="267">
        <v>1000</v>
      </c>
      <c r="DI225" s="267">
        <v>15000</v>
      </c>
      <c r="DJ225" s="267">
        <v>2000</v>
      </c>
      <c r="DK225" s="267">
        <v>2000</v>
      </c>
      <c r="DL225" s="267">
        <v>36000</v>
      </c>
      <c r="DM225" s="267">
        <v>11000</v>
      </c>
      <c r="DN225" s="267">
        <v>6000</v>
      </c>
      <c r="DO225" s="267">
        <v>3000</v>
      </c>
      <c r="DP225" s="267">
        <v>1000</v>
      </c>
      <c r="DQ225" s="267">
        <v>1000</v>
      </c>
      <c r="DR225" s="267">
        <v>33000</v>
      </c>
      <c r="DS225" s="267">
        <v>16000</v>
      </c>
      <c r="DT225" s="267">
        <v>23000</v>
      </c>
      <c r="DU225" s="267">
        <v>70000</v>
      </c>
      <c r="DV225" s="267">
        <v>1000</v>
      </c>
      <c r="DW225" s="267">
        <v>614000</v>
      </c>
      <c r="DX225" s="267">
        <v>64000</v>
      </c>
      <c r="DY225" s="267">
        <v>548000</v>
      </c>
      <c r="DZ225" s="267">
        <v>68000</v>
      </c>
      <c r="EA225" s="267">
        <v>48000</v>
      </c>
      <c r="EB225" s="267">
        <v>3000</v>
      </c>
      <c r="EC225" s="267">
        <v>125000</v>
      </c>
      <c r="ED225" s="267">
        <v>19000</v>
      </c>
      <c r="EE225" s="267">
        <v>560000</v>
      </c>
      <c r="EF225" s="267">
        <v>68000</v>
      </c>
      <c r="EG225" s="267">
        <v>632000</v>
      </c>
      <c r="EH225" s="267">
        <v>57000</v>
      </c>
      <c r="EI225" s="267">
        <v>687000</v>
      </c>
      <c r="EJ225" s="267">
        <v>88000</v>
      </c>
      <c r="EK225" s="267">
        <v>0</v>
      </c>
      <c r="EL225" s="267">
        <v>0</v>
      </c>
      <c r="EM225" s="267">
        <v>0</v>
      </c>
      <c r="EN225" s="267">
        <v>1</v>
      </c>
      <c r="EO225" s="267">
        <v>0</v>
      </c>
      <c r="EP225" s="267">
        <v>0</v>
      </c>
      <c r="EQ225" s="267">
        <v>0</v>
      </c>
      <c r="ER225" s="267" t="s">
        <v>1314</v>
      </c>
    </row>
    <row r="226" spans="1:148" x14ac:dyDescent="0.35">
      <c r="A226" s="267" t="s">
        <v>1969</v>
      </c>
      <c r="B226" s="267">
        <v>1000</v>
      </c>
      <c r="C226" s="267">
        <v>1000</v>
      </c>
      <c r="D226" s="267">
        <v>1000</v>
      </c>
      <c r="E226" s="267">
        <v>1000</v>
      </c>
      <c r="F226" s="267">
        <v>1000</v>
      </c>
      <c r="G226" s="267">
        <v>1000</v>
      </c>
      <c r="H226" s="267">
        <v>1000</v>
      </c>
      <c r="I226" s="267">
        <v>1000</v>
      </c>
      <c r="J226" s="267">
        <v>1000</v>
      </c>
      <c r="K226" s="267">
        <v>1000</v>
      </c>
      <c r="L226" s="267">
        <v>1000</v>
      </c>
      <c r="M226" s="267">
        <v>1000</v>
      </c>
      <c r="N226" s="267">
        <v>5000</v>
      </c>
      <c r="O226" s="267">
        <v>3000</v>
      </c>
      <c r="P226" s="267">
        <v>1000</v>
      </c>
      <c r="Q226" s="267">
        <v>9000</v>
      </c>
      <c r="R226" s="267">
        <v>1000</v>
      </c>
      <c r="S226" s="267">
        <v>1000</v>
      </c>
      <c r="T226" s="267">
        <v>1000</v>
      </c>
      <c r="U226" s="267">
        <v>1000</v>
      </c>
      <c r="V226" s="267">
        <v>1000</v>
      </c>
      <c r="W226" s="267">
        <v>1000</v>
      </c>
      <c r="X226" s="267">
        <v>1000</v>
      </c>
      <c r="Y226" s="267">
        <v>1000</v>
      </c>
      <c r="Z226" s="267">
        <v>1000</v>
      </c>
      <c r="AA226" s="267">
        <v>1000</v>
      </c>
      <c r="AB226" s="267">
        <v>1000</v>
      </c>
      <c r="AC226" s="267">
        <v>1000</v>
      </c>
      <c r="AD226" s="267">
        <v>2000</v>
      </c>
      <c r="AE226" s="267">
        <v>1000</v>
      </c>
      <c r="AF226" s="267">
        <v>1000</v>
      </c>
      <c r="AG226" s="267">
        <v>1000</v>
      </c>
      <c r="AH226" s="267">
        <v>1000</v>
      </c>
      <c r="AI226" s="267">
        <v>1000</v>
      </c>
      <c r="AJ226" s="267">
        <v>1000</v>
      </c>
      <c r="AK226" s="267">
        <v>1000</v>
      </c>
      <c r="AL226" s="267">
        <v>1000</v>
      </c>
      <c r="AM226" s="267">
        <v>1000</v>
      </c>
      <c r="AN226" s="267">
        <v>1000</v>
      </c>
      <c r="AO226" s="267">
        <v>57000</v>
      </c>
      <c r="AP226" s="267">
        <v>16000</v>
      </c>
      <c r="AQ226" s="267">
        <v>6000</v>
      </c>
      <c r="AR226" s="267">
        <v>6000</v>
      </c>
      <c r="AS226" s="267">
        <v>2000</v>
      </c>
      <c r="AT226" s="267">
        <v>1000</v>
      </c>
      <c r="AU226" s="267">
        <v>11000</v>
      </c>
      <c r="AV226" s="267">
        <v>1000</v>
      </c>
      <c r="AW226" s="267">
        <v>1000</v>
      </c>
      <c r="AX226" s="267">
        <v>3000</v>
      </c>
      <c r="AY226" s="267">
        <v>1000</v>
      </c>
      <c r="AZ226" s="267">
        <v>1000</v>
      </c>
      <c r="BA226" s="267">
        <v>2000</v>
      </c>
      <c r="BB226" s="267">
        <v>1000</v>
      </c>
      <c r="BC226" s="267">
        <v>1000</v>
      </c>
      <c r="BD226" s="267">
        <v>1000</v>
      </c>
      <c r="BE226" s="267">
        <v>1000</v>
      </c>
      <c r="BF226" s="267">
        <v>1000</v>
      </c>
      <c r="BG226" s="267">
        <v>2000</v>
      </c>
      <c r="BH226" s="267">
        <v>1000</v>
      </c>
      <c r="BI226" s="267">
        <v>1000</v>
      </c>
      <c r="BJ226" s="267">
        <v>4000</v>
      </c>
      <c r="BK226" s="267">
        <v>1000</v>
      </c>
      <c r="BL226" s="267">
        <v>1000</v>
      </c>
      <c r="BM226" s="267">
        <v>1000</v>
      </c>
      <c r="BN226" s="267">
        <v>1000</v>
      </c>
      <c r="BO226" s="267">
        <v>1000</v>
      </c>
      <c r="BP226" s="267">
        <v>4000</v>
      </c>
      <c r="BQ226" s="267">
        <v>1000</v>
      </c>
      <c r="BR226" s="267">
        <v>1000</v>
      </c>
      <c r="BS226" s="267">
        <v>1000</v>
      </c>
      <c r="BT226" s="267">
        <v>1000</v>
      </c>
      <c r="BU226" s="267">
        <v>1000</v>
      </c>
      <c r="BV226" s="267">
        <v>1000</v>
      </c>
      <c r="BW226" s="267">
        <v>2000</v>
      </c>
      <c r="BX226" s="267">
        <v>1000</v>
      </c>
      <c r="BY226" s="267">
        <v>1000</v>
      </c>
      <c r="BZ226" s="267">
        <v>1000</v>
      </c>
      <c r="CA226" s="267">
        <v>1000</v>
      </c>
      <c r="CB226" s="267">
        <v>1000</v>
      </c>
      <c r="CC226" s="267">
        <v>1000</v>
      </c>
      <c r="CD226" s="267">
        <v>1000</v>
      </c>
      <c r="CE226" s="267">
        <v>4000</v>
      </c>
      <c r="CF226" s="267">
        <v>1000</v>
      </c>
      <c r="CG226" s="267">
        <v>1000</v>
      </c>
      <c r="CH226" s="267">
        <v>1000</v>
      </c>
      <c r="CI226" s="267">
        <v>1000</v>
      </c>
      <c r="CJ226" s="267">
        <v>1000</v>
      </c>
      <c r="CK226" s="267">
        <v>1000</v>
      </c>
      <c r="CL226" s="267">
        <v>1000</v>
      </c>
      <c r="CM226" s="267">
        <v>1000</v>
      </c>
      <c r="CN226" s="267">
        <v>2000</v>
      </c>
      <c r="CO226" s="267">
        <v>1000</v>
      </c>
      <c r="CP226" s="267">
        <v>1000</v>
      </c>
      <c r="CQ226" s="267">
        <v>1000</v>
      </c>
      <c r="CR226" s="267">
        <v>1000</v>
      </c>
      <c r="CS226" s="267">
        <v>1000</v>
      </c>
      <c r="CT226" s="267">
        <v>3000</v>
      </c>
      <c r="CU226" s="267">
        <v>1000</v>
      </c>
      <c r="CV226" s="267">
        <v>1000</v>
      </c>
      <c r="CW226" s="267">
        <v>20000</v>
      </c>
      <c r="CX226" s="267">
        <v>9000</v>
      </c>
      <c r="CY226" s="267">
        <v>2000</v>
      </c>
      <c r="CZ226" s="267">
        <v>1000</v>
      </c>
      <c r="DA226" s="267">
        <v>1000</v>
      </c>
      <c r="DB226" s="267">
        <v>1000</v>
      </c>
      <c r="DC226" s="267">
        <v>1000</v>
      </c>
      <c r="DD226" s="267">
        <v>1000</v>
      </c>
      <c r="DE226" s="267">
        <v>1000</v>
      </c>
      <c r="DF226" s="267">
        <v>1000</v>
      </c>
      <c r="DG226" s="267">
        <v>1000</v>
      </c>
      <c r="DH226" s="267">
        <v>1000</v>
      </c>
      <c r="DI226" s="267">
        <v>15000</v>
      </c>
      <c r="DJ226" s="267">
        <v>2000</v>
      </c>
      <c r="DK226" s="267">
        <v>2000</v>
      </c>
      <c r="DL226" s="267">
        <v>36000</v>
      </c>
      <c r="DM226" s="267">
        <v>11000</v>
      </c>
      <c r="DN226" s="267">
        <v>6000</v>
      </c>
      <c r="DO226" s="267">
        <v>3000</v>
      </c>
      <c r="DP226" s="267">
        <v>1000</v>
      </c>
      <c r="DQ226" s="267">
        <v>1000</v>
      </c>
      <c r="DR226" s="267">
        <v>33000</v>
      </c>
      <c r="DS226" s="267">
        <v>16000</v>
      </c>
      <c r="DT226" s="267">
        <v>23000</v>
      </c>
      <c r="DU226" s="267">
        <v>70000</v>
      </c>
      <c r="DV226" s="267">
        <v>1000</v>
      </c>
      <c r="DW226" s="267">
        <v>614000</v>
      </c>
      <c r="DX226" s="267">
        <v>64000</v>
      </c>
      <c r="DY226" s="267">
        <v>548000</v>
      </c>
      <c r="DZ226" s="267">
        <v>68000</v>
      </c>
      <c r="EA226" s="267">
        <v>48000</v>
      </c>
      <c r="EB226" s="267">
        <v>3000</v>
      </c>
      <c r="EC226" s="267">
        <v>125000</v>
      </c>
      <c r="ED226" s="267">
        <v>19000</v>
      </c>
      <c r="EE226" s="267">
        <v>560000</v>
      </c>
      <c r="EF226" s="267">
        <v>68000</v>
      </c>
      <c r="EG226" s="267">
        <v>632000</v>
      </c>
      <c r="EH226" s="267">
        <v>57000</v>
      </c>
      <c r="EI226" s="267">
        <v>687000</v>
      </c>
      <c r="EJ226" s="267">
        <v>88000</v>
      </c>
      <c r="EK226" s="267">
        <v>0</v>
      </c>
      <c r="EL226" s="267">
        <v>0</v>
      </c>
      <c r="EM226" s="267">
        <v>0</v>
      </c>
      <c r="EN226" s="267">
        <v>1</v>
      </c>
      <c r="EO226" s="267">
        <v>0</v>
      </c>
      <c r="EP226" s="267">
        <v>0</v>
      </c>
      <c r="EQ226" s="267">
        <v>1</v>
      </c>
      <c r="ER226" s="267" t="s">
        <v>1967</v>
      </c>
    </row>
    <row r="227" spans="1:148" x14ac:dyDescent="0.35">
      <c r="A227" s="267" t="s">
        <v>1334</v>
      </c>
      <c r="B227" s="267">
        <v>1000</v>
      </c>
      <c r="C227" s="267">
        <v>1000</v>
      </c>
      <c r="D227" s="267">
        <v>1000</v>
      </c>
      <c r="E227" s="267">
        <v>1000</v>
      </c>
      <c r="F227" s="267">
        <v>1000</v>
      </c>
      <c r="G227" s="267">
        <v>1000</v>
      </c>
      <c r="H227" s="267">
        <v>1000</v>
      </c>
      <c r="I227" s="267">
        <v>1000</v>
      </c>
      <c r="J227" s="267">
        <v>1000</v>
      </c>
      <c r="K227" s="267">
        <v>1000</v>
      </c>
      <c r="L227" s="267">
        <v>1000</v>
      </c>
      <c r="M227" s="267">
        <v>1000</v>
      </c>
      <c r="N227" s="267">
        <v>5000</v>
      </c>
      <c r="O227" s="267">
        <v>3000</v>
      </c>
      <c r="P227" s="267">
        <v>1000</v>
      </c>
      <c r="Q227" s="267">
        <v>9000</v>
      </c>
      <c r="R227" s="267">
        <v>1000</v>
      </c>
      <c r="S227" s="267">
        <v>1000</v>
      </c>
      <c r="T227" s="267">
        <v>1000</v>
      </c>
      <c r="U227" s="267">
        <v>1000</v>
      </c>
      <c r="V227" s="267">
        <v>1000</v>
      </c>
      <c r="W227" s="267">
        <v>1000</v>
      </c>
      <c r="X227" s="267">
        <v>1000</v>
      </c>
      <c r="Y227" s="267">
        <v>1000</v>
      </c>
      <c r="Z227" s="267">
        <v>1000</v>
      </c>
      <c r="AA227" s="267">
        <v>1000</v>
      </c>
      <c r="AB227" s="267">
        <v>1000</v>
      </c>
      <c r="AC227" s="267">
        <v>1000</v>
      </c>
      <c r="AD227" s="267">
        <v>2000</v>
      </c>
      <c r="AE227" s="267">
        <v>1000</v>
      </c>
      <c r="AF227" s="267">
        <v>1000</v>
      </c>
      <c r="AG227" s="267">
        <v>1000</v>
      </c>
      <c r="AH227" s="267">
        <v>1000</v>
      </c>
      <c r="AI227" s="267">
        <v>1000</v>
      </c>
      <c r="AJ227" s="267">
        <v>1000</v>
      </c>
      <c r="AK227" s="267">
        <v>1000</v>
      </c>
      <c r="AL227" s="267">
        <v>1000</v>
      </c>
      <c r="AM227" s="267">
        <v>1000</v>
      </c>
      <c r="AN227" s="267">
        <v>1000</v>
      </c>
      <c r="AO227" s="267">
        <v>57000</v>
      </c>
      <c r="AP227" s="267">
        <v>16000</v>
      </c>
      <c r="AQ227" s="267">
        <v>6000</v>
      </c>
      <c r="AR227" s="267">
        <v>6000</v>
      </c>
      <c r="AS227" s="267">
        <v>2000</v>
      </c>
      <c r="AT227" s="267">
        <v>1000</v>
      </c>
      <c r="AU227" s="267">
        <v>11000</v>
      </c>
      <c r="AV227" s="267">
        <v>1000</v>
      </c>
      <c r="AW227" s="267">
        <v>1000</v>
      </c>
      <c r="AX227" s="267">
        <v>3000</v>
      </c>
      <c r="AY227" s="267">
        <v>1000</v>
      </c>
      <c r="AZ227" s="267">
        <v>1000</v>
      </c>
      <c r="BA227" s="267">
        <v>2000</v>
      </c>
      <c r="BB227" s="267">
        <v>1000</v>
      </c>
      <c r="BC227" s="267">
        <v>1000</v>
      </c>
      <c r="BD227" s="267">
        <v>1000</v>
      </c>
      <c r="BE227" s="267">
        <v>1000</v>
      </c>
      <c r="BF227" s="267">
        <v>1000</v>
      </c>
      <c r="BG227" s="267">
        <v>2000</v>
      </c>
      <c r="BH227" s="267">
        <v>1000</v>
      </c>
      <c r="BI227" s="267">
        <v>1000</v>
      </c>
      <c r="BJ227" s="267">
        <v>4000</v>
      </c>
      <c r="BK227" s="267">
        <v>1000</v>
      </c>
      <c r="BL227" s="267">
        <v>1000</v>
      </c>
      <c r="BM227" s="267">
        <v>1000</v>
      </c>
      <c r="BN227" s="267">
        <v>1000</v>
      </c>
      <c r="BO227" s="267">
        <v>1000</v>
      </c>
      <c r="BP227" s="267">
        <v>4000</v>
      </c>
      <c r="BQ227" s="267">
        <v>1000</v>
      </c>
      <c r="BR227" s="267">
        <v>1000</v>
      </c>
      <c r="BS227" s="267">
        <v>1000</v>
      </c>
      <c r="BT227" s="267">
        <v>1000</v>
      </c>
      <c r="BU227" s="267">
        <v>1000</v>
      </c>
      <c r="BV227" s="267">
        <v>1000</v>
      </c>
      <c r="BW227" s="267">
        <v>2000</v>
      </c>
      <c r="BX227" s="267">
        <v>1000</v>
      </c>
      <c r="BY227" s="267">
        <v>1000</v>
      </c>
      <c r="BZ227" s="267">
        <v>1000</v>
      </c>
      <c r="CA227" s="267">
        <v>1000</v>
      </c>
      <c r="CB227" s="267">
        <v>1000</v>
      </c>
      <c r="CC227" s="267">
        <v>1000</v>
      </c>
      <c r="CD227" s="267">
        <v>1000</v>
      </c>
      <c r="CE227" s="267">
        <v>4000</v>
      </c>
      <c r="CF227" s="267">
        <v>1000</v>
      </c>
      <c r="CG227" s="267">
        <v>1000</v>
      </c>
      <c r="CH227" s="267">
        <v>1000</v>
      </c>
      <c r="CI227" s="267">
        <v>1000</v>
      </c>
      <c r="CJ227" s="267">
        <v>1000</v>
      </c>
      <c r="CK227" s="267">
        <v>1000</v>
      </c>
      <c r="CL227" s="267">
        <v>1000</v>
      </c>
      <c r="CM227" s="267">
        <v>1000</v>
      </c>
      <c r="CN227" s="267">
        <v>2000</v>
      </c>
      <c r="CO227" s="267">
        <v>1000</v>
      </c>
      <c r="CP227" s="267">
        <v>1000</v>
      </c>
      <c r="CQ227" s="267">
        <v>1000</v>
      </c>
      <c r="CR227" s="267">
        <v>1000</v>
      </c>
      <c r="CS227" s="267">
        <v>1000</v>
      </c>
      <c r="CT227" s="267">
        <v>3000</v>
      </c>
      <c r="CU227" s="267">
        <v>1000</v>
      </c>
      <c r="CV227" s="267">
        <v>1000</v>
      </c>
      <c r="CW227" s="267">
        <v>20000</v>
      </c>
      <c r="CX227" s="267">
        <v>9000</v>
      </c>
      <c r="CY227" s="267">
        <v>2000</v>
      </c>
      <c r="CZ227" s="267">
        <v>1000</v>
      </c>
      <c r="DA227" s="267">
        <v>1000</v>
      </c>
      <c r="DB227" s="267">
        <v>1000</v>
      </c>
      <c r="DC227" s="267">
        <v>1000</v>
      </c>
      <c r="DD227" s="267">
        <v>1000</v>
      </c>
      <c r="DE227" s="267">
        <v>1000</v>
      </c>
      <c r="DF227" s="267">
        <v>1000</v>
      </c>
      <c r="DG227" s="267">
        <v>1000</v>
      </c>
      <c r="DH227" s="267">
        <v>1000</v>
      </c>
      <c r="DI227" s="267">
        <v>15000</v>
      </c>
      <c r="DJ227" s="267">
        <v>2000</v>
      </c>
      <c r="DK227" s="267">
        <v>2000</v>
      </c>
      <c r="DL227" s="267">
        <v>36000</v>
      </c>
      <c r="DM227" s="267">
        <v>11000</v>
      </c>
      <c r="DN227" s="267">
        <v>6000</v>
      </c>
      <c r="DO227" s="267">
        <v>3000</v>
      </c>
      <c r="DP227" s="267">
        <v>1000</v>
      </c>
      <c r="DQ227" s="267">
        <v>1000</v>
      </c>
      <c r="DR227" s="267">
        <v>33000</v>
      </c>
      <c r="DS227" s="267">
        <v>16000</v>
      </c>
      <c r="DT227" s="267">
        <v>23000</v>
      </c>
      <c r="DU227" s="267">
        <v>70000</v>
      </c>
      <c r="DV227" s="267">
        <v>1000</v>
      </c>
      <c r="DW227" s="267">
        <v>614000</v>
      </c>
      <c r="DX227" s="267">
        <v>64000</v>
      </c>
      <c r="DY227" s="267">
        <v>548000</v>
      </c>
      <c r="DZ227" s="267">
        <v>68000</v>
      </c>
      <c r="EA227" s="267">
        <v>48000</v>
      </c>
      <c r="EB227" s="267">
        <v>3000</v>
      </c>
      <c r="EC227" s="267">
        <v>125000</v>
      </c>
      <c r="ED227" s="267">
        <v>19000</v>
      </c>
      <c r="EE227" s="267">
        <v>560000</v>
      </c>
      <c r="EF227" s="267">
        <v>68000</v>
      </c>
      <c r="EG227" s="267">
        <v>632000</v>
      </c>
      <c r="EH227" s="267">
        <v>57000</v>
      </c>
      <c r="EI227" s="267">
        <v>687000</v>
      </c>
      <c r="EJ227" s="267">
        <v>88000</v>
      </c>
      <c r="EK227" s="267">
        <v>0</v>
      </c>
      <c r="EL227" s="267">
        <v>0</v>
      </c>
      <c r="EM227" s="267">
        <v>0</v>
      </c>
      <c r="EN227" s="267">
        <v>1</v>
      </c>
      <c r="EO227" s="267">
        <v>0</v>
      </c>
      <c r="EP227" s="267">
        <v>0</v>
      </c>
      <c r="EQ227" s="267">
        <v>1</v>
      </c>
      <c r="ER227" s="267" t="s">
        <v>1332</v>
      </c>
    </row>
    <row r="228" spans="1:148" x14ac:dyDescent="0.35">
      <c r="A228" s="267" t="s">
        <v>2158</v>
      </c>
      <c r="B228" s="267">
        <v>1000</v>
      </c>
      <c r="C228" s="267">
        <v>1000</v>
      </c>
      <c r="D228" s="267">
        <v>1000</v>
      </c>
      <c r="E228" s="267">
        <v>1000</v>
      </c>
      <c r="F228" s="267">
        <v>1000</v>
      </c>
      <c r="G228" s="267">
        <v>1000</v>
      </c>
      <c r="H228" s="267">
        <v>1000</v>
      </c>
      <c r="I228" s="267">
        <v>1000</v>
      </c>
      <c r="J228" s="267">
        <v>1000</v>
      </c>
      <c r="K228" s="267">
        <v>1000</v>
      </c>
      <c r="L228" s="267">
        <v>1000</v>
      </c>
      <c r="M228" s="267">
        <v>1000</v>
      </c>
      <c r="N228" s="267">
        <v>5000</v>
      </c>
      <c r="O228" s="267">
        <v>3000</v>
      </c>
      <c r="P228" s="267">
        <v>1000</v>
      </c>
      <c r="Q228" s="267">
        <v>9000</v>
      </c>
      <c r="R228" s="267">
        <v>1000</v>
      </c>
      <c r="S228" s="267">
        <v>1000</v>
      </c>
      <c r="T228" s="267">
        <v>1000</v>
      </c>
      <c r="U228" s="267">
        <v>1000</v>
      </c>
      <c r="V228" s="267">
        <v>1000</v>
      </c>
      <c r="W228" s="267">
        <v>1000</v>
      </c>
      <c r="X228" s="267">
        <v>1000</v>
      </c>
      <c r="Y228" s="267">
        <v>1000</v>
      </c>
      <c r="Z228" s="267">
        <v>1000</v>
      </c>
      <c r="AA228" s="267">
        <v>1000</v>
      </c>
      <c r="AB228" s="267">
        <v>1000</v>
      </c>
      <c r="AC228" s="267">
        <v>1000</v>
      </c>
      <c r="AD228" s="267">
        <v>2000</v>
      </c>
      <c r="AE228" s="267">
        <v>1000</v>
      </c>
      <c r="AF228" s="267">
        <v>1000</v>
      </c>
      <c r="AG228" s="267">
        <v>1000</v>
      </c>
      <c r="AH228" s="267">
        <v>1000</v>
      </c>
      <c r="AI228" s="267">
        <v>1000</v>
      </c>
      <c r="AJ228" s="267">
        <v>1000</v>
      </c>
      <c r="AK228" s="267">
        <v>1000</v>
      </c>
      <c r="AL228" s="267">
        <v>1000</v>
      </c>
      <c r="AM228" s="267">
        <v>1000</v>
      </c>
      <c r="AN228" s="267">
        <v>1000</v>
      </c>
      <c r="AO228" s="267">
        <v>57000</v>
      </c>
      <c r="AP228" s="267">
        <v>16000</v>
      </c>
      <c r="AQ228" s="267">
        <v>6000</v>
      </c>
      <c r="AR228" s="267">
        <v>6000</v>
      </c>
      <c r="AS228" s="267">
        <v>2000</v>
      </c>
      <c r="AT228" s="267">
        <v>1000</v>
      </c>
      <c r="AU228" s="267">
        <v>11000</v>
      </c>
      <c r="AV228" s="267">
        <v>1000</v>
      </c>
      <c r="AW228" s="267">
        <v>1000</v>
      </c>
      <c r="AX228" s="267">
        <v>3000</v>
      </c>
      <c r="AY228" s="267">
        <v>1000</v>
      </c>
      <c r="AZ228" s="267">
        <v>1000</v>
      </c>
      <c r="BA228" s="267">
        <v>2000</v>
      </c>
      <c r="BB228" s="267">
        <v>1000</v>
      </c>
      <c r="BC228" s="267">
        <v>1000</v>
      </c>
      <c r="BD228" s="267">
        <v>1000</v>
      </c>
      <c r="BE228" s="267">
        <v>1000</v>
      </c>
      <c r="BF228" s="267">
        <v>1000</v>
      </c>
      <c r="BG228" s="267">
        <v>2000</v>
      </c>
      <c r="BH228" s="267">
        <v>1000</v>
      </c>
      <c r="BI228" s="267">
        <v>1000</v>
      </c>
      <c r="BJ228" s="267">
        <v>4000</v>
      </c>
      <c r="BK228" s="267">
        <v>1000</v>
      </c>
      <c r="BL228" s="267">
        <v>1000</v>
      </c>
      <c r="BM228" s="267">
        <v>1000</v>
      </c>
      <c r="BN228" s="267">
        <v>1000</v>
      </c>
      <c r="BO228" s="267">
        <v>1000</v>
      </c>
      <c r="BP228" s="267">
        <v>4000</v>
      </c>
      <c r="BQ228" s="267">
        <v>1000</v>
      </c>
      <c r="BR228" s="267">
        <v>1000</v>
      </c>
      <c r="BS228" s="267">
        <v>1000</v>
      </c>
      <c r="BT228" s="267">
        <v>1000</v>
      </c>
      <c r="BU228" s="267">
        <v>1000</v>
      </c>
      <c r="BV228" s="267">
        <v>1000</v>
      </c>
      <c r="BW228" s="267">
        <v>2000</v>
      </c>
      <c r="BX228" s="267">
        <v>1000</v>
      </c>
      <c r="BY228" s="267">
        <v>1000</v>
      </c>
      <c r="BZ228" s="267">
        <v>1000</v>
      </c>
      <c r="CA228" s="267">
        <v>1000</v>
      </c>
      <c r="CB228" s="267">
        <v>1000</v>
      </c>
      <c r="CC228" s="267">
        <v>1000</v>
      </c>
      <c r="CD228" s="267">
        <v>1000</v>
      </c>
      <c r="CE228" s="267">
        <v>4000</v>
      </c>
      <c r="CF228" s="267">
        <v>1000</v>
      </c>
      <c r="CG228" s="267">
        <v>1000</v>
      </c>
      <c r="CH228" s="267">
        <v>1000</v>
      </c>
      <c r="CI228" s="267">
        <v>1000</v>
      </c>
      <c r="CJ228" s="267">
        <v>1000</v>
      </c>
      <c r="CK228" s="267">
        <v>1000</v>
      </c>
      <c r="CL228" s="267">
        <v>1000</v>
      </c>
      <c r="CM228" s="267">
        <v>1000</v>
      </c>
      <c r="CN228" s="267">
        <v>2000</v>
      </c>
      <c r="CO228" s="267">
        <v>1000</v>
      </c>
      <c r="CP228" s="267">
        <v>1000</v>
      </c>
      <c r="CQ228" s="267">
        <v>1000</v>
      </c>
      <c r="CR228" s="267">
        <v>1000</v>
      </c>
      <c r="CS228" s="267">
        <v>1000</v>
      </c>
      <c r="CT228" s="267">
        <v>3000</v>
      </c>
      <c r="CU228" s="267">
        <v>1000</v>
      </c>
      <c r="CV228" s="267">
        <v>1000</v>
      </c>
      <c r="CW228" s="267">
        <v>20000</v>
      </c>
      <c r="CX228" s="267">
        <v>9000</v>
      </c>
      <c r="CY228" s="267">
        <v>2000</v>
      </c>
      <c r="CZ228" s="267">
        <v>1000</v>
      </c>
      <c r="DA228" s="267">
        <v>1000</v>
      </c>
      <c r="DB228" s="267">
        <v>1000</v>
      </c>
      <c r="DC228" s="267">
        <v>1000</v>
      </c>
      <c r="DD228" s="267">
        <v>1000</v>
      </c>
      <c r="DE228" s="267">
        <v>1000</v>
      </c>
      <c r="DF228" s="267">
        <v>1000</v>
      </c>
      <c r="DG228" s="267">
        <v>1000</v>
      </c>
      <c r="DH228" s="267">
        <v>1000</v>
      </c>
      <c r="DI228" s="267">
        <v>15000</v>
      </c>
      <c r="DJ228" s="267">
        <v>2000</v>
      </c>
      <c r="DK228" s="267">
        <v>2000</v>
      </c>
      <c r="DL228" s="267">
        <v>36000</v>
      </c>
      <c r="DM228" s="267">
        <v>11000</v>
      </c>
      <c r="DN228" s="267">
        <v>6000</v>
      </c>
      <c r="DO228" s="267">
        <v>3000</v>
      </c>
      <c r="DP228" s="267">
        <v>1000</v>
      </c>
      <c r="DQ228" s="267">
        <v>1000</v>
      </c>
      <c r="DR228" s="267">
        <v>33000</v>
      </c>
      <c r="DS228" s="267">
        <v>16000</v>
      </c>
      <c r="DT228" s="267">
        <v>23000</v>
      </c>
      <c r="DU228" s="267">
        <v>70000</v>
      </c>
      <c r="DV228" s="267">
        <v>1000</v>
      </c>
      <c r="DW228" s="267">
        <v>614000</v>
      </c>
      <c r="DX228" s="267">
        <v>64000</v>
      </c>
      <c r="DY228" s="267">
        <v>548000</v>
      </c>
      <c r="DZ228" s="267">
        <v>68000</v>
      </c>
      <c r="EA228" s="267">
        <v>48000</v>
      </c>
      <c r="EB228" s="267">
        <v>3000</v>
      </c>
      <c r="EC228" s="267">
        <v>125000</v>
      </c>
      <c r="ED228" s="267">
        <v>19000</v>
      </c>
      <c r="EE228" s="267">
        <v>560000</v>
      </c>
      <c r="EF228" s="267">
        <v>68000</v>
      </c>
      <c r="EG228" s="267">
        <v>632000</v>
      </c>
      <c r="EH228" s="267">
        <v>57000</v>
      </c>
      <c r="EI228" s="267">
        <v>687000</v>
      </c>
      <c r="EJ228" s="267">
        <v>88000</v>
      </c>
      <c r="EK228" s="267">
        <v>0</v>
      </c>
      <c r="EL228" s="267">
        <v>0</v>
      </c>
      <c r="EM228" s="267">
        <v>0</v>
      </c>
      <c r="EN228" s="267">
        <v>1</v>
      </c>
      <c r="EO228" s="267">
        <v>0</v>
      </c>
      <c r="EP228" s="267">
        <v>0</v>
      </c>
      <c r="EQ228" s="267">
        <v>0</v>
      </c>
      <c r="ER228" s="267" t="s">
        <v>2156</v>
      </c>
    </row>
    <row r="229" spans="1:148" x14ac:dyDescent="0.35">
      <c r="A229" s="267" t="s">
        <v>1075</v>
      </c>
      <c r="B229" s="267">
        <v>22000</v>
      </c>
      <c r="C229" s="267">
        <v>6000</v>
      </c>
      <c r="D229" s="267">
        <v>1000</v>
      </c>
      <c r="E229" s="267">
        <v>14000</v>
      </c>
      <c r="F229" s="267">
        <v>5000</v>
      </c>
      <c r="G229" s="267">
        <v>2000</v>
      </c>
      <c r="H229" s="267">
        <v>14000</v>
      </c>
      <c r="I229" s="267">
        <v>7000</v>
      </c>
      <c r="J229" s="267">
        <v>3000</v>
      </c>
      <c r="K229" s="267">
        <v>7000</v>
      </c>
      <c r="L229" s="267">
        <v>1000</v>
      </c>
      <c r="M229" s="267">
        <v>1000</v>
      </c>
      <c r="N229" s="267">
        <v>65000</v>
      </c>
      <c r="O229" s="267">
        <v>3000</v>
      </c>
      <c r="P229" s="267">
        <v>1000</v>
      </c>
      <c r="Q229" s="267">
        <v>1000</v>
      </c>
      <c r="R229" s="267">
        <v>1000</v>
      </c>
      <c r="S229" s="267">
        <v>1000</v>
      </c>
      <c r="T229" s="267">
        <v>4000</v>
      </c>
      <c r="U229" s="267">
        <v>1000</v>
      </c>
      <c r="V229" s="267">
        <v>1000</v>
      </c>
      <c r="W229" s="267">
        <v>13000</v>
      </c>
      <c r="X229" s="267">
        <v>2000</v>
      </c>
      <c r="Y229" s="267">
        <v>1000</v>
      </c>
      <c r="Z229" s="267">
        <v>1000</v>
      </c>
      <c r="AA229" s="267">
        <v>1000</v>
      </c>
      <c r="AB229" s="267">
        <v>1000</v>
      </c>
      <c r="AC229" s="267">
        <v>1000</v>
      </c>
      <c r="AD229" s="267">
        <v>1000</v>
      </c>
      <c r="AE229" s="267">
        <v>1000</v>
      </c>
      <c r="AF229" s="267">
        <v>1000</v>
      </c>
      <c r="AG229" s="267">
        <v>1000</v>
      </c>
      <c r="AH229" s="267">
        <v>1000</v>
      </c>
      <c r="AI229" s="267">
        <v>9000</v>
      </c>
      <c r="AJ229" s="267">
        <v>7000</v>
      </c>
      <c r="AK229" s="267">
        <v>1000</v>
      </c>
      <c r="AL229" s="267">
        <v>1000</v>
      </c>
      <c r="AM229" s="267">
        <v>1000</v>
      </c>
      <c r="AN229" s="267">
        <v>1000</v>
      </c>
      <c r="AO229" s="267">
        <v>158000</v>
      </c>
      <c r="AP229" s="267">
        <v>11000</v>
      </c>
      <c r="AQ229" s="267">
        <v>28000</v>
      </c>
      <c r="AR229" s="267">
        <v>13000</v>
      </c>
      <c r="AS229" s="267">
        <v>7000</v>
      </c>
      <c r="AT229" s="267">
        <v>1000</v>
      </c>
      <c r="AU229" s="267">
        <v>19000</v>
      </c>
      <c r="AV229" s="267">
        <v>6000</v>
      </c>
      <c r="AW229" s="267">
        <v>4000</v>
      </c>
      <c r="AX229" s="267">
        <v>7000</v>
      </c>
      <c r="AY229" s="267">
        <v>1000</v>
      </c>
      <c r="AZ229" s="267">
        <v>5000</v>
      </c>
      <c r="BA229" s="267">
        <v>8000</v>
      </c>
      <c r="BB229" s="267">
        <v>1000</v>
      </c>
      <c r="BC229" s="267">
        <v>1000</v>
      </c>
      <c r="BD229" s="267">
        <v>8000</v>
      </c>
      <c r="BE229" s="267">
        <v>1000</v>
      </c>
      <c r="BF229" s="267">
        <v>1000</v>
      </c>
      <c r="BG229" s="267">
        <v>5000</v>
      </c>
      <c r="BH229" s="267">
        <v>1000</v>
      </c>
      <c r="BI229" s="267">
        <v>1000</v>
      </c>
      <c r="BJ229" s="267">
        <v>1000</v>
      </c>
      <c r="BK229" s="267">
        <v>1000</v>
      </c>
      <c r="BL229" s="267">
        <v>1000</v>
      </c>
      <c r="BM229" s="267">
        <v>1000</v>
      </c>
      <c r="BN229" s="267">
        <v>1000</v>
      </c>
      <c r="BO229" s="267">
        <v>1000</v>
      </c>
      <c r="BP229" s="267">
        <v>9000</v>
      </c>
      <c r="BQ229" s="267">
        <v>1000</v>
      </c>
      <c r="BR229" s="267">
        <v>1000</v>
      </c>
      <c r="BS229" s="267">
        <v>1000</v>
      </c>
      <c r="BT229" s="267">
        <v>1000</v>
      </c>
      <c r="BU229" s="267">
        <v>1000</v>
      </c>
      <c r="BV229" s="267">
        <v>1000</v>
      </c>
      <c r="BW229" s="267">
        <v>2000</v>
      </c>
      <c r="BX229" s="267">
        <v>1000</v>
      </c>
      <c r="BY229" s="267">
        <v>1000</v>
      </c>
      <c r="BZ229" s="267">
        <v>1000</v>
      </c>
      <c r="CA229" s="267">
        <v>1000</v>
      </c>
      <c r="CB229" s="267">
        <v>1000</v>
      </c>
      <c r="CC229" s="267">
        <v>1000</v>
      </c>
      <c r="CD229" s="267">
        <v>1000</v>
      </c>
      <c r="CE229" s="267">
        <v>9000</v>
      </c>
      <c r="CF229" s="267">
        <v>1000</v>
      </c>
      <c r="CG229" s="267">
        <v>1000</v>
      </c>
      <c r="CH229" s="267">
        <v>9000</v>
      </c>
      <c r="CI229" s="267">
        <v>1000</v>
      </c>
      <c r="CJ229" s="267">
        <v>1000</v>
      </c>
      <c r="CK229" s="267">
        <v>1000</v>
      </c>
      <c r="CL229" s="267">
        <v>1000</v>
      </c>
      <c r="CM229" s="267">
        <v>1000</v>
      </c>
      <c r="CN229" s="267">
        <v>1000</v>
      </c>
      <c r="CO229" s="267">
        <v>1000</v>
      </c>
      <c r="CP229" s="267">
        <v>1000</v>
      </c>
      <c r="CQ229" s="267">
        <v>1000</v>
      </c>
      <c r="CR229" s="267">
        <v>1000</v>
      </c>
      <c r="CS229" s="267">
        <v>1000</v>
      </c>
      <c r="CT229" s="267">
        <v>6000</v>
      </c>
      <c r="CU229" s="267">
        <v>6000</v>
      </c>
      <c r="CV229" s="267">
        <v>1000</v>
      </c>
      <c r="CW229" s="267">
        <v>80000</v>
      </c>
      <c r="CX229" s="267">
        <v>18000</v>
      </c>
      <c r="CY229" s="267">
        <v>31000</v>
      </c>
      <c r="CZ229" s="267">
        <v>5000</v>
      </c>
      <c r="DA229" s="267">
        <v>1000</v>
      </c>
      <c r="DB229" s="267">
        <v>1000</v>
      </c>
      <c r="DC229" s="267">
        <v>1000</v>
      </c>
      <c r="DD229" s="267">
        <v>1000</v>
      </c>
      <c r="DE229" s="267">
        <v>1000</v>
      </c>
      <c r="DF229" s="267">
        <v>1000</v>
      </c>
      <c r="DG229" s="267">
        <v>1000</v>
      </c>
      <c r="DH229" s="267">
        <v>1000</v>
      </c>
      <c r="DI229" s="267">
        <v>67000</v>
      </c>
      <c r="DJ229" s="267">
        <v>21000</v>
      </c>
      <c r="DK229" s="267">
        <v>8000</v>
      </c>
      <c r="DL229" s="267">
        <v>16000</v>
      </c>
      <c r="DM229" s="267">
        <v>4000</v>
      </c>
      <c r="DN229" s="267">
        <v>2000</v>
      </c>
      <c r="DO229" s="267">
        <v>12000</v>
      </c>
      <c r="DP229" s="267">
        <v>1000</v>
      </c>
      <c r="DQ229" s="267">
        <v>1000</v>
      </c>
      <c r="DR229" s="267">
        <v>143000</v>
      </c>
      <c r="DS229" s="267">
        <v>55000</v>
      </c>
      <c r="DT229" s="267">
        <v>64000</v>
      </c>
      <c r="DU229" s="267">
        <v>197000</v>
      </c>
      <c r="DV229" s="267">
        <v>43000</v>
      </c>
      <c r="DW229" s="267">
        <v>2730000</v>
      </c>
      <c r="DX229" s="267">
        <v>155000</v>
      </c>
      <c r="DY229" s="267">
        <v>2015000</v>
      </c>
      <c r="DZ229" s="267">
        <v>220000</v>
      </c>
      <c r="EA229" s="267">
        <v>307000</v>
      </c>
      <c r="EB229" s="267">
        <v>35000</v>
      </c>
      <c r="EC229" s="267">
        <v>143000</v>
      </c>
      <c r="ED229" s="267">
        <v>49000</v>
      </c>
      <c r="EE229" s="267">
        <v>2266000</v>
      </c>
      <c r="EF229" s="267">
        <v>209000</v>
      </c>
      <c r="EG229" s="267">
        <v>2443000</v>
      </c>
      <c r="EH229" s="267">
        <v>124000</v>
      </c>
      <c r="EI229" s="267">
        <v>2783000</v>
      </c>
      <c r="EJ229" s="267">
        <v>138000</v>
      </c>
      <c r="EK229" s="267">
        <v>1</v>
      </c>
      <c r="EL229" s="267">
        <v>1</v>
      </c>
      <c r="EM229" s="267">
        <v>1</v>
      </c>
      <c r="EN229" s="267">
        <v>1</v>
      </c>
      <c r="EO229" s="267">
        <v>0</v>
      </c>
      <c r="EP229" s="267">
        <v>0</v>
      </c>
      <c r="EQ229" s="267">
        <v>0</v>
      </c>
      <c r="ER229" s="267" t="s">
        <v>1073</v>
      </c>
    </row>
    <row r="230" spans="1:148" x14ac:dyDescent="0.35">
      <c r="A230" s="267" t="s">
        <v>1132</v>
      </c>
      <c r="B230" s="267">
        <v>22000</v>
      </c>
      <c r="C230" s="267">
        <v>6000</v>
      </c>
      <c r="D230" s="267">
        <v>1000</v>
      </c>
      <c r="E230" s="267">
        <v>14000</v>
      </c>
      <c r="F230" s="267">
        <v>5000</v>
      </c>
      <c r="G230" s="267">
        <v>2000</v>
      </c>
      <c r="H230" s="267">
        <v>14000</v>
      </c>
      <c r="I230" s="267">
        <v>7000</v>
      </c>
      <c r="J230" s="267">
        <v>3000</v>
      </c>
      <c r="K230" s="267">
        <v>7000</v>
      </c>
      <c r="L230" s="267">
        <v>1000</v>
      </c>
      <c r="M230" s="267">
        <v>1000</v>
      </c>
      <c r="N230" s="267">
        <v>65000</v>
      </c>
      <c r="O230" s="267">
        <v>3000</v>
      </c>
      <c r="P230" s="267">
        <v>1000</v>
      </c>
      <c r="Q230" s="267">
        <v>1000</v>
      </c>
      <c r="R230" s="267">
        <v>1000</v>
      </c>
      <c r="S230" s="267">
        <v>1000</v>
      </c>
      <c r="T230" s="267">
        <v>4000</v>
      </c>
      <c r="U230" s="267">
        <v>1000</v>
      </c>
      <c r="V230" s="267">
        <v>1000</v>
      </c>
      <c r="W230" s="267">
        <v>13000</v>
      </c>
      <c r="X230" s="267">
        <v>2000</v>
      </c>
      <c r="Y230" s="267">
        <v>1000</v>
      </c>
      <c r="Z230" s="267">
        <v>1000</v>
      </c>
      <c r="AA230" s="267">
        <v>1000</v>
      </c>
      <c r="AB230" s="267">
        <v>1000</v>
      </c>
      <c r="AC230" s="267">
        <v>1000</v>
      </c>
      <c r="AD230" s="267">
        <v>1000</v>
      </c>
      <c r="AE230" s="267">
        <v>1000</v>
      </c>
      <c r="AF230" s="267">
        <v>1000</v>
      </c>
      <c r="AG230" s="267">
        <v>1000</v>
      </c>
      <c r="AH230" s="267">
        <v>1000</v>
      </c>
      <c r="AI230" s="267">
        <v>9000</v>
      </c>
      <c r="AJ230" s="267">
        <v>7000</v>
      </c>
      <c r="AK230" s="267">
        <v>1000</v>
      </c>
      <c r="AL230" s="267">
        <v>1000</v>
      </c>
      <c r="AM230" s="267">
        <v>1000</v>
      </c>
      <c r="AN230" s="267">
        <v>1000</v>
      </c>
      <c r="AO230" s="267">
        <v>158000</v>
      </c>
      <c r="AP230" s="267">
        <v>11000</v>
      </c>
      <c r="AQ230" s="267">
        <v>28000</v>
      </c>
      <c r="AR230" s="267">
        <v>13000</v>
      </c>
      <c r="AS230" s="267">
        <v>7000</v>
      </c>
      <c r="AT230" s="267">
        <v>1000</v>
      </c>
      <c r="AU230" s="267">
        <v>19000</v>
      </c>
      <c r="AV230" s="267">
        <v>6000</v>
      </c>
      <c r="AW230" s="267">
        <v>4000</v>
      </c>
      <c r="AX230" s="267">
        <v>7000</v>
      </c>
      <c r="AY230" s="267">
        <v>1000</v>
      </c>
      <c r="AZ230" s="267">
        <v>5000</v>
      </c>
      <c r="BA230" s="267">
        <v>8000</v>
      </c>
      <c r="BB230" s="267">
        <v>1000</v>
      </c>
      <c r="BC230" s="267">
        <v>1000</v>
      </c>
      <c r="BD230" s="267">
        <v>8000</v>
      </c>
      <c r="BE230" s="267">
        <v>1000</v>
      </c>
      <c r="BF230" s="267">
        <v>1000</v>
      </c>
      <c r="BG230" s="267">
        <v>5000</v>
      </c>
      <c r="BH230" s="267">
        <v>1000</v>
      </c>
      <c r="BI230" s="267">
        <v>1000</v>
      </c>
      <c r="BJ230" s="267">
        <v>1000</v>
      </c>
      <c r="BK230" s="267">
        <v>1000</v>
      </c>
      <c r="BL230" s="267">
        <v>1000</v>
      </c>
      <c r="BM230" s="267">
        <v>1000</v>
      </c>
      <c r="BN230" s="267">
        <v>1000</v>
      </c>
      <c r="BO230" s="267">
        <v>1000</v>
      </c>
      <c r="BP230" s="267">
        <v>9000</v>
      </c>
      <c r="BQ230" s="267">
        <v>1000</v>
      </c>
      <c r="BR230" s="267">
        <v>1000</v>
      </c>
      <c r="BS230" s="267">
        <v>1000</v>
      </c>
      <c r="BT230" s="267">
        <v>1000</v>
      </c>
      <c r="BU230" s="267">
        <v>1000</v>
      </c>
      <c r="BV230" s="267">
        <v>1000</v>
      </c>
      <c r="BW230" s="267">
        <v>2000</v>
      </c>
      <c r="BX230" s="267">
        <v>1000</v>
      </c>
      <c r="BY230" s="267">
        <v>1000</v>
      </c>
      <c r="BZ230" s="267">
        <v>1000</v>
      </c>
      <c r="CA230" s="267">
        <v>1000</v>
      </c>
      <c r="CB230" s="267">
        <v>1000</v>
      </c>
      <c r="CC230" s="267">
        <v>1000</v>
      </c>
      <c r="CD230" s="267">
        <v>1000</v>
      </c>
      <c r="CE230" s="267">
        <v>9000</v>
      </c>
      <c r="CF230" s="267">
        <v>1000</v>
      </c>
      <c r="CG230" s="267">
        <v>1000</v>
      </c>
      <c r="CH230" s="267">
        <v>9000</v>
      </c>
      <c r="CI230" s="267">
        <v>1000</v>
      </c>
      <c r="CJ230" s="267">
        <v>1000</v>
      </c>
      <c r="CK230" s="267">
        <v>1000</v>
      </c>
      <c r="CL230" s="267">
        <v>1000</v>
      </c>
      <c r="CM230" s="267">
        <v>1000</v>
      </c>
      <c r="CN230" s="267">
        <v>1000</v>
      </c>
      <c r="CO230" s="267">
        <v>1000</v>
      </c>
      <c r="CP230" s="267">
        <v>1000</v>
      </c>
      <c r="CQ230" s="267">
        <v>1000</v>
      </c>
      <c r="CR230" s="267">
        <v>1000</v>
      </c>
      <c r="CS230" s="267">
        <v>1000</v>
      </c>
      <c r="CT230" s="267">
        <v>6000</v>
      </c>
      <c r="CU230" s="267">
        <v>6000</v>
      </c>
      <c r="CV230" s="267">
        <v>1000</v>
      </c>
      <c r="CW230" s="267">
        <v>80000</v>
      </c>
      <c r="CX230" s="267">
        <v>18000</v>
      </c>
      <c r="CY230" s="267">
        <v>31000</v>
      </c>
      <c r="CZ230" s="267">
        <v>5000</v>
      </c>
      <c r="DA230" s="267">
        <v>1000</v>
      </c>
      <c r="DB230" s="267">
        <v>1000</v>
      </c>
      <c r="DC230" s="267">
        <v>1000</v>
      </c>
      <c r="DD230" s="267">
        <v>1000</v>
      </c>
      <c r="DE230" s="267">
        <v>1000</v>
      </c>
      <c r="DF230" s="267">
        <v>1000</v>
      </c>
      <c r="DG230" s="267">
        <v>1000</v>
      </c>
      <c r="DH230" s="267">
        <v>1000</v>
      </c>
      <c r="DI230" s="267">
        <v>67000</v>
      </c>
      <c r="DJ230" s="267">
        <v>21000</v>
      </c>
      <c r="DK230" s="267">
        <v>8000</v>
      </c>
      <c r="DL230" s="267">
        <v>16000</v>
      </c>
      <c r="DM230" s="267">
        <v>4000</v>
      </c>
      <c r="DN230" s="267">
        <v>2000</v>
      </c>
      <c r="DO230" s="267">
        <v>12000</v>
      </c>
      <c r="DP230" s="267">
        <v>1000</v>
      </c>
      <c r="DQ230" s="267">
        <v>1000</v>
      </c>
      <c r="DR230" s="267">
        <v>143000</v>
      </c>
      <c r="DS230" s="267">
        <v>55000</v>
      </c>
      <c r="DT230" s="267">
        <v>64000</v>
      </c>
      <c r="DU230" s="267">
        <v>197000</v>
      </c>
      <c r="DV230" s="267">
        <v>43000</v>
      </c>
      <c r="DW230" s="267">
        <v>2730000</v>
      </c>
      <c r="DX230" s="267">
        <v>155000</v>
      </c>
      <c r="DY230" s="267">
        <v>2015000</v>
      </c>
      <c r="DZ230" s="267">
        <v>220000</v>
      </c>
      <c r="EA230" s="267">
        <v>307000</v>
      </c>
      <c r="EB230" s="267">
        <v>35000</v>
      </c>
      <c r="EC230" s="267">
        <v>143000</v>
      </c>
      <c r="ED230" s="267">
        <v>49000</v>
      </c>
      <c r="EE230" s="267">
        <v>2266000</v>
      </c>
      <c r="EF230" s="267">
        <v>209000</v>
      </c>
      <c r="EG230" s="267">
        <v>2443000</v>
      </c>
      <c r="EH230" s="267">
        <v>124000</v>
      </c>
      <c r="EI230" s="267">
        <v>2783000</v>
      </c>
      <c r="EJ230" s="267">
        <v>138000</v>
      </c>
      <c r="EK230" s="267">
        <v>1</v>
      </c>
      <c r="EL230" s="267">
        <v>1</v>
      </c>
      <c r="EM230" s="267">
        <v>1</v>
      </c>
      <c r="EN230" s="267">
        <v>1</v>
      </c>
      <c r="EO230" s="267">
        <v>0</v>
      </c>
      <c r="EP230" s="267">
        <v>0</v>
      </c>
      <c r="EQ230" s="267">
        <v>1</v>
      </c>
      <c r="ER230" s="267" t="s">
        <v>1130</v>
      </c>
    </row>
    <row r="231" spans="1:148" x14ac:dyDescent="0.35">
      <c r="A231" s="267" t="s">
        <v>1633</v>
      </c>
      <c r="B231" s="267">
        <v>22000</v>
      </c>
      <c r="C231" s="267">
        <v>6000</v>
      </c>
      <c r="D231" s="267">
        <v>1000</v>
      </c>
      <c r="E231" s="267">
        <v>14000</v>
      </c>
      <c r="F231" s="267">
        <v>5000</v>
      </c>
      <c r="G231" s="267">
        <v>2000</v>
      </c>
      <c r="H231" s="267">
        <v>14000</v>
      </c>
      <c r="I231" s="267">
        <v>7000</v>
      </c>
      <c r="J231" s="267">
        <v>3000</v>
      </c>
      <c r="K231" s="267">
        <v>7000</v>
      </c>
      <c r="L231" s="267">
        <v>1000</v>
      </c>
      <c r="M231" s="267">
        <v>1000</v>
      </c>
      <c r="N231" s="267">
        <v>65000</v>
      </c>
      <c r="O231" s="267">
        <v>3000</v>
      </c>
      <c r="P231" s="267">
        <v>1000</v>
      </c>
      <c r="Q231" s="267">
        <v>1000</v>
      </c>
      <c r="R231" s="267">
        <v>1000</v>
      </c>
      <c r="S231" s="267">
        <v>1000</v>
      </c>
      <c r="T231" s="267">
        <v>4000</v>
      </c>
      <c r="U231" s="267">
        <v>1000</v>
      </c>
      <c r="V231" s="267">
        <v>1000</v>
      </c>
      <c r="W231" s="267">
        <v>13000</v>
      </c>
      <c r="X231" s="267">
        <v>2000</v>
      </c>
      <c r="Y231" s="267">
        <v>1000</v>
      </c>
      <c r="Z231" s="267">
        <v>1000</v>
      </c>
      <c r="AA231" s="267">
        <v>1000</v>
      </c>
      <c r="AB231" s="267">
        <v>1000</v>
      </c>
      <c r="AC231" s="267">
        <v>1000</v>
      </c>
      <c r="AD231" s="267">
        <v>1000</v>
      </c>
      <c r="AE231" s="267">
        <v>1000</v>
      </c>
      <c r="AF231" s="267">
        <v>1000</v>
      </c>
      <c r="AG231" s="267">
        <v>1000</v>
      </c>
      <c r="AH231" s="267">
        <v>1000</v>
      </c>
      <c r="AI231" s="267">
        <v>9000</v>
      </c>
      <c r="AJ231" s="267">
        <v>7000</v>
      </c>
      <c r="AK231" s="267">
        <v>1000</v>
      </c>
      <c r="AL231" s="267">
        <v>1000</v>
      </c>
      <c r="AM231" s="267">
        <v>1000</v>
      </c>
      <c r="AN231" s="267">
        <v>1000</v>
      </c>
      <c r="AO231" s="267">
        <v>158000</v>
      </c>
      <c r="AP231" s="267">
        <v>11000</v>
      </c>
      <c r="AQ231" s="267">
        <v>28000</v>
      </c>
      <c r="AR231" s="267">
        <v>13000</v>
      </c>
      <c r="AS231" s="267">
        <v>7000</v>
      </c>
      <c r="AT231" s="267">
        <v>1000</v>
      </c>
      <c r="AU231" s="267">
        <v>19000</v>
      </c>
      <c r="AV231" s="267">
        <v>6000</v>
      </c>
      <c r="AW231" s="267">
        <v>4000</v>
      </c>
      <c r="AX231" s="267">
        <v>7000</v>
      </c>
      <c r="AY231" s="267">
        <v>1000</v>
      </c>
      <c r="AZ231" s="267">
        <v>5000</v>
      </c>
      <c r="BA231" s="267">
        <v>8000</v>
      </c>
      <c r="BB231" s="267">
        <v>1000</v>
      </c>
      <c r="BC231" s="267">
        <v>1000</v>
      </c>
      <c r="BD231" s="267">
        <v>8000</v>
      </c>
      <c r="BE231" s="267">
        <v>1000</v>
      </c>
      <c r="BF231" s="267">
        <v>1000</v>
      </c>
      <c r="BG231" s="267">
        <v>5000</v>
      </c>
      <c r="BH231" s="267">
        <v>1000</v>
      </c>
      <c r="BI231" s="267">
        <v>1000</v>
      </c>
      <c r="BJ231" s="267">
        <v>1000</v>
      </c>
      <c r="BK231" s="267">
        <v>1000</v>
      </c>
      <c r="BL231" s="267">
        <v>1000</v>
      </c>
      <c r="BM231" s="267">
        <v>1000</v>
      </c>
      <c r="BN231" s="267">
        <v>1000</v>
      </c>
      <c r="BO231" s="267">
        <v>1000</v>
      </c>
      <c r="BP231" s="267">
        <v>9000</v>
      </c>
      <c r="BQ231" s="267">
        <v>1000</v>
      </c>
      <c r="BR231" s="267">
        <v>1000</v>
      </c>
      <c r="BS231" s="267">
        <v>1000</v>
      </c>
      <c r="BT231" s="267">
        <v>1000</v>
      </c>
      <c r="BU231" s="267">
        <v>1000</v>
      </c>
      <c r="BV231" s="267">
        <v>1000</v>
      </c>
      <c r="BW231" s="267">
        <v>2000</v>
      </c>
      <c r="BX231" s="267">
        <v>1000</v>
      </c>
      <c r="BY231" s="267">
        <v>1000</v>
      </c>
      <c r="BZ231" s="267">
        <v>1000</v>
      </c>
      <c r="CA231" s="267">
        <v>1000</v>
      </c>
      <c r="CB231" s="267">
        <v>1000</v>
      </c>
      <c r="CC231" s="267">
        <v>1000</v>
      </c>
      <c r="CD231" s="267">
        <v>1000</v>
      </c>
      <c r="CE231" s="267">
        <v>9000</v>
      </c>
      <c r="CF231" s="267">
        <v>1000</v>
      </c>
      <c r="CG231" s="267">
        <v>1000</v>
      </c>
      <c r="CH231" s="267">
        <v>9000</v>
      </c>
      <c r="CI231" s="267">
        <v>1000</v>
      </c>
      <c r="CJ231" s="267">
        <v>1000</v>
      </c>
      <c r="CK231" s="267">
        <v>1000</v>
      </c>
      <c r="CL231" s="267">
        <v>1000</v>
      </c>
      <c r="CM231" s="267">
        <v>1000</v>
      </c>
      <c r="CN231" s="267">
        <v>1000</v>
      </c>
      <c r="CO231" s="267">
        <v>1000</v>
      </c>
      <c r="CP231" s="267">
        <v>1000</v>
      </c>
      <c r="CQ231" s="267">
        <v>1000</v>
      </c>
      <c r="CR231" s="267">
        <v>1000</v>
      </c>
      <c r="CS231" s="267">
        <v>1000</v>
      </c>
      <c r="CT231" s="267">
        <v>6000</v>
      </c>
      <c r="CU231" s="267">
        <v>6000</v>
      </c>
      <c r="CV231" s="267">
        <v>1000</v>
      </c>
      <c r="CW231" s="267">
        <v>80000</v>
      </c>
      <c r="CX231" s="267">
        <v>18000</v>
      </c>
      <c r="CY231" s="267">
        <v>31000</v>
      </c>
      <c r="CZ231" s="267">
        <v>5000</v>
      </c>
      <c r="DA231" s="267">
        <v>1000</v>
      </c>
      <c r="DB231" s="267">
        <v>1000</v>
      </c>
      <c r="DC231" s="267">
        <v>1000</v>
      </c>
      <c r="DD231" s="267">
        <v>1000</v>
      </c>
      <c r="DE231" s="267">
        <v>1000</v>
      </c>
      <c r="DF231" s="267">
        <v>1000</v>
      </c>
      <c r="DG231" s="267">
        <v>1000</v>
      </c>
      <c r="DH231" s="267">
        <v>1000</v>
      </c>
      <c r="DI231" s="267">
        <v>67000</v>
      </c>
      <c r="DJ231" s="267">
        <v>21000</v>
      </c>
      <c r="DK231" s="267">
        <v>8000</v>
      </c>
      <c r="DL231" s="267">
        <v>16000</v>
      </c>
      <c r="DM231" s="267">
        <v>4000</v>
      </c>
      <c r="DN231" s="267">
        <v>2000</v>
      </c>
      <c r="DO231" s="267">
        <v>12000</v>
      </c>
      <c r="DP231" s="267">
        <v>1000</v>
      </c>
      <c r="DQ231" s="267">
        <v>1000</v>
      </c>
      <c r="DR231" s="267">
        <v>143000</v>
      </c>
      <c r="DS231" s="267">
        <v>55000</v>
      </c>
      <c r="DT231" s="267">
        <v>64000</v>
      </c>
      <c r="DU231" s="267">
        <v>197000</v>
      </c>
      <c r="DV231" s="267">
        <v>43000</v>
      </c>
      <c r="DW231" s="267">
        <v>2730000</v>
      </c>
      <c r="DX231" s="267">
        <v>155000</v>
      </c>
      <c r="DY231" s="267">
        <v>2015000</v>
      </c>
      <c r="DZ231" s="267">
        <v>220000</v>
      </c>
      <c r="EA231" s="267">
        <v>307000</v>
      </c>
      <c r="EB231" s="267">
        <v>35000</v>
      </c>
      <c r="EC231" s="267">
        <v>143000</v>
      </c>
      <c r="ED231" s="267">
        <v>49000</v>
      </c>
      <c r="EE231" s="267">
        <v>2266000</v>
      </c>
      <c r="EF231" s="267">
        <v>209000</v>
      </c>
      <c r="EG231" s="267">
        <v>2443000</v>
      </c>
      <c r="EH231" s="267">
        <v>124000</v>
      </c>
      <c r="EI231" s="267">
        <v>2783000</v>
      </c>
      <c r="EJ231" s="267">
        <v>138000</v>
      </c>
      <c r="EK231" s="267">
        <v>1</v>
      </c>
      <c r="EL231" s="267">
        <v>1</v>
      </c>
      <c r="EM231" s="267">
        <v>1</v>
      </c>
      <c r="EN231" s="267">
        <v>1</v>
      </c>
      <c r="EO231" s="267">
        <v>0</v>
      </c>
      <c r="EP231" s="267">
        <v>0</v>
      </c>
      <c r="EQ231" s="267">
        <v>1</v>
      </c>
      <c r="ER231" s="267" t="s">
        <v>1631</v>
      </c>
    </row>
    <row r="232" spans="1:148" x14ac:dyDescent="0.35">
      <c r="A232" s="267" t="s">
        <v>1783</v>
      </c>
      <c r="B232" s="267">
        <v>22000</v>
      </c>
      <c r="C232" s="267">
        <v>6000</v>
      </c>
      <c r="D232" s="267">
        <v>1000</v>
      </c>
      <c r="E232" s="267">
        <v>14000</v>
      </c>
      <c r="F232" s="267">
        <v>5000</v>
      </c>
      <c r="G232" s="267">
        <v>2000</v>
      </c>
      <c r="H232" s="267">
        <v>14000</v>
      </c>
      <c r="I232" s="267">
        <v>7000</v>
      </c>
      <c r="J232" s="267">
        <v>3000</v>
      </c>
      <c r="K232" s="267">
        <v>7000</v>
      </c>
      <c r="L232" s="267">
        <v>1000</v>
      </c>
      <c r="M232" s="267">
        <v>1000</v>
      </c>
      <c r="N232" s="267">
        <v>65000</v>
      </c>
      <c r="O232" s="267">
        <v>3000</v>
      </c>
      <c r="P232" s="267">
        <v>1000</v>
      </c>
      <c r="Q232" s="267">
        <v>1000</v>
      </c>
      <c r="R232" s="267">
        <v>1000</v>
      </c>
      <c r="S232" s="267">
        <v>1000</v>
      </c>
      <c r="T232" s="267">
        <v>4000</v>
      </c>
      <c r="U232" s="267">
        <v>1000</v>
      </c>
      <c r="V232" s="267">
        <v>1000</v>
      </c>
      <c r="W232" s="267">
        <v>13000</v>
      </c>
      <c r="X232" s="267">
        <v>2000</v>
      </c>
      <c r="Y232" s="267">
        <v>1000</v>
      </c>
      <c r="Z232" s="267">
        <v>1000</v>
      </c>
      <c r="AA232" s="267">
        <v>1000</v>
      </c>
      <c r="AB232" s="267">
        <v>1000</v>
      </c>
      <c r="AC232" s="267">
        <v>1000</v>
      </c>
      <c r="AD232" s="267">
        <v>1000</v>
      </c>
      <c r="AE232" s="267">
        <v>1000</v>
      </c>
      <c r="AF232" s="267">
        <v>1000</v>
      </c>
      <c r="AG232" s="267">
        <v>1000</v>
      </c>
      <c r="AH232" s="267">
        <v>1000</v>
      </c>
      <c r="AI232" s="267">
        <v>9000</v>
      </c>
      <c r="AJ232" s="267">
        <v>7000</v>
      </c>
      <c r="AK232" s="267">
        <v>1000</v>
      </c>
      <c r="AL232" s="267">
        <v>1000</v>
      </c>
      <c r="AM232" s="267">
        <v>1000</v>
      </c>
      <c r="AN232" s="267">
        <v>1000</v>
      </c>
      <c r="AO232" s="267">
        <v>158000</v>
      </c>
      <c r="AP232" s="267">
        <v>11000</v>
      </c>
      <c r="AQ232" s="267">
        <v>28000</v>
      </c>
      <c r="AR232" s="267">
        <v>13000</v>
      </c>
      <c r="AS232" s="267">
        <v>7000</v>
      </c>
      <c r="AT232" s="267">
        <v>1000</v>
      </c>
      <c r="AU232" s="267">
        <v>19000</v>
      </c>
      <c r="AV232" s="267">
        <v>6000</v>
      </c>
      <c r="AW232" s="267">
        <v>4000</v>
      </c>
      <c r="AX232" s="267">
        <v>7000</v>
      </c>
      <c r="AY232" s="267">
        <v>1000</v>
      </c>
      <c r="AZ232" s="267">
        <v>5000</v>
      </c>
      <c r="BA232" s="267">
        <v>8000</v>
      </c>
      <c r="BB232" s="267">
        <v>1000</v>
      </c>
      <c r="BC232" s="267">
        <v>1000</v>
      </c>
      <c r="BD232" s="267">
        <v>8000</v>
      </c>
      <c r="BE232" s="267">
        <v>1000</v>
      </c>
      <c r="BF232" s="267">
        <v>1000</v>
      </c>
      <c r="BG232" s="267">
        <v>5000</v>
      </c>
      <c r="BH232" s="267">
        <v>1000</v>
      </c>
      <c r="BI232" s="267">
        <v>1000</v>
      </c>
      <c r="BJ232" s="267">
        <v>1000</v>
      </c>
      <c r="BK232" s="267">
        <v>1000</v>
      </c>
      <c r="BL232" s="267">
        <v>1000</v>
      </c>
      <c r="BM232" s="267">
        <v>1000</v>
      </c>
      <c r="BN232" s="267">
        <v>1000</v>
      </c>
      <c r="BO232" s="267">
        <v>1000</v>
      </c>
      <c r="BP232" s="267">
        <v>9000</v>
      </c>
      <c r="BQ232" s="267">
        <v>1000</v>
      </c>
      <c r="BR232" s="267">
        <v>1000</v>
      </c>
      <c r="BS232" s="267">
        <v>1000</v>
      </c>
      <c r="BT232" s="267">
        <v>1000</v>
      </c>
      <c r="BU232" s="267">
        <v>1000</v>
      </c>
      <c r="BV232" s="267">
        <v>1000</v>
      </c>
      <c r="BW232" s="267">
        <v>2000</v>
      </c>
      <c r="BX232" s="267">
        <v>1000</v>
      </c>
      <c r="BY232" s="267">
        <v>1000</v>
      </c>
      <c r="BZ232" s="267">
        <v>1000</v>
      </c>
      <c r="CA232" s="267">
        <v>1000</v>
      </c>
      <c r="CB232" s="267">
        <v>1000</v>
      </c>
      <c r="CC232" s="267">
        <v>1000</v>
      </c>
      <c r="CD232" s="267">
        <v>1000</v>
      </c>
      <c r="CE232" s="267">
        <v>9000</v>
      </c>
      <c r="CF232" s="267">
        <v>1000</v>
      </c>
      <c r="CG232" s="267">
        <v>1000</v>
      </c>
      <c r="CH232" s="267">
        <v>9000</v>
      </c>
      <c r="CI232" s="267">
        <v>1000</v>
      </c>
      <c r="CJ232" s="267">
        <v>1000</v>
      </c>
      <c r="CK232" s="267">
        <v>1000</v>
      </c>
      <c r="CL232" s="267">
        <v>1000</v>
      </c>
      <c r="CM232" s="267">
        <v>1000</v>
      </c>
      <c r="CN232" s="267">
        <v>1000</v>
      </c>
      <c r="CO232" s="267">
        <v>1000</v>
      </c>
      <c r="CP232" s="267">
        <v>1000</v>
      </c>
      <c r="CQ232" s="267">
        <v>1000</v>
      </c>
      <c r="CR232" s="267">
        <v>1000</v>
      </c>
      <c r="CS232" s="267">
        <v>1000</v>
      </c>
      <c r="CT232" s="267">
        <v>6000</v>
      </c>
      <c r="CU232" s="267">
        <v>6000</v>
      </c>
      <c r="CV232" s="267">
        <v>1000</v>
      </c>
      <c r="CW232" s="267">
        <v>80000</v>
      </c>
      <c r="CX232" s="267">
        <v>18000</v>
      </c>
      <c r="CY232" s="267">
        <v>31000</v>
      </c>
      <c r="CZ232" s="267">
        <v>5000</v>
      </c>
      <c r="DA232" s="267">
        <v>1000</v>
      </c>
      <c r="DB232" s="267">
        <v>1000</v>
      </c>
      <c r="DC232" s="267">
        <v>1000</v>
      </c>
      <c r="DD232" s="267">
        <v>1000</v>
      </c>
      <c r="DE232" s="267">
        <v>1000</v>
      </c>
      <c r="DF232" s="267">
        <v>1000</v>
      </c>
      <c r="DG232" s="267">
        <v>1000</v>
      </c>
      <c r="DH232" s="267">
        <v>1000</v>
      </c>
      <c r="DI232" s="267">
        <v>67000</v>
      </c>
      <c r="DJ232" s="267">
        <v>21000</v>
      </c>
      <c r="DK232" s="267">
        <v>8000</v>
      </c>
      <c r="DL232" s="267">
        <v>16000</v>
      </c>
      <c r="DM232" s="267">
        <v>4000</v>
      </c>
      <c r="DN232" s="267">
        <v>2000</v>
      </c>
      <c r="DO232" s="267">
        <v>12000</v>
      </c>
      <c r="DP232" s="267">
        <v>1000</v>
      </c>
      <c r="DQ232" s="267">
        <v>1000</v>
      </c>
      <c r="DR232" s="267">
        <v>143000</v>
      </c>
      <c r="DS232" s="267">
        <v>55000</v>
      </c>
      <c r="DT232" s="267">
        <v>64000</v>
      </c>
      <c r="DU232" s="267">
        <v>197000</v>
      </c>
      <c r="DV232" s="267">
        <v>43000</v>
      </c>
      <c r="DW232" s="267">
        <v>2730000</v>
      </c>
      <c r="DX232" s="267">
        <v>155000</v>
      </c>
      <c r="DY232" s="267">
        <v>2015000</v>
      </c>
      <c r="DZ232" s="267">
        <v>220000</v>
      </c>
      <c r="EA232" s="267">
        <v>307000</v>
      </c>
      <c r="EB232" s="267">
        <v>35000</v>
      </c>
      <c r="EC232" s="267">
        <v>143000</v>
      </c>
      <c r="ED232" s="267">
        <v>49000</v>
      </c>
      <c r="EE232" s="267">
        <v>2266000</v>
      </c>
      <c r="EF232" s="267">
        <v>209000</v>
      </c>
      <c r="EG232" s="267">
        <v>2443000</v>
      </c>
      <c r="EH232" s="267">
        <v>124000</v>
      </c>
      <c r="EI232" s="267">
        <v>2783000</v>
      </c>
      <c r="EJ232" s="267">
        <v>138000</v>
      </c>
      <c r="EK232" s="267">
        <v>1</v>
      </c>
      <c r="EL232" s="267">
        <v>1</v>
      </c>
      <c r="EM232" s="267">
        <v>1</v>
      </c>
      <c r="EN232" s="267">
        <v>1</v>
      </c>
      <c r="EO232" s="267">
        <v>0</v>
      </c>
      <c r="EP232" s="267">
        <v>0</v>
      </c>
      <c r="EQ232" s="267">
        <v>1</v>
      </c>
      <c r="ER232" s="267" t="s">
        <v>1781</v>
      </c>
    </row>
    <row r="233" spans="1:148" x14ac:dyDescent="0.35">
      <c r="A233" s="267" t="s">
        <v>1831</v>
      </c>
      <c r="B233" s="267">
        <v>22000</v>
      </c>
      <c r="C233" s="267">
        <v>6000</v>
      </c>
      <c r="D233" s="267">
        <v>1000</v>
      </c>
      <c r="E233" s="267">
        <v>14000</v>
      </c>
      <c r="F233" s="267">
        <v>5000</v>
      </c>
      <c r="G233" s="267">
        <v>2000</v>
      </c>
      <c r="H233" s="267">
        <v>14000</v>
      </c>
      <c r="I233" s="267">
        <v>7000</v>
      </c>
      <c r="J233" s="267">
        <v>3000</v>
      </c>
      <c r="K233" s="267">
        <v>7000</v>
      </c>
      <c r="L233" s="267">
        <v>1000</v>
      </c>
      <c r="M233" s="267">
        <v>1000</v>
      </c>
      <c r="N233" s="267">
        <v>65000</v>
      </c>
      <c r="O233" s="267">
        <v>3000</v>
      </c>
      <c r="P233" s="267">
        <v>1000</v>
      </c>
      <c r="Q233" s="267">
        <v>1000</v>
      </c>
      <c r="R233" s="267">
        <v>1000</v>
      </c>
      <c r="S233" s="267">
        <v>1000</v>
      </c>
      <c r="T233" s="267">
        <v>4000</v>
      </c>
      <c r="U233" s="267">
        <v>1000</v>
      </c>
      <c r="V233" s="267">
        <v>1000</v>
      </c>
      <c r="W233" s="267">
        <v>13000</v>
      </c>
      <c r="X233" s="267">
        <v>2000</v>
      </c>
      <c r="Y233" s="267">
        <v>1000</v>
      </c>
      <c r="Z233" s="267">
        <v>1000</v>
      </c>
      <c r="AA233" s="267">
        <v>1000</v>
      </c>
      <c r="AB233" s="267">
        <v>1000</v>
      </c>
      <c r="AC233" s="267">
        <v>1000</v>
      </c>
      <c r="AD233" s="267">
        <v>1000</v>
      </c>
      <c r="AE233" s="267">
        <v>1000</v>
      </c>
      <c r="AF233" s="267">
        <v>1000</v>
      </c>
      <c r="AG233" s="267">
        <v>1000</v>
      </c>
      <c r="AH233" s="267">
        <v>1000</v>
      </c>
      <c r="AI233" s="267">
        <v>9000</v>
      </c>
      <c r="AJ233" s="267">
        <v>7000</v>
      </c>
      <c r="AK233" s="267">
        <v>1000</v>
      </c>
      <c r="AL233" s="267">
        <v>1000</v>
      </c>
      <c r="AM233" s="267">
        <v>1000</v>
      </c>
      <c r="AN233" s="267">
        <v>1000</v>
      </c>
      <c r="AO233" s="267">
        <v>158000</v>
      </c>
      <c r="AP233" s="267">
        <v>11000</v>
      </c>
      <c r="AQ233" s="267">
        <v>28000</v>
      </c>
      <c r="AR233" s="267">
        <v>13000</v>
      </c>
      <c r="AS233" s="267">
        <v>7000</v>
      </c>
      <c r="AT233" s="267">
        <v>1000</v>
      </c>
      <c r="AU233" s="267">
        <v>19000</v>
      </c>
      <c r="AV233" s="267">
        <v>6000</v>
      </c>
      <c r="AW233" s="267">
        <v>4000</v>
      </c>
      <c r="AX233" s="267">
        <v>7000</v>
      </c>
      <c r="AY233" s="267">
        <v>1000</v>
      </c>
      <c r="AZ233" s="267">
        <v>5000</v>
      </c>
      <c r="BA233" s="267">
        <v>8000</v>
      </c>
      <c r="BB233" s="267">
        <v>1000</v>
      </c>
      <c r="BC233" s="267">
        <v>1000</v>
      </c>
      <c r="BD233" s="267">
        <v>8000</v>
      </c>
      <c r="BE233" s="267">
        <v>1000</v>
      </c>
      <c r="BF233" s="267">
        <v>1000</v>
      </c>
      <c r="BG233" s="267">
        <v>5000</v>
      </c>
      <c r="BH233" s="267">
        <v>1000</v>
      </c>
      <c r="BI233" s="267">
        <v>1000</v>
      </c>
      <c r="BJ233" s="267">
        <v>1000</v>
      </c>
      <c r="BK233" s="267">
        <v>1000</v>
      </c>
      <c r="BL233" s="267">
        <v>1000</v>
      </c>
      <c r="BM233" s="267">
        <v>1000</v>
      </c>
      <c r="BN233" s="267">
        <v>1000</v>
      </c>
      <c r="BO233" s="267">
        <v>1000</v>
      </c>
      <c r="BP233" s="267">
        <v>9000</v>
      </c>
      <c r="BQ233" s="267">
        <v>1000</v>
      </c>
      <c r="BR233" s="267">
        <v>1000</v>
      </c>
      <c r="BS233" s="267">
        <v>1000</v>
      </c>
      <c r="BT233" s="267">
        <v>1000</v>
      </c>
      <c r="BU233" s="267">
        <v>1000</v>
      </c>
      <c r="BV233" s="267">
        <v>1000</v>
      </c>
      <c r="BW233" s="267">
        <v>2000</v>
      </c>
      <c r="BX233" s="267">
        <v>1000</v>
      </c>
      <c r="BY233" s="267">
        <v>1000</v>
      </c>
      <c r="BZ233" s="267">
        <v>1000</v>
      </c>
      <c r="CA233" s="267">
        <v>1000</v>
      </c>
      <c r="CB233" s="267">
        <v>1000</v>
      </c>
      <c r="CC233" s="267">
        <v>1000</v>
      </c>
      <c r="CD233" s="267">
        <v>1000</v>
      </c>
      <c r="CE233" s="267">
        <v>9000</v>
      </c>
      <c r="CF233" s="267">
        <v>1000</v>
      </c>
      <c r="CG233" s="267">
        <v>1000</v>
      </c>
      <c r="CH233" s="267">
        <v>9000</v>
      </c>
      <c r="CI233" s="267">
        <v>1000</v>
      </c>
      <c r="CJ233" s="267">
        <v>1000</v>
      </c>
      <c r="CK233" s="267">
        <v>1000</v>
      </c>
      <c r="CL233" s="267">
        <v>1000</v>
      </c>
      <c r="CM233" s="267">
        <v>1000</v>
      </c>
      <c r="CN233" s="267">
        <v>1000</v>
      </c>
      <c r="CO233" s="267">
        <v>1000</v>
      </c>
      <c r="CP233" s="267">
        <v>1000</v>
      </c>
      <c r="CQ233" s="267">
        <v>1000</v>
      </c>
      <c r="CR233" s="267">
        <v>1000</v>
      </c>
      <c r="CS233" s="267">
        <v>1000</v>
      </c>
      <c r="CT233" s="267">
        <v>6000</v>
      </c>
      <c r="CU233" s="267">
        <v>6000</v>
      </c>
      <c r="CV233" s="267">
        <v>1000</v>
      </c>
      <c r="CW233" s="267">
        <v>80000</v>
      </c>
      <c r="CX233" s="267">
        <v>18000</v>
      </c>
      <c r="CY233" s="267">
        <v>31000</v>
      </c>
      <c r="CZ233" s="267">
        <v>5000</v>
      </c>
      <c r="DA233" s="267">
        <v>1000</v>
      </c>
      <c r="DB233" s="267">
        <v>1000</v>
      </c>
      <c r="DC233" s="267">
        <v>1000</v>
      </c>
      <c r="DD233" s="267">
        <v>1000</v>
      </c>
      <c r="DE233" s="267">
        <v>1000</v>
      </c>
      <c r="DF233" s="267">
        <v>1000</v>
      </c>
      <c r="DG233" s="267">
        <v>1000</v>
      </c>
      <c r="DH233" s="267">
        <v>1000</v>
      </c>
      <c r="DI233" s="267">
        <v>67000</v>
      </c>
      <c r="DJ233" s="267">
        <v>21000</v>
      </c>
      <c r="DK233" s="267">
        <v>8000</v>
      </c>
      <c r="DL233" s="267">
        <v>16000</v>
      </c>
      <c r="DM233" s="267">
        <v>4000</v>
      </c>
      <c r="DN233" s="267">
        <v>2000</v>
      </c>
      <c r="DO233" s="267">
        <v>12000</v>
      </c>
      <c r="DP233" s="267">
        <v>1000</v>
      </c>
      <c r="DQ233" s="267">
        <v>1000</v>
      </c>
      <c r="DR233" s="267">
        <v>143000</v>
      </c>
      <c r="DS233" s="267">
        <v>55000</v>
      </c>
      <c r="DT233" s="267">
        <v>64000</v>
      </c>
      <c r="DU233" s="267">
        <v>197000</v>
      </c>
      <c r="DV233" s="267">
        <v>43000</v>
      </c>
      <c r="DW233" s="267">
        <v>2730000</v>
      </c>
      <c r="DX233" s="267">
        <v>155000</v>
      </c>
      <c r="DY233" s="267">
        <v>2015000</v>
      </c>
      <c r="DZ233" s="267">
        <v>220000</v>
      </c>
      <c r="EA233" s="267">
        <v>307000</v>
      </c>
      <c r="EB233" s="267">
        <v>35000</v>
      </c>
      <c r="EC233" s="267">
        <v>143000</v>
      </c>
      <c r="ED233" s="267">
        <v>49000</v>
      </c>
      <c r="EE233" s="267">
        <v>2266000</v>
      </c>
      <c r="EF233" s="267">
        <v>209000</v>
      </c>
      <c r="EG233" s="267">
        <v>2443000</v>
      </c>
      <c r="EH233" s="267">
        <v>124000</v>
      </c>
      <c r="EI233" s="267">
        <v>2783000</v>
      </c>
      <c r="EJ233" s="267">
        <v>138000</v>
      </c>
      <c r="EK233" s="267">
        <v>1</v>
      </c>
      <c r="EL233" s="267">
        <v>1</v>
      </c>
      <c r="EM233" s="267">
        <v>1</v>
      </c>
      <c r="EN233" s="267">
        <v>1</v>
      </c>
      <c r="EO233" s="267">
        <v>0</v>
      </c>
      <c r="EP233" s="267">
        <v>0</v>
      </c>
      <c r="EQ233" s="267">
        <v>0</v>
      </c>
      <c r="ER233" s="267" t="s">
        <v>1829</v>
      </c>
    </row>
    <row r="234" spans="1:148" x14ac:dyDescent="0.35">
      <c r="A234" s="267" t="s">
        <v>1861</v>
      </c>
      <c r="B234" s="267">
        <v>22000</v>
      </c>
      <c r="C234" s="267">
        <v>6000</v>
      </c>
      <c r="D234" s="267">
        <v>1000</v>
      </c>
      <c r="E234" s="267">
        <v>14000</v>
      </c>
      <c r="F234" s="267">
        <v>5000</v>
      </c>
      <c r="G234" s="267">
        <v>2000</v>
      </c>
      <c r="H234" s="267">
        <v>14000</v>
      </c>
      <c r="I234" s="267">
        <v>7000</v>
      </c>
      <c r="J234" s="267">
        <v>3000</v>
      </c>
      <c r="K234" s="267">
        <v>7000</v>
      </c>
      <c r="L234" s="267">
        <v>1000</v>
      </c>
      <c r="M234" s="267">
        <v>1000</v>
      </c>
      <c r="N234" s="267">
        <v>65000</v>
      </c>
      <c r="O234" s="267">
        <v>3000</v>
      </c>
      <c r="P234" s="267">
        <v>1000</v>
      </c>
      <c r="Q234" s="267">
        <v>1000</v>
      </c>
      <c r="R234" s="267">
        <v>1000</v>
      </c>
      <c r="S234" s="267">
        <v>1000</v>
      </c>
      <c r="T234" s="267">
        <v>4000</v>
      </c>
      <c r="U234" s="267">
        <v>1000</v>
      </c>
      <c r="V234" s="267">
        <v>1000</v>
      </c>
      <c r="W234" s="267">
        <v>13000</v>
      </c>
      <c r="X234" s="267">
        <v>2000</v>
      </c>
      <c r="Y234" s="267">
        <v>1000</v>
      </c>
      <c r="Z234" s="267">
        <v>1000</v>
      </c>
      <c r="AA234" s="267">
        <v>1000</v>
      </c>
      <c r="AB234" s="267">
        <v>1000</v>
      </c>
      <c r="AC234" s="267">
        <v>1000</v>
      </c>
      <c r="AD234" s="267">
        <v>1000</v>
      </c>
      <c r="AE234" s="267">
        <v>1000</v>
      </c>
      <c r="AF234" s="267">
        <v>1000</v>
      </c>
      <c r="AG234" s="267">
        <v>1000</v>
      </c>
      <c r="AH234" s="267">
        <v>1000</v>
      </c>
      <c r="AI234" s="267">
        <v>9000</v>
      </c>
      <c r="AJ234" s="267">
        <v>7000</v>
      </c>
      <c r="AK234" s="267">
        <v>1000</v>
      </c>
      <c r="AL234" s="267">
        <v>1000</v>
      </c>
      <c r="AM234" s="267">
        <v>1000</v>
      </c>
      <c r="AN234" s="267">
        <v>1000</v>
      </c>
      <c r="AO234" s="267">
        <v>158000</v>
      </c>
      <c r="AP234" s="267">
        <v>11000</v>
      </c>
      <c r="AQ234" s="267">
        <v>28000</v>
      </c>
      <c r="AR234" s="267">
        <v>13000</v>
      </c>
      <c r="AS234" s="267">
        <v>7000</v>
      </c>
      <c r="AT234" s="267">
        <v>1000</v>
      </c>
      <c r="AU234" s="267">
        <v>19000</v>
      </c>
      <c r="AV234" s="267">
        <v>6000</v>
      </c>
      <c r="AW234" s="267">
        <v>4000</v>
      </c>
      <c r="AX234" s="267">
        <v>7000</v>
      </c>
      <c r="AY234" s="267">
        <v>1000</v>
      </c>
      <c r="AZ234" s="267">
        <v>5000</v>
      </c>
      <c r="BA234" s="267">
        <v>8000</v>
      </c>
      <c r="BB234" s="267">
        <v>1000</v>
      </c>
      <c r="BC234" s="267">
        <v>1000</v>
      </c>
      <c r="BD234" s="267">
        <v>8000</v>
      </c>
      <c r="BE234" s="267">
        <v>1000</v>
      </c>
      <c r="BF234" s="267">
        <v>1000</v>
      </c>
      <c r="BG234" s="267">
        <v>5000</v>
      </c>
      <c r="BH234" s="267">
        <v>1000</v>
      </c>
      <c r="BI234" s="267">
        <v>1000</v>
      </c>
      <c r="BJ234" s="267">
        <v>1000</v>
      </c>
      <c r="BK234" s="267">
        <v>1000</v>
      </c>
      <c r="BL234" s="267">
        <v>1000</v>
      </c>
      <c r="BM234" s="267">
        <v>1000</v>
      </c>
      <c r="BN234" s="267">
        <v>1000</v>
      </c>
      <c r="BO234" s="267">
        <v>1000</v>
      </c>
      <c r="BP234" s="267">
        <v>9000</v>
      </c>
      <c r="BQ234" s="267">
        <v>1000</v>
      </c>
      <c r="BR234" s="267">
        <v>1000</v>
      </c>
      <c r="BS234" s="267">
        <v>1000</v>
      </c>
      <c r="BT234" s="267">
        <v>1000</v>
      </c>
      <c r="BU234" s="267">
        <v>1000</v>
      </c>
      <c r="BV234" s="267">
        <v>1000</v>
      </c>
      <c r="BW234" s="267">
        <v>2000</v>
      </c>
      <c r="BX234" s="267">
        <v>1000</v>
      </c>
      <c r="BY234" s="267">
        <v>1000</v>
      </c>
      <c r="BZ234" s="267">
        <v>1000</v>
      </c>
      <c r="CA234" s="267">
        <v>1000</v>
      </c>
      <c r="CB234" s="267">
        <v>1000</v>
      </c>
      <c r="CC234" s="267">
        <v>1000</v>
      </c>
      <c r="CD234" s="267">
        <v>1000</v>
      </c>
      <c r="CE234" s="267">
        <v>9000</v>
      </c>
      <c r="CF234" s="267">
        <v>1000</v>
      </c>
      <c r="CG234" s="267">
        <v>1000</v>
      </c>
      <c r="CH234" s="267">
        <v>9000</v>
      </c>
      <c r="CI234" s="267">
        <v>1000</v>
      </c>
      <c r="CJ234" s="267">
        <v>1000</v>
      </c>
      <c r="CK234" s="267">
        <v>1000</v>
      </c>
      <c r="CL234" s="267">
        <v>1000</v>
      </c>
      <c r="CM234" s="267">
        <v>1000</v>
      </c>
      <c r="CN234" s="267">
        <v>1000</v>
      </c>
      <c r="CO234" s="267">
        <v>1000</v>
      </c>
      <c r="CP234" s="267">
        <v>1000</v>
      </c>
      <c r="CQ234" s="267">
        <v>1000</v>
      </c>
      <c r="CR234" s="267">
        <v>1000</v>
      </c>
      <c r="CS234" s="267">
        <v>1000</v>
      </c>
      <c r="CT234" s="267">
        <v>6000</v>
      </c>
      <c r="CU234" s="267">
        <v>6000</v>
      </c>
      <c r="CV234" s="267">
        <v>1000</v>
      </c>
      <c r="CW234" s="267">
        <v>80000</v>
      </c>
      <c r="CX234" s="267">
        <v>18000</v>
      </c>
      <c r="CY234" s="267">
        <v>31000</v>
      </c>
      <c r="CZ234" s="267">
        <v>5000</v>
      </c>
      <c r="DA234" s="267">
        <v>1000</v>
      </c>
      <c r="DB234" s="267">
        <v>1000</v>
      </c>
      <c r="DC234" s="267">
        <v>1000</v>
      </c>
      <c r="DD234" s="267">
        <v>1000</v>
      </c>
      <c r="DE234" s="267">
        <v>1000</v>
      </c>
      <c r="DF234" s="267">
        <v>1000</v>
      </c>
      <c r="DG234" s="267">
        <v>1000</v>
      </c>
      <c r="DH234" s="267">
        <v>1000</v>
      </c>
      <c r="DI234" s="267">
        <v>67000</v>
      </c>
      <c r="DJ234" s="267">
        <v>21000</v>
      </c>
      <c r="DK234" s="267">
        <v>8000</v>
      </c>
      <c r="DL234" s="267">
        <v>16000</v>
      </c>
      <c r="DM234" s="267">
        <v>4000</v>
      </c>
      <c r="DN234" s="267">
        <v>2000</v>
      </c>
      <c r="DO234" s="267">
        <v>12000</v>
      </c>
      <c r="DP234" s="267">
        <v>1000</v>
      </c>
      <c r="DQ234" s="267">
        <v>1000</v>
      </c>
      <c r="DR234" s="267">
        <v>143000</v>
      </c>
      <c r="DS234" s="267">
        <v>55000</v>
      </c>
      <c r="DT234" s="267">
        <v>64000</v>
      </c>
      <c r="DU234" s="267">
        <v>197000</v>
      </c>
      <c r="DV234" s="267">
        <v>43000</v>
      </c>
      <c r="DW234" s="267">
        <v>2730000</v>
      </c>
      <c r="DX234" s="267">
        <v>155000</v>
      </c>
      <c r="DY234" s="267">
        <v>2015000</v>
      </c>
      <c r="DZ234" s="267">
        <v>220000</v>
      </c>
      <c r="EA234" s="267">
        <v>307000</v>
      </c>
      <c r="EB234" s="267">
        <v>35000</v>
      </c>
      <c r="EC234" s="267">
        <v>143000</v>
      </c>
      <c r="ED234" s="267">
        <v>49000</v>
      </c>
      <c r="EE234" s="267">
        <v>2266000</v>
      </c>
      <c r="EF234" s="267">
        <v>209000</v>
      </c>
      <c r="EG234" s="267">
        <v>2443000</v>
      </c>
      <c r="EH234" s="267">
        <v>124000</v>
      </c>
      <c r="EI234" s="267">
        <v>2783000</v>
      </c>
      <c r="EJ234" s="267">
        <v>138000</v>
      </c>
      <c r="EK234" s="267">
        <v>1</v>
      </c>
      <c r="EL234" s="267">
        <v>1</v>
      </c>
      <c r="EM234" s="267">
        <v>1</v>
      </c>
      <c r="EN234" s="267">
        <v>1</v>
      </c>
      <c r="EO234" s="267">
        <v>0</v>
      </c>
      <c r="EP234" s="267">
        <v>0</v>
      </c>
      <c r="EQ234" s="267">
        <v>1</v>
      </c>
      <c r="ER234" s="267" t="s">
        <v>1859</v>
      </c>
    </row>
    <row r="235" spans="1:148" x14ac:dyDescent="0.35">
      <c r="A235" s="267" t="s">
        <v>1972</v>
      </c>
      <c r="B235" s="267">
        <v>22000</v>
      </c>
      <c r="C235" s="267">
        <v>6000</v>
      </c>
      <c r="D235" s="267">
        <v>1000</v>
      </c>
      <c r="E235" s="267">
        <v>14000</v>
      </c>
      <c r="F235" s="267">
        <v>5000</v>
      </c>
      <c r="G235" s="267">
        <v>2000</v>
      </c>
      <c r="H235" s="267">
        <v>14000</v>
      </c>
      <c r="I235" s="267">
        <v>7000</v>
      </c>
      <c r="J235" s="267">
        <v>3000</v>
      </c>
      <c r="K235" s="267">
        <v>7000</v>
      </c>
      <c r="L235" s="267">
        <v>1000</v>
      </c>
      <c r="M235" s="267">
        <v>1000</v>
      </c>
      <c r="N235" s="267">
        <v>65000</v>
      </c>
      <c r="O235" s="267">
        <v>3000</v>
      </c>
      <c r="P235" s="267">
        <v>1000</v>
      </c>
      <c r="Q235" s="267">
        <v>1000</v>
      </c>
      <c r="R235" s="267">
        <v>1000</v>
      </c>
      <c r="S235" s="267">
        <v>1000</v>
      </c>
      <c r="T235" s="267">
        <v>4000</v>
      </c>
      <c r="U235" s="267">
        <v>1000</v>
      </c>
      <c r="V235" s="267">
        <v>1000</v>
      </c>
      <c r="W235" s="267">
        <v>13000</v>
      </c>
      <c r="X235" s="267">
        <v>2000</v>
      </c>
      <c r="Y235" s="267">
        <v>1000</v>
      </c>
      <c r="Z235" s="267">
        <v>1000</v>
      </c>
      <c r="AA235" s="267">
        <v>1000</v>
      </c>
      <c r="AB235" s="267">
        <v>1000</v>
      </c>
      <c r="AC235" s="267">
        <v>1000</v>
      </c>
      <c r="AD235" s="267">
        <v>1000</v>
      </c>
      <c r="AE235" s="267">
        <v>1000</v>
      </c>
      <c r="AF235" s="267">
        <v>1000</v>
      </c>
      <c r="AG235" s="267">
        <v>1000</v>
      </c>
      <c r="AH235" s="267">
        <v>1000</v>
      </c>
      <c r="AI235" s="267">
        <v>9000</v>
      </c>
      <c r="AJ235" s="267">
        <v>7000</v>
      </c>
      <c r="AK235" s="267">
        <v>1000</v>
      </c>
      <c r="AL235" s="267">
        <v>1000</v>
      </c>
      <c r="AM235" s="267">
        <v>1000</v>
      </c>
      <c r="AN235" s="267">
        <v>1000</v>
      </c>
      <c r="AO235" s="267">
        <v>158000</v>
      </c>
      <c r="AP235" s="267">
        <v>11000</v>
      </c>
      <c r="AQ235" s="267">
        <v>28000</v>
      </c>
      <c r="AR235" s="267">
        <v>13000</v>
      </c>
      <c r="AS235" s="267">
        <v>7000</v>
      </c>
      <c r="AT235" s="267">
        <v>1000</v>
      </c>
      <c r="AU235" s="267">
        <v>19000</v>
      </c>
      <c r="AV235" s="267">
        <v>6000</v>
      </c>
      <c r="AW235" s="267">
        <v>4000</v>
      </c>
      <c r="AX235" s="267">
        <v>7000</v>
      </c>
      <c r="AY235" s="267">
        <v>1000</v>
      </c>
      <c r="AZ235" s="267">
        <v>5000</v>
      </c>
      <c r="BA235" s="267">
        <v>8000</v>
      </c>
      <c r="BB235" s="267">
        <v>1000</v>
      </c>
      <c r="BC235" s="267">
        <v>1000</v>
      </c>
      <c r="BD235" s="267">
        <v>8000</v>
      </c>
      <c r="BE235" s="267">
        <v>1000</v>
      </c>
      <c r="BF235" s="267">
        <v>1000</v>
      </c>
      <c r="BG235" s="267">
        <v>5000</v>
      </c>
      <c r="BH235" s="267">
        <v>1000</v>
      </c>
      <c r="BI235" s="267">
        <v>1000</v>
      </c>
      <c r="BJ235" s="267">
        <v>1000</v>
      </c>
      <c r="BK235" s="267">
        <v>1000</v>
      </c>
      <c r="BL235" s="267">
        <v>1000</v>
      </c>
      <c r="BM235" s="267">
        <v>1000</v>
      </c>
      <c r="BN235" s="267">
        <v>1000</v>
      </c>
      <c r="BO235" s="267">
        <v>1000</v>
      </c>
      <c r="BP235" s="267">
        <v>9000</v>
      </c>
      <c r="BQ235" s="267">
        <v>1000</v>
      </c>
      <c r="BR235" s="267">
        <v>1000</v>
      </c>
      <c r="BS235" s="267">
        <v>1000</v>
      </c>
      <c r="BT235" s="267">
        <v>1000</v>
      </c>
      <c r="BU235" s="267">
        <v>1000</v>
      </c>
      <c r="BV235" s="267">
        <v>1000</v>
      </c>
      <c r="BW235" s="267">
        <v>2000</v>
      </c>
      <c r="BX235" s="267">
        <v>1000</v>
      </c>
      <c r="BY235" s="267">
        <v>1000</v>
      </c>
      <c r="BZ235" s="267">
        <v>1000</v>
      </c>
      <c r="CA235" s="267">
        <v>1000</v>
      </c>
      <c r="CB235" s="267">
        <v>1000</v>
      </c>
      <c r="CC235" s="267">
        <v>1000</v>
      </c>
      <c r="CD235" s="267">
        <v>1000</v>
      </c>
      <c r="CE235" s="267">
        <v>9000</v>
      </c>
      <c r="CF235" s="267">
        <v>1000</v>
      </c>
      <c r="CG235" s="267">
        <v>1000</v>
      </c>
      <c r="CH235" s="267">
        <v>9000</v>
      </c>
      <c r="CI235" s="267">
        <v>1000</v>
      </c>
      <c r="CJ235" s="267">
        <v>1000</v>
      </c>
      <c r="CK235" s="267">
        <v>1000</v>
      </c>
      <c r="CL235" s="267">
        <v>1000</v>
      </c>
      <c r="CM235" s="267">
        <v>1000</v>
      </c>
      <c r="CN235" s="267">
        <v>1000</v>
      </c>
      <c r="CO235" s="267">
        <v>1000</v>
      </c>
      <c r="CP235" s="267">
        <v>1000</v>
      </c>
      <c r="CQ235" s="267">
        <v>1000</v>
      </c>
      <c r="CR235" s="267">
        <v>1000</v>
      </c>
      <c r="CS235" s="267">
        <v>1000</v>
      </c>
      <c r="CT235" s="267">
        <v>6000</v>
      </c>
      <c r="CU235" s="267">
        <v>6000</v>
      </c>
      <c r="CV235" s="267">
        <v>1000</v>
      </c>
      <c r="CW235" s="267">
        <v>80000</v>
      </c>
      <c r="CX235" s="267">
        <v>18000</v>
      </c>
      <c r="CY235" s="267">
        <v>31000</v>
      </c>
      <c r="CZ235" s="267">
        <v>5000</v>
      </c>
      <c r="DA235" s="267">
        <v>1000</v>
      </c>
      <c r="DB235" s="267">
        <v>1000</v>
      </c>
      <c r="DC235" s="267">
        <v>1000</v>
      </c>
      <c r="DD235" s="267">
        <v>1000</v>
      </c>
      <c r="DE235" s="267">
        <v>1000</v>
      </c>
      <c r="DF235" s="267">
        <v>1000</v>
      </c>
      <c r="DG235" s="267">
        <v>1000</v>
      </c>
      <c r="DH235" s="267">
        <v>1000</v>
      </c>
      <c r="DI235" s="267">
        <v>67000</v>
      </c>
      <c r="DJ235" s="267">
        <v>21000</v>
      </c>
      <c r="DK235" s="267">
        <v>8000</v>
      </c>
      <c r="DL235" s="267">
        <v>16000</v>
      </c>
      <c r="DM235" s="267">
        <v>4000</v>
      </c>
      <c r="DN235" s="267">
        <v>2000</v>
      </c>
      <c r="DO235" s="267">
        <v>12000</v>
      </c>
      <c r="DP235" s="267">
        <v>1000</v>
      </c>
      <c r="DQ235" s="267">
        <v>1000</v>
      </c>
      <c r="DR235" s="267">
        <v>143000</v>
      </c>
      <c r="DS235" s="267">
        <v>55000</v>
      </c>
      <c r="DT235" s="267">
        <v>64000</v>
      </c>
      <c r="DU235" s="267">
        <v>197000</v>
      </c>
      <c r="DV235" s="267">
        <v>43000</v>
      </c>
      <c r="DW235" s="267">
        <v>2730000</v>
      </c>
      <c r="DX235" s="267">
        <v>155000</v>
      </c>
      <c r="DY235" s="267">
        <v>2015000</v>
      </c>
      <c r="DZ235" s="267">
        <v>220000</v>
      </c>
      <c r="EA235" s="267">
        <v>307000</v>
      </c>
      <c r="EB235" s="267">
        <v>35000</v>
      </c>
      <c r="EC235" s="267">
        <v>143000</v>
      </c>
      <c r="ED235" s="267">
        <v>49000</v>
      </c>
      <c r="EE235" s="267">
        <v>2266000</v>
      </c>
      <c r="EF235" s="267">
        <v>209000</v>
      </c>
      <c r="EG235" s="267">
        <v>2443000</v>
      </c>
      <c r="EH235" s="267">
        <v>124000</v>
      </c>
      <c r="EI235" s="267">
        <v>2783000</v>
      </c>
      <c r="EJ235" s="267">
        <v>138000</v>
      </c>
      <c r="EK235" s="267">
        <v>1</v>
      </c>
      <c r="EL235" s="267">
        <v>1</v>
      </c>
      <c r="EM235" s="267">
        <v>1</v>
      </c>
      <c r="EN235" s="267">
        <v>1</v>
      </c>
      <c r="EO235" s="267">
        <v>0</v>
      </c>
      <c r="EP235" s="267">
        <v>0</v>
      </c>
      <c r="EQ235" s="267">
        <v>1</v>
      </c>
      <c r="ER235" s="267" t="s">
        <v>1970</v>
      </c>
    </row>
    <row r="236" spans="1:148" x14ac:dyDescent="0.35">
      <c r="A236" s="267" t="s">
        <v>2017</v>
      </c>
      <c r="B236" s="267">
        <v>22000</v>
      </c>
      <c r="C236" s="267">
        <v>6000</v>
      </c>
      <c r="D236" s="267">
        <v>1000</v>
      </c>
      <c r="E236" s="267">
        <v>14000</v>
      </c>
      <c r="F236" s="267">
        <v>5000</v>
      </c>
      <c r="G236" s="267">
        <v>2000</v>
      </c>
      <c r="H236" s="267">
        <v>14000</v>
      </c>
      <c r="I236" s="267">
        <v>7000</v>
      </c>
      <c r="J236" s="267">
        <v>3000</v>
      </c>
      <c r="K236" s="267">
        <v>7000</v>
      </c>
      <c r="L236" s="267">
        <v>1000</v>
      </c>
      <c r="M236" s="267">
        <v>1000</v>
      </c>
      <c r="N236" s="267">
        <v>65000</v>
      </c>
      <c r="O236" s="267">
        <v>3000</v>
      </c>
      <c r="P236" s="267">
        <v>1000</v>
      </c>
      <c r="Q236" s="267">
        <v>1000</v>
      </c>
      <c r="R236" s="267">
        <v>1000</v>
      </c>
      <c r="S236" s="267">
        <v>1000</v>
      </c>
      <c r="T236" s="267">
        <v>4000</v>
      </c>
      <c r="U236" s="267">
        <v>1000</v>
      </c>
      <c r="V236" s="267">
        <v>1000</v>
      </c>
      <c r="W236" s="267">
        <v>13000</v>
      </c>
      <c r="X236" s="267">
        <v>2000</v>
      </c>
      <c r="Y236" s="267">
        <v>1000</v>
      </c>
      <c r="Z236" s="267">
        <v>1000</v>
      </c>
      <c r="AA236" s="267">
        <v>1000</v>
      </c>
      <c r="AB236" s="267">
        <v>1000</v>
      </c>
      <c r="AC236" s="267">
        <v>1000</v>
      </c>
      <c r="AD236" s="267">
        <v>1000</v>
      </c>
      <c r="AE236" s="267">
        <v>1000</v>
      </c>
      <c r="AF236" s="267">
        <v>1000</v>
      </c>
      <c r="AG236" s="267">
        <v>1000</v>
      </c>
      <c r="AH236" s="267">
        <v>1000</v>
      </c>
      <c r="AI236" s="267">
        <v>9000</v>
      </c>
      <c r="AJ236" s="267">
        <v>7000</v>
      </c>
      <c r="AK236" s="267">
        <v>1000</v>
      </c>
      <c r="AL236" s="267">
        <v>1000</v>
      </c>
      <c r="AM236" s="267">
        <v>1000</v>
      </c>
      <c r="AN236" s="267">
        <v>1000</v>
      </c>
      <c r="AO236" s="267">
        <v>158000</v>
      </c>
      <c r="AP236" s="267">
        <v>11000</v>
      </c>
      <c r="AQ236" s="267">
        <v>28000</v>
      </c>
      <c r="AR236" s="267">
        <v>13000</v>
      </c>
      <c r="AS236" s="267">
        <v>7000</v>
      </c>
      <c r="AT236" s="267">
        <v>1000</v>
      </c>
      <c r="AU236" s="267">
        <v>19000</v>
      </c>
      <c r="AV236" s="267">
        <v>6000</v>
      </c>
      <c r="AW236" s="267">
        <v>4000</v>
      </c>
      <c r="AX236" s="267">
        <v>7000</v>
      </c>
      <c r="AY236" s="267">
        <v>1000</v>
      </c>
      <c r="AZ236" s="267">
        <v>5000</v>
      </c>
      <c r="BA236" s="267">
        <v>8000</v>
      </c>
      <c r="BB236" s="267">
        <v>1000</v>
      </c>
      <c r="BC236" s="267">
        <v>1000</v>
      </c>
      <c r="BD236" s="267">
        <v>8000</v>
      </c>
      <c r="BE236" s="267">
        <v>1000</v>
      </c>
      <c r="BF236" s="267">
        <v>1000</v>
      </c>
      <c r="BG236" s="267">
        <v>5000</v>
      </c>
      <c r="BH236" s="267">
        <v>1000</v>
      </c>
      <c r="BI236" s="267">
        <v>1000</v>
      </c>
      <c r="BJ236" s="267">
        <v>1000</v>
      </c>
      <c r="BK236" s="267">
        <v>1000</v>
      </c>
      <c r="BL236" s="267">
        <v>1000</v>
      </c>
      <c r="BM236" s="267">
        <v>1000</v>
      </c>
      <c r="BN236" s="267">
        <v>1000</v>
      </c>
      <c r="BO236" s="267">
        <v>1000</v>
      </c>
      <c r="BP236" s="267">
        <v>9000</v>
      </c>
      <c r="BQ236" s="267">
        <v>1000</v>
      </c>
      <c r="BR236" s="267">
        <v>1000</v>
      </c>
      <c r="BS236" s="267">
        <v>1000</v>
      </c>
      <c r="BT236" s="267">
        <v>1000</v>
      </c>
      <c r="BU236" s="267">
        <v>1000</v>
      </c>
      <c r="BV236" s="267">
        <v>1000</v>
      </c>
      <c r="BW236" s="267">
        <v>2000</v>
      </c>
      <c r="BX236" s="267">
        <v>1000</v>
      </c>
      <c r="BY236" s="267">
        <v>1000</v>
      </c>
      <c r="BZ236" s="267">
        <v>1000</v>
      </c>
      <c r="CA236" s="267">
        <v>1000</v>
      </c>
      <c r="CB236" s="267">
        <v>1000</v>
      </c>
      <c r="CC236" s="267">
        <v>1000</v>
      </c>
      <c r="CD236" s="267">
        <v>1000</v>
      </c>
      <c r="CE236" s="267">
        <v>9000</v>
      </c>
      <c r="CF236" s="267">
        <v>1000</v>
      </c>
      <c r="CG236" s="267">
        <v>1000</v>
      </c>
      <c r="CH236" s="267">
        <v>9000</v>
      </c>
      <c r="CI236" s="267">
        <v>1000</v>
      </c>
      <c r="CJ236" s="267">
        <v>1000</v>
      </c>
      <c r="CK236" s="267">
        <v>1000</v>
      </c>
      <c r="CL236" s="267">
        <v>1000</v>
      </c>
      <c r="CM236" s="267">
        <v>1000</v>
      </c>
      <c r="CN236" s="267">
        <v>1000</v>
      </c>
      <c r="CO236" s="267">
        <v>1000</v>
      </c>
      <c r="CP236" s="267">
        <v>1000</v>
      </c>
      <c r="CQ236" s="267">
        <v>1000</v>
      </c>
      <c r="CR236" s="267">
        <v>1000</v>
      </c>
      <c r="CS236" s="267">
        <v>1000</v>
      </c>
      <c r="CT236" s="267">
        <v>6000</v>
      </c>
      <c r="CU236" s="267">
        <v>6000</v>
      </c>
      <c r="CV236" s="267">
        <v>1000</v>
      </c>
      <c r="CW236" s="267">
        <v>80000</v>
      </c>
      <c r="CX236" s="267">
        <v>18000</v>
      </c>
      <c r="CY236" s="267">
        <v>31000</v>
      </c>
      <c r="CZ236" s="267">
        <v>5000</v>
      </c>
      <c r="DA236" s="267">
        <v>1000</v>
      </c>
      <c r="DB236" s="267">
        <v>1000</v>
      </c>
      <c r="DC236" s="267">
        <v>1000</v>
      </c>
      <c r="DD236" s="267">
        <v>1000</v>
      </c>
      <c r="DE236" s="267">
        <v>1000</v>
      </c>
      <c r="DF236" s="267">
        <v>1000</v>
      </c>
      <c r="DG236" s="267">
        <v>1000</v>
      </c>
      <c r="DH236" s="267">
        <v>1000</v>
      </c>
      <c r="DI236" s="267">
        <v>67000</v>
      </c>
      <c r="DJ236" s="267">
        <v>21000</v>
      </c>
      <c r="DK236" s="267">
        <v>8000</v>
      </c>
      <c r="DL236" s="267">
        <v>16000</v>
      </c>
      <c r="DM236" s="267">
        <v>4000</v>
      </c>
      <c r="DN236" s="267">
        <v>2000</v>
      </c>
      <c r="DO236" s="267">
        <v>12000</v>
      </c>
      <c r="DP236" s="267">
        <v>1000</v>
      </c>
      <c r="DQ236" s="267">
        <v>1000</v>
      </c>
      <c r="DR236" s="267">
        <v>143000</v>
      </c>
      <c r="DS236" s="267">
        <v>55000</v>
      </c>
      <c r="DT236" s="267">
        <v>64000</v>
      </c>
      <c r="DU236" s="267">
        <v>197000</v>
      </c>
      <c r="DV236" s="267">
        <v>43000</v>
      </c>
      <c r="DW236" s="267">
        <v>2730000</v>
      </c>
      <c r="DX236" s="267">
        <v>155000</v>
      </c>
      <c r="DY236" s="267">
        <v>2015000</v>
      </c>
      <c r="DZ236" s="267">
        <v>220000</v>
      </c>
      <c r="EA236" s="267">
        <v>307000</v>
      </c>
      <c r="EB236" s="267">
        <v>35000</v>
      </c>
      <c r="EC236" s="267">
        <v>143000</v>
      </c>
      <c r="ED236" s="267">
        <v>49000</v>
      </c>
      <c r="EE236" s="267">
        <v>2266000</v>
      </c>
      <c r="EF236" s="267">
        <v>209000</v>
      </c>
      <c r="EG236" s="267">
        <v>2443000</v>
      </c>
      <c r="EH236" s="267">
        <v>124000</v>
      </c>
      <c r="EI236" s="267">
        <v>2783000</v>
      </c>
      <c r="EJ236" s="267">
        <v>138000</v>
      </c>
      <c r="EK236" s="267">
        <v>1</v>
      </c>
      <c r="EL236" s="267">
        <v>1</v>
      </c>
      <c r="EM236" s="267">
        <v>1</v>
      </c>
      <c r="EN236" s="267">
        <v>1</v>
      </c>
      <c r="EO236" s="267">
        <v>0</v>
      </c>
      <c r="EP236" s="267">
        <v>0</v>
      </c>
      <c r="EQ236" s="267">
        <v>0</v>
      </c>
      <c r="ER236" s="267" t="s">
        <v>2015</v>
      </c>
    </row>
    <row r="237" spans="1:148" x14ac:dyDescent="0.35">
      <c r="A237" s="267" t="s">
        <v>2071</v>
      </c>
      <c r="B237" s="267">
        <v>22000</v>
      </c>
      <c r="C237" s="267">
        <v>6000</v>
      </c>
      <c r="D237" s="267">
        <v>1000</v>
      </c>
      <c r="E237" s="267">
        <v>14000</v>
      </c>
      <c r="F237" s="267">
        <v>5000</v>
      </c>
      <c r="G237" s="267">
        <v>2000</v>
      </c>
      <c r="H237" s="267">
        <v>14000</v>
      </c>
      <c r="I237" s="267">
        <v>7000</v>
      </c>
      <c r="J237" s="267">
        <v>3000</v>
      </c>
      <c r="K237" s="267">
        <v>7000</v>
      </c>
      <c r="L237" s="267">
        <v>1000</v>
      </c>
      <c r="M237" s="267">
        <v>1000</v>
      </c>
      <c r="N237" s="267">
        <v>65000</v>
      </c>
      <c r="O237" s="267">
        <v>3000</v>
      </c>
      <c r="P237" s="267">
        <v>1000</v>
      </c>
      <c r="Q237" s="267">
        <v>1000</v>
      </c>
      <c r="R237" s="267">
        <v>1000</v>
      </c>
      <c r="S237" s="267">
        <v>1000</v>
      </c>
      <c r="T237" s="267">
        <v>4000</v>
      </c>
      <c r="U237" s="267">
        <v>1000</v>
      </c>
      <c r="V237" s="267">
        <v>1000</v>
      </c>
      <c r="W237" s="267">
        <v>13000</v>
      </c>
      <c r="X237" s="267">
        <v>2000</v>
      </c>
      <c r="Y237" s="267">
        <v>1000</v>
      </c>
      <c r="Z237" s="267">
        <v>1000</v>
      </c>
      <c r="AA237" s="267">
        <v>1000</v>
      </c>
      <c r="AB237" s="267">
        <v>1000</v>
      </c>
      <c r="AC237" s="267">
        <v>1000</v>
      </c>
      <c r="AD237" s="267">
        <v>1000</v>
      </c>
      <c r="AE237" s="267">
        <v>1000</v>
      </c>
      <c r="AF237" s="267">
        <v>1000</v>
      </c>
      <c r="AG237" s="267">
        <v>1000</v>
      </c>
      <c r="AH237" s="267">
        <v>1000</v>
      </c>
      <c r="AI237" s="267">
        <v>9000</v>
      </c>
      <c r="AJ237" s="267">
        <v>7000</v>
      </c>
      <c r="AK237" s="267">
        <v>1000</v>
      </c>
      <c r="AL237" s="267">
        <v>1000</v>
      </c>
      <c r="AM237" s="267">
        <v>1000</v>
      </c>
      <c r="AN237" s="267">
        <v>1000</v>
      </c>
      <c r="AO237" s="267">
        <v>158000</v>
      </c>
      <c r="AP237" s="267">
        <v>11000</v>
      </c>
      <c r="AQ237" s="267">
        <v>28000</v>
      </c>
      <c r="AR237" s="267">
        <v>13000</v>
      </c>
      <c r="AS237" s="267">
        <v>7000</v>
      </c>
      <c r="AT237" s="267">
        <v>1000</v>
      </c>
      <c r="AU237" s="267">
        <v>19000</v>
      </c>
      <c r="AV237" s="267">
        <v>6000</v>
      </c>
      <c r="AW237" s="267">
        <v>4000</v>
      </c>
      <c r="AX237" s="267">
        <v>7000</v>
      </c>
      <c r="AY237" s="267">
        <v>1000</v>
      </c>
      <c r="AZ237" s="267">
        <v>5000</v>
      </c>
      <c r="BA237" s="267">
        <v>8000</v>
      </c>
      <c r="BB237" s="267">
        <v>1000</v>
      </c>
      <c r="BC237" s="267">
        <v>1000</v>
      </c>
      <c r="BD237" s="267">
        <v>8000</v>
      </c>
      <c r="BE237" s="267">
        <v>1000</v>
      </c>
      <c r="BF237" s="267">
        <v>1000</v>
      </c>
      <c r="BG237" s="267">
        <v>5000</v>
      </c>
      <c r="BH237" s="267">
        <v>1000</v>
      </c>
      <c r="BI237" s="267">
        <v>1000</v>
      </c>
      <c r="BJ237" s="267">
        <v>1000</v>
      </c>
      <c r="BK237" s="267">
        <v>1000</v>
      </c>
      <c r="BL237" s="267">
        <v>1000</v>
      </c>
      <c r="BM237" s="267">
        <v>1000</v>
      </c>
      <c r="BN237" s="267">
        <v>1000</v>
      </c>
      <c r="BO237" s="267">
        <v>1000</v>
      </c>
      <c r="BP237" s="267">
        <v>9000</v>
      </c>
      <c r="BQ237" s="267">
        <v>1000</v>
      </c>
      <c r="BR237" s="267">
        <v>1000</v>
      </c>
      <c r="BS237" s="267">
        <v>1000</v>
      </c>
      <c r="BT237" s="267">
        <v>1000</v>
      </c>
      <c r="BU237" s="267">
        <v>1000</v>
      </c>
      <c r="BV237" s="267">
        <v>1000</v>
      </c>
      <c r="BW237" s="267">
        <v>2000</v>
      </c>
      <c r="BX237" s="267">
        <v>1000</v>
      </c>
      <c r="BY237" s="267">
        <v>1000</v>
      </c>
      <c r="BZ237" s="267">
        <v>1000</v>
      </c>
      <c r="CA237" s="267">
        <v>1000</v>
      </c>
      <c r="CB237" s="267">
        <v>1000</v>
      </c>
      <c r="CC237" s="267">
        <v>1000</v>
      </c>
      <c r="CD237" s="267">
        <v>1000</v>
      </c>
      <c r="CE237" s="267">
        <v>9000</v>
      </c>
      <c r="CF237" s="267">
        <v>1000</v>
      </c>
      <c r="CG237" s="267">
        <v>1000</v>
      </c>
      <c r="CH237" s="267">
        <v>9000</v>
      </c>
      <c r="CI237" s="267">
        <v>1000</v>
      </c>
      <c r="CJ237" s="267">
        <v>1000</v>
      </c>
      <c r="CK237" s="267">
        <v>1000</v>
      </c>
      <c r="CL237" s="267">
        <v>1000</v>
      </c>
      <c r="CM237" s="267">
        <v>1000</v>
      </c>
      <c r="CN237" s="267">
        <v>1000</v>
      </c>
      <c r="CO237" s="267">
        <v>1000</v>
      </c>
      <c r="CP237" s="267">
        <v>1000</v>
      </c>
      <c r="CQ237" s="267">
        <v>1000</v>
      </c>
      <c r="CR237" s="267">
        <v>1000</v>
      </c>
      <c r="CS237" s="267">
        <v>1000</v>
      </c>
      <c r="CT237" s="267">
        <v>6000</v>
      </c>
      <c r="CU237" s="267">
        <v>6000</v>
      </c>
      <c r="CV237" s="267">
        <v>1000</v>
      </c>
      <c r="CW237" s="267">
        <v>80000</v>
      </c>
      <c r="CX237" s="267">
        <v>18000</v>
      </c>
      <c r="CY237" s="267">
        <v>31000</v>
      </c>
      <c r="CZ237" s="267">
        <v>5000</v>
      </c>
      <c r="DA237" s="267">
        <v>1000</v>
      </c>
      <c r="DB237" s="267">
        <v>1000</v>
      </c>
      <c r="DC237" s="267">
        <v>1000</v>
      </c>
      <c r="DD237" s="267">
        <v>1000</v>
      </c>
      <c r="DE237" s="267">
        <v>1000</v>
      </c>
      <c r="DF237" s="267">
        <v>1000</v>
      </c>
      <c r="DG237" s="267">
        <v>1000</v>
      </c>
      <c r="DH237" s="267">
        <v>1000</v>
      </c>
      <c r="DI237" s="267">
        <v>67000</v>
      </c>
      <c r="DJ237" s="267">
        <v>21000</v>
      </c>
      <c r="DK237" s="267">
        <v>8000</v>
      </c>
      <c r="DL237" s="267">
        <v>16000</v>
      </c>
      <c r="DM237" s="267">
        <v>4000</v>
      </c>
      <c r="DN237" s="267">
        <v>2000</v>
      </c>
      <c r="DO237" s="267">
        <v>12000</v>
      </c>
      <c r="DP237" s="267">
        <v>1000</v>
      </c>
      <c r="DQ237" s="267">
        <v>1000</v>
      </c>
      <c r="DR237" s="267">
        <v>143000</v>
      </c>
      <c r="DS237" s="267">
        <v>55000</v>
      </c>
      <c r="DT237" s="267">
        <v>64000</v>
      </c>
      <c r="DU237" s="267">
        <v>197000</v>
      </c>
      <c r="DV237" s="267">
        <v>43000</v>
      </c>
      <c r="DW237" s="267">
        <v>2730000</v>
      </c>
      <c r="DX237" s="267">
        <v>155000</v>
      </c>
      <c r="DY237" s="267">
        <v>2015000</v>
      </c>
      <c r="DZ237" s="267">
        <v>220000</v>
      </c>
      <c r="EA237" s="267">
        <v>307000</v>
      </c>
      <c r="EB237" s="267">
        <v>35000</v>
      </c>
      <c r="EC237" s="267">
        <v>143000</v>
      </c>
      <c r="ED237" s="267">
        <v>49000</v>
      </c>
      <c r="EE237" s="267">
        <v>2266000</v>
      </c>
      <c r="EF237" s="267">
        <v>209000</v>
      </c>
      <c r="EG237" s="267">
        <v>2443000</v>
      </c>
      <c r="EH237" s="267">
        <v>124000</v>
      </c>
      <c r="EI237" s="267">
        <v>2783000</v>
      </c>
      <c r="EJ237" s="267">
        <v>138000</v>
      </c>
      <c r="EK237" s="267">
        <v>1</v>
      </c>
      <c r="EL237" s="267">
        <v>1</v>
      </c>
      <c r="EM237" s="267">
        <v>1</v>
      </c>
      <c r="EN237" s="267">
        <v>1</v>
      </c>
      <c r="EO237" s="267">
        <v>0</v>
      </c>
      <c r="EP237" s="267">
        <v>0</v>
      </c>
      <c r="EQ237" s="267">
        <v>0</v>
      </c>
      <c r="ER237" s="267" t="s">
        <v>2069</v>
      </c>
    </row>
    <row r="238" spans="1:148" x14ac:dyDescent="0.35">
      <c r="A238" s="267" t="s">
        <v>2182</v>
      </c>
      <c r="B238" s="267">
        <v>22000</v>
      </c>
      <c r="C238" s="267">
        <v>6000</v>
      </c>
      <c r="D238" s="267">
        <v>1000</v>
      </c>
      <c r="E238" s="267">
        <v>14000</v>
      </c>
      <c r="F238" s="267">
        <v>5000</v>
      </c>
      <c r="G238" s="267">
        <v>2000</v>
      </c>
      <c r="H238" s="267">
        <v>14000</v>
      </c>
      <c r="I238" s="267">
        <v>7000</v>
      </c>
      <c r="J238" s="267">
        <v>3000</v>
      </c>
      <c r="K238" s="267">
        <v>7000</v>
      </c>
      <c r="L238" s="267">
        <v>1000</v>
      </c>
      <c r="M238" s="267">
        <v>1000</v>
      </c>
      <c r="N238" s="267">
        <v>65000</v>
      </c>
      <c r="O238" s="267">
        <v>3000</v>
      </c>
      <c r="P238" s="267">
        <v>1000</v>
      </c>
      <c r="Q238" s="267">
        <v>1000</v>
      </c>
      <c r="R238" s="267">
        <v>1000</v>
      </c>
      <c r="S238" s="267">
        <v>1000</v>
      </c>
      <c r="T238" s="267">
        <v>4000</v>
      </c>
      <c r="U238" s="267">
        <v>1000</v>
      </c>
      <c r="V238" s="267">
        <v>1000</v>
      </c>
      <c r="W238" s="267">
        <v>13000</v>
      </c>
      <c r="X238" s="267">
        <v>2000</v>
      </c>
      <c r="Y238" s="267">
        <v>1000</v>
      </c>
      <c r="Z238" s="267">
        <v>1000</v>
      </c>
      <c r="AA238" s="267">
        <v>1000</v>
      </c>
      <c r="AB238" s="267">
        <v>1000</v>
      </c>
      <c r="AC238" s="267">
        <v>1000</v>
      </c>
      <c r="AD238" s="267">
        <v>1000</v>
      </c>
      <c r="AE238" s="267">
        <v>1000</v>
      </c>
      <c r="AF238" s="267">
        <v>1000</v>
      </c>
      <c r="AG238" s="267">
        <v>1000</v>
      </c>
      <c r="AH238" s="267">
        <v>1000</v>
      </c>
      <c r="AI238" s="267">
        <v>9000</v>
      </c>
      <c r="AJ238" s="267">
        <v>7000</v>
      </c>
      <c r="AK238" s="267">
        <v>1000</v>
      </c>
      <c r="AL238" s="267">
        <v>1000</v>
      </c>
      <c r="AM238" s="267">
        <v>1000</v>
      </c>
      <c r="AN238" s="267">
        <v>1000</v>
      </c>
      <c r="AO238" s="267">
        <v>158000</v>
      </c>
      <c r="AP238" s="267">
        <v>11000</v>
      </c>
      <c r="AQ238" s="267">
        <v>28000</v>
      </c>
      <c r="AR238" s="267">
        <v>13000</v>
      </c>
      <c r="AS238" s="267">
        <v>7000</v>
      </c>
      <c r="AT238" s="267">
        <v>1000</v>
      </c>
      <c r="AU238" s="267">
        <v>19000</v>
      </c>
      <c r="AV238" s="267">
        <v>6000</v>
      </c>
      <c r="AW238" s="267">
        <v>4000</v>
      </c>
      <c r="AX238" s="267">
        <v>7000</v>
      </c>
      <c r="AY238" s="267">
        <v>1000</v>
      </c>
      <c r="AZ238" s="267">
        <v>5000</v>
      </c>
      <c r="BA238" s="267">
        <v>8000</v>
      </c>
      <c r="BB238" s="267">
        <v>1000</v>
      </c>
      <c r="BC238" s="267">
        <v>1000</v>
      </c>
      <c r="BD238" s="267">
        <v>8000</v>
      </c>
      <c r="BE238" s="267">
        <v>1000</v>
      </c>
      <c r="BF238" s="267">
        <v>1000</v>
      </c>
      <c r="BG238" s="267">
        <v>5000</v>
      </c>
      <c r="BH238" s="267">
        <v>1000</v>
      </c>
      <c r="BI238" s="267">
        <v>1000</v>
      </c>
      <c r="BJ238" s="267">
        <v>1000</v>
      </c>
      <c r="BK238" s="267">
        <v>1000</v>
      </c>
      <c r="BL238" s="267">
        <v>1000</v>
      </c>
      <c r="BM238" s="267">
        <v>1000</v>
      </c>
      <c r="BN238" s="267">
        <v>1000</v>
      </c>
      <c r="BO238" s="267">
        <v>1000</v>
      </c>
      <c r="BP238" s="267">
        <v>9000</v>
      </c>
      <c r="BQ238" s="267">
        <v>1000</v>
      </c>
      <c r="BR238" s="267">
        <v>1000</v>
      </c>
      <c r="BS238" s="267">
        <v>1000</v>
      </c>
      <c r="BT238" s="267">
        <v>1000</v>
      </c>
      <c r="BU238" s="267">
        <v>1000</v>
      </c>
      <c r="BV238" s="267">
        <v>1000</v>
      </c>
      <c r="BW238" s="267">
        <v>2000</v>
      </c>
      <c r="BX238" s="267">
        <v>1000</v>
      </c>
      <c r="BY238" s="267">
        <v>1000</v>
      </c>
      <c r="BZ238" s="267">
        <v>1000</v>
      </c>
      <c r="CA238" s="267">
        <v>1000</v>
      </c>
      <c r="CB238" s="267">
        <v>1000</v>
      </c>
      <c r="CC238" s="267">
        <v>1000</v>
      </c>
      <c r="CD238" s="267">
        <v>1000</v>
      </c>
      <c r="CE238" s="267">
        <v>9000</v>
      </c>
      <c r="CF238" s="267">
        <v>1000</v>
      </c>
      <c r="CG238" s="267">
        <v>1000</v>
      </c>
      <c r="CH238" s="267">
        <v>9000</v>
      </c>
      <c r="CI238" s="267">
        <v>1000</v>
      </c>
      <c r="CJ238" s="267">
        <v>1000</v>
      </c>
      <c r="CK238" s="267">
        <v>1000</v>
      </c>
      <c r="CL238" s="267">
        <v>1000</v>
      </c>
      <c r="CM238" s="267">
        <v>1000</v>
      </c>
      <c r="CN238" s="267">
        <v>1000</v>
      </c>
      <c r="CO238" s="267">
        <v>1000</v>
      </c>
      <c r="CP238" s="267">
        <v>1000</v>
      </c>
      <c r="CQ238" s="267">
        <v>1000</v>
      </c>
      <c r="CR238" s="267">
        <v>1000</v>
      </c>
      <c r="CS238" s="267">
        <v>1000</v>
      </c>
      <c r="CT238" s="267">
        <v>6000</v>
      </c>
      <c r="CU238" s="267">
        <v>6000</v>
      </c>
      <c r="CV238" s="267">
        <v>1000</v>
      </c>
      <c r="CW238" s="267">
        <v>80000</v>
      </c>
      <c r="CX238" s="267">
        <v>18000</v>
      </c>
      <c r="CY238" s="267">
        <v>31000</v>
      </c>
      <c r="CZ238" s="267">
        <v>5000</v>
      </c>
      <c r="DA238" s="267">
        <v>1000</v>
      </c>
      <c r="DB238" s="267">
        <v>1000</v>
      </c>
      <c r="DC238" s="267">
        <v>1000</v>
      </c>
      <c r="DD238" s="267">
        <v>1000</v>
      </c>
      <c r="DE238" s="267">
        <v>1000</v>
      </c>
      <c r="DF238" s="267">
        <v>1000</v>
      </c>
      <c r="DG238" s="267">
        <v>1000</v>
      </c>
      <c r="DH238" s="267">
        <v>1000</v>
      </c>
      <c r="DI238" s="267">
        <v>67000</v>
      </c>
      <c r="DJ238" s="267">
        <v>21000</v>
      </c>
      <c r="DK238" s="267">
        <v>8000</v>
      </c>
      <c r="DL238" s="267">
        <v>16000</v>
      </c>
      <c r="DM238" s="267">
        <v>4000</v>
      </c>
      <c r="DN238" s="267">
        <v>2000</v>
      </c>
      <c r="DO238" s="267">
        <v>12000</v>
      </c>
      <c r="DP238" s="267">
        <v>1000</v>
      </c>
      <c r="DQ238" s="267">
        <v>1000</v>
      </c>
      <c r="DR238" s="267">
        <v>143000</v>
      </c>
      <c r="DS238" s="267">
        <v>55000</v>
      </c>
      <c r="DT238" s="267">
        <v>64000</v>
      </c>
      <c r="DU238" s="267">
        <v>197000</v>
      </c>
      <c r="DV238" s="267">
        <v>43000</v>
      </c>
      <c r="DW238" s="267">
        <v>2730000</v>
      </c>
      <c r="DX238" s="267">
        <v>155000</v>
      </c>
      <c r="DY238" s="267">
        <v>2015000</v>
      </c>
      <c r="DZ238" s="267">
        <v>220000</v>
      </c>
      <c r="EA238" s="267">
        <v>307000</v>
      </c>
      <c r="EB238" s="267">
        <v>35000</v>
      </c>
      <c r="EC238" s="267">
        <v>143000</v>
      </c>
      <c r="ED238" s="267">
        <v>49000</v>
      </c>
      <c r="EE238" s="267">
        <v>2266000</v>
      </c>
      <c r="EF238" s="267">
        <v>209000</v>
      </c>
      <c r="EG238" s="267">
        <v>2443000</v>
      </c>
      <c r="EH238" s="267">
        <v>124000</v>
      </c>
      <c r="EI238" s="267">
        <v>2783000</v>
      </c>
      <c r="EJ238" s="267">
        <v>138000</v>
      </c>
      <c r="EK238" s="267">
        <v>1</v>
      </c>
      <c r="EL238" s="267">
        <v>1</v>
      </c>
      <c r="EM238" s="267">
        <v>1</v>
      </c>
      <c r="EN238" s="267">
        <v>1</v>
      </c>
      <c r="EO238" s="267">
        <v>0</v>
      </c>
      <c r="EP238" s="267">
        <v>0</v>
      </c>
      <c r="EQ238" s="267">
        <v>1</v>
      </c>
      <c r="ER238" s="267" t="s">
        <v>2180</v>
      </c>
    </row>
    <row r="239" spans="1:148" x14ac:dyDescent="0.35">
      <c r="A239" s="267" t="s">
        <v>1556</v>
      </c>
      <c r="B239" s="267">
        <v>22000</v>
      </c>
      <c r="C239" s="267">
        <v>6000</v>
      </c>
      <c r="D239" s="267">
        <v>1000</v>
      </c>
      <c r="E239" s="267">
        <v>14000</v>
      </c>
      <c r="F239" s="267">
        <v>5000</v>
      </c>
      <c r="G239" s="267">
        <v>2000</v>
      </c>
      <c r="H239" s="267">
        <v>14000</v>
      </c>
      <c r="I239" s="267">
        <v>7000</v>
      </c>
      <c r="J239" s="267">
        <v>3000</v>
      </c>
      <c r="K239" s="267">
        <v>7000</v>
      </c>
      <c r="L239" s="267">
        <v>1000</v>
      </c>
      <c r="M239" s="267">
        <v>1000</v>
      </c>
      <c r="N239" s="267">
        <v>65000</v>
      </c>
      <c r="O239" s="267">
        <v>3000</v>
      </c>
      <c r="P239" s="267">
        <v>1000</v>
      </c>
      <c r="Q239" s="267">
        <v>1000</v>
      </c>
      <c r="R239" s="267">
        <v>1000</v>
      </c>
      <c r="S239" s="267">
        <v>1000</v>
      </c>
      <c r="T239" s="267">
        <v>4000</v>
      </c>
      <c r="U239" s="267">
        <v>1000</v>
      </c>
      <c r="V239" s="267">
        <v>1000</v>
      </c>
      <c r="W239" s="267">
        <v>13000</v>
      </c>
      <c r="X239" s="267">
        <v>2000</v>
      </c>
      <c r="Y239" s="267">
        <v>1000</v>
      </c>
      <c r="Z239" s="267">
        <v>1000</v>
      </c>
      <c r="AA239" s="267">
        <v>1000</v>
      </c>
      <c r="AB239" s="267">
        <v>1000</v>
      </c>
      <c r="AC239" s="267">
        <v>1000</v>
      </c>
      <c r="AD239" s="267">
        <v>1000</v>
      </c>
      <c r="AE239" s="267">
        <v>1000</v>
      </c>
      <c r="AF239" s="267">
        <v>1000</v>
      </c>
      <c r="AG239" s="267">
        <v>1000</v>
      </c>
      <c r="AH239" s="267">
        <v>1000</v>
      </c>
      <c r="AI239" s="267">
        <v>9000</v>
      </c>
      <c r="AJ239" s="267">
        <v>7000</v>
      </c>
      <c r="AK239" s="267">
        <v>1000</v>
      </c>
      <c r="AL239" s="267">
        <v>1000</v>
      </c>
      <c r="AM239" s="267">
        <v>1000</v>
      </c>
      <c r="AN239" s="267">
        <v>1000</v>
      </c>
      <c r="AO239" s="267">
        <v>158000</v>
      </c>
      <c r="AP239" s="267">
        <v>11000</v>
      </c>
      <c r="AQ239" s="267">
        <v>28000</v>
      </c>
      <c r="AR239" s="267">
        <v>13000</v>
      </c>
      <c r="AS239" s="267">
        <v>7000</v>
      </c>
      <c r="AT239" s="267">
        <v>1000</v>
      </c>
      <c r="AU239" s="267">
        <v>19000</v>
      </c>
      <c r="AV239" s="267">
        <v>6000</v>
      </c>
      <c r="AW239" s="267">
        <v>4000</v>
      </c>
      <c r="AX239" s="267">
        <v>7000</v>
      </c>
      <c r="AY239" s="267">
        <v>1000</v>
      </c>
      <c r="AZ239" s="267">
        <v>5000</v>
      </c>
      <c r="BA239" s="267">
        <v>8000</v>
      </c>
      <c r="BB239" s="267">
        <v>1000</v>
      </c>
      <c r="BC239" s="267">
        <v>1000</v>
      </c>
      <c r="BD239" s="267">
        <v>8000</v>
      </c>
      <c r="BE239" s="267">
        <v>1000</v>
      </c>
      <c r="BF239" s="267">
        <v>1000</v>
      </c>
      <c r="BG239" s="267">
        <v>5000</v>
      </c>
      <c r="BH239" s="267">
        <v>1000</v>
      </c>
      <c r="BI239" s="267">
        <v>1000</v>
      </c>
      <c r="BJ239" s="267">
        <v>1000</v>
      </c>
      <c r="BK239" s="267">
        <v>1000</v>
      </c>
      <c r="BL239" s="267">
        <v>1000</v>
      </c>
      <c r="BM239" s="267">
        <v>1000</v>
      </c>
      <c r="BN239" s="267">
        <v>1000</v>
      </c>
      <c r="BO239" s="267">
        <v>1000</v>
      </c>
      <c r="BP239" s="267">
        <v>9000</v>
      </c>
      <c r="BQ239" s="267">
        <v>1000</v>
      </c>
      <c r="BR239" s="267">
        <v>1000</v>
      </c>
      <c r="BS239" s="267">
        <v>1000</v>
      </c>
      <c r="BT239" s="267">
        <v>1000</v>
      </c>
      <c r="BU239" s="267">
        <v>1000</v>
      </c>
      <c r="BV239" s="267">
        <v>1000</v>
      </c>
      <c r="BW239" s="267">
        <v>2000</v>
      </c>
      <c r="BX239" s="267">
        <v>1000</v>
      </c>
      <c r="BY239" s="267">
        <v>1000</v>
      </c>
      <c r="BZ239" s="267">
        <v>1000</v>
      </c>
      <c r="CA239" s="267">
        <v>1000</v>
      </c>
      <c r="CB239" s="267">
        <v>1000</v>
      </c>
      <c r="CC239" s="267">
        <v>1000</v>
      </c>
      <c r="CD239" s="267">
        <v>1000</v>
      </c>
      <c r="CE239" s="267">
        <v>9000</v>
      </c>
      <c r="CF239" s="267">
        <v>1000</v>
      </c>
      <c r="CG239" s="267">
        <v>1000</v>
      </c>
      <c r="CH239" s="267">
        <v>9000</v>
      </c>
      <c r="CI239" s="267">
        <v>1000</v>
      </c>
      <c r="CJ239" s="267">
        <v>1000</v>
      </c>
      <c r="CK239" s="267">
        <v>1000</v>
      </c>
      <c r="CL239" s="267">
        <v>1000</v>
      </c>
      <c r="CM239" s="267">
        <v>1000</v>
      </c>
      <c r="CN239" s="267">
        <v>1000</v>
      </c>
      <c r="CO239" s="267">
        <v>1000</v>
      </c>
      <c r="CP239" s="267">
        <v>1000</v>
      </c>
      <c r="CQ239" s="267">
        <v>1000</v>
      </c>
      <c r="CR239" s="267">
        <v>1000</v>
      </c>
      <c r="CS239" s="267">
        <v>1000</v>
      </c>
      <c r="CT239" s="267">
        <v>6000</v>
      </c>
      <c r="CU239" s="267">
        <v>6000</v>
      </c>
      <c r="CV239" s="267">
        <v>1000</v>
      </c>
      <c r="CW239" s="267">
        <v>80000</v>
      </c>
      <c r="CX239" s="267">
        <v>18000</v>
      </c>
      <c r="CY239" s="267">
        <v>31000</v>
      </c>
      <c r="CZ239" s="267">
        <v>5000</v>
      </c>
      <c r="DA239" s="267">
        <v>1000</v>
      </c>
      <c r="DB239" s="267">
        <v>1000</v>
      </c>
      <c r="DC239" s="267">
        <v>1000</v>
      </c>
      <c r="DD239" s="267">
        <v>1000</v>
      </c>
      <c r="DE239" s="267">
        <v>1000</v>
      </c>
      <c r="DF239" s="267">
        <v>1000</v>
      </c>
      <c r="DG239" s="267">
        <v>1000</v>
      </c>
      <c r="DH239" s="267">
        <v>1000</v>
      </c>
      <c r="DI239" s="267">
        <v>67000</v>
      </c>
      <c r="DJ239" s="267">
        <v>21000</v>
      </c>
      <c r="DK239" s="267">
        <v>8000</v>
      </c>
      <c r="DL239" s="267">
        <v>16000</v>
      </c>
      <c r="DM239" s="267">
        <v>4000</v>
      </c>
      <c r="DN239" s="267">
        <v>2000</v>
      </c>
      <c r="DO239" s="267">
        <v>12000</v>
      </c>
      <c r="DP239" s="267">
        <v>1000</v>
      </c>
      <c r="DQ239" s="267">
        <v>1000</v>
      </c>
      <c r="DR239" s="267">
        <v>143000</v>
      </c>
      <c r="DS239" s="267">
        <v>55000</v>
      </c>
      <c r="DT239" s="267">
        <v>64000</v>
      </c>
      <c r="DU239" s="267">
        <v>197000</v>
      </c>
      <c r="DV239" s="267">
        <v>43000</v>
      </c>
      <c r="DW239" s="267">
        <v>2730000</v>
      </c>
      <c r="DX239" s="267">
        <v>155000</v>
      </c>
      <c r="DY239" s="267">
        <v>2015000</v>
      </c>
      <c r="DZ239" s="267">
        <v>220000</v>
      </c>
      <c r="EA239" s="267">
        <v>307000</v>
      </c>
      <c r="EB239" s="267">
        <v>35000</v>
      </c>
      <c r="EC239" s="267">
        <v>143000</v>
      </c>
      <c r="ED239" s="267">
        <v>49000</v>
      </c>
      <c r="EE239" s="267">
        <v>2266000</v>
      </c>
      <c r="EF239" s="267">
        <v>209000</v>
      </c>
      <c r="EG239" s="267">
        <v>2443000</v>
      </c>
      <c r="EH239" s="267">
        <v>124000</v>
      </c>
      <c r="EI239" s="267">
        <v>2783000</v>
      </c>
      <c r="EJ239" s="267">
        <v>138000</v>
      </c>
      <c r="EK239" s="267">
        <v>1</v>
      </c>
      <c r="EL239" s="267">
        <v>1</v>
      </c>
      <c r="EM239" s="267">
        <v>1</v>
      </c>
      <c r="EN239" s="267">
        <v>1</v>
      </c>
      <c r="EO239" s="267">
        <v>0</v>
      </c>
      <c r="EP239" s="267">
        <v>0</v>
      </c>
      <c r="EQ239" s="267">
        <v>0</v>
      </c>
      <c r="ER239" s="267" t="s">
        <v>1554</v>
      </c>
    </row>
    <row r="240" spans="1:148" x14ac:dyDescent="0.35">
      <c r="A240" s="267" t="s">
        <v>1615</v>
      </c>
      <c r="B240" s="267">
        <v>22000</v>
      </c>
      <c r="C240" s="267">
        <v>6000</v>
      </c>
      <c r="D240" s="267">
        <v>1000</v>
      </c>
      <c r="E240" s="267">
        <v>14000</v>
      </c>
      <c r="F240" s="267">
        <v>5000</v>
      </c>
      <c r="G240" s="267">
        <v>2000</v>
      </c>
      <c r="H240" s="267">
        <v>14000</v>
      </c>
      <c r="I240" s="267">
        <v>7000</v>
      </c>
      <c r="J240" s="267">
        <v>3000</v>
      </c>
      <c r="K240" s="267">
        <v>7000</v>
      </c>
      <c r="L240" s="267">
        <v>1000</v>
      </c>
      <c r="M240" s="267">
        <v>1000</v>
      </c>
      <c r="N240" s="267">
        <v>65000</v>
      </c>
      <c r="O240" s="267">
        <v>3000</v>
      </c>
      <c r="P240" s="267">
        <v>1000</v>
      </c>
      <c r="Q240" s="267">
        <v>1000</v>
      </c>
      <c r="R240" s="267">
        <v>1000</v>
      </c>
      <c r="S240" s="267">
        <v>1000</v>
      </c>
      <c r="T240" s="267">
        <v>4000</v>
      </c>
      <c r="U240" s="267">
        <v>1000</v>
      </c>
      <c r="V240" s="267">
        <v>1000</v>
      </c>
      <c r="W240" s="267">
        <v>13000</v>
      </c>
      <c r="X240" s="267">
        <v>2000</v>
      </c>
      <c r="Y240" s="267">
        <v>1000</v>
      </c>
      <c r="Z240" s="267">
        <v>1000</v>
      </c>
      <c r="AA240" s="267">
        <v>1000</v>
      </c>
      <c r="AB240" s="267">
        <v>1000</v>
      </c>
      <c r="AC240" s="267">
        <v>1000</v>
      </c>
      <c r="AD240" s="267">
        <v>1000</v>
      </c>
      <c r="AE240" s="267">
        <v>1000</v>
      </c>
      <c r="AF240" s="267">
        <v>1000</v>
      </c>
      <c r="AG240" s="267">
        <v>1000</v>
      </c>
      <c r="AH240" s="267">
        <v>1000</v>
      </c>
      <c r="AI240" s="267">
        <v>9000</v>
      </c>
      <c r="AJ240" s="267">
        <v>7000</v>
      </c>
      <c r="AK240" s="267">
        <v>1000</v>
      </c>
      <c r="AL240" s="267">
        <v>1000</v>
      </c>
      <c r="AM240" s="267">
        <v>1000</v>
      </c>
      <c r="AN240" s="267">
        <v>1000</v>
      </c>
      <c r="AO240" s="267">
        <v>158000</v>
      </c>
      <c r="AP240" s="267">
        <v>11000</v>
      </c>
      <c r="AQ240" s="267">
        <v>28000</v>
      </c>
      <c r="AR240" s="267">
        <v>13000</v>
      </c>
      <c r="AS240" s="267">
        <v>7000</v>
      </c>
      <c r="AT240" s="267">
        <v>1000</v>
      </c>
      <c r="AU240" s="267">
        <v>19000</v>
      </c>
      <c r="AV240" s="267">
        <v>6000</v>
      </c>
      <c r="AW240" s="267">
        <v>4000</v>
      </c>
      <c r="AX240" s="267">
        <v>7000</v>
      </c>
      <c r="AY240" s="267">
        <v>1000</v>
      </c>
      <c r="AZ240" s="267">
        <v>5000</v>
      </c>
      <c r="BA240" s="267">
        <v>8000</v>
      </c>
      <c r="BB240" s="267">
        <v>1000</v>
      </c>
      <c r="BC240" s="267">
        <v>1000</v>
      </c>
      <c r="BD240" s="267">
        <v>8000</v>
      </c>
      <c r="BE240" s="267">
        <v>1000</v>
      </c>
      <c r="BF240" s="267">
        <v>1000</v>
      </c>
      <c r="BG240" s="267">
        <v>5000</v>
      </c>
      <c r="BH240" s="267">
        <v>1000</v>
      </c>
      <c r="BI240" s="267">
        <v>1000</v>
      </c>
      <c r="BJ240" s="267">
        <v>1000</v>
      </c>
      <c r="BK240" s="267">
        <v>1000</v>
      </c>
      <c r="BL240" s="267">
        <v>1000</v>
      </c>
      <c r="BM240" s="267">
        <v>1000</v>
      </c>
      <c r="BN240" s="267">
        <v>1000</v>
      </c>
      <c r="BO240" s="267">
        <v>1000</v>
      </c>
      <c r="BP240" s="267">
        <v>9000</v>
      </c>
      <c r="BQ240" s="267">
        <v>1000</v>
      </c>
      <c r="BR240" s="267">
        <v>1000</v>
      </c>
      <c r="BS240" s="267">
        <v>1000</v>
      </c>
      <c r="BT240" s="267">
        <v>1000</v>
      </c>
      <c r="BU240" s="267">
        <v>1000</v>
      </c>
      <c r="BV240" s="267">
        <v>1000</v>
      </c>
      <c r="BW240" s="267">
        <v>2000</v>
      </c>
      <c r="BX240" s="267">
        <v>1000</v>
      </c>
      <c r="BY240" s="267">
        <v>1000</v>
      </c>
      <c r="BZ240" s="267">
        <v>1000</v>
      </c>
      <c r="CA240" s="267">
        <v>1000</v>
      </c>
      <c r="CB240" s="267">
        <v>1000</v>
      </c>
      <c r="CC240" s="267">
        <v>1000</v>
      </c>
      <c r="CD240" s="267">
        <v>1000</v>
      </c>
      <c r="CE240" s="267">
        <v>9000</v>
      </c>
      <c r="CF240" s="267">
        <v>1000</v>
      </c>
      <c r="CG240" s="267">
        <v>1000</v>
      </c>
      <c r="CH240" s="267">
        <v>9000</v>
      </c>
      <c r="CI240" s="267">
        <v>1000</v>
      </c>
      <c r="CJ240" s="267">
        <v>1000</v>
      </c>
      <c r="CK240" s="267">
        <v>1000</v>
      </c>
      <c r="CL240" s="267">
        <v>1000</v>
      </c>
      <c r="CM240" s="267">
        <v>1000</v>
      </c>
      <c r="CN240" s="267">
        <v>1000</v>
      </c>
      <c r="CO240" s="267">
        <v>1000</v>
      </c>
      <c r="CP240" s="267">
        <v>1000</v>
      </c>
      <c r="CQ240" s="267">
        <v>1000</v>
      </c>
      <c r="CR240" s="267">
        <v>1000</v>
      </c>
      <c r="CS240" s="267">
        <v>1000</v>
      </c>
      <c r="CT240" s="267">
        <v>6000</v>
      </c>
      <c r="CU240" s="267">
        <v>6000</v>
      </c>
      <c r="CV240" s="267">
        <v>1000</v>
      </c>
      <c r="CW240" s="267">
        <v>80000</v>
      </c>
      <c r="CX240" s="267">
        <v>18000</v>
      </c>
      <c r="CY240" s="267">
        <v>31000</v>
      </c>
      <c r="CZ240" s="267">
        <v>5000</v>
      </c>
      <c r="DA240" s="267">
        <v>1000</v>
      </c>
      <c r="DB240" s="267">
        <v>1000</v>
      </c>
      <c r="DC240" s="267">
        <v>1000</v>
      </c>
      <c r="DD240" s="267">
        <v>1000</v>
      </c>
      <c r="DE240" s="267">
        <v>1000</v>
      </c>
      <c r="DF240" s="267">
        <v>1000</v>
      </c>
      <c r="DG240" s="267">
        <v>1000</v>
      </c>
      <c r="DH240" s="267">
        <v>1000</v>
      </c>
      <c r="DI240" s="267">
        <v>67000</v>
      </c>
      <c r="DJ240" s="267">
        <v>21000</v>
      </c>
      <c r="DK240" s="267">
        <v>8000</v>
      </c>
      <c r="DL240" s="267">
        <v>16000</v>
      </c>
      <c r="DM240" s="267">
        <v>4000</v>
      </c>
      <c r="DN240" s="267">
        <v>2000</v>
      </c>
      <c r="DO240" s="267">
        <v>12000</v>
      </c>
      <c r="DP240" s="267">
        <v>1000</v>
      </c>
      <c r="DQ240" s="267">
        <v>1000</v>
      </c>
      <c r="DR240" s="267">
        <v>143000</v>
      </c>
      <c r="DS240" s="267">
        <v>55000</v>
      </c>
      <c r="DT240" s="267">
        <v>64000</v>
      </c>
      <c r="DU240" s="267">
        <v>197000</v>
      </c>
      <c r="DV240" s="267">
        <v>43000</v>
      </c>
      <c r="DW240" s="267">
        <v>2730000</v>
      </c>
      <c r="DX240" s="267">
        <v>155000</v>
      </c>
      <c r="DY240" s="267">
        <v>2015000</v>
      </c>
      <c r="DZ240" s="267">
        <v>220000</v>
      </c>
      <c r="EA240" s="267">
        <v>307000</v>
      </c>
      <c r="EB240" s="267">
        <v>35000</v>
      </c>
      <c r="EC240" s="267">
        <v>143000</v>
      </c>
      <c r="ED240" s="267">
        <v>49000</v>
      </c>
      <c r="EE240" s="267">
        <v>2266000</v>
      </c>
      <c r="EF240" s="267">
        <v>209000</v>
      </c>
      <c r="EG240" s="267">
        <v>2443000</v>
      </c>
      <c r="EH240" s="267">
        <v>124000</v>
      </c>
      <c r="EI240" s="267">
        <v>2783000</v>
      </c>
      <c r="EJ240" s="267">
        <v>138000</v>
      </c>
      <c r="EK240" s="267">
        <v>1</v>
      </c>
      <c r="EL240" s="267">
        <v>1</v>
      </c>
      <c r="EM240" s="267">
        <v>1</v>
      </c>
      <c r="EN240" s="267">
        <v>1</v>
      </c>
      <c r="EO240" s="267">
        <v>0</v>
      </c>
      <c r="EP240" s="267">
        <v>0</v>
      </c>
      <c r="EQ240" s="267">
        <v>0</v>
      </c>
      <c r="ER240" s="267" t="s">
        <v>1613</v>
      </c>
    </row>
    <row r="241" spans="1:148" x14ac:dyDescent="0.35">
      <c r="A241" s="267" t="s">
        <v>1951</v>
      </c>
      <c r="B241" s="267">
        <v>22000</v>
      </c>
      <c r="C241" s="267">
        <v>6000</v>
      </c>
      <c r="D241" s="267">
        <v>1000</v>
      </c>
      <c r="E241" s="267">
        <v>14000</v>
      </c>
      <c r="F241" s="267">
        <v>5000</v>
      </c>
      <c r="G241" s="267">
        <v>2000</v>
      </c>
      <c r="H241" s="267">
        <v>14000</v>
      </c>
      <c r="I241" s="267">
        <v>7000</v>
      </c>
      <c r="J241" s="267">
        <v>3000</v>
      </c>
      <c r="K241" s="267">
        <v>7000</v>
      </c>
      <c r="L241" s="267">
        <v>1000</v>
      </c>
      <c r="M241" s="267">
        <v>1000</v>
      </c>
      <c r="N241" s="267">
        <v>65000</v>
      </c>
      <c r="O241" s="267">
        <v>3000</v>
      </c>
      <c r="P241" s="267">
        <v>1000</v>
      </c>
      <c r="Q241" s="267">
        <v>1000</v>
      </c>
      <c r="R241" s="267">
        <v>1000</v>
      </c>
      <c r="S241" s="267">
        <v>1000</v>
      </c>
      <c r="T241" s="267">
        <v>4000</v>
      </c>
      <c r="U241" s="267">
        <v>1000</v>
      </c>
      <c r="V241" s="267">
        <v>1000</v>
      </c>
      <c r="W241" s="267">
        <v>13000</v>
      </c>
      <c r="X241" s="267">
        <v>2000</v>
      </c>
      <c r="Y241" s="267">
        <v>1000</v>
      </c>
      <c r="Z241" s="267">
        <v>1000</v>
      </c>
      <c r="AA241" s="267">
        <v>1000</v>
      </c>
      <c r="AB241" s="267">
        <v>1000</v>
      </c>
      <c r="AC241" s="267">
        <v>1000</v>
      </c>
      <c r="AD241" s="267">
        <v>1000</v>
      </c>
      <c r="AE241" s="267">
        <v>1000</v>
      </c>
      <c r="AF241" s="267">
        <v>1000</v>
      </c>
      <c r="AG241" s="267">
        <v>1000</v>
      </c>
      <c r="AH241" s="267">
        <v>1000</v>
      </c>
      <c r="AI241" s="267">
        <v>9000</v>
      </c>
      <c r="AJ241" s="267">
        <v>7000</v>
      </c>
      <c r="AK241" s="267">
        <v>1000</v>
      </c>
      <c r="AL241" s="267">
        <v>1000</v>
      </c>
      <c r="AM241" s="267">
        <v>1000</v>
      </c>
      <c r="AN241" s="267">
        <v>1000</v>
      </c>
      <c r="AO241" s="267">
        <v>158000</v>
      </c>
      <c r="AP241" s="267">
        <v>11000</v>
      </c>
      <c r="AQ241" s="267">
        <v>28000</v>
      </c>
      <c r="AR241" s="267">
        <v>13000</v>
      </c>
      <c r="AS241" s="267">
        <v>7000</v>
      </c>
      <c r="AT241" s="267">
        <v>1000</v>
      </c>
      <c r="AU241" s="267">
        <v>19000</v>
      </c>
      <c r="AV241" s="267">
        <v>6000</v>
      </c>
      <c r="AW241" s="267">
        <v>4000</v>
      </c>
      <c r="AX241" s="267">
        <v>7000</v>
      </c>
      <c r="AY241" s="267">
        <v>1000</v>
      </c>
      <c r="AZ241" s="267">
        <v>5000</v>
      </c>
      <c r="BA241" s="267">
        <v>8000</v>
      </c>
      <c r="BB241" s="267">
        <v>1000</v>
      </c>
      <c r="BC241" s="267">
        <v>1000</v>
      </c>
      <c r="BD241" s="267">
        <v>8000</v>
      </c>
      <c r="BE241" s="267">
        <v>1000</v>
      </c>
      <c r="BF241" s="267">
        <v>1000</v>
      </c>
      <c r="BG241" s="267">
        <v>5000</v>
      </c>
      <c r="BH241" s="267">
        <v>1000</v>
      </c>
      <c r="BI241" s="267">
        <v>1000</v>
      </c>
      <c r="BJ241" s="267">
        <v>1000</v>
      </c>
      <c r="BK241" s="267">
        <v>1000</v>
      </c>
      <c r="BL241" s="267">
        <v>1000</v>
      </c>
      <c r="BM241" s="267">
        <v>1000</v>
      </c>
      <c r="BN241" s="267">
        <v>1000</v>
      </c>
      <c r="BO241" s="267">
        <v>1000</v>
      </c>
      <c r="BP241" s="267">
        <v>9000</v>
      </c>
      <c r="BQ241" s="267">
        <v>1000</v>
      </c>
      <c r="BR241" s="267">
        <v>1000</v>
      </c>
      <c r="BS241" s="267">
        <v>1000</v>
      </c>
      <c r="BT241" s="267">
        <v>1000</v>
      </c>
      <c r="BU241" s="267">
        <v>1000</v>
      </c>
      <c r="BV241" s="267">
        <v>1000</v>
      </c>
      <c r="BW241" s="267">
        <v>2000</v>
      </c>
      <c r="BX241" s="267">
        <v>1000</v>
      </c>
      <c r="BY241" s="267">
        <v>1000</v>
      </c>
      <c r="BZ241" s="267">
        <v>1000</v>
      </c>
      <c r="CA241" s="267">
        <v>1000</v>
      </c>
      <c r="CB241" s="267">
        <v>1000</v>
      </c>
      <c r="CC241" s="267">
        <v>1000</v>
      </c>
      <c r="CD241" s="267">
        <v>1000</v>
      </c>
      <c r="CE241" s="267">
        <v>9000</v>
      </c>
      <c r="CF241" s="267">
        <v>1000</v>
      </c>
      <c r="CG241" s="267">
        <v>1000</v>
      </c>
      <c r="CH241" s="267">
        <v>9000</v>
      </c>
      <c r="CI241" s="267">
        <v>1000</v>
      </c>
      <c r="CJ241" s="267">
        <v>1000</v>
      </c>
      <c r="CK241" s="267">
        <v>1000</v>
      </c>
      <c r="CL241" s="267">
        <v>1000</v>
      </c>
      <c r="CM241" s="267">
        <v>1000</v>
      </c>
      <c r="CN241" s="267">
        <v>1000</v>
      </c>
      <c r="CO241" s="267">
        <v>1000</v>
      </c>
      <c r="CP241" s="267">
        <v>1000</v>
      </c>
      <c r="CQ241" s="267">
        <v>1000</v>
      </c>
      <c r="CR241" s="267">
        <v>1000</v>
      </c>
      <c r="CS241" s="267">
        <v>1000</v>
      </c>
      <c r="CT241" s="267">
        <v>6000</v>
      </c>
      <c r="CU241" s="267">
        <v>6000</v>
      </c>
      <c r="CV241" s="267">
        <v>1000</v>
      </c>
      <c r="CW241" s="267">
        <v>80000</v>
      </c>
      <c r="CX241" s="267">
        <v>18000</v>
      </c>
      <c r="CY241" s="267">
        <v>31000</v>
      </c>
      <c r="CZ241" s="267">
        <v>5000</v>
      </c>
      <c r="DA241" s="267">
        <v>1000</v>
      </c>
      <c r="DB241" s="267">
        <v>1000</v>
      </c>
      <c r="DC241" s="267">
        <v>1000</v>
      </c>
      <c r="DD241" s="267">
        <v>1000</v>
      </c>
      <c r="DE241" s="267">
        <v>1000</v>
      </c>
      <c r="DF241" s="267">
        <v>1000</v>
      </c>
      <c r="DG241" s="267">
        <v>1000</v>
      </c>
      <c r="DH241" s="267">
        <v>1000</v>
      </c>
      <c r="DI241" s="267">
        <v>67000</v>
      </c>
      <c r="DJ241" s="267">
        <v>21000</v>
      </c>
      <c r="DK241" s="267">
        <v>8000</v>
      </c>
      <c r="DL241" s="267">
        <v>16000</v>
      </c>
      <c r="DM241" s="267">
        <v>4000</v>
      </c>
      <c r="DN241" s="267">
        <v>2000</v>
      </c>
      <c r="DO241" s="267">
        <v>12000</v>
      </c>
      <c r="DP241" s="267">
        <v>1000</v>
      </c>
      <c r="DQ241" s="267">
        <v>1000</v>
      </c>
      <c r="DR241" s="267">
        <v>143000</v>
      </c>
      <c r="DS241" s="267">
        <v>55000</v>
      </c>
      <c r="DT241" s="267">
        <v>64000</v>
      </c>
      <c r="DU241" s="267">
        <v>197000</v>
      </c>
      <c r="DV241" s="267">
        <v>43000</v>
      </c>
      <c r="DW241" s="267">
        <v>2730000</v>
      </c>
      <c r="DX241" s="267">
        <v>155000</v>
      </c>
      <c r="DY241" s="267">
        <v>2015000</v>
      </c>
      <c r="DZ241" s="267">
        <v>220000</v>
      </c>
      <c r="EA241" s="267">
        <v>307000</v>
      </c>
      <c r="EB241" s="267">
        <v>35000</v>
      </c>
      <c r="EC241" s="267">
        <v>143000</v>
      </c>
      <c r="ED241" s="267">
        <v>49000</v>
      </c>
      <c r="EE241" s="267">
        <v>2266000</v>
      </c>
      <c r="EF241" s="267">
        <v>209000</v>
      </c>
      <c r="EG241" s="267">
        <v>2443000</v>
      </c>
      <c r="EH241" s="267">
        <v>124000</v>
      </c>
      <c r="EI241" s="267">
        <v>2783000</v>
      </c>
      <c r="EJ241" s="267">
        <v>138000</v>
      </c>
      <c r="EK241" s="267">
        <v>1</v>
      </c>
      <c r="EL241" s="267">
        <v>1</v>
      </c>
      <c r="EM241" s="267">
        <v>1</v>
      </c>
      <c r="EN241" s="267">
        <v>1</v>
      </c>
      <c r="EO241" s="267">
        <v>0</v>
      </c>
      <c r="EP241" s="267">
        <v>0</v>
      </c>
      <c r="EQ241" s="267">
        <v>0</v>
      </c>
      <c r="ER241" s="267" t="s">
        <v>1949</v>
      </c>
    </row>
    <row r="242" spans="1:148" x14ac:dyDescent="0.35">
      <c r="A242" s="267" t="s">
        <v>1867</v>
      </c>
      <c r="B242" s="267">
        <v>22000</v>
      </c>
      <c r="C242" s="267">
        <v>6000</v>
      </c>
      <c r="D242" s="267">
        <v>1000</v>
      </c>
      <c r="E242" s="267">
        <v>14000</v>
      </c>
      <c r="F242" s="267">
        <v>5000</v>
      </c>
      <c r="G242" s="267">
        <v>2000</v>
      </c>
      <c r="H242" s="267">
        <v>14000</v>
      </c>
      <c r="I242" s="267">
        <v>7000</v>
      </c>
      <c r="J242" s="267">
        <v>3000</v>
      </c>
      <c r="K242" s="267">
        <v>7000</v>
      </c>
      <c r="L242" s="267">
        <v>1000</v>
      </c>
      <c r="M242" s="267">
        <v>1000</v>
      </c>
      <c r="N242" s="267">
        <v>65000</v>
      </c>
      <c r="O242" s="267">
        <v>3000</v>
      </c>
      <c r="P242" s="267">
        <v>1000</v>
      </c>
      <c r="Q242" s="267">
        <v>1000</v>
      </c>
      <c r="R242" s="267">
        <v>1000</v>
      </c>
      <c r="S242" s="267">
        <v>1000</v>
      </c>
      <c r="T242" s="267">
        <v>4000</v>
      </c>
      <c r="U242" s="267">
        <v>1000</v>
      </c>
      <c r="V242" s="267">
        <v>1000</v>
      </c>
      <c r="W242" s="267">
        <v>13000</v>
      </c>
      <c r="X242" s="267">
        <v>2000</v>
      </c>
      <c r="Y242" s="267">
        <v>1000</v>
      </c>
      <c r="Z242" s="267">
        <v>1000</v>
      </c>
      <c r="AA242" s="267">
        <v>1000</v>
      </c>
      <c r="AB242" s="267">
        <v>1000</v>
      </c>
      <c r="AC242" s="267">
        <v>1000</v>
      </c>
      <c r="AD242" s="267">
        <v>1000</v>
      </c>
      <c r="AE242" s="267">
        <v>1000</v>
      </c>
      <c r="AF242" s="267">
        <v>1000</v>
      </c>
      <c r="AG242" s="267">
        <v>1000</v>
      </c>
      <c r="AH242" s="267">
        <v>1000</v>
      </c>
      <c r="AI242" s="267">
        <v>9000</v>
      </c>
      <c r="AJ242" s="267">
        <v>7000</v>
      </c>
      <c r="AK242" s="267">
        <v>1000</v>
      </c>
      <c r="AL242" s="267">
        <v>1000</v>
      </c>
      <c r="AM242" s="267">
        <v>1000</v>
      </c>
      <c r="AN242" s="267">
        <v>1000</v>
      </c>
      <c r="AO242" s="267">
        <v>158000</v>
      </c>
      <c r="AP242" s="267">
        <v>11000</v>
      </c>
      <c r="AQ242" s="267">
        <v>28000</v>
      </c>
      <c r="AR242" s="267">
        <v>13000</v>
      </c>
      <c r="AS242" s="267">
        <v>7000</v>
      </c>
      <c r="AT242" s="267">
        <v>1000</v>
      </c>
      <c r="AU242" s="267">
        <v>19000</v>
      </c>
      <c r="AV242" s="267">
        <v>6000</v>
      </c>
      <c r="AW242" s="267">
        <v>4000</v>
      </c>
      <c r="AX242" s="267">
        <v>7000</v>
      </c>
      <c r="AY242" s="267">
        <v>1000</v>
      </c>
      <c r="AZ242" s="267">
        <v>5000</v>
      </c>
      <c r="BA242" s="267">
        <v>8000</v>
      </c>
      <c r="BB242" s="267">
        <v>1000</v>
      </c>
      <c r="BC242" s="267">
        <v>1000</v>
      </c>
      <c r="BD242" s="267">
        <v>8000</v>
      </c>
      <c r="BE242" s="267">
        <v>1000</v>
      </c>
      <c r="BF242" s="267">
        <v>1000</v>
      </c>
      <c r="BG242" s="267">
        <v>5000</v>
      </c>
      <c r="BH242" s="267">
        <v>1000</v>
      </c>
      <c r="BI242" s="267">
        <v>1000</v>
      </c>
      <c r="BJ242" s="267">
        <v>1000</v>
      </c>
      <c r="BK242" s="267">
        <v>1000</v>
      </c>
      <c r="BL242" s="267">
        <v>1000</v>
      </c>
      <c r="BM242" s="267">
        <v>1000</v>
      </c>
      <c r="BN242" s="267">
        <v>1000</v>
      </c>
      <c r="BO242" s="267">
        <v>1000</v>
      </c>
      <c r="BP242" s="267">
        <v>9000</v>
      </c>
      <c r="BQ242" s="267">
        <v>1000</v>
      </c>
      <c r="BR242" s="267">
        <v>1000</v>
      </c>
      <c r="BS242" s="267">
        <v>1000</v>
      </c>
      <c r="BT242" s="267">
        <v>1000</v>
      </c>
      <c r="BU242" s="267">
        <v>1000</v>
      </c>
      <c r="BV242" s="267">
        <v>1000</v>
      </c>
      <c r="BW242" s="267">
        <v>2000</v>
      </c>
      <c r="BX242" s="267">
        <v>1000</v>
      </c>
      <c r="BY242" s="267">
        <v>1000</v>
      </c>
      <c r="BZ242" s="267">
        <v>1000</v>
      </c>
      <c r="CA242" s="267">
        <v>1000</v>
      </c>
      <c r="CB242" s="267">
        <v>1000</v>
      </c>
      <c r="CC242" s="267">
        <v>1000</v>
      </c>
      <c r="CD242" s="267">
        <v>1000</v>
      </c>
      <c r="CE242" s="267">
        <v>9000</v>
      </c>
      <c r="CF242" s="267">
        <v>1000</v>
      </c>
      <c r="CG242" s="267">
        <v>1000</v>
      </c>
      <c r="CH242" s="267">
        <v>9000</v>
      </c>
      <c r="CI242" s="267">
        <v>1000</v>
      </c>
      <c r="CJ242" s="267">
        <v>1000</v>
      </c>
      <c r="CK242" s="267">
        <v>1000</v>
      </c>
      <c r="CL242" s="267">
        <v>1000</v>
      </c>
      <c r="CM242" s="267">
        <v>1000</v>
      </c>
      <c r="CN242" s="267">
        <v>1000</v>
      </c>
      <c r="CO242" s="267">
        <v>1000</v>
      </c>
      <c r="CP242" s="267">
        <v>1000</v>
      </c>
      <c r="CQ242" s="267">
        <v>1000</v>
      </c>
      <c r="CR242" s="267">
        <v>1000</v>
      </c>
      <c r="CS242" s="267">
        <v>1000</v>
      </c>
      <c r="CT242" s="267">
        <v>6000</v>
      </c>
      <c r="CU242" s="267">
        <v>6000</v>
      </c>
      <c r="CV242" s="267">
        <v>1000</v>
      </c>
      <c r="CW242" s="267">
        <v>80000</v>
      </c>
      <c r="CX242" s="267">
        <v>18000</v>
      </c>
      <c r="CY242" s="267">
        <v>31000</v>
      </c>
      <c r="CZ242" s="267">
        <v>5000</v>
      </c>
      <c r="DA242" s="267">
        <v>1000</v>
      </c>
      <c r="DB242" s="267">
        <v>1000</v>
      </c>
      <c r="DC242" s="267">
        <v>1000</v>
      </c>
      <c r="DD242" s="267">
        <v>1000</v>
      </c>
      <c r="DE242" s="267">
        <v>1000</v>
      </c>
      <c r="DF242" s="267">
        <v>1000</v>
      </c>
      <c r="DG242" s="267">
        <v>1000</v>
      </c>
      <c r="DH242" s="267">
        <v>1000</v>
      </c>
      <c r="DI242" s="267">
        <v>67000</v>
      </c>
      <c r="DJ242" s="267">
        <v>21000</v>
      </c>
      <c r="DK242" s="267">
        <v>8000</v>
      </c>
      <c r="DL242" s="267">
        <v>16000</v>
      </c>
      <c r="DM242" s="267">
        <v>4000</v>
      </c>
      <c r="DN242" s="267">
        <v>2000</v>
      </c>
      <c r="DO242" s="267">
        <v>12000</v>
      </c>
      <c r="DP242" s="267">
        <v>1000</v>
      </c>
      <c r="DQ242" s="267">
        <v>1000</v>
      </c>
      <c r="DR242" s="267">
        <v>143000</v>
      </c>
      <c r="DS242" s="267">
        <v>55000</v>
      </c>
      <c r="DT242" s="267">
        <v>64000</v>
      </c>
      <c r="DU242" s="267">
        <v>197000</v>
      </c>
      <c r="DV242" s="267">
        <v>43000</v>
      </c>
      <c r="DW242" s="267">
        <v>2730000</v>
      </c>
      <c r="DX242" s="267">
        <v>155000</v>
      </c>
      <c r="DY242" s="267">
        <v>2015000</v>
      </c>
      <c r="DZ242" s="267">
        <v>220000</v>
      </c>
      <c r="EA242" s="267">
        <v>307000</v>
      </c>
      <c r="EB242" s="267">
        <v>35000</v>
      </c>
      <c r="EC242" s="267">
        <v>143000</v>
      </c>
      <c r="ED242" s="267">
        <v>49000</v>
      </c>
      <c r="EE242" s="267">
        <v>2266000</v>
      </c>
      <c r="EF242" s="267">
        <v>209000</v>
      </c>
      <c r="EG242" s="267">
        <v>2443000</v>
      </c>
      <c r="EH242" s="267">
        <v>124000</v>
      </c>
      <c r="EI242" s="267">
        <v>2783000</v>
      </c>
      <c r="EJ242" s="267">
        <v>138000</v>
      </c>
      <c r="EK242" s="267">
        <v>1</v>
      </c>
      <c r="EL242" s="267">
        <v>1</v>
      </c>
      <c r="EM242" s="267">
        <v>1</v>
      </c>
      <c r="EN242" s="267">
        <v>1</v>
      </c>
      <c r="EO242" s="267">
        <v>0</v>
      </c>
      <c r="EP242" s="267">
        <v>0</v>
      </c>
      <c r="EQ242" s="267">
        <v>0</v>
      </c>
      <c r="ER242" s="267" t="s">
        <v>1865</v>
      </c>
    </row>
    <row r="243" spans="1:148" x14ac:dyDescent="0.35">
      <c r="A243" s="267" t="s">
        <v>2197</v>
      </c>
      <c r="B243" s="267">
        <v>22000</v>
      </c>
      <c r="C243" s="267">
        <v>6000</v>
      </c>
      <c r="D243" s="267">
        <v>1000</v>
      </c>
      <c r="E243" s="267">
        <v>14000</v>
      </c>
      <c r="F243" s="267">
        <v>5000</v>
      </c>
      <c r="G243" s="267">
        <v>2000</v>
      </c>
      <c r="H243" s="267">
        <v>14000</v>
      </c>
      <c r="I243" s="267">
        <v>7000</v>
      </c>
      <c r="J243" s="267">
        <v>3000</v>
      </c>
      <c r="K243" s="267">
        <v>7000</v>
      </c>
      <c r="L243" s="267">
        <v>1000</v>
      </c>
      <c r="M243" s="267">
        <v>1000</v>
      </c>
      <c r="N243" s="267">
        <v>65000</v>
      </c>
      <c r="O243" s="267">
        <v>3000</v>
      </c>
      <c r="P243" s="267">
        <v>1000</v>
      </c>
      <c r="Q243" s="267">
        <v>1000</v>
      </c>
      <c r="R243" s="267">
        <v>1000</v>
      </c>
      <c r="S243" s="267">
        <v>1000</v>
      </c>
      <c r="T243" s="267">
        <v>4000</v>
      </c>
      <c r="U243" s="267">
        <v>1000</v>
      </c>
      <c r="V243" s="267">
        <v>1000</v>
      </c>
      <c r="W243" s="267">
        <v>13000</v>
      </c>
      <c r="X243" s="267">
        <v>2000</v>
      </c>
      <c r="Y243" s="267">
        <v>1000</v>
      </c>
      <c r="Z243" s="267">
        <v>1000</v>
      </c>
      <c r="AA243" s="267">
        <v>1000</v>
      </c>
      <c r="AB243" s="267">
        <v>1000</v>
      </c>
      <c r="AC243" s="267">
        <v>1000</v>
      </c>
      <c r="AD243" s="267">
        <v>1000</v>
      </c>
      <c r="AE243" s="267">
        <v>1000</v>
      </c>
      <c r="AF243" s="267">
        <v>1000</v>
      </c>
      <c r="AG243" s="267">
        <v>1000</v>
      </c>
      <c r="AH243" s="267">
        <v>1000</v>
      </c>
      <c r="AI243" s="267">
        <v>9000</v>
      </c>
      <c r="AJ243" s="267">
        <v>7000</v>
      </c>
      <c r="AK243" s="267">
        <v>1000</v>
      </c>
      <c r="AL243" s="267">
        <v>1000</v>
      </c>
      <c r="AM243" s="267">
        <v>1000</v>
      </c>
      <c r="AN243" s="267">
        <v>1000</v>
      </c>
      <c r="AO243" s="267">
        <v>158000</v>
      </c>
      <c r="AP243" s="267">
        <v>11000</v>
      </c>
      <c r="AQ243" s="267">
        <v>28000</v>
      </c>
      <c r="AR243" s="267">
        <v>13000</v>
      </c>
      <c r="AS243" s="267">
        <v>7000</v>
      </c>
      <c r="AT243" s="267">
        <v>1000</v>
      </c>
      <c r="AU243" s="267">
        <v>19000</v>
      </c>
      <c r="AV243" s="267">
        <v>6000</v>
      </c>
      <c r="AW243" s="267">
        <v>4000</v>
      </c>
      <c r="AX243" s="267">
        <v>7000</v>
      </c>
      <c r="AY243" s="267">
        <v>1000</v>
      </c>
      <c r="AZ243" s="267">
        <v>5000</v>
      </c>
      <c r="BA243" s="267">
        <v>8000</v>
      </c>
      <c r="BB243" s="267">
        <v>1000</v>
      </c>
      <c r="BC243" s="267">
        <v>1000</v>
      </c>
      <c r="BD243" s="267">
        <v>8000</v>
      </c>
      <c r="BE243" s="267">
        <v>1000</v>
      </c>
      <c r="BF243" s="267">
        <v>1000</v>
      </c>
      <c r="BG243" s="267">
        <v>5000</v>
      </c>
      <c r="BH243" s="267">
        <v>1000</v>
      </c>
      <c r="BI243" s="267">
        <v>1000</v>
      </c>
      <c r="BJ243" s="267">
        <v>1000</v>
      </c>
      <c r="BK243" s="267">
        <v>1000</v>
      </c>
      <c r="BL243" s="267">
        <v>1000</v>
      </c>
      <c r="BM243" s="267">
        <v>1000</v>
      </c>
      <c r="BN243" s="267">
        <v>1000</v>
      </c>
      <c r="BO243" s="267">
        <v>1000</v>
      </c>
      <c r="BP243" s="267">
        <v>9000</v>
      </c>
      <c r="BQ243" s="267">
        <v>1000</v>
      </c>
      <c r="BR243" s="267">
        <v>1000</v>
      </c>
      <c r="BS243" s="267">
        <v>1000</v>
      </c>
      <c r="BT243" s="267">
        <v>1000</v>
      </c>
      <c r="BU243" s="267">
        <v>1000</v>
      </c>
      <c r="BV243" s="267">
        <v>1000</v>
      </c>
      <c r="BW243" s="267">
        <v>2000</v>
      </c>
      <c r="BX243" s="267">
        <v>1000</v>
      </c>
      <c r="BY243" s="267">
        <v>1000</v>
      </c>
      <c r="BZ243" s="267">
        <v>1000</v>
      </c>
      <c r="CA243" s="267">
        <v>1000</v>
      </c>
      <c r="CB243" s="267">
        <v>1000</v>
      </c>
      <c r="CC243" s="267">
        <v>1000</v>
      </c>
      <c r="CD243" s="267">
        <v>1000</v>
      </c>
      <c r="CE243" s="267">
        <v>9000</v>
      </c>
      <c r="CF243" s="267">
        <v>1000</v>
      </c>
      <c r="CG243" s="267">
        <v>1000</v>
      </c>
      <c r="CH243" s="267">
        <v>9000</v>
      </c>
      <c r="CI243" s="267">
        <v>1000</v>
      </c>
      <c r="CJ243" s="267">
        <v>1000</v>
      </c>
      <c r="CK243" s="267">
        <v>1000</v>
      </c>
      <c r="CL243" s="267">
        <v>1000</v>
      </c>
      <c r="CM243" s="267">
        <v>1000</v>
      </c>
      <c r="CN243" s="267">
        <v>1000</v>
      </c>
      <c r="CO243" s="267">
        <v>1000</v>
      </c>
      <c r="CP243" s="267">
        <v>1000</v>
      </c>
      <c r="CQ243" s="267">
        <v>1000</v>
      </c>
      <c r="CR243" s="267">
        <v>1000</v>
      </c>
      <c r="CS243" s="267">
        <v>1000</v>
      </c>
      <c r="CT243" s="267">
        <v>6000</v>
      </c>
      <c r="CU243" s="267">
        <v>6000</v>
      </c>
      <c r="CV243" s="267">
        <v>1000</v>
      </c>
      <c r="CW243" s="267">
        <v>80000</v>
      </c>
      <c r="CX243" s="267">
        <v>18000</v>
      </c>
      <c r="CY243" s="267">
        <v>31000</v>
      </c>
      <c r="CZ243" s="267">
        <v>5000</v>
      </c>
      <c r="DA243" s="267">
        <v>1000</v>
      </c>
      <c r="DB243" s="267">
        <v>1000</v>
      </c>
      <c r="DC243" s="267">
        <v>1000</v>
      </c>
      <c r="DD243" s="267">
        <v>1000</v>
      </c>
      <c r="DE243" s="267">
        <v>1000</v>
      </c>
      <c r="DF243" s="267">
        <v>1000</v>
      </c>
      <c r="DG243" s="267">
        <v>1000</v>
      </c>
      <c r="DH243" s="267">
        <v>1000</v>
      </c>
      <c r="DI243" s="267">
        <v>67000</v>
      </c>
      <c r="DJ243" s="267">
        <v>21000</v>
      </c>
      <c r="DK243" s="267">
        <v>8000</v>
      </c>
      <c r="DL243" s="267">
        <v>16000</v>
      </c>
      <c r="DM243" s="267">
        <v>4000</v>
      </c>
      <c r="DN243" s="267">
        <v>2000</v>
      </c>
      <c r="DO243" s="267">
        <v>12000</v>
      </c>
      <c r="DP243" s="267">
        <v>1000</v>
      </c>
      <c r="DQ243" s="267">
        <v>1000</v>
      </c>
      <c r="DR243" s="267">
        <v>143000</v>
      </c>
      <c r="DS243" s="267">
        <v>55000</v>
      </c>
      <c r="DT243" s="267">
        <v>64000</v>
      </c>
      <c r="DU243" s="267">
        <v>197000</v>
      </c>
      <c r="DV243" s="267">
        <v>43000</v>
      </c>
      <c r="DW243" s="267">
        <v>2730000</v>
      </c>
      <c r="DX243" s="267">
        <v>155000</v>
      </c>
      <c r="DY243" s="267">
        <v>2015000</v>
      </c>
      <c r="DZ243" s="267">
        <v>220000</v>
      </c>
      <c r="EA243" s="267">
        <v>307000</v>
      </c>
      <c r="EB243" s="267">
        <v>35000</v>
      </c>
      <c r="EC243" s="267">
        <v>143000</v>
      </c>
      <c r="ED243" s="267">
        <v>49000</v>
      </c>
      <c r="EE243" s="267">
        <v>2266000</v>
      </c>
      <c r="EF243" s="267">
        <v>209000</v>
      </c>
      <c r="EG243" s="267">
        <v>2443000</v>
      </c>
      <c r="EH243" s="267">
        <v>124000</v>
      </c>
      <c r="EI243" s="267">
        <v>2783000</v>
      </c>
      <c r="EJ243" s="267">
        <v>138000</v>
      </c>
      <c r="EK243" s="267">
        <v>1</v>
      </c>
      <c r="EL243" s="267">
        <v>1</v>
      </c>
      <c r="EM243" s="267">
        <v>1</v>
      </c>
      <c r="EN243" s="267">
        <v>1</v>
      </c>
      <c r="EO243" s="267">
        <v>0</v>
      </c>
      <c r="EP243" s="267">
        <v>0</v>
      </c>
      <c r="EQ243" s="267">
        <v>0</v>
      </c>
      <c r="ER243" s="267" t="s">
        <v>2195</v>
      </c>
    </row>
    <row r="244" spans="1:148" x14ac:dyDescent="0.35">
      <c r="A244" s="267" t="s">
        <v>1028</v>
      </c>
      <c r="B244" s="267">
        <v>22000</v>
      </c>
      <c r="C244" s="267">
        <v>6000</v>
      </c>
      <c r="D244" s="267">
        <v>1000</v>
      </c>
      <c r="E244" s="267">
        <v>14000</v>
      </c>
      <c r="F244" s="267">
        <v>5000</v>
      </c>
      <c r="G244" s="267">
        <v>2000</v>
      </c>
      <c r="H244" s="267">
        <v>14000</v>
      </c>
      <c r="I244" s="267">
        <v>7000</v>
      </c>
      <c r="J244" s="267">
        <v>3000</v>
      </c>
      <c r="K244" s="267">
        <v>7000</v>
      </c>
      <c r="L244" s="267">
        <v>1000</v>
      </c>
      <c r="M244" s="267">
        <v>1000</v>
      </c>
      <c r="N244" s="267">
        <v>65000</v>
      </c>
      <c r="O244" s="267">
        <v>3000</v>
      </c>
      <c r="P244" s="267">
        <v>1000</v>
      </c>
      <c r="Q244" s="267">
        <v>1000</v>
      </c>
      <c r="R244" s="267">
        <v>1000</v>
      </c>
      <c r="S244" s="267">
        <v>1000</v>
      </c>
      <c r="T244" s="267">
        <v>4000</v>
      </c>
      <c r="U244" s="267">
        <v>1000</v>
      </c>
      <c r="V244" s="267">
        <v>1000</v>
      </c>
      <c r="W244" s="267">
        <v>13000</v>
      </c>
      <c r="X244" s="267">
        <v>2000</v>
      </c>
      <c r="Y244" s="267">
        <v>1000</v>
      </c>
      <c r="Z244" s="267">
        <v>1000</v>
      </c>
      <c r="AA244" s="267">
        <v>1000</v>
      </c>
      <c r="AB244" s="267">
        <v>1000</v>
      </c>
      <c r="AC244" s="267">
        <v>1000</v>
      </c>
      <c r="AD244" s="267">
        <v>1000</v>
      </c>
      <c r="AE244" s="267">
        <v>1000</v>
      </c>
      <c r="AF244" s="267">
        <v>1000</v>
      </c>
      <c r="AG244" s="267">
        <v>1000</v>
      </c>
      <c r="AH244" s="267">
        <v>1000</v>
      </c>
      <c r="AI244" s="267">
        <v>9000</v>
      </c>
      <c r="AJ244" s="267">
        <v>7000</v>
      </c>
      <c r="AK244" s="267">
        <v>1000</v>
      </c>
      <c r="AL244" s="267">
        <v>1000</v>
      </c>
      <c r="AM244" s="267">
        <v>1000</v>
      </c>
      <c r="AN244" s="267">
        <v>1000</v>
      </c>
      <c r="AO244" s="267">
        <v>158000</v>
      </c>
      <c r="AP244" s="267">
        <v>11000</v>
      </c>
      <c r="AQ244" s="267">
        <v>28000</v>
      </c>
      <c r="AR244" s="267">
        <v>13000</v>
      </c>
      <c r="AS244" s="267">
        <v>7000</v>
      </c>
      <c r="AT244" s="267">
        <v>1000</v>
      </c>
      <c r="AU244" s="267">
        <v>19000</v>
      </c>
      <c r="AV244" s="267">
        <v>6000</v>
      </c>
      <c r="AW244" s="267">
        <v>4000</v>
      </c>
      <c r="AX244" s="267">
        <v>7000</v>
      </c>
      <c r="AY244" s="267">
        <v>1000</v>
      </c>
      <c r="AZ244" s="267">
        <v>5000</v>
      </c>
      <c r="BA244" s="267">
        <v>8000</v>
      </c>
      <c r="BB244" s="267">
        <v>1000</v>
      </c>
      <c r="BC244" s="267">
        <v>1000</v>
      </c>
      <c r="BD244" s="267">
        <v>8000</v>
      </c>
      <c r="BE244" s="267">
        <v>1000</v>
      </c>
      <c r="BF244" s="267">
        <v>1000</v>
      </c>
      <c r="BG244" s="267">
        <v>5000</v>
      </c>
      <c r="BH244" s="267">
        <v>1000</v>
      </c>
      <c r="BI244" s="267">
        <v>1000</v>
      </c>
      <c r="BJ244" s="267">
        <v>1000</v>
      </c>
      <c r="BK244" s="267">
        <v>1000</v>
      </c>
      <c r="BL244" s="267">
        <v>1000</v>
      </c>
      <c r="BM244" s="267">
        <v>1000</v>
      </c>
      <c r="BN244" s="267">
        <v>1000</v>
      </c>
      <c r="BO244" s="267">
        <v>1000</v>
      </c>
      <c r="BP244" s="267">
        <v>9000</v>
      </c>
      <c r="BQ244" s="267">
        <v>1000</v>
      </c>
      <c r="BR244" s="267">
        <v>1000</v>
      </c>
      <c r="BS244" s="267">
        <v>1000</v>
      </c>
      <c r="BT244" s="267">
        <v>1000</v>
      </c>
      <c r="BU244" s="267">
        <v>1000</v>
      </c>
      <c r="BV244" s="267">
        <v>1000</v>
      </c>
      <c r="BW244" s="267">
        <v>2000</v>
      </c>
      <c r="BX244" s="267">
        <v>1000</v>
      </c>
      <c r="BY244" s="267">
        <v>1000</v>
      </c>
      <c r="BZ244" s="267">
        <v>1000</v>
      </c>
      <c r="CA244" s="267">
        <v>1000</v>
      </c>
      <c r="CB244" s="267">
        <v>1000</v>
      </c>
      <c r="CC244" s="267">
        <v>1000</v>
      </c>
      <c r="CD244" s="267">
        <v>1000</v>
      </c>
      <c r="CE244" s="267">
        <v>9000</v>
      </c>
      <c r="CF244" s="267">
        <v>1000</v>
      </c>
      <c r="CG244" s="267">
        <v>1000</v>
      </c>
      <c r="CH244" s="267">
        <v>9000</v>
      </c>
      <c r="CI244" s="267">
        <v>1000</v>
      </c>
      <c r="CJ244" s="267">
        <v>1000</v>
      </c>
      <c r="CK244" s="267">
        <v>1000</v>
      </c>
      <c r="CL244" s="267">
        <v>1000</v>
      </c>
      <c r="CM244" s="267">
        <v>1000</v>
      </c>
      <c r="CN244" s="267">
        <v>1000</v>
      </c>
      <c r="CO244" s="267">
        <v>1000</v>
      </c>
      <c r="CP244" s="267">
        <v>1000</v>
      </c>
      <c r="CQ244" s="267">
        <v>1000</v>
      </c>
      <c r="CR244" s="267">
        <v>1000</v>
      </c>
      <c r="CS244" s="267">
        <v>1000</v>
      </c>
      <c r="CT244" s="267">
        <v>6000</v>
      </c>
      <c r="CU244" s="267">
        <v>6000</v>
      </c>
      <c r="CV244" s="267">
        <v>1000</v>
      </c>
      <c r="CW244" s="267">
        <v>80000</v>
      </c>
      <c r="CX244" s="267">
        <v>18000</v>
      </c>
      <c r="CY244" s="267">
        <v>31000</v>
      </c>
      <c r="CZ244" s="267">
        <v>5000</v>
      </c>
      <c r="DA244" s="267">
        <v>1000</v>
      </c>
      <c r="DB244" s="267">
        <v>1000</v>
      </c>
      <c r="DC244" s="267">
        <v>1000</v>
      </c>
      <c r="DD244" s="267">
        <v>1000</v>
      </c>
      <c r="DE244" s="267">
        <v>1000</v>
      </c>
      <c r="DF244" s="267">
        <v>1000</v>
      </c>
      <c r="DG244" s="267">
        <v>1000</v>
      </c>
      <c r="DH244" s="267">
        <v>1000</v>
      </c>
      <c r="DI244" s="267">
        <v>67000</v>
      </c>
      <c r="DJ244" s="267">
        <v>21000</v>
      </c>
      <c r="DK244" s="267">
        <v>8000</v>
      </c>
      <c r="DL244" s="267">
        <v>16000</v>
      </c>
      <c r="DM244" s="267">
        <v>4000</v>
      </c>
      <c r="DN244" s="267">
        <v>2000</v>
      </c>
      <c r="DO244" s="267">
        <v>12000</v>
      </c>
      <c r="DP244" s="267">
        <v>1000</v>
      </c>
      <c r="DQ244" s="267">
        <v>1000</v>
      </c>
      <c r="DR244" s="267">
        <v>143000</v>
      </c>
      <c r="DS244" s="267">
        <v>55000</v>
      </c>
      <c r="DT244" s="267">
        <v>64000</v>
      </c>
      <c r="DU244" s="267">
        <v>197000</v>
      </c>
      <c r="DV244" s="267">
        <v>43000</v>
      </c>
      <c r="DW244" s="267">
        <v>2730000</v>
      </c>
      <c r="DX244" s="267">
        <v>155000</v>
      </c>
      <c r="DY244" s="267">
        <v>2015000</v>
      </c>
      <c r="DZ244" s="267">
        <v>220000</v>
      </c>
      <c r="EA244" s="267">
        <v>307000</v>
      </c>
      <c r="EB244" s="267">
        <v>35000</v>
      </c>
      <c r="EC244" s="267">
        <v>143000</v>
      </c>
      <c r="ED244" s="267">
        <v>49000</v>
      </c>
      <c r="EE244" s="267">
        <v>2266000</v>
      </c>
      <c r="EF244" s="267">
        <v>209000</v>
      </c>
      <c r="EG244" s="267">
        <v>2443000</v>
      </c>
      <c r="EH244" s="267">
        <v>124000</v>
      </c>
      <c r="EI244" s="267">
        <v>2783000</v>
      </c>
      <c r="EJ244" s="267">
        <v>138000</v>
      </c>
      <c r="EK244" s="267">
        <v>1</v>
      </c>
      <c r="EL244" s="267">
        <v>1</v>
      </c>
      <c r="EM244" s="267">
        <v>1</v>
      </c>
      <c r="EN244" s="267">
        <v>1</v>
      </c>
      <c r="EO244" s="267">
        <v>0</v>
      </c>
      <c r="EP244" s="267">
        <v>0</v>
      </c>
      <c r="EQ244" s="267">
        <v>1</v>
      </c>
      <c r="ER244" s="267" t="s">
        <v>8</v>
      </c>
    </row>
    <row r="245" spans="1:148" x14ac:dyDescent="0.35">
      <c r="A245" s="267" t="s">
        <v>1277</v>
      </c>
      <c r="B245" s="267">
        <v>22000</v>
      </c>
      <c r="C245" s="267">
        <v>6000</v>
      </c>
      <c r="D245" s="267">
        <v>1000</v>
      </c>
      <c r="E245" s="267">
        <v>14000</v>
      </c>
      <c r="F245" s="267">
        <v>5000</v>
      </c>
      <c r="G245" s="267">
        <v>2000</v>
      </c>
      <c r="H245" s="267">
        <v>14000</v>
      </c>
      <c r="I245" s="267">
        <v>7000</v>
      </c>
      <c r="J245" s="267">
        <v>3000</v>
      </c>
      <c r="K245" s="267">
        <v>7000</v>
      </c>
      <c r="L245" s="267">
        <v>1000</v>
      </c>
      <c r="M245" s="267">
        <v>1000</v>
      </c>
      <c r="N245" s="267">
        <v>65000</v>
      </c>
      <c r="O245" s="267">
        <v>3000</v>
      </c>
      <c r="P245" s="267">
        <v>1000</v>
      </c>
      <c r="Q245" s="267">
        <v>1000</v>
      </c>
      <c r="R245" s="267">
        <v>1000</v>
      </c>
      <c r="S245" s="267">
        <v>1000</v>
      </c>
      <c r="T245" s="267">
        <v>4000</v>
      </c>
      <c r="U245" s="267">
        <v>1000</v>
      </c>
      <c r="V245" s="267">
        <v>1000</v>
      </c>
      <c r="W245" s="267">
        <v>13000</v>
      </c>
      <c r="X245" s="267">
        <v>2000</v>
      </c>
      <c r="Y245" s="267">
        <v>1000</v>
      </c>
      <c r="Z245" s="267">
        <v>1000</v>
      </c>
      <c r="AA245" s="267">
        <v>1000</v>
      </c>
      <c r="AB245" s="267">
        <v>1000</v>
      </c>
      <c r="AC245" s="267">
        <v>1000</v>
      </c>
      <c r="AD245" s="267">
        <v>1000</v>
      </c>
      <c r="AE245" s="267">
        <v>1000</v>
      </c>
      <c r="AF245" s="267">
        <v>1000</v>
      </c>
      <c r="AG245" s="267">
        <v>1000</v>
      </c>
      <c r="AH245" s="267">
        <v>1000</v>
      </c>
      <c r="AI245" s="267">
        <v>9000</v>
      </c>
      <c r="AJ245" s="267">
        <v>7000</v>
      </c>
      <c r="AK245" s="267">
        <v>1000</v>
      </c>
      <c r="AL245" s="267">
        <v>1000</v>
      </c>
      <c r="AM245" s="267">
        <v>1000</v>
      </c>
      <c r="AN245" s="267">
        <v>1000</v>
      </c>
      <c r="AO245" s="267">
        <v>158000</v>
      </c>
      <c r="AP245" s="267">
        <v>11000</v>
      </c>
      <c r="AQ245" s="267">
        <v>28000</v>
      </c>
      <c r="AR245" s="267">
        <v>13000</v>
      </c>
      <c r="AS245" s="267">
        <v>7000</v>
      </c>
      <c r="AT245" s="267">
        <v>1000</v>
      </c>
      <c r="AU245" s="267">
        <v>19000</v>
      </c>
      <c r="AV245" s="267">
        <v>6000</v>
      </c>
      <c r="AW245" s="267">
        <v>4000</v>
      </c>
      <c r="AX245" s="267">
        <v>7000</v>
      </c>
      <c r="AY245" s="267">
        <v>1000</v>
      </c>
      <c r="AZ245" s="267">
        <v>5000</v>
      </c>
      <c r="BA245" s="267">
        <v>8000</v>
      </c>
      <c r="BB245" s="267">
        <v>1000</v>
      </c>
      <c r="BC245" s="267">
        <v>1000</v>
      </c>
      <c r="BD245" s="267">
        <v>8000</v>
      </c>
      <c r="BE245" s="267">
        <v>1000</v>
      </c>
      <c r="BF245" s="267">
        <v>1000</v>
      </c>
      <c r="BG245" s="267">
        <v>5000</v>
      </c>
      <c r="BH245" s="267">
        <v>1000</v>
      </c>
      <c r="BI245" s="267">
        <v>1000</v>
      </c>
      <c r="BJ245" s="267">
        <v>1000</v>
      </c>
      <c r="BK245" s="267">
        <v>1000</v>
      </c>
      <c r="BL245" s="267">
        <v>1000</v>
      </c>
      <c r="BM245" s="267">
        <v>1000</v>
      </c>
      <c r="BN245" s="267">
        <v>1000</v>
      </c>
      <c r="BO245" s="267">
        <v>1000</v>
      </c>
      <c r="BP245" s="267">
        <v>9000</v>
      </c>
      <c r="BQ245" s="267">
        <v>1000</v>
      </c>
      <c r="BR245" s="267">
        <v>1000</v>
      </c>
      <c r="BS245" s="267">
        <v>1000</v>
      </c>
      <c r="BT245" s="267">
        <v>1000</v>
      </c>
      <c r="BU245" s="267">
        <v>1000</v>
      </c>
      <c r="BV245" s="267">
        <v>1000</v>
      </c>
      <c r="BW245" s="267">
        <v>2000</v>
      </c>
      <c r="BX245" s="267">
        <v>1000</v>
      </c>
      <c r="BY245" s="267">
        <v>1000</v>
      </c>
      <c r="BZ245" s="267">
        <v>1000</v>
      </c>
      <c r="CA245" s="267">
        <v>1000</v>
      </c>
      <c r="CB245" s="267">
        <v>1000</v>
      </c>
      <c r="CC245" s="267">
        <v>1000</v>
      </c>
      <c r="CD245" s="267">
        <v>1000</v>
      </c>
      <c r="CE245" s="267">
        <v>9000</v>
      </c>
      <c r="CF245" s="267">
        <v>1000</v>
      </c>
      <c r="CG245" s="267">
        <v>1000</v>
      </c>
      <c r="CH245" s="267">
        <v>9000</v>
      </c>
      <c r="CI245" s="267">
        <v>1000</v>
      </c>
      <c r="CJ245" s="267">
        <v>1000</v>
      </c>
      <c r="CK245" s="267">
        <v>1000</v>
      </c>
      <c r="CL245" s="267">
        <v>1000</v>
      </c>
      <c r="CM245" s="267">
        <v>1000</v>
      </c>
      <c r="CN245" s="267">
        <v>1000</v>
      </c>
      <c r="CO245" s="267">
        <v>1000</v>
      </c>
      <c r="CP245" s="267">
        <v>1000</v>
      </c>
      <c r="CQ245" s="267">
        <v>1000</v>
      </c>
      <c r="CR245" s="267">
        <v>1000</v>
      </c>
      <c r="CS245" s="267">
        <v>1000</v>
      </c>
      <c r="CT245" s="267">
        <v>6000</v>
      </c>
      <c r="CU245" s="267">
        <v>6000</v>
      </c>
      <c r="CV245" s="267">
        <v>1000</v>
      </c>
      <c r="CW245" s="267">
        <v>80000</v>
      </c>
      <c r="CX245" s="267">
        <v>18000</v>
      </c>
      <c r="CY245" s="267">
        <v>31000</v>
      </c>
      <c r="CZ245" s="267">
        <v>5000</v>
      </c>
      <c r="DA245" s="267">
        <v>1000</v>
      </c>
      <c r="DB245" s="267">
        <v>1000</v>
      </c>
      <c r="DC245" s="267">
        <v>1000</v>
      </c>
      <c r="DD245" s="267">
        <v>1000</v>
      </c>
      <c r="DE245" s="267">
        <v>1000</v>
      </c>
      <c r="DF245" s="267">
        <v>1000</v>
      </c>
      <c r="DG245" s="267">
        <v>1000</v>
      </c>
      <c r="DH245" s="267">
        <v>1000</v>
      </c>
      <c r="DI245" s="267">
        <v>67000</v>
      </c>
      <c r="DJ245" s="267">
        <v>21000</v>
      </c>
      <c r="DK245" s="267">
        <v>8000</v>
      </c>
      <c r="DL245" s="267">
        <v>16000</v>
      </c>
      <c r="DM245" s="267">
        <v>4000</v>
      </c>
      <c r="DN245" s="267">
        <v>2000</v>
      </c>
      <c r="DO245" s="267">
        <v>12000</v>
      </c>
      <c r="DP245" s="267">
        <v>1000</v>
      </c>
      <c r="DQ245" s="267">
        <v>1000</v>
      </c>
      <c r="DR245" s="267">
        <v>143000</v>
      </c>
      <c r="DS245" s="267">
        <v>55000</v>
      </c>
      <c r="DT245" s="267">
        <v>64000</v>
      </c>
      <c r="DU245" s="267">
        <v>197000</v>
      </c>
      <c r="DV245" s="267">
        <v>43000</v>
      </c>
      <c r="DW245" s="267">
        <v>2730000</v>
      </c>
      <c r="DX245" s="267">
        <v>155000</v>
      </c>
      <c r="DY245" s="267">
        <v>2015000</v>
      </c>
      <c r="DZ245" s="267">
        <v>220000</v>
      </c>
      <c r="EA245" s="267">
        <v>307000</v>
      </c>
      <c r="EB245" s="267">
        <v>35000</v>
      </c>
      <c r="EC245" s="267">
        <v>143000</v>
      </c>
      <c r="ED245" s="267">
        <v>49000</v>
      </c>
      <c r="EE245" s="267">
        <v>2266000</v>
      </c>
      <c r="EF245" s="267">
        <v>209000</v>
      </c>
      <c r="EG245" s="267">
        <v>2443000</v>
      </c>
      <c r="EH245" s="267">
        <v>124000</v>
      </c>
      <c r="EI245" s="267">
        <v>2783000</v>
      </c>
      <c r="EJ245" s="267">
        <v>138000</v>
      </c>
      <c r="EK245" s="267">
        <v>1</v>
      </c>
      <c r="EL245" s="267">
        <v>1</v>
      </c>
      <c r="EM245" s="267">
        <v>1</v>
      </c>
      <c r="EN245" s="267">
        <v>1</v>
      </c>
      <c r="EO245" s="267">
        <v>0</v>
      </c>
      <c r="EP245" s="267">
        <v>0</v>
      </c>
      <c r="EQ245" s="267">
        <v>1</v>
      </c>
      <c r="ER245" s="267" t="s">
        <v>1275</v>
      </c>
    </row>
    <row r="246" spans="1:148" x14ac:dyDescent="0.35">
      <c r="A246" s="267" t="s">
        <v>1843</v>
      </c>
      <c r="B246" s="267">
        <v>22000</v>
      </c>
      <c r="C246" s="267">
        <v>6000</v>
      </c>
      <c r="D246" s="267">
        <v>1000</v>
      </c>
      <c r="E246" s="267">
        <v>14000</v>
      </c>
      <c r="F246" s="267">
        <v>5000</v>
      </c>
      <c r="G246" s="267">
        <v>2000</v>
      </c>
      <c r="H246" s="267">
        <v>14000</v>
      </c>
      <c r="I246" s="267">
        <v>7000</v>
      </c>
      <c r="J246" s="267">
        <v>3000</v>
      </c>
      <c r="K246" s="267">
        <v>7000</v>
      </c>
      <c r="L246" s="267">
        <v>1000</v>
      </c>
      <c r="M246" s="267">
        <v>1000</v>
      </c>
      <c r="N246" s="267">
        <v>65000</v>
      </c>
      <c r="O246" s="267">
        <v>3000</v>
      </c>
      <c r="P246" s="267">
        <v>1000</v>
      </c>
      <c r="Q246" s="267">
        <v>1000</v>
      </c>
      <c r="R246" s="267">
        <v>1000</v>
      </c>
      <c r="S246" s="267">
        <v>1000</v>
      </c>
      <c r="T246" s="267">
        <v>4000</v>
      </c>
      <c r="U246" s="267">
        <v>1000</v>
      </c>
      <c r="V246" s="267">
        <v>1000</v>
      </c>
      <c r="W246" s="267">
        <v>13000</v>
      </c>
      <c r="X246" s="267">
        <v>2000</v>
      </c>
      <c r="Y246" s="267">
        <v>1000</v>
      </c>
      <c r="Z246" s="267">
        <v>1000</v>
      </c>
      <c r="AA246" s="267">
        <v>1000</v>
      </c>
      <c r="AB246" s="267">
        <v>1000</v>
      </c>
      <c r="AC246" s="267">
        <v>1000</v>
      </c>
      <c r="AD246" s="267">
        <v>1000</v>
      </c>
      <c r="AE246" s="267">
        <v>1000</v>
      </c>
      <c r="AF246" s="267">
        <v>1000</v>
      </c>
      <c r="AG246" s="267">
        <v>1000</v>
      </c>
      <c r="AH246" s="267">
        <v>1000</v>
      </c>
      <c r="AI246" s="267">
        <v>9000</v>
      </c>
      <c r="AJ246" s="267">
        <v>7000</v>
      </c>
      <c r="AK246" s="267">
        <v>1000</v>
      </c>
      <c r="AL246" s="267">
        <v>1000</v>
      </c>
      <c r="AM246" s="267">
        <v>1000</v>
      </c>
      <c r="AN246" s="267">
        <v>1000</v>
      </c>
      <c r="AO246" s="267">
        <v>158000</v>
      </c>
      <c r="AP246" s="267">
        <v>11000</v>
      </c>
      <c r="AQ246" s="267">
        <v>28000</v>
      </c>
      <c r="AR246" s="267">
        <v>13000</v>
      </c>
      <c r="AS246" s="267">
        <v>7000</v>
      </c>
      <c r="AT246" s="267">
        <v>1000</v>
      </c>
      <c r="AU246" s="267">
        <v>19000</v>
      </c>
      <c r="AV246" s="267">
        <v>6000</v>
      </c>
      <c r="AW246" s="267">
        <v>4000</v>
      </c>
      <c r="AX246" s="267">
        <v>7000</v>
      </c>
      <c r="AY246" s="267">
        <v>1000</v>
      </c>
      <c r="AZ246" s="267">
        <v>5000</v>
      </c>
      <c r="BA246" s="267">
        <v>8000</v>
      </c>
      <c r="BB246" s="267">
        <v>1000</v>
      </c>
      <c r="BC246" s="267">
        <v>1000</v>
      </c>
      <c r="BD246" s="267">
        <v>8000</v>
      </c>
      <c r="BE246" s="267">
        <v>1000</v>
      </c>
      <c r="BF246" s="267">
        <v>1000</v>
      </c>
      <c r="BG246" s="267">
        <v>5000</v>
      </c>
      <c r="BH246" s="267">
        <v>1000</v>
      </c>
      <c r="BI246" s="267">
        <v>1000</v>
      </c>
      <c r="BJ246" s="267">
        <v>1000</v>
      </c>
      <c r="BK246" s="267">
        <v>1000</v>
      </c>
      <c r="BL246" s="267">
        <v>1000</v>
      </c>
      <c r="BM246" s="267">
        <v>1000</v>
      </c>
      <c r="BN246" s="267">
        <v>1000</v>
      </c>
      <c r="BO246" s="267">
        <v>1000</v>
      </c>
      <c r="BP246" s="267">
        <v>9000</v>
      </c>
      <c r="BQ246" s="267">
        <v>1000</v>
      </c>
      <c r="BR246" s="267">
        <v>1000</v>
      </c>
      <c r="BS246" s="267">
        <v>1000</v>
      </c>
      <c r="BT246" s="267">
        <v>1000</v>
      </c>
      <c r="BU246" s="267">
        <v>1000</v>
      </c>
      <c r="BV246" s="267">
        <v>1000</v>
      </c>
      <c r="BW246" s="267">
        <v>2000</v>
      </c>
      <c r="BX246" s="267">
        <v>1000</v>
      </c>
      <c r="BY246" s="267">
        <v>1000</v>
      </c>
      <c r="BZ246" s="267">
        <v>1000</v>
      </c>
      <c r="CA246" s="267">
        <v>1000</v>
      </c>
      <c r="CB246" s="267">
        <v>1000</v>
      </c>
      <c r="CC246" s="267">
        <v>1000</v>
      </c>
      <c r="CD246" s="267">
        <v>1000</v>
      </c>
      <c r="CE246" s="267">
        <v>9000</v>
      </c>
      <c r="CF246" s="267">
        <v>1000</v>
      </c>
      <c r="CG246" s="267">
        <v>1000</v>
      </c>
      <c r="CH246" s="267">
        <v>9000</v>
      </c>
      <c r="CI246" s="267">
        <v>1000</v>
      </c>
      <c r="CJ246" s="267">
        <v>1000</v>
      </c>
      <c r="CK246" s="267">
        <v>1000</v>
      </c>
      <c r="CL246" s="267">
        <v>1000</v>
      </c>
      <c r="CM246" s="267">
        <v>1000</v>
      </c>
      <c r="CN246" s="267">
        <v>1000</v>
      </c>
      <c r="CO246" s="267">
        <v>1000</v>
      </c>
      <c r="CP246" s="267">
        <v>1000</v>
      </c>
      <c r="CQ246" s="267">
        <v>1000</v>
      </c>
      <c r="CR246" s="267">
        <v>1000</v>
      </c>
      <c r="CS246" s="267">
        <v>1000</v>
      </c>
      <c r="CT246" s="267">
        <v>6000</v>
      </c>
      <c r="CU246" s="267">
        <v>6000</v>
      </c>
      <c r="CV246" s="267">
        <v>1000</v>
      </c>
      <c r="CW246" s="267">
        <v>80000</v>
      </c>
      <c r="CX246" s="267">
        <v>18000</v>
      </c>
      <c r="CY246" s="267">
        <v>31000</v>
      </c>
      <c r="CZ246" s="267">
        <v>5000</v>
      </c>
      <c r="DA246" s="267">
        <v>1000</v>
      </c>
      <c r="DB246" s="267">
        <v>1000</v>
      </c>
      <c r="DC246" s="267">
        <v>1000</v>
      </c>
      <c r="DD246" s="267">
        <v>1000</v>
      </c>
      <c r="DE246" s="267">
        <v>1000</v>
      </c>
      <c r="DF246" s="267">
        <v>1000</v>
      </c>
      <c r="DG246" s="267">
        <v>1000</v>
      </c>
      <c r="DH246" s="267">
        <v>1000</v>
      </c>
      <c r="DI246" s="267">
        <v>67000</v>
      </c>
      <c r="DJ246" s="267">
        <v>21000</v>
      </c>
      <c r="DK246" s="267">
        <v>8000</v>
      </c>
      <c r="DL246" s="267">
        <v>16000</v>
      </c>
      <c r="DM246" s="267">
        <v>4000</v>
      </c>
      <c r="DN246" s="267">
        <v>2000</v>
      </c>
      <c r="DO246" s="267">
        <v>12000</v>
      </c>
      <c r="DP246" s="267">
        <v>1000</v>
      </c>
      <c r="DQ246" s="267">
        <v>1000</v>
      </c>
      <c r="DR246" s="267">
        <v>143000</v>
      </c>
      <c r="DS246" s="267">
        <v>55000</v>
      </c>
      <c r="DT246" s="267">
        <v>64000</v>
      </c>
      <c r="DU246" s="267">
        <v>197000</v>
      </c>
      <c r="DV246" s="267">
        <v>43000</v>
      </c>
      <c r="DW246" s="267">
        <v>2730000</v>
      </c>
      <c r="DX246" s="267">
        <v>155000</v>
      </c>
      <c r="DY246" s="267">
        <v>2015000</v>
      </c>
      <c r="DZ246" s="267">
        <v>220000</v>
      </c>
      <c r="EA246" s="267">
        <v>307000</v>
      </c>
      <c r="EB246" s="267">
        <v>35000</v>
      </c>
      <c r="EC246" s="267">
        <v>143000</v>
      </c>
      <c r="ED246" s="267">
        <v>49000</v>
      </c>
      <c r="EE246" s="267">
        <v>2266000</v>
      </c>
      <c r="EF246" s="267">
        <v>209000</v>
      </c>
      <c r="EG246" s="267">
        <v>2443000</v>
      </c>
      <c r="EH246" s="267">
        <v>124000</v>
      </c>
      <c r="EI246" s="267">
        <v>2783000</v>
      </c>
      <c r="EJ246" s="267">
        <v>138000</v>
      </c>
      <c r="EK246" s="267">
        <v>1</v>
      </c>
      <c r="EL246" s="267">
        <v>1</v>
      </c>
      <c r="EM246" s="267">
        <v>1</v>
      </c>
      <c r="EN246" s="267">
        <v>1</v>
      </c>
      <c r="EO246" s="267">
        <v>0</v>
      </c>
      <c r="EP246" s="267">
        <v>0</v>
      </c>
      <c r="EQ246" s="267">
        <v>1</v>
      </c>
      <c r="ER246" s="267" t="s">
        <v>1841</v>
      </c>
    </row>
    <row r="247" spans="1:148" x14ac:dyDescent="0.35">
      <c r="A247" s="267" t="s">
        <v>1873</v>
      </c>
      <c r="B247" s="267">
        <v>22000</v>
      </c>
      <c r="C247" s="267">
        <v>6000</v>
      </c>
      <c r="D247" s="267">
        <v>1000</v>
      </c>
      <c r="E247" s="267">
        <v>14000</v>
      </c>
      <c r="F247" s="267">
        <v>5000</v>
      </c>
      <c r="G247" s="267">
        <v>2000</v>
      </c>
      <c r="H247" s="267">
        <v>14000</v>
      </c>
      <c r="I247" s="267">
        <v>7000</v>
      </c>
      <c r="J247" s="267">
        <v>3000</v>
      </c>
      <c r="K247" s="267">
        <v>7000</v>
      </c>
      <c r="L247" s="267">
        <v>1000</v>
      </c>
      <c r="M247" s="267">
        <v>1000</v>
      </c>
      <c r="N247" s="267">
        <v>65000</v>
      </c>
      <c r="O247" s="267">
        <v>3000</v>
      </c>
      <c r="P247" s="267">
        <v>1000</v>
      </c>
      <c r="Q247" s="267">
        <v>1000</v>
      </c>
      <c r="R247" s="267">
        <v>1000</v>
      </c>
      <c r="S247" s="267">
        <v>1000</v>
      </c>
      <c r="T247" s="267">
        <v>4000</v>
      </c>
      <c r="U247" s="267">
        <v>1000</v>
      </c>
      <c r="V247" s="267">
        <v>1000</v>
      </c>
      <c r="W247" s="267">
        <v>13000</v>
      </c>
      <c r="X247" s="267">
        <v>2000</v>
      </c>
      <c r="Y247" s="267">
        <v>1000</v>
      </c>
      <c r="Z247" s="267">
        <v>1000</v>
      </c>
      <c r="AA247" s="267">
        <v>1000</v>
      </c>
      <c r="AB247" s="267">
        <v>1000</v>
      </c>
      <c r="AC247" s="267">
        <v>1000</v>
      </c>
      <c r="AD247" s="267">
        <v>1000</v>
      </c>
      <c r="AE247" s="267">
        <v>1000</v>
      </c>
      <c r="AF247" s="267">
        <v>1000</v>
      </c>
      <c r="AG247" s="267">
        <v>1000</v>
      </c>
      <c r="AH247" s="267">
        <v>1000</v>
      </c>
      <c r="AI247" s="267">
        <v>9000</v>
      </c>
      <c r="AJ247" s="267">
        <v>7000</v>
      </c>
      <c r="AK247" s="267">
        <v>1000</v>
      </c>
      <c r="AL247" s="267">
        <v>1000</v>
      </c>
      <c r="AM247" s="267">
        <v>1000</v>
      </c>
      <c r="AN247" s="267">
        <v>1000</v>
      </c>
      <c r="AO247" s="267">
        <v>158000</v>
      </c>
      <c r="AP247" s="267">
        <v>11000</v>
      </c>
      <c r="AQ247" s="267">
        <v>28000</v>
      </c>
      <c r="AR247" s="267">
        <v>13000</v>
      </c>
      <c r="AS247" s="267">
        <v>7000</v>
      </c>
      <c r="AT247" s="267">
        <v>1000</v>
      </c>
      <c r="AU247" s="267">
        <v>19000</v>
      </c>
      <c r="AV247" s="267">
        <v>6000</v>
      </c>
      <c r="AW247" s="267">
        <v>4000</v>
      </c>
      <c r="AX247" s="267">
        <v>7000</v>
      </c>
      <c r="AY247" s="267">
        <v>1000</v>
      </c>
      <c r="AZ247" s="267">
        <v>5000</v>
      </c>
      <c r="BA247" s="267">
        <v>8000</v>
      </c>
      <c r="BB247" s="267">
        <v>1000</v>
      </c>
      <c r="BC247" s="267">
        <v>1000</v>
      </c>
      <c r="BD247" s="267">
        <v>8000</v>
      </c>
      <c r="BE247" s="267">
        <v>1000</v>
      </c>
      <c r="BF247" s="267">
        <v>1000</v>
      </c>
      <c r="BG247" s="267">
        <v>5000</v>
      </c>
      <c r="BH247" s="267">
        <v>1000</v>
      </c>
      <c r="BI247" s="267">
        <v>1000</v>
      </c>
      <c r="BJ247" s="267">
        <v>1000</v>
      </c>
      <c r="BK247" s="267">
        <v>1000</v>
      </c>
      <c r="BL247" s="267">
        <v>1000</v>
      </c>
      <c r="BM247" s="267">
        <v>1000</v>
      </c>
      <c r="BN247" s="267">
        <v>1000</v>
      </c>
      <c r="BO247" s="267">
        <v>1000</v>
      </c>
      <c r="BP247" s="267">
        <v>9000</v>
      </c>
      <c r="BQ247" s="267">
        <v>1000</v>
      </c>
      <c r="BR247" s="267">
        <v>1000</v>
      </c>
      <c r="BS247" s="267">
        <v>1000</v>
      </c>
      <c r="BT247" s="267">
        <v>1000</v>
      </c>
      <c r="BU247" s="267">
        <v>1000</v>
      </c>
      <c r="BV247" s="267">
        <v>1000</v>
      </c>
      <c r="BW247" s="267">
        <v>2000</v>
      </c>
      <c r="BX247" s="267">
        <v>1000</v>
      </c>
      <c r="BY247" s="267">
        <v>1000</v>
      </c>
      <c r="BZ247" s="267">
        <v>1000</v>
      </c>
      <c r="CA247" s="267">
        <v>1000</v>
      </c>
      <c r="CB247" s="267">
        <v>1000</v>
      </c>
      <c r="CC247" s="267">
        <v>1000</v>
      </c>
      <c r="CD247" s="267">
        <v>1000</v>
      </c>
      <c r="CE247" s="267">
        <v>9000</v>
      </c>
      <c r="CF247" s="267">
        <v>1000</v>
      </c>
      <c r="CG247" s="267">
        <v>1000</v>
      </c>
      <c r="CH247" s="267">
        <v>9000</v>
      </c>
      <c r="CI247" s="267">
        <v>1000</v>
      </c>
      <c r="CJ247" s="267">
        <v>1000</v>
      </c>
      <c r="CK247" s="267">
        <v>1000</v>
      </c>
      <c r="CL247" s="267">
        <v>1000</v>
      </c>
      <c r="CM247" s="267">
        <v>1000</v>
      </c>
      <c r="CN247" s="267">
        <v>1000</v>
      </c>
      <c r="CO247" s="267">
        <v>1000</v>
      </c>
      <c r="CP247" s="267">
        <v>1000</v>
      </c>
      <c r="CQ247" s="267">
        <v>1000</v>
      </c>
      <c r="CR247" s="267">
        <v>1000</v>
      </c>
      <c r="CS247" s="267">
        <v>1000</v>
      </c>
      <c r="CT247" s="267">
        <v>6000</v>
      </c>
      <c r="CU247" s="267">
        <v>6000</v>
      </c>
      <c r="CV247" s="267">
        <v>1000</v>
      </c>
      <c r="CW247" s="267">
        <v>80000</v>
      </c>
      <c r="CX247" s="267">
        <v>18000</v>
      </c>
      <c r="CY247" s="267">
        <v>31000</v>
      </c>
      <c r="CZ247" s="267">
        <v>5000</v>
      </c>
      <c r="DA247" s="267">
        <v>1000</v>
      </c>
      <c r="DB247" s="267">
        <v>1000</v>
      </c>
      <c r="DC247" s="267">
        <v>1000</v>
      </c>
      <c r="DD247" s="267">
        <v>1000</v>
      </c>
      <c r="DE247" s="267">
        <v>1000</v>
      </c>
      <c r="DF247" s="267">
        <v>1000</v>
      </c>
      <c r="DG247" s="267">
        <v>1000</v>
      </c>
      <c r="DH247" s="267">
        <v>1000</v>
      </c>
      <c r="DI247" s="267">
        <v>67000</v>
      </c>
      <c r="DJ247" s="267">
        <v>21000</v>
      </c>
      <c r="DK247" s="267">
        <v>8000</v>
      </c>
      <c r="DL247" s="267">
        <v>16000</v>
      </c>
      <c r="DM247" s="267">
        <v>4000</v>
      </c>
      <c r="DN247" s="267">
        <v>2000</v>
      </c>
      <c r="DO247" s="267">
        <v>12000</v>
      </c>
      <c r="DP247" s="267">
        <v>1000</v>
      </c>
      <c r="DQ247" s="267">
        <v>1000</v>
      </c>
      <c r="DR247" s="267">
        <v>143000</v>
      </c>
      <c r="DS247" s="267">
        <v>55000</v>
      </c>
      <c r="DT247" s="267">
        <v>64000</v>
      </c>
      <c r="DU247" s="267">
        <v>197000</v>
      </c>
      <c r="DV247" s="267">
        <v>43000</v>
      </c>
      <c r="DW247" s="267">
        <v>2730000</v>
      </c>
      <c r="DX247" s="267">
        <v>155000</v>
      </c>
      <c r="DY247" s="267">
        <v>2015000</v>
      </c>
      <c r="DZ247" s="267">
        <v>220000</v>
      </c>
      <c r="EA247" s="267">
        <v>307000</v>
      </c>
      <c r="EB247" s="267">
        <v>35000</v>
      </c>
      <c r="EC247" s="267">
        <v>143000</v>
      </c>
      <c r="ED247" s="267">
        <v>49000</v>
      </c>
      <c r="EE247" s="267">
        <v>2266000</v>
      </c>
      <c r="EF247" s="267">
        <v>209000</v>
      </c>
      <c r="EG247" s="267">
        <v>2443000</v>
      </c>
      <c r="EH247" s="267">
        <v>124000</v>
      </c>
      <c r="EI247" s="267">
        <v>2783000</v>
      </c>
      <c r="EJ247" s="267">
        <v>138000</v>
      </c>
      <c r="EK247" s="267">
        <v>1</v>
      </c>
      <c r="EL247" s="267">
        <v>1</v>
      </c>
      <c r="EM247" s="267">
        <v>1</v>
      </c>
      <c r="EN247" s="267">
        <v>1</v>
      </c>
      <c r="EO247" s="267">
        <v>0</v>
      </c>
      <c r="EP247" s="267">
        <v>0</v>
      </c>
      <c r="EQ247" s="267">
        <v>1</v>
      </c>
      <c r="ER247" s="267" t="s">
        <v>1871</v>
      </c>
    </row>
    <row r="248" spans="1:148" x14ac:dyDescent="0.35">
      <c r="A248" s="267" t="s">
        <v>1684</v>
      </c>
      <c r="B248" s="267">
        <v>22000</v>
      </c>
      <c r="C248" s="267">
        <v>6000</v>
      </c>
      <c r="D248" s="267">
        <v>1000</v>
      </c>
      <c r="E248" s="267">
        <v>14000</v>
      </c>
      <c r="F248" s="267">
        <v>5000</v>
      </c>
      <c r="G248" s="267">
        <v>2000</v>
      </c>
      <c r="H248" s="267">
        <v>14000</v>
      </c>
      <c r="I248" s="267">
        <v>7000</v>
      </c>
      <c r="J248" s="267">
        <v>3000</v>
      </c>
      <c r="K248" s="267">
        <v>7000</v>
      </c>
      <c r="L248" s="267">
        <v>1000</v>
      </c>
      <c r="M248" s="267">
        <v>1000</v>
      </c>
      <c r="N248" s="267">
        <v>65000</v>
      </c>
      <c r="O248" s="267">
        <v>3000</v>
      </c>
      <c r="P248" s="267">
        <v>1000</v>
      </c>
      <c r="Q248" s="267">
        <v>1000</v>
      </c>
      <c r="R248" s="267">
        <v>1000</v>
      </c>
      <c r="S248" s="267">
        <v>1000</v>
      </c>
      <c r="T248" s="267">
        <v>4000</v>
      </c>
      <c r="U248" s="267">
        <v>1000</v>
      </c>
      <c r="V248" s="267">
        <v>1000</v>
      </c>
      <c r="W248" s="267">
        <v>13000</v>
      </c>
      <c r="X248" s="267">
        <v>2000</v>
      </c>
      <c r="Y248" s="267">
        <v>1000</v>
      </c>
      <c r="Z248" s="267">
        <v>1000</v>
      </c>
      <c r="AA248" s="267">
        <v>1000</v>
      </c>
      <c r="AB248" s="267">
        <v>1000</v>
      </c>
      <c r="AC248" s="267">
        <v>1000</v>
      </c>
      <c r="AD248" s="267">
        <v>1000</v>
      </c>
      <c r="AE248" s="267">
        <v>1000</v>
      </c>
      <c r="AF248" s="267">
        <v>1000</v>
      </c>
      <c r="AG248" s="267">
        <v>1000</v>
      </c>
      <c r="AH248" s="267">
        <v>1000</v>
      </c>
      <c r="AI248" s="267">
        <v>9000</v>
      </c>
      <c r="AJ248" s="267">
        <v>7000</v>
      </c>
      <c r="AK248" s="267">
        <v>1000</v>
      </c>
      <c r="AL248" s="267">
        <v>1000</v>
      </c>
      <c r="AM248" s="267">
        <v>1000</v>
      </c>
      <c r="AN248" s="267">
        <v>1000</v>
      </c>
      <c r="AO248" s="267">
        <v>158000</v>
      </c>
      <c r="AP248" s="267">
        <v>11000</v>
      </c>
      <c r="AQ248" s="267">
        <v>28000</v>
      </c>
      <c r="AR248" s="267">
        <v>13000</v>
      </c>
      <c r="AS248" s="267">
        <v>7000</v>
      </c>
      <c r="AT248" s="267">
        <v>1000</v>
      </c>
      <c r="AU248" s="267">
        <v>19000</v>
      </c>
      <c r="AV248" s="267">
        <v>6000</v>
      </c>
      <c r="AW248" s="267">
        <v>4000</v>
      </c>
      <c r="AX248" s="267">
        <v>7000</v>
      </c>
      <c r="AY248" s="267">
        <v>1000</v>
      </c>
      <c r="AZ248" s="267">
        <v>5000</v>
      </c>
      <c r="BA248" s="267">
        <v>8000</v>
      </c>
      <c r="BB248" s="267">
        <v>1000</v>
      </c>
      <c r="BC248" s="267">
        <v>1000</v>
      </c>
      <c r="BD248" s="267">
        <v>8000</v>
      </c>
      <c r="BE248" s="267">
        <v>1000</v>
      </c>
      <c r="BF248" s="267">
        <v>1000</v>
      </c>
      <c r="BG248" s="267">
        <v>5000</v>
      </c>
      <c r="BH248" s="267">
        <v>1000</v>
      </c>
      <c r="BI248" s="267">
        <v>1000</v>
      </c>
      <c r="BJ248" s="267">
        <v>1000</v>
      </c>
      <c r="BK248" s="267">
        <v>1000</v>
      </c>
      <c r="BL248" s="267">
        <v>1000</v>
      </c>
      <c r="BM248" s="267">
        <v>1000</v>
      </c>
      <c r="BN248" s="267">
        <v>1000</v>
      </c>
      <c r="BO248" s="267">
        <v>1000</v>
      </c>
      <c r="BP248" s="267">
        <v>9000</v>
      </c>
      <c r="BQ248" s="267">
        <v>1000</v>
      </c>
      <c r="BR248" s="267">
        <v>1000</v>
      </c>
      <c r="BS248" s="267">
        <v>1000</v>
      </c>
      <c r="BT248" s="267">
        <v>1000</v>
      </c>
      <c r="BU248" s="267">
        <v>1000</v>
      </c>
      <c r="BV248" s="267">
        <v>1000</v>
      </c>
      <c r="BW248" s="267">
        <v>2000</v>
      </c>
      <c r="BX248" s="267">
        <v>1000</v>
      </c>
      <c r="BY248" s="267">
        <v>1000</v>
      </c>
      <c r="BZ248" s="267">
        <v>1000</v>
      </c>
      <c r="CA248" s="267">
        <v>1000</v>
      </c>
      <c r="CB248" s="267">
        <v>1000</v>
      </c>
      <c r="CC248" s="267">
        <v>1000</v>
      </c>
      <c r="CD248" s="267">
        <v>1000</v>
      </c>
      <c r="CE248" s="267">
        <v>9000</v>
      </c>
      <c r="CF248" s="267">
        <v>1000</v>
      </c>
      <c r="CG248" s="267">
        <v>1000</v>
      </c>
      <c r="CH248" s="267">
        <v>9000</v>
      </c>
      <c r="CI248" s="267">
        <v>1000</v>
      </c>
      <c r="CJ248" s="267">
        <v>1000</v>
      </c>
      <c r="CK248" s="267">
        <v>1000</v>
      </c>
      <c r="CL248" s="267">
        <v>1000</v>
      </c>
      <c r="CM248" s="267">
        <v>1000</v>
      </c>
      <c r="CN248" s="267">
        <v>1000</v>
      </c>
      <c r="CO248" s="267">
        <v>1000</v>
      </c>
      <c r="CP248" s="267">
        <v>1000</v>
      </c>
      <c r="CQ248" s="267">
        <v>1000</v>
      </c>
      <c r="CR248" s="267">
        <v>1000</v>
      </c>
      <c r="CS248" s="267">
        <v>1000</v>
      </c>
      <c r="CT248" s="267">
        <v>6000</v>
      </c>
      <c r="CU248" s="267">
        <v>6000</v>
      </c>
      <c r="CV248" s="267">
        <v>1000</v>
      </c>
      <c r="CW248" s="267">
        <v>80000</v>
      </c>
      <c r="CX248" s="267">
        <v>18000</v>
      </c>
      <c r="CY248" s="267">
        <v>31000</v>
      </c>
      <c r="CZ248" s="267">
        <v>5000</v>
      </c>
      <c r="DA248" s="267">
        <v>1000</v>
      </c>
      <c r="DB248" s="267">
        <v>1000</v>
      </c>
      <c r="DC248" s="267">
        <v>1000</v>
      </c>
      <c r="DD248" s="267">
        <v>1000</v>
      </c>
      <c r="DE248" s="267">
        <v>1000</v>
      </c>
      <c r="DF248" s="267">
        <v>1000</v>
      </c>
      <c r="DG248" s="267">
        <v>1000</v>
      </c>
      <c r="DH248" s="267">
        <v>1000</v>
      </c>
      <c r="DI248" s="267">
        <v>67000</v>
      </c>
      <c r="DJ248" s="267">
        <v>21000</v>
      </c>
      <c r="DK248" s="267">
        <v>8000</v>
      </c>
      <c r="DL248" s="267">
        <v>16000</v>
      </c>
      <c r="DM248" s="267">
        <v>4000</v>
      </c>
      <c r="DN248" s="267">
        <v>2000</v>
      </c>
      <c r="DO248" s="267">
        <v>12000</v>
      </c>
      <c r="DP248" s="267">
        <v>1000</v>
      </c>
      <c r="DQ248" s="267">
        <v>1000</v>
      </c>
      <c r="DR248" s="267">
        <v>143000</v>
      </c>
      <c r="DS248" s="267">
        <v>55000</v>
      </c>
      <c r="DT248" s="267">
        <v>64000</v>
      </c>
      <c r="DU248" s="267">
        <v>197000</v>
      </c>
      <c r="DV248" s="267">
        <v>43000</v>
      </c>
      <c r="DW248" s="267">
        <v>2730000</v>
      </c>
      <c r="DX248" s="267">
        <v>155000</v>
      </c>
      <c r="DY248" s="267">
        <v>2015000</v>
      </c>
      <c r="DZ248" s="267">
        <v>220000</v>
      </c>
      <c r="EA248" s="267">
        <v>307000</v>
      </c>
      <c r="EB248" s="267">
        <v>35000</v>
      </c>
      <c r="EC248" s="267">
        <v>143000</v>
      </c>
      <c r="ED248" s="267">
        <v>49000</v>
      </c>
      <c r="EE248" s="267">
        <v>2266000</v>
      </c>
      <c r="EF248" s="267">
        <v>209000</v>
      </c>
      <c r="EG248" s="267">
        <v>2443000</v>
      </c>
      <c r="EH248" s="267">
        <v>124000</v>
      </c>
      <c r="EI248" s="267">
        <v>2783000</v>
      </c>
      <c r="EJ248" s="267">
        <v>138000</v>
      </c>
      <c r="EK248" s="267">
        <v>1</v>
      </c>
      <c r="EL248" s="267">
        <v>1</v>
      </c>
      <c r="EM248" s="267">
        <v>1</v>
      </c>
      <c r="EN248" s="267">
        <v>1</v>
      </c>
      <c r="EO248" s="267">
        <v>0</v>
      </c>
      <c r="EP248" s="267">
        <v>0</v>
      </c>
      <c r="EQ248" s="267">
        <v>1</v>
      </c>
      <c r="ER248" s="267" t="s">
        <v>1682</v>
      </c>
    </row>
    <row r="249" spans="1:148" x14ac:dyDescent="0.35">
      <c r="A249" s="267" t="s">
        <v>1732</v>
      </c>
      <c r="B249" s="267">
        <v>22000</v>
      </c>
      <c r="C249" s="267">
        <v>6000</v>
      </c>
      <c r="D249" s="267">
        <v>1000</v>
      </c>
      <c r="E249" s="267">
        <v>14000</v>
      </c>
      <c r="F249" s="267">
        <v>5000</v>
      </c>
      <c r="G249" s="267">
        <v>2000</v>
      </c>
      <c r="H249" s="267">
        <v>14000</v>
      </c>
      <c r="I249" s="267">
        <v>7000</v>
      </c>
      <c r="J249" s="267">
        <v>3000</v>
      </c>
      <c r="K249" s="267">
        <v>7000</v>
      </c>
      <c r="L249" s="267">
        <v>1000</v>
      </c>
      <c r="M249" s="267">
        <v>1000</v>
      </c>
      <c r="N249" s="267">
        <v>65000</v>
      </c>
      <c r="O249" s="267">
        <v>3000</v>
      </c>
      <c r="P249" s="267">
        <v>1000</v>
      </c>
      <c r="Q249" s="267">
        <v>1000</v>
      </c>
      <c r="R249" s="267">
        <v>1000</v>
      </c>
      <c r="S249" s="267">
        <v>1000</v>
      </c>
      <c r="T249" s="267">
        <v>4000</v>
      </c>
      <c r="U249" s="267">
        <v>1000</v>
      </c>
      <c r="V249" s="267">
        <v>1000</v>
      </c>
      <c r="W249" s="267">
        <v>13000</v>
      </c>
      <c r="X249" s="267">
        <v>2000</v>
      </c>
      <c r="Y249" s="267">
        <v>1000</v>
      </c>
      <c r="Z249" s="267">
        <v>1000</v>
      </c>
      <c r="AA249" s="267">
        <v>1000</v>
      </c>
      <c r="AB249" s="267">
        <v>1000</v>
      </c>
      <c r="AC249" s="267">
        <v>1000</v>
      </c>
      <c r="AD249" s="267">
        <v>1000</v>
      </c>
      <c r="AE249" s="267">
        <v>1000</v>
      </c>
      <c r="AF249" s="267">
        <v>1000</v>
      </c>
      <c r="AG249" s="267">
        <v>1000</v>
      </c>
      <c r="AH249" s="267">
        <v>1000</v>
      </c>
      <c r="AI249" s="267">
        <v>9000</v>
      </c>
      <c r="AJ249" s="267">
        <v>7000</v>
      </c>
      <c r="AK249" s="267">
        <v>1000</v>
      </c>
      <c r="AL249" s="267">
        <v>1000</v>
      </c>
      <c r="AM249" s="267">
        <v>1000</v>
      </c>
      <c r="AN249" s="267">
        <v>1000</v>
      </c>
      <c r="AO249" s="267">
        <v>158000</v>
      </c>
      <c r="AP249" s="267">
        <v>11000</v>
      </c>
      <c r="AQ249" s="267">
        <v>28000</v>
      </c>
      <c r="AR249" s="267">
        <v>13000</v>
      </c>
      <c r="AS249" s="267">
        <v>7000</v>
      </c>
      <c r="AT249" s="267">
        <v>1000</v>
      </c>
      <c r="AU249" s="267">
        <v>19000</v>
      </c>
      <c r="AV249" s="267">
        <v>6000</v>
      </c>
      <c r="AW249" s="267">
        <v>4000</v>
      </c>
      <c r="AX249" s="267">
        <v>7000</v>
      </c>
      <c r="AY249" s="267">
        <v>1000</v>
      </c>
      <c r="AZ249" s="267">
        <v>5000</v>
      </c>
      <c r="BA249" s="267">
        <v>8000</v>
      </c>
      <c r="BB249" s="267">
        <v>1000</v>
      </c>
      <c r="BC249" s="267">
        <v>1000</v>
      </c>
      <c r="BD249" s="267">
        <v>8000</v>
      </c>
      <c r="BE249" s="267">
        <v>1000</v>
      </c>
      <c r="BF249" s="267">
        <v>1000</v>
      </c>
      <c r="BG249" s="267">
        <v>5000</v>
      </c>
      <c r="BH249" s="267">
        <v>1000</v>
      </c>
      <c r="BI249" s="267">
        <v>1000</v>
      </c>
      <c r="BJ249" s="267">
        <v>1000</v>
      </c>
      <c r="BK249" s="267">
        <v>1000</v>
      </c>
      <c r="BL249" s="267">
        <v>1000</v>
      </c>
      <c r="BM249" s="267">
        <v>1000</v>
      </c>
      <c r="BN249" s="267">
        <v>1000</v>
      </c>
      <c r="BO249" s="267">
        <v>1000</v>
      </c>
      <c r="BP249" s="267">
        <v>9000</v>
      </c>
      <c r="BQ249" s="267">
        <v>1000</v>
      </c>
      <c r="BR249" s="267">
        <v>1000</v>
      </c>
      <c r="BS249" s="267">
        <v>1000</v>
      </c>
      <c r="BT249" s="267">
        <v>1000</v>
      </c>
      <c r="BU249" s="267">
        <v>1000</v>
      </c>
      <c r="BV249" s="267">
        <v>1000</v>
      </c>
      <c r="BW249" s="267">
        <v>2000</v>
      </c>
      <c r="BX249" s="267">
        <v>1000</v>
      </c>
      <c r="BY249" s="267">
        <v>1000</v>
      </c>
      <c r="BZ249" s="267">
        <v>1000</v>
      </c>
      <c r="CA249" s="267">
        <v>1000</v>
      </c>
      <c r="CB249" s="267">
        <v>1000</v>
      </c>
      <c r="CC249" s="267">
        <v>1000</v>
      </c>
      <c r="CD249" s="267">
        <v>1000</v>
      </c>
      <c r="CE249" s="267">
        <v>9000</v>
      </c>
      <c r="CF249" s="267">
        <v>1000</v>
      </c>
      <c r="CG249" s="267">
        <v>1000</v>
      </c>
      <c r="CH249" s="267">
        <v>9000</v>
      </c>
      <c r="CI249" s="267">
        <v>1000</v>
      </c>
      <c r="CJ249" s="267">
        <v>1000</v>
      </c>
      <c r="CK249" s="267">
        <v>1000</v>
      </c>
      <c r="CL249" s="267">
        <v>1000</v>
      </c>
      <c r="CM249" s="267">
        <v>1000</v>
      </c>
      <c r="CN249" s="267">
        <v>1000</v>
      </c>
      <c r="CO249" s="267">
        <v>1000</v>
      </c>
      <c r="CP249" s="267">
        <v>1000</v>
      </c>
      <c r="CQ249" s="267">
        <v>1000</v>
      </c>
      <c r="CR249" s="267">
        <v>1000</v>
      </c>
      <c r="CS249" s="267">
        <v>1000</v>
      </c>
      <c r="CT249" s="267">
        <v>6000</v>
      </c>
      <c r="CU249" s="267">
        <v>6000</v>
      </c>
      <c r="CV249" s="267">
        <v>1000</v>
      </c>
      <c r="CW249" s="267">
        <v>80000</v>
      </c>
      <c r="CX249" s="267">
        <v>18000</v>
      </c>
      <c r="CY249" s="267">
        <v>31000</v>
      </c>
      <c r="CZ249" s="267">
        <v>5000</v>
      </c>
      <c r="DA249" s="267">
        <v>1000</v>
      </c>
      <c r="DB249" s="267">
        <v>1000</v>
      </c>
      <c r="DC249" s="267">
        <v>1000</v>
      </c>
      <c r="DD249" s="267">
        <v>1000</v>
      </c>
      <c r="DE249" s="267">
        <v>1000</v>
      </c>
      <c r="DF249" s="267">
        <v>1000</v>
      </c>
      <c r="DG249" s="267">
        <v>1000</v>
      </c>
      <c r="DH249" s="267">
        <v>1000</v>
      </c>
      <c r="DI249" s="267">
        <v>67000</v>
      </c>
      <c r="DJ249" s="267">
        <v>21000</v>
      </c>
      <c r="DK249" s="267">
        <v>8000</v>
      </c>
      <c r="DL249" s="267">
        <v>16000</v>
      </c>
      <c r="DM249" s="267">
        <v>4000</v>
      </c>
      <c r="DN249" s="267">
        <v>2000</v>
      </c>
      <c r="DO249" s="267">
        <v>12000</v>
      </c>
      <c r="DP249" s="267">
        <v>1000</v>
      </c>
      <c r="DQ249" s="267">
        <v>1000</v>
      </c>
      <c r="DR249" s="267">
        <v>143000</v>
      </c>
      <c r="DS249" s="267">
        <v>55000</v>
      </c>
      <c r="DT249" s="267">
        <v>64000</v>
      </c>
      <c r="DU249" s="267">
        <v>197000</v>
      </c>
      <c r="DV249" s="267">
        <v>43000</v>
      </c>
      <c r="DW249" s="267">
        <v>2730000</v>
      </c>
      <c r="DX249" s="267">
        <v>155000</v>
      </c>
      <c r="DY249" s="267">
        <v>2015000</v>
      </c>
      <c r="DZ249" s="267">
        <v>220000</v>
      </c>
      <c r="EA249" s="267">
        <v>307000</v>
      </c>
      <c r="EB249" s="267">
        <v>35000</v>
      </c>
      <c r="EC249" s="267">
        <v>143000</v>
      </c>
      <c r="ED249" s="267">
        <v>49000</v>
      </c>
      <c r="EE249" s="267">
        <v>2266000</v>
      </c>
      <c r="EF249" s="267">
        <v>209000</v>
      </c>
      <c r="EG249" s="267">
        <v>2443000</v>
      </c>
      <c r="EH249" s="267">
        <v>124000</v>
      </c>
      <c r="EI249" s="267">
        <v>2783000</v>
      </c>
      <c r="EJ249" s="267">
        <v>138000</v>
      </c>
      <c r="EK249" s="267">
        <v>1</v>
      </c>
      <c r="EL249" s="267">
        <v>1</v>
      </c>
      <c r="EM249" s="267">
        <v>1</v>
      </c>
      <c r="EN249" s="267">
        <v>1</v>
      </c>
      <c r="EO249" s="267">
        <v>0</v>
      </c>
      <c r="EP249" s="267">
        <v>0</v>
      </c>
      <c r="EQ249" s="267">
        <v>1</v>
      </c>
      <c r="ER249" s="267" t="s">
        <v>1730</v>
      </c>
    </row>
    <row r="250" spans="1:148" x14ac:dyDescent="0.35">
      <c r="A250" s="267" t="s">
        <v>1924</v>
      </c>
      <c r="B250" s="267">
        <v>22000</v>
      </c>
      <c r="C250" s="267">
        <v>6000</v>
      </c>
      <c r="D250" s="267">
        <v>1000</v>
      </c>
      <c r="E250" s="267">
        <v>14000</v>
      </c>
      <c r="F250" s="267">
        <v>5000</v>
      </c>
      <c r="G250" s="267">
        <v>2000</v>
      </c>
      <c r="H250" s="267">
        <v>14000</v>
      </c>
      <c r="I250" s="267">
        <v>7000</v>
      </c>
      <c r="J250" s="267">
        <v>3000</v>
      </c>
      <c r="K250" s="267">
        <v>7000</v>
      </c>
      <c r="L250" s="267">
        <v>1000</v>
      </c>
      <c r="M250" s="267">
        <v>1000</v>
      </c>
      <c r="N250" s="267">
        <v>65000</v>
      </c>
      <c r="O250" s="267">
        <v>3000</v>
      </c>
      <c r="P250" s="267">
        <v>1000</v>
      </c>
      <c r="Q250" s="267">
        <v>1000</v>
      </c>
      <c r="R250" s="267">
        <v>1000</v>
      </c>
      <c r="S250" s="267">
        <v>1000</v>
      </c>
      <c r="T250" s="267">
        <v>4000</v>
      </c>
      <c r="U250" s="267">
        <v>1000</v>
      </c>
      <c r="V250" s="267">
        <v>1000</v>
      </c>
      <c r="W250" s="267">
        <v>13000</v>
      </c>
      <c r="X250" s="267">
        <v>2000</v>
      </c>
      <c r="Y250" s="267">
        <v>1000</v>
      </c>
      <c r="Z250" s="267">
        <v>1000</v>
      </c>
      <c r="AA250" s="267">
        <v>1000</v>
      </c>
      <c r="AB250" s="267">
        <v>1000</v>
      </c>
      <c r="AC250" s="267">
        <v>1000</v>
      </c>
      <c r="AD250" s="267">
        <v>1000</v>
      </c>
      <c r="AE250" s="267">
        <v>1000</v>
      </c>
      <c r="AF250" s="267">
        <v>1000</v>
      </c>
      <c r="AG250" s="267">
        <v>1000</v>
      </c>
      <c r="AH250" s="267">
        <v>1000</v>
      </c>
      <c r="AI250" s="267">
        <v>9000</v>
      </c>
      <c r="AJ250" s="267">
        <v>7000</v>
      </c>
      <c r="AK250" s="267">
        <v>1000</v>
      </c>
      <c r="AL250" s="267">
        <v>1000</v>
      </c>
      <c r="AM250" s="267">
        <v>1000</v>
      </c>
      <c r="AN250" s="267">
        <v>1000</v>
      </c>
      <c r="AO250" s="267">
        <v>158000</v>
      </c>
      <c r="AP250" s="267">
        <v>11000</v>
      </c>
      <c r="AQ250" s="267">
        <v>28000</v>
      </c>
      <c r="AR250" s="267">
        <v>13000</v>
      </c>
      <c r="AS250" s="267">
        <v>7000</v>
      </c>
      <c r="AT250" s="267">
        <v>1000</v>
      </c>
      <c r="AU250" s="267">
        <v>19000</v>
      </c>
      <c r="AV250" s="267">
        <v>6000</v>
      </c>
      <c r="AW250" s="267">
        <v>4000</v>
      </c>
      <c r="AX250" s="267">
        <v>7000</v>
      </c>
      <c r="AY250" s="267">
        <v>1000</v>
      </c>
      <c r="AZ250" s="267">
        <v>5000</v>
      </c>
      <c r="BA250" s="267">
        <v>8000</v>
      </c>
      <c r="BB250" s="267">
        <v>1000</v>
      </c>
      <c r="BC250" s="267">
        <v>1000</v>
      </c>
      <c r="BD250" s="267">
        <v>8000</v>
      </c>
      <c r="BE250" s="267">
        <v>1000</v>
      </c>
      <c r="BF250" s="267">
        <v>1000</v>
      </c>
      <c r="BG250" s="267">
        <v>5000</v>
      </c>
      <c r="BH250" s="267">
        <v>1000</v>
      </c>
      <c r="BI250" s="267">
        <v>1000</v>
      </c>
      <c r="BJ250" s="267">
        <v>1000</v>
      </c>
      <c r="BK250" s="267">
        <v>1000</v>
      </c>
      <c r="BL250" s="267">
        <v>1000</v>
      </c>
      <c r="BM250" s="267">
        <v>1000</v>
      </c>
      <c r="BN250" s="267">
        <v>1000</v>
      </c>
      <c r="BO250" s="267">
        <v>1000</v>
      </c>
      <c r="BP250" s="267">
        <v>9000</v>
      </c>
      <c r="BQ250" s="267">
        <v>1000</v>
      </c>
      <c r="BR250" s="267">
        <v>1000</v>
      </c>
      <c r="BS250" s="267">
        <v>1000</v>
      </c>
      <c r="BT250" s="267">
        <v>1000</v>
      </c>
      <c r="BU250" s="267">
        <v>1000</v>
      </c>
      <c r="BV250" s="267">
        <v>1000</v>
      </c>
      <c r="BW250" s="267">
        <v>2000</v>
      </c>
      <c r="BX250" s="267">
        <v>1000</v>
      </c>
      <c r="BY250" s="267">
        <v>1000</v>
      </c>
      <c r="BZ250" s="267">
        <v>1000</v>
      </c>
      <c r="CA250" s="267">
        <v>1000</v>
      </c>
      <c r="CB250" s="267">
        <v>1000</v>
      </c>
      <c r="CC250" s="267">
        <v>1000</v>
      </c>
      <c r="CD250" s="267">
        <v>1000</v>
      </c>
      <c r="CE250" s="267">
        <v>9000</v>
      </c>
      <c r="CF250" s="267">
        <v>1000</v>
      </c>
      <c r="CG250" s="267">
        <v>1000</v>
      </c>
      <c r="CH250" s="267">
        <v>9000</v>
      </c>
      <c r="CI250" s="267">
        <v>1000</v>
      </c>
      <c r="CJ250" s="267">
        <v>1000</v>
      </c>
      <c r="CK250" s="267">
        <v>1000</v>
      </c>
      <c r="CL250" s="267">
        <v>1000</v>
      </c>
      <c r="CM250" s="267">
        <v>1000</v>
      </c>
      <c r="CN250" s="267">
        <v>1000</v>
      </c>
      <c r="CO250" s="267">
        <v>1000</v>
      </c>
      <c r="CP250" s="267">
        <v>1000</v>
      </c>
      <c r="CQ250" s="267">
        <v>1000</v>
      </c>
      <c r="CR250" s="267">
        <v>1000</v>
      </c>
      <c r="CS250" s="267">
        <v>1000</v>
      </c>
      <c r="CT250" s="267">
        <v>6000</v>
      </c>
      <c r="CU250" s="267">
        <v>6000</v>
      </c>
      <c r="CV250" s="267">
        <v>1000</v>
      </c>
      <c r="CW250" s="267">
        <v>80000</v>
      </c>
      <c r="CX250" s="267">
        <v>18000</v>
      </c>
      <c r="CY250" s="267">
        <v>31000</v>
      </c>
      <c r="CZ250" s="267">
        <v>5000</v>
      </c>
      <c r="DA250" s="267">
        <v>1000</v>
      </c>
      <c r="DB250" s="267">
        <v>1000</v>
      </c>
      <c r="DC250" s="267">
        <v>1000</v>
      </c>
      <c r="DD250" s="267">
        <v>1000</v>
      </c>
      <c r="DE250" s="267">
        <v>1000</v>
      </c>
      <c r="DF250" s="267">
        <v>1000</v>
      </c>
      <c r="DG250" s="267">
        <v>1000</v>
      </c>
      <c r="DH250" s="267">
        <v>1000</v>
      </c>
      <c r="DI250" s="267">
        <v>67000</v>
      </c>
      <c r="DJ250" s="267">
        <v>21000</v>
      </c>
      <c r="DK250" s="267">
        <v>8000</v>
      </c>
      <c r="DL250" s="267">
        <v>16000</v>
      </c>
      <c r="DM250" s="267">
        <v>4000</v>
      </c>
      <c r="DN250" s="267">
        <v>2000</v>
      </c>
      <c r="DO250" s="267">
        <v>12000</v>
      </c>
      <c r="DP250" s="267">
        <v>1000</v>
      </c>
      <c r="DQ250" s="267">
        <v>1000</v>
      </c>
      <c r="DR250" s="267">
        <v>143000</v>
      </c>
      <c r="DS250" s="267">
        <v>55000</v>
      </c>
      <c r="DT250" s="267">
        <v>64000</v>
      </c>
      <c r="DU250" s="267">
        <v>197000</v>
      </c>
      <c r="DV250" s="267">
        <v>43000</v>
      </c>
      <c r="DW250" s="267">
        <v>2730000</v>
      </c>
      <c r="DX250" s="267">
        <v>155000</v>
      </c>
      <c r="DY250" s="267">
        <v>2015000</v>
      </c>
      <c r="DZ250" s="267">
        <v>220000</v>
      </c>
      <c r="EA250" s="267">
        <v>307000</v>
      </c>
      <c r="EB250" s="267">
        <v>35000</v>
      </c>
      <c r="EC250" s="267">
        <v>143000</v>
      </c>
      <c r="ED250" s="267">
        <v>49000</v>
      </c>
      <c r="EE250" s="267">
        <v>2266000</v>
      </c>
      <c r="EF250" s="267">
        <v>209000</v>
      </c>
      <c r="EG250" s="267">
        <v>2443000</v>
      </c>
      <c r="EH250" s="267">
        <v>124000</v>
      </c>
      <c r="EI250" s="267">
        <v>2783000</v>
      </c>
      <c r="EJ250" s="267">
        <v>138000</v>
      </c>
      <c r="EK250" s="267">
        <v>1</v>
      </c>
      <c r="EL250" s="267">
        <v>1</v>
      </c>
      <c r="EM250" s="267">
        <v>1</v>
      </c>
      <c r="EN250" s="267">
        <v>1</v>
      </c>
      <c r="EO250" s="267">
        <v>0</v>
      </c>
      <c r="EP250" s="267">
        <v>0</v>
      </c>
      <c r="EQ250" s="267">
        <v>1</v>
      </c>
      <c r="ER250" s="267" t="s">
        <v>1922</v>
      </c>
    </row>
    <row r="251" spans="1:148" x14ac:dyDescent="0.35">
      <c r="A251" s="267" t="s">
        <v>1993</v>
      </c>
      <c r="B251" s="267">
        <v>22000</v>
      </c>
      <c r="C251" s="267">
        <v>6000</v>
      </c>
      <c r="D251" s="267">
        <v>1000</v>
      </c>
      <c r="E251" s="267">
        <v>14000</v>
      </c>
      <c r="F251" s="267">
        <v>5000</v>
      </c>
      <c r="G251" s="267">
        <v>2000</v>
      </c>
      <c r="H251" s="267">
        <v>14000</v>
      </c>
      <c r="I251" s="267">
        <v>7000</v>
      </c>
      <c r="J251" s="267">
        <v>3000</v>
      </c>
      <c r="K251" s="267">
        <v>7000</v>
      </c>
      <c r="L251" s="267">
        <v>1000</v>
      </c>
      <c r="M251" s="267">
        <v>1000</v>
      </c>
      <c r="N251" s="267">
        <v>65000</v>
      </c>
      <c r="O251" s="267">
        <v>3000</v>
      </c>
      <c r="P251" s="267">
        <v>1000</v>
      </c>
      <c r="Q251" s="267">
        <v>1000</v>
      </c>
      <c r="R251" s="267">
        <v>1000</v>
      </c>
      <c r="S251" s="267">
        <v>1000</v>
      </c>
      <c r="T251" s="267">
        <v>4000</v>
      </c>
      <c r="U251" s="267">
        <v>1000</v>
      </c>
      <c r="V251" s="267">
        <v>1000</v>
      </c>
      <c r="W251" s="267">
        <v>13000</v>
      </c>
      <c r="X251" s="267">
        <v>2000</v>
      </c>
      <c r="Y251" s="267">
        <v>1000</v>
      </c>
      <c r="Z251" s="267">
        <v>1000</v>
      </c>
      <c r="AA251" s="267">
        <v>1000</v>
      </c>
      <c r="AB251" s="267">
        <v>1000</v>
      </c>
      <c r="AC251" s="267">
        <v>1000</v>
      </c>
      <c r="AD251" s="267">
        <v>1000</v>
      </c>
      <c r="AE251" s="267">
        <v>1000</v>
      </c>
      <c r="AF251" s="267">
        <v>1000</v>
      </c>
      <c r="AG251" s="267">
        <v>1000</v>
      </c>
      <c r="AH251" s="267">
        <v>1000</v>
      </c>
      <c r="AI251" s="267">
        <v>9000</v>
      </c>
      <c r="AJ251" s="267">
        <v>7000</v>
      </c>
      <c r="AK251" s="267">
        <v>1000</v>
      </c>
      <c r="AL251" s="267">
        <v>1000</v>
      </c>
      <c r="AM251" s="267">
        <v>1000</v>
      </c>
      <c r="AN251" s="267">
        <v>1000</v>
      </c>
      <c r="AO251" s="267">
        <v>158000</v>
      </c>
      <c r="AP251" s="267">
        <v>11000</v>
      </c>
      <c r="AQ251" s="267">
        <v>28000</v>
      </c>
      <c r="AR251" s="267">
        <v>13000</v>
      </c>
      <c r="AS251" s="267">
        <v>7000</v>
      </c>
      <c r="AT251" s="267">
        <v>1000</v>
      </c>
      <c r="AU251" s="267">
        <v>19000</v>
      </c>
      <c r="AV251" s="267">
        <v>6000</v>
      </c>
      <c r="AW251" s="267">
        <v>4000</v>
      </c>
      <c r="AX251" s="267">
        <v>7000</v>
      </c>
      <c r="AY251" s="267">
        <v>1000</v>
      </c>
      <c r="AZ251" s="267">
        <v>5000</v>
      </c>
      <c r="BA251" s="267">
        <v>8000</v>
      </c>
      <c r="BB251" s="267">
        <v>1000</v>
      </c>
      <c r="BC251" s="267">
        <v>1000</v>
      </c>
      <c r="BD251" s="267">
        <v>8000</v>
      </c>
      <c r="BE251" s="267">
        <v>1000</v>
      </c>
      <c r="BF251" s="267">
        <v>1000</v>
      </c>
      <c r="BG251" s="267">
        <v>5000</v>
      </c>
      <c r="BH251" s="267">
        <v>1000</v>
      </c>
      <c r="BI251" s="267">
        <v>1000</v>
      </c>
      <c r="BJ251" s="267">
        <v>1000</v>
      </c>
      <c r="BK251" s="267">
        <v>1000</v>
      </c>
      <c r="BL251" s="267">
        <v>1000</v>
      </c>
      <c r="BM251" s="267">
        <v>1000</v>
      </c>
      <c r="BN251" s="267">
        <v>1000</v>
      </c>
      <c r="BO251" s="267">
        <v>1000</v>
      </c>
      <c r="BP251" s="267">
        <v>9000</v>
      </c>
      <c r="BQ251" s="267">
        <v>1000</v>
      </c>
      <c r="BR251" s="267">
        <v>1000</v>
      </c>
      <c r="BS251" s="267">
        <v>1000</v>
      </c>
      <c r="BT251" s="267">
        <v>1000</v>
      </c>
      <c r="BU251" s="267">
        <v>1000</v>
      </c>
      <c r="BV251" s="267">
        <v>1000</v>
      </c>
      <c r="BW251" s="267">
        <v>2000</v>
      </c>
      <c r="BX251" s="267">
        <v>1000</v>
      </c>
      <c r="BY251" s="267">
        <v>1000</v>
      </c>
      <c r="BZ251" s="267">
        <v>1000</v>
      </c>
      <c r="CA251" s="267">
        <v>1000</v>
      </c>
      <c r="CB251" s="267">
        <v>1000</v>
      </c>
      <c r="CC251" s="267">
        <v>1000</v>
      </c>
      <c r="CD251" s="267">
        <v>1000</v>
      </c>
      <c r="CE251" s="267">
        <v>9000</v>
      </c>
      <c r="CF251" s="267">
        <v>1000</v>
      </c>
      <c r="CG251" s="267">
        <v>1000</v>
      </c>
      <c r="CH251" s="267">
        <v>9000</v>
      </c>
      <c r="CI251" s="267">
        <v>1000</v>
      </c>
      <c r="CJ251" s="267">
        <v>1000</v>
      </c>
      <c r="CK251" s="267">
        <v>1000</v>
      </c>
      <c r="CL251" s="267">
        <v>1000</v>
      </c>
      <c r="CM251" s="267">
        <v>1000</v>
      </c>
      <c r="CN251" s="267">
        <v>1000</v>
      </c>
      <c r="CO251" s="267">
        <v>1000</v>
      </c>
      <c r="CP251" s="267">
        <v>1000</v>
      </c>
      <c r="CQ251" s="267">
        <v>1000</v>
      </c>
      <c r="CR251" s="267">
        <v>1000</v>
      </c>
      <c r="CS251" s="267">
        <v>1000</v>
      </c>
      <c r="CT251" s="267">
        <v>6000</v>
      </c>
      <c r="CU251" s="267">
        <v>6000</v>
      </c>
      <c r="CV251" s="267">
        <v>1000</v>
      </c>
      <c r="CW251" s="267">
        <v>80000</v>
      </c>
      <c r="CX251" s="267">
        <v>18000</v>
      </c>
      <c r="CY251" s="267">
        <v>31000</v>
      </c>
      <c r="CZ251" s="267">
        <v>5000</v>
      </c>
      <c r="DA251" s="267">
        <v>1000</v>
      </c>
      <c r="DB251" s="267">
        <v>1000</v>
      </c>
      <c r="DC251" s="267">
        <v>1000</v>
      </c>
      <c r="DD251" s="267">
        <v>1000</v>
      </c>
      <c r="DE251" s="267">
        <v>1000</v>
      </c>
      <c r="DF251" s="267">
        <v>1000</v>
      </c>
      <c r="DG251" s="267">
        <v>1000</v>
      </c>
      <c r="DH251" s="267">
        <v>1000</v>
      </c>
      <c r="DI251" s="267">
        <v>67000</v>
      </c>
      <c r="DJ251" s="267">
        <v>21000</v>
      </c>
      <c r="DK251" s="267">
        <v>8000</v>
      </c>
      <c r="DL251" s="267">
        <v>16000</v>
      </c>
      <c r="DM251" s="267">
        <v>4000</v>
      </c>
      <c r="DN251" s="267">
        <v>2000</v>
      </c>
      <c r="DO251" s="267">
        <v>12000</v>
      </c>
      <c r="DP251" s="267">
        <v>1000</v>
      </c>
      <c r="DQ251" s="267">
        <v>1000</v>
      </c>
      <c r="DR251" s="267">
        <v>143000</v>
      </c>
      <c r="DS251" s="267">
        <v>55000</v>
      </c>
      <c r="DT251" s="267">
        <v>64000</v>
      </c>
      <c r="DU251" s="267">
        <v>197000</v>
      </c>
      <c r="DV251" s="267">
        <v>43000</v>
      </c>
      <c r="DW251" s="267">
        <v>2730000</v>
      </c>
      <c r="DX251" s="267">
        <v>155000</v>
      </c>
      <c r="DY251" s="267">
        <v>2015000</v>
      </c>
      <c r="DZ251" s="267">
        <v>220000</v>
      </c>
      <c r="EA251" s="267">
        <v>307000</v>
      </c>
      <c r="EB251" s="267">
        <v>35000</v>
      </c>
      <c r="EC251" s="267">
        <v>143000</v>
      </c>
      <c r="ED251" s="267">
        <v>49000</v>
      </c>
      <c r="EE251" s="267">
        <v>2266000</v>
      </c>
      <c r="EF251" s="267">
        <v>209000</v>
      </c>
      <c r="EG251" s="267">
        <v>2443000</v>
      </c>
      <c r="EH251" s="267">
        <v>124000</v>
      </c>
      <c r="EI251" s="267">
        <v>2783000</v>
      </c>
      <c r="EJ251" s="267">
        <v>138000</v>
      </c>
      <c r="EK251" s="267">
        <v>1</v>
      </c>
      <c r="EL251" s="267">
        <v>1</v>
      </c>
      <c r="EM251" s="267">
        <v>1</v>
      </c>
      <c r="EN251" s="267">
        <v>1</v>
      </c>
      <c r="EO251" s="267">
        <v>0</v>
      </c>
      <c r="EP251" s="267">
        <v>0</v>
      </c>
      <c r="EQ251" s="267">
        <v>0</v>
      </c>
      <c r="ER251" s="267" t="s">
        <v>1991</v>
      </c>
    </row>
    <row r="252" spans="1:148" x14ac:dyDescent="0.35">
      <c r="A252" s="267" t="s">
        <v>1060</v>
      </c>
      <c r="B252" s="267">
        <v>22000</v>
      </c>
      <c r="C252" s="267">
        <v>6000</v>
      </c>
      <c r="D252" s="267">
        <v>1000</v>
      </c>
      <c r="E252" s="267">
        <v>14000</v>
      </c>
      <c r="F252" s="267">
        <v>5000</v>
      </c>
      <c r="G252" s="267">
        <v>2000</v>
      </c>
      <c r="H252" s="267">
        <v>14000</v>
      </c>
      <c r="I252" s="267">
        <v>7000</v>
      </c>
      <c r="J252" s="267">
        <v>3000</v>
      </c>
      <c r="K252" s="267">
        <v>7000</v>
      </c>
      <c r="L252" s="267">
        <v>1000</v>
      </c>
      <c r="M252" s="267">
        <v>1000</v>
      </c>
      <c r="N252" s="267">
        <v>65000</v>
      </c>
      <c r="O252" s="267">
        <v>3000</v>
      </c>
      <c r="P252" s="267">
        <v>1000</v>
      </c>
      <c r="Q252" s="267">
        <v>1000</v>
      </c>
      <c r="R252" s="267">
        <v>1000</v>
      </c>
      <c r="S252" s="267">
        <v>1000</v>
      </c>
      <c r="T252" s="267">
        <v>4000</v>
      </c>
      <c r="U252" s="267">
        <v>1000</v>
      </c>
      <c r="V252" s="267">
        <v>1000</v>
      </c>
      <c r="W252" s="267">
        <v>13000</v>
      </c>
      <c r="X252" s="267">
        <v>2000</v>
      </c>
      <c r="Y252" s="267">
        <v>1000</v>
      </c>
      <c r="Z252" s="267">
        <v>1000</v>
      </c>
      <c r="AA252" s="267">
        <v>1000</v>
      </c>
      <c r="AB252" s="267">
        <v>1000</v>
      </c>
      <c r="AC252" s="267">
        <v>1000</v>
      </c>
      <c r="AD252" s="267">
        <v>1000</v>
      </c>
      <c r="AE252" s="267">
        <v>1000</v>
      </c>
      <c r="AF252" s="267">
        <v>1000</v>
      </c>
      <c r="AG252" s="267">
        <v>1000</v>
      </c>
      <c r="AH252" s="267">
        <v>1000</v>
      </c>
      <c r="AI252" s="267">
        <v>9000</v>
      </c>
      <c r="AJ252" s="267">
        <v>7000</v>
      </c>
      <c r="AK252" s="267">
        <v>1000</v>
      </c>
      <c r="AL252" s="267">
        <v>1000</v>
      </c>
      <c r="AM252" s="267">
        <v>1000</v>
      </c>
      <c r="AN252" s="267">
        <v>1000</v>
      </c>
      <c r="AO252" s="267">
        <v>158000</v>
      </c>
      <c r="AP252" s="267">
        <v>11000</v>
      </c>
      <c r="AQ252" s="267">
        <v>28000</v>
      </c>
      <c r="AR252" s="267">
        <v>13000</v>
      </c>
      <c r="AS252" s="267">
        <v>7000</v>
      </c>
      <c r="AT252" s="267">
        <v>1000</v>
      </c>
      <c r="AU252" s="267">
        <v>19000</v>
      </c>
      <c r="AV252" s="267">
        <v>6000</v>
      </c>
      <c r="AW252" s="267">
        <v>4000</v>
      </c>
      <c r="AX252" s="267">
        <v>7000</v>
      </c>
      <c r="AY252" s="267">
        <v>1000</v>
      </c>
      <c r="AZ252" s="267">
        <v>5000</v>
      </c>
      <c r="BA252" s="267">
        <v>8000</v>
      </c>
      <c r="BB252" s="267">
        <v>1000</v>
      </c>
      <c r="BC252" s="267">
        <v>1000</v>
      </c>
      <c r="BD252" s="267">
        <v>8000</v>
      </c>
      <c r="BE252" s="267">
        <v>1000</v>
      </c>
      <c r="BF252" s="267">
        <v>1000</v>
      </c>
      <c r="BG252" s="267">
        <v>5000</v>
      </c>
      <c r="BH252" s="267">
        <v>1000</v>
      </c>
      <c r="BI252" s="267">
        <v>1000</v>
      </c>
      <c r="BJ252" s="267">
        <v>1000</v>
      </c>
      <c r="BK252" s="267">
        <v>1000</v>
      </c>
      <c r="BL252" s="267">
        <v>1000</v>
      </c>
      <c r="BM252" s="267">
        <v>1000</v>
      </c>
      <c r="BN252" s="267">
        <v>1000</v>
      </c>
      <c r="BO252" s="267">
        <v>1000</v>
      </c>
      <c r="BP252" s="267">
        <v>9000</v>
      </c>
      <c r="BQ252" s="267">
        <v>1000</v>
      </c>
      <c r="BR252" s="267">
        <v>1000</v>
      </c>
      <c r="BS252" s="267">
        <v>1000</v>
      </c>
      <c r="BT252" s="267">
        <v>1000</v>
      </c>
      <c r="BU252" s="267">
        <v>1000</v>
      </c>
      <c r="BV252" s="267">
        <v>1000</v>
      </c>
      <c r="BW252" s="267">
        <v>2000</v>
      </c>
      <c r="BX252" s="267">
        <v>1000</v>
      </c>
      <c r="BY252" s="267">
        <v>1000</v>
      </c>
      <c r="BZ252" s="267">
        <v>1000</v>
      </c>
      <c r="CA252" s="267">
        <v>1000</v>
      </c>
      <c r="CB252" s="267">
        <v>1000</v>
      </c>
      <c r="CC252" s="267">
        <v>1000</v>
      </c>
      <c r="CD252" s="267">
        <v>1000</v>
      </c>
      <c r="CE252" s="267">
        <v>9000</v>
      </c>
      <c r="CF252" s="267">
        <v>1000</v>
      </c>
      <c r="CG252" s="267">
        <v>1000</v>
      </c>
      <c r="CH252" s="267">
        <v>9000</v>
      </c>
      <c r="CI252" s="267">
        <v>1000</v>
      </c>
      <c r="CJ252" s="267">
        <v>1000</v>
      </c>
      <c r="CK252" s="267">
        <v>1000</v>
      </c>
      <c r="CL252" s="267">
        <v>1000</v>
      </c>
      <c r="CM252" s="267">
        <v>1000</v>
      </c>
      <c r="CN252" s="267">
        <v>1000</v>
      </c>
      <c r="CO252" s="267">
        <v>1000</v>
      </c>
      <c r="CP252" s="267">
        <v>1000</v>
      </c>
      <c r="CQ252" s="267">
        <v>1000</v>
      </c>
      <c r="CR252" s="267">
        <v>1000</v>
      </c>
      <c r="CS252" s="267">
        <v>1000</v>
      </c>
      <c r="CT252" s="267">
        <v>6000</v>
      </c>
      <c r="CU252" s="267">
        <v>6000</v>
      </c>
      <c r="CV252" s="267">
        <v>1000</v>
      </c>
      <c r="CW252" s="267">
        <v>80000</v>
      </c>
      <c r="CX252" s="267">
        <v>18000</v>
      </c>
      <c r="CY252" s="267">
        <v>31000</v>
      </c>
      <c r="CZ252" s="267">
        <v>5000</v>
      </c>
      <c r="DA252" s="267">
        <v>1000</v>
      </c>
      <c r="DB252" s="267">
        <v>1000</v>
      </c>
      <c r="DC252" s="267">
        <v>1000</v>
      </c>
      <c r="DD252" s="267">
        <v>1000</v>
      </c>
      <c r="DE252" s="267">
        <v>1000</v>
      </c>
      <c r="DF252" s="267">
        <v>1000</v>
      </c>
      <c r="DG252" s="267">
        <v>1000</v>
      </c>
      <c r="DH252" s="267">
        <v>1000</v>
      </c>
      <c r="DI252" s="267">
        <v>67000</v>
      </c>
      <c r="DJ252" s="267">
        <v>21000</v>
      </c>
      <c r="DK252" s="267">
        <v>8000</v>
      </c>
      <c r="DL252" s="267">
        <v>16000</v>
      </c>
      <c r="DM252" s="267">
        <v>4000</v>
      </c>
      <c r="DN252" s="267">
        <v>2000</v>
      </c>
      <c r="DO252" s="267">
        <v>12000</v>
      </c>
      <c r="DP252" s="267">
        <v>1000</v>
      </c>
      <c r="DQ252" s="267">
        <v>1000</v>
      </c>
      <c r="DR252" s="267">
        <v>143000</v>
      </c>
      <c r="DS252" s="267">
        <v>55000</v>
      </c>
      <c r="DT252" s="267">
        <v>64000</v>
      </c>
      <c r="DU252" s="267">
        <v>197000</v>
      </c>
      <c r="DV252" s="267">
        <v>43000</v>
      </c>
      <c r="DW252" s="267">
        <v>2730000</v>
      </c>
      <c r="DX252" s="267">
        <v>155000</v>
      </c>
      <c r="DY252" s="267">
        <v>2015000</v>
      </c>
      <c r="DZ252" s="267">
        <v>220000</v>
      </c>
      <c r="EA252" s="267">
        <v>307000</v>
      </c>
      <c r="EB252" s="267">
        <v>35000</v>
      </c>
      <c r="EC252" s="267">
        <v>143000</v>
      </c>
      <c r="ED252" s="267">
        <v>49000</v>
      </c>
      <c r="EE252" s="267">
        <v>2266000</v>
      </c>
      <c r="EF252" s="267">
        <v>209000</v>
      </c>
      <c r="EG252" s="267">
        <v>2443000</v>
      </c>
      <c r="EH252" s="267">
        <v>124000</v>
      </c>
      <c r="EI252" s="267">
        <v>2783000</v>
      </c>
      <c r="EJ252" s="267">
        <v>138000</v>
      </c>
      <c r="EK252" s="267">
        <v>1</v>
      </c>
      <c r="EL252" s="267">
        <v>1</v>
      </c>
      <c r="EM252" s="267">
        <v>1</v>
      </c>
      <c r="EN252" s="267">
        <v>1</v>
      </c>
      <c r="EO252" s="267">
        <v>0</v>
      </c>
      <c r="EP252" s="267">
        <v>0</v>
      </c>
      <c r="EQ252" s="267">
        <v>1</v>
      </c>
      <c r="ER252" s="267" t="s">
        <v>1058</v>
      </c>
    </row>
    <row r="253" spans="1:148" x14ac:dyDescent="0.35">
      <c r="A253" s="267" t="s">
        <v>1220</v>
      </c>
      <c r="B253" s="267">
        <v>22000</v>
      </c>
      <c r="C253" s="267">
        <v>6000</v>
      </c>
      <c r="D253" s="267">
        <v>1000</v>
      </c>
      <c r="E253" s="267">
        <v>14000</v>
      </c>
      <c r="F253" s="267">
        <v>5000</v>
      </c>
      <c r="G253" s="267">
        <v>2000</v>
      </c>
      <c r="H253" s="267">
        <v>14000</v>
      </c>
      <c r="I253" s="267">
        <v>7000</v>
      </c>
      <c r="J253" s="267">
        <v>3000</v>
      </c>
      <c r="K253" s="267">
        <v>7000</v>
      </c>
      <c r="L253" s="267">
        <v>1000</v>
      </c>
      <c r="M253" s="267">
        <v>1000</v>
      </c>
      <c r="N253" s="267">
        <v>65000</v>
      </c>
      <c r="O253" s="267">
        <v>3000</v>
      </c>
      <c r="P253" s="267">
        <v>1000</v>
      </c>
      <c r="Q253" s="267">
        <v>1000</v>
      </c>
      <c r="R253" s="267">
        <v>1000</v>
      </c>
      <c r="S253" s="267">
        <v>1000</v>
      </c>
      <c r="T253" s="267">
        <v>4000</v>
      </c>
      <c r="U253" s="267">
        <v>1000</v>
      </c>
      <c r="V253" s="267">
        <v>1000</v>
      </c>
      <c r="W253" s="267">
        <v>13000</v>
      </c>
      <c r="X253" s="267">
        <v>2000</v>
      </c>
      <c r="Y253" s="267">
        <v>1000</v>
      </c>
      <c r="Z253" s="267">
        <v>1000</v>
      </c>
      <c r="AA253" s="267">
        <v>1000</v>
      </c>
      <c r="AB253" s="267">
        <v>1000</v>
      </c>
      <c r="AC253" s="267">
        <v>1000</v>
      </c>
      <c r="AD253" s="267">
        <v>1000</v>
      </c>
      <c r="AE253" s="267">
        <v>1000</v>
      </c>
      <c r="AF253" s="267">
        <v>1000</v>
      </c>
      <c r="AG253" s="267">
        <v>1000</v>
      </c>
      <c r="AH253" s="267">
        <v>1000</v>
      </c>
      <c r="AI253" s="267">
        <v>9000</v>
      </c>
      <c r="AJ253" s="267">
        <v>7000</v>
      </c>
      <c r="AK253" s="267">
        <v>1000</v>
      </c>
      <c r="AL253" s="267">
        <v>1000</v>
      </c>
      <c r="AM253" s="267">
        <v>1000</v>
      </c>
      <c r="AN253" s="267">
        <v>1000</v>
      </c>
      <c r="AO253" s="267">
        <v>158000</v>
      </c>
      <c r="AP253" s="267">
        <v>11000</v>
      </c>
      <c r="AQ253" s="267">
        <v>28000</v>
      </c>
      <c r="AR253" s="267">
        <v>13000</v>
      </c>
      <c r="AS253" s="267">
        <v>7000</v>
      </c>
      <c r="AT253" s="267">
        <v>1000</v>
      </c>
      <c r="AU253" s="267">
        <v>19000</v>
      </c>
      <c r="AV253" s="267">
        <v>6000</v>
      </c>
      <c r="AW253" s="267">
        <v>4000</v>
      </c>
      <c r="AX253" s="267">
        <v>7000</v>
      </c>
      <c r="AY253" s="267">
        <v>1000</v>
      </c>
      <c r="AZ253" s="267">
        <v>5000</v>
      </c>
      <c r="BA253" s="267">
        <v>8000</v>
      </c>
      <c r="BB253" s="267">
        <v>1000</v>
      </c>
      <c r="BC253" s="267">
        <v>1000</v>
      </c>
      <c r="BD253" s="267">
        <v>8000</v>
      </c>
      <c r="BE253" s="267">
        <v>1000</v>
      </c>
      <c r="BF253" s="267">
        <v>1000</v>
      </c>
      <c r="BG253" s="267">
        <v>5000</v>
      </c>
      <c r="BH253" s="267">
        <v>1000</v>
      </c>
      <c r="BI253" s="267">
        <v>1000</v>
      </c>
      <c r="BJ253" s="267">
        <v>1000</v>
      </c>
      <c r="BK253" s="267">
        <v>1000</v>
      </c>
      <c r="BL253" s="267">
        <v>1000</v>
      </c>
      <c r="BM253" s="267">
        <v>1000</v>
      </c>
      <c r="BN253" s="267">
        <v>1000</v>
      </c>
      <c r="BO253" s="267">
        <v>1000</v>
      </c>
      <c r="BP253" s="267">
        <v>9000</v>
      </c>
      <c r="BQ253" s="267">
        <v>1000</v>
      </c>
      <c r="BR253" s="267">
        <v>1000</v>
      </c>
      <c r="BS253" s="267">
        <v>1000</v>
      </c>
      <c r="BT253" s="267">
        <v>1000</v>
      </c>
      <c r="BU253" s="267">
        <v>1000</v>
      </c>
      <c r="BV253" s="267">
        <v>1000</v>
      </c>
      <c r="BW253" s="267">
        <v>2000</v>
      </c>
      <c r="BX253" s="267">
        <v>1000</v>
      </c>
      <c r="BY253" s="267">
        <v>1000</v>
      </c>
      <c r="BZ253" s="267">
        <v>1000</v>
      </c>
      <c r="CA253" s="267">
        <v>1000</v>
      </c>
      <c r="CB253" s="267">
        <v>1000</v>
      </c>
      <c r="CC253" s="267">
        <v>1000</v>
      </c>
      <c r="CD253" s="267">
        <v>1000</v>
      </c>
      <c r="CE253" s="267">
        <v>9000</v>
      </c>
      <c r="CF253" s="267">
        <v>1000</v>
      </c>
      <c r="CG253" s="267">
        <v>1000</v>
      </c>
      <c r="CH253" s="267">
        <v>9000</v>
      </c>
      <c r="CI253" s="267">
        <v>1000</v>
      </c>
      <c r="CJ253" s="267">
        <v>1000</v>
      </c>
      <c r="CK253" s="267">
        <v>1000</v>
      </c>
      <c r="CL253" s="267">
        <v>1000</v>
      </c>
      <c r="CM253" s="267">
        <v>1000</v>
      </c>
      <c r="CN253" s="267">
        <v>1000</v>
      </c>
      <c r="CO253" s="267">
        <v>1000</v>
      </c>
      <c r="CP253" s="267">
        <v>1000</v>
      </c>
      <c r="CQ253" s="267">
        <v>1000</v>
      </c>
      <c r="CR253" s="267">
        <v>1000</v>
      </c>
      <c r="CS253" s="267">
        <v>1000</v>
      </c>
      <c r="CT253" s="267">
        <v>6000</v>
      </c>
      <c r="CU253" s="267">
        <v>6000</v>
      </c>
      <c r="CV253" s="267">
        <v>1000</v>
      </c>
      <c r="CW253" s="267">
        <v>80000</v>
      </c>
      <c r="CX253" s="267">
        <v>18000</v>
      </c>
      <c r="CY253" s="267">
        <v>31000</v>
      </c>
      <c r="CZ253" s="267">
        <v>5000</v>
      </c>
      <c r="DA253" s="267">
        <v>1000</v>
      </c>
      <c r="DB253" s="267">
        <v>1000</v>
      </c>
      <c r="DC253" s="267">
        <v>1000</v>
      </c>
      <c r="DD253" s="267">
        <v>1000</v>
      </c>
      <c r="DE253" s="267">
        <v>1000</v>
      </c>
      <c r="DF253" s="267">
        <v>1000</v>
      </c>
      <c r="DG253" s="267">
        <v>1000</v>
      </c>
      <c r="DH253" s="267">
        <v>1000</v>
      </c>
      <c r="DI253" s="267">
        <v>67000</v>
      </c>
      <c r="DJ253" s="267">
        <v>21000</v>
      </c>
      <c r="DK253" s="267">
        <v>8000</v>
      </c>
      <c r="DL253" s="267">
        <v>16000</v>
      </c>
      <c r="DM253" s="267">
        <v>4000</v>
      </c>
      <c r="DN253" s="267">
        <v>2000</v>
      </c>
      <c r="DO253" s="267">
        <v>12000</v>
      </c>
      <c r="DP253" s="267">
        <v>1000</v>
      </c>
      <c r="DQ253" s="267">
        <v>1000</v>
      </c>
      <c r="DR253" s="267">
        <v>143000</v>
      </c>
      <c r="DS253" s="267">
        <v>55000</v>
      </c>
      <c r="DT253" s="267">
        <v>64000</v>
      </c>
      <c r="DU253" s="267">
        <v>197000</v>
      </c>
      <c r="DV253" s="267">
        <v>43000</v>
      </c>
      <c r="DW253" s="267">
        <v>2730000</v>
      </c>
      <c r="DX253" s="267">
        <v>155000</v>
      </c>
      <c r="DY253" s="267">
        <v>2015000</v>
      </c>
      <c r="DZ253" s="267">
        <v>220000</v>
      </c>
      <c r="EA253" s="267">
        <v>307000</v>
      </c>
      <c r="EB253" s="267">
        <v>35000</v>
      </c>
      <c r="EC253" s="267">
        <v>143000</v>
      </c>
      <c r="ED253" s="267">
        <v>49000</v>
      </c>
      <c r="EE253" s="267">
        <v>2266000</v>
      </c>
      <c r="EF253" s="267">
        <v>209000</v>
      </c>
      <c r="EG253" s="267">
        <v>2443000</v>
      </c>
      <c r="EH253" s="267">
        <v>124000</v>
      </c>
      <c r="EI253" s="267">
        <v>2783000</v>
      </c>
      <c r="EJ253" s="267">
        <v>138000</v>
      </c>
      <c r="EK253" s="267">
        <v>1</v>
      </c>
      <c r="EL253" s="267">
        <v>1</v>
      </c>
      <c r="EM253" s="267">
        <v>1</v>
      </c>
      <c r="EN253" s="267">
        <v>1</v>
      </c>
      <c r="EO253" s="267">
        <v>0</v>
      </c>
      <c r="EP253" s="267">
        <v>0</v>
      </c>
      <c r="EQ253" s="267">
        <v>0</v>
      </c>
      <c r="ER253" s="267" t="s">
        <v>1218</v>
      </c>
    </row>
    <row r="254" spans="1:148" x14ac:dyDescent="0.35">
      <c r="A254" s="267" t="s">
        <v>1292</v>
      </c>
      <c r="B254" s="267">
        <v>22000</v>
      </c>
      <c r="C254" s="267">
        <v>6000</v>
      </c>
      <c r="D254" s="267">
        <v>1000</v>
      </c>
      <c r="E254" s="267">
        <v>14000</v>
      </c>
      <c r="F254" s="267">
        <v>5000</v>
      </c>
      <c r="G254" s="267">
        <v>2000</v>
      </c>
      <c r="H254" s="267">
        <v>14000</v>
      </c>
      <c r="I254" s="267">
        <v>7000</v>
      </c>
      <c r="J254" s="267">
        <v>3000</v>
      </c>
      <c r="K254" s="267">
        <v>7000</v>
      </c>
      <c r="L254" s="267">
        <v>1000</v>
      </c>
      <c r="M254" s="267">
        <v>1000</v>
      </c>
      <c r="N254" s="267">
        <v>65000</v>
      </c>
      <c r="O254" s="267">
        <v>3000</v>
      </c>
      <c r="P254" s="267">
        <v>1000</v>
      </c>
      <c r="Q254" s="267">
        <v>1000</v>
      </c>
      <c r="R254" s="267">
        <v>1000</v>
      </c>
      <c r="S254" s="267">
        <v>1000</v>
      </c>
      <c r="T254" s="267">
        <v>4000</v>
      </c>
      <c r="U254" s="267">
        <v>1000</v>
      </c>
      <c r="V254" s="267">
        <v>1000</v>
      </c>
      <c r="W254" s="267">
        <v>13000</v>
      </c>
      <c r="X254" s="267">
        <v>2000</v>
      </c>
      <c r="Y254" s="267">
        <v>1000</v>
      </c>
      <c r="Z254" s="267">
        <v>1000</v>
      </c>
      <c r="AA254" s="267">
        <v>1000</v>
      </c>
      <c r="AB254" s="267">
        <v>1000</v>
      </c>
      <c r="AC254" s="267">
        <v>1000</v>
      </c>
      <c r="AD254" s="267">
        <v>1000</v>
      </c>
      <c r="AE254" s="267">
        <v>1000</v>
      </c>
      <c r="AF254" s="267">
        <v>1000</v>
      </c>
      <c r="AG254" s="267">
        <v>1000</v>
      </c>
      <c r="AH254" s="267">
        <v>1000</v>
      </c>
      <c r="AI254" s="267">
        <v>9000</v>
      </c>
      <c r="AJ254" s="267">
        <v>7000</v>
      </c>
      <c r="AK254" s="267">
        <v>1000</v>
      </c>
      <c r="AL254" s="267">
        <v>1000</v>
      </c>
      <c r="AM254" s="267">
        <v>1000</v>
      </c>
      <c r="AN254" s="267">
        <v>1000</v>
      </c>
      <c r="AO254" s="267">
        <v>158000</v>
      </c>
      <c r="AP254" s="267">
        <v>11000</v>
      </c>
      <c r="AQ254" s="267">
        <v>28000</v>
      </c>
      <c r="AR254" s="267">
        <v>13000</v>
      </c>
      <c r="AS254" s="267">
        <v>7000</v>
      </c>
      <c r="AT254" s="267">
        <v>1000</v>
      </c>
      <c r="AU254" s="267">
        <v>19000</v>
      </c>
      <c r="AV254" s="267">
        <v>6000</v>
      </c>
      <c r="AW254" s="267">
        <v>4000</v>
      </c>
      <c r="AX254" s="267">
        <v>7000</v>
      </c>
      <c r="AY254" s="267">
        <v>1000</v>
      </c>
      <c r="AZ254" s="267">
        <v>5000</v>
      </c>
      <c r="BA254" s="267">
        <v>8000</v>
      </c>
      <c r="BB254" s="267">
        <v>1000</v>
      </c>
      <c r="BC254" s="267">
        <v>1000</v>
      </c>
      <c r="BD254" s="267">
        <v>8000</v>
      </c>
      <c r="BE254" s="267">
        <v>1000</v>
      </c>
      <c r="BF254" s="267">
        <v>1000</v>
      </c>
      <c r="BG254" s="267">
        <v>5000</v>
      </c>
      <c r="BH254" s="267">
        <v>1000</v>
      </c>
      <c r="BI254" s="267">
        <v>1000</v>
      </c>
      <c r="BJ254" s="267">
        <v>1000</v>
      </c>
      <c r="BK254" s="267">
        <v>1000</v>
      </c>
      <c r="BL254" s="267">
        <v>1000</v>
      </c>
      <c r="BM254" s="267">
        <v>1000</v>
      </c>
      <c r="BN254" s="267">
        <v>1000</v>
      </c>
      <c r="BO254" s="267">
        <v>1000</v>
      </c>
      <c r="BP254" s="267">
        <v>9000</v>
      </c>
      <c r="BQ254" s="267">
        <v>1000</v>
      </c>
      <c r="BR254" s="267">
        <v>1000</v>
      </c>
      <c r="BS254" s="267">
        <v>1000</v>
      </c>
      <c r="BT254" s="267">
        <v>1000</v>
      </c>
      <c r="BU254" s="267">
        <v>1000</v>
      </c>
      <c r="BV254" s="267">
        <v>1000</v>
      </c>
      <c r="BW254" s="267">
        <v>2000</v>
      </c>
      <c r="BX254" s="267">
        <v>1000</v>
      </c>
      <c r="BY254" s="267">
        <v>1000</v>
      </c>
      <c r="BZ254" s="267">
        <v>1000</v>
      </c>
      <c r="CA254" s="267">
        <v>1000</v>
      </c>
      <c r="CB254" s="267">
        <v>1000</v>
      </c>
      <c r="CC254" s="267">
        <v>1000</v>
      </c>
      <c r="CD254" s="267">
        <v>1000</v>
      </c>
      <c r="CE254" s="267">
        <v>9000</v>
      </c>
      <c r="CF254" s="267">
        <v>1000</v>
      </c>
      <c r="CG254" s="267">
        <v>1000</v>
      </c>
      <c r="CH254" s="267">
        <v>9000</v>
      </c>
      <c r="CI254" s="267">
        <v>1000</v>
      </c>
      <c r="CJ254" s="267">
        <v>1000</v>
      </c>
      <c r="CK254" s="267">
        <v>1000</v>
      </c>
      <c r="CL254" s="267">
        <v>1000</v>
      </c>
      <c r="CM254" s="267">
        <v>1000</v>
      </c>
      <c r="CN254" s="267">
        <v>1000</v>
      </c>
      <c r="CO254" s="267">
        <v>1000</v>
      </c>
      <c r="CP254" s="267">
        <v>1000</v>
      </c>
      <c r="CQ254" s="267">
        <v>1000</v>
      </c>
      <c r="CR254" s="267">
        <v>1000</v>
      </c>
      <c r="CS254" s="267">
        <v>1000</v>
      </c>
      <c r="CT254" s="267">
        <v>6000</v>
      </c>
      <c r="CU254" s="267">
        <v>6000</v>
      </c>
      <c r="CV254" s="267">
        <v>1000</v>
      </c>
      <c r="CW254" s="267">
        <v>80000</v>
      </c>
      <c r="CX254" s="267">
        <v>18000</v>
      </c>
      <c r="CY254" s="267">
        <v>31000</v>
      </c>
      <c r="CZ254" s="267">
        <v>5000</v>
      </c>
      <c r="DA254" s="267">
        <v>1000</v>
      </c>
      <c r="DB254" s="267">
        <v>1000</v>
      </c>
      <c r="DC254" s="267">
        <v>1000</v>
      </c>
      <c r="DD254" s="267">
        <v>1000</v>
      </c>
      <c r="DE254" s="267">
        <v>1000</v>
      </c>
      <c r="DF254" s="267">
        <v>1000</v>
      </c>
      <c r="DG254" s="267">
        <v>1000</v>
      </c>
      <c r="DH254" s="267">
        <v>1000</v>
      </c>
      <c r="DI254" s="267">
        <v>67000</v>
      </c>
      <c r="DJ254" s="267">
        <v>21000</v>
      </c>
      <c r="DK254" s="267">
        <v>8000</v>
      </c>
      <c r="DL254" s="267">
        <v>16000</v>
      </c>
      <c r="DM254" s="267">
        <v>4000</v>
      </c>
      <c r="DN254" s="267">
        <v>2000</v>
      </c>
      <c r="DO254" s="267">
        <v>12000</v>
      </c>
      <c r="DP254" s="267">
        <v>1000</v>
      </c>
      <c r="DQ254" s="267">
        <v>1000</v>
      </c>
      <c r="DR254" s="267">
        <v>143000</v>
      </c>
      <c r="DS254" s="267">
        <v>55000</v>
      </c>
      <c r="DT254" s="267">
        <v>64000</v>
      </c>
      <c r="DU254" s="267">
        <v>197000</v>
      </c>
      <c r="DV254" s="267">
        <v>43000</v>
      </c>
      <c r="DW254" s="267">
        <v>2730000</v>
      </c>
      <c r="DX254" s="267">
        <v>155000</v>
      </c>
      <c r="DY254" s="267">
        <v>2015000</v>
      </c>
      <c r="DZ254" s="267">
        <v>220000</v>
      </c>
      <c r="EA254" s="267">
        <v>307000</v>
      </c>
      <c r="EB254" s="267">
        <v>35000</v>
      </c>
      <c r="EC254" s="267">
        <v>143000</v>
      </c>
      <c r="ED254" s="267">
        <v>49000</v>
      </c>
      <c r="EE254" s="267">
        <v>2266000</v>
      </c>
      <c r="EF254" s="267">
        <v>209000</v>
      </c>
      <c r="EG254" s="267">
        <v>2443000</v>
      </c>
      <c r="EH254" s="267">
        <v>124000</v>
      </c>
      <c r="EI254" s="267">
        <v>2783000</v>
      </c>
      <c r="EJ254" s="267">
        <v>138000</v>
      </c>
      <c r="EK254" s="267">
        <v>1</v>
      </c>
      <c r="EL254" s="267">
        <v>1</v>
      </c>
      <c r="EM254" s="267">
        <v>1</v>
      </c>
      <c r="EN254" s="267">
        <v>1</v>
      </c>
      <c r="EO254" s="267">
        <v>0</v>
      </c>
      <c r="EP254" s="267">
        <v>0</v>
      </c>
      <c r="EQ254" s="267">
        <v>1</v>
      </c>
      <c r="ER254" s="267" t="s">
        <v>1290</v>
      </c>
    </row>
    <row r="255" spans="1:148" x14ac:dyDescent="0.35">
      <c r="A255" s="267" t="s">
        <v>1864</v>
      </c>
      <c r="B255" s="267">
        <v>22000</v>
      </c>
      <c r="C255" s="267">
        <v>6000</v>
      </c>
      <c r="D255" s="267">
        <v>1000</v>
      </c>
      <c r="E255" s="267">
        <v>14000</v>
      </c>
      <c r="F255" s="267">
        <v>5000</v>
      </c>
      <c r="G255" s="267">
        <v>2000</v>
      </c>
      <c r="H255" s="267">
        <v>14000</v>
      </c>
      <c r="I255" s="267">
        <v>7000</v>
      </c>
      <c r="J255" s="267">
        <v>3000</v>
      </c>
      <c r="K255" s="267">
        <v>7000</v>
      </c>
      <c r="L255" s="267">
        <v>1000</v>
      </c>
      <c r="M255" s="267">
        <v>1000</v>
      </c>
      <c r="N255" s="267">
        <v>65000</v>
      </c>
      <c r="O255" s="267">
        <v>3000</v>
      </c>
      <c r="P255" s="267">
        <v>1000</v>
      </c>
      <c r="Q255" s="267">
        <v>1000</v>
      </c>
      <c r="R255" s="267">
        <v>1000</v>
      </c>
      <c r="S255" s="267">
        <v>1000</v>
      </c>
      <c r="T255" s="267">
        <v>4000</v>
      </c>
      <c r="U255" s="267">
        <v>1000</v>
      </c>
      <c r="V255" s="267">
        <v>1000</v>
      </c>
      <c r="W255" s="267">
        <v>13000</v>
      </c>
      <c r="X255" s="267">
        <v>2000</v>
      </c>
      <c r="Y255" s="267">
        <v>1000</v>
      </c>
      <c r="Z255" s="267">
        <v>1000</v>
      </c>
      <c r="AA255" s="267">
        <v>1000</v>
      </c>
      <c r="AB255" s="267">
        <v>1000</v>
      </c>
      <c r="AC255" s="267">
        <v>1000</v>
      </c>
      <c r="AD255" s="267">
        <v>1000</v>
      </c>
      <c r="AE255" s="267">
        <v>1000</v>
      </c>
      <c r="AF255" s="267">
        <v>1000</v>
      </c>
      <c r="AG255" s="267">
        <v>1000</v>
      </c>
      <c r="AH255" s="267">
        <v>1000</v>
      </c>
      <c r="AI255" s="267">
        <v>9000</v>
      </c>
      <c r="AJ255" s="267">
        <v>7000</v>
      </c>
      <c r="AK255" s="267">
        <v>1000</v>
      </c>
      <c r="AL255" s="267">
        <v>1000</v>
      </c>
      <c r="AM255" s="267">
        <v>1000</v>
      </c>
      <c r="AN255" s="267">
        <v>1000</v>
      </c>
      <c r="AO255" s="267">
        <v>158000</v>
      </c>
      <c r="AP255" s="267">
        <v>11000</v>
      </c>
      <c r="AQ255" s="267">
        <v>28000</v>
      </c>
      <c r="AR255" s="267">
        <v>13000</v>
      </c>
      <c r="AS255" s="267">
        <v>7000</v>
      </c>
      <c r="AT255" s="267">
        <v>1000</v>
      </c>
      <c r="AU255" s="267">
        <v>19000</v>
      </c>
      <c r="AV255" s="267">
        <v>6000</v>
      </c>
      <c r="AW255" s="267">
        <v>4000</v>
      </c>
      <c r="AX255" s="267">
        <v>7000</v>
      </c>
      <c r="AY255" s="267">
        <v>1000</v>
      </c>
      <c r="AZ255" s="267">
        <v>5000</v>
      </c>
      <c r="BA255" s="267">
        <v>8000</v>
      </c>
      <c r="BB255" s="267">
        <v>1000</v>
      </c>
      <c r="BC255" s="267">
        <v>1000</v>
      </c>
      <c r="BD255" s="267">
        <v>8000</v>
      </c>
      <c r="BE255" s="267">
        <v>1000</v>
      </c>
      <c r="BF255" s="267">
        <v>1000</v>
      </c>
      <c r="BG255" s="267">
        <v>5000</v>
      </c>
      <c r="BH255" s="267">
        <v>1000</v>
      </c>
      <c r="BI255" s="267">
        <v>1000</v>
      </c>
      <c r="BJ255" s="267">
        <v>1000</v>
      </c>
      <c r="BK255" s="267">
        <v>1000</v>
      </c>
      <c r="BL255" s="267">
        <v>1000</v>
      </c>
      <c r="BM255" s="267">
        <v>1000</v>
      </c>
      <c r="BN255" s="267">
        <v>1000</v>
      </c>
      <c r="BO255" s="267">
        <v>1000</v>
      </c>
      <c r="BP255" s="267">
        <v>9000</v>
      </c>
      <c r="BQ255" s="267">
        <v>1000</v>
      </c>
      <c r="BR255" s="267">
        <v>1000</v>
      </c>
      <c r="BS255" s="267">
        <v>1000</v>
      </c>
      <c r="BT255" s="267">
        <v>1000</v>
      </c>
      <c r="BU255" s="267">
        <v>1000</v>
      </c>
      <c r="BV255" s="267">
        <v>1000</v>
      </c>
      <c r="BW255" s="267">
        <v>2000</v>
      </c>
      <c r="BX255" s="267">
        <v>1000</v>
      </c>
      <c r="BY255" s="267">
        <v>1000</v>
      </c>
      <c r="BZ255" s="267">
        <v>1000</v>
      </c>
      <c r="CA255" s="267">
        <v>1000</v>
      </c>
      <c r="CB255" s="267">
        <v>1000</v>
      </c>
      <c r="CC255" s="267">
        <v>1000</v>
      </c>
      <c r="CD255" s="267">
        <v>1000</v>
      </c>
      <c r="CE255" s="267">
        <v>9000</v>
      </c>
      <c r="CF255" s="267">
        <v>1000</v>
      </c>
      <c r="CG255" s="267">
        <v>1000</v>
      </c>
      <c r="CH255" s="267">
        <v>9000</v>
      </c>
      <c r="CI255" s="267">
        <v>1000</v>
      </c>
      <c r="CJ255" s="267">
        <v>1000</v>
      </c>
      <c r="CK255" s="267">
        <v>1000</v>
      </c>
      <c r="CL255" s="267">
        <v>1000</v>
      </c>
      <c r="CM255" s="267">
        <v>1000</v>
      </c>
      <c r="CN255" s="267">
        <v>1000</v>
      </c>
      <c r="CO255" s="267">
        <v>1000</v>
      </c>
      <c r="CP255" s="267">
        <v>1000</v>
      </c>
      <c r="CQ255" s="267">
        <v>1000</v>
      </c>
      <c r="CR255" s="267">
        <v>1000</v>
      </c>
      <c r="CS255" s="267">
        <v>1000</v>
      </c>
      <c r="CT255" s="267">
        <v>6000</v>
      </c>
      <c r="CU255" s="267">
        <v>6000</v>
      </c>
      <c r="CV255" s="267">
        <v>1000</v>
      </c>
      <c r="CW255" s="267">
        <v>80000</v>
      </c>
      <c r="CX255" s="267">
        <v>18000</v>
      </c>
      <c r="CY255" s="267">
        <v>31000</v>
      </c>
      <c r="CZ255" s="267">
        <v>5000</v>
      </c>
      <c r="DA255" s="267">
        <v>1000</v>
      </c>
      <c r="DB255" s="267">
        <v>1000</v>
      </c>
      <c r="DC255" s="267">
        <v>1000</v>
      </c>
      <c r="DD255" s="267">
        <v>1000</v>
      </c>
      <c r="DE255" s="267">
        <v>1000</v>
      </c>
      <c r="DF255" s="267">
        <v>1000</v>
      </c>
      <c r="DG255" s="267">
        <v>1000</v>
      </c>
      <c r="DH255" s="267">
        <v>1000</v>
      </c>
      <c r="DI255" s="267">
        <v>67000</v>
      </c>
      <c r="DJ255" s="267">
        <v>21000</v>
      </c>
      <c r="DK255" s="267">
        <v>8000</v>
      </c>
      <c r="DL255" s="267">
        <v>16000</v>
      </c>
      <c r="DM255" s="267">
        <v>4000</v>
      </c>
      <c r="DN255" s="267">
        <v>2000</v>
      </c>
      <c r="DO255" s="267">
        <v>12000</v>
      </c>
      <c r="DP255" s="267">
        <v>1000</v>
      </c>
      <c r="DQ255" s="267">
        <v>1000</v>
      </c>
      <c r="DR255" s="267">
        <v>143000</v>
      </c>
      <c r="DS255" s="267">
        <v>55000</v>
      </c>
      <c r="DT255" s="267">
        <v>64000</v>
      </c>
      <c r="DU255" s="267">
        <v>197000</v>
      </c>
      <c r="DV255" s="267">
        <v>43000</v>
      </c>
      <c r="DW255" s="267">
        <v>2730000</v>
      </c>
      <c r="DX255" s="267">
        <v>155000</v>
      </c>
      <c r="DY255" s="267">
        <v>2015000</v>
      </c>
      <c r="DZ255" s="267">
        <v>220000</v>
      </c>
      <c r="EA255" s="267">
        <v>307000</v>
      </c>
      <c r="EB255" s="267">
        <v>35000</v>
      </c>
      <c r="EC255" s="267">
        <v>143000</v>
      </c>
      <c r="ED255" s="267">
        <v>49000</v>
      </c>
      <c r="EE255" s="267">
        <v>2266000</v>
      </c>
      <c r="EF255" s="267">
        <v>209000</v>
      </c>
      <c r="EG255" s="267">
        <v>2443000</v>
      </c>
      <c r="EH255" s="267">
        <v>124000</v>
      </c>
      <c r="EI255" s="267">
        <v>2783000</v>
      </c>
      <c r="EJ255" s="267">
        <v>138000</v>
      </c>
      <c r="EK255" s="267">
        <v>1</v>
      </c>
      <c r="EL255" s="267">
        <v>1</v>
      </c>
      <c r="EM255" s="267">
        <v>1</v>
      </c>
      <c r="EN255" s="267">
        <v>1</v>
      </c>
      <c r="EO255" s="267">
        <v>0</v>
      </c>
      <c r="EP255" s="267">
        <v>0</v>
      </c>
      <c r="EQ255" s="267">
        <v>1</v>
      </c>
      <c r="ER255" s="267" t="s">
        <v>1862</v>
      </c>
    </row>
    <row r="256" spans="1:148" x14ac:dyDescent="0.35">
      <c r="A256" s="267" t="s">
        <v>1885</v>
      </c>
      <c r="B256" s="267">
        <v>22000</v>
      </c>
      <c r="C256" s="267">
        <v>6000</v>
      </c>
      <c r="D256" s="267">
        <v>1000</v>
      </c>
      <c r="E256" s="267">
        <v>14000</v>
      </c>
      <c r="F256" s="267">
        <v>5000</v>
      </c>
      <c r="G256" s="267">
        <v>2000</v>
      </c>
      <c r="H256" s="267">
        <v>14000</v>
      </c>
      <c r="I256" s="267">
        <v>7000</v>
      </c>
      <c r="J256" s="267">
        <v>3000</v>
      </c>
      <c r="K256" s="267">
        <v>7000</v>
      </c>
      <c r="L256" s="267">
        <v>1000</v>
      </c>
      <c r="M256" s="267">
        <v>1000</v>
      </c>
      <c r="N256" s="267">
        <v>65000</v>
      </c>
      <c r="O256" s="267">
        <v>3000</v>
      </c>
      <c r="P256" s="267">
        <v>1000</v>
      </c>
      <c r="Q256" s="267">
        <v>1000</v>
      </c>
      <c r="R256" s="267">
        <v>1000</v>
      </c>
      <c r="S256" s="267">
        <v>1000</v>
      </c>
      <c r="T256" s="267">
        <v>4000</v>
      </c>
      <c r="U256" s="267">
        <v>1000</v>
      </c>
      <c r="V256" s="267">
        <v>1000</v>
      </c>
      <c r="W256" s="267">
        <v>13000</v>
      </c>
      <c r="X256" s="267">
        <v>2000</v>
      </c>
      <c r="Y256" s="267">
        <v>1000</v>
      </c>
      <c r="Z256" s="267">
        <v>1000</v>
      </c>
      <c r="AA256" s="267">
        <v>1000</v>
      </c>
      <c r="AB256" s="267">
        <v>1000</v>
      </c>
      <c r="AC256" s="267">
        <v>1000</v>
      </c>
      <c r="AD256" s="267">
        <v>1000</v>
      </c>
      <c r="AE256" s="267">
        <v>1000</v>
      </c>
      <c r="AF256" s="267">
        <v>1000</v>
      </c>
      <c r="AG256" s="267">
        <v>1000</v>
      </c>
      <c r="AH256" s="267">
        <v>1000</v>
      </c>
      <c r="AI256" s="267">
        <v>9000</v>
      </c>
      <c r="AJ256" s="267">
        <v>7000</v>
      </c>
      <c r="AK256" s="267">
        <v>1000</v>
      </c>
      <c r="AL256" s="267">
        <v>1000</v>
      </c>
      <c r="AM256" s="267">
        <v>1000</v>
      </c>
      <c r="AN256" s="267">
        <v>1000</v>
      </c>
      <c r="AO256" s="267">
        <v>158000</v>
      </c>
      <c r="AP256" s="267">
        <v>11000</v>
      </c>
      <c r="AQ256" s="267">
        <v>28000</v>
      </c>
      <c r="AR256" s="267">
        <v>13000</v>
      </c>
      <c r="AS256" s="267">
        <v>7000</v>
      </c>
      <c r="AT256" s="267">
        <v>1000</v>
      </c>
      <c r="AU256" s="267">
        <v>19000</v>
      </c>
      <c r="AV256" s="267">
        <v>6000</v>
      </c>
      <c r="AW256" s="267">
        <v>4000</v>
      </c>
      <c r="AX256" s="267">
        <v>7000</v>
      </c>
      <c r="AY256" s="267">
        <v>1000</v>
      </c>
      <c r="AZ256" s="267">
        <v>5000</v>
      </c>
      <c r="BA256" s="267">
        <v>8000</v>
      </c>
      <c r="BB256" s="267">
        <v>1000</v>
      </c>
      <c r="BC256" s="267">
        <v>1000</v>
      </c>
      <c r="BD256" s="267">
        <v>8000</v>
      </c>
      <c r="BE256" s="267">
        <v>1000</v>
      </c>
      <c r="BF256" s="267">
        <v>1000</v>
      </c>
      <c r="BG256" s="267">
        <v>5000</v>
      </c>
      <c r="BH256" s="267">
        <v>1000</v>
      </c>
      <c r="BI256" s="267">
        <v>1000</v>
      </c>
      <c r="BJ256" s="267">
        <v>1000</v>
      </c>
      <c r="BK256" s="267">
        <v>1000</v>
      </c>
      <c r="BL256" s="267">
        <v>1000</v>
      </c>
      <c r="BM256" s="267">
        <v>1000</v>
      </c>
      <c r="BN256" s="267">
        <v>1000</v>
      </c>
      <c r="BO256" s="267">
        <v>1000</v>
      </c>
      <c r="BP256" s="267">
        <v>9000</v>
      </c>
      <c r="BQ256" s="267">
        <v>1000</v>
      </c>
      <c r="BR256" s="267">
        <v>1000</v>
      </c>
      <c r="BS256" s="267">
        <v>1000</v>
      </c>
      <c r="BT256" s="267">
        <v>1000</v>
      </c>
      <c r="BU256" s="267">
        <v>1000</v>
      </c>
      <c r="BV256" s="267">
        <v>1000</v>
      </c>
      <c r="BW256" s="267">
        <v>2000</v>
      </c>
      <c r="BX256" s="267">
        <v>1000</v>
      </c>
      <c r="BY256" s="267">
        <v>1000</v>
      </c>
      <c r="BZ256" s="267">
        <v>1000</v>
      </c>
      <c r="CA256" s="267">
        <v>1000</v>
      </c>
      <c r="CB256" s="267">
        <v>1000</v>
      </c>
      <c r="CC256" s="267">
        <v>1000</v>
      </c>
      <c r="CD256" s="267">
        <v>1000</v>
      </c>
      <c r="CE256" s="267">
        <v>9000</v>
      </c>
      <c r="CF256" s="267">
        <v>1000</v>
      </c>
      <c r="CG256" s="267">
        <v>1000</v>
      </c>
      <c r="CH256" s="267">
        <v>9000</v>
      </c>
      <c r="CI256" s="267">
        <v>1000</v>
      </c>
      <c r="CJ256" s="267">
        <v>1000</v>
      </c>
      <c r="CK256" s="267">
        <v>1000</v>
      </c>
      <c r="CL256" s="267">
        <v>1000</v>
      </c>
      <c r="CM256" s="267">
        <v>1000</v>
      </c>
      <c r="CN256" s="267">
        <v>1000</v>
      </c>
      <c r="CO256" s="267">
        <v>1000</v>
      </c>
      <c r="CP256" s="267">
        <v>1000</v>
      </c>
      <c r="CQ256" s="267">
        <v>1000</v>
      </c>
      <c r="CR256" s="267">
        <v>1000</v>
      </c>
      <c r="CS256" s="267">
        <v>1000</v>
      </c>
      <c r="CT256" s="267">
        <v>6000</v>
      </c>
      <c r="CU256" s="267">
        <v>6000</v>
      </c>
      <c r="CV256" s="267">
        <v>1000</v>
      </c>
      <c r="CW256" s="267">
        <v>80000</v>
      </c>
      <c r="CX256" s="267">
        <v>18000</v>
      </c>
      <c r="CY256" s="267">
        <v>31000</v>
      </c>
      <c r="CZ256" s="267">
        <v>5000</v>
      </c>
      <c r="DA256" s="267">
        <v>1000</v>
      </c>
      <c r="DB256" s="267">
        <v>1000</v>
      </c>
      <c r="DC256" s="267">
        <v>1000</v>
      </c>
      <c r="DD256" s="267">
        <v>1000</v>
      </c>
      <c r="DE256" s="267">
        <v>1000</v>
      </c>
      <c r="DF256" s="267">
        <v>1000</v>
      </c>
      <c r="DG256" s="267">
        <v>1000</v>
      </c>
      <c r="DH256" s="267">
        <v>1000</v>
      </c>
      <c r="DI256" s="267">
        <v>67000</v>
      </c>
      <c r="DJ256" s="267">
        <v>21000</v>
      </c>
      <c r="DK256" s="267">
        <v>8000</v>
      </c>
      <c r="DL256" s="267">
        <v>16000</v>
      </c>
      <c r="DM256" s="267">
        <v>4000</v>
      </c>
      <c r="DN256" s="267">
        <v>2000</v>
      </c>
      <c r="DO256" s="267">
        <v>12000</v>
      </c>
      <c r="DP256" s="267">
        <v>1000</v>
      </c>
      <c r="DQ256" s="267">
        <v>1000</v>
      </c>
      <c r="DR256" s="267">
        <v>143000</v>
      </c>
      <c r="DS256" s="267">
        <v>55000</v>
      </c>
      <c r="DT256" s="267">
        <v>64000</v>
      </c>
      <c r="DU256" s="267">
        <v>197000</v>
      </c>
      <c r="DV256" s="267">
        <v>43000</v>
      </c>
      <c r="DW256" s="267">
        <v>2730000</v>
      </c>
      <c r="DX256" s="267">
        <v>155000</v>
      </c>
      <c r="DY256" s="267">
        <v>2015000</v>
      </c>
      <c r="DZ256" s="267">
        <v>220000</v>
      </c>
      <c r="EA256" s="267">
        <v>307000</v>
      </c>
      <c r="EB256" s="267">
        <v>35000</v>
      </c>
      <c r="EC256" s="267">
        <v>143000</v>
      </c>
      <c r="ED256" s="267">
        <v>49000</v>
      </c>
      <c r="EE256" s="267">
        <v>2266000</v>
      </c>
      <c r="EF256" s="267">
        <v>209000</v>
      </c>
      <c r="EG256" s="267">
        <v>2443000</v>
      </c>
      <c r="EH256" s="267">
        <v>124000</v>
      </c>
      <c r="EI256" s="267">
        <v>2783000</v>
      </c>
      <c r="EJ256" s="267">
        <v>138000</v>
      </c>
      <c r="EK256" s="267">
        <v>1</v>
      </c>
      <c r="EL256" s="267">
        <v>1</v>
      </c>
      <c r="EM256" s="267">
        <v>1</v>
      </c>
      <c r="EN256" s="267">
        <v>1</v>
      </c>
      <c r="EO256" s="267">
        <v>0</v>
      </c>
      <c r="EP256" s="267">
        <v>0</v>
      </c>
      <c r="EQ256" s="267">
        <v>1</v>
      </c>
      <c r="ER256" s="267" t="s">
        <v>1883</v>
      </c>
    </row>
    <row r="257" spans="1:148" x14ac:dyDescent="0.35">
      <c r="A257" s="267" t="s">
        <v>2089</v>
      </c>
      <c r="B257" s="267">
        <v>22000</v>
      </c>
      <c r="C257" s="267">
        <v>6000</v>
      </c>
      <c r="D257" s="267">
        <v>1000</v>
      </c>
      <c r="E257" s="267">
        <v>14000</v>
      </c>
      <c r="F257" s="267">
        <v>5000</v>
      </c>
      <c r="G257" s="267">
        <v>2000</v>
      </c>
      <c r="H257" s="267">
        <v>14000</v>
      </c>
      <c r="I257" s="267">
        <v>7000</v>
      </c>
      <c r="J257" s="267">
        <v>3000</v>
      </c>
      <c r="K257" s="267">
        <v>7000</v>
      </c>
      <c r="L257" s="267">
        <v>1000</v>
      </c>
      <c r="M257" s="267">
        <v>1000</v>
      </c>
      <c r="N257" s="267">
        <v>65000</v>
      </c>
      <c r="O257" s="267">
        <v>3000</v>
      </c>
      <c r="P257" s="267">
        <v>1000</v>
      </c>
      <c r="Q257" s="267">
        <v>1000</v>
      </c>
      <c r="R257" s="267">
        <v>1000</v>
      </c>
      <c r="S257" s="267">
        <v>1000</v>
      </c>
      <c r="T257" s="267">
        <v>4000</v>
      </c>
      <c r="U257" s="267">
        <v>1000</v>
      </c>
      <c r="V257" s="267">
        <v>1000</v>
      </c>
      <c r="W257" s="267">
        <v>13000</v>
      </c>
      <c r="X257" s="267">
        <v>2000</v>
      </c>
      <c r="Y257" s="267">
        <v>1000</v>
      </c>
      <c r="Z257" s="267">
        <v>1000</v>
      </c>
      <c r="AA257" s="267">
        <v>1000</v>
      </c>
      <c r="AB257" s="267">
        <v>1000</v>
      </c>
      <c r="AC257" s="267">
        <v>1000</v>
      </c>
      <c r="AD257" s="267">
        <v>1000</v>
      </c>
      <c r="AE257" s="267">
        <v>1000</v>
      </c>
      <c r="AF257" s="267">
        <v>1000</v>
      </c>
      <c r="AG257" s="267">
        <v>1000</v>
      </c>
      <c r="AH257" s="267">
        <v>1000</v>
      </c>
      <c r="AI257" s="267">
        <v>9000</v>
      </c>
      <c r="AJ257" s="267">
        <v>7000</v>
      </c>
      <c r="AK257" s="267">
        <v>1000</v>
      </c>
      <c r="AL257" s="267">
        <v>1000</v>
      </c>
      <c r="AM257" s="267">
        <v>1000</v>
      </c>
      <c r="AN257" s="267">
        <v>1000</v>
      </c>
      <c r="AO257" s="267">
        <v>158000</v>
      </c>
      <c r="AP257" s="267">
        <v>11000</v>
      </c>
      <c r="AQ257" s="267">
        <v>28000</v>
      </c>
      <c r="AR257" s="267">
        <v>13000</v>
      </c>
      <c r="AS257" s="267">
        <v>7000</v>
      </c>
      <c r="AT257" s="267">
        <v>1000</v>
      </c>
      <c r="AU257" s="267">
        <v>19000</v>
      </c>
      <c r="AV257" s="267">
        <v>6000</v>
      </c>
      <c r="AW257" s="267">
        <v>4000</v>
      </c>
      <c r="AX257" s="267">
        <v>7000</v>
      </c>
      <c r="AY257" s="267">
        <v>1000</v>
      </c>
      <c r="AZ257" s="267">
        <v>5000</v>
      </c>
      <c r="BA257" s="267">
        <v>8000</v>
      </c>
      <c r="BB257" s="267">
        <v>1000</v>
      </c>
      <c r="BC257" s="267">
        <v>1000</v>
      </c>
      <c r="BD257" s="267">
        <v>8000</v>
      </c>
      <c r="BE257" s="267">
        <v>1000</v>
      </c>
      <c r="BF257" s="267">
        <v>1000</v>
      </c>
      <c r="BG257" s="267">
        <v>5000</v>
      </c>
      <c r="BH257" s="267">
        <v>1000</v>
      </c>
      <c r="BI257" s="267">
        <v>1000</v>
      </c>
      <c r="BJ257" s="267">
        <v>1000</v>
      </c>
      <c r="BK257" s="267">
        <v>1000</v>
      </c>
      <c r="BL257" s="267">
        <v>1000</v>
      </c>
      <c r="BM257" s="267">
        <v>1000</v>
      </c>
      <c r="BN257" s="267">
        <v>1000</v>
      </c>
      <c r="BO257" s="267">
        <v>1000</v>
      </c>
      <c r="BP257" s="267">
        <v>9000</v>
      </c>
      <c r="BQ257" s="267">
        <v>1000</v>
      </c>
      <c r="BR257" s="267">
        <v>1000</v>
      </c>
      <c r="BS257" s="267">
        <v>1000</v>
      </c>
      <c r="BT257" s="267">
        <v>1000</v>
      </c>
      <c r="BU257" s="267">
        <v>1000</v>
      </c>
      <c r="BV257" s="267">
        <v>1000</v>
      </c>
      <c r="BW257" s="267">
        <v>2000</v>
      </c>
      <c r="BX257" s="267">
        <v>1000</v>
      </c>
      <c r="BY257" s="267">
        <v>1000</v>
      </c>
      <c r="BZ257" s="267">
        <v>1000</v>
      </c>
      <c r="CA257" s="267">
        <v>1000</v>
      </c>
      <c r="CB257" s="267">
        <v>1000</v>
      </c>
      <c r="CC257" s="267">
        <v>1000</v>
      </c>
      <c r="CD257" s="267">
        <v>1000</v>
      </c>
      <c r="CE257" s="267">
        <v>9000</v>
      </c>
      <c r="CF257" s="267">
        <v>1000</v>
      </c>
      <c r="CG257" s="267">
        <v>1000</v>
      </c>
      <c r="CH257" s="267">
        <v>9000</v>
      </c>
      <c r="CI257" s="267">
        <v>1000</v>
      </c>
      <c r="CJ257" s="267">
        <v>1000</v>
      </c>
      <c r="CK257" s="267">
        <v>1000</v>
      </c>
      <c r="CL257" s="267">
        <v>1000</v>
      </c>
      <c r="CM257" s="267">
        <v>1000</v>
      </c>
      <c r="CN257" s="267">
        <v>1000</v>
      </c>
      <c r="CO257" s="267">
        <v>1000</v>
      </c>
      <c r="CP257" s="267">
        <v>1000</v>
      </c>
      <c r="CQ257" s="267">
        <v>1000</v>
      </c>
      <c r="CR257" s="267">
        <v>1000</v>
      </c>
      <c r="CS257" s="267">
        <v>1000</v>
      </c>
      <c r="CT257" s="267">
        <v>6000</v>
      </c>
      <c r="CU257" s="267">
        <v>6000</v>
      </c>
      <c r="CV257" s="267">
        <v>1000</v>
      </c>
      <c r="CW257" s="267">
        <v>80000</v>
      </c>
      <c r="CX257" s="267">
        <v>18000</v>
      </c>
      <c r="CY257" s="267">
        <v>31000</v>
      </c>
      <c r="CZ257" s="267">
        <v>5000</v>
      </c>
      <c r="DA257" s="267">
        <v>1000</v>
      </c>
      <c r="DB257" s="267">
        <v>1000</v>
      </c>
      <c r="DC257" s="267">
        <v>1000</v>
      </c>
      <c r="DD257" s="267">
        <v>1000</v>
      </c>
      <c r="DE257" s="267">
        <v>1000</v>
      </c>
      <c r="DF257" s="267">
        <v>1000</v>
      </c>
      <c r="DG257" s="267">
        <v>1000</v>
      </c>
      <c r="DH257" s="267">
        <v>1000</v>
      </c>
      <c r="DI257" s="267">
        <v>67000</v>
      </c>
      <c r="DJ257" s="267">
        <v>21000</v>
      </c>
      <c r="DK257" s="267">
        <v>8000</v>
      </c>
      <c r="DL257" s="267">
        <v>16000</v>
      </c>
      <c r="DM257" s="267">
        <v>4000</v>
      </c>
      <c r="DN257" s="267">
        <v>2000</v>
      </c>
      <c r="DO257" s="267">
        <v>12000</v>
      </c>
      <c r="DP257" s="267">
        <v>1000</v>
      </c>
      <c r="DQ257" s="267">
        <v>1000</v>
      </c>
      <c r="DR257" s="267">
        <v>143000</v>
      </c>
      <c r="DS257" s="267">
        <v>55000</v>
      </c>
      <c r="DT257" s="267">
        <v>64000</v>
      </c>
      <c r="DU257" s="267">
        <v>197000</v>
      </c>
      <c r="DV257" s="267">
        <v>43000</v>
      </c>
      <c r="DW257" s="267">
        <v>2730000</v>
      </c>
      <c r="DX257" s="267">
        <v>155000</v>
      </c>
      <c r="DY257" s="267">
        <v>2015000</v>
      </c>
      <c r="DZ257" s="267">
        <v>220000</v>
      </c>
      <c r="EA257" s="267">
        <v>307000</v>
      </c>
      <c r="EB257" s="267">
        <v>35000</v>
      </c>
      <c r="EC257" s="267">
        <v>143000</v>
      </c>
      <c r="ED257" s="267">
        <v>49000</v>
      </c>
      <c r="EE257" s="267">
        <v>2266000</v>
      </c>
      <c r="EF257" s="267">
        <v>209000</v>
      </c>
      <c r="EG257" s="267">
        <v>2443000</v>
      </c>
      <c r="EH257" s="267">
        <v>124000</v>
      </c>
      <c r="EI257" s="267">
        <v>2783000</v>
      </c>
      <c r="EJ257" s="267">
        <v>138000</v>
      </c>
      <c r="EK257" s="267">
        <v>1</v>
      </c>
      <c r="EL257" s="267">
        <v>1</v>
      </c>
      <c r="EM257" s="267">
        <v>1</v>
      </c>
      <c r="EN257" s="267">
        <v>1</v>
      </c>
      <c r="EO257" s="267">
        <v>0</v>
      </c>
      <c r="EP257" s="267">
        <v>0</v>
      </c>
      <c r="EQ257" s="267">
        <v>0</v>
      </c>
      <c r="ER257" s="267" t="s">
        <v>2087</v>
      </c>
    </row>
    <row r="258" spans="1:148" x14ac:dyDescent="0.35">
      <c r="A258" s="267" t="s">
        <v>2206</v>
      </c>
      <c r="B258" s="267">
        <v>22000</v>
      </c>
      <c r="C258" s="267">
        <v>6000</v>
      </c>
      <c r="D258" s="267">
        <v>1000</v>
      </c>
      <c r="E258" s="267">
        <v>14000</v>
      </c>
      <c r="F258" s="267">
        <v>5000</v>
      </c>
      <c r="G258" s="267">
        <v>2000</v>
      </c>
      <c r="H258" s="267">
        <v>14000</v>
      </c>
      <c r="I258" s="267">
        <v>7000</v>
      </c>
      <c r="J258" s="267">
        <v>3000</v>
      </c>
      <c r="K258" s="267">
        <v>7000</v>
      </c>
      <c r="L258" s="267">
        <v>1000</v>
      </c>
      <c r="M258" s="267">
        <v>1000</v>
      </c>
      <c r="N258" s="267">
        <v>65000</v>
      </c>
      <c r="O258" s="267">
        <v>3000</v>
      </c>
      <c r="P258" s="267">
        <v>1000</v>
      </c>
      <c r="Q258" s="267">
        <v>1000</v>
      </c>
      <c r="R258" s="267">
        <v>1000</v>
      </c>
      <c r="S258" s="267">
        <v>1000</v>
      </c>
      <c r="T258" s="267">
        <v>4000</v>
      </c>
      <c r="U258" s="267">
        <v>1000</v>
      </c>
      <c r="V258" s="267">
        <v>1000</v>
      </c>
      <c r="W258" s="267">
        <v>13000</v>
      </c>
      <c r="X258" s="267">
        <v>2000</v>
      </c>
      <c r="Y258" s="267">
        <v>1000</v>
      </c>
      <c r="Z258" s="267">
        <v>1000</v>
      </c>
      <c r="AA258" s="267">
        <v>1000</v>
      </c>
      <c r="AB258" s="267">
        <v>1000</v>
      </c>
      <c r="AC258" s="267">
        <v>1000</v>
      </c>
      <c r="AD258" s="267">
        <v>1000</v>
      </c>
      <c r="AE258" s="267">
        <v>1000</v>
      </c>
      <c r="AF258" s="267">
        <v>1000</v>
      </c>
      <c r="AG258" s="267">
        <v>1000</v>
      </c>
      <c r="AH258" s="267">
        <v>1000</v>
      </c>
      <c r="AI258" s="267">
        <v>9000</v>
      </c>
      <c r="AJ258" s="267">
        <v>7000</v>
      </c>
      <c r="AK258" s="267">
        <v>1000</v>
      </c>
      <c r="AL258" s="267">
        <v>1000</v>
      </c>
      <c r="AM258" s="267">
        <v>1000</v>
      </c>
      <c r="AN258" s="267">
        <v>1000</v>
      </c>
      <c r="AO258" s="267">
        <v>158000</v>
      </c>
      <c r="AP258" s="267">
        <v>11000</v>
      </c>
      <c r="AQ258" s="267">
        <v>28000</v>
      </c>
      <c r="AR258" s="267">
        <v>13000</v>
      </c>
      <c r="AS258" s="267">
        <v>7000</v>
      </c>
      <c r="AT258" s="267">
        <v>1000</v>
      </c>
      <c r="AU258" s="267">
        <v>19000</v>
      </c>
      <c r="AV258" s="267">
        <v>6000</v>
      </c>
      <c r="AW258" s="267">
        <v>4000</v>
      </c>
      <c r="AX258" s="267">
        <v>7000</v>
      </c>
      <c r="AY258" s="267">
        <v>1000</v>
      </c>
      <c r="AZ258" s="267">
        <v>5000</v>
      </c>
      <c r="BA258" s="267">
        <v>8000</v>
      </c>
      <c r="BB258" s="267">
        <v>1000</v>
      </c>
      <c r="BC258" s="267">
        <v>1000</v>
      </c>
      <c r="BD258" s="267">
        <v>8000</v>
      </c>
      <c r="BE258" s="267">
        <v>1000</v>
      </c>
      <c r="BF258" s="267">
        <v>1000</v>
      </c>
      <c r="BG258" s="267">
        <v>5000</v>
      </c>
      <c r="BH258" s="267">
        <v>1000</v>
      </c>
      <c r="BI258" s="267">
        <v>1000</v>
      </c>
      <c r="BJ258" s="267">
        <v>1000</v>
      </c>
      <c r="BK258" s="267">
        <v>1000</v>
      </c>
      <c r="BL258" s="267">
        <v>1000</v>
      </c>
      <c r="BM258" s="267">
        <v>1000</v>
      </c>
      <c r="BN258" s="267">
        <v>1000</v>
      </c>
      <c r="BO258" s="267">
        <v>1000</v>
      </c>
      <c r="BP258" s="267">
        <v>9000</v>
      </c>
      <c r="BQ258" s="267">
        <v>1000</v>
      </c>
      <c r="BR258" s="267">
        <v>1000</v>
      </c>
      <c r="BS258" s="267">
        <v>1000</v>
      </c>
      <c r="BT258" s="267">
        <v>1000</v>
      </c>
      <c r="BU258" s="267">
        <v>1000</v>
      </c>
      <c r="BV258" s="267">
        <v>1000</v>
      </c>
      <c r="BW258" s="267">
        <v>2000</v>
      </c>
      <c r="BX258" s="267">
        <v>1000</v>
      </c>
      <c r="BY258" s="267">
        <v>1000</v>
      </c>
      <c r="BZ258" s="267">
        <v>1000</v>
      </c>
      <c r="CA258" s="267">
        <v>1000</v>
      </c>
      <c r="CB258" s="267">
        <v>1000</v>
      </c>
      <c r="CC258" s="267">
        <v>1000</v>
      </c>
      <c r="CD258" s="267">
        <v>1000</v>
      </c>
      <c r="CE258" s="267">
        <v>9000</v>
      </c>
      <c r="CF258" s="267">
        <v>1000</v>
      </c>
      <c r="CG258" s="267">
        <v>1000</v>
      </c>
      <c r="CH258" s="267">
        <v>9000</v>
      </c>
      <c r="CI258" s="267">
        <v>1000</v>
      </c>
      <c r="CJ258" s="267">
        <v>1000</v>
      </c>
      <c r="CK258" s="267">
        <v>1000</v>
      </c>
      <c r="CL258" s="267">
        <v>1000</v>
      </c>
      <c r="CM258" s="267">
        <v>1000</v>
      </c>
      <c r="CN258" s="267">
        <v>1000</v>
      </c>
      <c r="CO258" s="267">
        <v>1000</v>
      </c>
      <c r="CP258" s="267">
        <v>1000</v>
      </c>
      <c r="CQ258" s="267">
        <v>1000</v>
      </c>
      <c r="CR258" s="267">
        <v>1000</v>
      </c>
      <c r="CS258" s="267">
        <v>1000</v>
      </c>
      <c r="CT258" s="267">
        <v>6000</v>
      </c>
      <c r="CU258" s="267">
        <v>6000</v>
      </c>
      <c r="CV258" s="267">
        <v>1000</v>
      </c>
      <c r="CW258" s="267">
        <v>80000</v>
      </c>
      <c r="CX258" s="267">
        <v>18000</v>
      </c>
      <c r="CY258" s="267">
        <v>31000</v>
      </c>
      <c r="CZ258" s="267">
        <v>5000</v>
      </c>
      <c r="DA258" s="267">
        <v>1000</v>
      </c>
      <c r="DB258" s="267">
        <v>1000</v>
      </c>
      <c r="DC258" s="267">
        <v>1000</v>
      </c>
      <c r="DD258" s="267">
        <v>1000</v>
      </c>
      <c r="DE258" s="267">
        <v>1000</v>
      </c>
      <c r="DF258" s="267">
        <v>1000</v>
      </c>
      <c r="DG258" s="267">
        <v>1000</v>
      </c>
      <c r="DH258" s="267">
        <v>1000</v>
      </c>
      <c r="DI258" s="267">
        <v>67000</v>
      </c>
      <c r="DJ258" s="267">
        <v>21000</v>
      </c>
      <c r="DK258" s="267">
        <v>8000</v>
      </c>
      <c r="DL258" s="267">
        <v>16000</v>
      </c>
      <c r="DM258" s="267">
        <v>4000</v>
      </c>
      <c r="DN258" s="267">
        <v>2000</v>
      </c>
      <c r="DO258" s="267">
        <v>12000</v>
      </c>
      <c r="DP258" s="267">
        <v>1000</v>
      </c>
      <c r="DQ258" s="267">
        <v>1000</v>
      </c>
      <c r="DR258" s="267">
        <v>143000</v>
      </c>
      <c r="DS258" s="267">
        <v>55000</v>
      </c>
      <c r="DT258" s="267">
        <v>64000</v>
      </c>
      <c r="DU258" s="267">
        <v>197000</v>
      </c>
      <c r="DV258" s="267">
        <v>43000</v>
      </c>
      <c r="DW258" s="267">
        <v>2730000</v>
      </c>
      <c r="DX258" s="267">
        <v>155000</v>
      </c>
      <c r="DY258" s="267">
        <v>2015000</v>
      </c>
      <c r="DZ258" s="267">
        <v>220000</v>
      </c>
      <c r="EA258" s="267">
        <v>307000</v>
      </c>
      <c r="EB258" s="267">
        <v>35000</v>
      </c>
      <c r="EC258" s="267">
        <v>143000</v>
      </c>
      <c r="ED258" s="267">
        <v>49000</v>
      </c>
      <c r="EE258" s="267">
        <v>2266000</v>
      </c>
      <c r="EF258" s="267">
        <v>209000</v>
      </c>
      <c r="EG258" s="267">
        <v>2443000</v>
      </c>
      <c r="EH258" s="267">
        <v>124000</v>
      </c>
      <c r="EI258" s="267">
        <v>2783000</v>
      </c>
      <c r="EJ258" s="267">
        <v>138000</v>
      </c>
      <c r="EK258" s="267">
        <v>1</v>
      </c>
      <c r="EL258" s="267">
        <v>1</v>
      </c>
      <c r="EM258" s="267">
        <v>1</v>
      </c>
      <c r="EN258" s="267">
        <v>1</v>
      </c>
      <c r="EO258" s="267">
        <v>0</v>
      </c>
      <c r="EP258" s="267">
        <v>0</v>
      </c>
      <c r="EQ258" s="267">
        <v>1</v>
      </c>
      <c r="ER258" s="267" t="s">
        <v>2204</v>
      </c>
    </row>
    <row r="259" spans="1:148" x14ac:dyDescent="0.35">
      <c r="A259" s="267" t="s">
        <v>1087</v>
      </c>
      <c r="B259" s="267">
        <v>22000</v>
      </c>
      <c r="C259" s="267">
        <v>6000</v>
      </c>
      <c r="D259" s="267">
        <v>1000</v>
      </c>
      <c r="E259" s="267">
        <v>14000</v>
      </c>
      <c r="F259" s="267">
        <v>5000</v>
      </c>
      <c r="G259" s="267">
        <v>2000</v>
      </c>
      <c r="H259" s="267">
        <v>14000</v>
      </c>
      <c r="I259" s="267">
        <v>7000</v>
      </c>
      <c r="J259" s="267">
        <v>3000</v>
      </c>
      <c r="K259" s="267">
        <v>7000</v>
      </c>
      <c r="L259" s="267">
        <v>1000</v>
      </c>
      <c r="M259" s="267">
        <v>1000</v>
      </c>
      <c r="N259" s="267">
        <v>65000</v>
      </c>
      <c r="O259" s="267">
        <v>3000</v>
      </c>
      <c r="P259" s="267">
        <v>1000</v>
      </c>
      <c r="Q259" s="267">
        <v>1000</v>
      </c>
      <c r="R259" s="267">
        <v>1000</v>
      </c>
      <c r="S259" s="267">
        <v>1000</v>
      </c>
      <c r="T259" s="267">
        <v>4000</v>
      </c>
      <c r="U259" s="267">
        <v>1000</v>
      </c>
      <c r="V259" s="267">
        <v>1000</v>
      </c>
      <c r="W259" s="267">
        <v>13000</v>
      </c>
      <c r="X259" s="267">
        <v>2000</v>
      </c>
      <c r="Y259" s="267">
        <v>1000</v>
      </c>
      <c r="Z259" s="267">
        <v>1000</v>
      </c>
      <c r="AA259" s="267">
        <v>1000</v>
      </c>
      <c r="AB259" s="267">
        <v>1000</v>
      </c>
      <c r="AC259" s="267">
        <v>1000</v>
      </c>
      <c r="AD259" s="267">
        <v>1000</v>
      </c>
      <c r="AE259" s="267">
        <v>1000</v>
      </c>
      <c r="AF259" s="267">
        <v>1000</v>
      </c>
      <c r="AG259" s="267">
        <v>1000</v>
      </c>
      <c r="AH259" s="267">
        <v>1000</v>
      </c>
      <c r="AI259" s="267">
        <v>9000</v>
      </c>
      <c r="AJ259" s="267">
        <v>7000</v>
      </c>
      <c r="AK259" s="267">
        <v>1000</v>
      </c>
      <c r="AL259" s="267">
        <v>1000</v>
      </c>
      <c r="AM259" s="267">
        <v>1000</v>
      </c>
      <c r="AN259" s="267">
        <v>1000</v>
      </c>
      <c r="AO259" s="267">
        <v>158000</v>
      </c>
      <c r="AP259" s="267">
        <v>11000</v>
      </c>
      <c r="AQ259" s="267">
        <v>28000</v>
      </c>
      <c r="AR259" s="267">
        <v>13000</v>
      </c>
      <c r="AS259" s="267">
        <v>7000</v>
      </c>
      <c r="AT259" s="267">
        <v>1000</v>
      </c>
      <c r="AU259" s="267">
        <v>19000</v>
      </c>
      <c r="AV259" s="267">
        <v>6000</v>
      </c>
      <c r="AW259" s="267">
        <v>4000</v>
      </c>
      <c r="AX259" s="267">
        <v>7000</v>
      </c>
      <c r="AY259" s="267">
        <v>1000</v>
      </c>
      <c r="AZ259" s="267">
        <v>5000</v>
      </c>
      <c r="BA259" s="267">
        <v>8000</v>
      </c>
      <c r="BB259" s="267">
        <v>1000</v>
      </c>
      <c r="BC259" s="267">
        <v>1000</v>
      </c>
      <c r="BD259" s="267">
        <v>8000</v>
      </c>
      <c r="BE259" s="267">
        <v>1000</v>
      </c>
      <c r="BF259" s="267">
        <v>1000</v>
      </c>
      <c r="BG259" s="267">
        <v>5000</v>
      </c>
      <c r="BH259" s="267">
        <v>1000</v>
      </c>
      <c r="BI259" s="267">
        <v>1000</v>
      </c>
      <c r="BJ259" s="267">
        <v>1000</v>
      </c>
      <c r="BK259" s="267">
        <v>1000</v>
      </c>
      <c r="BL259" s="267">
        <v>1000</v>
      </c>
      <c r="BM259" s="267">
        <v>1000</v>
      </c>
      <c r="BN259" s="267">
        <v>1000</v>
      </c>
      <c r="BO259" s="267">
        <v>1000</v>
      </c>
      <c r="BP259" s="267">
        <v>9000</v>
      </c>
      <c r="BQ259" s="267">
        <v>1000</v>
      </c>
      <c r="BR259" s="267">
        <v>1000</v>
      </c>
      <c r="BS259" s="267">
        <v>1000</v>
      </c>
      <c r="BT259" s="267">
        <v>1000</v>
      </c>
      <c r="BU259" s="267">
        <v>1000</v>
      </c>
      <c r="BV259" s="267">
        <v>1000</v>
      </c>
      <c r="BW259" s="267">
        <v>2000</v>
      </c>
      <c r="BX259" s="267">
        <v>1000</v>
      </c>
      <c r="BY259" s="267">
        <v>1000</v>
      </c>
      <c r="BZ259" s="267">
        <v>1000</v>
      </c>
      <c r="CA259" s="267">
        <v>1000</v>
      </c>
      <c r="CB259" s="267">
        <v>1000</v>
      </c>
      <c r="CC259" s="267">
        <v>1000</v>
      </c>
      <c r="CD259" s="267">
        <v>1000</v>
      </c>
      <c r="CE259" s="267">
        <v>9000</v>
      </c>
      <c r="CF259" s="267">
        <v>1000</v>
      </c>
      <c r="CG259" s="267">
        <v>1000</v>
      </c>
      <c r="CH259" s="267">
        <v>9000</v>
      </c>
      <c r="CI259" s="267">
        <v>1000</v>
      </c>
      <c r="CJ259" s="267">
        <v>1000</v>
      </c>
      <c r="CK259" s="267">
        <v>1000</v>
      </c>
      <c r="CL259" s="267">
        <v>1000</v>
      </c>
      <c r="CM259" s="267">
        <v>1000</v>
      </c>
      <c r="CN259" s="267">
        <v>1000</v>
      </c>
      <c r="CO259" s="267">
        <v>1000</v>
      </c>
      <c r="CP259" s="267">
        <v>1000</v>
      </c>
      <c r="CQ259" s="267">
        <v>1000</v>
      </c>
      <c r="CR259" s="267">
        <v>1000</v>
      </c>
      <c r="CS259" s="267">
        <v>1000</v>
      </c>
      <c r="CT259" s="267">
        <v>6000</v>
      </c>
      <c r="CU259" s="267">
        <v>6000</v>
      </c>
      <c r="CV259" s="267">
        <v>1000</v>
      </c>
      <c r="CW259" s="267">
        <v>80000</v>
      </c>
      <c r="CX259" s="267">
        <v>18000</v>
      </c>
      <c r="CY259" s="267">
        <v>31000</v>
      </c>
      <c r="CZ259" s="267">
        <v>5000</v>
      </c>
      <c r="DA259" s="267">
        <v>1000</v>
      </c>
      <c r="DB259" s="267">
        <v>1000</v>
      </c>
      <c r="DC259" s="267">
        <v>1000</v>
      </c>
      <c r="DD259" s="267">
        <v>1000</v>
      </c>
      <c r="DE259" s="267">
        <v>1000</v>
      </c>
      <c r="DF259" s="267">
        <v>1000</v>
      </c>
      <c r="DG259" s="267">
        <v>1000</v>
      </c>
      <c r="DH259" s="267">
        <v>1000</v>
      </c>
      <c r="DI259" s="267">
        <v>67000</v>
      </c>
      <c r="DJ259" s="267">
        <v>21000</v>
      </c>
      <c r="DK259" s="267">
        <v>8000</v>
      </c>
      <c r="DL259" s="267">
        <v>16000</v>
      </c>
      <c r="DM259" s="267">
        <v>4000</v>
      </c>
      <c r="DN259" s="267">
        <v>2000</v>
      </c>
      <c r="DO259" s="267">
        <v>12000</v>
      </c>
      <c r="DP259" s="267">
        <v>1000</v>
      </c>
      <c r="DQ259" s="267">
        <v>1000</v>
      </c>
      <c r="DR259" s="267">
        <v>143000</v>
      </c>
      <c r="DS259" s="267">
        <v>55000</v>
      </c>
      <c r="DT259" s="267">
        <v>64000</v>
      </c>
      <c r="DU259" s="267">
        <v>197000</v>
      </c>
      <c r="DV259" s="267">
        <v>43000</v>
      </c>
      <c r="DW259" s="267">
        <v>2730000</v>
      </c>
      <c r="DX259" s="267">
        <v>155000</v>
      </c>
      <c r="DY259" s="267">
        <v>2015000</v>
      </c>
      <c r="DZ259" s="267">
        <v>220000</v>
      </c>
      <c r="EA259" s="267">
        <v>307000</v>
      </c>
      <c r="EB259" s="267">
        <v>35000</v>
      </c>
      <c r="EC259" s="267">
        <v>143000</v>
      </c>
      <c r="ED259" s="267">
        <v>49000</v>
      </c>
      <c r="EE259" s="267">
        <v>2266000</v>
      </c>
      <c r="EF259" s="267">
        <v>209000</v>
      </c>
      <c r="EG259" s="267">
        <v>2443000</v>
      </c>
      <c r="EH259" s="267">
        <v>124000</v>
      </c>
      <c r="EI259" s="267">
        <v>2783000</v>
      </c>
      <c r="EJ259" s="267">
        <v>138000</v>
      </c>
      <c r="EK259" s="267">
        <v>1</v>
      </c>
      <c r="EL259" s="267">
        <v>1</v>
      </c>
      <c r="EM259" s="267">
        <v>1</v>
      </c>
      <c r="EN259" s="267">
        <v>1</v>
      </c>
      <c r="EO259" s="267">
        <v>0</v>
      </c>
      <c r="EP259" s="267">
        <v>0</v>
      </c>
      <c r="EQ259" s="267">
        <v>1</v>
      </c>
      <c r="ER259" s="267" t="s">
        <v>1085</v>
      </c>
    </row>
    <row r="260" spans="1:148" x14ac:dyDescent="0.35">
      <c r="A260" s="267" t="s">
        <v>1135</v>
      </c>
      <c r="B260" s="267">
        <v>22000</v>
      </c>
      <c r="C260" s="267">
        <v>6000</v>
      </c>
      <c r="D260" s="267">
        <v>1000</v>
      </c>
      <c r="E260" s="267">
        <v>14000</v>
      </c>
      <c r="F260" s="267">
        <v>5000</v>
      </c>
      <c r="G260" s="267">
        <v>2000</v>
      </c>
      <c r="H260" s="267">
        <v>14000</v>
      </c>
      <c r="I260" s="267">
        <v>7000</v>
      </c>
      <c r="J260" s="267">
        <v>3000</v>
      </c>
      <c r="K260" s="267">
        <v>7000</v>
      </c>
      <c r="L260" s="267">
        <v>1000</v>
      </c>
      <c r="M260" s="267">
        <v>1000</v>
      </c>
      <c r="N260" s="267">
        <v>65000</v>
      </c>
      <c r="O260" s="267">
        <v>3000</v>
      </c>
      <c r="P260" s="267">
        <v>1000</v>
      </c>
      <c r="Q260" s="267">
        <v>1000</v>
      </c>
      <c r="R260" s="267">
        <v>1000</v>
      </c>
      <c r="S260" s="267">
        <v>1000</v>
      </c>
      <c r="T260" s="267">
        <v>4000</v>
      </c>
      <c r="U260" s="267">
        <v>1000</v>
      </c>
      <c r="V260" s="267">
        <v>1000</v>
      </c>
      <c r="W260" s="267">
        <v>13000</v>
      </c>
      <c r="X260" s="267">
        <v>2000</v>
      </c>
      <c r="Y260" s="267">
        <v>1000</v>
      </c>
      <c r="Z260" s="267">
        <v>1000</v>
      </c>
      <c r="AA260" s="267">
        <v>1000</v>
      </c>
      <c r="AB260" s="267">
        <v>1000</v>
      </c>
      <c r="AC260" s="267">
        <v>1000</v>
      </c>
      <c r="AD260" s="267">
        <v>1000</v>
      </c>
      <c r="AE260" s="267">
        <v>1000</v>
      </c>
      <c r="AF260" s="267">
        <v>1000</v>
      </c>
      <c r="AG260" s="267">
        <v>1000</v>
      </c>
      <c r="AH260" s="267">
        <v>1000</v>
      </c>
      <c r="AI260" s="267">
        <v>9000</v>
      </c>
      <c r="AJ260" s="267">
        <v>7000</v>
      </c>
      <c r="AK260" s="267">
        <v>1000</v>
      </c>
      <c r="AL260" s="267">
        <v>1000</v>
      </c>
      <c r="AM260" s="267">
        <v>1000</v>
      </c>
      <c r="AN260" s="267">
        <v>1000</v>
      </c>
      <c r="AO260" s="267">
        <v>158000</v>
      </c>
      <c r="AP260" s="267">
        <v>11000</v>
      </c>
      <c r="AQ260" s="267">
        <v>28000</v>
      </c>
      <c r="AR260" s="267">
        <v>13000</v>
      </c>
      <c r="AS260" s="267">
        <v>7000</v>
      </c>
      <c r="AT260" s="267">
        <v>1000</v>
      </c>
      <c r="AU260" s="267">
        <v>19000</v>
      </c>
      <c r="AV260" s="267">
        <v>6000</v>
      </c>
      <c r="AW260" s="267">
        <v>4000</v>
      </c>
      <c r="AX260" s="267">
        <v>7000</v>
      </c>
      <c r="AY260" s="267">
        <v>1000</v>
      </c>
      <c r="AZ260" s="267">
        <v>5000</v>
      </c>
      <c r="BA260" s="267">
        <v>8000</v>
      </c>
      <c r="BB260" s="267">
        <v>1000</v>
      </c>
      <c r="BC260" s="267">
        <v>1000</v>
      </c>
      <c r="BD260" s="267">
        <v>8000</v>
      </c>
      <c r="BE260" s="267">
        <v>1000</v>
      </c>
      <c r="BF260" s="267">
        <v>1000</v>
      </c>
      <c r="BG260" s="267">
        <v>5000</v>
      </c>
      <c r="BH260" s="267">
        <v>1000</v>
      </c>
      <c r="BI260" s="267">
        <v>1000</v>
      </c>
      <c r="BJ260" s="267">
        <v>1000</v>
      </c>
      <c r="BK260" s="267">
        <v>1000</v>
      </c>
      <c r="BL260" s="267">
        <v>1000</v>
      </c>
      <c r="BM260" s="267">
        <v>1000</v>
      </c>
      <c r="BN260" s="267">
        <v>1000</v>
      </c>
      <c r="BO260" s="267">
        <v>1000</v>
      </c>
      <c r="BP260" s="267">
        <v>9000</v>
      </c>
      <c r="BQ260" s="267">
        <v>1000</v>
      </c>
      <c r="BR260" s="267">
        <v>1000</v>
      </c>
      <c r="BS260" s="267">
        <v>1000</v>
      </c>
      <c r="BT260" s="267">
        <v>1000</v>
      </c>
      <c r="BU260" s="267">
        <v>1000</v>
      </c>
      <c r="BV260" s="267">
        <v>1000</v>
      </c>
      <c r="BW260" s="267">
        <v>2000</v>
      </c>
      <c r="BX260" s="267">
        <v>1000</v>
      </c>
      <c r="BY260" s="267">
        <v>1000</v>
      </c>
      <c r="BZ260" s="267">
        <v>1000</v>
      </c>
      <c r="CA260" s="267">
        <v>1000</v>
      </c>
      <c r="CB260" s="267">
        <v>1000</v>
      </c>
      <c r="CC260" s="267">
        <v>1000</v>
      </c>
      <c r="CD260" s="267">
        <v>1000</v>
      </c>
      <c r="CE260" s="267">
        <v>9000</v>
      </c>
      <c r="CF260" s="267">
        <v>1000</v>
      </c>
      <c r="CG260" s="267">
        <v>1000</v>
      </c>
      <c r="CH260" s="267">
        <v>9000</v>
      </c>
      <c r="CI260" s="267">
        <v>1000</v>
      </c>
      <c r="CJ260" s="267">
        <v>1000</v>
      </c>
      <c r="CK260" s="267">
        <v>1000</v>
      </c>
      <c r="CL260" s="267">
        <v>1000</v>
      </c>
      <c r="CM260" s="267">
        <v>1000</v>
      </c>
      <c r="CN260" s="267">
        <v>1000</v>
      </c>
      <c r="CO260" s="267">
        <v>1000</v>
      </c>
      <c r="CP260" s="267">
        <v>1000</v>
      </c>
      <c r="CQ260" s="267">
        <v>1000</v>
      </c>
      <c r="CR260" s="267">
        <v>1000</v>
      </c>
      <c r="CS260" s="267">
        <v>1000</v>
      </c>
      <c r="CT260" s="267">
        <v>6000</v>
      </c>
      <c r="CU260" s="267">
        <v>6000</v>
      </c>
      <c r="CV260" s="267">
        <v>1000</v>
      </c>
      <c r="CW260" s="267">
        <v>80000</v>
      </c>
      <c r="CX260" s="267">
        <v>18000</v>
      </c>
      <c r="CY260" s="267">
        <v>31000</v>
      </c>
      <c r="CZ260" s="267">
        <v>5000</v>
      </c>
      <c r="DA260" s="267">
        <v>1000</v>
      </c>
      <c r="DB260" s="267">
        <v>1000</v>
      </c>
      <c r="DC260" s="267">
        <v>1000</v>
      </c>
      <c r="DD260" s="267">
        <v>1000</v>
      </c>
      <c r="DE260" s="267">
        <v>1000</v>
      </c>
      <c r="DF260" s="267">
        <v>1000</v>
      </c>
      <c r="DG260" s="267">
        <v>1000</v>
      </c>
      <c r="DH260" s="267">
        <v>1000</v>
      </c>
      <c r="DI260" s="267">
        <v>67000</v>
      </c>
      <c r="DJ260" s="267">
        <v>21000</v>
      </c>
      <c r="DK260" s="267">
        <v>8000</v>
      </c>
      <c r="DL260" s="267">
        <v>16000</v>
      </c>
      <c r="DM260" s="267">
        <v>4000</v>
      </c>
      <c r="DN260" s="267">
        <v>2000</v>
      </c>
      <c r="DO260" s="267">
        <v>12000</v>
      </c>
      <c r="DP260" s="267">
        <v>1000</v>
      </c>
      <c r="DQ260" s="267">
        <v>1000</v>
      </c>
      <c r="DR260" s="267">
        <v>143000</v>
      </c>
      <c r="DS260" s="267">
        <v>55000</v>
      </c>
      <c r="DT260" s="267">
        <v>64000</v>
      </c>
      <c r="DU260" s="267">
        <v>197000</v>
      </c>
      <c r="DV260" s="267">
        <v>43000</v>
      </c>
      <c r="DW260" s="267">
        <v>2730000</v>
      </c>
      <c r="DX260" s="267">
        <v>155000</v>
      </c>
      <c r="DY260" s="267">
        <v>2015000</v>
      </c>
      <c r="DZ260" s="267">
        <v>220000</v>
      </c>
      <c r="EA260" s="267">
        <v>307000</v>
      </c>
      <c r="EB260" s="267">
        <v>35000</v>
      </c>
      <c r="EC260" s="267">
        <v>143000</v>
      </c>
      <c r="ED260" s="267">
        <v>49000</v>
      </c>
      <c r="EE260" s="267">
        <v>2266000</v>
      </c>
      <c r="EF260" s="267">
        <v>209000</v>
      </c>
      <c r="EG260" s="267">
        <v>2443000</v>
      </c>
      <c r="EH260" s="267">
        <v>124000</v>
      </c>
      <c r="EI260" s="267">
        <v>2783000</v>
      </c>
      <c r="EJ260" s="267">
        <v>138000</v>
      </c>
      <c r="EK260" s="267">
        <v>1</v>
      </c>
      <c r="EL260" s="267">
        <v>1</v>
      </c>
      <c r="EM260" s="267">
        <v>1</v>
      </c>
      <c r="EN260" s="267">
        <v>1</v>
      </c>
      <c r="EO260" s="267">
        <v>0</v>
      </c>
      <c r="EP260" s="267">
        <v>0</v>
      </c>
      <c r="EQ260" s="267">
        <v>0</v>
      </c>
      <c r="ER260" s="267" t="s">
        <v>1133</v>
      </c>
    </row>
    <row r="261" spans="1:148" x14ac:dyDescent="0.35">
      <c r="A261" s="267" t="s">
        <v>1553</v>
      </c>
      <c r="B261" s="267">
        <v>22000</v>
      </c>
      <c r="C261" s="267">
        <v>6000</v>
      </c>
      <c r="D261" s="267">
        <v>1000</v>
      </c>
      <c r="E261" s="267">
        <v>14000</v>
      </c>
      <c r="F261" s="267">
        <v>5000</v>
      </c>
      <c r="G261" s="267">
        <v>2000</v>
      </c>
      <c r="H261" s="267">
        <v>14000</v>
      </c>
      <c r="I261" s="267">
        <v>7000</v>
      </c>
      <c r="J261" s="267">
        <v>3000</v>
      </c>
      <c r="K261" s="267">
        <v>7000</v>
      </c>
      <c r="L261" s="267">
        <v>1000</v>
      </c>
      <c r="M261" s="267">
        <v>1000</v>
      </c>
      <c r="N261" s="267">
        <v>65000</v>
      </c>
      <c r="O261" s="267">
        <v>3000</v>
      </c>
      <c r="P261" s="267">
        <v>1000</v>
      </c>
      <c r="Q261" s="267">
        <v>1000</v>
      </c>
      <c r="R261" s="267">
        <v>1000</v>
      </c>
      <c r="S261" s="267">
        <v>1000</v>
      </c>
      <c r="T261" s="267">
        <v>4000</v>
      </c>
      <c r="U261" s="267">
        <v>1000</v>
      </c>
      <c r="V261" s="267">
        <v>1000</v>
      </c>
      <c r="W261" s="267">
        <v>13000</v>
      </c>
      <c r="X261" s="267">
        <v>2000</v>
      </c>
      <c r="Y261" s="267">
        <v>1000</v>
      </c>
      <c r="Z261" s="267">
        <v>1000</v>
      </c>
      <c r="AA261" s="267">
        <v>1000</v>
      </c>
      <c r="AB261" s="267">
        <v>1000</v>
      </c>
      <c r="AC261" s="267">
        <v>1000</v>
      </c>
      <c r="AD261" s="267">
        <v>1000</v>
      </c>
      <c r="AE261" s="267">
        <v>1000</v>
      </c>
      <c r="AF261" s="267">
        <v>1000</v>
      </c>
      <c r="AG261" s="267">
        <v>1000</v>
      </c>
      <c r="AH261" s="267">
        <v>1000</v>
      </c>
      <c r="AI261" s="267">
        <v>9000</v>
      </c>
      <c r="AJ261" s="267">
        <v>7000</v>
      </c>
      <c r="AK261" s="267">
        <v>1000</v>
      </c>
      <c r="AL261" s="267">
        <v>1000</v>
      </c>
      <c r="AM261" s="267">
        <v>1000</v>
      </c>
      <c r="AN261" s="267">
        <v>1000</v>
      </c>
      <c r="AO261" s="267">
        <v>158000</v>
      </c>
      <c r="AP261" s="267">
        <v>11000</v>
      </c>
      <c r="AQ261" s="267">
        <v>28000</v>
      </c>
      <c r="AR261" s="267">
        <v>13000</v>
      </c>
      <c r="AS261" s="267">
        <v>7000</v>
      </c>
      <c r="AT261" s="267">
        <v>1000</v>
      </c>
      <c r="AU261" s="267">
        <v>19000</v>
      </c>
      <c r="AV261" s="267">
        <v>6000</v>
      </c>
      <c r="AW261" s="267">
        <v>4000</v>
      </c>
      <c r="AX261" s="267">
        <v>7000</v>
      </c>
      <c r="AY261" s="267">
        <v>1000</v>
      </c>
      <c r="AZ261" s="267">
        <v>5000</v>
      </c>
      <c r="BA261" s="267">
        <v>8000</v>
      </c>
      <c r="BB261" s="267">
        <v>1000</v>
      </c>
      <c r="BC261" s="267">
        <v>1000</v>
      </c>
      <c r="BD261" s="267">
        <v>8000</v>
      </c>
      <c r="BE261" s="267">
        <v>1000</v>
      </c>
      <c r="BF261" s="267">
        <v>1000</v>
      </c>
      <c r="BG261" s="267">
        <v>5000</v>
      </c>
      <c r="BH261" s="267">
        <v>1000</v>
      </c>
      <c r="BI261" s="267">
        <v>1000</v>
      </c>
      <c r="BJ261" s="267">
        <v>1000</v>
      </c>
      <c r="BK261" s="267">
        <v>1000</v>
      </c>
      <c r="BL261" s="267">
        <v>1000</v>
      </c>
      <c r="BM261" s="267">
        <v>1000</v>
      </c>
      <c r="BN261" s="267">
        <v>1000</v>
      </c>
      <c r="BO261" s="267">
        <v>1000</v>
      </c>
      <c r="BP261" s="267">
        <v>9000</v>
      </c>
      <c r="BQ261" s="267">
        <v>1000</v>
      </c>
      <c r="BR261" s="267">
        <v>1000</v>
      </c>
      <c r="BS261" s="267">
        <v>1000</v>
      </c>
      <c r="BT261" s="267">
        <v>1000</v>
      </c>
      <c r="BU261" s="267">
        <v>1000</v>
      </c>
      <c r="BV261" s="267">
        <v>1000</v>
      </c>
      <c r="BW261" s="267">
        <v>2000</v>
      </c>
      <c r="BX261" s="267">
        <v>1000</v>
      </c>
      <c r="BY261" s="267">
        <v>1000</v>
      </c>
      <c r="BZ261" s="267">
        <v>1000</v>
      </c>
      <c r="CA261" s="267">
        <v>1000</v>
      </c>
      <c r="CB261" s="267">
        <v>1000</v>
      </c>
      <c r="CC261" s="267">
        <v>1000</v>
      </c>
      <c r="CD261" s="267">
        <v>1000</v>
      </c>
      <c r="CE261" s="267">
        <v>9000</v>
      </c>
      <c r="CF261" s="267">
        <v>1000</v>
      </c>
      <c r="CG261" s="267">
        <v>1000</v>
      </c>
      <c r="CH261" s="267">
        <v>9000</v>
      </c>
      <c r="CI261" s="267">
        <v>1000</v>
      </c>
      <c r="CJ261" s="267">
        <v>1000</v>
      </c>
      <c r="CK261" s="267">
        <v>1000</v>
      </c>
      <c r="CL261" s="267">
        <v>1000</v>
      </c>
      <c r="CM261" s="267">
        <v>1000</v>
      </c>
      <c r="CN261" s="267">
        <v>1000</v>
      </c>
      <c r="CO261" s="267">
        <v>1000</v>
      </c>
      <c r="CP261" s="267">
        <v>1000</v>
      </c>
      <c r="CQ261" s="267">
        <v>1000</v>
      </c>
      <c r="CR261" s="267">
        <v>1000</v>
      </c>
      <c r="CS261" s="267">
        <v>1000</v>
      </c>
      <c r="CT261" s="267">
        <v>6000</v>
      </c>
      <c r="CU261" s="267">
        <v>6000</v>
      </c>
      <c r="CV261" s="267">
        <v>1000</v>
      </c>
      <c r="CW261" s="267">
        <v>80000</v>
      </c>
      <c r="CX261" s="267">
        <v>18000</v>
      </c>
      <c r="CY261" s="267">
        <v>31000</v>
      </c>
      <c r="CZ261" s="267">
        <v>5000</v>
      </c>
      <c r="DA261" s="267">
        <v>1000</v>
      </c>
      <c r="DB261" s="267">
        <v>1000</v>
      </c>
      <c r="DC261" s="267">
        <v>1000</v>
      </c>
      <c r="DD261" s="267">
        <v>1000</v>
      </c>
      <c r="DE261" s="267">
        <v>1000</v>
      </c>
      <c r="DF261" s="267">
        <v>1000</v>
      </c>
      <c r="DG261" s="267">
        <v>1000</v>
      </c>
      <c r="DH261" s="267">
        <v>1000</v>
      </c>
      <c r="DI261" s="267">
        <v>67000</v>
      </c>
      <c r="DJ261" s="267">
        <v>21000</v>
      </c>
      <c r="DK261" s="267">
        <v>8000</v>
      </c>
      <c r="DL261" s="267">
        <v>16000</v>
      </c>
      <c r="DM261" s="267">
        <v>4000</v>
      </c>
      <c r="DN261" s="267">
        <v>2000</v>
      </c>
      <c r="DO261" s="267">
        <v>12000</v>
      </c>
      <c r="DP261" s="267">
        <v>1000</v>
      </c>
      <c r="DQ261" s="267">
        <v>1000</v>
      </c>
      <c r="DR261" s="267">
        <v>143000</v>
      </c>
      <c r="DS261" s="267">
        <v>55000</v>
      </c>
      <c r="DT261" s="267">
        <v>64000</v>
      </c>
      <c r="DU261" s="267">
        <v>197000</v>
      </c>
      <c r="DV261" s="267">
        <v>43000</v>
      </c>
      <c r="DW261" s="267">
        <v>2730000</v>
      </c>
      <c r="DX261" s="267">
        <v>155000</v>
      </c>
      <c r="DY261" s="267">
        <v>2015000</v>
      </c>
      <c r="DZ261" s="267">
        <v>220000</v>
      </c>
      <c r="EA261" s="267">
        <v>307000</v>
      </c>
      <c r="EB261" s="267">
        <v>35000</v>
      </c>
      <c r="EC261" s="267">
        <v>143000</v>
      </c>
      <c r="ED261" s="267">
        <v>49000</v>
      </c>
      <c r="EE261" s="267">
        <v>2266000</v>
      </c>
      <c r="EF261" s="267">
        <v>209000</v>
      </c>
      <c r="EG261" s="267">
        <v>2443000</v>
      </c>
      <c r="EH261" s="267">
        <v>124000</v>
      </c>
      <c r="EI261" s="267">
        <v>2783000</v>
      </c>
      <c r="EJ261" s="267">
        <v>138000</v>
      </c>
      <c r="EK261" s="267">
        <v>1</v>
      </c>
      <c r="EL261" s="267">
        <v>1</v>
      </c>
      <c r="EM261" s="267">
        <v>1</v>
      </c>
      <c r="EN261" s="267">
        <v>1</v>
      </c>
      <c r="EO261" s="267">
        <v>0</v>
      </c>
      <c r="EP261" s="267">
        <v>0</v>
      </c>
      <c r="EQ261" s="267">
        <v>1</v>
      </c>
      <c r="ER261" s="267" t="s">
        <v>1551</v>
      </c>
    </row>
    <row r="262" spans="1:148" x14ac:dyDescent="0.35">
      <c r="A262" s="267" t="s">
        <v>1582</v>
      </c>
      <c r="B262" s="267">
        <v>22000</v>
      </c>
      <c r="C262" s="267">
        <v>6000</v>
      </c>
      <c r="D262" s="267">
        <v>1000</v>
      </c>
      <c r="E262" s="267">
        <v>14000</v>
      </c>
      <c r="F262" s="267">
        <v>5000</v>
      </c>
      <c r="G262" s="267">
        <v>2000</v>
      </c>
      <c r="H262" s="267">
        <v>14000</v>
      </c>
      <c r="I262" s="267">
        <v>7000</v>
      </c>
      <c r="J262" s="267">
        <v>3000</v>
      </c>
      <c r="K262" s="267">
        <v>7000</v>
      </c>
      <c r="L262" s="267">
        <v>1000</v>
      </c>
      <c r="M262" s="267">
        <v>1000</v>
      </c>
      <c r="N262" s="267">
        <v>65000</v>
      </c>
      <c r="O262" s="267">
        <v>3000</v>
      </c>
      <c r="P262" s="267">
        <v>1000</v>
      </c>
      <c r="Q262" s="267">
        <v>1000</v>
      </c>
      <c r="R262" s="267">
        <v>1000</v>
      </c>
      <c r="S262" s="267">
        <v>1000</v>
      </c>
      <c r="T262" s="267">
        <v>4000</v>
      </c>
      <c r="U262" s="267">
        <v>1000</v>
      </c>
      <c r="V262" s="267">
        <v>1000</v>
      </c>
      <c r="W262" s="267">
        <v>13000</v>
      </c>
      <c r="X262" s="267">
        <v>2000</v>
      </c>
      <c r="Y262" s="267">
        <v>1000</v>
      </c>
      <c r="Z262" s="267">
        <v>1000</v>
      </c>
      <c r="AA262" s="267">
        <v>1000</v>
      </c>
      <c r="AB262" s="267">
        <v>1000</v>
      </c>
      <c r="AC262" s="267">
        <v>1000</v>
      </c>
      <c r="AD262" s="267">
        <v>1000</v>
      </c>
      <c r="AE262" s="267">
        <v>1000</v>
      </c>
      <c r="AF262" s="267">
        <v>1000</v>
      </c>
      <c r="AG262" s="267">
        <v>1000</v>
      </c>
      <c r="AH262" s="267">
        <v>1000</v>
      </c>
      <c r="AI262" s="267">
        <v>9000</v>
      </c>
      <c r="AJ262" s="267">
        <v>7000</v>
      </c>
      <c r="AK262" s="267">
        <v>1000</v>
      </c>
      <c r="AL262" s="267">
        <v>1000</v>
      </c>
      <c r="AM262" s="267">
        <v>1000</v>
      </c>
      <c r="AN262" s="267">
        <v>1000</v>
      </c>
      <c r="AO262" s="267">
        <v>158000</v>
      </c>
      <c r="AP262" s="267">
        <v>11000</v>
      </c>
      <c r="AQ262" s="267">
        <v>28000</v>
      </c>
      <c r="AR262" s="267">
        <v>13000</v>
      </c>
      <c r="AS262" s="267">
        <v>7000</v>
      </c>
      <c r="AT262" s="267">
        <v>1000</v>
      </c>
      <c r="AU262" s="267">
        <v>19000</v>
      </c>
      <c r="AV262" s="267">
        <v>6000</v>
      </c>
      <c r="AW262" s="267">
        <v>4000</v>
      </c>
      <c r="AX262" s="267">
        <v>7000</v>
      </c>
      <c r="AY262" s="267">
        <v>1000</v>
      </c>
      <c r="AZ262" s="267">
        <v>5000</v>
      </c>
      <c r="BA262" s="267">
        <v>8000</v>
      </c>
      <c r="BB262" s="267">
        <v>1000</v>
      </c>
      <c r="BC262" s="267">
        <v>1000</v>
      </c>
      <c r="BD262" s="267">
        <v>8000</v>
      </c>
      <c r="BE262" s="267">
        <v>1000</v>
      </c>
      <c r="BF262" s="267">
        <v>1000</v>
      </c>
      <c r="BG262" s="267">
        <v>5000</v>
      </c>
      <c r="BH262" s="267">
        <v>1000</v>
      </c>
      <c r="BI262" s="267">
        <v>1000</v>
      </c>
      <c r="BJ262" s="267">
        <v>1000</v>
      </c>
      <c r="BK262" s="267">
        <v>1000</v>
      </c>
      <c r="BL262" s="267">
        <v>1000</v>
      </c>
      <c r="BM262" s="267">
        <v>1000</v>
      </c>
      <c r="BN262" s="267">
        <v>1000</v>
      </c>
      <c r="BO262" s="267">
        <v>1000</v>
      </c>
      <c r="BP262" s="267">
        <v>9000</v>
      </c>
      <c r="BQ262" s="267">
        <v>1000</v>
      </c>
      <c r="BR262" s="267">
        <v>1000</v>
      </c>
      <c r="BS262" s="267">
        <v>1000</v>
      </c>
      <c r="BT262" s="267">
        <v>1000</v>
      </c>
      <c r="BU262" s="267">
        <v>1000</v>
      </c>
      <c r="BV262" s="267">
        <v>1000</v>
      </c>
      <c r="BW262" s="267">
        <v>2000</v>
      </c>
      <c r="BX262" s="267">
        <v>1000</v>
      </c>
      <c r="BY262" s="267">
        <v>1000</v>
      </c>
      <c r="BZ262" s="267">
        <v>1000</v>
      </c>
      <c r="CA262" s="267">
        <v>1000</v>
      </c>
      <c r="CB262" s="267">
        <v>1000</v>
      </c>
      <c r="CC262" s="267">
        <v>1000</v>
      </c>
      <c r="CD262" s="267">
        <v>1000</v>
      </c>
      <c r="CE262" s="267">
        <v>9000</v>
      </c>
      <c r="CF262" s="267">
        <v>1000</v>
      </c>
      <c r="CG262" s="267">
        <v>1000</v>
      </c>
      <c r="CH262" s="267">
        <v>9000</v>
      </c>
      <c r="CI262" s="267">
        <v>1000</v>
      </c>
      <c r="CJ262" s="267">
        <v>1000</v>
      </c>
      <c r="CK262" s="267">
        <v>1000</v>
      </c>
      <c r="CL262" s="267">
        <v>1000</v>
      </c>
      <c r="CM262" s="267">
        <v>1000</v>
      </c>
      <c r="CN262" s="267">
        <v>1000</v>
      </c>
      <c r="CO262" s="267">
        <v>1000</v>
      </c>
      <c r="CP262" s="267">
        <v>1000</v>
      </c>
      <c r="CQ262" s="267">
        <v>1000</v>
      </c>
      <c r="CR262" s="267">
        <v>1000</v>
      </c>
      <c r="CS262" s="267">
        <v>1000</v>
      </c>
      <c r="CT262" s="267">
        <v>6000</v>
      </c>
      <c r="CU262" s="267">
        <v>6000</v>
      </c>
      <c r="CV262" s="267">
        <v>1000</v>
      </c>
      <c r="CW262" s="267">
        <v>80000</v>
      </c>
      <c r="CX262" s="267">
        <v>18000</v>
      </c>
      <c r="CY262" s="267">
        <v>31000</v>
      </c>
      <c r="CZ262" s="267">
        <v>5000</v>
      </c>
      <c r="DA262" s="267">
        <v>1000</v>
      </c>
      <c r="DB262" s="267">
        <v>1000</v>
      </c>
      <c r="DC262" s="267">
        <v>1000</v>
      </c>
      <c r="DD262" s="267">
        <v>1000</v>
      </c>
      <c r="DE262" s="267">
        <v>1000</v>
      </c>
      <c r="DF262" s="267">
        <v>1000</v>
      </c>
      <c r="DG262" s="267">
        <v>1000</v>
      </c>
      <c r="DH262" s="267">
        <v>1000</v>
      </c>
      <c r="DI262" s="267">
        <v>67000</v>
      </c>
      <c r="DJ262" s="267">
        <v>21000</v>
      </c>
      <c r="DK262" s="267">
        <v>8000</v>
      </c>
      <c r="DL262" s="267">
        <v>16000</v>
      </c>
      <c r="DM262" s="267">
        <v>4000</v>
      </c>
      <c r="DN262" s="267">
        <v>2000</v>
      </c>
      <c r="DO262" s="267">
        <v>12000</v>
      </c>
      <c r="DP262" s="267">
        <v>1000</v>
      </c>
      <c r="DQ262" s="267">
        <v>1000</v>
      </c>
      <c r="DR262" s="267">
        <v>143000</v>
      </c>
      <c r="DS262" s="267">
        <v>55000</v>
      </c>
      <c r="DT262" s="267">
        <v>64000</v>
      </c>
      <c r="DU262" s="267">
        <v>197000</v>
      </c>
      <c r="DV262" s="267">
        <v>43000</v>
      </c>
      <c r="DW262" s="267">
        <v>2730000</v>
      </c>
      <c r="DX262" s="267">
        <v>155000</v>
      </c>
      <c r="DY262" s="267">
        <v>2015000</v>
      </c>
      <c r="DZ262" s="267">
        <v>220000</v>
      </c>
      <c r="EA262" s="267">
        <v>307000</v>
      </c>
      <c r="EB262" s="267">
        <v>35000</v>
      </c>
      <c r="EC262" s="267">
        <v>143000</v>
      </c>
      <c r="ED262" s="267">
        <v>49000</v>
      </c>
      <c r="EE262" s="267">
        <v>2266000</v>
      </c>
      <c r="EF262" s="267">
        <v>209000</v>
      </c>
      <c r="EG262" s="267">
        <v>2443000</v>
      </c>
      <c r="EH262" s="267">
        <v>124000</v>
      </c>
      <c r="EI262" s="267">
        <v>2783000</v>
      </c>
      <c r="EJ262" s="267">
        <v>138000</v>
      </c>
      <c r="EK262" s="267">
        <v>1</v>
      </c>
      <c r="EL262" s="267">
        <v>1</v>
      </c>
      <c r="EM262" s="267">
        <v>1</v>
      </c>
      <c r="EN262" s="267">
        <v>1</v>
      </c>
      <c r="EO262" s="267">
        <v>0</v>
      </c>
      <c r="EP262" s="267">
        <v>0</v>
      </c>
      <c r="EQ262" s="267">
        <v>1</v>
      </c>
      <c r="ER262" s="267" t="s">
        <v>1580</v>
      </c>
    </row>
    <row r="263" spans="1:148" x14ac:dyDescent="0.35">
      <c r="A263" s="267" t="s">
        <v>2086</v>
      </c>
      <c r="B263" s="267">
        <v>22000</v>
      </c>
      <c r="C263" s="267">
        <v>6000</v>
      </c>
      <c r="D263" s="267">
        <v>1000</v>
      </c>
      <c r="E263" s="267">
        <v>14000</v>
      </c>
      <c r="F263" s="267">
        <v>5000</v>
      </c>
      <c r="G263" s="267">
        <v>2000</v>
      </c>
      <c r="H263" s="267">
        <v>14000</v>
      </c>
      <c r="I263" s="267">
        <v>7000</v>
      </c>
      <c r="J263" s="267">
        <v>3000</v>
      </c>
      <c r="K263" s="267">
        <v>7000</v>
      </c>
      <c r="L263" s="267">
        <v>1000</v>
      </c>
      <c r="M263" s="267">
        <v>1000</v>
      </c>
      <c r="N263" s="267">
        <v>65000</v>
      </c>
      <c r="O263" s="267">
        <v>3000</v>
      </c>
      <c r="P263" s="267">
        <v>1000</v>
      </c>
      <c r="Q263" s="267">
        <v>1000</v>
      </c>
      <c r="R263" s="267">
        <v>1000</v>
      </c>
      <c r="S263" s="267">
        <v>1000</v>
      </c>
      <c r="T263" s="267">
        <v>4000</v>
      </c>
      <c r="U263" s="267">
        <v>1000</v>
      </c>
      <c r="V263" s="267">
        <v>1000</v>
      </c>
      <c r="W263" s="267">
        <v>13000</v>
      </c>
      <c r="X263" s="267">
        <v>2000</v>
      </c>
      <c r="Y263" s="267">
        <v>1000</v>
      </c>
      <c r="Z263" s="267">
        <v>1000</v>
      </c>
      <c r="AA263" s="267">
        <v>1000</v>
      </c>
      <c r="AB263" s="267">
        <v>1000</v>
      </c>
      <c r="AC263" s="267">
        <v>1000</v>
      </c>
      <c r="AD263" s="267">
        <v>1000</v>
      </c>
      <c r="AE263" s="267">
        <v>1000</v>
      </c>
      <c r="AF263" s="267">
        <v>1000</v>
      </c>
      <c r="AG263" s="267">
        <v>1000</v>
      </c>
      <c r="AH263" s="267">
        <v>1000</v>
      </c>
      <c r="AI263" s="267">
        <v>9000</v>
      </c>
      <c r="AJ263" s="267">
        <v>7000</v>
      </c>
      <c r="AK263" s="267">
        <v>1000</v>
      </c>
      <c r="AL263" s="267">
        <v>1000</v>
      </c>
      <c r="AM263" s="267">
        <v>1000</v>
      </c>
      <c r="AN263" s="267">
        <v>1000</v>
      </c>
      <c r="AO263" s="267">
        <v>158000</v>
      </c>
      <c r="AP263" s="267">
        <v>11000</v>
      </c>
      <c r="AQ263" s="267">
        <v>28000</v>
      </c>
      <c r="AR263" s="267">
        <v>13000</v>
      </c>
      <c r="AS263" s="267">
        <v>7000</v>
      </c>
      <c r="AT263" s="267">
        <v>1000</v>
      </c>
      <c r="AU263" s="267">
        <v>19000</v>
      </c>
      <c r="AV263" s="267">
        <v>6000</v>
      </c>
      <c r="AW263" s="267">
        <v>4000</v>
      </c>
      <c r="AX263" s="267">
        <v>7000</v>
      </c>
      <c r="AY263" s="267">
        <v>1000</v>
      </c>
      <c r="AZ263" s="267">
        <v>5000</v>
      </c>
      <c r="BA263" s="267">
        <v>8000</v>
      </c>
      <c r="BB263" s="267">
        <v>1000</v>
      </c>
      <c r="BC263" s="267">
        <v>1000</v>
      </c>
      <c r="BD263" s="267">
        <v>8000</v>
      </c>
      <c r="BE263" s="267">
        <v>1000</v>
      </c>
      <c r="BF263" s="267">
        <v>1000</v>
      </c>
      <c r="BG263" s="267">
        <v>5000</v>
      </c>
      <c r="BH263" s="267">
        <v>1000</v>
      </c>
      <c r="BI263" s="267">
        <v>1000</v>
      </c>
      <c r="BJ263" s="267">
        <v>1000</v>
      </c>
      <c r="BK263" s="267">
        <v>1000</v>
      </c>
      <c r="BL263" s="267">
        <v>1000</v>
      </c>
      <c r="BM263" s="267">
        <v>1000</v>
      </c>
      <c r="BN263" s="267">
        <v>1000</v>
      </c>
      <c r="BO263" s="267">
        <v>1000</v>
      </c>
      <c r="BP263" s="267">
        <v>9000</v>
      </c>
      <c r="BQ263" s="267">
        <v>1000</v>
      </c>
      <c r="BR263" s="267">
        <v>1000</v>
      </c>
      <c r="BS263" s="267">
        <v>1000</v>
      </c>
      <c r="BT263" s="267">
        <v>1000</v>
      </c>
      <c r="BU263" s="267">
        <v>1000</v>
      </c>
      <c r="BV263" s="267">
        <v>1000</v>
      </c>
      <c r="BW263" s="267">
        <v>2000</v>
      </c>
      <c r="BX263" s="267">
        <v>1000</v>
      </c>
      <c r="BY263" s="267">
        <v>1000</v>
      </c>
      <c r="BZ263" s="267">
        <v>1000</v>
      </c>
      <c r="CA263" s="267">
        <v>1000</v>
      </c>
      <c r="CB263" s="267">
        <v>1000</v>
      </c>
      <c r="CC263" s="267">
        <v>1000</v>
      </c>
      <c r="CD263" s="267">
        <v>1000</v>
      </c>
      <c r="CE263" s="267">
        <v>9000</v>
      </c>
      <c r="CF263" s="267">
        <v>1000</v>
      </c>
      <c r="CG263" s="267">
        <v>1000</v>
      </c>
      <c r="CH263" s="267">
        <v>9000</v>
      </c>
      <c r="CI263" s="267">
        <v>1000</v>
      </c>
      <c r="CJ263" s="267">
        <v>1000</v>
      </c>
      <c r="CK263" s="267">
        <v>1000</v>
      </c>
      <c r="CL263" s="267">
        <v>1000</v>
      </c>
      <c r="CM263" s="267">
        <v>1000</v>
      </c>
      <c r="CN263" s="267">
        <v>1000</v>
      </c>
      <c r="CO263" s="267">
        <v>1000</v>
      </c>
      <c r="CP263" s="267">
        <v>1000</v>
      </c>
      <c r="CQ263" s="267">
        <v>1000</v>
      </c>
      <c r="CR263" s="267">
        <v>1000</v>
      </c>
      <c r="CS263" s="267">
        <v>1000</v>
      </c>
      <c r="CT263" s="267">
        <v>6000</v>
      </c>
      <c r="CU263" s="267">
        <v>6000</v>
      </c>
      <c r="CV263" s="267">
        <v>1000</v>
      </c>
      <c r="CW263" s="267">
        <v>80000</v>
      </c>
      <c r="CX263" s="267">
        <v>18000</v>
      </c>
      <c r="CY263" s="267">
        <v>31000</v>
      </c>
      <c r="CZ263" s="267">
        <v>5000</v>
      </c>
      <c r="DA263" s="267">
        <v>1000</v>
      </c>
      <c r="DB263" s="267">
        <v>1000</v>
      </c>
      <c r="DC263" s="267">
        <v>1000</v>
      </c>
      <c r="DD263" s="267">
        <v>1000</v>
      </c>
      <c r="DE263" s="267">
        <v>1000</v>
      </c>
      <c r="DF263" s="267">
        <v>1000</v>
      </c>
      <c r="DG263" s="267">
        <v>1000</v>
      </c>
      <c r="DH263" s="267">
        <v>1000</v>
      </c>
      <c r="DI263" s="267">
        <v>67000</v>
      </c>
      <c r="DJ263" s="267">
        <v>21000</v>
      </c>
      <c r="DK263" s="267">
        <v>8000</v>
      </c>
      <c r="DL263" s="267">
        <v>16000</v>
      </c>
      <c r="DM263" s="267">
        <v>4000</v>
      </c>
      <c r="DN263" s="267">
        <v>2000</v>
      </c>
      <c r="DO263" s="267">
        <v>12000</v>
      </c>
      <c r="DP263" s="267">
        <v>1000</v>
      </c>
      <c r="DQ263" s="267">
        <v>1000</v>
      </c>
      <c r="DR263" s="267">
        <v>143000</v>
      </c>
      <c r="DS263" s="267">
        <v>55000</v>
      </c>
      <c r="DT263" s="267">
        <v>64000</v>
      </c>
      <c r="DU263" s="267">
        <v>197000</v>
      </c>
      <c r="DV263" s="267">
        <v>43000</v>
      </c>
      <c r="DW263" s="267">
        <v>2730000</v>
      </c>
      <c r="DX263" s="267">
        <v>155000</v>
      </c>
      <c r="DY263" s="267">
        <v>2015000</v>
      </c>
      <c r="DZ263" s="267">
        <v>220000</v>
      </c>
      <c r="EA263" s="267">
        <v>307000</v>
      </c>
      <c r="EB263" s="267">
        <v>35000</v>
      </c>
      <c r="EC263" s="267">
        <v>143000</v>
      </c>
      <c r="ED263" s="267">
        <v>49000</v>
      </c>
      <c r="EE263" s="267">
        <v>2266000</v>
      </c>
      <c r="EF263" s="267">
        <v>209000</v>
      </c>
      <c r="EG263" s="267">
        <v>2443000</v>
      </c>
      <c r="EH263" s="267">
        <v>124000</v>
      </c>
      <c r="EI263" s="267">
        <v>2783000</v>
      </c>
      <c r="EJ263" s="267">
        <v>138000</v>
      </c>
      <c r="EK263" s="267">
        <v>1</v>
      </c>
      <c r="EL263" s="267">
        <v>1</v>
      </c>
      <c r="EM263" s="267">
        <v>1</v>
      </c>
      <c r="EN263" s="267">
        <v>1</v>
      </c>
      <c r="EO263" s="267">
        <v>0</v>
      </c>
      <c r="EP263" s="267">
        <v>0</v>
      </c>
      <c r="EQ263" s="267">
        <v>0</v>
      </c>
      <c r="ER263" s="267" t="s">
        <v>2084</v>
      </c>
    </row>
    <row r="264" spans="1:148" x14ac:dyDescent="0.35">
      <c r="A264" s="267" t="s">
        <v>1394</v>
      </c>
      <c r="B264" s="267">
        <v>22000</v>
      </c>
      <c r="C264" s="267">
        <v>6000</v>
      </c>
      <c r="D264" s="267">
        <v>1000</v>
      </c>
      <c r="E264" s="267">
        <v>14000</v>
      </c>
      <c r="F264" s="267">
        <v>5000</v>
      </c>
      <c r="G264" s="267">
        <v>2000</v>
      </c>
      <c r="H264" s="267">
        <v>14000</v>
      </c>
      <c r="I264" s="267">
        <v>7000</v>
      </c>
      <c r="J264" s="267">
        <v>3000</v>
      </c>
      <c r="K264" s="267">
        <v>7000</v>
      </c>
      <c r="L264" s="267">
        <v>1000</v>
      </c>
      <c r="M264" s="267">
        <v>1000</v>
      </c>
      <c r="N264" s="267">
        <v>65000</v>
      </c>
      <c r="O264" s="267">
        <v>3000</v>
      </c>
      <c r="P264" s="267">
        <v>1000</v>
      </c>
      <c r="Q264" s="267">
        <v>1000</v>
      </c>
      <c r="R264" s="267">
        <v>1000</v>
      </c>
      <c r="S264" s="267">
        <v>1000</v>
      </c>
      <c r="T264" s="267">
        <v>4000</v>
      </c>
      <c r="U264" s="267">
        <v>1000</v>
      </c>
      <c r="V264" s="267">
        <v>1000</v>
      </c>
      <c r="W264" s="267">
        <v>13000</v>
      </c>
      <c r="X264" s="267">
        <v>2000</v>
      </c>
      <c r="Y264" s="267">
        <v>1000</v>
      </c>
      <c r="Z264" s="267">
        <v>1000</v>
      </c>
      <c r="AA264" s="267">
        <v>1000</v>
      </c>
      <c r="AB264" s="267">
        <v>1000</v>
      </c>
      <c r="AC264" s="267">
        <v>1000</v>
      </c>
      <c r="AD264" s="267">
        <v>1000</v>
      </c>
      <c r="AE264" s="267">
        <v>1000</v>
      </c>
      <c r="AF264" s="267">
        <v>1000</v>
      </c>
      <c r="AG264" s="267">
        <v>1000</v>
      </c>
      <c r="AH264" s="267">
        <v>1000</v>
      </c>
      <c r="AI264" s="267">
        <v>9000</v>
      </c>
      <c r="AJ264" s="267">
        <v>7000</v>
      </c>
      <c r="AK264" s="267">
        <v>1000</v>
      </c>
      <c r="AL264" s="267">
        <v>1000</v>
      </c>
      <c r="AM264" s="267">
        <v>1000</v>
      </c>
      <c r="AN264" s="267">
        <v>1000</v>
      </c>
      <c r="AO264" s="267">
        <v>158000</v>
      </c>
      <c r="AP264" s="267">
        <v>11000</v>
      </c>
      <c r="AQ264" s="267">
        <v>28000</v>
      </c>
      <c r="AR264" s="267">
        <v>13000</v>
      </c>
      <c r="AS264" s="267">
        <v>7000</v>
      </c>
      <c r="AT264" s="267">
        <v>1000</v>
      </c>
      <c r="AU264" s="267">
        <v>19000</v>
      </c>
      <c r="AV264" s="267">
        <v>6000</v>
      </c>
      <c r="AW264" s="267">
        <v>4000</v>
      </c>
      <c r="AX264" s="267">
        <v>7000</v>
      </c>
      <c r="AY264" s="267">
        <v>1000</v>
      </c>
      <c r="AZ264" s="267">
        <v>5000</v>
      </c>
      <c r="BA264" s="267">
        <v>8000</v>
      </c>
      <c r="BB264" s="267">
        <v>1000</v>
      </c>
      <c r="BC264" s="267">
        <v>1000</v>
      </c>
      <c r="BD264" s="267">
        <v>8000</v>
      </c>
      <c r="BE264" s="267">
        <v>1000</v>
      </c>
      <c r="BF264" s="267">
        <v>1000</v>
      </c>
      <c r="BG264" s="267">
        <v>5000</v>
      </c>
      <c r="BH264" s="267">
        <v>1000</v>
      </c>
      <c r="BI264" s="267">
        <v>1000</v>
      </c>
      <c r="BJ264" s="267">
        <v>1000</v>
      </c>
      <c r="BK264" s="267">
        <v>1000</v>
      </c>
      <c r="BL264" s="267">
        <v>1000</v>
      </c>
      <c r="BM264" s="267">
        <v>1000</v>
      </c>
      <c r="BN264" s="267">
        <v>1000</v>
      </c>
      <c r="BO264" s="267">
        <v>1000</v>
      </c>
      <c r="BP264" s="267">
        <v>9000</v>
      </c>
      <c r="BQ264" s="267">
        <v>1000</v>
      </c>
      <c r="BR264" s="267">
        <v>1000</v>
      </c>
      <c r="BS264" s="267">
        <v>1000</v>
      </c>
      <c r="BT264" s="267">
        <v>1000</v>
      </c>
      <c r="BU264" s="267">
        <v>1000</v>
      </c>
      <c r="BV264" s="267">
        <v>1000</v>
      </c>
      <c r="BW264" s="267">
        <v>2000</v>
      </c>
      <c r="BX264" s="267">
        <v>1000</v>
      </c>
      <c r="BY264" s="267">
        <v>1000</v>
      </c>
      <c r="BZ264" s="267">
        <v>1000</v>
      </c>
      <c r="CA264" s="267">
        <v>1000</v>
      </c>
      <c r="CB264" s="267">
        <v>1000</v>
      </c>
      <c r="CC264" s="267">
        <v>1000</v>
      </c>
      <c r="CD264" s="267">
        <v>1000</v>
      </c>
      <c r="CE264" s="267">
        <v>9000</v>
      </c>
      <c r="CF264" s="267">
        <v>1000</v>
      </c>
      <c r="CG264" s="267">
        <v>1000</v>
      </c>
      <c r="CH264" s="267">
        <v>9000</v>
      </c>
      <c r="CI264" s="267">
        <v>1000</v>
      </c>
      <c r="CJ264" s="267">
        <v>1000</v>
      </c>
      <c r="CK264" s="267">
        <v>1000</v>
      </c>
      <c r="CL264" s="267">
        <v>1000</v>
      </c>
      <c r="CM264" s="267">
        <v>1000</v>
      </c>
      <c r="CN264" s="267">
        <v>1000</v>
      </c>
      <c r="CO264" s="267">
        <v>1000</v>
      </c>
      <c r="CP264" s="267">
        <v>1000</v>
      </c>
      <c r="CQ264" s="267">
        <v>1000</v>
      </c>
      <c r="CR264" s="267">
        <v>1000</v>
      </c>
      <c r="CS264" s="267">
        <v>1000</v>
      </c>
      <c r="CT264" s="267">
        <v>6000</v>
      </c>
      <c r="CU264" s="267">
        <v>6000</v>
      </c>
      <c r="CV264" s="267">
        <v>1000</v>
      </c>
      <c r="CW264" s="267">
        <v>80000</v>
      </c>
      <c r="CX264" s="267">
        <v>18000</v>
      </c>
      <c r="CY264" s="267">
        <v>31000</v>
      </c>
      <c r="CZ264" s="267">
        <v>5000</v>
      </c>
      <c r="DA264" s="267">
        <v>1000</v>
      </c>
      <c r="DB264" s="267">
        <v>1000</v>
      </c>
      <c r="DC264" s="267">
        <v>1000</v>
      </c>
      <c r="DD264" s="267">
        <v>1000</v>
      </c>
      <c r="DE264" s="267">
        <v>1000</v>
      </c>
      <c r="DF264" s="267">
        <v>1000</v>
      </c>
      <c r="DG264" s="267">
        <v>1000</v>
      </c>
      <c r="DH264" s="267">
        <v>1000</v>
      </c>
      <c r="DI264" s="267">
        <v>67000</v>
      </c>
      <c r="DJ264" s="267">
        <v>21000</v>
      </c>
      <c r="DK264" s="267">
        <v>8000</v>
      </c>
      <c r="DL264" s="267">
        <v>16000</v>
      </c>
      <c r="DM264" s="267">
        <v>4000</v>
      </c>
      <c r="DN264" s="267">
        <v>2000</v>
      </c>
      <c r="DO264" s="267">
        <v>12000</v>
      </c>
      <c r="DP264" s="267">
        <v>1000</v>
      </c>
      <c r="DQ264" s="267">
        <v>1000</v>
      </c>
      <c r="DR264" s="267">
        <v>143000</v>
      </c>
      <c r="DS264" s="267">
        <v>55000</v>
      </c>
      <c r="DT264" s="267">
        <v>64000</v>
      </c>
      <c r="DU264" s="267">
        <v>197000</v>
      </c>
      <c r="DV264" s="267">
        <v>43000</v>
      </c>
      <c r="DW264" s="267">
        <v>2730000</v>
      </c>
      <c r="DX264" s="267">
        <v>155000</v>
      </c>
      <c r="DY264" s="267">
        <v>2015000</v>
      </c>
      <c r="DZ264" s="267">
        <v>220000</v>
      </c>
      <c r="EA264" s="267">
        <v>307000</v>
      </c>
      <c r="EB264" s="267">
        <v>35000</v>
      </c>
      <c r="EC264" s="267">
        <v>143000</v>
      </c>
      <c r="ED264" s="267">
        <v>49000</v>
      </c>
      <c r="EE264" s="267">
        <v>2266000</v>
      </c>
      <c r="EF264" s="267">
        <v>209000</v>
      </c>
      <c r="EG264" s="267">
        <v>2443000</v>
      </c>
      <c r="EH264" s="267">
        <v>124000</v>
      </c>
      <c r="EI264" s="267">
        <v>2783000</v>
      </c>
      <c r="EJ264" s="267">
        <v>138000</v>
      </c>
      <c r="EK264" s="267">
        <v>1</v>
      </c>
      <c r="EL264" s="267">
        <v>1</v>
      </c>
      <c r="EM264" s="267">
        <v>1</v>
      </c>
      <c r="EN264" s="267">
        <v>1</v>
      </c>
      <c r="EO264" s="267">
        <v>0</v>
      </c>
      <c r="EP264" s="267">
        <v>0</v>
      </c>
      <c r="EQ264" s="267">
        <v>1</v>
      </c>
      <c r="ER264" s="267" t="s">
        <v>1392</v>
      </c>
    </row>
    <row r="265" spans="1:148" x14ac:dyDescent="0.35">
      <c r="A265" s="267" t="s">
        <v>1202</v>
      </c>
      <c r="B265" s="267">
        <v>25000</v>
      </c>
      <c r="C265" s="267">
        <v>1000</v>
      </c>
      <c r="D265" s="267">
        <v>1000</v>
      </c>
      <c r="E265" s="267">
        <v>16000</v>
      </c>
      <c r="F265" s="267">
        <v>1000</v>
      </c>
      <c r="G265" s="267">
        <v>1000</v>
      </c>
      <c r="H265" s="267">
        <v>20000</v>
      </c>
      <c r="I265" s="267">
        <v>1000</v>
      </c>
      <c r="J265" s="267">
        <v>1000</v>
      </c>
      <c r="K265" s="267">
        <v>4000</v>
      </c>
      <c r="L265" s="267">
        <v>1000</v>
      </c>
      <c r="M265" s="267">
        <v>2000</v>
      </c>
      <c r="N265" s="267">
        <v>55000</v>
      </c>
      <c r="O265" s="267">
        <v>1000</v>
      </c>
      <c r="P265" s="267">
        <v>1000</v>
      </c>
      <c r="Q265" s="267">
        <v>3000</v>
      </c>
      <c r="R265" s="267">
        <v>1000</v>
      </c>
      <c r="S265" s="267">
        <v>1000</v>
      </c>
      <c r="T265" s="267">
        <v>2000</v>
      </c>
      <c r="U265" s="267">
        <v>1000</v>
      </c>
      <c r="V265" s="267">
        <v>1000</v>
      </c>
      <c r="W265" s="267">
        <v>9000</v>
      </c>
      <c r="X265" s="267">
        <v>1000</v>
      </c>
      <c r="Y265" s="267">
        <v>1000</v>
      </c>
      <c r="Z265" s="267">
        <v>1000</v>
      </c>
      <c r="AA265" s="267">
        <v>1000</v>
      </c>
      <c r="AB265" s="267">
        <v>1000</v>
      </c>
      <c r="AC265" s="267">
        <v>1000</v>
      </c>
      <c r="AD265" s="267">
        <v>1000</v>
      </c>
      <c r="AE265" s="267">
        <v>1000</v>
      </c>
      <c r="AF265" s="267">
        <v>2000</v>
      </c>
      <c r="AG265" s="267">
        <v>1000</v>
      </c>
      <c r="AH265" s="267">
        <v>1000</v>
      </c>
      <c r="AI265" s="267">
        <v>12000</v>
      </c>
      <c r="AJ265" s="267">
        <v>5000</v>
      </c>
      <c r="AK265" s="267">
        <v>1000</v>
      </c>
      <c r="AL265" s="267">
        <v>5000</v>
      </c>
      <c r="AM265" s="267">
        <v>1000</v>
      </c>
      <c r="AN265" s="267">
        <v>1000</v>
      </c>
      <c r="AO265" s="267">
        <v>390000</v>
      </c>
      <c r="AP265" s="267">
        <v>45000</v>
      </c>
      <c r="AQ265" s="267">
        <v>40000</v>
      </c>
      <c r="AR265" s="267">
        <v>26000</v>
      </c>
      <c r="AS265" s="267">
        <v>23000</v>
      </c>
      <c r="AT265" s="267">
        <v>1000</v>
      </c>
      <c r="AU265" s="267">
        <v>25000</v>
      </c>
      <c r="AV265" s="267">
        <v>1000</v>
      </c>
      <c r="AW265" s="267">
        <v>1000</v>
      </c>
      <c r="AX265" s="267">
        <v>10000</v>
      </c>
      <c r="AY265" s="267">
        <v>1000</v>
      </c>
      <c r="AZ265" s="267">
        <v>1000</v>
      </c>
      <c r="BA265" s="267">
        <v>1000</v>
      </c>
      <c r="BB265" s="267">
        <v>1000</v>
      </c>
      <c r="BC265" s="267">
        <v>1000</v>
      </c>
      <c r="BD265" s="267">
        <v>3000</v>
      </c>
      <c r="BE265" s="267">
        <v>1000</v>
      </c>
      <c r="BF265" s="267">
        <v>2000</v>
      </c>
      <c r="BG265" s="267">
        <v>3000</v>
      </c>
      <c r="BH265" s="267">
        <v>1000</v>
      </c>
      <c r="BI265" s="267">
        <v>1000</v>
      </c>
      <c r="BJ265" s="267">
        <v>1000</v>
      </c>
      <c r="BK265" s="267">
        <v>1000</v>
      </c>
      <c r="BL265" s="267">
        <v>1000</v>
      </c>
      <c r="BM265" s="267">
        <v>4000</v>
      </c>
      <c r="BN265" s="267">
        <v>1000</v>
      </c>
      <c r="BO265" s="267">
        <v>1000</v>
      </c>
      <c r="BP265" s="267">
        <v>2000</v>
      </c>
      <c r="BQ265" s="267">
        <v>1000</v>
      </c>
      <c r="BR265" s="267">
        <v>1000</v>
      </c>
      <c r="BS265" s="267">
        <v>1000</v>
      </c>
      <c r="BT265" s="267">
        <v>1000</v>
      </c>
      <c r="BU265" s="267">
        <v>1000</v>
      </c>
      <c r="BV265" s="267">
        <v>1000</v>
      </c>
      <c r="BW265" s="267">
        <v>1000</v>
      </c>
      <c r="BX265" s="267">
        <v>1000</v>
      </c>
      <c r="BY265" s="267">
        <v>1000</v>
      </c>
      <c r="BZ265" s="267">
        <v>1000</v>
      </c>
      <c r="CA265" s="267">
        <v>1000</v>
      </c>
      <c r="CB265" s="267">
        <v>3000</v>
      </c>
      <c r="CC265" s="267">
        <v>1000</v>
      </c>
      <c r="CD265" s="267">
        <v>1000</v>
      </c>
      <c r="CE265" s="267">
        <v>7000</v>
      </c>
      <c r="CF265" s="267">
        <v>1000</v>
      </c>
      <c r="CG265" s="267">
        <v>1000</v>
      </c>
      <c r="CH265" s="267">
        <v>2000</v>
      </c>
      <c r="CI265" s="267">
        <v>1000</v>
      </c>
      <c r="CJ265" s="267">
        <v>1000</v>
      </c>
      <c r="CK265" s="267">
        <v>1000</v>
      </c>
      <c r="CL265" s="267">
        <v>1000</v>
      </c>
      <c r="CM265" s="267">
        <v>1000</v>
      </c>
      <c r="CN265" s="267">
        <v>2000</v>
      </c>
      <c r="CO265" s="267">
        <v>1000</v>
      </c>
      <c r="CP265" s="267">
        <v>1000</v>
      </c>
      <c r="CQ265" s="267">
        <v>1000</v>
      </c>
      <c r="CR265" s="267">
        <v>1000</v>
      </c>
      <c r="CS265" s="267">
        <v>1000</v>
      </c>
      <c r="CT265" s="267">
        <v>9000</v>
      </c>
      <c r="CU265" s="267">
        <v>1000</v>
      </c>
      <c r="CV265" s="267">
        <v>1000</v>
      </c>
      <c r="CW265" s="267">
        <v>30000</v>
      </c>
      <c r="CX265" s="267">
        <v>1000</v>
      </c>
      <c r="CY265" s="267">
        <v>1000</v>
      </c>
      <c r="CZ265" s="267">
        <v>8000</v>
      </c>
      <c r="DA265" s="267">
        <v>1000</v>
      </c>
      <c r="DB265" s="267">
        <v>1000</v>
      </c>
      <c r="DC265" s="267">
        <v>24000</v>
      </c>
      <c r="DD265" s="267">
        <v>1000</v>
      </c>
      <c r="DE265" s="267">
        <v>1000</v>
      </c>
      <c r="DF265" s="267">
        <v>1000</v>
      </c>
      <c r="DG265" s="267">
        <v>1000</v>
      </c>
      <c r="DH265" s="267">
        <v>1000</v>
      </c>
      <c r="DI265" s="267">
        <v>65000</v>
      </c>
      <c r="DJ265" s="267">
        <v>37000</v>
      </c>
      <c r="DK265" s="267">
        <v>16000</v>
      </c>
      <c r="DL265" s="267">
        <v>34000</v>
      </c>
      <c r="DM265" s="267">
        <v>35000</v>
      </c>
      <c r="DN265" s="267">
        <v>16000</v>
      </c>
      <c r="DO265" s="267">
        <v>40000</v>
      </c>
      <c r="DP265" s="267">
        <v>20000</v>
      </c>
      <c r="DQ265" s="267">
        <v>1000</v>
      </c>
      <c r="DR265" s="267">
        <v>174000</v>
      </c>
      <c r="DS265" s="267">
        <v>93000</v>
      </c>
      <c r="DT265" s="267">
        <v>78000</v>
      </c>
      <c r="DU265" s="267">
        <v>360000</v>
      </c>
      <c r="DV265" s="267">
        <v>1000</v>
      </c>
      <c r="DW265" s="267">
        <v>2239000</v>
      </c>
      <c r="DX265" s="267">
        <v>349000</v>
      </c>
      <c r="DY265" s="267">
        <v>1545000</v>
      </c>
      <c r="DZ265" s="267">
        <v>349000</v>
      </c>
      <c r="EA265" s="267">
        <v>190000</v>
      </c>
      <c r="EB265" s="267">
        <v>39000</v>
      </c>
      <c r="EC265" s="267">
        <v>816000</v>
      </c>
      <c r="ED265" s="267">
        <v>146000</v>
      </c>
      <c r="EE265" s="267">
        <v>1666000</v>
      </c>
      <c r="EF265" s="267">
        <v>354000</v>
      </c>
      <c r="EG265" s="267">
        <v>1960000</v>
      </c>
      <c r="EH265" s="267">
        <v>301000</v>
      </c>
      <c r="EI265" s="267">
        <v>2200000</v>
      </c>
      <c r="EJ265" s="267">
        <v>323000</v>
      </c>
      <c r="EK265" s="267">
        <v>1</v>
      </c>
      <c r="EL265" s="267">
        <v>1</v>
      </c>
      <c r="EM265" s="267">
        <v>1</v>
      </c>
      <c r="EN265" s="267">
        <v>1</v>
      </c>
      <c r="EO265" s="267">
        <v>1</v>
      </c>
      <c r="EP265" s="267">
        <v>0</v>
      </c>
      <c r="EQ265" s="267">
        <v>1</v>
      </c>
      <c r="ER265" s="267" t="s">
        <v>1200</v>
      </c>
    </row>
    <row r="266" spans="1:148" x14ac:dyDescent="0.35">
      <c r="A266" s="267" t="s">
        <v>1022</v>
      </c>
      <c r="B266" s="267">
        <v>25000</v>
      </c>
      <c r="C266" s="267">
        <v>1000</v>
      </c>
      <c r="D266" s="267">
        <v>1000</v>
      </c>
      <c r="E266" s="267">
        <v>16000</v>
      </c>
      <c r="F266" s="267">
        <v>1000</v>
      </c>
      <c r="G266" s="267">
        <v>1000</v>
      </c>
      <c r="H266" s="267">
        <v>20000</v>
      </c>
      <c r="I266" s="267">
        <v>1000</v>
      </c>
      <c r="J266" s="267">
        <v>1000</v>
      </c>
      <c r="K266" s="267">
        <v>4000</v>
      </c>
      <c r="L266" s="267">
        <v>1000</v>
      </c>
      <c r="M266" s="267">
        <v>2000</v>
      </c>
      <c r="N266" s="267">
        <v>55000</v>
      </c>
      <c r="O266" s="267">
        <v>1000</v>
      </c>
      <c r="P266" s="267">
        <v>1000</v>
      </c>
      <c r="Q266" s="267">
        <v>3000</v>
      </c>
      <c r="R266" s="267">
        <v>1000</v>
      </c>
      <c r="S266" s="267">
        <v>1000</v>
      </c>
      <c r="T266" s="267">
        <v>2000</v>
      </c>
      <c r="U266" s="267">
        <v>1000</v>
      </c>
      <c r="V266" s="267">
        <v>1000</v>
      </c>
      <c r="W266" s="267">
        <v>9000</v>
      </c>
      <c r="X266" s="267">
        <v>1000</v>
      </c>
      <c r="Y266" s="267">
        <v>1000</v>
      </c>
      <c r="Z266" s="267">
        <v>1000</v>
      </c>
      <c r="AA266" s="267">
        <v>1000</v>
      </c>
      <c r="AB266" s="267">
        <v>1000</v>
      </c>
      <c r="AC266" s="267">
        <v>1000</v>
      </c>
      <c r="AD266" s="267">
        <v>1000</v>
      </c>
      <c r="AE266" s="267">
        <v>1000</v>
      </c>
      <c r="AF266" s="267">
        <v>2000</v>
      </c>
      <c r="AG266" s="267">
        <v>1000</v>
      </c>
      <c r="AH266" s="267">
        <v>1000</v>
      </c>
      <c r="AI266" s="267">
        <v>12000</v>
      </c>
      <c r="AJ266" s="267">
        <v>5000</v>
      </c>
      <c r="AK266" s="267">
        <v>1000</v>
      </c>
      <c r="AL266" s="267">
        <v>5000</v>
      </c>
      <c r="AM266" s="267">
        <v>1000</v>
      </c>
      <c r="AN266" s="267">
        <v>1000</v>
      </c>
      <c r="AO266" s="267">
        <v>390000</v>
      </c>
      <c r="AP266" s="267">
        <v>45000</v>
      </c>
      <c r="AQ266" s="267">
        <v>40000</v>
      </c>
      <c r="AR266" s="267">
        <v>26000</v>
      </c>
      <c r="AS266" s="267">
        <v>23000</v>
      </c>
      <c r="AT266" s="267">
        <v>1000</v>
      </c>
      <c r="AU266" s="267">
        <v>25000</v>
      </c>
      <c r="AV266" s="267">
        <v>1000</v>
      </c>
      <c r="AW266" s="267">
        <v>1000</v>
      </c>
      <c r="AX266" s="267">
        <v>10000</v>
      </c>
      <c r="AY266" s="267">
        <v>1000</v>
      </c>
      <c r="AZ266" s="267">
        <v>1000</v>
      </c>
      <c r="BA266" s="267">
        <v>1000</v>
      </c>
      <c r="BB266" s="267">
        <v>1000</v>
      </c>
      <c r="BC266" s="267">
        <v>1000</v>
      </c>
      <c r="BD266" s="267">
        <v>3000</v>
      </c>
      <c r="BE266" s="267">
        <v>1000</v>
      </c>
      <c r="BF266" s="267">
        <v>2000</v>
      </c>
      <c r="BG266" s="267">
        <v>3000</v>
      </c>
      <c r="BH266" s="267">
        <v>1000</v>
      </c>
      <c r="BI266" s="267">
        <v>1000</v>
      </c>
      <c r="BJ266" s="267">
        <v>1000</v>
      </c>
      <c r="BK266" s="267">
        <v>1000</v>
      </c>
      <c r="BL266" s="267">
        <v>1000</v>
      </c>
      <c r="BM266" s="267">
        <v>4000</v>
      </c>
      <c r="BN266" s="267">
        <v>1000</v>
      </c>
      <c r="BO266" s="267">
        <v>1000</v>
      </c>
      <c r="BP266" s="267">
        <v>2000</v>
      </c>
      <c r="BQ266" s="267">
        <v>1000</v>
      </c>
      <c r="BR266" s="267">
        <v>1000</v>
      </c>
      <c r="BS266" s="267">
        <v>1000</v>
      </c>
      <c r="BT266" s="267">
        <v>1000</v>
      </c>
      <c r="BU266" s="267">
        <v>1000</v>
      </c>
      <c r="BV266" s="267">
        <v>1000</v>
      </c>
      <c r="BW266" s="267">
        <v>1000</v>
      </c>
      <c r="BX266" s="267">
        <v>1000</v>
      </c>
      <c r="BY266" s="267">
        <v>1000</v>
      </c>
      <c r="BZ266" s="267">
        <v>1000</v>
      </c>
      <c r="CA266" s="267">
        <v>1000</v>
      </c>
      <c r="CB266" s="267">
        <v>3000</v>
      </c>
      <c r="CC266" s="267">
        <v>1000</v>
      </c>
      <c r="CD266" s="267">
        <v>1000</v>
      </c>
      <c r="CE266" s="267">
        <v>7000</v>
      </c>
      <c r="CF266" s="267">
        <v>1000</v>
      </c>
      <c r="CG266" s="267">
        <v>1000</v>
      </c>
      <c r="CH266" s="267">
        <v>2000</v>
      </c>
      <c r="CI266" s="267">
        <v>1000</v>
      </c>
      <c r="CJ266" s="267">
        <v>1000</v>
      </c>
      <c r="CK266" s="267">
        <v>1000</v>
      </c>
      <c r="CL266" s="267">
        <v>1000</v>
      </c>
      <c r="CM266" s="267">
        <v>1000</v>
      </c>
      <c r="CN266" s="267">
        <v>2000</v>
      </c>
      <c r="CO266" s="267">
        <v>1000</v>
      </c>
      <c r="CP266" s="267">
        <v>1000</v>
      </c>
      <c r="CQ266" s="267">
        <v>1000</v>
      </c>
      <c r="CR266" s="267">
        <v>1000</v>
      </c>
      <c r="CS266" s="267">
        <v>1000</v>
      </c>
      <c r="CT266" s="267">
        <v>9000</v>
      </c>
      <c r="CU266" s="267">
        <v>1000</v>
      </c>
      <c r="CV266" s="267">
        <v>1000</v>
      </c>
      <c r="CW266" s="267">
        <v>30000</v>
      </c>
      <c r="CX266" s="267">
        <v>1000</v>
      </c>
      <c r="CY266" s="267">
        <v>1000</v>
      </c>
      <c r="CZ266" s="267">
        <v>8000</v>
      </c>
      <c r="DA266" s="267">
        <v>1000</v>
      </c>
      <c r="DB266" s="267">
        <v>1000</v>
      </c>
      <c r="DC266" s="267">
        <v>24000</v>
      </c>
      <c r="DD266" s="267">
        <v>1000</v>
      </c>
      <c r="DE266" s="267">
        <v>1000</v>
      </c>
      <c r="DF266" s="267">
        <v>1000</v>
      </c>
      <c r="DG266" s="267">
        <v>1000</v>
      </c>
      <c r="DH266" s="267">
        <v>1000</v>
      </c>
      <c r="DI266" s="267">
        <v>65000</v>
      </c>
      <c r="DJ266" s="267">
        <v>37000</v>
      </c>
      <c r="DK266" s="267">
        <v>16000</v>
      </c>
      <c r="DL266" s="267">
        <v>34000</v>
      </c>
      <c r="DM266" s="267">
        <v>35000</v>
      </c>
      <c r="DN266" s="267">
        <v>16000</v>
      </c>
      <c r="DO266" s="267">
        <v>40000</v>
      </c>
      <c r="DP266" s="267">
        <v>20000</v>
      </c>
      <c r="DQ266" s="267">
        <v>1000</v>
      </c>
      <c r="DR266" s="267">
        <v>174000</v>
      </c>
      <c r="DS266" s="267">
        <v>93000</v>
      </c>
      <c r="DT266" s="267">
        <v>78000</v>
      </c>
      <c r="DU266" s="267">
        <v>360000</v>
      </c>
      <c r="DV266" s="267">
        <v>1000</v>
      </c>
      <c r="DW266" s="267">
        <v>2239000</v>
      </c>
      <c r="DX266" s="267">
        <v>349000</v>
      </c>
      <c r="DY266" s="267">
        <v>1545000</v>
      </c>
      <c r="DZ266" s="267">
        <v>349000</v>
      </c>
      <c r="EA266" s="267">
        <v>190000</v>
      </c>
      <c r="EB266" s="267">
        <v>39000</v>
      </c>
      <c r="EC266" s="267">
        <v>816000</v>
      </c>
      <c r="ED266" s="267">
        <v>146000</v>
      </c>
      <c r="EE266" s="267">
        <v>1666000</v>
      </c>
      <c r="EF266" s="267">
        <v>354000</v>
      </c>
      <c r="EG266" s="267">
        <v>1960000</v>
      </c>
      <c r="EH266" s="267">
        <v>301000</v>
      </c>
      <c r="EI266" s="267">
        <v>2200000</v>
      </c>
      <c r="EJ266" s="267">
        <v>323000</v>
      </c>
      <c r="EK266" s="267">
        <v>1</v>
      </c>
      <c r="EL266" s="267">
        <v>1</v>
      </c>
      <c r="EM266" s="267">
        <v>1</v>
      </c>
      <c r="EN266" s="267">
        <v>1</v>
      </c>
      <c r="EO266" s="267">
        <v>0</v>
      </c>
      <c r="EP266" s="267">
        <v>0</v>
      </c>
      <c r="EQ266" s="267">
        <v>1</v>
      </c>
      <c r="ER266" s="267" t="s">
        <v>1020</v>
      </c>
    </row>
    <row r="267" spans="1:148" x14ac:dyDescent="0.35">
      <c r="A267" s="267" t="s">
        <v>1026</v>
      </c>
      <c r="B267" s="267">
        <v>25000</v>
      </c>
      <c r="C267" s="267">
        <v>1000</v>
      </c>
      <c r="D267" s="267">
        <v>1000</v>
      </c>
      <c r="E267" s="267">
        <v>16000</v>
      </c>
      <c r="F267" s="267">
        <v>1000</v>
      </c>
      <c r="G267" s="267">
        <v>1000</v>
      </c>
      <c r="H267" s="267">
        <v>20000</v>
      </c>
      <c r="I267" s="267">
        <v>1000</v>
      </c>
      <c r="J267" s="267">
        <v>1000</v>
      </c>
      <c r="K267" s="267">
        <v>4000</v>
      </c>
      <c r="L267" s="267">
        <v>1000</v>
      </c>
      <c r="M267" s="267">
        <v>2000</v>
      </c>
      <c r="N267" s="267">
        <v>55000</v>
      </c>
      <c r="O267" s="267">
        <v>1000</v>
      </c>
      <c r="P267" s="267">
        <v>1000</v>
      </c>
      <c r="Q267" s="267">
        <v>3000</v>
      </c>
      <c r="R267" s="267">
        <v>1000</v>
      </c>
      <c r="S267" s="267">
        <v>1000</v>
      </c>
      <c r="T267" s="267">
        <v>2000</v>
      </c>
      <c r="U267" s="267">
        <v>1000</v>
      </c>
      <c r="V267" s="267">
        <v>1000</v>
      </c>
      <c r="W267" s="267">
        <v>9000</v>
      </c>
      <c r="X267" s="267">
        <v>1000</v>
      </c>
      <c r="Y267" s="267">
        <v>1000</v>
      </c>
      <c r="Z267" s="267">
        <v>1000</v>
      </c>
      <c r="AA267" s="267">
        <v>1000</v>
      </c>
      <c r="AB267" s="267">
        <v>1000</v>
      </c>
      <c r="AC267" s="267">
        <v>1000</v>
      </c>
      <c r="AD267" s="267">
        <v>1000</v>
      </c>
      <c r="AE267" s="267">
        <v>1000</v>
      </c>
      <c r="AF267" s="267">
        <v>2000</v>
      </c>
      <c r="AG267" s="267">
        <v>1000</v>
      </c>
      <c r="AH267" s="267">
        <v>1000</v>
      </c>
      <c r="AI267" s="267">
        <v>12000</v>
      </c>
      <c r="AJ267" s="267">
        <v>5000</v>
      </c>
      <c r="AK267" s="267">
        <v>1000</v>
      </c>
      <c r="AL267" s="267">
        <v>5000</v>
      </c>
      <c r="AM267" s="267">
        <v>1000</v>
      </c>
      <c r="AN267" s="267">
        <v>1000</v>
      </c>
      <c r="AO267" s="267">
        <v>390000</v>
      </c>
      <c r="AP267" s="267">
        <v>45000</v>
      </c>
      <c r="AQ267" s="267">
        <v>40000</v>
      </c>
      <c r="AR267" s="267">
        <v>26000</v>
      </c>
      <c r="AS267" s="267">
        <v>23000</v>
      </c>
      <c r="AT267" s="267">
        <v>1000</v>
      </c>
      <c r="AU267" s="267">
        <v>25000</v>
      </c>
      <c r="AV267" s="267">
        <v>1000</v>
      </c>
      <c r="AW267" s="267">
        <v>1000</v>
      </c>
      <c r="AX267" s="267">
        <v>10000</v>
      </c>
      <c r="AY267" s="267">
        <v>1000</v>
      </c>
      <c r="AZ267" s="267">
        <v>1000</v>
      </c>
      <c r="BA267" s="267">
        <v>1000</v>
      </c>
      <c r="BB267" s="267">
        <v>1000</v>
      </c>
      <c r="BC267" s="267">
        <v>1000</v>
      </c>
      <c r="BD267" s="267">
        <v>3000</v>
      </c>
      <c r="BE267" s="267">
        <v>1000</v>
      </c>
      <c r="BF267" s="267">
        <v>2000</v>
      </c>
      <c r="BG267" s="267">
        <v>3000</v>
      </c>
      <c r="BH267" s="267">
        <v>1000</v>
      </c>
      <c r="BI267" s="267">
        <v>1000</v>
      </c>
      <c r="BJ267" s="267">
        <v>1000</v>
      </c>
      <c r="BK267" s="267">
        <v>1000</v>
      </c>
      <c r="BL267" s="267">
        <v>1000</v>
      </c>
      <c r="BM267" s="267">
        <v>4000</v>
      </c>
      <c r="BN267" s="267">
        <v>1000</v>
      </c>
      <c r="BO267" s="267">
        <v>1000</v>
      </c>
      <c r="BP267" s="267">
        <v>2000</v>
      </c>
      <c r="BQ267" s="267">
        <v>1000</v>
      </c>
      <c r="BR267" s="267">
        <v>1000</v>
      </c>
      <c r="BS267" s="267">
        <v>1000</v>
      </c>
      <c r="BT267" s="267">
        <v>1000</v>
      </c>
      <c r="BU267" s="267">
        <v>1000</v>
      </c>
      <c r="BV267" s="267">
        <v>1000</v>
      </c>
      <c r="BW267" s="267">
        <v>1000</v>
      </c>
      <c r="BX267" s="267">
        <v>1000</v>
      </c>
      <c r="BY267" s="267">
        <v>1000</v>
      </c>
      <c r="BZ267" s="267">
        <v>1000</v>
      </c>
      <c r="CA267" s="267">
        <v>1000</v>
      </c>
      <c r="CB267" s="267">
        <v>3000</v>
      </c>
      <c r="CC267" s="267">
        <v>1000</v>
      </c>
      <c r="CD267" s="267">
        <v>1000</v>
      </c>
      <c r="CE267" s="267">
        <v>7000</v>
      </c>
      <c r="CF267" s="267">
        <v>1000</v>
      </c>
      <c r="CG267" s="267">
        <v>1000</v>
      </c>
      <c r="CH267" s="267">
        <v>2000</v>
      </c>
      <c r="CI267" s="267">
        <v>1000</v>
      </c>
      <c r="CJ267" s="267">
        <v>1000</v>
      </c>
      <c r="CK267" s="267">
        <v>1000</v>
      </c>
      <c r="CL267" s="267">
        <v>1000</v>
      </c>
      <c r="CM267" s="267">
        <v>1000</v>
      </c>
      <c r="CN267" s="267">
        <v>2000</v>
      </c>
      <c r="CO267" s="267">
        <v>1000</v>
      </c>
      <c r="CP267" s="267">
        <v>1000</v>
      </c>
      <c r="CQ267" s="267">
        <v>1000</v>
      </c>
      <c r="CR267" s="267">
        <v>1000</v>
      </c>
      <c r="CS267" s="267">
        <v>1000</v>
      </c>
      <c r="CT267" s="267">
        <v>9000</v>
      </c>
      <c r="CU267" s="267">
        <v>1000</v>
      </c>
      <c r="CV267" s="267">
        <v>1000</v>
      </c>
      <c r="CW267" s="267">
        <v>30000</v>
      </c>
      <c r="CX267" s="267">
        <v>1000</v>
      </c>
      <c r="CY267" s="267">
        <v>1000</v>
      </c>
      <c r="CZ267" s="267">
        <v>8000</v>
      </c>
      <c r="DA267" s="267">
        <v>1000</v>
      </c>
      <c r="DB267" s="267">
        <v>1000</v>
      </c>
      <c r="DC267" s="267">
        <v>24000</v>
      </c>
      <c r="DD267" s="267">
        <v>1000</v>
      </c>
      <c r="DE267" s="267">
        <v>1000</v>
      </c>
      <c r="DF267" s="267">
        <v>1000</v>
      </c>
      <c r="DG267" s="267">
        <v>1000</v>
      </c>
      <c r="DH267" s="267">
        <v>1000</v>
      </c>
      <c r="DI267" s="267">
        <v>65000</v>
      </c>
      <c r="DJ267" s="267">
        <v>37000</v>
      </c>
      <c r="DK267" s="267">
        <v>16000</v>
      </c>
      <c r="DL267" s="267">
        <v>34000</v>
      </c>
      <c r="DM267" s="267">
        <v>35000</v>
      </c>
      <c r="DN267" s="267">
        <v>16000</v>
      </c>
      <c r="DO267" s="267">
        <v>40000</v>
      </c>
      <c r="DP267" s="267">
        <v>20000</v>
      </c>
      <c r="DQ267" s="267">
        <v>1000</v>
      </c>
      <c r="DR267" s="267">
        <v>174000</v>
      </c>
      <c r="DS267" s="267">
        <v>93000</v>
      </c>
      <c r="DT267" s="267">
        <v>78000</v>
      </c>
      <c r="DU267" s="267">
        <v>360000</v>
      </c>
      <c r="DV267" s="267">
        <v>1000</v>
      </c>
      <c r="DW267" s="267">
        <v>2239000</v>
      </c>
      <c r="DX267" s="267">
        <v>349000</v>
      </c>
      <c r="DY267" s="267">
        <v>1545000</v>
      </c>
      <c r="DZ267" s="267">
        <v>349000</v>
      </c>
      <c r="EA267" s="267">
        <v>190000</v>
      </c>
      <c r="EB267" s="267">
        <v>39000</v>
      </c>
      <c r="EC267" s="267">
        <v>816000</v>
      </c>
      <c r="ED267" s="267">
        <v>146000</v>
      </c>
      <c r="EE267" s="267">
        <v>1666000</v>
      </c>
      <c r="EF267" s="267">
        <v>354000</v>
      </c>
      <c r="EG267" s="267">
        <v>1960000</v>
      </c>
      <c r="EH267" s="267">
        <v>301000</v>
      </c>
      <c r="EI267" s="267">
        <v>2200000</v>
      </c>
      <c r="EJ267" s="267">
        <v>323000</v>
      </c>
      <c r="EK267" s="267">
        <v>1</v>
      </c>
      <c r="EL267" s="267">
        <v>1</v>
      </c>
      <c r="EM267" s="267">
        <v>1</v>
      </c>
      <c r="EN267" s="267">
        <v>1</v>
      </c>
      <c r="EO267" s="267">
        <v>0</v>
      </c>
      <c r="EP267" s="267">
        <v>0</v>
      </c>
      <c r="EQ267" s="267">
        <v>1</v>
      </c>
      <c r="ER267" s="267" t="s">
        <v>1024</v>
      </c>
    </row>
    <row r="268" spans="1:148" x14ac:dyDescent="0.35">
      <c r="A268" s="267" t="s">
        <v>1057</v>
      </c>
      <c r="B268" s="267">
        <v>25000</v>
      </c>
      <c r="C268" s="267">
        <v>1000</v>
      </c>
      <c r="D268" s="267">
        <v>1000</v>
      </c>
      <c r="E268" s="267">
        <v>16000</v>
      </c>
      <c r="F268" s="267">
        <v>1000</v>
      </c>
      <c r="G268" s="267">
        <v>1000</v>
      </c>
      <c r="H268" s="267">
        <v>20000</v>
      </c>
      <c r="I268" s="267">
        <v>1000</v>
      </c>
      <c r="J268" s="267">
        <v>1000</v>
      </c>
      <c r="K268" s="267">
        <v>4000</v>
      </c>
      <c r="L268" s="267">
        <v>1000</v>
      </c>
      <c r="M268" s="267">
        <v>2000</v>
      </c>
      <c r="N268" s="267">
        <v>55000</v>
      </c>
      <c r="O268" s="267">
        <v>1000</v>
      </c>
      <c r="P268" s="267">
        <v>1000</v>
      </c>
      <c r="Q268" s="267">
        <v>3000</v>
      </c>
      <c r="R268" s="267">
        <v>1000</v>
      </c>
      <c r="S268" s="267">
        <v>1000</v>
      </c>
      <c r="T268" s="267">
        <v>2000</v>
      </c>
      <c r="U268" s="267">
        <v>1000</v>
      </c>
      <c r="V268" s="267">
        <v>1000</v>
      </c>
      <c r="W268" s="267">
        <v>9000</v>
      </c>
      <c r="X268" s="267">
        <v>1000</v>
      </c>
      <c r="Y268" s="267">
        <v>1000</v>
      </c>
      <c r="Z268" s="267">
        <v>1000</v>
      </c>
      <c r="AA268" s="267">
        <v>1000</v>
      </c>
      <c r="AB268" s="267">
        <v>1000</v>
      </c>
      <c r="AC268" s="267">
        <v>1000</v>
      </c>
      <c r="AD268" s="267">
        <v>1000</v>
      </c>
      <c r="AE268" s="267">
        <v>1000</v>
      </c>
      <c r="AF268" s="267">
        <v>2000</v>
      </c>
      <c r="AG268" s="267">
        <v>1000</v>
      </c>
      <c r="AH268" s="267">
        <v>1000</v>
      </c>
      <c r="AI268" s="267">
        <v>12000</v>
      </c>
      <c r="AJ268" s="267">
        <v>5000</v>
      </c>
      <c r="AK268" s="267">
        <v>1000</v>
      </c>
      <c r="AL268" s="267">
        <v>5000</v>
      </c>
      <c r="AM268" s="267">
        <v>1000</v>
      </c>
      <c r="AN268" s="267">
        <v>1000</v>
      </c>
      <c r="AO268" s="267">
        <v>390000</v>
      </c>
      <c r="AP268" s="267">
        <v>45000</v>
      </c>
      <c r="AQ268" s="267">
        <v>40000</v>
      </c>
      <c r="AR268" s="267">
        <v>26000</v>
      </c>
      <c r="AS268" s="267">
        <v>23000</v>
      </c>
      <c r="AT268" s="267">
        <v>1000</v>
      </c>
      <c r="AU268" s="267">
        <v>25000</v>
      </c>
      <c r="AV268" s="267">
        <v>1000</v>
      </c>
      <c r="AW268" s="267">
        <v>1000</v>
      </c>
      <c r="AX268" s="267">
        <v>10000</v>
      </c>
      <c r="AY268" s="267">
        <v>1000</v>
      </c>
      <c r="AZ268" s="267">
        <v>1000</v>
      </c>
      <c r="BA268" s="267">
        <v>1000</v>
      </c>
      <c r="BB268" s="267">
        <v>1000</v>
      </c>
      <c r="BC268" s="267">
        <v>1000</v>
      </c>
      <c r="BD268" s="267">
        <v>3000</v>
      </c>
      <c r="BE268" s="267">
        <v>1000</v>
      </c>
      <c r="BF268" s="267">
        <v>2000</v>
      </c>
      <c r="BG268" s="267">
        <v>3000</v>
      </c>
      <c r="BH268" s="267">
        <v>1000</v>
      </c>
      <c r="BI268" s="267">
        <v>1000</v>
      </c>
      <c r="BJ268" s="267">
        <v>1000</v>
      </c>
      <c r="BK268" s="267">
        <v>1000</v>
      </c>
      <c r="BL268" s="267">
        <v>1000</v>
      </c>
      <c r="BM268" s="267">
        <v>4000</v>
      </c>
      <c r="BN268" s="267">
        <v>1000</v>
      </c>
      <c r="BO268" s="267">
        <v>1000</v>
      </c>
      <c r="BP268" s="267">
        <v>2000</v>
      </c>
      <c r="BQ268" s="267">
        <v>1000</v>
      </c>
      <c r="BR268" s="267">
        <v>1000</v>
      </c>
      <c r="BS268" s="267">
        <v>1000</v>
      </c>
      <c r="BT268" s="267">
        <v>1000</v>
      </c>
      <c r="BU268" s="267">
        <v>1000</v>
      </c>
      <c r="BV268" s="267">
        <v>1000</v>
      </c>
      <c r="BW268" s="267">
        <v>1000</v>
      </c>
      <c r="BX268" s="267">
        <v>1000</v>
      </c>
      <c r="BY268" s="267">
        <v>1000</v>
      </c>
      <c r="BZ268" s="267">
        <v>1000</v>
      </c>
      <c r="CA268" s="267">
        <v>1000</v>
      </c>
      <c r="CB268" s="267">
        <v>3000</v>
      </c>
      <c r="CC268" s="267">
        <v>1000</v>
      </c>
      <c r="CD268" s="267">
        <v>1000</v>
      </c>
      <c r="CE268" s="267">
        <v>7000</v>
      </c>
      <c r="CF268" s="267">
        <v>1000</v>
      </c>
      <c r="CG268" s="267">
        <v>1000</v>
      </c>
      <c r="CH268" s="267">
        <v>2000</v>
      </c>
      <c r="CI268" s="267">
        <v>1000</v>
      </c>
      <c r="CJ268" s="267">
        <v>1000</v>
      </c>
      <c r="CK268" s="267">
        <v>1000</v>
      </c>
      <c r="CL268" s="267">
        <v>1000</v>
      </c>
      <c r="CM268" s="267">
        <v>1000</v>
      </c>
      <c r="CN268" s="267">
        <v>2000</v>
      </c>
      <c r="CO268" s="267">
        <v>1000</v>
      </c>
      <c r="CP268" s="267">
        <v>1000</v>
      </c>
      <c r="CQ268" s="267">
        <v>1000</v>
      </c>
      <c r="CR268" s="267">
        <v>1000</v>
      </c>
      <c r="CS268" s="267">
        <v>1000</v>
      </c>
      <c r="CT268" s="267">
        <v>9000</v>
      </c>
      <c r="CU268" s="267">
        <v>1000</v>
      </c>
      <c r="CV268" s="267">
        <v>1000</v>
      </c>
      <c r="CW268" s="267">
        <v>30000</v>
      </c>
      <c r="CX268" s="267">
        <v>1000</v>
      </c>
      <c r="CY268" s="267">
        <v>1000</v>
      </c>
      <c r="CZ268" s="267">
        <v>8000</v>
      </c>
      <c r="DA268" s="267">
        <v>1000</v>
      </c>
      <c r="DB268" s="267">
        <v>1000</v>
      </c>
      <c r="DC268" s="267">
        <v>24000</v>
      </c>
      <c r="DD268" s="267">
        <v>1000</v>
      </c>
      <c r="DE268" s="267">
        <v>1000</v>
      </c>
      <c r="DF268" s="267">
        <v>1000</v>
      </c>
      <c r="DG268" s="267">
        <v>1000</v>
      </c>
      <c r="DH268" s="267">
        <v>1000</v>
      </c>
      <c r="DI268" s="267">
        <v>65000</v>
      </c>
      <c r="DJ268" s="267">
        <v>37000</v>
      </c>
      <c r="DK268" s="267">
        <v>16000</v>
      </c>
      <c r="DL268" s="267">
        <v>34000</v>
      </c>
      <c r="DM268" s="267">
        <v>35000</v>
      </c>
      <c r="DN268" s="267">
        <v>16000</v>
      </c>
      <c r="DO268" s="267">
        <v>40000</v>
      </c>
      <c r="DP268" s="267">
        <v>20000</v>
      </c>
      <c r="DQ268" s="267">
        <v>1000</v>
      </c>
      <c r="DR268" s="267">
        <v>174000</v>
      </c>
      <c r="DS268" s="267">
        <v>93000</v>
      </c>
      <c r="DT268" s="267">
        <v>78000</v>
      </c>
      <c r="DU268" s="267">
        <v>360000</v>
      </c>
      <c r="DV268" s="267">
        <v>1000</v>
      </c>
      <c r="DW268" s="267">
        <v>2239000</v>
      </c>
      <c r="DX268" s="267">
        <v>349000</v>
      </c>
      <c r="DY268" s="267">
        <v>1545000</v>
      </c>
      <c r="DZ268" s="267">
        <v>349000</v>
      </c>
      <c r="EA268" s="267">
        <v>190000</v>
      </c>
      <c r="EB268" s="267">
        <v>39000</v>
      </c>
      <c r="EC268" s="267">
        <v>816000</v>
      </c>
      <c r="ED268" s="267">
        <v>146000</v>
      </c>
      <c r="EE268" s="267">
        <v>1666000</v>
      </c>
      <c r="EF268" s="267">
        <v>354000</v>
      </c>
      <c r="EG268" s="267">
        <v>1960000</v>
      </c>
      <c r="EH268" s="267">
        <v>301000</v>
      </c>
      <c r="EI268" s="267">
        <v>2200000</v>
      </c>
      <c r="EJ268" s="267">
        <v>323000</v>
      </c>
      <c r="EK268" s="267">
        <v>1</v>
      </c>
      <c r="EL268" s="267">
        <v>1</v>
      </c>
      <c r="EM268" s="267">
        <v>1</v>
      </c>
      <c r="EN268" s="267">
        <v>1</v>
      </c>
      <c r="EO268" s="267">
        <v>0</v>
      </c>
      <c r="EP268" s="267">
        <v>0</v>
      </c>
      <c r="EQ268" s="267">
        <v>0</v>
      </c>
      <c r="ER268" s="267" t="s">
        <v>1055</v>
      </c>
    </row>
    <row r="269" spans="1:148" x14ac:dyDescent="0.35">
      <c r="A269" s="267" t="s">
        <v>1096</v>
      </c>
      <c r="B269" s="267">
        <v>25000</v>
      </c>
      <c r="C269" s="267">
        <v>1000</v>
      </c>
      <c r="D269" s="267">
        <v>1000</v>
      </c>
      <c r="E269" s="267">
        <v>16000</v>
      </c>
      <c r="F269" s="267">
        <v>1000</v>
      </c>
      <c r="G269" s="267">
        <v>1000</v>
      </c>
      <c r="H269" s="267">
        <v>20000</v>
      </c>
      <c r="I269" s="267">
        <v>1000</v>
      </c>
      <c r="J269" s="267">
        <v>1000</v>
      </c>
      <c r="K269" s="267">
        <v>4000</v>
      </c>
      <c r="L269" s="267">
        <v>1000</v>
      </c>
      <c r="M269" s="267">
        <v>2000</v>
      </c>
      <c r="N269" s="267">
        <v>55000</v>
      </c>
      <c r="O269" s="267">
        <v>1000</v>
      </c>
      <c r="P269" s="267">
        <v>1000</v>
      </c>
      <c r="Q269" s="267">
        <v>3000</v>
      </c>
      <c r="R269" s="267">
        <v>1000</v>
      </c>
      <c r="S269" s="267">
        <v>1000</v>
      </c>
      <c r="T269" s="267">
        <v>2000</v>
      </c>
      <c r="U269" s="267">
        <v>1000</v>
      </c>
      <c r="V269" s="267">
        <v>1000</v>
      </c>
      <c r="W269" s="267">
        <v>9000</v>
      </c>
      <c r="X269" s="267">
        <v>1000</v>
      </c>
      <c r="Y269" s="267">
        <v>1000</v>
      </c>
      <c r="Z269" s="267">
        <v>1000</v>
      </c>
      <c r="AA269" s="267">
        <v>1000</v>
      </c>
      <c r="AB269" s="267">
        <v>1000</v>
      </c>
      <c r="AC269" s="267">
        <v>1000</v>
      </c>
      <c r="AD269" s="267">
        <v>1000</v>
      </c>
      <c r="AE269" s="267">
        <v>1000</v>
      </c>
      <c r="AF269" s="267">
        <v>2000</v>
      </c>
      <c r="AG269" s="267">
        <v>1000</v>
      </c>
      <c r="AH269" s="267">
        <v>1000</v>
      </c>
      <c r="AI269" s="267">
        <v>12000</v>
      </c>
      <c r="AJ269" s="267">
        <v>5000</v>
      </c>
      <c r="AK269" s="267">
        <v>1000</v>
      </c>
      <c r="AL269" s="267">
        <v>5000</v>
      </c>
      <c r="AM269" s="267">
        <v>1000</v>
      </c>
      <c r="AN269" s="267">
        <v>1000</v>
      </c>
      <c r="AO269" s="267">
        <v>390000</v>
      </c>
      <c r="AP269" s="267">
        <v>45000</v>
      </c>
      <c r="AQ269" s="267">
        <v>40000</v>
      </c>
      <c r="AR269" s="267">
        <v>26000</v>
      </c>
      <c r="AS269" s="267">
        <v>23000</v>
      </c>
      <c r="AT269" s="267">
        <v>1000</v>
      </c>
      <c r="AU269" s="267">
        <v>25000</v>
      </c>
      <c r="AV269" s="267">
        <v>1000</v>
      </c>
      <c r="AW269" s="267">
        <v>1000</v>
      </c>
      <c r="AX269" s="267">
        <v>10000</v>
      </c>
      <c r="AY269" s="267">
        <v>1000</v>
      </c>
      <c r="AZ269" s="267">
        <v>1000</v>
      </c>
      <c r="BA269" s="267">
        <v>1000</v>
      </c>
      <c r="BB269" s="267">
        <v>1000</v>
      </c>
      <c r="BC269" s="267">
        <v>1000</v>
      </c>
      <c r="BD269" s="267">
        <v>3000</v>
      </c>
      <c r="BE269" s="267">
        <v>1000</v>
      </c>
      <c r="BF269" s="267">
        <v>2000</v>
      </c>
      <c r="BG269" s="267">
        <v>3000</v>
      </c>
      <c r="BH269" s="267">
        <v>1000</v>
      </c>
      <c r="BI269" s="267">
        <v>1000</v>
      </c>
      <c r="BJ269" s="267">
        <v>1000</v>
      </c>
      <c r="BK269" s="267">
        <v>1000</v>
      </c>
      <c r="BL269" s="267">
        <v>1000</v>
      </c>
      <c r="BM269" s="267">
        <v>4000</v>
      </c>
      <c r="BN269" s="267">
        <v>1000</v>
      </c>
      <c r="BO269" s="267">
        <v>1000</v>
      </c>
      <c r="BP269" s="267">
        <v>2000</v>
      </c>
      <c r="BQ269" s="267">
        <v>1000</v>
      </c>
      <c r="BR269" s="267">
        <v>1000</v>
      </c>
      <c r="BS269" s="267">
        <v>1000</v>
      </c>
      <c r="BT269" s="267">
        <v>1000</v>
      </c>
      <c r="BU269" s="267">
        <v>1000</v>
      </c>
      <c r="BV269" s="267">
        <v>1000</v>
      </c>
      <c r="BW269" s="267">
        <v>1000</v>
      </c>
      <c r="BX269" s="267">
        <v>1000</v>
      </c>
      <c r="BY269" s="267">
        <v>1000</v>
      </c>
      <c r="BZ269" s="267">
        <v>1000</v>
      </c>
      <c r="CA269" s="267">
        <v>1000</v>
      </c>
      <c r="CB269" s="267">
        <v>3000</v>
      </c>
      <c r="CC269" s="267">
        <v>1000</v>
      </c>
      <c r="CD269" s="267">
        <v>1000</v>
      </c>
      <c r="CE269" s="267">
        <v>7000</v>
      </c>
      <c r="CF269" s="267">
        <v>1000</v>
      </c>
      <c r="CG269" s="267">
        <v>1000</v>
      </c>
      <c r="CH269" s="267">
        <v>2000</v>
      </c>
      <c r="CI269" s="267">
        <v>1000</v>
      </c>
      <c r="CJ269" s="267">
        <v>1000</v>
      </c>
      <c r="CK269" s="267">
        <v>1000</v>
      </c>
      <c r="CL269" s="267">
        <v>1000</v>
      </c>
      <c r="CM269" s="267">
        <v>1000</v>
      </c>
      <c r="CN269" s="267">
        <v>2000</v>
      </c>
      <c r="CO269" s="267">
        <v>1000</v>
      </c>
      <c r="CP269" s="267">
        <v>1000</v>
      </c>
      <c r="CQ269" s="267">
        <v>1000</v>
      </c>
      <c r="CR269" s="267">
        <v>1000</v>
      </c>
      <c r="CS269" s="267">
        <v>1000</v>
      </c>
      <c r="CT269" s="267">
        <v>9000</v>
      </c>
      <c r="CU269" s="267">
        <v>1000</v>
      </c>
      <c r="CV269" s="267">
        <v>1000</v>
      </c>
      <c r="CW269" s="267">
        <v>30000</v>
      </c>
      <c r="CX269" s="267">
        <v>1000</v>
      </c>
      <c r="CY269" s="267">
        <v>1000</v>
      </c>
      <c r="CZ269" s="267">
        <v>8000</v>
      </c>
      <c r="DA269" s="267">
        <v>1000</v>
      </c>
      <c r="DB269" s="267">
        <v>1000</v>
      </c>
      <c r="DC269" s="267">
        <v>24000</v>
      </c>
      <c r="DD269" s="267">
        <v>1000</v>
      </c>
      <c r="DE269" s="267">
        <v>1000</v>
      </c>
      <c r="DF269" s="267">
        <v>1000</v>
      </c>
      <c r="DG269" s="267">
        <v>1000</v>
      </c>
      <c r="DH269" s="267">
        <v>1000</v>
      </c>
      <c r="DI269" s="267">
        <v>65000</v>
      </c>
      <c r="DJ269" s="267">
        <v>37000</v>
      </c>
      <c r="DK269" s="267">
        <v>16000</v>
      </c>
      <c r="DL269" s="267">
        <v>34000</v>
      </c>
      <c r="DM269" s="267">
        <v>35000</v>
      </c>
      <c r="DN269" s="267">
        <v>16000</v>
      </c>
      <c r="DO269" s="267">
        <v>40000</v>
      </c>
      <c r="DP269" s="267">
        <v>20000</v>
      </c>
      <c r="DQ269" s="267">
        <v>1000</v>
      </c>
      <c r="DR269" s="267">
        <v>174000</v>
      </c>
      <c r="DS269" s="267">
        <v>93000</v>
      </c>
      <c r="DT269" s="267">
        <v>78000</v>
      </c>
      <c r="DU269" s="267">
        <v>360000</v>
      </c>
      <c r="DV269" s="267">
        <v>1000</v>
      </c>
      <c r="DW269" s="267">
        <v>2239000</v>
      </c>
      <c r="DX269" s="267">
        <v>349000</v>
      </c>
      <c r="DY269" s="267">
        <v>1545000</v>
      </c>
      <c r="DZ269" s="267">
        <v>349000</v>
      </c>
      <c r="EA269" s="267">
        <v>190000</v>
      </c>
      <c r="EB269" s="267">
        <v>39000</v>
      </c>
      <c r="EC269" s="267">
        <v>816000</v>
      </c>
      <c r="ED269" s="267">
        <v>146000</v>
      </c>
      <c r="EE269" s="267">
        <v>1666000</v>
      </c>
      <c r="EF269" s="267">
        <v>354000</v>
      </c>
      <c r="EG269" s="267">
        <v>1960000</v>
      </c>
      <c r="EH269" s="267">
        <v>301000</v>
      </c>
      <c r="EI269" s="267">
        <v>2200000</v>
      </c>
      <c r="EJ269" s="267">
        <v>323000</v>
      </c>
      <c r="EK269" s="267">
        <v>1</v>
      </c>
      <c r="EL269" s="267">
        <v>1</v>
      </c>
      <c r="EM269" s="267">
        <v>1</v>
      </c>
      <c r="EN269" s="267">
        <v>1</v>
      </c>
      <c r="EO269" s="267">
        <v>0</v>
      </c>
      <c r="EP269" s="267">
        <v>0</v>
      </c>
      <c r="EQ269" s="267">
        <v>1</v>
      </c>
      <c r="ER269" s="267" t="s">
        <v>1094</v>
      </c>
    </row>
    <row r="270" spans="1:148" x14ac:dyDescent="0.35">
      <c r="A270" s="267" t="s">
        <v>1111</v>
      </c>
      <c r="B270" s="267">
        <v>25000</v>
      </c>
      <c r="C270" s="267">
        <v>1000</v>
      </c>
      <c r="D270" s="267">
        <v>1000</v>
      </c>
      <c r="E270" s="267">
        <v>16000</v>
      </c>
      <c r="F270" s="267">
        <v>1000</v>
      </c>
      <c r="G270" s="267">
        <v>1000</v>
      </c>
      <c r="H270" s="267">
        <v>20000</v>
      </c>
      <c r="I270" s="267">
        <v>1000</v>
      </c>
      <c r="J270" s="267">
        <v>1000</v>
      </c>
      <c r="K270" s="267">
        <v>4000</v>
      </c>
      <c r="L270" s="267">
        <v>1000</v>
      </c>
      <c r="M270" s="267">
        <v>2000</v>
      </c>
      <c r="N270" s="267">
        <v>55000</v>
      </c>
      <c r="O270" s="267">
        <v>1000</v>
      </c>
      <c r="P270" s="267">
        <v>1000</v>
      </c>
      <c r="Q270" s="267">
        <v>3000</v>
      </c>
      <c r="R270" s="267">
        <v>1000</v>
      </c>
      <c r="S270" s="267">
        <v>1000</v>
      </c>
      <c r="T270" s="267">
        <v>2000</v>
      </c>
      <c r="U270" s="267">
        <v>1000</v>
      </c>
      <c r="V270" s="267">
        <v>1000</v>
      </c>
      <c r="W270" s="267">
        <v>9000</v>
      </c>
      <c r="X270" s="267">
        <v>1000</v>
      </c>
      <c r="Y270" s="267">
        <v>1000</v>
      </c>
      <c r="Z270" s="267">
        <v>1000</v>
      </c>
      <c r="AA270" s="267">
        <v>1000</v>
      </c>
      <c r="AB270" s="267">
        <v>1000</v>
      </c>
      <c r="AC270" s="267">
        <v>1000</v>
      </c>
      <c r="AD270" s="267">
        <v>1000</v>
      </c>
      <c r="AE270" s="267">
        <v>1000</v>
      </c>
      <c r="AF270" s="267">
        <v>2000</v>
      </c>
      <c r="AG270" s="267">
        <v>1000</v>
      </c>
      <c r="AH270" s="267">
        <v>1000</v>
      </c>
      <c r="AI270" s="267">
        <v>12000</v>
      </c>
      <c r="AJ270" s="267">
        <v>5000</v>
      </c>
      <c r="AK270" s="267">
        <v>1000</v>
      </c>
      <c r="AL270" s="267">
        <v>5000</v>
      </c>
      <c r="AM270" s="267">
        <v>1000</v>
      </c>
      <c r="AN270" s="267">
        <v>1000</v>
      </c>
      <c r="AO270" s="267">
        <v>390000</v>
      </c>
      <c r="AP270" s="267">
        <v>45000</v>
      </c>
      <c r="AQ270" s="267">
        <v>40000</v>
      </c>
      <c r="AR270" s="267">
        <v>26000</v>
      </c>
      <c r="AS270" s="267">
        <v>23000</v>
      </c>
      <c r="AT270" s="267">
        <v>1000</v>
      </c>
      <c r="AU270" s="267">
        <v>25000</v>
      </c>
      <c r="AV270" s="267">
        <v>1000</v>
      </c>
      <c r="AW270" s="267">
        <v>1000</v>
      </c>
      <c r="AX270" s="267">
        <v>10000</v>
      </c>
      <c r="AY270" s="267">
        <v>1000</v>
      </c>
      <c r="AZ270" s="267">
        <v>1000</v>
      </c>
      <c r="BA270" s="267">
        <v>1000</v>
      </c>
      <c r="BB270" s="267">
        <v>1000</v>
      </c>
      <c r="BC270" s="267">
        <v>1000</v>
      </c>
      <c r="BD270" s="267">
        <v>3000</v>
      </c>
      <c r="BE270" s="267">
        <v>1000</v>
      </c>
      <c r="BF270" s="267">
        <v>2000</v>
      </c>
      <c r="BG270" s="267">
        <v>3000</v>
      </c>
      <c r="BH270" s="267">
        <v>1000</v>
      </c>
      <c r="BI270" s="267">
        <v>1000</v>
      </c>
      <c r="BJ270" s="267">
        <v>1000</v>
      </c>
      <c r="BK270" s="267">
        <v>1000</v>
      </c>
      <c r="BL270" s="267">
        <v>1000</v>
      </c>
      <c r="BM270" s="267">
        <v>4000</v>
      </c>
      <c r="BN270" s="267">
        <v>1000</v>
      </c>
      <c r="BO270" s="267">
        <v>1000</v>
      </c>
      <c r="BP270" s="267">
        <v>2000</v>
      </c>
      <c r="BQ270" s="267">
        <v>1000</v>
      </c>
      <c r="BR270" s="267">
        <v>1000</v>
      </c>
      <c r="BS270" s="267">
        <v>1000</v>
      </c>
      <c r="BT270" s="267">
        <v>1000</v>
      </c>
      <c r="BU270" s="267">
        <v>1000</v>
      </c>
      <c r="BV270" s="267">
        <v>1000</v>
      </c>
      <c r="BW270" s="267">
        <v>1000</v>
      </c>
      <c r="BX270" s="267">
        <v>1000</v>
      </c>
      <c r="BY270" s="267">
        <v>1000</v>
      </c>
      <c r="BZ270" s="267">
        <v>1000</v>
      </c>
      <c r="CA270" s="267">
        <v>1000</v>
      </c>
      <c r="CB270" s="267">
        <v>3000</v>
      </c>
      <c r="CC270" s="267">
        <v>1000</v>
      </c>
      <c r="CD270" s="267">
        <v>1000</v>
      </c>
      <c r="CE270" s="267">
        <v>7000</v>
      </c>
      <c r="CF270" s="267">
        <v>1000</v>
      </c>
      <c r="CG270" s="267">
        <v>1000</v>
      </c>
      <c r="CH270" s="267">
        <v>2000</v>
      </c>
      <c r="CI270" s="267">
        <v>1000</v>
      </c>
      <c r="CJ270" s="267">
        <v>1000</v>
      </c>
      <c r="CK270" s="267">
        <v>1000</v>
      </c>
      <c r="CL270" s="267">
        <v>1000</v>
      </c>
      <c r="CM270" s="267">
        <v>1000</v>
      </c>
      <c r="CN270" s="267">
        <v>2000</v>
      </c>
      <c r="CO270" s="267">
        <v>1000</v>
      </c>
      <c r="CP270" s="267">
        <v>1000</v>
      </c>
      <c r="CQ270" s="267">
        <v>1000</v>
      </c>
      <c r="CR270" s="267">
        <v>1000</v>
      </c>
      <c r="CS270" s="267">
        <v>1000</v>
      </c>
      <c r="CT270" s="267">
        <v>9000</v>
      </c>
      <c r="CU270" s="267">
        <v>1000</v>
      </c>
      <c r="CV270" s="267">
        <v>1000</v>
      </c>
      <c r="CW270" s="267">
        <v>30000</v>
      </c>
      <c r="CX270" s="267">
        <v>1000</v>
      </c>
      <c r="CY270" s="267">
        <v>1000</v>
      </c>
      <c r="CZ270" s="267">
        <v>8000</v>
      </c>
      <c r="DA270" s="267">
        <v>1000</v>
      </c>
      <c r="DB270" s="267">
        <v>1000</v>
      </c>
      <c r="DC270" s="267">
        <v>24000</v>
      </c>
      <c r="DD270" s="267">
        <v>1000</v>
      </c>
      <c r="DE270" s="267">
        <v>1000</v>
      </c>
      <c r="DF270" s="267">
        <v>1000</v>
      </c>
      <c r="DG270" s="267">
        <v>1000</v>
      </c>
      <c r="DH270" s="267">
        <v>1000</v>
      </c>
      <c r="DI270" s="267">
        <v>65000</v>
      </c>
      <c r="DJ270" s="267">
        <v>37000</v>
      </c>
      <c r="DK270" s="267">
        <v>16000</v>
      </c>
      <c r="DL270" s="267">
        <v>34000</v>
      </c>
      <c r="DM270" s="267">
        <v>35000</v>
      </c>
      <c r="DN270" s="267">
        <v>16000</v>
      </c>
      <c r="DO270" s="267">
        <v>40000</v>
      </c>
      <c r="DP270" s="267">
        <v>20000</v>
      </c>
      <c r="DQ270" s="267">
        <v>1000</v>
      </c>
      <c r="DR270" s="267">
        <v>174000</v>
      </c>
      <c r="DS270" s="267">
        <v>93000</v>
      </c>
      <c r="DT270" s="267">
        <v>78000</v>
      </c>
      <c r="DU270" s="267">
        <v>360000</v>
      </c>
      <c r="DV270" s="267">
        <v>1000</v>
      </c>
      <c r="DW270" s="267">
        <v>2239000</v>
      </c>
      <c r="DX270" s="267">
        <v>349000</v>
      </c>
      <c r="DY270" s="267">
        <v>1545000</v>
      </c>
      <c r="DZ270" s="267">
        <v>349000</v>
      </c>
      <c r="EA270" s="267">
        <v>190000</v>
      </c>
      <c r="EB270" s="267">
        <v>39000</v>
      </c>
      <c r="EC270" s="267">
        <v>816000</v>
      </c>
      <c r="ED270" s="267">
        <v>146000</v>
      </c>
      <c r="EE270" s="267">
        <v>1666000</v>
      </c>
      <c r="EF270" s="267">
        <v>354000</v>
      </c>
      <c r="EG270" s="267">
        <v>1960000</v>
      </c>
      <c r="EH270" s="267">
        <v>301000</v>
      </c>
      <c r="EI270" s="267">
        <v>2200000</v>
      </c>
      <c r="EJ270" s="267">
        <v>323000</v>
      </c>
      <c r="EK270" s="267">
        <v>1</v>
      </c>
      <c r="EL270" s="267">
        <v>1</v>
      </c>
      <c r="EM270" s="267">
        <v>1</v>
      </c>
      <c r="EN270" s="267">
        <v>1</v>
      </c>
      <c r="EO270" s="267">
        <v>0</v>
      </c>
      <c r="EP270" s="267">
        <v>0</v>
      </c>
      <c r="EQ270" s="267">
        <v>0</v>
      </c>
      <c r="ER270" s="267" t="s">
        <v>1109</v>
      </c>
    </row>
    <row r="271" spans="1:148" x14ac:dyDescent="0.35">
      <c r="A271" s="267" t="s">
        <v>1154</v>
      </c>
      <c r="B271" s="267">
        <v>25000</v>
      </c>
      <c r="C271" s="267">
        <v>1000</v>
      </c>
      <c r="D271" s="267">
        <v>1000</v>
      </c>
      <c r="E271" s="267">
        <v>16000</v>
      </c>
      <c r="F271" s="267">
        <v>1000</v>
      </c>
      <c r="G271" s="267">
        <v>1000</v>
      </c>
      <c r="H271" s="267">
        <v>20000</v>
      </c>
      <c r="I271" s="267">
        <v>1000</v>
      </c>
      <c r="J271" s="267">
        <v>1000</v>
      </c>
      <c r="K271" s="267">
        <v>4000</v>
      </c>
      <c r="L271" s="267">
        <v>1000</v>
      </c>
      <c r="M271" s="267">
        <v>2000</v>
      </c>
      <c r="N271" s="267">
        <v>55000</v>
      </c>
      <c r="O271" s="267">
        <v>1000</v>
      </c>
      <c r="P271" s="267">
        <v>1000</v>
      </c>
      <c r="Q271" s="267">
        <v>3000</v>
      </c>
      <c r="R271" s="267">
        <v>1000</v>
      </c>
      <c r="S271" s="267">
        <v>1000</v>
      </c>
      <c r="T271" s="267">
        <v>2000</v>
      </c>
      <c r="U271" s="267">
        <v>1000</v>
      </c>
      <c r="V271" s="267">
        <v>1000</v>
      </c>
      <c r="W271" s="267">
        <v>9000</v>
      </c>
      <c r="X271" s="267">
        <v>1000</v>
      </c>
      <c r="Y271" s="267">
        <v>1000</v>
      </c>
      <c r="Z271" s="267">
        <v>1000</v>
      </c>
      <c r="AA271" s="267">
        <v>1000</v>
      </c>
      <c r="AB271" s="267">
        <v>1000</v>
      </c>
      <c r="AC271" s="267">
        <v>1000</v>
      </c>
      <c r="AD271" s="267">
        <v>1000</v>
      </c>
      <c r="AE271" s="267">
        <v>1000</v>
      </c>
      <c r="AF271" s="267">
        <v>2000</v>
      </c>
      <c r="AG271" s="267">
        <v>1000</v>
      </c>
      <c r="AH271" s="267">
        <v>1000</v>
      </c>
      <c r="AI271" s="267">
        <v>12000</v>
      </c>
      <c r="AJ271" s="267">
        <v>5000</v>
      </c>
      <c r="AK271" s="267">
        <v>1000</v>
      </c>
      <c r="AL271" s="267">
        <v>5000</v>
      </c>
      <c r="AM271" s="267">
        <v>1000</v>
      </c>
      <c r="AN271" s="267">
        <v>1000</v>
      </c>
      <c r="AO271" s="267">
        <v>390000</v>
      </c>
      <c r="AP271" s="267">
        <v>45000</v>
      </c>
      <c r="AQ271" s="267">
        <v>40000</v>
      </c>
      <c r="AR271" s="267">
        <v>26000</v>
      </c>
      <c r="AS271" s="267">
        <v>23000</v>
      </c>
      <c r="AT271" s="267">
        <v>1000</v>
      </c>
      <c r="AU271" s="267">
        <v>25000</v>
      </c>
      <c r="AV271" s="267">
        <v>1000</v>
      </c>
      <c r="AW271" s="267">
        <v>1000</v>
      </c>
      <c r="AX271" s="267">
        <v>10000</v>
      </c>
      <c r="AY271" s="267">
        <v>1000</v>
      </c>
      <c r="AZ271" s="267">
        <v>1000</v>
      </c>
      <c r="BA271" s="267">
        <v>1000</v>
      </c>
      <c r="BB271" s="267">
        <v>1000</v>
      </c>
      <c r="BC271" s="267">
        <v>1000</v>
      </c>
      <c r="BD271" s="267">
        <v>3000</v>
      </c>
      <c r="BE271" s="267">
        <v>1000</v>
      </c>
      <c r="BF271" s="267">
        <v>2000</v>
      </c>
      <c r="BG271" s="267">
        <v>3000</v>
      </c>
      <c r="BH271" s="267">
        <v>1000</v>
      </c>
      <c r="BI271" s="267">
        <v>1000</v>
      </c>
      <c r="BJ271" s="267">
        <v>1000</v>
      </c>
      <c r="BK271" s="267">
        <v>1000</v>
      </c>
      <c r="BL271" s="267">
        <v>1000</v>
      </c>
      <c r="BM271" s="267">
        <v>4000</v>
      </c>
      <c r="BN271" s="267">
        <v>1000</v>
      </c>
      <c r="BO271" s="267">
        <v>1000</v>
      </c>
      <c r="BP271" s="267">
        <v>2000</v>
      </c>
      <c r="BQ271" s="267">
        <v>1000</v>
      </c>
      <c r="BR271" s="267">
        <v>1000</v>
      </c>
      <c r="BS271" s="267">
        <v>1000</v>
      </c>
      <c r="BT271" s="267">
        <v>1000</v>
      </c>
      <c r="BU271" s="267">
        <v>1000</v>
      </c>
      <c r="BV271" s="267">
        <v>1000</v>
      </c>
      <c r="BW271" s="267">
        <v>1000</v>
      </c>
      <c r="BX271" s="267">
        <v>1000</v>
      </c>
      <c r="BY271" s="267">
        <v>1000</v>
      </c>
      <c r="BZ271" s="267">
        <v>1000</v>
      </c>
      <c r="CA271" s="267">
        <v>1000</v>
      </c>
      <c r="CB271" s="267">
        <v>3000</v>
      </c>
      <c r="CC271" s="267">
        <v>1000</v>
      </c>
      <c r="CD271" s="267">
        <v>1000</v>
      </c>
      <c r="CE271" s="267">
        <v>7000</v>
      </c>
      <c r="CF271" s="267">
        <v>1000</v>
      </c>
      <c r="CG271" s="267">
        <v>1000</v>
      </c>
      <c r="CH271" s="267">
        <v>2000</v>
      </c>
      <c r="CI271" s="267">
        <v>1000</v>
      </c>
      <c r="CJ271" s="267">
        <v>1000</v>
      </c>
      <c r="CK271" s="267">
        <v>1000</v>
      </c>
      <c r="CL271" s="267">
        <v>1000</v>
      </c>
      <c r="CM271" s="267">
        <v>1000</v>
      </c>
      <c r="CN271" s="267">
        <v>2000</v>
      </c>
      <c r="CO271" s="267">
        <v>1000</v>
      </c>
      <c r="CP271" s="267">
        <v>1000</v>
      </c>
      <c r="CQ271" s="267">
        <v>1000</v>
      </c>
      <c r="CR271" s="267">
        <v>1000</v>
      </c>
      <c r="CS271" s="267">
        <v>1000</v>
      </c>
      <c r="CT271" s="267">
        <v>9000</v>
      </c>
      <c r="CU271" s="267">
        <v>1000</v>
      </c>
      <c r="CV271" s="267">
        <v>1000</v>
      </c>
      <c r="CW271" s="267">
        <v>30000</v>
      </c>
      <c r="CX271" s="267">
        <v>1000</v>
      </c>
      <c r="CY271" s="267">
        <v>1000</v>
      </c>
      <c r="CZ271" s="267">
        <v>8000</v>
      </c>
      <c r="DA271" s="267">
        <v>1000</v>
      </c>
      <c r="DB271" s="267">
        <v>1000</v>
      </c>
      <c r="DC271" s="267">
        <v>24000</v>
      </c>
      <c r="DD271" s="267">
        <v>1000</v>
      </c>
      <c r="DE271" s="267">
        <v>1000</v>
      </c>
      <c r="DF271" s="267">
        <v>1000</v>
      </c>
      <c r="DG271" s="267">
        <v>1000</v>
      </c>
      <c r="DH271" s="267">
        <v>1000</v>
      </c>
      <c r="DI271" s="267">
        <v>65000</v>
      </c>
      <c r="DJ271" s="267">
        <v>37000</v>
      </c>
      <c r="DK271" s="267">
        <v>16000</v>
      </c>
      <c r="DL271" s="267">
        <v>34000</v>
      </c>
      <c r="DM271" s="267">
        <v>35000</v>
      </c>
      <c r="DN271" s="267">
        <v>16000</v>
      </c>
      <c r="DO271" s="267">
        <v>40000</v>
      </c>
      <c r="DP271" s="267">
        <v>20000</v>
      </c>
      <c r="DQ271" s="267">
        <v>1000</v>
      </c>
      <c r="DR271" s="267">
        <v>174000</v>
      </c>
      <c r="DS271" s="267">
        <v>93000</v>
      </c>
      <c r="DT271" s="267">
        <v>78000</v>
      </c>
      <c r="DU271" s="267">
        <v>360000</v>
      </c>
      <c r="DV271" s="267">
        <v>1000</v>
      </c>
      <c r="DW271" s="267">
        <v>2239000</v>
      </c>
      <c r="DX271" s="267">
        <v>349000</v>
      </c>
      <c r="DY271" s="267">
        <v>1545000</v>
      </c>
      <c r="DZ271" s="267">
        <v>349000</v>
      </c>
      <c r="EA271" s="267">
        <v>190000</v>
      </c>
      <c r="EB271" s="267">
        <v>39000</v>
      </c>
      <c r="EC271" s="267">
        <v>816000</v>
      </c>
      <c r="ED271" s="267">
        <v>146000</v>
      </c>
      <c r="EE271" s="267">
        <v>1666000</v>
      </c>
      <c r="EF271" s="267">
        <v>354000</v>
      </c>
      <c r="EG271" s="267">
        <v>1960000</v>
      </c>
      <c r="EH271" s="267">
        <v>301000</v>
      </c>
      <c r="EI271" s="267">
        <v>2200000</v>
      </c>
      <c r="EJ271" s="267">
        <v>323000</v>
      </c>
      <c r="EK271" s="267">
        <v>1</v>
      </c>
      <c r="EL271" s="267">
        <v>1</v>
      </c>
      <c r="EM271" s="267">
        <v>1</v>
      </c>
      <c r="EN271" s="267">
        <v>1</v>
      </c>
      <c r="EO271" s="267">
        <v>0</v>
      </c>
      <c r="EP271" s="267">
        <v>0</v>
      </c>
      <c r="EQ271" s="267">
        <v>1</v>
      </c>
      <c r="ER271" s="267" t="s">
        <v>1152</v>
      </c>
    </row>
    <row r="272" spans="1:148" x14ac:dyDescent="0.35">
      <c r="A272" s="267" t="s">
        <v>1226</v>
      </c>
      <c r="B272" s="267">
        <v>25000</v>
      </c>
      <c r="C272" s="267">
        <v>1000</v>
      </c>
      <c r="D272" s="267">
        <v>1000</v>
      </c>
      <c r="E272" s="267">
        <v>16000</v>
      </c>
      <c r="F272" s="267">
        <v>1000</v>
      </c>
      <c r="G272" s="267">
        <v>1000</v>
      </c>
      <c r="H272" s="267">
        <v>20000</v>
      </c>
      <c r="I272" s="267">
        <v>1000</v>
      </c>
      <c r="J272" s="267">
        <v>1000</v>
      </c>
      <c r="K272" s="267">
        <v>4000</v>
      </c>
      <c r="L272" s="267">
        <v>1000</v>
      </c>
      <c r="M272" s="267">
        <v>2000</v>
      </c>
      <c r="N272" s="267">
        <v>55000</v>
      </c>
      <c r="O272" s="267">
        <v>1000</v>
      </c>
      <c r="P272" s="267">
        <v>1000</v>
      </c>
      <c r="Q272" s="267">
        <v>3000</v>
      </c>
      <c r="R272" s="267">
        <v>1000</v>
      </c>
      <c r="S272" s="267">
        <v>1000</v>
      </c>
      <c r="T272" s="267">
        <v>2000</v>
      </c>
      <c r="U272" s="267">
        <v>1000</v>
      </c>
      <c r="V272" s="267">
        <v>1000</v>
      </c>
      <c r="W272" s="267">
        <v>9000</v>
      </c>
      <c r="X272" s="267">
        <v>1000</v>
      </c>
      <c r="Y272" s="267">
        <v>1000</v>
      </c>
      <c r="Z272" s="267">
        <v>1000</v>
      </c>
      <c r="AA272" s="267">
        <v>1000</v>
      </c>
      <c r="AB272" s="267">
        <v>1000</v>
      </c>
      <c r="AC272" s="267">
        <v>1000</v>
      </c>
      <c r="AD272" s="267">
        <v>1000</v>
      </c>
      <c r="AE272" s="267">
        <v>1000</v>
      </c>
      <c r="AF272" s="267">
        <v>2000</v>
      </c>
      <c r="AG272" s="267">
        <v>1000</v>
      </c>
      <c r="AH272" s="267">
        <v>1000</v>
      </c>
      <c r="AI272" s="267">
        <v>12000</v>
      </c>
      <c r="AJ272" s="267">
        <v>5000</v>
      </c>
      <c r="AK272" s="267">
        <v>1000</v>
      </c>
      <c r="AL272" s="267">
        <v>5000</v>
      </c>
      <c r="AM272" s="267">
        <v>1000</v>
      </c>
      <c r="AN272" s="267">
        <v>1000</v>
      </c>
      <c r="AO272" s="267">
        <v>390000</v>
      </c>
      <c r="AP272" s="267">
        <v>45000</v>
      </c>
      <c r="AQ272" s="267">
        <v>40000</v>
      </c>
      <c r="AR272" s="267">
        <v>26000</v>
      </c>
      <c r="AS272" s="267">
        <v>23000</v>
      </c>
      <c r="AT272" s="267">
        <v>1000</v>
      </c>
      <c r="AU272" s="267">
        <v>25000</v>
      </c>
      <c r="AV272" s="267">
        <v>1000</v>
      </c>
      <c r="AW272" s="267">
        <v>1000</v>
      </c>
      <c r="AX272" s="267">
        <v>10000</v>
      </c>
      <c r="AY272" s="267">
        <v>1000</v>
      </c>
      <c r="AZ272" s="267">
        <v>1000</v>
      </c>
      <c r="BA272" s="267">
        <v>1000</v>
      </c>
      <c r="BB272" s="267">
        <v>1000</v>
      </c>
      <c r="BC272" s="267">
        <v>1000</v>
      </c>
      <c r="BD272" s="267">
        <v>3000</v>
      </c>
      <c r="BE272" s="267">
        <v>1000</v>
      </c>
      <c r="BF272" s="267">
        <v>2000</v>
      </c>
      <c r="BG272" s="267">
        <v>3000</v>
      </c>
      <c r="BH272" s="267">
        <v>1000</v>
      </c>
      <c r="BI272" s="267">
        <v>1000</v>
      </c>
      <c r="BJ272" s="267">
        <v>1000</v>
      </c>
      <c r="BK272" s="267">
        <v>1000</v>
      </c>
      <c r="BL272" s="267">
        <v>1000</v>
      </c>
      <c r="BM272" s="267">
        <v>4000</v>
      </c>
      <c r="BN272" s="267">
        <v>1000</v>
      </c>
      <c r="BO272" s="267">
        <v>1000</v>
      </c>
      <c r="BP272" s="267">
        <v>2000</v>
      </c>
      <c r="BQ272" s="267">
        <v>1000</v>
      </c>
      <c r="BR272" s="267">
        <v>1000</v>
      </c>
      <c r="BS272" s="267">
        <v>1000</v>
      </c>
      <c r="BT272" s="267">
        <v>1000</v>
      </c>
      <c r="BU272" s="267">
        <v>1000</v>
      </c>
      <c r="BV272" s="267">
        <v>1000</v>
      </c>
      <c r="BW272" s="267">
        <v>1000</v>
      </c>
      <c r="BX272" s="267">
        <v>1000</v>
      </c>
      <c r="BY272" s="267">
        <v>1000</v>
      </c>
      <c r="BZ272" s="267">
        <v>1000</v>
      </c>
      <c r="CA272" s="267">
        <v>1000</v>
      </c>
      <c r="CB272" s="267">
        <v>3000</v>
      </c>
      <c r="CC272" s="267">
        <v>1000</v>
      </c>
      <c r="CD272" s="267">
        <v>1000</v>
      </c>
      <c r="CE272" s="267">
        <v>7000</v>
      </c>
      <c r="CF272" s="267">
        <v>1000</v>
      </c>
      <c r="CG272" s="267">
        <v>1000</v>
      </c>
      <c r="CH272" s="267">
        <v>2000</v>
      </c>
      <c r="CI272" s="267">
        <v>1000</v>
      </c>
      <c r="CJ272" s="267">
        <v>1000</v>
      </c>
      <c r="CK272" s="267">
        <v>1000</v>
      </c>
      <c r="CL272" s="267">
        <v>1000</v>
      </c>
      <c r="CM272" s="267">
        <v>1000</v>
      </c>
      <c r="CN272" s="267">
        <v>2000</v>
      </c>
      <c r="CO272" s="267">
        <v>1000</v>
      </c>
      <c r="CP272" s="267">
        <v>1000</v>
      </c>
      <c r="CQ272" s="267">
        <v>1000</v>
      </c>
      <c r="CR272" s="267">
        <v>1000</v>
      </c>
      <c r="CS272" s="267">
        <v>1000</v>
      </c>
      <c r="CT272" s="267">
        <v>9000</v>
      </c>
      <c r="CU272" s="267">
        <v>1000</v>
      </c>
      <c r="CV272" s="267">
        <v>1000</v>
      </c>
      <c r="CW272" s="267">
        <v>30000</v>
      </c>
      <c r="CX272" s="267">
        <v>1000</v>
      </c>
      <c r="CY272" s="267">
        <v>1000</v>
      </c>
      <c r="CZ272" s="267">
        <v>8000</v>
      </c>
      <c r="DA272" s="267">
        <v>1000</v>
      </c>
      <c r="DB272" s="267">
        <v>1000</v>
      </c>
      <c r="DC272" s="267">
        <v>24000</v>
      </c>
      <c r="DD272" s="267">
        <v>1000</v>
      </c>
      <c r="DE272" s="267">
        <v>1000</v>
      </c>
      <c r="DF272" s="267">
        <v>1000</v>
      </c>
      <c r="DG272" s="267">
        <v>1000</v>
      </c>
      <c r="DH272" s="267">
        <v>1000</v>
      </c>
      <c r="DI272" s="267">
        <v>65000</v>
      </c>
      <c r="DJ272" s="267">
        <v>37000</v>
      </c>
      <c r="DK272" s="267">
        <v>16000</v>
      </c>
      <c r="DL272" s="267">
        <v>34000</v>
      </c>
      <c r="DM272" s="267">
        <v>35000</v>
      </c>
      <c r="DN272" s="267">
        <v>16000</v>
      </c>
      <c r="DO272" s="267">
        <v>40000</v>
      </c>
      <c r="DP272" s="267">
        <v>20000</v>
      </c>
      <c r="DQ272" s="267">
        <v>1000</v>
      </c>
      <c r="DR272" s="267">
        <v>174000</v>
      </c>
      <c r="DS272" s="267">
        <v>93000</v>
      </c>
      <c r="DT272" s="267">
        <v>78000</v>
      </c>
      <c r="DU272" s="267">
        <v>360000</v>
      </c>
      <c r="DV272" s="267">
        <v>1000</v>
      </c>
      <c r="DW272" s="267">
        <v>2239000</v>
      </c>
      <c r="DX272" s="267">
        <v>349000</v>
      </c>
      <c r="DY272" s="267">
        <v>1545000</v>
      </c>
      <c r="DZ272" s="267">
        <v>349000</v>
      </c>
      <c r="EA272" s="267">
        <v>190000</v>
      </c>
      <c r="EB272" s="267">
        <v>39000</v>
      </c>
      <c r="EC272" s="267">
        <v>816000</v>
      </c>
      <c r="ED272" s="267">
        <v>146000</v>
      </c>
      <c r="EE272" s="267">
        <v>1666000</v>
      </c>
      <c r="EF272" s="267">
        <v>354000</v>
      </c>
      <c r="EG272" s="267">
        <v>1960000</v>
      </c>
      <c r="EH272" s="267">
        <v>301000</v>
      </c>
      <c r="EI272" s="267">
        <v>2200000</v>
      </c>
      <c r="EJ272" s="267">
        <v>323000</v>
      </c>
      <c r="EK272" s="267">
        <v>1</v>
      </c>
      <c r="EL272" s="267">
        <v>1</v>
      </c>
      <c r="EM272" s="267">
        <v>1</v>
      </c>
      <c r="EN272" s="267">
        <v>1</v>
      </c>
      <c r="EO272" s="267">
        <v>0</v>
      </c>
      <c r="EP272" s="267">
        <v>0</v>
      </c>
      <c r="EQ272" s="267">
        <v>1</v>
      </c>
      <c r="ER272" s="267" t="s">
        <v>1224</v>
      </c>
    </row>
    <row r="273" spans="1:148" x14ac:dyDescent="0.35">
      <c r="A273" s="267" t="s">
        <v>1304</v>
      </c>
      <c r="B273" s="267">
        <v>25000</v>
      </c>
      <c r="C273" s="267">
        <v>1000</v>
      </c>
      <c r="D273" s="267">
        <v>1000</v>
      </c>
      <c r="E273" s="267">
        <v>16000</v>
      </c>
      <c r="F273" s="267">
        <v>1000</v>
      </c>
      <c r="G273" s="267">
        <v>1000</v>
      </c>
      <c r="H273" s="267">
        <v>20000</v>
      </c>
      <c r="I273" s="267">
        <v>1000</v>
      </c>
      <c r="J273" s="267">
        <v>1000</v>
      </c>
      <c r="K273" s="267">
        <v>4000</v>
      </c>
      <c r="L273" s="267">
        <v>1000</v>
      </c>
      <c r="M273" s="267">
        <v>2000</v>
      </c>
      <c r="N273" s="267">
        <v>55000</v>
      </c>
      <c r="O273" s="267">
        <v>1000</v>
      </c>
      <c r="P273" s="267">
        <v>1000</v>
      </c>
      <c r="Q273" s="267">
        <v>3000</v>
      </c>
      <c r="R273" s="267">
        <v>1000</v>
      </c>
      <c r="S273" s="267">
        <v>1000</v>
      </c>
      <c r="T273" s="267">
        <v>2000</v>
      </c>
      <c r="U273" s="267">
        <v>1000</v>
      </c>
      <c r="V273" s="267">
        <v>1000</v>
      </c>
      <c r="W273" s="267">
        <v>9000</v>
      </c>
      <c r="X273" s="267">
        <v>1000</v>
      </c>
      <c r="Y273" s="267">
        <v>1000</v>
      </c>
      <c r="Z273" s="267">
        <v>1000</v>
      </c>
      <c r="AA273" s="267">
        <v>1000</v>
      </c>
      <c r="AB273" s="267">
        <v>1000</v>
      </c>
      <c r="AC273" s="267">
        <v>1000</v>
      </c>
      <c r="AD273" s="267">
        <v>1000</v>
      </c>
      <c r="AE273" s="267">
        <v>1000</v>
      </c>
      <c r="AF273" s="267">
        <v>2000</v>
      </c>
      <c r="AG273" s="267">
        <v>1000</v>
      </c>
      <c r="AH273" s="267">
        <v>1000</v>
      </c>
      <c r="AI273" s="267">
        <v>12000</v>
      </c>
      <c r="AJ273" s="267">
        <v>5000</v>
      </c>
      <c r="AK273" s="267">
        <v>1000</v>
      </c>
      <c r="AL273" s="267">
        <v>5000</v>
      </c>
      <c r="AM273" s="267">
        <v>1000</v>
      </c>
      <c r="AN273" s="267">
        <v>1000</v>
      </c>
      <c r="AO273" s="267">
        <v>390000</v>
      </c>
      <c r="AP273" s="267">
        <v>45000</v>
      </c>
      <c r="AQ273" s="267">
        <v>40000</v>
      </c>
      <c r="AR273" s="267">
        <v>26000</v>
      </c>
      <c r="AS273" s="267">
        <v>23000</v>
      </c>
      <c r="AT273" s="267">
        <v>1000</v>
      </c>
      <c r="AU273" s="267">
        <v>25000</v>
      </c>
      <c r="AV273" s="267">
        <v>1000</v>
      </c>
      <c r="AW273" s="267">
        <v>1000</v>
      </c>
      <c r="AX273" s="267">
        <v>10000</v>
      </c>
      <c r="AY273" s="267">
        <v>1000</v>
      </c>
      <c r="AZ273" s="267">
        <v>1000</v>
      </c>
      <c r="BA273" s="267">
        <v>1000</v>
      </c>
      <c r="BB273" s="267">
        <v>1000</v>
      </c>
      <c r="BC273" s="267">
        <v>1000</v>
      </c>
      <c r="BD273" s="267">
        <v>3000</v>
      </c>
      <c r="BE273" s="267">
        <v>1000</v>
      </c>
      <c r="BF273" s="267">
        <v>2000</v>
      </c>
      <c r="BG273" s="267">
        <v>3000</v>
      </c>
      <c r="BH273" s="267">
        <v>1000</v>
      </c>
      <c r="BI273" s="267">
        <v>1000</v>
      </c>
      <c r="BJ273" s="267">
        <v>1000</v>
      </c>
      <c r="BK273" s="267">
        <v>1000</v>
      </c>
      <c r="BL273" s="267">
        <v>1000</v>
      </c>
      <c r="BM273" s="267">
        <v>4000</v>
      </c>
      <c r="BN273" s="267">
        <v>1000</v>
      </c>
      <c r="BO273" s="267">
        <v>1000</v>
      </c>
      <c r="BP273" s="267">
        <v>2000</v>
      </c>
      <c r="BQ273" s="267">
        <v>1000</v>
      </c>
      <c r="BR273" s="267">
        <v>1000</v>
      </c>
      <c r="BS273" s="267">
        <v>1000</v>
      </c>
      <c r="BT273" s="267">
        <v>1000</v>
      </c>
      <c r="BU273" s="267">
        <v>1000</v>
      </c>
      <c r="BV273" s="267">
        <v>1000</v>
      </c>
      <c r="BW273" s="267">
        <v>1000</v>
      </c>
      <c r="BX273" s="267">
        <v>1000</v>
      </c>
      <c r="BY273" s="267">
        <v>1000</v>
      </c>
      <c r="BZ273" s="267">
        <v>1000</v>
      </c>
      <c r="CA273" s="267">
        <v>1000</v>
      </c>
      <c r="CB273" s="267">
        <v>3000</v>
      </c>
      <c r="CC273" s="267">
        <v>1000</v>
      </c>
      <c r="CD273" s="267">
        <v>1000</v>
      </c>
      <c r="CE273" s="267">
        <v>7000</v>
      </c>
      <c r="CF273" s="267">
        <v>1000</v>
      </c>
      <c r="CG273" s="267">
        <v>1000</v>
      </c>
      <c r="CH273" s="267">
        <v>2000</v>
      </c>
      <c r="CI273" s="267">
        <v>1000</v>
      </c>
      <c r="CJ273" s="267">
        <v>1000</v>
      </c>
      <c r="CK273" s="267">
        <v>1000</v>
      </c>
      <c r="CL273" s="267">
        <v>1000</v>
      </c>
      <c r="CM273" s="267">
        <v>1000</v>
      </c>
      <c r="CN273" s="267">
        <v>2000</v>
      </c>
      <c r="CO273" s="267">
        <v>1000</v>
      </c>
      <c r="CP273" s="267">
        <v>1000</v>
      </c>
      <c r="CQ273" s="267">
        <v>1000</v>
      </c>
      <c r="CR273" s="267">
        <v>1000</v>
      </c>
      <c r="CS273" s="267">
        <v>1000</v>
      </c>
      <c r="CT273" s="267">
        <v>9000</v>
      </c>
      <c r="CU273" s="267">
        <v>1000</v>
      </c>
      <c r="CV273" s="267">
        <v>1000</v>
      </c>
      <c r="CW273" s="267">
        <v>30000</v>
      </c>
      <c r="CX273" s="267">
        <v>1000</v>
      </c>
      <c r="CY273" s="267">
        <v>1000</v>
      </c>
      <c r="CZ273" s="267">
        <v>8000</v>
      </c>
      <c r="DA273" s="267">
        <v>1000</v>
      </c>
      <c r="DB273" s="267">
        <v>1000</v>
      </c>
      <c r="DC273" s="267">
        <v>24000</v>
      </c>
      <c r="DD273" s="267">
        <v>1000</v>
      </c>
      <c r="DE273" s="267">
        <v>1000</v>
      </c>
      <c r="DF273" s="267">
        <v>1000</v>
      </c>
      <c r="DG273" s="267">
        <v>1000</v>
      </c>
      <c r="DH273" s="267">
        <v>1000</v>
      </c>
      <c r="DI273" s="267">
        <v>65000</v>
      </c>
      <c r="DJ273" s="267">
        <v>37000</v>
      </c>
      <c r="DK273" s="267">
        <v>16000</v>
      </c>
      <c r="DL273" s="267">
        <v>34000</v>
      </c>
      <c r="DM273" s="267">
        <v>35000</v>
      </c>
      <c r="DN273" s="267">
        <v>16000</v>
      </c>
      <c r="DO273" s="267">
        <v>40000</v>
      </c>
      <c r="DP273" s="267">
        <v>20000</v>
      </c>
      <c r="DQ273" s="267">
        <v>1000</v>
      </c>
      <c r="DR273" s="267">
        <v>174000</v>
      </c>
      <c r="DS273" s="267">
        <v>93000</v>
      </c>
      <c r="DT273" s="267">
        <v>78000</v>
      </c>
      <c r="DU273" s="267">
        <v>360000</v>
      </c>
      <c r="DV273" s="267">
        <v>1000</v>
      </c>
      <c r="DW273" s="267">
        <v>2239000</v>
      </c>
      <c r="DX273" s="267">
        <v>349000</v>
      </c>
      <c r="DY273" s="267">
        <v>1545000</v>
      </c>
      <c r="DZ273" s="267">
        <v>349000</v>
      </c>
      <c r="EA273" s="267">
        <v>190000</v>
      </c>
      <c r="EB273" s="267">
        <v>39000</v>
      </c>
      <c r="EC273" s="267">
        <v>816000</v>
      </c>
      <c r="ED273" s="267">
        <v>146000</v>
      </c>
      <c r="EE273" s="267">
        <v>1666000</v>
      </c>
      <c r="EF273" s="267">
        <v>354000</v>
      </c>
      <c r="EG273" s="267">
        <v>1960000</v>
      </c>
      <c r="EH273" s="267">
        <v>301000</v>
      </c>
      <c r="EI273" s="267">
        <v>2200000</v>
      </c>
      <c r="EJ273" s="267">
        <v>323000</v>
      </c>
      <c r="EK273" s="267">
        <v>1</v>
      </c>
      <c r="EL273" s="267">
        <v>1</v>
      </c>
      <c r="EM273" s="267">
        <v>1</v>
      </c>
      <c r="EN273" s="267">
        <v>1</v>
      </c>
      <c r="EO273" s="267">
        <v>0</v>
      </c>
      <c r="EP273" s="267">
        <v>0</v>
      </c>
      <c r="EQ273" s="267">
        <v>1</v>
      </c>
      <c r="ER273" s="267" t="s">
        <v>1302</v>
      </c>
    </row>
    <row r="274" spans="1:148" x14ac:dyDescent="0.35">
      <c r="A274" s="267" t="s">
        <v>1352</v>
      </c>
      <c r="B274" s="267">
        <v>25000</v>
      </c>
      <c r="C274" s="267">
        <v>1000</v>
      </c>
      <c r="D274" s="267">
        <v>1000</v>
      </c>
      <c r="E274" s="267">
        <v>16000</v>
      </c>
      <c r="F274" s="267">
        <v>1000</v>
      </c>
      <c r="G274" s="267">
        <v>1000</v>
      </c>
      <c r="H274" s="267">
        <v>20000</v>
      </c>
      <c r="I274" s="267">
        <v>1000</v>
      </c>
      <c r="J274" s="267">
        <v>1000</v>
      </c>
      <c r="K274" s="267">
        <v>4000</v>
      </c>
      <c r="L274" s="267">
        <v>1000</v>
      </c>
      <c r="M274" s="267">
        <v>2000</v>
      </c>
      <c r="N274" s="267">
        <v>55000</v>
      </c>
      <c r="O274" s="267">
        <v>1000</v>
      </c>
      <c r="P274" s="267">
        <v>1000</v>
      </c>
      <c r="Q274" s="267">
        <v>3000</v>
      </c>
      <c r="R274" s="267">
        <v>1000</v>
      </c>
      <c r="S274" s="267">
        <v>1000</v>
      </c>
      <c r="T274" s="267">
        <v>2000</v>
      </c>
      <c r="U274" s="267">
        <v>1000</v>
      </c>
      <c r="V274" s="267">
        <v>1000</v>
      </c>
      <c r="W274" s="267">
        <v>9000</v>
      </c>
      <c r="X274" s="267">
        <v>1000</v>
      </c>
      <c r="Y274" s="267">
        <v>1000</v>
      </c>
      <c r="Z274" s="267">
        <v>1000</v>
      </c>
      <c r="AA274" s="267">
        <v>1000</v>
      </c>
      <c r="AB274" s="267">
        <v>1000</v>
      </c>
      <c r="AC274" s="267">
        <v>1000</v>
      </c>
      <c r="AD274" s="267">
        <v>1000</v>
      </c>
      <c r="AE274" s="267">
        <v>1000</v>
      </c>
      <c r="AF274" s="267">
        <v>2000</v>
      </c>
      <c r="AG274" s="267">
        <v>1000</v>
      </c>
      <c r="AH274" s="267">
        <v>1000</v>
      </c>
      <c r="AI274" s="267">
        <v>12000</v>
      </c>
      <c r="AJ274" s="267">
        <v>5000</v>
      </c>
      <c r="AK274" s="267">
        <v>1000</v>
      </c>
      <c r="AL274" s="267">
        <v>5000</v>
      </c>
      <c r="AM274" s="267">
        <v>1000</v>
      </c>
      <c r="AN274" s="267">
        <v>1000</v>
      </c>
      <c r="AO274" s="267">
        <v>390000</v>
      </c>
      <c r="AP274" s="267">
        <v>45000</v>
      </c>
      <c r="AQ274" s="267">
        <v>40000</v>
      </c>
      <c r="AR274" s="267">
        <v>26000</v>
      </c>
      <c r="AS274" s="267">
        <v>23000</v>
      </c>
      <c r="AT274" s="267">
        <v>1000</v>
      </c>
      <c r="AU274" s="267">
        <v>25000</v>
      </c>
      <c r="AV274" s="267">
        <v>1000</v>
      </c>
      <c r="AW274" s="267">
        <v>1000</v>
      </c>
      <c r="AX274" s="267">
        <v>10000</v>
      </c>
      <c r="AY274" s="267">
        <v>1000</v>
      </c>
      <c r="AZ274" s="267">
        <v>1000</v>
      </c>
      <c r="BA274" s="267">
        <v>1000</v>
      </c>
      <c r="BB274" s="267">
        <v>1000</v>
      </c>
      <c r="BC274" s="267">
        <v>1000</v>
      </c>
      <c r="BD274" s="267">
        <v>3000</v>
      </c>
      <c r="BE274" s="267">
        <v>1000</v>
      </c>
      <c r="BF274" s="267">
        <v>2000</v>
      </c>
      <c r="BG274" s="267">
        <v>3000</v>
      </c>
      <c r="BH274" s="267">
        <v>1000</v>
      </c>
      <c r="BI274" s="267">
        <v>1000</v>
      </c>
      <c r="BJ274" s="267">
        <v>1000</v>
      </c>
      <c r="BK274" s="267">
        <v>1000</v>
      </c>
      <c r="BL274" s="267">
        <v>1000</v>
      </c>
      <c r="BM274" s="267">
        <v>4000</v>
      </c>
      <c r="BN274" s="267">
        <v>1000</v>
      </c>
      <c r="BO274" s="267">
        <v>1000</v>
      </c>
      <c r="BP274" s="267">
        <v>2000</v>
      </c>
      <c r="BQ274" s="267">
        <v>1000</v>
      </c>
      <c r="BR274" s="267">
        <v>1000</v>
      </c>
      <c r="BS274" s="267">
        <v>1000</v>
      </c>
      <c r="BT274" s="267">
        <v>1000</v>
      </c>
      <c r="BU274" s="267">
        <v>1000</v>
      </c>
      <c r="BV274" s="267">
        <v>1000</v>
      </c>
      <c r="BW274" s="267">
        <v>1000</v>
      </c>
      <c r="BX274" s="267">
        <v>1000</v>
      </c>
      <c r="BY274" s="267">
        <v>1000</v>
      </c>
      <c r="BZ274" s="267">
        <v>1000</v>
      </c>
      <c r="CA274" s="267">
        <v>1000</v>
      </c>
      <c r="CB274" s="267">
        <v>3000</v>
      </c>
      <c r="CC274" s="267">
        <v>1000</v>
      </c>
      <c r="CD274" s="267">
        <v>1000</v>
      </c>
      <c r="CE274" s="267">
        <v>7000</v>
      </c>
      <c r="CF274" s="267">
        <v>1000</v>
      </c>
      <c r="CG274" s="267">
        <v>1000</v>
      </c>
      <c r="CH274" s="267">
        <v>2000</v>
      </c>
      <c r="CI274" s="267">
        <v>1000</v>
      </c>
      <c r="CJ274" s="267">
        <v>1000</v>
      </c>
      <c r="CK274" s="267">
        <v>1000</v>
      </c>
      <c r="CL274" s="267">
        <v>1000</v>
      </c>
      <c r="CM274" s="267">
        <v>1000</v>
      </c>
      <c r="CN274" s="267">
        <v>2000</v>
      </c>
      <c r="CO274" s="267">
        <v>1000</v>
      </c>
      <c r="CP274" s="267">
        <v>1000</v>
      </c>
      <c r="CQ274" s="267">
        <v>1000</v>
      </c>
      <c r="CR274" s="267">
        <v>1000</v>
      </c>
      <c r="CS274" s="267">
        <v>1000</v>
      </c>
      <c r="CT274" s="267">
        <v>9000</v>
      </c>
      <c r="CU274" s="267">
        <v>1000</v>
      </c>
      <c r="CV274" s="267">
        <v>1000</v>
      </c>
      <c r="CW274" s="267">
        <v>30000</v>
      </c>
      <c r="CX274" s="267">
        <v>1000</v>
      </c>
      <c r="CY274" s="267">
        <v>1000</v>
      </c>
      <c r="CZ274" s="267">
        <v>8000</v>
      </c>
      <c r="DA274" s="267">
        <v>1000</v>
      </c>
      <c r="DB274" s="267">
        <v>1000</v>
      </c>
      <c r="DC274" s="267">
        <v>24000</v>
      </c>
      <c r="DD274" s="267">
        <v>1000</v>
      </c>
      <c r="DE274" s="267">
        <v>1000</v>
      </c>
      <c r="DF274" s="267">
        <v>1000</v>
      </c>
      <c r="DG274" s="267">
        <v>1000</v>
      </c>
      <c r="DH274" s="267">
        <v>1000</v>
      </c>
      <c r="DI274" s="267">
        <v>65000</v>
      </c>
      <c r="DJ274" s="267">
        <v>37000</v>
      </c>
      <c r="DK274" s="267">
        <v>16000</v>
      </c>
      <c r="DL274" s="267">
        <v>34000</v>
      </c>
      <c r="DM274" s="267">
        <v>35000</v>
      </c>
      <c r="DN274" s="267">
        <v>16000</v>
      </c>
      <c r="DO274" s="267">
        <v>40000</v>
      </c>
      <c r="DP274" s="267">
        <v>20000</v>
      </c>
      <c r="DQ274" s="267">
        <v>1000</v>
      </c>
      <c r="DR274" s="267">
        <v>174000</v>
      </c>
      <c r="DS274" s="267">
        <v>93000</v>
      </c>
      <c r="DT274" s="267">
        <v>78000</v>
      </c>
      <c r="DU274" s="267">
        <v>360000</v>
      </c>
      <c r="DV274" s="267">
        <v>1000</v>
      </c>
      <c r="DW274" s="267">
        <v>2239000</v>
      </c>
      <c r="DX274" s="267">
        <v>349000</v>
      </c>
      <c r="DY274" s="267">
        <v>1545000</v>
      </c>
      <c r="DZ274" s="267">
        <v>349000</v>
      </c>
      <c r="EA274" s="267">
        <v>190000</v>
      </c>
      <c r="EB274" s="267">
        <v>39000</v>
      </c>
      <c r="EC274" s="267">
        <v>816000</v>
      </c>
      <c r="ED274" s="267">
        <v>146000</v>
      </c>
      <c r="EE274" s="267">
        <v>1666000</v>
      </c>
      <c r="EF274" s="267">
        <v>354000</v>
      </c>
      <c r="EG274" s="267">
        <v>1960000</v>
      </c>
      <c r="EH274" s="267">
        <v>301000</v>
      </c>
      <c r="EI274" s="267">
        <v>2200000</v>
      </c>
      <c r="EJ274" s="267">
        <v>323000</v>
      </c>
      <c r="EK274" s="267">
        <v>1</v>
      </c>
      <c r="EL274" s="267">
        <v>1</v>
      </c>
      <c r="EM274" s="267">
        <v>1</v>
      </c>
      <c r="EN274" s="267">
        <v>1</v>
      </c>
      <c r="EO274" s="267">
        <v>0</v>
      </c>
      <c r="EP274" s="267">
        <v>0</v>
      </c>
      <c r="EQ274" s="267">
        <v>1</v>
      </c>
      <c r="ER274" s="267" t="s">
        <v>1350</v>
      </c>
    </row>
    <row r="275" spans="1:148" x14ac:dyDescent="0.35">
      <c r="A275" s="267" t="s">
        <v>1424</v>
      </c>
      <c r="B275" s="267">
        <v>25000</v>
      </c>
      <c r="C275" s="267">
        <v>1000</v>
      </c>
      <c r="D275" s="267">
        <v>1000</v>
      </c>
      <c r="E275" s="267">
        <v>16000</v>
      </c>
      <c r="F275" s="267">
        <v>1000</v>
      </c>
      <c r="G275" s="267">
        <v>1000</v>
      </c>
      <c r="H275" s="267">
        <v>20000</v>
      </c>
      <c r="I275" s="267">
        <v>1000</v>
      </c>
      <c r="J275" s="267">
        <v>1000</v>
      </c>
      <c r="K275" s="267">
        <v>4000</v>
      </c>
      <c r="L275" s="267">
        <v>1000</v>
      </c>
      <c r="M275" s="267">
        <v>2000</v>
      </c>
      <c r="N275" s="267">
        <v>55000</v>
      </c>
      <c r="O275" s="267">
        <v>1000</v>
      </c>
      <c r="P275" s="267">
        <v>1000</v>
      </c>
      <c r="Q275" s="267">
        <v>3000</v>
      </c>
      <c r="R275" s="267">
        <v>1000</v>
      </c>
      <c r="S275" s="267">
        <v>1000</v>
      </c>
      <c r="T275" s="267">
        <v>2000</v>
      </c>
      <c r="U275" s="267">
        <v>1000</v>
      </c>
      <c r="V275" s="267">
        <v>1000</v>
      </c>
      <c r="W275" s="267">
        <v>9000</v>
      </c>
      <c r="X275" s="267">
        <v>1000</v>
      </c>
      <c r="Y275" s="267">
        <v>1000</v>
      </c>
      <c r="Z275" s="267">
        <v>1000</v>
      </c>
      <c r="AA275" s="267">
        <v>1000</v>
      </c>
      <c r="AB275" s="267">
        <v>1000</v>
      </c>
      <c r="AC275" s="267">
        <v>1000</v>
      </c>
      <c r="AD275" s="267">
        <v>1000</v>
      </c>
      <c r="AE275" s="267">
        <v>1000</v>
      </c>
      <c r="AF275" s="267">
        <v>2000</v>
      </c>
      <c r="AG275" s="267">
        <v>1000</v>
      </c>
      <c r="AH275" s="267">
        <v>1000</v>
      </c>
      <c r="AI275" s="267">
        <v>12000</v>
      </c>
      <c r="AJ275" s="267">
        <v>5000</v>
      </c>
      <c r="AK275" s="267">
        <v>1000</v>
      </c>
      <c r="AL275" s="267">
        <v>5000</v>
      </c>
      <c r="AM275" s="267">
        <v>1000</v>
      </c>
      <c r="AN275" s="267">
        <v>1000</v>
      </c>
      <c r="AO275" s="267">
        <v>390000</v>
      </c>
      <c r="AP275" s="267">
        <v>45000</v>
      </c>
      <c r="AQ275" s="267">
        <v>40000</v>
      </c>
      <c r="AR275" s="267">
        <v>26000</v>
      </c>
      <c r="AS275" s="267">
        <v>23000</v>
      </c>
      <c r="AT275" s="267">
        <v>1000</v>
      </c>
      <c r="AU275" s="267">
        <v>25000</v>
      </c>
      <c r="AV275" s="267">
        <v>1000</v>
      </c>
      <c r="AW275" s="267">
        <v>1000</v>
      </c>
      <c r="AX275" s="267">
        <v>10000</v>
      </c>
      <c r="AY275" s="267">
        <v>1000</v>
      </c>
      <c r="AZ275" s="267">
        <v>1000</v>
      </c>
      <c r="BA275" s="267">
        <v>1000</v>
      </c>
      <c r="BB275" s="267">
        <v>1000</v>
      </c>
      <c r="BC275" s="267">
        <v>1000</v>
      </c>
      <c r="BD275" s="267">
        <v>3000</v>
      </c>
      <c r="BE275" s="267">
        <v>1000</v>
      </c>
      <c r="BF275" s="267">
        <v>2000</v>
      </c>
      <c r="BG275" s="267">
        <v>3000</v>
      </c>
      <c r="BH275" s="267">
        <v>1000</v>
      </c>
      <c r="BI275" s="267">
        <v>1000</v>
      </c>
      <c r="BJ275" s="267">
        <v>1000</v>
      </c>
      <c r="BK275" s="267">
        <v>1000</v>
      </c>
      <c r="BL275" s="267">
        <v>1000</v>
      </c>
      <c r="BM275" s="267">
        <v>4000</v>
      </c>
      <c r="BN275" s="267">
        <v>1000</v>
      </c>
      <c r="BO275" s="267">
        <v>1000</v>
      </c>
      <c r="BP275" s="267">
        <v>2000</v>
      </c>
      <c r="BQ275" s="267">
        <v>1000</v>
      </c>
      <c r="BR275" s="267">
        <v>1000</v>
      </c>
      <c r="BS275" s="267">
        <v>1000</v>
      </c>
      <c r="BT275" s="267">
        <v>1000</v>
      </c>
      <c r="BU275" s="267">
        <v>1000</v>
      </c>
      <c r="BV275" s="267">
        <v>1000</v>
      </c>
      <c r="BW275" s="267">
        <v>1000</v>
      </c>
      <c r="BX275" s="267">
        <v>1000</v>
      </c>
      <c r="BY275" s="267">
        <v>1000</v>
      </c>
      <c r="BZ275" s="267">
        <v>1000</v>
      </c>
      <c r="CA275" s="267">
        <v>1000</v>
      </c>
      <c r="CB275" s="267">
        <v>3000</v>
      </c>
      <c r="CC275" s="267">
        <v>1000</v>
      </c>
      <c r="CD275" s="267">
        <v>1000</v>
      </c>
      <c r="CE275" s="267">
        <v>7000</v>
      </c>
      <c r="CF275" s="267">
        <v>1000</v>
      </c>
      <c r="CG275" s="267">
        <v>1000</v>
      </c>
      <c r="CH275" s="267">
        <v>2000</v>
      </c>
      <c r="CI275" s="267">
        <v>1000</v>
      </c>
      <c r="CJ275" s="267">
        <v>1000</v>
      </c>
      <c r="CK275" s="267">
        <v>1000</v>
      </c>
      <c r="CL275" s="267">
        <v>1000</v>
      </c>
      <c r="CM275" s="267">
        <v>1000</v>
      </c>
      <c r="CN275" s="267">
        <v>2000</v>
      </c>
      <c r="CO275" s="267">
        <v>1000</v>
      </c>
      <c r="CP275" s="267">
        <v>1000</v>
      </c>
      <c r="CQ275" s="267">
        <v>1000</v>
      </c>
      <c r="CR275" s="267">
        <v>1000</v>
      </c>
      <c r="CS275" s="267">
        <v>1000</v>
      </c>
      <c r="CT275" s="267">
        <v>9000</v>
      </c>
      <c r="CU275" s="267">
        <v>1000</v>
      </c>
      <c r="CV275" s="267">
        <v>1000</v>
      </c>
      <c r="CW275" s="267">
        <v>30000</v>
      </c>
      <c r="CX275" s="267">
        <v>1000</v>
      </c>
      <c r="CY275" s="267">
        <v>1000</v>
      </c>
      <c r="CZ275" s="267">
        <v>8000</v>
      </c>
      <c r="DA275" s="267">
        <v>1000</v>
      </c>
      <c r="DB275" s="267">
        <v>1000</v>
      </c>
      <c r="DC275" s="267">
        <v>24000</v>
      </c>
      <c r="DD275" s="267">
        <v>1000</v>
      </c>
      <c r="DE275" s="267">
        <v>1000</v>
      </c>
      <c r="DF275" s="267">
        <v>1000</v>
      </c>
      <c r="DG275" s="267">
        <v>1000</v>
      </c>
      <c r="DH275" s="267">
        <v>1000</v>
      </c>
      <c r="DI275" s="267">
        <v>65000</v>
      </c>
      <c r="DJ275" s="267">
        <v>37000</v>
      </c>
      <c r="DK275" s="267">
        <v>16000</v>
      </c>
      <c r="DL275" s="267">
        <v>34000</v>
      </c>
      <c r="DM275" s="267">
        <v>35000</v>
      </c>
      <c r="DN275" s="267">
        <v>16000</v>
      </c>
      <c r="DO275" s="267">
        <v>40000</v>
      </c>
      <c r="DP275" s="267">
        <v>20000</v>
      </c>
      <c r="DQ275" s="267">
        <v>1000</v>
      </c>
      <c r="DR275" s="267">
        <v>174000</v>
      </c>
      <c r="DS275" s="267">
        <v>93000</v>
      </c>
      <c r="DT275" s="267">
        <v>78000</v>
      </c>
      <c r="DU275" s="267">
        <v>360000</v>
      </c>
      <c r="DV275" s="267">
        <v>1000</v>
      </c>
      <c r="DW275" s="267">
        <v>2239000</v>
      </c>
      <c r="DX275" s="267">
        <v>349000</v>
      </c>
      <c r="DY275" s="267">
        <v>1545000</v>
      </c>
      <c r="DZ275" s="267">
        <v>349000</v>
      </c>
      <c r="EA275" s="267">
        <v>190000</v>
      </c>
      <c r="EB275" s="267">
        <v>39000</v>
      </c>
      <c r="EC275" s="267">
        <v>816000</v>
      </c>
      <c r="ED275" s="267">
        <v>146000</v>
      </c>
      <c r="EE275" s="267">
        <v>1666000</v>
      </c>
      <c r="EF275" s="267">
        <v>354000</v>
      </c>
      <c r="EG275" s="267">
        <v>1960000</v>
      </c>
      <c r="EH275" s="267">
        <v>301000</v>
      </c>
      <c r="EI275" s="267">
        <v>2200000</v>
      </c>
      <c r="EJ275" s="267">
        <v>323000</v>
      </c>
      <c r="EK275" s="267">
        <v>1</v>
      </c>
      <c r="EL275" s="267">
        <v>1</v>
      </c>
      <c r="EM275" s="267">
        <v>1</v>
      </c>
      <c r="EN275" s="267">
        <v>1</v>
      </c>
      <c r="EO275" s="267">
        <v>0</v>
      </c>
      <c r="EP275" s="267">
        <v>0</v>
      </c>
      <c r="EQ275" s="267">
        <v>1</v>
      </c>
      <c r="ER275" s="267" t="s">
        <v>1422</v>
      </c>
    </row>
    <row r="276" spans="1:148" x14ac:dyDescent="0.35">
      <c r="A276" s="267" t="s">
        <v>1430</v>
      </c>
      <c r="B276" s="267">
        <v>25000</v>
      </c>
      <c r="C276" s="267">
        <v>1000</v>
      </c>
      <c r="D276" s="267">
        <v>1000</v>
      </c>
      <c r="E276" s="267">
        <v>16000</v>
      </c>
      <c r="F276" s="267">
        <v>1000</v>
      </c>
      <c r="G276" s="267">
        <v>1000</v>
      </c>
      <c r="H276" s="267">
        <v>20000</v>
      </c>
      <c r="I276" s="267">
        <v>1000</v>
      </c>
      <c r="J276" s="267">
        <v>1000</v>
      </c>
      <c r="K276" s="267">
        <v>4000</v>
      </c>
      <c r="L276" s="267">
        <v>1000</v>
      </c>
      <c r="M276" s="267">
        <v>2000</v>
      </c>
      <c r="N276" s="267">
        <v>55000</v>
      </c>
      <c r="O276" s="267">
        <v>1000</v>
      </c>
      <c r="P276" s="267">
        <v>1000</v>
      </c>
      <c r="Q276" s="267">
        <v>3000</v>
      </c>
      <c r="R276" s="267">
        <v>1000</v>
      </c>
      <c r="S276" s="267">
        <v>1000</v>
      </c>
      <c r="T276" s="267">
        <v>2000</v>
      </c>
      <c r="U276" s="267">
        <v>1000</v>
      </c>
      <c r="V276" s="267">
        <v>1000</v>
      </c>
      <c r="W276" s="267">
        <v>9000</v>
      </c>
      <c r="X276" s="267">
        <v>1000</v>
      </c>
      <c r="Y276" s="267">
        <v>1000</v>
      </c>
      <c r="Z276" s="267">
        <v>1000</v>
      </c>
      <c r="AA276" s="267">
        <v>1000</v>
      </c>
      <c r="AB276" s="267">
        <v>1000</v>
      </c>
      <c r="AC276" s="267">
        <v>1000</v>
      </c>
      <c r="AD276" s="267">
        <v>1000</v>
      </c>
      <c r="AE276" s="267">
        <v>1000</v>
      </c>
      <c r="AF276" s="267">
        <v>2000</v>
      </c>
      <c r="AG276" s="267">
        <v>1000</v>
      </c>
      <c r="AH276" s="267">
        <v>1000</v>
      </c>
      <c r="AI276" s="267">
        <v>12000</v>
      </c>
      <c r="AJ276" s="267">
        <v>5000</v>
      </c>
      <c r="AK276" s="267">
        <v>1000</v>
      </c>
      <c r="AL276" s="267">
        <v>5000</v>
      </c>
      <c r="AM276" s="267">
        <v>1000</v>
      </c>
      <c r="AN276" s="267">
        <v>1000</v>
      </c>
      <c r="AO276" s="267">
        <v>390000</v>
      </c>
      <c r="AP276" s="267">
        <v>45000</v>
      </c>
      <c r="AQ276" s="267">
        <v>40000</v>
      </c>
      <c r="AR276" s="267">
        <v>26000</v>
      </c>
      <c r="AS276" s="267">
        <v>23000</v>
      </c>
      <c r="AT276" s="267">
        <v>1000</v>
      </c>
      <c r="AU276" s="267">
        <v>25000</v>
      </c>
      <c r="AV276" s="267">
        <v>1000</v>
      </c>
      <c r="AW276" s="267">
        <v>1000</v>
      </c>
      <c r="AX276" s="267">
        <v>10000</v>
      </c>
      <c r="AY276" s="267">
        <v>1000</v>
      </c>
      <c r="AZ276" s="267">
        <v>1000</v>
      </c>
      <c r="BA276" s="267">
        <v>1000</v>
      </c>
      <c r="BB276" s="267">
        <v>1000</v>
      </c>
      <c r="BC276" s="267">
        <v>1000</v>
      </c>
      <c r="BD276" s="267">
        <v>3000</v>
      </c>
      <c r="BE276" s="267">
        <v>1000</v>
      </c>
      <c r="BF276" s="267">
        <v>2000</v>
      </c>
      <c r="BG276" s="267">
        <v>3000</v>
      </c>
      <c r="BH276" s="267">
        <v>1000</v>
      </c>
      <c r="BI276" s="267">
        <v>1000</v>
      </c>
      <c r="BJ276" s="267">
        <v>1000</v>
      </c>
      <c r="BK276" s="267">
        <v>1000</v>
      </c>
      <c r="BL276" s="267">
        <v>1000</v>
      </c>
      <c r="BM276" s="267">
        <v>4000</v>
      </c>
      <c r="BN276" s="267">
        <v>1000</v>
      </c>
      <c r="BO276" s="267">
        <v>1000</v>
      </c>
      <c r="BP276" s="267">
        <v>2000</v>
      </c>
      <c r="BQ276" s="267">
        <v>1000</v>
      </c>
      <c r="BR276" s="267">
        <v>1000</v>
      </c>
      <c r="BS276" s="267">
        <v>1000</v>
      </c>
      <c r="BT276" s="267">
        <v>1000</v>
      </c>
      <c r="BU276" s="267">
        <v>1000</v>
      </c>
      <c r="BV276" s="267">
        <v>1000</v>
      </c>
      <c r="BW276" s="267">
        <v>1000</v>
      </c>
      <c r="BX276" s="267">
        <v>1000</v>
      </c>
      <c r="BY276" s="267">
        <v>1000</v>
      </c>
      <c r="BZ276" s="267">
        <v>1000</v>
      </c>
      <c r="CA276" s="267">
        <v>1000</v>
      </c>
      <c r="CB276" s="267">
        <v>3000</v>
      </c>
      <c r="CC276" s="267">
        <v>1000</v>
      </c>
      <c r="CD276" s="267">
        <v>1000</v>
      </c>
      <c r="CE276" s="267">
        <v>7000</v>
      </c>
      <c r="CF276" s="267">
        <v>1000</v>
      </c>
      <c r="CG276" s="267">
        <v>1000</v>
      </c>
      <c r="CH276" s="267">
        <v>2000</v>
      </c>
      <c r="CI276" s="267">
        <v>1000</v>
      </c>
      <c r="CJ276" s="267">
        <v>1000</v>
      </c>
      <c r="CK276" s="267">
        <v>1000</v>
      </c>
      <c r="CL276" s="267">
        <v>1000</v>
      </c>
      <c r="CM276" s="267">
        <v>1000</v>
      </c>
      <c r="CN276" s="267">
        <v>2000</v>
      </c>
      <c r="CO276" s="267">
        <v>1000</v>
      </c>
      <c r="CP276" s="267">
        <v>1000</v>
      </c>
      <c r="CQ276" s="267">
        <v>1000</v>
      </c>
      <c r="CR276" s="267">
        <v>1000</v>
      </c>
      <c r="CS276" s="267">
        <v>1000</v>
      </c>
      <c r="CT276" s="267">
        <v>9000</v>
      </c>
      <c r="CU276" s="267">
        <v>1000</v>
      </c>
      <c r="CV276" s="267">
        <v>1000</v>
      </c>
      <c r="CW276" s="267">
        <v>30000</v>
      </c>
      <c r="CX276" s="267">
        <v>1000</v>
      </c>
      <c r="CY276" s="267">
        <v>1000</v>
      </c>
      <c r="CZ276" s="267">
        <v>8000</v>
      </c>
      <c r="DA276" s="267">
        <v>1000</v>
      </c>
      <c r="DB276" s="267">
        <v>1000</v>
      </c>
      <c r="DC276" s="267">
        <v>24000</v>
      </c>
      <c r="DD276" s="267">
        <v>1000</v>
      </c>
      <c r="DE276" s="267">
        <v>1000</v>
      </c>
      <c r="DF276" s="267">
        <v>1000</v>
      </c>
      <c r="DG276" s="267">
        <v>1000</v>
      </c>
      <c r="DH276" s="267">
        <v>1000</v>
      </c>
      <c r="DI276" s="267">
        <v>65000</v>
      </c>
      <c r="DJ276" s="267">
        <v>37000</v>
      </c>
      <c r="DK276" s="267">
        <v>16000</v>
      </c>
      <c r="DL276" s="267">
        <v>34000</v>
      </c>
      <c r="DM276" s="267">
        <v>35000</v>
      </c>
      <c r="DN276" s="267">
        <v>16000</v>
      </c>
      <c r="DO276" s="267">
        <v>40000</v>
      </c>
      <c r="DP276" s="267">
        <v>20000</v>
      </c>
      <c r="DQ276" s="267">
        <v>1000</v>
      </c>
      <c r="DR276" s="267">
        <v>174000</v>
      </c>
      <c r="DS276" s="267">
        <v>93000</v>
      </c>
      <c r="DT276" s="267">
        <v>78000</v>
      </c>
      <c r="DU276" s="267">
        <v>360000</v>
      </c>
      <c r="DV276" s="267">
        <v>1000</v>
      </c>
      <c r="DW276" s="267">
        <v>2239000</v>
      </c>
      <c r="DX276" s="267">
        <v>349000</v>
      </c>
      <c r="DY276" s="267">
        <v>1545000</v>
      </c>
      <c r="DZ276" s="267">
        <v>349000</v>
      </c>
      <c r="EA276" s="267">
        <v>190000</v>
      </c>
      <c r="EB276" s="267">
        <v>39000</v>
      </c>
      <c r="EC276" s="267">
        <v>816000</v>
      </c>
      <c r="ED276" s="267">
        <v>146000</v>
      </c>
      <c r="EE276" s="267">
        <v>1666000</v>
      </c>
      <c r="EF276" s="267">
        <v>354000</v>
      </c>
      <c r="EG276" s="267">
        <v>1960000</v>
      </c>
      <c r="EH276" s="267">
        <v>301000</v>
      </c>
      <c r="EI276" s="267">
        <v>2200000</v>
      </c>
      <c r="EJ276" s="267">
        <v>323000</v>
      </c>
      <c r="EK276" s="267">
        <v>1</v>
      </c>
      <c r="EL276" s="267">
        <v>1</v>
      </c>
      <c r="EM276" s="267">
        <v>1</v>
      </c>
      <c r="EN276" s="267">
        <v>1</v>
      </c>
      <c r="EO276" s="267">
        <v>0</v>
      </c>
      <c r="EP276" s="267">
        <v>0</v>
      </c>
      <c r="EQ276" s="267">
        <v>1</v>
      </c>
      <c r="ER276" s="267" t="s">
        <v>1428</v>
      </c>
    </row>
    <row r="277" spans="1:148" x14ac:dyDescent="0.35">
      <c r="A277" s="267" t="s">
        <v>1436</v>
      </c>
      <c r="B277" s="267">
        <v>25000</v>
      </c>
      <c r="C277" s="267">
        <v>1000</v>
      </c>
      <c r="D277" s="267">
        <v>1000</v>
      </c>
      <c r="E277" s="267">
        <v>16000</v>
      </c>
      <c r="F277" s="267">
        <v>1000</v>
      </c>
      <c r="G277" s="267">
        <v>1000</v>
      </c>
      <c r="H277" s="267">
        <v>20000</v>
      </c>
      <c r="I277" s="267">
        <v>1000</v>
      </c>
      <c r="J277" s="267">
        <v>1000</v>
      </c>
      <c r="K277" s="267">
        <v>4000</v>
      </c>
      <c r="L277" s="267">
        <v>1000</v>
      </c>
      <c r="M277" s="267">
        <v>2000</v>
      </c>
      <c r="N277" s="267">
        <v>55000</v>
      </c>
      <c r="O277" s="267">
        <v>1000</v>
      </c>
      <c r="P277" s="267">
        <v>1000</v>
      </c>
      <c r="Q277" s="267">
        <v>3000</v>
      </c>
      <c r="R277" s="267">
        <v>1000</v>
      </c>
      <c r="S277" s="267">
        <v>1000</v>
      </c>
      <c r="T277" s="267">
        <v>2000</v>
      </c>
      <c r="U277" s="267">
        <v>1000</v>
      </c>
      <c r="V277" s="267">
        <v>1000</v>
      </c>
      <c r="W277" s="267">
        <v>9000</v>
      </c>
      <c r="X277" s="267">
        <v>1000</v>
      </c>
      <c r="Y277" s="267">
        <v>1000</v>
      </c>
      <c r="Z277" s="267">
        <v>1000</v>
      </c>
      <c r="AA277" s="267">
        <v>1000</v>
      </c>
      <c r="AB277" s="267">
        <v>1000</v>
      </c>
      <c r="AC277" s="267">
        <v>1000</v>
      </c>
      <c r="AD277" s="267">
        <v>1000</v>
      </c>
      <c r="AE277" s="267">
        <v>1000</v>
      </c>
      <c r="AF277" s="267">
        <v>2000</v>
      </c>
      <c r="AG277" s="267">
        <v>1000</v>
      </c>
      <c r="AH277" s="267">
        <v>1000</v>
      </c>
      <c r="AI277" s="267">
        <v>12000</v>
      </c>
      <c r="AJ277" s="267">
        <v>5000</v>
      </c>
      <c r="AK277" s="267">
        <v>1000</v>
      </c>
      <c r="AL277" s="267">
        <v>5000</v>
      </c>
      <c r="AM277" s="267">
        <v>1000</v>
      </c>
      <c r="AN277" s="267">
        <v>1000</v>
      </c>
      <c r="AO277" s="267">
        <v>390000</v>
      </c>
      <c r="AP277" s="267">
        <v>45000</v>
      </c>
      <c r="AQ277" s="267">
        <v>40000</v>
      </c>
      <c r="AR277" s="267">
        <v>26000</v>
      </c>
      <c r="AS277" s="267">
        <v>23000</v>
      </c>
      <c r="AT277" s="267">
        <v>1000</v>
      </c>
      <c r="AU277" s="267">
        <v>25000</v>
      </c>
      <c r="AV277" s="267">
        <v>1000</v>
      </c>
      <c r="AW277" s="267">
        <v>1000</v>
      </c>
      <c r="AX277" s="267">
        <v>10000</v>
      </c>
      <c r="AY277" s="267">
        <v>1000</v>
      </c>
      <c r="AZ277" s="267">
        <v>1000</v>
      </c>
      <c r="BA277" s="267">
        <v>1000</v>
      </c>
      <c r="BB277" s="267">
        <v>1000</v>
      </c>
      <c r="BC277" s="267">
        <v>1000</v>
      </c>
      <c r="BD277" s="267">
        <v>3000</v>
      </c>
      <c r="BE277" s="267">
        <v>1000</v>
      </c>
      <c r="BF277" s="267">
        <v>2000</v>
      </c>
      <c r="BG277" s="267">
        <v>3000</v>
      </c>
      <c r="BH277" s="267">
        <v>1000</v>
      </c>
      <c r="BI277" s="267">
        <v>1000</v>
      </c>
      <c r="BJ277" s="267">
        <v>1000</v>
      </c>
      <c r="BK277" s="267">
        <v>1000</v>
      </c>
      <c r="BL277" s="267">
        <v>1000</v>
      </c>
      <c r="BM277" s="267">
        <v>4000</v>
      </c>
      <c r="BN277" s="267">
        <v>1000</v>
      </c>
      <c r="BO277" s="267">
        <v>1000</v>
      </c>
      <c r="BP277" s="267">
        <v>2000</v>
      </c>
      <c r="BQ277" s="267">
        <v>1000</v>
      </c>
      <c r="BR277" s="267">
        <v>1000</v>
      </c>
      <c r="BS277" s="267">
        <v>1000</v>
      </c>
      <c r="BT277" s="267">
        <v>1000</v>
      </c>
      <c r="BU277" s="267">
        <v>1000</v>
      </c>
      <c r="BV277" s="267">
        <v>1000</v>
      </c>
      <c r="BW277" s="267">
        <v>1000</v>
      </c>
      <c r="BX277" s="267">
        <v>1000</v>
      </c>
      <c r="BY277" s="267">
        <v>1000</v>
      </c>
      <c r="BZ277" s="267">
        <v>1000</v>
      </c>
      <c r="CA277" s="267">
        <v>1000</v>
      </c>
      <c r="CB277" s="267">
        <v>3000</v>
      </c>
      <c r="CC277" s="267">
        <v>1000</v>
      </c>
      <c r="CD277" s="267">
        <v>1000</v>
      </c>
      <c r="CE277" s="267">
        <v>7000</v>
      </c>
      <c r="CF277" s="267">
        <v>1000</v>
      </c>
      <c r="CG277" s="267">
        <v>1000</v>
      </c>
      <c r="CH277" s="267">
        <v>2000</v>
      </c>
      <c r="CI277" s="267">
        <v>1000</v>
      </c>
      <c r="CJ277" s="267">
        <v>1000</v>
      </c>
      <c r="CK277" s="267">
        <v>1000</v>
      </c>
      <c r="CL277" s="267">
        <v>1000</v>
      </c>
      <c r="CM277" s="267">
        <v>1000</v>
      </c>
      <c r="CN277" s="267">
        <v>2000</v>
      </c>
      <c r="CO277" s="267">
        <v>1000</v>
      </c>
      <c r="CP277" s="267">
        <v>1000</v>
      </c>
      <c r="CQ277" s="267">
        <v>1000</v>
      </c>
      <c r="CR277" s="267">
        <v>1000</v>
      </c>
      <c r="CS277" s="267">
        <v>1000</v>
      </c>
      <c r="CT277" s="267">
        <v>9000</v>
      </c>
      <c r="CU277" s="267">
        <v>1000</v>
      </c>
      <c r="CV277" s="267">
        <v>1000</v>
      </c>
      <c r="CW277" s="267">
        <v>30000</v>
      </c>
      <c r="CX277" s="267">
        <v>1000</v>
      </c>
      <c r="CY277" s="267">
        <v>1000</v>
      </c>
      <c r="CZ277" s="267">
        <v>8000</v>
      </c>
      <c r="DA277" s="267">
        <v>1000</v>
      </c>
      <c r="DB277" s="267">
        <v>1000</v>
      </c>
      <c r="DC277" s="267">
        <v>24000</v>
      </c>
      <c r="DD277" s="267">
        <v>1000</v>
      </c>
      <c r="DE277" s="267">
        <v>1000</v>
      </c>
      <c r="DF277" s="267">
        <v>1000</v>
      </c>
      <c r="DG277" s="267">
        <v>1000</v>
      </c>
      <c r="DH277" s="267">
        <v>1000</v>
      </c>
      <c r="DI277" s="267">
        <v>65000</v>
      </c>
      <c r="DJ277" s="267">
        <v>37000</v>
      </c>
      <c r="DK277" s="267">
        <v>16000</v>
      </c>
      <c r="DL277" s="267">
        <v>34000</v>
      </c>
      <c r="DM277" s="267">
        <v>35000</v>
      </c>
      <c r="DN277" s="267">
        <v>16000</v>
      </c>
      <c r="DO277" s="267">
        <v>40000</v>
      </c>
      <c r="DP277" s="267">
        <v>20000</v>
      </c>
      <c r="DQ277" s="267">
        <v>1000</v>
      </c>
      <c r="DR277" s="267">
        <v>174000</v>
      </c>
      <c r="DS277" s="267">
        <v>93000</v>
      </c>
      <c r="DT277" s="267">
        <v>78000</v>
      </c>
      <c r="DU277" s="267">
        <v>360000</v>
      </c>
      <c r="DV277" s="267">
        <v>1000</v>
      </c>
      <c r="DW277" s="267">
        <v>2239000</v>
      </c>
      <c r="DX277" s="267">
        <v>349000</v>
      </c>
      <c r="DY277" s="267">
        <v>1545000</v>
      </c>
      <c r="DZ277" s="267">
        <v>349000</v>
      </c>
      <c r="EA277" s="267">
        <v>190000</v>
      </c>
      <c r="EB277" s="267">
        <v>39000</v>
      </c>
      <c r="EC277" s="267">
        <v>816000</v>
      </c>
      <c r="ED277" s="267">
        <v>146000</v>
      </c>
      <c r="EE277" s="267">
        <v>1666000</v>
      </c>
      <c r="EF277" s="267">
        <v>354000</v>
      </c>
      <c r="EG277" s="267">
        <v>1960000</v>
      </c>
      <c r="EH277" s="267">
        <v>301000</v>
      </c>
      <c r="EI277" s="267">
        <v>2200000</v>
      </c>
      <c r="EJ277" s="267">
        <v>323000</v>
      </c>
      <c r="EK277" s="267">
        <v>1</v>
      </c>
      <c r="EL277" s="267">
        <v>1</v>
      </c>
      <c r="EM277" s="267">
        <v>1</v>
      </c>
      <c r="EN277" s="267">
        <v>1</v>
      </c>
      <c r="EO277" s="267">
        <v>0</v>
      </c>
      <c r="EP277" s="267">
        <v>0</v>
      </c>
      <c r="EQ277" s="267">
        <v>1</v>
      </c>
      <c r="ER277" s="267" t="s">
        <v>1434</v>
      </c>
    </row>
    <row r="278" spans="1:148" x14ac:dyDescent="0.35">
      <c r="A278" s="267" t="s">
        <v>1451</v>
      </c>
      <c r="B278" s="267">
        <v>25000</v>
      </c>
      <c r="C278" s="267">
        <v>1000</v>
      </c>
      <c r="D278" s="267">
        <v>1000</v>
      </c>
      <c r="E278" s="267">
        <v>16000</v>
      </c>
      <c r="F278" s="267">
        <v>1000</v>
      </c>
      <c r="G278" s="267">
        <v>1000</v>
      </c>
      <c r="H278" s="267">
        <v>20000</v>
      </c>
      <c r="I278" s="267">
        <v>1000</v>
      </c>
      <c r="J278" s="267">
        <v>1000</v>
      </c>
      <c r="K278" s="267">
        <v>4000</v>
      </c>
      <c r="L278" s="267">
        <v>1000</v>
      </c>
      <c r="M278" s="267">
        <v>2000</v>
      </c>
      <c r="N278" s="267">
        <v>55000</v>
      </c>
      <c r="O278" s="267">
        <v>1000</v>
      </c>
      <c r="P278" s="267">
        <v>1000</v>
      </c>
      <c r="Q278" s="267">
        <v>3000</v>
      </c>
      <c r="R278" s="267">
        <v>1000</v>
      </c>
      <c r="S278" s="267">
        <v>1000</v>
      </c>
      <c r="T278" s="267">
        <v>2000</v>
      </c>
      <c r="U278" s="267">
        <v>1000</v>
      </c>
      <c r="V278" s="267">
        <v>1000</v>
      </c>
      <c r="W278" s="267">
        <v>9000</v>
      </c>
      <c r="X278" s="267">
        <v>1000</v>
      </c>
      <c r="Y278" s="267">
        <v>1000</v>
      </c>
      <c r="Z278" s="267">
        <v>1000</v>
      </c>
      <c r="AA278" s="267">
        <v>1000</v>
      </c>
      <c r="AB278" s="267">
        <v>1000</v>
      </c>
      <c r="AC278" s="267">
        <v>1000</v>
      </c>
      <c r="AD278" s="267">
        <v>1000</v>
      </c>
      <c r="AE278" s="267">
        <v>1000</v>
      </c>
      <c r="AF278" s="267">
        <v>2000</v>
      </c>
      <c r="AG278" s="267">
        <v>1000</v>
      </c>
      <c r="AH278" s="267">
        <v>1000</v>
      </c>
      <c r="AI278" s="267">
        <v>12000</v>
      </c>
      <c r="AJ278" s="267">
        <v>5000</v>
      </c>
      <c r="AK278" s="267">
        <v>1000</v>
      </c>
      <c r="AL278" s="267">
        <v>5000</v>
      </c>
      <c r="AM278" s="267">
        <v>1000</v>
      </c>
      <c r="AN278" s="267">
        <v>1000</v>
      </c>
      <c r="AO278" s="267">
        <v>390000</v>
      </c>
      <c r="AP278" s="267">
        <v>45000</v>
      </c>
      <c r="AQ278" s="267">
        <v>40000</v>
      </c>
      <c r="AR278" s="267">
        <v>26000</v>
      </c>
      <c r="AS278" s="267">
        <v>23000</v>
      </c>
      <c r="AT278" s="267">
        <v>1000</v>
      </c>
      <c r="AU278" s="267">
        <v>25000</v>
      </c>
      <c r="AV278" s="267">
        <v>1000</v>
      </c>
      <c r="AW278" s="267">
        <v>1000</v>
      </c>
      <c r="AX278" s="267">
        <v>10000</v>
      </c>
      <c r="AY278" s="267">
        <v>1000</v>
      </c>
      <c r="AZ278" s="267">
        <v>1000</v>
      </c>
      <c r="BA278" s="267">
        <v>1000</v>
      </c>
      <c r="BB278" s="267">
        <v>1000</v>
      </c>
      <c r="BC278" s="267">
        <v>1000</v>
      </c>
      <c r="BD278" s="267">
        <v>3000</v>
      </c>
      <c r="BE278" s="267">
        <v>1000</v>
      </c>
      <c r="BF278" s="267">
        <v>2000</v>
      </c>
      <c r="BG278" s="267">
        <v>3000</v>
      </c>
      <c r="BH278" s="267">
        <v>1000</v>
      </c>
      <c r="BI278" s="267">
        <v>1000</v>
      </c>
      <c r="BJ278" s="267">
        <v>1000</v>
      </c>
      <c r="BK278" s="267">
        <v>1000</v>
      </c>
      <c r="BL278" s="267">
        <v>1000</v>
      </c>
      <c r="BM278" s="267">
        <v>4000</v>
      </c>
      <c r="BN278" s="267">
        <v>1000</v>
      </c>
      <c r="BO278" s="267">
        <v>1000</v>
      </c>
      <c r="BP278" s="267">
        <v>2000</v>
      </c>
      <c r="BQ278" s="267">
        <v>1000</v>
      </c>
      <c r="BR278" s="267">
        <v>1000</v>
      </c>
      <c r="BS278" s="267">
        <v>1000</v>
      </c>
      <c r="BT278" s="267">
        <v>1000</v>
      </c>
      <c r="BU278" s="267">
        <v>1000</v>
      </c>
      <c r="BV278" s="267">
        <v>1000</v>
      </c>
      <c r="BW278" s="267">
        <v>1000</v>
      </c>
      <c r="BX278" s="267">
        <v>1000</v>
      </c>
      <c r="BY278" s="267">
        <v>1000</v>
      </c>
      <c r="BZ278" s="267">
        <v>1000</v>
      </c>
      <c r="CA278" s="267">
        <v>1000</v>
      </c>
      <c r="CB278" s="267">
        <v>3000</v>
      </c>
      <c r="CC278" s="267">
        <v>1000</v>
      </c>
      <c r="CD278" s="267">
        <v>1000</v>
      </c>
      <c r="CE278" s="267">
        <v>7000</v>
      </c>
      <c r="CF278" s="267">
        <v>1000</v>
      </c>
      <c r="CG278" s="267">
        <v>1000</v>
      </c>
      <c r="CH278" s="267">
        <v>2000</v>
      </c>
      <c r="CI278" s="267">
        <v>1000</v>
      </c>
      <c r="CJ278" s="267">
        <v>1000</v>
      </c>
      <c r="CK278" s="267">
        <v>1000</v>
      </c>
      <c r="CL278" s="267">
        <v>1000</v>
      </c>
      <c r="CM278" s="267">
        <v>1000</v>
      </c>
      <c r="CN278" s="267">
        <v>2000</v>
      </c>
      <c r="CO278" s="267">
        <v>1000</v>
      </c>
      <c r="CP278" s="267">
        <v>1000</v>
      </c>
      <c r="CQ278" s="267">
        <v>1000</v>
      </c>
      <c r="CR278" s="267">
        <v>1000</v>
      </c>
      <c r="CS278" s="267">
        <v>1000</v>
      </c>
      <c r="CT278" s="267">
        <v>9000</v>
      </c>
      <c r="CU278" s="267">
        <v>1000</v>
      </c>
      <c r="CV278" s="267">
        <v>1000</v>
      </c>
      <c r="CW278" s="267">
        <v>30000</v>
      </c>
      <c r="CX278" s="267">
        <v>1000</v>
      </c>
      <c r="CY278" s="267">
        <v>1000</v>
      </c>
      <c r="CZ278" s="267">
        <v>8000</v>
      </c>
      <c r="DA278" s="267">
        <v>1000</v>
      </c>
      <c r="DB278" s="267">
        <v>1000</v>
      </c>
      <c r="DC278" s="267">
        <v>24000</v>
      </c>
      <c r="DD278" s="267">
        <v>1000</v>
      </c>
      <c r="DE278" s="267">
        <v>1000</v>
      </c>
      <c r="DF278" s="267">
        <v>1000</v>
      </c>
      <c r="DG278" s="267">
        <v>1000</v>
      </c>
      <c r="DH278" s="267">
        <v>1000</v>
      </c>
      <c r="DI278" s="267">
        <v>65000</v>
      </c>
      <c r="DJ278" s="267">
        <v>37000</v>
      </c>
      <c r="DK278" s="267">
        <v>16000</v>
      </c>
      <c r="DL278" s="267">
        <v>34000</v>
      </c>
      <c r="DM278" s="267">
        <v>35000</v>
      </c>
      <c r="DN278" s="267">
        <v>16000</v>
      </c>
      <c r="DO278" s="267">
        <v>40000</v>
      </c>
      <c r="DP278" s="267">
        <v>20000</v>
      </c>
      <c r="DQ278" s="267">
        <v>1000</v>
      </c>
      <c r="DR278" s="267">
        <v>174000</v>
      </c>
      <c r="DS278" s="267">
        <v>93000</v>
      </c>
      <c r="DT278" s="267">
        <v>78000</v>
      </c>
      <c r="DU278" s="267">
        <v>360000</v>
      </c>
      <c r="DV278" s="267">
        <v>1000</v>
      </c>
      <c r="DW278" s="267">
        <v>2239000</v>
      </c>
      <c r="DX278" s="267">
        <v>349000</v>
      </c>
      <c r="DY278" s="267">
        <v>1545000</v>
      </c>
      <c r="DZ278" s="267">
        <v>349000</v>
      </c>
      <c r="EA278" s="267">
        <v>190000</v>
      </c>
      <c r="EB278" s="267">
        <v>39000</v>
      </c>
      <c r="EC278" s="267">
        <v>816000</v>
      </c>
      <c r="ED278" s="267">
        <v>146000</v>
      </c>
      <c r="EE278" s="267">
        <v>1666000</v>
      </c>
      <c r="EF278" s="267">
        <v>354000</v>
      </c>
      <c r="EG278" s="267">
        <v>1960000</v>
      </c>
      <c r="EH278" s="267">
        <v>301000</v>
      </c>
      <c r="EI278" s="267">
        <v>2200000</v>
      </c>
      <c r="EJ278" s="267">
        <v>323000</v>
      </c>
      <c r="EK278" s="267">
        <v>1</v>
      </c>
      <c r="EL278" s="267">
        <v>1</v>
      </c>
      <c r="EM278" s="267">
        <v>1</v>
      </c>
      <c r="EN278" s="267">
        <v>1</v>
      </c>
      <c r="EO278" s="267">
        <v>0</v>
      </c>
      <c r="EP278" s="267">
        <v>0</v>
      </c>
      <c r="EQ278" s="267">
        <v>1</v>
      </c>
      <c r="ER278" s="267" t="s">
        <v>1449</v>
      </c>
    </row>
    <row r="279" spans="1:148" x14ac:dyDescent="0.35">
      <c r="A279" s="267" t="s">
        <v>1457</v>
      </c>
      <c r="B279" s="267">
        <v>25000</v>
      </c>
      <c r="C279" s="267">
        <v>1000</v>
      </c>
      <c r="D279" s="267">
        <v>1000</v>
      </c>
      <c r="E279" s="267">
        <v>16000</v>
      </c>
      <c r="F279" s="267">
        <v>1000</v>
      </c>
      <c r="G279" s="267">
        <v>1000</v>
      </c>
      <c r="H279" s="267">
        <v>20000</v>
      </c>
      <c r="I279" s="267">
        <v>1000</v>
      </c>
      <c r="J279" s="267">
        <v>1000</v>
      </c>
      <c r="K279" s="267">
        <v>4000</v>
      </c>
      <c r="L279" s="267">
        <v>1000</v>
      </c>
      <c r="M279" s="267">
        <v>2000</v>
      </c>
      <c r="N279" s="267">
        <v>55000</v>
      </c>
      <c r="O279" s="267">
        <v>1000</v>
      </c>
      <c r="P279" s="267">
        <v>1000</v>
      </c>
      <c r="Q279" s="267">
        <v>3000</v>
      </c>
      <c r="R279" s="267">
        <v>1000</v>
      </c>
      <c r="S279" s="267">
        <v>1000</v>
      </c>
      <c r="T279" s="267">
        <v>2000</v>
      </c>
      <c r="U279" s="267">
        <v>1000</v>
      </c>
      <c r="V279" s="267">
        <v>1000</v>
      </c>
      <c r="W279" s="267">
        <v>9000</v>
      </c>
      <c r="X279" s="267">
        <v>1000</v>
      </c>
      <c r="Y279" s="267">
        <v>1000</v>
      </c>
      <c r="Z279" s="267">
        <v>1000</v>
      </c>
      <c r="AA279" s="267">
        <v>1000</v>
      </c>
      <c r="AB279" s="267">
        <v>1000</v>
      </c>
      <c r="AC279" s="267">
        <v>1000</v>
      </c>
      <c r="AD279" s="267">
        <v>1000</v>
      </c>
      <c r="AE279" s="267">
        <v>1000</v>
      </c>
      <c r="AF279" s="267">
        <v>2000</v>
      </c>
      <c r="AG279" s="267">
        <v>1000</v>
      </c>
      <c r="AH279" s="267">
        <v>1000</v>
      </c>
      <c r="AI279" s="267">
        <v>12000</v>
      </c>
      <c r="AJ279" s="267">
        <v>5000</v>
      </c>
      <c r="AK279" s="267">
        <v>1000</v>
      </c>
      <c r="AL279" s="267">
        <v>5000</v>
      </c>
      <c r="AM279" s="267">
        <v>1000</v>
      </c>
      <c r="AN279" s="267">
        <v>1000</v>
      </c>
      <c r="AO279" s="267">
        <v>390000</v>
      </c>
      <c r="AP279" s="267">
        <v>45000</v>
      </c>
      <c r="AQ279" s="267">
        <v>40000</v>
      </c>
      <c r="AR279" s="267">
        <v>26000</v>
      </c>
      <c r="AS279" s="267">
        <v>23000</v>
      </c>
      <c r="AT279" s="267">
        <v>1000</v>
      </c>
      <c r="AU279" s="267">
        <v>25000</v>
      </c>
      <c r="AV279" s="267">
        <v>1000</v>
      </c>
      <c r="AW279" s="267">
        <v>1000</v>
      </c>
      <c r="AX279" s="267">
        <v>10000</v>
      </c>
      <c r="AY279" s="267">
        <v>1000</v>
      </c>
      <c r="AZ279" s="267">
        <v>1000</v>
      </c>
      <c r="BA279" s="267">
        <v>1000</v>
      </c>
      <c r="BB279" s="267">
        <v>1000</v>
      </c>
      <c r="BC279" s="267">
        <v>1000</v>
      </c>
      <c r="BD279" s="267">
        <v>3000</v>
      </c>
      <c r="BE279" s="267">
        <v>1000</v>
      </c>
      <c r="BF279" s="267">
        <v>2000</v>
      </c>
      <c r="BG279" s="267">
        <v>3000</v>
      </c>
      <c r="BH279" s="267">
        <v>1000</v>
      </c>
      <c r="BI279" s="267">
        <v>1000</v>
      </c>
      <c r="BJ279" s="267">
        <v>1000</v>
      </c>
      <c r="BK279" s="267">
        <v>1000</v>
      </c>
      <c r="BL279" s="267">
        <v>1000</v>
      </c>
      <c r="BM279" s="267">
        <v>4000</v>
      </c>
      <c r="BN279" s="267">
        <v>1000</v>
      </c>
      <c r="BO279" s="267">
        <v>1000</v>
      </c>
      <c r="BP279" s="267">
        <v>2000</v>
      </c>
      <c r="BQ279" s="267">
        <v>1000</v>
      </c>
      <c r="BR279" s="267">
        <v>1000</v>
      </c>
      <c r="BS279" s="267">
        <v>1000</v>
      </c>
      <c r="BT279" s="267">
        <v>1000</v>
      </c>
      <c r="BU279" s="267">
        <v>1000</v>
      </c>
      <c r="BV279" s="267">
        <v>1000</v>
      </c>
      <c r="BW279" s="267">
        <v>1000</v>
      </c>
      <c r="BX279" s="267">
        <v>1000</v>
      </c>
      <c r="BY279" s="267">
        <v>1000</v>
      </c>
      <c r="BZ279" s="267">
        <v>1000</v>
      </c>
      <c r="CA279" s="267">
        <v>1000</v>
      </c>
      <c r="CB279" s="267">
        <v>3000</v>
      </c>
      <c r="CC279" s="267">
        <v>1000</v>
      </c>
      <c r="CD279" s="267">
        <v>1000</v>
      </c>
      <c r="CE279" s="267">
        <v>7000</v>
      </c>
      <c r="CF279" s="267">
        <v>1000</v>
      </c>
      <c r="CG279" s="267">
        <v>1000</v>
      </c>
      <c r="CH279" s="267">
        <v>2000</v>
      </c>
      <c r="CI279" s="267">
        <v>1000</v>
      </c>
      <c r="CJ279" s="267">
        <v>1000</v>
      </c>
      <c r="CK279" s="267">
        <v>1000</v>
      </c>
      <c r="CL279" s="267">
        <v>1000</v>
      </c>
      <c r="CM279" s="267">
        <v>1000</v>
      </c>
      <c r="CN279" s="267">
        <v>2000</v>
      </c>
      <c r="CO279" s="267">
        <v>1000</v>
      </c>
      <c r="CP279" s="267">
        <v>1000</v>
      </c>
      <c r="CQ279" s="267">
        <v>1000</v>
      </c>
      <c r="CR279" s="267">
        <v>1000</v>
      </c>
      <c r="CS279" s="267">
        <v>1000</v>
      </c>
      <c r="CT279" s="267">
        <v>9000</v>
      </c>
      <c r="CU279" s="267">
        <v>1000</v>
      </c>
      <c r="CV279" s="267">
        <v>1000</v>
      </c>
      <c r="CW279" s="267">
        <v>30000</v>
      </c>
      <c r="CX279" s="267">
        <v>1000</v>
      </c>
      <c r="CY279" s="267">
        <v>1000</v>
      </c>
      <c r="CZ279" s="267">
        <v>8000</v>
      </c>
      <c r="DA279" s="267">
        <v>1000</v>
      </c>
      <c r="DB279" s="267">
        <v>1000</v>
      </c>
      <c r="DC279" s="267">
        <v>24000</v>
      </c>
      <c r="DD279" s="267">
        <v>1000</v>
      </c>
      <c r="DE279" s="267">
        <v>1000</v>
      </c>
      <c r="DF279" s="267">
        <v>1000</v>
      </c>
      <c r="DG279" s="267">
        <v>1000</v>
      </c>
      <c r="DH279" s="267">
        <v>1000</v>
      </c>
      <c r="DI279" s="267">
        <v>65000</v>
      </c>
      <c r="DJ279" s="267">
        <v>37000</v>
      </c>
      <c r="DK279" s="267">
        <v>16000</v>
      </c>
      <c r="DL279" s="267">
        <v>34000</v>
      </c>
      <c r="DM279" s="267">
        <v>35000</v>
      </c>
      <c r="DN279" s="267">
        <v>16000</v>
      </c>
      <c r="DO279" s="267">
        <v>40000</v>
      </c>
      <c r="DP279" s="267">
        <v>20000</v>
      </c>
      <c r="DQ279" s="267">
        <v>1000</v>
      </c>
      <c r="DR279" s="267">
        <v>174000</v>
      </c>
      <c r="DS279" s="267">
        <v>93000</v>
      </c>
      <c r="DT279" s="267">
        <v>78000</v>
      </c>
      <c r="DU279" s="267">
        <v>360000</v>
      </c>
      <c r="DV279" s="267">
        <v>1000</v>
      </c>
      <c r="DW279" s="267">
        <v>2239000</v>
      </c>
      <c r="DX279" s="267">
        <v>349000</v>
      </c>
      <c r="DY279" s="267">
        <v>1545000</v>
      </c>
      <c r="DZ279" s="267">
        <v>349000</v>
      </c>
      <c r="EA279" s="267">
        <v>190000</v>
      </c>
      <c r="EB279" s="267">
        <v>39000</v>
      </c>
      <c r="EC279" s="267">
        <v>816000</v>
      </c>
      <c r="ED279" s="267">
        <v>146000</v>
      </c>
      <c r="EE279" s="267">
        <v>1666000</v>
      </c>
      <c r="EF279" s="267">
        <v>354000</v>
      </c>
      <c r="EG279" s="267">
        <v>1960000</v>
      </c>
      <c r="EH279" s="267">
        <v>301000</v>
      </c>
      <c r="EI279" s="267">
        <v>2200000</v>
      </c>
      <c r="EJ279" s="267">
        <v>323000</v>
      </c>
      <c r="EK279" s="267">
        <v>1</v>
      </c>
      <c r="EL279" s="267">
        <v>1</v>
      </c>
      <c r="EM279" s="267">
        <v>1</v>
      </c>
      <c r="EN279" s="267">
        <v>1</v>
      </c>
      <c r="EO279" s="267">
        <v>0</v>
      </c>
      <c r="EP279" s="267">
        <v>0</v>
      </c>
      <c r="EQ279" s="267">
        <v>1</v>
      </c>
      <c r="ER279" s="267" t="s">
        <v>1455</v>
      </c>
    </row>
    <row r="280" spans="1:148" x14ac:dyDescent="0.35">
      <c r="A280" s="267" t="s">
        <v>1472</v>
      </c>
      <c r="B280" s="267">
        <v>25000</v>
      </c>
      <c r="C280" s="267">
        <v>1000</v>
      </c>
      <c r="D280" s="267">
        <v>1000</v>
      </c>
      <c r="E280" s="267">
        <v>16000</v>
      </c>
      <c r="F280" s="267">
        <v>1000</v>
      </c>
      <c r="G280" s="267">
        <v>1000</v>
      </c>
      <c r="H280" s="267">
        <v>20000</v>
      </c>
      <c r="I280" s="267">
        <v>1000</v>
      </c>
      <c r="J280" s="267">
        <v>1000</v>
      </c>
      <c r="K280" s="267">
        <v>4000</v>
      </c>
      <c r="L280" s="267">
        <v>1000</v>
      </c>
      <c r="M280" s="267">
        <v>2000</v>
      </c>
      <c r="N280" s="267">
        <v>55000</v>
      </c>
      <c r="O280" s="267">
        <v>1000</v>
      </c>
      <c r="P280" s="267">
        <v>1000</v>
      </c>
      <c r="Q280" s="267">
        <v>3000</v>
      </c>
      <c r="R280" s="267">
        <v>1000</v>
      </c>
      <c r="S280" s="267">
        <v>1000</v>
      </c>
      <c r="T280" s="267">
        <v>2000</v>
      </c>
      <c r="U280" s="267">
        <v>1000</v>
      </c>
      <c r="V280" s="267">
        <v>1000</v>
      </c>
      <c r="W280" s="267">
        <v>9000</v>
      </c>
      <c r="X280" s="267">
        <v>1000</v>
      </c>
      <c r="Y280" s="267">
        <v>1000</v>
      </c>
      <c r="Z280" s="267">
        <v>1000</v>
      </c>
      <c r="AA280" s="267">
        <v>1000</v>
      </c>
      <c r="AB280" s="267">
        <v>1000</v>
      </c>
      <c r="AC280" s="267">
        <v>1000</v>
      </c>
      <c r="AD280" s="267">
        <v>1000</v>
      </c>
      <c r="AE280" s="267">
        <v>1000</v>
      </c>
      <c r="AF280" s="267">
        <v>2000</v>
      </c>
      <c r="AG280" s="267">
        <v>1000</v>
      </c>
      <c r="AH280" s="267">
        <v>1000</v>
      </c>
      <c r="AI280" s="267">
        <v>12000</v>
      </c>
      <c r="AJ280" s="267">
        <v>5000</v>
      </c>
      <c r="AK280" s="267">
        <v>1000</v>
      </c>
      <c r="AL280" s="267">
        <v>5000</v>
      </c>
      <c r="AM280" s="267">
        <v>1000</v>
      </c>
      <c r="AN280" s="267">
        <v>1000</v>
      </c>
      <c r="AO280" s="267">
        <v>390000</v>
      </c>
      <c r="AP280" s="267">
        <v>45000</v>
      </c>
      <c r="AQ280" s="267">
        <v>40000</v>
      </c>
      <c r="AR280" s="267">
        <v>26000</v>
      </c>
      <c r="AS280" s="267">
        <v>23000</v>
      </c>
      <c r="AT280" s="267">
        <v>1000</v>
      </c>
      <c r="AU280" s="267">
        <v>25000</v>
      </c>
      <c r="AV280" s="267">
        <v>1000</v>
      </c>
      <c r="AW280" s="267">
        <v>1000</v>
      </c>
      <c r="AX280" s="267">
        <v>10000</v>
      </c>
      <c r="AY280" s="267">
        <v>1000</v>
      </c>
      <c r="AZ280" s="267">
        <v>1000</v>
      </c>
      <c r="BA280" s="267">
        <v>1000</v>
      </c>
      <c r="BB280" s="267">
        <v>1000</v>
      </c>
      <c r="BC280" s="267">
        <v>1000</v>
      </c>
      <c r="BD280" s="267">
        <v>3000</v>
      </c>
      <c r="BE280" s="267">
        <v>1000</v>
      </c>
      <c r="BF280" s="267">
        <v>2000</v>
      </c>
      <c r="BG280" s="267">
        <v>3000</v>
      </c>
      <c r="BH280" s="267">
        <v>1000</v>
      </c>
      <c r="BI280" s="267">
        <v>1000</v>
      </c>
      <c r="BJ280" s="267">
        <v>1000</v>
      </c>
      <c r="BK280" s="267">
        <v>1000</v>
      </c>
      <c r="BL280" s="267">
        <v>1000</v>
      </c>
      <c r="BM280" s="267">
        <v>4000</v>
      </c>
      <c r="BN280" s="267">
        <v>1000</v>
      </c>
      <c r="BO280" s="267">
        <v>1000</v>
      </c>
      <c r="BP280" s="267">
        <v>2000</v>
      </c>
      <c r="BQ280" s="267">
        <v>1000</v>
      </c>
      <c r="BR280" s="267">
        <v>1000</v>
      </c>
      <c r="BS280" s="267">
        <v>1000</v>
      </c>
      <c r="BT280" s="267">
        <v>1000</v>
      </c>
      <c r="BU280" s="267">
        <v>1000</v>
      </c>
      <c r="BV280" s="267">
        <v>1000</v>
      </c>
      <c r="BW280" s="267">
        <v>1000</v>
      </c>
      <c r="BX280" s="267">
        <v>1000</v>
      </c>
      <c r="BY280" s="267">
        <v>1000</v>
      </c>
      <c r="BZ280" s="267">
        <v>1000</v>
      </c>
      <c r="CA280" s="267">
        <v>1000</v>
      </c>
      <c r="CB280" s="267">
        <v>3000</v>
      </c>
      <c r="CC280" s="267">
        <v>1000</v>
      </c>
      <c r="CD280" s="267">
        <v>1000</v>
      </c>
      <c r="CE280" s="267">
        <v>7000</v>
      </c>
      <c r="CF280" s="267">
        <v>1000</v>
      </c>
      <c r="CG280" s="267">
        <v>1000</v>
      </c>
      <c r="CH280" s="267">
        <v>2000</v>
      </c>
      <c r="CI280" s="267">
        <v>1000</v>
      </c>
      <c r="CJ280" s="267">
        <v>1000</v>
      </c>
      <c r="CK280" s="267">
        <v>1000</v>
      </c>
      <c r="CL280" s="267">
        <v>1000</v>
      </c>
      <c r="CM280" s="267">
        <v>1000</v>
      </c>
      <c r="CN280" s="267">
        <v>2000</v>
      </c>
      <c r="CO280" s="267">
        <v>1000</v>
      </c>
      <c r="CP280" s="267">
        <v>1000</v>
      </c>
      <c r="CQ280" s="267">
        <v>1000</v>
      </c>
      <c r="CR280" s="267">
        <v>1000</v>
      </c>
      <c r="CS280" s="267">
        <v>1000</v>
      </c>
      <c r="CT280" s="267">
        <v>9000</v>
      </c>
      <c r="CU280" s="267">
        <v>1000</v>
      </c>
      <c r="CV280" s="267">
        <v>1000</v>
      </c>
      <c r="CW280" s="267">
        <v>30000</v>
      </c>
      <c r="CX280" s="267">
        <v>1000</v>
      </c>
      <c r="CY280" s="267">
        <v>1000</v>
      </c>
      <c r="CZ280" s="267">
        <v>8000</v>
      </c>
      <c r="DA280" s="267">
        <v>1000</v>
      </c>
      <c r="DB280" s="267">
        <v>1000</v>
      </c>
      <c r="DC280" s="267">
        <v>24000</v>
      </c>
      <c r="DD280" s="267">
        <v>1000</v>
      </c>
      <c r="DE280" s="267">
        <v>1000</v>
      </c>
      <c r="DF280" s="267">
        <v>1000</v>
      </c>
      <c r="DG280" s="267">
        <v>1000</v>
      </c>
      <c r="DH280" s="267">
        <v>1000</v>
      </c>
      <c r="DI280" s="267">
        <v>65000</v>
      </c>
      <c r="DJ280" s="267">
        <v>37000</v>
      </c>
      <c r="DK280" s="267">
        <v>16000</v>
      </c>
      <c r="DL280" s="267">
        <v>34000</v>
      </c>
      <c r="DM280" s="267">
        <v>35000</v>
      </c>
      <c r="DN280" s="267">
        <v>16000</v>
      </c>
      <c r="DO280" s="267">
        <v>40000</v>
      </c>
      <c r="DP280" s="267">
        <v>20000</v>
      </c>
      <c r="DQ280" s="267">
        <v>1000</v>
      </c>
      <c r="DR280" s="267">
        <v>174000</v>
      </c>
      <c r="DS280" s="267">
        <v>93000</v>
      </c>
      <c r="DT280" s="267">
        <v>78000</v>
      </c>
      <c r="DU280" s="267">
        <v>360000</v>
      </c>
      <c r="DV280" s="267">
        <v>1000</v>
      </c>
      <c r="DW280" s="267">
        <v>2239000</v>
      </c>
      <c r="DX280" s="267">
        <v>349000</v>
      </c>
      <c r="DY280" s="267">
        <v>1545000</v>
      </c>
      <c r="DZ280" s="267">
        <v>349000</v>
      </c>
      <c r="EA280" s="267">
        <v>190000</v>
      </c>
      <c r="EB280" s="267">
        <v>39000</v>
      </c>
      <c r="EC280" s="267">
        <v>816000</v>
      </c>
      <c r="ED280" s="267">
        <v>146000</v>
      </c>
      <c r="EE280" s="267">
        <v>1666000</v>
      </c>
      <c r="EF280" s="267">
        <v>354000</v>
      </c>
      <c r="EG280" s="267">
        <v>1960000</v>
      </c>
      <c r="EH280" s="267">
        <v>301000</v>
      </c>
      <c r="EI280" s="267">
        <v>2200000</v>
      </c>
      <c r="EJ280" s="267">
        <v>323000</v>
      </c>
      <c r="EK280" s="267">
        <v>1</v>
      </c>
      <c r="EL280" s="267">
        <v>1</v>
      </c>
      <c r="EM280" s="267">
        <v>1</v>
      </c>
      <c r="EN280" s="267">
        <v>1</v>
      </c>
      <c r="EO280" s="267">
        <v>0</v>
      </c>
      <c r="EP280" s="267">
        <v>0</v>
      </c>
      <c r="EQ280" s="267">
        <v>1</v>
      </c>
      <c r="ER280" s="267" t="s">
        <v>1470</v>
      </c>
    </row>
    <row r="281" spans="1:148" x14ac:dyDescent="0.35">
      <c r="A281" s="267" t="s">
        <v>1493</v>
      </c>
      <c r="B281" s="267">
        <v>25000</v>
      </c>
      <c r="C281" s="267">
        <v>1000</v>
      </c>
      <c r="D281" s="267">
        <v>1000</v>
      </c>
      <c r="E281" s="267">
        <v>16000</v>
      </c>
      <c r="F281" s="267">
        <v>1000</v>
      </c>
      <c r="G281" s="267">
        <v>1000</v>
      </c>
      <c r="H281" s="267">
        <v>20000</v>
      </c>
      <c r="I281" s="267">
        <v>1000</v>
      </c>
      <c r="J281" s="267">
        <v>1000</v>
      </c>
      <c r="K281" s="267">
        <v>4000</v>
      </c>
      <c r="L281" s="267">
        <v>1000</v>
      </c>
      <c r="M281" s="267">
        <v>2000</v>
      </c>
      <c r="N281" s="267">
        <v>55000</v>
      </c>
      <c r="O281" s="267">
        <v>1000</v>
      </c>
      <c r="P281" s="267">
        <v>1000</v>
      </c>
      <c r="Q281" s="267">
        <v>3000</v>
      </c>
      <c r="R281" s="267">
        <v>1000</v>
      </c>
      <c r="S281" s="267">
        <v>1000</v>
      </c>
      <c r="T281" s="267">
        <v>2000</v>
      </c>
      <c r="U281" s="267">
        <v>1000</v>
      </c>
      <c r="V281" s="267">
        <v>1000</v>
      </c>
      <c r="W281" s="267">
        <v>9000</v>
      </c>
      <c r="X281" s="267">
        <v>1000</v>
      </c>
      <c r="Y281" s="267">
        <v>1000</v>
      </c>
      <c r="Z281" s="267">
        <v>1000</v>
      </c>
      <c r="AA281" s="267">
        <v>1000</v>
      </c>
      <c r="AB281" s="267">
        <v>1000</v>
      </c>
      <c r="AC281" s="267">
        <v>1000</v>
      </c>
      <c r="AD281" s="267">
        <v>1000</v>
      </c>
      <c r="AE281" s="267">
        <v>1000</v>
      </c>
      <c r="AF281" s="267">
        <v>2000</v>
      </c>
      <c r="AG281" s="267">
        <v>1000</v>
      </c>
      <c r="AH281" s="267">
        <v>1000</v>
      </c>
      <c r="AI281" s="267">
        <v>12000</v>
      </c>
      <c r="AJ281" s="267">
        <v>5000</v>
      </c>
      <c r="AK281" s="267">
        <v>1000</v>
      </c>
      <c r="AL281" s="267">
        <v>5000</v>
      </c>
      <c r="AM281" s="267">
        <v>1000</v>
      </c>
      <c r="AN281" s="267">
        <v>1000</v>
      </c>
      <c r="AO281" s="267">
        <v>390000</v>
      </c>
      <c r="AP281" s="267">
        <v>45000</v>
      </c>
      <c r="AQ281" s="267">
        <v>40000</v>
      </c>
      <c r="AR281" s="267">
        <v>26000</v>
      </c>
      <c r="AS281" s="267">
        <v>23000</v>
      </c>
      <c r="AT281" s="267">
        <v>1000</v>
      </c>
      <c r="AU281" s="267">
        <v>25000</v>
      </c>
      <c r="AV281" s="267">
        <v>1000</v>
      </c>
      <c r="AW281" s="267">
        <v>1000</v>
      </c>
      <c r="AX281" s="267">
        <v>10000</v>
      </c>
      <c r="AY281" s="267">
        <v>1000</v>
      </c>
      <c r="AZ281" s="267">
        <v>1000</v>
      </c>
      <c r="BA281" s="267">
        <v>1000</v>
      </c>
      <c r="BB281" s="267">
        <v>1000</v>
      </c>
      <c r="BC281" s="267">
        <v>1000</v>
      </c>
      <c r="BD281" s="267">
        <v>3000</v>
      </c>
      <c r="BE281" s="267">
        <v>1000</v>
      </c>
      <c r="BF281" s="267">
        <v>2000</v>
      </c>
      <c r="BG281" s="267">
        <v>3000</v>
      </c>
      <c r="BH281" s="267">
        <v>1000</v>
      </c>
      <c r="BI281" s="267">
        <v>1000</v>
      </c>
      <c r="BJ281" s="267">
        <v>1000</v>
      </c>
      <c r="BK281" s="267">
        <v>1000</v>
      </c>
      <c r="BL281" s="267">
        <v>1000</v>
      </c>
      <c r="BM281" s="267">
        <v>4000</v>
      </c>
      <c r="BN281" s="267">
        <v>1000</v>
      </c>
      <c r="BO281" s="267">
        <v>1000</v>
      </c>
      <c r="BP281" s="267">
        <v>2000</v>
      </c>
      <c r="BQ281" s="267">
        <v>1000</v>
      </c>
      <c r="BR281" s="267">
        <v>1000</v>
      </c>
      <c r="BS281" s="267">
        <v>1000</v>
      </c>
      <c r="BT281" s="267">
        <v>1000</v>
      </c>
      <c r="BU281" s="267">
        <v>1000</v>
      </c>
      <c r="BV281" s="267">
        <v>1000</v>
      </c>
      <c r="BW281" s="267">
        <v>1000</v>
      </c>
      <c r="BX281" s="267">
        <v>1000</v>
      </c>
      <c r="BY281" s="267">
        <v>1000</v>
      </c>
      <c r="BZ281" s="267">
        <v>1000</v>
      </c>
      <c r="CA281" s="267">
        <v>1000</v>
      </c>
      <c r="CB281" s="267">
        <v>3000</v>
      </c>
      <c r="CC281" s="267">
        <v>1000</v>
      </c>
      <c r="CD281" s="267">
        <v>1000</v>
      </c>
      <c r="CE281" s="267">
        <v>7000</v>
      </c>
      <c r="CF281" s="267">
        <v>1000</v>
      </c>
      <c r="CG281" s="267">
        <v>1000</v>
      </c>
      <c r="CH281" s="267">
        <v>2000</v>
      </c>
      <c r="CI281" s="267">
        <v>1000</v>
      </c>
      <c r="CJ281" s="267">
        <v>1000</v>
      </c>
      <c r="CK281" s="267">
        <v>1000</v>
      </c>
      <c r="CL281" s="267">
        <v>1000</v>
      </c>
      <c r="CM281" s="267">
        <v>1000</v>
      </c>
      <c r="CN281" s="267">
        <v>2000</v>
      </c>
      <c r="CO281" s="267">
        <v>1000</v>
      </c>
      <c r="CP281" s="267">
        <v>1000</v>
      </c>
      <c r="CQ281" s="267">
        <v>1000</v>
      </c>
      <c r="CR281" s="267">
        <v>1000</v>
      </c>
      <c r="CS281" s="267">
        <v>1000</v>
      </c>
      <c r="CT281" s="267">
        <v>9000</v>
      </c>
      <c r="CU281" s="267">
        <v>1000</v>
      </c>
      <c r="CV281" s="267">
        <v>1000</v>
      </c>
      <c r="CW281" s="267">
        <v>30000</v>
      </c>
      <c r="CX281" s="267">
        <v>1000</v>
      </c>
      <c r="CY281" s="267">
        <v>1000</v>
      </c>
      <c r="CZ281" s="267">
        <v>8000</v>
      </c>
      <c r="DA281" s="267">
        <v>1000</v>
      </c>
      <c r="DB281" s="267">
        <v>1000</v>
      </c>
      <c r="DC281" s="267">
        <v>24000</v>
      </c>
      <c r="DD281" s="267">
        <v>1000</v>
      </c>
      <c r="DE281" s="267">
        <v>1000</v>
      </c>
      <c r="DF281" s="267">
        <v>1000</v>
      </c>
      <c r="DG281" s="267">
        <v>1000</v>
      </c>
      <c r="DH281" s="267">
        <v>1000</v>
      </c>
      <c r="DI281" s="267">
        <v>65000</v>
      </c>
      <c r="DJ281" s="267">
        <v>37000</v>
      </c>
      <c r="DK281" s="267">
        <v>16000</v>
      </c>
      <c r="DL281" s="267">
        <v>34000</v>
      </c>
      <c r="DM281" s="267">
        <v>35000</v>
      </c>
      <c r="DN281" s="267">
        <v>16000</v>
      </c>
      <c r="DO281" s="267">
        <v>40000</v>
      </c>
      <c r="DP281" s="267">
        <v>20000</v>
      </c>
      <c r="DQ281" s="267">
        <v>1000</v>
      </c>
      <c r="DR281" s="267">
        <v>174000</v>
      </c>
      <c r="DS281" s="267">
        <v>93000</v>
      </c>
      <c r="DT281" s="267">
        <v>78000</v>
      </c>
      <c r="DU281" s="267">
        <v>360000</v>
      </c>
      <c r="DV281" s="267">
        <v>1000</v>
      </c>
      <c r="DW281" s="267">
        <v>2239000</v>
      </c>
      <c r="DX281" s="267">
        <v>349000</v>
      </c>
      <c r="DY281" s="267">
        <v>1545000</v>
      </c>
      <c r="DZ281" s="267">
        <v>349000</v>
      </c>
      <c r="EA281" s="267">
        <v>190000</v>
      </c>
      <c r="EB281" s="267">
        <v>39000</v>
      </c>
      <c r="EC281" s="267">
        <v>816000</v>
      </c>
      <c r="ED281" s="267">
        <v>146000</v>
      </c>
      <c r="EE281" s="267">
        <v>1666000</v>
      </c>
      <c r="EF281" s="267">
        <v>354000</v>
      </c>
      <c r="EG281" s="267">
        <v>1960000</v>
      </c>
      <c r="EH281" s="267">
        <v>301000</v>
      </c>
      <c r="EI281" s="267">
        <v>2200000</v>
      </c>
      <c r="EJ281" s="267">
        <v>323000</v>
      </c>
      <c r="EK281" s="267">
        <v>1</v>
      </c>
      <c r="EL281" s="267">
        <v>1</v>
      </c>
      <c r="EM281" s="267">
        <v>1</v>
      </c>
      <c r="EN281" s="267">
        <v>1</v>
      </c>
      <c r="EO281" s="267">
        <v>0</v>
      </c>
      <c r="EP281" s="267">
        <v>0</v>
      </c>
      <c r="EQ281" s="267">
        <v>1</v>
      </c>
      <c r="ER281" s="267" t="s">
        <v>1491</v>
      </c>
    </row>
    <row r="282" spans="1:148" x14ac:dyDescent="0.35">
      <c r="A282" s="267" t="s">
        <v>1502</v>
      </c>
      <c r="B282" s="267">
        <v>25000</v>
      </c>
      <c r="C282" s="267">
        <v>1000</v>
      </c>
      <c r="D282" s="267">
        <v>1000</v>
      </c>
      <c r="E282" s="267">
        <v>16000</v>
      </c>
      <c r="F282" s="267">
        <v>1000</v>
      </c>
      <c r="G282" s="267">
        <v>1000</v>
      </c>
      <c r="H282" s="267">
        <v>20000</v>
      </c>
      <c r="I282" s="267">
        <v>1000</v>
      </c>
      <c r="J282" s="267">
        <v>1000</v>
      </c>
      <c r="K282" s="267">
        <v>4000</v>
      </c>
      <c r="L282" s="267">
        <v>1000</v>
      </c>
      <c r="M282" s="267">
        <v>2000</v>
      </c>
      <c r="N282" s="267">
        <v>55000</v>
      </c>
      <c r="O282" s="267">
        <v>1000</v>
      </c>
      <c r="P282" s="267">
        <v>1000</v>
      </c>
      <c r="Q282" s="267">
        <v>3000</v>
      </c>
      <c r="R282" s="267">
        <v>1000</v>
      </c>
      <c r="S282" s="267">
        <v>1000</v>
      </c>
      <c r="T282" s="267">
        <v>2000</v>
      </c>
      <c r="U282" s="267">
        <v>1000</v>
      </c>
      <c r="V282" s="267">
        <v>1000</v>
      </c>
      <c r="W282" s="267">
        <v>9000</v>
      </c>
      <c r="X282" s="267">
        <v>1000</v>
      </c>
      <c r="Y282" s="267">
        <v>1000</v>
      </c>
      <c r="Z282" s="267">
        <v>1000</v>
      </c>
      <c r="AA282" s="267">
        <v>1000</v>
      </c>
      <c r="AB282" s="267">
        <v>1000</v>
      </c>
      <c r="AC282" s="267">
        <v>1000</v>
      </c>
      <c r="AD282" s="267">
        <v>1000</v>
      </c>
      <c r="AE282" s="267">
        <v>1000</v>
      </c>
      <c r="AF282" s="267">
        <v>2000</v>
      </c>
      <c r="AG282" s="267">
        <v>1000</v>
      </c>
      <c r="AH282" s="267">
        <v>1000</v>
      </c>
      <c r="AI282" s="267">
        <v>12000</v>
      </c>
      <c r="AJ282" s="267">
        <v>5000</v>
      </c>
      <c r="AK282" s="267">
        <v>1000</v>
      </c>
      <c r="AL282" s="267">
        <v>5000</v>
      </c>
      <c r="AM282" s="267">
        <v>1000</v>
      </c>
      <c r="AN282" s="267">
        <v>1000</v>
      </c>
      <c r="AO282" s="267">
        <v>390000</v>
      </c>
      <c r="AP282" s="267">
        <v>45000</v>
      </c>
      <c r="AQ282" s="267">
        <v>40000</v>
      </c>
      <c r="AR282" s="267">
        <v>26000</v>
      </c>
      <c r="AS282" s="267">
        <v>23000</v>
      </c>
      <c r="AT282" s="267">
        <v>1000</v>
      </c>
      <c r="AU282" s="267">
        <v>25000</v>
      </c>
      <c r="AV282" s="267">
        <v>1000</v>
      </c>
      <c r="AW282" s="267">
        <v>1000</v>
      </c>
      <c r="AX282" s="267">
        <v>10000</v>
      </c>
      <c r="AY282" s="267">
        <v>1000</v>
      </c>
      <c r="AZ282" s="267">
        <v>1000</v>
      </c>
      <c r="BA282" s="267">
        <v>1000</v>
      </c>
      <c r="BB282" s="267">
        <v>1000</v>
      </c>
      <c r="BC282" s="267">
        <v>1000</v>
      </c>
      <c r="BD282" s="267">
        <v>3000</v>
      </c>
      <c r="BE282" s="267">
        <v>1000</v>
      </c>
      <c r="BF282" s="267">
        <v>2000</v>
      </c>
      <c r="BG282" s="267">
        <v>3000</v>
      </c>
      <c r="BH282" s="267">
        <v>1000</v>
      </c>
      <c r="BI282" s="267">
        <v>1000</v>
      </c>
      <c r="BJ282" s="267">
        <v>1000</v>
      </c>
      <c r="BK282" s="267">
        <v>1000</v>
      </c>
      <c r="BL282" s="267">
        <v>1000</v>
      </c>
      <c r="BM282" s="267">
        <v>4000</v>
      </c>
      <c r="BN282" s="267">
        <v>1000</v>
      </c>
      <c r="BO282" s="267">
        <v>1000</v>
      </c>
      <c r="BP282" s="267">
        <v>2000</v>
      </c>
      <c r="BQ282" s="267">
        <v>1000</v>
      </c>
      <c r="BR282" s="267">
        <v>1000</v>
      </c>
      <c r="BS282" s="267">
        <v>1000</v>
      </c>
      <c r="BT282" s="267">
        <v>1000</v>
      </c>
      <c r="BU282" s="267">
        <v>1000</v>
      </c>
      <c r="BV282" s="267">
        <v>1000</v>
      </c>
      <c r="BW282" s="267">
        <v>1000</v>
      </c>
      <c r="BX282" s="267">
        <v>1000</v>
      </c>
      <c r="BY282" s="267">
        <v>1000</v>
      </c>
      <c r="BZ282" s="267">
        <v>1000</v>
      </c>
      <c r="CA282" s="267">
        <v>1000</v>
      </c>
      <c r="CB282" s="267">
        <v>3000</v>
      </c>
      <c r="CC282" s="267">
        <v>1000</v>
      </c>
      <c r="CD282" s="267">
        <v>1000</v>
      </c>
      <c r="CE282" s="267">
        <v>7000</v>
      </c>
      <c r="CF282" s="267">
        <v>1000</v>
      </c>
      <c r="CG282" s="267">
        <v>1000</v>
      </c>
      <c r="CH282" s="267">
        <v>2000</v>
      </c>
      <c r="CI282" s="267">
        <v>1000</v>
      </c>
      <c r="CJ282" s="267">
        <v>1000</v>
      </c>
      <c r="CK282" s="267">
        <v>1000</v>
      </c>
      <c r="CL282" s="267">
        <v>1000</v>
      </c>
      <c r="CM282" s="267">
        <v>1000</v>
      </c>
      <c r="CN282" s="267">
        <v>2000</v>
      </c>
      <c r="CO282" s="267">
        <v>1000</v>
      </c>
      <c r="CP282" s="267">
        <v>1000</v>
      </c>
      <c r="CQ282" s="267">
        <v>1000</v>
      </c>
      <c r="CR282" s="267">
        <v>1000</v>
      </c>
      <c r="CS282" s="267">
        <v>1000</v>
      </c>
      <c r="CT282" s="267">
        <v>9000</v>
      </c>
      <c r="CU282" s="267">
        <v>1000</v>
      </c>
      <c r="CV282" s="267">
        <v>1000</v>
      </c>
      <c r="CW282" s="267">
        <v>30000</v>
      </c>
      <c r="CX282" s="267">
        <v>1000</v>
      </c>
      <c r="CY282" s="267">
        <v>1000</v>
      </c>
      <c r="CZ282" s="267">
        <v>8000</v>
      </c>
      <c r="DA282" s="267">
        <v>1000</v>
      </c>
      <c r="DB282" s="267">
        <v>1000</v>
      </c>
      <c r="DC282" s="267">
        <v>24000</v>
      </c>
      <c r="DD282" s="267">
        <v>1000</v>
      </c>
      <c r="DE282" s="267">
        <v>1000</v>
      </c>
      <c r="DF282" s="267">
        <v>1000</v>
      </c>
      <c r="DG282" s="267">
        <v>1000</v>
      </c>
      <c r="DH282" s="267">
        <v>1000</v>
      </c>
      <c r="DI282" s="267">
        <v>65000</v>
      </c>
      <c r="DJ282" s="267">
        <v>37000</v>
      </c>
      <c r="DK282" s="267">
        <v>16000</v>
      </c>
      <c r="DL282" s="267">
        <v>34000</v>
      </c>
      <c r="DM282" s="267">
        <v>35000</v>
      </c>
      <c r="DN282" s="267">
        <v>16000</v>
      </c>
      <c r="DO282" s="267">
        <v>40000</v>
      </c>
      <c r="DP282" s="267">
        <v>20000</v>
      </c>
      <c r="DQ282" s="267">
        <v>1000</v>
      </c>
      <c r="DR282" s="267">
        <v>174000</v>
      </c>
      <c r="DS282" s="267">
        <v>93000</v>
      </c>
      <c r="DT282" s="267">
        <v>78000</v>
      </c>
      <c r="DU282" s="267">
        <v>360000</v>
      </c>
      <c r="DV282" s="267">
        <v>1000</v>
      </c>
      <c r="DW282" s="267">
        <v>2239000</v>
      </c>
      <c r="DX282" s="267">
        <v>349000</v>
      </c>
      <c r="DY282" s="267">
        <v>1545000</v>
      </c>
      <c r="DZ282" s="267">
        <v>349000</v>
      </c>
      <c r="EA282" s="267">
        <v>190000</v>
      </c>
      <c r="EB282" s="267">
        <v>39000</v>
      </c>
      <c r="EC282" s="267">
        <v>816000</v>
      </c>
      <c r="ED282" s="267">
        <v>146000</v>
      </c>
      <c r="EE282" s="267">
        <v>1666000</v>
      </c>
      <c r="EF282" s="267">
        <v>354000</v>
      </c>
      <c r="EG282" s="267">
        <v>1960000</v>
      </c>
      <c r="EH282" s="267">
        <v>301000</v>
      </c>
      <c r="EI282" s="267">
        <v>2200000</v>
      </c>
      <c r="EJ282" s="267">
        <v>323000</v>
      </c>
      <c r="EK282" s="267">
        <v>1</v>
      </c>
      <c r="EL282" s="267">
        <v>1</v>
      </c>
      <c r="EM282" s="267">
        <v>1</v>
      </c>
      <c r="EN282" s="267">
        <v>1</v>
      </c>
      <c r="EO282" s="267">
        <v>0</v>
      </c>
      <c r="EP282" s="267">
        <v>0</v>
      </c>
      <c r="EQ282" s="267">
        <v>1</v>
      </c>
      <c r="ER282" s="267" t="s">
        <v>1500</v>
      </c>
    </row>
    <row r="283" spans="1:148" x14ac:dyDescent="0.35">
      <c r="A283" s="267" t="s">
        <v>1529</v>
      </c>
      <c r="B283" s="267">
        <v>25000</v>
      </c>
      <c r="C283" s="267">
        <v>1000</v>
      </c>
      <c r="D283" s="267">
        <v>1000</v>
      </c>
      <c r="E283" s="267">
        <v>16000</v>
      </c>
      <c r="F283" s="267">
        <v>1000</v>
      </c>
      <c r="G283" s="267">
        <v>1000</v>
      </c>
      <c r="H283" s="267">
        <v>20000</v>
      </c>
      <c r="I283" s="267">
        <v>1000</v>
      </c>
      <c r="J283" s="267">
        <v>1000</v>
      </c>
      <c r="K283" s="267">
        <v>4000</v>
      </c>
      <c r="L283" s="267">
        <v>1000</v>
      </c>
      <c r="M283" s="267">
        <v>2000</v>
      </c>
      <c r="N283" s="267">
        <v>55000</v>
      </c>
      <c r="O283" s="267">
        <v>1000</v>
      </c>
      <c r="P283" s="267">
        <v>1000</v>
      </c>
      <c r="Q283" s="267">
        <v>3000</v>
      </c>
      <c r="R283" s="267">
        <v>1000</v>
      </c>
      <c r="S283" s="267">
        <v>1000</v>
      </c>
      <c r="T283" s="267">
        <v>2000</v>
      </c>
      <c r="U283" s="267">
        <v>1000</v>
      </c>
      <c r="V283" s="267">
        <v>1000</v>
      </c>
      <c r="W283" s="267">
        <v>9000</v>
      </c>
      <c r="X283" s="267">
        <v>1000</v>
      </c>
      <c r="Y283" s="267">
        <v>1000</v>
      </c>
      <c r="Z283" s="267">
        <v>1000</v>
      </c>
      <c r="AA283" s="267">
        <v>1000</v>
      </c>
      <c r="AB283" s="267">
        <v>1000</v>
      </c>
      <c r="AC283" s="267">
        <v>1000</v>
      </c>
      <c r="AD283" s="267">
        <v>1000</v>
      </c>
      <c r="AE283" s="267">
        <v>1000</v>
      </c>
      <c r="AF283" s="267">
        <v>2000</v>
      </c>
      <c r="AG283" s="267">
        <v>1000</v>
      </c>
      <c r="AH283" s="267">
        <v>1000</v>
      </c>
      <c r="AI283" s="267">
        <v>12000</v>
      </c>
      <c r="AJ283" s="267">
        <v>5000</v>
      </c>
      <c r="AK283" s="267">
        <v>1000</v>
      </c>
      <c r="AL283" s="267">
        <v>5000</v>
      </c>
      <c r="AM283" s="267">
        <v>1000</v>
      </c>
      <c r="AN283" s="267">
        <v>1000</v>
      </c>
      <c r="AO283" s="267">
        <v>390000</v>
      </c>
      <c r="AP283" s="267">
        <v>45000</v>
      </c>
      <c r="AQ283" s="267">
        <v>40000</v>
      </c>
      <c r="AR283" s="267">
        <v>26000</v>
      </c>
      <c r="AS283" s="267">
        <v>23000</v>
      </c>
      <c r="AT283" s="267">
        <v>1000</v>
      </c>
      <c r="AU283" s="267">
        <v>25000</v>
      </c>
      <c r="AV283" s="267">
        <v>1000</v>
      </c>
      <c r="AW283" s="267">
        <v>1000</v>
      </c>
      <c r="AX283" s="267">
        <v>10000</v>
      </c>
      <c r="AY283" s="267">
        <v>1000</v>
      </c>
      <c r="AZ283" s="267">
        <v>1000</v>
      </c>
      <c r="BA283" s="267">
        <v>1000</v>
      </c>
      <c r="BB283" s="267">
        <v>1000</v>
      </c>
      <c r="BC283" s="267">
        <v>1000</v>
      </c>
      <c r="BD283" s="267">
        <v>3000</v>
      </c>
      <c r="BE283" s="267">
        <v>1000</v>
      </c>
      <c r="BF283" s="267">
        <v>2000</v>
      </c>
      <c r="BG283" s="267">
        <v>3000</v>
      </c>
      <c r="BH283" s="267">
        <v>1000</v>
      </c>
      <c r="BI283" s="267">
        <v>1000</v>
      </c>
      <c r="BJ283" s="267">
        <v>1000</v>
      </c>
      <c r="BK283" s="267">
        <v>1000</v>
      </c>
      <c r="BL283" s="267">
        <v>1000</v>
      </c>
      <c r="BM283" s="267">
        <v>4000</v>
      </c>
      <c r="BN283" s="267">
        <v>1000</v>
      </c>
      <c r="BO283" s="267">
        <v>1000</v>
      </c>
      <c r="BP283" s="267">
        <v>2000</v>
      </c>
      <c r="BQ283" s="267">
        <v>1000</v>
      </c>
      <c r="BR283" s="267">
        <v>1000</v>
      </c>
      <c r="BS283" s="267">
        <v>1000</v>
      </c>
      <c r="BT283" s="267">
        <v>1000</v>
      </c>
      <c r="BU283" s="267">
        <v>1000</v>
      </c>
      <c r="BV283" s="267">
        <v>1000</v>
      </c>
      <c r="BW283" s="267">
        <v>1000</v>
      </c>
      <c r="BX283" s="267">
        <v>1000</v>
      </c>
      <c r="BY283" s="267">
        <v>1000</v>
      </c>
      <c r="BZ283" s="267">
        <v>1000</v>
      </c>
      <c r="CA283" s="267">
        <v>1000</v>
      </c>
      <c r="CB283" s="267">
        <v>3000</v>
      </c>
      <c r="CC283" s="267">
        <v>1000</v>
      </c>
      <c r="CD283" s="267">
        <v>1000</v>
      </c>
      <c r="CE283" s="267">
        <v>7000</v>
      </c>
      <c r="CF283" s="267">
        <v>1000</v>
      </c>
      <c r="CG283" s="267">
        <v>1000</v>
      </c>
      <c r="CH283" s="267">
        <v>2000</v>
      </c>
      <c r="CI283" s="267">
        <v>1000</v>
      </c>
      <c r="CJ283" s="267">
        <v>1000</v>
      </c>
      <c r="CK283" s="267">
        <v>1000</v>
      </c>
      <c r="CL283" s="267">
        <v>1000</v>
      </c>
      <c r="CM283" s="267">
        <v>1000</v>
      </c>
      <c r="CN283" s="267">
        <v>2000</v>
      </c>
      <c r="CO283" s="267">
        <v>1000</v>
      </c>
      <c r="CP283" s="267">
        <v>1000</v>
      </c>
      <c r="CQ283" s="267">
        <v>1000</v>
      </c>
      <c r="CR283" s="267">
        <v>1000</v>
      </c>
      <c r="CS283" s="267">
        <v>1000</v>
      </c>
      <c r="CT283" s="267">
        <v>9000</v>
      </c>
      <c r="CU283" s="267">
        <v>1000</v>
      </c>
      <c r="CV283" s="267">
        <v>1000</v>
      </c>
      <c r="CW283" s="267">
        <v>30000</v>
      </c>
      <c r="CX283" s="267">
        <v>1000</v>
      </c>
      <c r="CY283" s="267">
        <v>1000</v>
      </c>
      <c r="CZ283" s="267">
        <v>8000</v>
      </c>
      <c r="DA283" s="267">
        <v>1000</v>
      </c>
      <c r="DB283" s="267">
        <v>1000</v>
      </c>
      <c r="DC283" s="267">
        <v>24000</v>
      </c>
      <c r="DD283" s="267">
        <v>1000</v>
      </c>
      <c r="DE283" s="267">
        <v>1000</v>
      </c>
      <c r="DF283" s="267">
        <v>1000</v>
      </c>
      <c r="DG283" s="267">
        <v>1000</v>
      </c>
      <c r="DH283" s="267">
        <v>1000</v>
      </c>
      <c r="DI283" s="267">
        <v>65000</v>
      </c>
      <c r="DJ283" s="267">
        <v>37000</v>
      </c>
      <c r="DK283" s="267">
        <v>16000</v>
      </c>
      <c r="DL283" s="267">
        <v>34000</v>
      </c>
      <c r="DM283" s="267">
        <v>35000</v>
      </c>
      <c r="DN283" s="267">
        <v>16000</v>
      </c>
      <c r="DO283" s="267">
        <v>40000</v>
      </c>
      <c r="DP283" s="267">
        <v>20000</v>
      </c>
      <c r="DQ283" s="267">
        <v>1000</v>
      </c>
      <c r="DR283" s="267">
        <v>174000</v>
      </c>
      <c r="DS283" s="267">
        <v>93000</v>
      </c>
      <c r="DT283" s="267">
        <v>78000</v>
      </c>
      <c r="DU283" s="267">
        <v>360000</v>
      </c>
      <c r="DV283" s="267">
        <v>1000</v>
      </c>
      <c r="DW283" s="267">
        <v>2239000</v>
      </c>
      <c r="DX283" s="267">
        <v>349000</v>
      </c>
      <c r="DY283" s="267">
        <v>1545000</v>
      </c>
      <c r="DZ283" s="267">
        <v>349000</v>
      </c>
      <c r="EA283" s="267">
        <v>190000</v>
      </c>
      <c r="EB283" s="267">
        <v>39000</v>
      </c>
      <c r="EC283" s="267">
        <v>816000</v>
      </c>
      <c r="ED283" s="267">
        <v>146000</v>
      </c>
      <c r="EE283" s="267">
        <v>1666000</v>
      </c>
      <c r="EF283" s="267">
        <v>354000</v>
      </c>
      <c r="EG283" s="267">
        <v>1960000</v>
      </c>
      <c r="EH283" s="267">
        <v>301000</v>
      </c>
      <c r="EI283" s="267">
        <v>2200000</v>
      </c>
      <c r="EJ283" s="267">
        <v>323000</v>
      </c>
      <c r="EK283" s="267">
        <v>1</v>
      </c>
      <c r="EL283" s="267">
        <v>1</v>
      </c>
      <c r="EM283" s="267">
        <v>1</v>
      </c>
      <c r="EN283" s="267">
        <v>1</v>
      </c>
      <c r="EO283" s="267">
        <v>0</v>
      </c>
      <c r="EP283" s="267">
        <v>0</v>
      </c>
      <c r="EQ283" s="267">
        <v>1</v>
      </c>
      <c r="ER283" s="267" t="s">
        <v>1527</v>
      </c>
    </row>
    <row r="284" spans="1:148" x14ac:dyDescent="0.35">
      <c r="A284" s="267" t="s">
        <v>1532</v>
      </c>
      <c r="B284" s="267">
        <v>25000</v>
      </c>
      <c r="C284" s="267">
        <v>1000</v>
      </c>
      <c r="D284" s="267">
        <v>1000</v>
      </c>
      <c r="E284" s="267">
        <v>16000</v>
      </c>
      <c r="F284" s="267">
        <v>1000</v>
      </c>
      <c r="G284" s="267">
        <v>1000</v>
      </c>
      <c r="H284" s="267">
        <v>20000</v>
      </c>
      <c r="I284" s="267">
        <v>1000</v>
      </c>
      <c r="J284" s="267">
        <v>1000</v>
      </c>
      <c r="K284" s="267">
        <v>4000</v>
      </c>
      <c r="L284" s="267">
        <v>1000</v>
      </c>
      <c r="M284" s="267">
        <v>2000</v>
      </c>
      <c r="N284" s="267">
        <v>55000</v>
      </c>
      <c r="O284" s="267">
        <v>1000</v>
      </c>
      <c r="P284" s="267">
        <v>1000</v>
      </c>
      <c r="Q284" s="267">
        <v>3000</v>
      </c>
      <c r="R284" s="267">
        <v>1000</v>
      </c>
      <c r="S284" s="267">
        <v>1000</v>
      </c>
      <c r="T284" s="267">
        <v>2000</v>
      </c>
      <c r="U284" s="267">
        <v>1000</v>
      </c>
      <c r="V284" s="267">
        <v>1000</v>
      </c>
      <c r="W284" s="267">
        <v>9000</v>
      </c>
      <c r="X284" s="267">
        <v>1000</v>
      </c>
      <c r="Y284" s="267">
        <v>1000</v>
      </c>
      <c r="Z284" s="267">
        <v>1000</v>
      </c>
      <c r="AA284" s="267">
        <v>1000</v>
      </c>
      <c r="AB284" s="267">
        <v>1000</v>
      </c>
      <c r="AC284" s="267">
        <v>1000</v>
      </c>
      <c r="AD284" s="267">
        <v>1000</v>
      </c>
      <c r="AE284" s="267">
        <v>1000</v>
      </c>
      <c r="AF284" s="267">
        <v>2000</v>
      </c>
      <c r="AG284" s="267">
        <v>1000</v>
      </c>
      <c r="AH284" s="267">
        <v>1000</v>
      </c>
      <c r="AI284" s="267">
        <v>12000</v>
      </c>
      <c r="AJ284" s="267">
        <v>5000</v>
      </c>
      <c r="AK284" s="267">
        <v>1000</v>
      </c>
      <c r="AL284" s="267">
        <v>5000</v>
      </c>
      <c r="AM284" s="267">
        <v>1000</v>
      </c>
      <c r="AN284" s="267">
        <v>1000</v>
      </c>
      <c r="AO284" s="267">
        <v>390000</v>
      </c>
      <c r="AP284" s="267">
        <v>45000</v>
      </c>
      <c r="AQ284" s="267">
        <v>40000</v>
      </c>
      <c r="AR284" s="267">
        <v>26000</v>
      </c>
      <c r="AS284" s="267">
        <v>23000</v>
      </c>
      <c r="AT284" s="267">
        <v>1000</v>
      </c>
      <c r="AU284" s="267">
        <v>25000</v>
      </c>
      <c r="AV284" s="267">
        <v>1000</v>
      </c>
      <c r="AW284" s="267">
        <v>1000</v>
      </c>
      <c r="AX284" s="267">
        <v>10000</v>
      </c>
      <c r="AY284" s="267">
        <v>1000</v>
      </c>
      <c r="AZ284" s="267">
        <v>1000</v>
      </c>
      <c r="BA284" s="267">
        <v>1000</v>
      </c>
      <c r="BB284" s="267">
        <v>1000</v>
      </c>
      <c r="BC284" s="267">
        <v>1000</v>
      </c>
      <c r="BD284" s="267">
        <v>3000</v>
      </c>
      <c r="BE284" s="267">
        <v>1000</v>
      </c>
      <c r="BF284" s="267">
        <v>2000</v>
      </c>
      <c r="BG284" s="267">
        <v>3000</v>
      </c>
      <c r="BH284" s="267">
        <v>1000</v>
      </c>
      <c r="BI284" s="267">
        <v>1000</v>
      </c>
      <c r="BJ284" s="267">
        <v>1000</v>
      </c>
      <c r="BK284" s="267">
        <v>1000</v>
      </c>
      <c r="BL284" s="267">
        <v>1000</v>
      </c>
      <c r="BM284" s="267">
        <v>4000</v>
      </c>
      <c r="BN284" s="267">
        <v>1000</v>
      </c>
      <c r="BO284" s="267">
        <v>1000</v>
      </c>
      <c r="BP284" s="267">
        <v>2000</v>
      </c>
      <c r="BQ284" s="267">
        <v>1000</v>
      </c>
      <c r="BR284" s="267">
        <v>1000</v>
      </c>
      <c r="BS284" s="267">
        <v>1000</v>
      </c>
      <c r="BT284" s="267">
        <v>1000</v>
      </c>
      <c r="BU284" s="267">
        <v>1000</v>
      </c>
      <c r="BV284" s="267">
        <v>1000</v>
      </c>
      <c r="BW284" s="267">
        <v>1000</v>
      </c>
      <c r="BX284" s="267">
        <v>1000</v>
      </c>
      <c r="BY284" s="267">
        <v>1000</v>
      </c>
      <c r="BZ284" s="267">
        <v>1000</v>
      </c>
      <c r="CA284" s="267">
        <v>1000</v>
      </c>
      <c r="CB284" s="267">
        <v>3000</v>
      </c>
      <c r="CC284" s="267">
        <v>1000</v>
      </c>
      <c r="CD284" s="267">
        <v>1000</v>
      </c>
      <c r="CE284" s="267">
        <v>7000</v>
      </c>
      <c r="CF284" s="267">
        <v>1000</v>
      </c>
      <c r="CG284" s="267">
        <v>1000</v>
      </c>
      <c r="CH284" s="267">
        <v>2000</v>
      </c>
      <c r="CI284" s="267">
        <v>1000</v>
      </c>
      <c r="CJ284" s="267">
        <v>1000</v>
      </c>
      <c r="CK284" s="267">
        <v>1000</v>
      </c>
      <c r="CL284" s="267">
        <v>1000</v>
      </c>
      <c r="CM284" s="267">
        <v>1000</v>
      </c>
      <c r="CN284" s="267">
        <v>2000</v>
      </c>
      <c r="CO284" s="267">
        <v>1000</v>
      </c>
      <c r="CP284" s="267">
        <v>1000</v>
      </c>
      <c r="CQ284" s="267">
        <v>1000</v>
      </c>
      <c r="CR284" s="267">
        <v>1000</v>
      </c>
      <c r="CS284" s="267">
        <v>1000</v>
      </c>
      <c r="CT284" s="267">
        <v>9000</v>
      </c>
      <c r="CU284" s="267">
        <v>1000</v>
      </c>
      <c r="CV284" s="267">
        <v>1000</v>
      </c>
      <c r="CW284" s="267">
        <v>30000</v>
      </c>
      <c r="CX284" s="267">
        <v>1000</v>
      </c>
      <c r="CY284" s="267">
        <v>1000</v>
      </c>
      <c r="CZ284" s="267">
        <v>8000</v>
      </c>
      <c r="DA284" s="267">
        <v>1000</v>
      </c>
      <c r="DB284" s="267">
        <v>1000</v>
      </c>
      <c r="DC284" s="267">
        <v>24000</v>
      </c>
      <c r="DD284" s="267">
        <v>1000</v>
      </c>
      <c r="DE284" s="267">
        <v>1000</v>
      </c>
      <c r="DF284" s="267">
        <v>1000</v>
      </c>
      <c r="DG284" s="267">
        <v>1000</v>
      </c>
      <c r="DH284" s="267">
        <v>1000</v>
      </c>
      <c r="DI284" s="267">
        <v>65000</v>
      </c>
      <c r="DJ284" s="267">
        <v>37000</v>
      </c>
      <c r="DK284" s="267">
        <v>16000</v>
      </c>
      <c r="DL284" s="267">
        <v>34000</v>
      </c>
      <c r="DM284" s="267">
        <v>35000</v>
      </c>
      <c r="DN284" s="267">
        <v>16000</v>
      </c>
      <c r="DO284" s="267">
        <v>40000</v>
      </c>
      <c r="DP284" s="267">
        <v>20000</v>
      </c>
      <c r="DQ284" s="267">
        <v>1000</v>
      </c>
      <c r="DR284" s="267">
        <v>174000</v>
      </c>
      <c r="DS284" s="267">
        <v>93000</v>
      </c>
      <c r="DT284" s="267">
        <v>78000</v>
      </c>
      <c r="DU284" s="267">
        <v>360000</v>
      </c>
      <c r="DV284" s="267">
        <v>1000</v>
      </c>
      <c r="DW284" s="267">
        <v>2239000</v>
      </c>
      <c r="DX284" s="267">
        <v>349000</v>
      </c>
      <c r="DY284" s="267">
        <v>1545000</v>
      </c>
      <c r="DZ284" s="267">
        <v>349000</v>
      </c>
      <c r="EA284" s="267">
        <v>190000</v>
      </c>
      <c r="EB284" s="267">
        <v>39000</v>
      </c>
      <c r="EC284" s="267">
        <v>816000</v>
      </c>
      <c r="ED284" s="267">
        <v>146000</v>
      </c>
      <c r="EE284" s="267">
        <v>1666000</v>
      </c>
      <c r="EF284" s="267">
        <v>354000</v>
      </c>
      <c r="EG284" s="267">
        <v>1960000</v>
      </c>
      <c r="EH284" s="267">
        <v>301000</v>
      </c>
      <c r="EI284" s="267">
        <v>2200000</v>
      </c>
      <c r="EJ284" s="267">
        <v>323000</v>
      </c>
      <c r="EK284" s="267">
        <v>1</v>
      </c>
      <c r="EL284" s="267">
        <v>1</v>
      </c>
      <c r="EM284" s="267">
        <v>1</v>
      </c>
      <c r="EN284" s="267">
        <v>1</v>
      </c>
      <c r="EO284" s="267">
        <v>0</v>
      </c>
      <c r="EP284" s="267">
        <v>0</v>
      </c>
      <c r="EQ284" s="267">
        <v>1</v>
      </c>
      <c r="ER284" s="267" t="s">
        <v>1530</v>
      </c>
    </row>
    <row r="285" spans="1:148" x14ac:dyDescent="0.35">
      <c r="A285" s="267" t="s">
        <v>1550</v>
      </c>
      <c r="B285" s="267">
        <v>25000</v>
      </c>
      <c r="C285" s="267">
        <v>1000</v>
      </c>
      <c r="D285" s="267">
        <v>1000</v>
      </c>
      <c r="E285" s="267">
        <v>16000</v>
      </c>
      <c r="F285" s="267">
        <v>1000</v>
      </c>
      <c r="G285" s="267">
        <v>1000</v>
      </c>
      <c r="H285" s="267">
        <v>20000</v>
      </c>
      <c r="I285" s="267">
        <v>1000</v>
      </c>
      <c r="J285" s="267">
        <v>1000</v>
      </c>
      <c r="K285" s="267">
        <v>4000</v>
      </c>
      <c r="L285" s="267">
        <v>1000</v>
      </c>
      <c r="M285" s="267">
        <v>2000</v>
      </c>
      <c r="N285" s="267">
        <v>55000</v>
      </c>
      <c r="O285" s="267">
        <v>1000</v>
      </c>
      <c r="P285" s="267">
        <v>1000</v>
      </c>
      <c r="Q285" s="267">
        <v>3000</v>
      </c>
      <c r="R285" s="267">
        <v>1000</v>
      </c>
      <c r="S285" s="267">
        <v>1000</v>
      </c>
      <c r="T285" s="267">
        <v>2000</v>
      </c>
      <c r="U285" s="267">
        <v>1000</v>
      </c>
      <c r="V285" s="267">
        <v>1000</v>
      </c>
      <c r="W285" s="267">
        <v>9000</v>
      </c>
      <c r="X285" s="267">
        <v>1000</v>
      </c>
      <c r="Y285" s="267">
        <v>1000</v>
      </c>
      <c r="Z285" s="267">
        <v>1000</v>
      </c>
      <c r="AA285" s="267">
        <v>1000</v>
      </c>
      <c r="AB285" s="267">
        <v>1000</v>
      </c>
      <c r="AC285" s="267">
        <v>1000</v>
      </c>
      <c r="AD285" s="267">
        <v>1000</v>
      </c>
      <c r="AE285" s="267">
        <v>1000</v>
      </c>
      <c r="AF285" s="267">
        <v>2000</v>
      </c>
      <c r="AG285" s="267">
        <v>1000</v>
      </c>
      <c r="AH285" s="267">
        <v>1000</v>
      </c>
      <c r="AI285" s="267">
        <v>12000</v>
      </c>
      <c r="AJ285" s="267">
        <v>5000</v>
      </c>
      <c r="AK285" s="267">
        <v>1000</v>
      </c>
      <c r="AL285" s="267">
        <v>5000</v>
      </c>
      <c r="AM285" s="267">
        <v>1000</v>
      </c>
      <c r="AN285" s="267">
        <v>1000</v>
      </c>
      <c r="AO285" s="267">
        <v>390000</v>
      </c>
      <c r="AP285" s="267">
        <v>45000</v>
      </c>
      <c r="AQ285" s="267">
        <v>40000</v>
      </c>
      <c r="AR285" s="267">
        <v>26000</v>
      </c>
      <c r="AS285" s="267">
        <v>23000</v>
      </c>
      <c r="AT285" s="267">
        <v>1000</v>
      </c>
      <c r="AU285" s="267">
        <v>25000</v>
      </c>
      <c r="AV285" s="267">
        <v>1000</v>
      </c>
      <c r="AW285" s="267">
        <v>1000</v>
      </c>
      <c r="AX285" s="267">
        <v>10000</v>
      </c>
      <c r="AY285" s="267">
        <v>1000</v>
      </c>
      <c r="AZ285" s="267">
        <v>1000</v>
      </c>
      <c r="BA285" s="267">
        <v>1000</v>
      </c>
      <c r="BB285" s="267">
        <v>1000</v>
      </c>
      <c r="BC285" s="267">
        <v>1000</v>
      </c>
      <c r="BD285" s="267">
        <v>3000</v>
      </c>
      <c r="BE285" s="267">
        <v>1000</v>
      </c>
      <c r="BF285" s="267">
        <v>2000</v>
      </c>
      <c r="BG285" s="267">
        <v>3000</v>
      </c>
      <c r="BH285" s="267">
        <v>1000</v>
      </c>
      <c r="BI285" s="267">
        <v>1000</v>
      </c>
      <c r="BJ285" s="267">
        <v>1000</v>
      </c>
      <c r="BK285" s="267">
        <v>1000</v>
      </c>
      <c r="BL285" s="267">
        <v>1000</v>
      </c>
      <c r="BM285" s="267">
        <v>4000</v>
      </c>
      <c r="BN285" s="267">
        <v>1000</v>
      </c>
      <c r="BO285" s="267">
        <v>1000</v>
      </c>
      <c r="BP285" s="267">
        <v>2000</v>
      </c>
      <c r="BQ285" s="267">
        <v>1000</v>
      </c>
      <c r="BR285" s="267">
        <v>1000</v>
      </c>
      <c r="BS285" s="267">
        <v>1000</v>
      </c>
      <c r="BT285" s="267">
        <v>1000</v>
      </c>
      <c r="BU285" s="267">
        <v>1000</v>
      </c>
      <c r="BV285" s="267">
        <v>1000</v>
      </c>
      <c r="BW285" s="267">
        <v>1000</v>
      </c>
      <c r="BX285" s="267">
        <v>1000</v>
      </c>
      <c r="BY285" s="267">
        <v>1000</v>
      </c>
      <c r="BZ285" s="267">
        <v>1000</v>
      </c>
      <c r="CA285" s="267">
        <v>1000</v>
      </c>
      <c r="CB285" s="267">
        <v>3000</v>
      </c>
      <c r="CC285" s="267">
        <v>1000</v>
      </c>
      <c r="CD285" s="267">
        <v>1000</v>
      </c>
      <c r="CE285" s="267">
        <v>7000</v>
      </c>
      <c r="CF285" s="267">
        <v>1000</v>
      </c>
      <c r="CG285" s="267">
        <v>1000</v>
      </c>
      <c r="CH285" s="267">
        <v>2000</v>
      </c>
      <c r="CI285" s="267">
        <v>1000</v>
      </c>
      <c r="CJ285" s="267">
        <v>1000</v>
      </c>
      <c r="CK285" s="267">
        <v>1000</v>
      </c>
      <c r="CL285" s="267">
        <v>1000</v>
      </c>
      <c r="CM285" s="267">
        <v>1000</v>
      </c>
      <c r="CN285" s="267">
        <v>2000</v>
      </c>
      <c r="CO285" s="267">
        <v>1000</v>
      </c>
      <c r="CP285" s="267">
        <v>1000</v>
      </c>
      <c r="CQ285" s="267">
        <v>1000</v>
      </c>
      <c r="CR285" s="267">
        <v>1000</v>
      </c>
      <c r="CS285" s="267">
        <v>1000</v>
      </c>
      <c r="CT285" s="267">
        <v>9000</v>
      </c>
      <c r="CU285" s="267">
        <v>1000</v>
      </c>
      <c r="CV285" s="267">
        <v>1000</v>
      </c>
      <c r="CW285" s="267">
        <v>30000</v>
      </c>
      <c r="CX285" s="267">
        <v>1000</v>
      </c>
      <c r="CY285" s="267">
        <v>1000</v>
      </c>
      <c r="CZ285" s="267">
        <v>8000</v>
      </c>
      <c r="DA285" s="267">
        <v>1000</v>
      </c>
      <c r="DB285" s="267">
        <v>1000</v>
      </c>
      <c r="DC285" s="267">
        <v>24000</v>
      </c>
      <c r="DD285" s="267">
        <v>1000</v>
      </c>
      <c r="DE285" s="267">
        <v>1000</v>
      </c>
      <c r="DF285" s="267">
        <v>1000</v>
      </c>
      <c r="DG285" s="267">
        <v>1000</v>
      </c>
      <c r="DH285" s="267">
        <v>1000</v>
      </c>
      <c r="DI285" s="267">
        <v>65000</v>
      </c>
      <c r="DJ285" s="267">
        <v>37000</v>
      </c>
      <c r="DK285" s="267">
        <v>16000</v>
      </c>
      <c r="DL285" s="267">
        <v>34000</v>
      </c>
      <c r="DM285" s="267">
        <v>35000</v>
      </c>
      <c r="DN285" s="267">
        <v>16000</v>
      </c>
      <c r="DO285" s="267">
        <v>40000</v>
      </c>
      <c r="DP285" s="267">
        <v>20000</v>
      </c>
      <c r="DQ285" s="267">
        <v>1000</v>
      </c>
      <c r="DR285" s="267">
        <v>174000</v>
      </c>
      <c r="DS285" s="267">
        <v>93000</v>
      </c>
      <c r="DT285" s="267">
        <v>78000</v>
      </c>
      <c r="DU285" s="267">
        <v>360000</v>
      </c>
      <c r="DV285" s="267">
        <v>1000</v>
      </c>
      <c r="DW285" s="267">
        <v>2239000</v>
      </c>
      <c r="DX285" s="267">
        <v>349000</v>
      </c>
      <c r="DY285" s="267">
        <v>1545000</v>
      </c>
      <c r="DZ285" s="267">
        <v>349000</v>
      </c>
      <c r="EA285" s="267">
        <v>190000</v>
      </c>
      <c r="EB285" s="267">
        <v>39000</v>
      </c>
      <c r="EC285" s="267">
        <v>816000</v>
      </c>
      <c r="ED285" s="267">
        <v>146000</v>
      </c>
      <c r="EE285" s="267">
        <v>1666000</v>
      </c>
      <c r="EF285" s="267">
        <v>354000</v>
      </c>
      <c r="EG285" s="267">
        <v>1960000</v>
      </c>
      <c r="EH285" s="267">
        <v>301000</v>
      </c>
      <c r="EI285" s="267">
        <v>2200000</v>
      </c>
      <c r="EJ285" s="267">
        <v>323000</v>
      </c>
      <c r="EK285" s="267">
        <v>1</v>
      </c>
      <c r="EL285" s="267">
        <v>1</v>
      </c>
      <c r="EM285" s="267">
        <v>1</v>
      </c>
      <c r="EN285" s="267">
        <v>1</v>
      </c>
      <c r="EO285" s="267">
        <v>0</v>
      </c>
      <c r="EP285" s="267">
        <v>0</v>
      </c>
      <c r="EQ285" s="267">
        <v>1</v>
      </c>
      <c r="ER285" s="267" t="s">
        <v>1548</v>
      </c>
    </row>
    <row r="286" spans="1:148" x14ac:dyDescent="0.35">
      <c r="A286" s="267" t="s">
        <v>1562</v>
      </c>
      <c r="B286" s="267">
        <v>25000</v>
      </c>
      <c r="C286" s="267">
        <v>1000</v>
      </c>
      <c r="D286" s="267">
        <v>1000</v>
      </c>
      <c r="E286" s="267">
        <v>16000</v>
      </c>
      <c r="F286" s="267">
        <v>1000</v>
      </c>
      <c r="G286" s="267">
        <v>1000</v>
      </c>
      <c r="H286" s="267">
        <v>20000</v>
      </c>
      <c r="I286" s="267">
        <v>1000</v>
      </c>
      <c r="J286" s="267">
        <v>1000</v>
      </c>
      <c r="K286" s="267">
        <v>4000</v>
      </c>
      <c r="L286" s="267">
        <v>1000</v>
      </c>
      <c r="M286" s="267">
        <v>2000</v>
      </c>
      <c r="N286" s="267">
        <v>55000</v>
      </c>
      <c r="O286" s="267">
        <v>1000</v>
      </c>
      <c r="P286" s="267">
        <v>1000</v>
      </c>
      <c r="Q286" s="267">
        <v>3000</v>
      </c>
      <c r="R286" s="267">
        <v>1000</v>
      </c>
      <c r="S286" s="267">
        <v>1000</v>
      </c>
      <c r="T286" s="267">
        <v>2000</v>
      </c>
      <c r="U286" s="267">
        <v>1000</v>
      </c>
      <c r="V286" s="267">
        <v>1000</v>
      </c>
      <c r="W286" s="267">
        <v>9000</v>
      </c>
      <c r="X286" s="267">
        <v>1000</v>
      </c>
      <c r="Y286" s="267">
        <v>1000</v>
      </c>
      <c r="Z286" s="267">
        <v>1000</v>
      </c>
      <c r="AA286" s="267">
        <v>1000</v>
      </c>
      <c r="AB286" s="267">
        <v>1000</v>
      </c>
      <c r="AC286" s="267">
        <v>1000</v>
      </c>
      <c r="AD286" s="267">
        <v>1000</v>
      </c>
      <c r="AE286" s="267">
        <v>1000</v>
      </c>
      <c r="AF286" s="267">
        <v>2000</v>
      </c>
      <c r="AG286" s="267">
        <v>1000</v>
      </c>
      <c r="AH286" s="267">
        <v>1000</v>
      </c>
      <c r="AI286" s="267">
        <v>12000</v>
      </c>
      <c r="AJ286" s="267">
        <v>5000</v>
      </c>
      <c r="AK286" s="267">
        <v>1000</v>
      </c>
      <c r="AL286" s="267">
        <v>5000</v>
      </c>
      <c r="AM286" s="267">
        <v>1000</v>
      </c>
      <c r="AN286" s="267">
        <v>1000</v>
      </c>
      <c r="AO286" s="267">
        <v>390000</v>
      </c>
      <c r="AP286" s="267">
        <v>45000</v>
      </c>
      <c r="AQ286" s="267">
        <v>40000</v>
      </c>
      <c r="AR286" s="267">
        <v>26000</v>
      </c>
      <c r="AS286" s="267">
        <v>23000</v>
      </c>
      <c r="AT286" s="267">
        <v>1000</v>
      </c>
      <c r="AU286" s="267">
        <v>25000</v>
      </c>
      <c r="AV286" s="267">
        <v>1000</v>
      </c>
      <c r="AW286" s="267">
        <v>1000</v>
      </c>
      <c r="AX286" s="267">
        <v>10000</v>
      </c>
      <c r="AY286" s="267">
        <v>1000</v>
      </c>
      <c r="AZ286" s="267">
        <v>1000</v>
      </c>
      <c r="BA286" s="267">
        <v>1000</v>
      </c>
      <c r="BB286" s="267">
        <v>1000</v>
      </c>
      <c r="BC286" s="267">
        <v>1000</v>
      </c>
      <c r="BD286" s="267">
        <v>3000</v>
      </c>
      <c r="BE286" s="267">
        <v>1000</v>
      </c>
      <c r="BF286" s="267">
        <v>2000</v>
      </c>
      <c r="BG286" s="267">
        <v>3000</v>
      </c>
      <c r="BH286" s="267">
        <v>1000</v>
      </c>
      <c r="BI286" s="267">
        <v>1000</v>
      </c>
      <c r="BJ286" s="267">
        <v>1000</v>
      </c>
      <c r="BK286" s="267">
        <v>1000</v>
      </c>
      <c r="BL286" s="267">
        <v>1000</v>
      </c>
      <c r="BM286" s="267">
        <v>4000</v>
      </c>
      <c r="BN286" s="267">
        <v>1000</v>
      </c>
      <c r="BO286" s="267">
        <v>1000</v>
      </c>
      <c r="BP286" s="267">
        <v>2000</v>
      </c>
      <c r="BQ286" s="267">
        <v>1000</v>
      </c>
      <c r="BR286" s="267">
        <v>1000</v>
      </c>
      <c r="BS286" s="267">
        <v>1000</v>
      </c>
      <c r="BT286" s="267">
        <v>1000</v>
      </c>
      <c r="BU286" s="267">
        <v>1000</v>
      </c>
      <c r="BV286" s="267">
        <v>1000</v>
      </c>
      <c r="BW286" s="267">
        <v>1000</v>
      </c>
      <c r="BX286" s="267">
        <v>1000</v>
      </c>
      <c r="BY286" s="267">
        <v>1000</v>
      </c>
      <c r="BZ286" s="267">
        <v>1000</v>
      </c>
      <c r="CA286" s="267">
        <v>1000</v>
      </c>
      <c r="CB286" s="267">
        <v>3000</v>
      </c>
      <c r="CC286" s="267">
        <v>1000</v>
      </c>
      <c r="CD286" s="267">
        <v>1000</v>
      </c>
      <c r="CE286" s="267">
        <v>7000</v>
      </c>
      <c r="CF286" s="267">
        <v>1000</v>
      </c>
      <c r="CG286" s="267">
        <v>1000</v>
      </c>
      <c r="CH286" s="267">
        <v>2000</v>
      </c>
      <c r="CI286" s="267">
        <v>1000</v>
      </c>
      <c r="CJ286" s="267">
        <v>1000</v>
      </c>
      <c r="CK286" s="267">
        <v>1000</v>
      </c>
      <c r="CL286" s="267">
        <v>1000</v>
      </c>
      <c r="CM286" s="267">
        <v>1000</v>
      </c>
      <c r="CN286" s="267">
        <v>2000</v>
      </c>
      <c r="CO286" s="267">
        <v>1000</v>
      </c>
      <c r="CP286" s="267">
        <v>1000</v>
      </c>
      <c r="CQ286" s="267">
        <v>1000</v>
      </c>
      <c r="CR286" s="267">
        <v>1000</v>
      </c>
      <c r="CS286" s="267">
        <v>1000</v>
      </c>
      <c r="CT286" s="267">
        <v>9000</v>
      </c>
      <c r="CU286" s="267">
        <v>1000</v>
      </c>
      <c r="CV286" s="267">
        <v>1000</v>
      </c>
      <c r="CW286" s="267">
        <v>30000</v>
      </c>
      <c r="CX286" s="267">
        <v>1000</v>
      </c>
      <c r="CY286" s="267">
        <v>1000</v>
      </c>
      <c r="CZ286" s="267">
        <v>8000</v>
      </c>
      <c r="DA286" s="267">
        <v>1000</v>
      </c>
      <c r="DB286" s="267">
        <v>1000</v>
      </c>
      <c r="DC286" s="267">
        <v>24000</v>
      </c>
      <c r="DD286" s="267">
        <v>1000</v>
      </c>
      <c r="DE286" s="267">
        <v>1000</v>
      </c>
      <c r="DF286" s="267">
        <v>1000</v>
      </c>
      <c r="DG286" s="267">
        <v>1000</v>
      </c>
      <c r="DH286" s="267">
        <v>1000</v>
      </c>
      <c r="DI286" s="267">
        <v>65000</v>
      </c>
      <c r="DJ286" s="267">
        <v>37000</v>
      </c>
      <c r="DK286" s="267">
        <v>16000</v>
      </c>
      <c r="DL286" s="267">
        <v>34000</v>
      </c>
      <c r="DM286" s="267">
        <v>35000</v>
      </c>
      <c r="DN286" s="267">
        <v>16000</v>
      </c>
      <c r="DO286" s="267">
        <v>40000</v>
      </c>
      <c r="DP286" s="267">
        <v>20000</v>
      </c>
      <c r="DQ286" s="267">
        <v>1000</v>
      </c>
      <c r="DR286" s="267">
        <v>174000</v>
      </c>
      <c r="DS286" s="267">
        <v>93000</v>
      </c>
      <c r="DT286" s="267">
        <v>78000</v>
      </c>
      <c r="DU286" s="267">
        <v>360000</v>
      </c>
      <c r="DV286" s="267">
        <v>1000</v>
      </c>
      <c r="DW286" s="267">
        <v>2239000</v>
      </c>
      <c r="DX286" s="267">
        <v>349000</v>
      </c>
      <c r="DY286" s="267">
        <v>1545000</v>
      </c>
      <c r="DZ286" s="267">
        <v>349000</v>
      </c>
      <c r="EA286" s="267">
        <v>190000</v>
      </c>
      <c r="EB286" s="267">
        <v>39000</v>
      </c>
      <c r="EC286" s="267">
        <v>816000</v>
      </c>
      <c r="ED286" s="267">
        <v>146000</v>
      </c>
      <c r="EE286" s="267">
        <v>1666000</v>
      </c>
      <c r="EF286" s="267">
        <v>354000</v>
      </c>
      <c r="EG286" s="267">
        <v>1960000</v>
      </c>
      <c r="EH286" s="267">
        <v>301000</v>
      </c>
      <c r="EI286" s="267">
        <v>2200000</v>
      </c>
      <c r="EJ286" s="267">
        <v>323000</v>
      </c>
      <c r="EK286" s="267">
        <v>1</v>
      </c>
      <c r="EL286" s="267">
        <v>1</v>
      </c>
      <c r="EM286" s="267">
        <v>1</v>
      </c>
      <c r="EN286" s="267">
        <v>1</v>
      </c>
      <c r="EO286" s="267">
        <v>0</v>
      </c>
      <c r="EP286" s="267">
        <v>0</v>
      </c>
      <c r="EQ286" s="267">
        <v>1</v>
      </c>
      <c r="ER286" s="267" t="s">
        <v>1560</v>
      </c>
    </row>
    <row r="287" spans="1:148" x14ac:dyDescent="0.35">
      <c r="A287" s="267" t="s">
        <v>1600</v>
      </c>
      <c r="B287" s="267">
        <v>25000</v>
      </c>
      <c r="C287" s="267">
        <v>1000</v>
      </c>
      <c r="D287" s="267">
        <v>1000</v>
      </c>
      <c r="E287" s="267">
        <v>16000</v>
      </c>
      <c r="F287" s="267">
        <v>1000</v>
      </c>
      <c r="G287" s="267">
        <v>1000</v>
      </c>
      <c r="H287" s="267">
        <v>20000</v>
      </c>
      <c r="I287" s="267">
        <v>1000</v>
      </c>
      <c r="J287" s="267">
        <v>1000</v>
      </c>
      <c r="K287" s="267">
        <v>4000</v>
      </c>
      <c r="L287" s="267">
        <v>1000</v>
      </c>
      <c r="M287" s="267">
        <v>2000</v>
      </c>
      <c r="N287" s="267">
        <v>55000</v>
      </c>
      <c r="O287" s="267">
        <v>1000</v>
      </c>
      <c r="P287" s="267">
        <v>1000</v>
      </c>
      <c r="Q287" s="267">
        <v>3000</v>
      </c>
      <c r="R287" s="267">
        <v>1000</v>
      </c>
      <c r="S287" s="267">
        <v>1000</v>
      </c>
      <c r="T287" s="267">
        <v>2000</v>
      </c>
      <c r="U287" s="267">
        <v>1000</v>
      </c>
      <c r="V287" s="267">
        <v>1000</v>
      </c>
      <c r="W287" s="267">
        <v>9000</v>
      </c>
      <c r="X287" s="267">
        <v>1000</v>
      </c>
      <c r="Y287" s="267">
        <v>1000</v>
      </c>
      <c r="Z287" s="267">
        <v>1000</v>
      </c>
      <c r="AA287" s="267">
        <v>1000</v>
      </c>
      <c r="AB287" s="267">
        <v>1000</v>
      </c>
      <c r="AC287" s="267">
        <v>1000</v>
      </c>
      <c r="AD287" s="267">
        <v>1000</v>
      </c>
      <c r="AE287" s="267">
        <v>1000</v>
      </c>
      <c r="AF287" s="267">
        <v>2000</v>
      </c>
      <c r="AG287" s="267">
        <v>1000</v>
      </c>
      <c r="AH287" s="267">
        <v>1000</v>
      </c>
      <c r="AI287" s="267">
        <v>12000</v>
      </c>
      <c r="AJ287" s="267">
        <v>5000</v>
      </c>
      <c r="AK287" s="267">
        <v>1000</v>
      </c>
      <c r="AL287" s="267">
        <v>5000</v>
      </c>
      <c r="AM287" s="267">
        <v>1000</v>
      </c>
      <c r="AN287" s="267">
        <v>1000</v>
      </c>
      <c r="AO287" s="267">
        <v>390000</v>
      </c>
      <c r="AP287" s="267">
        <v>45000</v>
      </c>
      <c r="AQ287" s="267">
        <v>40000</v>
      </c>
      <c r="AR287" s="267">
        <v>26000</v>
      </c>
      <c r="AS287" s="267">
        <v>23000</v>
      </c>
      <c r="AT287" s="267">
        <v>1000</v>
      </c>
      <c r="AU287" s="267">
        <v>25000</v>
      </c>
      <c r="AV287" s="267">
        <v>1000</v>
      </c>
      <c r="AW287" s="267">
        <v>1000</v>
      </c>
      <c r="AX287" s="267">
        <v>10000</v>
      </c>
      <c r="AY287" s="267">
        <v>1000</v>
      </c>
      <c r="AZ287" s="267">
        <v>1000</v>
      </c>
      <c r="BA287" s="267">
        <v>1000</v>
      </c>
      <c r="BB287" s="267">
        <v>1000</v>
      </c>
      <c r="BC287" s="267">
        <v>1000</v>
      </c>
      <c r="BD287" s="267">
        <v>3000</v>
      </c>
      <c r="BE287" s="267">
        <v>1000</v>
      </c>
      <c r="BF287" s="267">
        <v>2000</v>
      </c>
      <c r="BG287" s="267">
        <v>3000</v>
      </c>
      <c r="BH287" s="267">
        <v>1000</v>
      </c>
      <c r="BI287" s="267">
        <v>1000</v>
      </c>
      <c r="BJ287" s="267">
        <v>1000</v>
      </c>
      <c r="BK287" s="267">
        <v>1000</v>
      </c>
      <c r="BL287" s="267">
        <v>1000</v>
      </c>
      <c r="BM287" s="267">
        <v>4000</v>
      </c>
      <c r="BN287" s="267">
        <v>1000</v>
      </c>
      <c r="BO287" s="267">
        <v>1000</v>
      </c>
      <c r="BP287" s="267">
        <v>2000</v>
      </c>
      <c r="BQ287" s="267">
        <v>1000</v>
      </c>
      <c r="BR287" s="267">
        <v>1000</v>
      </c>
      <c r="BS287" s="267">
        <v>1000</v>
      </c>
      <c r="BT287" s="267">
        <v>1000</v>
      </c>
      <c r="BU287" s="267">
        <v>1000</v>
      </c>
      <c r="BV287" s="267">
        <v>1000</v>
      </c>
      <c r="BW287" s="267">
        <v>1000</v>
      </c>
      <c r="BX287" s="267">
        <v>1000</v>
      </c>
      <c r="BY287" s="267">
        <v>1000</v>
      </c>
      <c r="BZ287" s="267">
        <v>1000</v>
      </c>
      <c r="CA287" s="267">
        <v>1000</v>
      </c>
      <c r="CB287" s="267">
        <v>3000</v>
      </c>
      <c r="CC287" s="267">
        <v>1000</v>
      </c>
      <c r="CD287" s="267">
        <v>1000</v>
      </c>
      <c r="CE287" s="267">
        <v>7000</v>
      </c>
      <c r="CF287" s="267">
        <v>1000</v>
      </c>
      <c r="CG287" s="267">
        <v>1000</v>
      </c>
      <c r="CH287" s="267">
        <v>2000</v>
      </c>
      <c r="CI287" s="267">
        <v>1000</v>
      </c>
      <c r="CJ287" s="267">
        <v>1000</v>
      </c>
      <c r="CK287" s="267">
        <v>1000</v>
      </c>
      <c r="CL287" s="267">
        <v>1000</v>
      </c>
      <c r="CM287" s="267">
        <v>1000</v>
      </c>
      <c r="CN287" s="267">
        <v>2000</v>
      </c>
      <c r="CO287" s="267">
        <v>1000</v>
      </c>
      <c r="CP287" s="267">
        <v>1000</v>
      </c>
      <c r="CQ287" s="267">
        <v>1000</v>
      </c>
      <c r="CR287" s="267">
        <v>1000</v>
      </c>
      <c r="CS287" s="267">
        <v>1000</v>
      </c>
      <c r="CT287" s="267">
        <v>9000</v>
      </c>
      <c r="CU287" s="267">
        <v>1000</v>
      </c>
      <c r="CV287" s="267">
        <v>1000</v>
      </c>
      <c r="CW287" s="267">
        <v>30000</v>
      </c>
      <c r="CX287" s="267">
        <v>1000</v>
      </c>
      <c r="CY287" s="267">
        <v>1000</v>
      </c>
      <c r="CZ287" s="267">
        <v>8000</v>
      </c>
      <c r="DA287" s="267">
        <v>1000</v>
      </c>
      <c r="DB287" s="267">
        <v>1000</v>
      </c>
      <c r="DC287" s="267">
        <v>24000</v>
      </c>
      <c r="DD287" s="267">
        <v>1000</v>
      </c>
      <c r="DE287" s="267">
        <v>1000</v>
      </c>
      <c r="DF287" s="267">
        <v>1000</v>
      </c>
      <c r="DG287" s="267">
        <v>1000</v>
      </c>
      <c r="DH287" s="267">
        <v>1000</v>
      </c>
      <c r="DI287" s="267">
        <v>65000</v>
      </c>
      <c r="DJ287" s="267">
        <v>37000</v>
      </c>
      <c r="DK287" s="267">
        <v>16000</v>
      </c>
      <c r="DL287" s="267">
        <v>34000</v>
      </c>
      <c r="DM287" s="267">
        <v>35000</v>
      </c>
      <c r="DN287" s="267">
        <v>16000</v>
      </c>
      <c r="DO287" s="267">
        <v>40000</v>
      </c>
      <c r="DP287" s="267">
        <v>20000</v>
      </c>
      <c r="DQ287" s="267">
        <v>1000</v>
      </c>
      <c r="DR287" s="267">
        <v>174000</v>
      </c>
      <c r="DS287" s="267">
        <v>93000</v>
      </c>
      <c r="DT287" s="267">
        <v>78000</v>
      </c>
      <c r="DU287" s="267">
        <v>360000</v>
      </c>
      <c r="DV287" s="267">
        <v>1000</v>
      </c>
      <c r="DW287" s="267">
        <v>2239000</v>
      </c>
      <c r="DX287" s="267">
        <v>349000</v>
      </c>
      <c r="DY287" s="267">
        <v>1545000</v>
      </c>
      <c r="DZ287" s="267">
        <v>349000</v>
      </c>
      <c r="EA287" s="267">
        <v>190000</v>
      </c>
      <c r="EB287" s="267">
        <v>39000</v>
      </c>
      <c r="EC287" s="267">
        <v>816000</v>
      </c>
      <c r="ED287" s="267">
        <v>146000</v>
      </c>
      <c r="EE287" s="267">
        <v>1666000</v>
      </c>
      <c r="EF287" s="267">
        <v>354000</v>
      </c>
      <c r="EG287" s="267">
        <v>1960000</v>
      </c>
      <c r="EH287" s="267">
        <v>301000</v>
      </c>
      <c r="EI287" s="267">
        <v>2200000</v>
      </c>
      <c r="EJ287" s="267">
        <v>323000</v>
      </c>
      <c r="EK287" s="267">
        <v>1</v>
      </c>
      <c r="EL287" s="267">
        <v>1</v>
      </c>
      <c r="EM287" s="267">
        <v>1</v>
      </c>
      <c r="EN287" s="267">
        <v>1</v>
      </c>
      <c r="EO287" s="267">
        <v>0</v>
      </c>
      <c r="EP287" s="267">
        <v>0</v>
      </c>
      <c r="EQ287" s="267">
        <v>1</v>
      </c>
      <c r="ER287" s="267" t="s">
        <v>1598</v>
      </c>
    </row>
    <row r="288" spans="1:148" x14ac:dyDescent="0.35">
      <c r="A288" s="267" t="s">
        <v>1654</v>
      </c>
      <c r="B288" s="267">
        <v>25000</v>
      </c>
      <c r="C288" s="267">
        <v>1000</v>
      </c>
      <c r="D288" s="267">
        <v>1000</v>
      </c>
      <c r="E288" s="267">
        <v>16000</v>
      </c>
      <c r="F288" s="267">
        <v>1000</v>
      </c>
      <c r="G288" s="267">
        <v>1000</v>
      </c>
      <c r="H288" s="267">
        <v>20000</v>
      </c>
      <c r="I288" s="267">
        <v>1000</v>
      </c>
      <c r="J288" s="267">
        <v>1000</v>
      </c>
      <c r="K288" s="267">
        <v>4000</v>
      </c>
      <c r="L288" s="267">
        <v>1000</v>
      </c>
      <c r="M288" s="267">
        <v>2000</v>
      </c>
      <c r="N288" s="267">
        <v>55000</v>
      </c>
      <c r="O288" s="267">
        <v>1000</v>
      </c>
      <c r="P288" s="267">
        <v>1000</v>
      </c>
      <c r="Q288" s="267">
        <v>3000</v>
      </c>
      <c r="R288" s="267">
        <v>1000</v>
      </c>
      <c r="S288" s="267">
        <v>1000</v>
      </c>
      <c r="T288" s="267">
        <v>2000</v>
      </c>
      <c r="U288" s="267">
        <v>1000</v>
      </c>
      <c r="V288" s="267">
        <v>1000</v>
      </c>
      <c r="W288" s="267">
        <v>9000</v>
      </c>
      <c r="X288" s="267">
        <v>1000</v>
      </c>
      <c r="Y288" s="267">
        <v>1000</v>
      </c>
      <c r="Z288" s="267">
        <v>1000</v>
      </c>
      <c r="AA288" s="267">
        <v>1000</v>
      </c>
      <c r="AB288" s="267">
        <v>1000</v>
      </c>
      <c r="AC288" s="267">
        <v>1000</v>
      </c>
      <c r="AD288" s="267">
        <v>1000</v>
      </c>
      <c r="AE288" s="267">
        <v>1000</v>
      </c>
      <c r="AF288" s="267">
        <v>2000</v>
      </c>
      <c r="AG288" s="267">
        <v>1000</v>
      </c>
      <c r="AH288" s="267">
        <v>1000</v>
      </c>
      <c r="AI288" s="267">
        <v>12000</v>
      </c>
      <c r="AJ288" s="267">
        <v>5000</v>
      </c>
      <c r="AK288" s="267">
        <v>1000</v>
      </c>
      <c r="AL288" s="267">
        <v>5000</v>
      </c>
      <c r="AM288" s="267">
        <v>1000</v>
      </c>
      <c r="AN288" s="267">
        <v>1000</v>
      </c>
      <c r="AO288" s="267">
        <v>390000</v>
      </c>
      <c r="AP288" s="267">
        <v>45000</v>
      </c>
      <c r="AQ288" s="267">
        <v>40000</v>
      </c>
      <c r="AR288" s="267">
        <v>26000</v>
      </c>
      <c r="AS288" s="267">
        <v>23000</v>
      </c>
      <c r="AT288" s="267">
        <v>1000</v>
      </c>
      <c r="AU288" s="267">
        <v>25000</v>
      </c>
      <c r="AV288" s="267">
        <v>1000</v>
      </c>
      <c r="AW288" s="267">
        <v>1000</v>
      </c>
      <c r="AX288" s="267">
        <v>10000</v>
      </c>
      <c r="AY288" s="267">
        <v>1000</v>
      </c>
      <c r="AZ288" s="267">
        <v>1000</v>
      </c>
      <c r="BA288" s="267">
        <v>1000</v>
      </c>
      <c r="BB288" s="267">
        <v>1000</v>
      </c>
      <c r="BC288" s="267">
        <v>1000</v>
      </c>
      <c r="BD288" s="267">
        <v>3000</v>
      </c>
      <c r="BE288" s="267">
        <v>1000</v>
      </c>
      <c r="BF288" s="267">
        <v>2000</v>
      </c>
      <c r="BG288" s="267">
        <v>3000</v>
      </c>
      <c r="BH288" s="267">
        <v>1000</v>
      </c>
      <c r="BI288" s="267">
        <v>1000</v>
      </c>
      <c r="BJ288" s="267">
        <v>1000</v>
      </c>
      <c r="BK288" s="267">
        <v>1000</v>
      </c>
      <c r="BL288" s="267">
        <v>1000</v>
      </c>
      <c r="BM288" s="267">
        <v>4000</v>
      </c>
      <c r="BN288" s="267">
        <v>1000</v>
      </c>
      <c r="BO288" s="267">
        <v>1000</v>
      </c>
      <c r="BP288" s="267">
        <v>2000</v>
      </c>
      <c r="BQ288" s="267">
        <v>1000</v>
      </c>
      <c r="BR288" s="267">
        <v>1000</v>
      </c>
      <c r="BS288" s="267">
        <v>1000</v>
      </c>
      <c r="BT288" s="267">
        <v>1000</v>
      </c>
      <c r="BU288" s="267">
        <v>1000</v>
      </c>
      <c r="BV288" s="267">
        <v>1000</v>
      </c>
      <c r="BW288" s="267">
        <v>1000</v>
      </c>
      <c r="BX288" s="267">
        <v>1000</v>
      </c>
      <c r="BY288" s="267">
        <v>1000</v>
      </c>
      <c r="BZ288" s="267">
        <v>1000</v>
      </c>
      <c r="CA288" s="267">
        <v>1000</v>
      </c>
      <c r="CB288" s="267">
        <v>3000</v>
      </c>
      <c r="CC288" s="267">
        <v>1000</v>
      </c>
      <c r="CD288" s="267">
        <v>1000</v>
      </c>
      <c r="CE288" s="267">
        <v>7000</v>
      </c>
      <c r="CF288" s="267">
        <v>1000</v>
      </c>
      <c r="CG288" s="267">
        <v>1000</v>
      </c>
      <c r="CH288" s="267">
        <v>2000</v>
      </c>
      <c r="CI288" s="267">
        <v>1000</v>
      </c>
      <c r="CJ288" s="267">
        <v>1000</v>
      </c>
      <c r="CK288" s="267">
        <v>1000</v>
      </c>
      <c r="CL288" s="267">
        <v>1000</v>
      </c>
      <c r="CM288" s="267">
        <v>1000</v>
      </c>
      <c r="CN288" s="267">
        <v>2000</v>
      </c>
      <c r="CO288" s="267">
        <v>1000</v>
      </c>
      <c r="CP288" s="267">
        <v>1000</v>
      </c>
      <c r="CQ288" s="267">
        <v>1000</v>
      </c>
      <c r="CR288" s="267">
        <v>1000</v>
      </c>
      <c r="CS288" s="267">
        <v>1000</v>
      </c>
      <c r="CT288" s="267">
        <v>9000</v>
      </c>
      <c r="CU288" s="267">
        <v>1000</v>
      </c>
      <c r="CV288" s="267">
        <v>1000</v>
      </c>
      <c r="CW288" s="267">
        <v>30000</v>
      </c>
      <c r="CX288" s="267">
        <v>1000</v>
      </c>
      <c r="CY288" s="267">
        <v>1000</v>
      </c>
      <c r="CZ288" s="267">
        <v>8000</v>
      </c>
      <c r="DA288" s="267">
        <v>1000</v>
      </c>
      <c r="DB288" s="267">
        <v>1000</v>
      </c>
      <c r="DC288" s="267">
        <v>24000</v>
      </c>
      <c r="DD288" s="267">
        <v>1000</v>
      </c>
      <c r="DE288" s="267">
        <v>1000</v>
      </c>
      <c r="DF288" s="267">
        <v>1000</v>
      </c>
      <c r="DG288" s="267">
        <v>1000</v>
      </c>
      <c r="DH288" s="267">
        <v>1000</v>
      </c>
      <c r="DI288" s="267">
        <v>65000</v>
      </c>
      <c r="DJ288" s="267">
        <v>37000</v>
      </c>
      <c r="DK288" s="267">
        <v>16000</v>
      </c>
      <c r="DL288" s="267">
        <v>34000</v>
      </c>
      <c r="DM288" s="267">
        <v>35000</v>
      </c>
      <c r="DN288" s="267">
        <v>16000</v>
      </c>
      <c r="DO288" s="267">
        <v>40000</v>
      </c>
      <c r="DP288" s="267">
        <v>20000</v>
      </c>
      <c r="DQ288" s="267">
        <v>1000</v>
      </c>
      <c r="DR288" s="267">
        <v>174000</v>
      </c>
      <c r="DS288" s="267">
        <v>93000</v>
      </c>
      <c r="DT288" s="267">
        <v>78000</v>
      </c>
      <c r="DU288" s="267">
        <v>360000</v>
      </c>
      <c r="DV288" s="267">
        <v>1000</v>
      </c>
      <c r="DW288" s="267">
        <v>2239000</v>
      </c>
      <c r="DX288" s="267">
        <v>349000</v>
      </c>
      <c r="DY288" s="267">
        <v>1545000</v>
      </c>
      <c r="DZ288" s="267">
        <v>349000</v>
      </c>
      <c r="EA288" s="267">
        <v>190000</v>
      </c>
      <c r="EB288" s="267">
        <v>39000</v>
      </c>
      <c r="EC288" s="267">
        <v>816000</v>
      </c>
      <c r="ED288" s="267">
        <v>146000</v>
      </c>
      <c r="EE288" s="267">
        <v>1666000</v>
      </c>
      <c r="EF288" s="267">
        <v>354000</v>
      </c>
      <c r="EG288" s="267">
        <v>1960000</v>
      </c>
      <c r="EH288" s="267">
        <v>301000</v>
      </c>
      <c r="EI288" s="267">
        <v>2200000</v>
      </c>
      <c r="EJ288" s="267">
        <v>323000</v>
      </c>
      <c r="EK288" s="267">
        <v>1</v>
      </c>
      <c r="EL288" s="267">
        <v>1</v>
      </c>
      <c r="EM288" s="267">
        <v>1</v>
      </c>
      <c r="EN288" s="267">
        <v>1</v>
      </c>
      <c r="EO288" s="267">
        <v>0</v>
      </c>
      <c r="EP288" s="267">
        <v>0</v>
      </c>
      <c r="EQ288" s="267">
        <v>0</v>
      </c>
      <c r="ER288" s="267" t="s">
        <v>1652</v>
      </c>
    </row>
    <row r="289" spans="1:148" x14ac:dyDescent="0.35">
      <c r="A289" s="267" t="s">
        <v>1690</v>
      </c>
      <c r="B289" s="267">
        <v>25000</v>
      </c>
      <c r="C289" s="267">
        <v>1000</v>
      </c>
      <c r="D289" s="267">
        <v>1000</v>
      </c>
      <c r="E289" s="267">
        <v>16000</v>
      </c>
      <c r="F289" s="267">
        <v>1000</v>
      </c>
      <c r="G289" s="267">
        <v>1000</v>
      </c>
      <c r="H289" s="267">
        <v>20000</v>
      </c>
      <c r="I289" s="267">
        <v>1000</v>
      </c>
      <c r="J289" s="267">
        <v>1000</v>
      </c>
      <c r="K289" s="267">
        <v>4000</v>
      </c>
      <c r="L289" s="267">
        <v>1000</v>
      </c>
      <c r="M289" s="267">
        <v>2000</v>
      </c>
      <c r="N289" s="267">
        <v>55000</v>
      </c>
      <c r="O289" s="267">
        <v>1000</v>
      </c>
      <c r="P289" s="267">
        <v>1000</v>
      </c>
      <c r="Q289" s="267">
        <v>3000</v>
      </c>
      <c r="R289" s="267">
        <v>1000</v>
      </c>
      <c r="S289" s="267">
        <v>1000</v>
      </c>
      <c r="T289" s="267">
        <v>2000</v>
      </c>
      <c r="U289" s="267">
        <v>1000</v>
      </c>
      <c r="V289" s="267">
        <v>1000</v>
      </c>
      <c r="W289" s="267">
        <v>9000</v>
      </c>
      <c r="X289" s="267">
        <v>1000</v>
      </c>
      <c r="Y289" s="267">
        <v>1000</v>
      </c>
      <c r="Z289" s="267">
        <v>1000</v>
      </c>
      <c r="AA289" s="267">
        <v>1000</v>
      </c>
      <c r="AB289" s="267">
        <v>1000</v>
      </c>
      <c r="AC289" s="267">
        <v>1000</v>
      </c>
      <c r="AD289" s="267">
        <v>1000</v>
      </c>
      <c r="AE289" s="267">
        <v>1000</v>
      </c>
      <c r="AF289" s="267">
        <v>2000</v>
      </c>
      <c r="AG289" s="267">
        <v>1000</v>
      </c>
      <c r="AH289" s="267">
        <v>1000</v>
      </c>
      <c r="AI289" s="267">
        <v>12000</v>
      </c>
      <c r="AJ289" s="267">
        <v>5000</v>
      </c>
      <c r="AK289" s="267">
        <v>1000</v>
      </c>
      <c r="AL289" s="267">
        <v>5000</v>
      </c>
      <c r="AM289" s="267">
        <v>1000</v>
      </c>
      <c r="AN289" s="267">
        <v>1000</v>
      </c>
      <c r="AO289" s="267">
        <v>390000</v>
      </c>
      <c r="AP289" s="267">
        <v>45000</v>
      </c>
      <c r="AQ289" s="267">
        <v>40000</v>
      </c>
      <c r="AR289" s="267">
        <v>26000</v>
      </c>
      <c r="AS289" s="267">
        <v>23000</v>
      </c>
      <c r="AT289" s="267">
        <v>1000</v>
      </c>
      <c r="AU289" s="267">
        <v>25000</v>
      </c>
      <c r="AV289" s="267">
        <v>1000</v>
      </c>
      <c r="AW289" s="267">
        <v>1000</v>
      </c>
      <c r="AX289" s="267">
        <v>10000</v>
      </c>
      <c r="AY289" s="267">
        <v>1000</v>
      </c>
      <c r="AZ289" s="267">
        <v>1000</v>
      </c>
      <c r="BA289" s="267">
        <v>1000</v>
      </c>
      <c r="BB289" s="267">
        <v>1000</v>
      </c>
      <c r="BC289" s="267">
        <v>1000</v>
      </c>
      <c r="BD289" s="267">
        <v>3000</v>
      </c>
      <c r="BE289" s="267">
        <v>1000</v>
      </c>
      <c r="BF289" s="267">
        <v>2000</v>
      </c>
      <c r="BG289" s="267">
        <v>3000</v>
      </c>
      <c r="BH289" s="267">
        <v>1000</v>
      </c>
      <c r="BI289" s="267">
        <v>1000</v>
      </c>
      <c r="BJ289" s="267">
        <v>1000</v>
      </c>
      <c r="BK289" s="267">
        <v>1000</v>
      </c>
      <c r="BL289" s="267">
        <v>1000</v>
      </c>
      <c r="BM289" s="267">
        <v>4000</v>
      </c>
      <c r="BN289" s="267">
        <v>1000</v>
      </c>
      <c r="BO289" s="267">
        <v>1000</v>
      </c>
      <c r="BP289" s="267">
        <v>2000</v>
      </c>
      <c r="BQ289" s="267">
        <v>1000</v>
      </c>
      <c r="BR289" s="267">
        <v>1000</v>
      </c>
      <c r="BS289" s="267">
        <v>1000</v>
      </c>
      <c r="BT289" s="267">
        <v>1000</v>
      </c>
      <c r="BU289" s="267">
        <v>1000</v>
      </c>
      <c r="BV289" s="267">
        <v>1000</v>
      </c>
      <c r="BW289" s="267">
        <v>1000</v>
      </c>
      <c r="BX289" s="267">
        <v>1000</v>
      </c>
      <c r="BY289" s="267">
        <v>1000</v>
      </c>
      <c r="BZ289" s="267">
        <v>1000</v>
      </c>
      <c r="CA289" s="267">
        <v>1000</v>
      </c>
      <c r="CB289" s="267">
        <v>3000</v>
      </c>
      <c r="CC289" s="267">
        <v>1000</v>
      </c>
      <c r="CD289" s="267">
        <v>1000</v>
      </c>
      <c r="CE289" s="267">
        <v>7000</v>
      </c>
      <c r="CF289" s="267">
        <v>1000</v>
      </c>
      <c r="CG289" s="267">
        <v>1000</v>
      </c>
      <c r="CH289" s="267">
        <v>2000</v>
      </c>
      <c r="CI289" s="267">
        <v>1000</v>
      </c>
      <c r="CJ289" s="267">
        <v>1000</v>
      </c>
      <c r="CK289" s="267">
        <v>1000</v>
      </c>
      <c r="CL289" s="267">
        <v>1000</v>
      </c>
      <c r="CM289" s="267">
        <v>1000</v>
      </c>
      <c r="CN289" s="267">
        <v>2000</v>
      </c>
      <c r="CO289" s="267">
        <v>1000</v>
      </c>
      <c r="CP289" s="267">
        <v>1000</v>
      </c>
      <c r="CQ289" s="267">
        <v>1000</v>
      </c>
      <c r="CR289" s="267">
        <v>1000</v>
      </c>
      <c r="CS289" s="267">
        <v>1000</v>
      </c>
      <c r="CT289" s="267">
        <v>9000</v>
      </c>
      <c r="CU289" s="267">
        <v>1000</v>
      </c>
      <c r="CV289" s="267">
        <v>1000</v>
      </c>
      <c r="CW289" s="267">
        <v>30000</v>
      </c>
      <c r="CX289" s="267">
        <v>1000</v>
      </c>
      <c r="CY289" s="267">
        <v>1000</v>
      </c>
      <c r="CZ289" s="267">
        <v>8000</v>
      </c>
      <c r="DA289" s="267">
        <v>1000</v>
      </c>
      <c r="DB289" s="267">
        <v>1000</v>
      </c>
      <c r="DC289" s="267">
        <v>24000</v>
      </c>
      <c r="DD289" s="267">
        <v>1000</v>
      </c>
      <c r="DE289" s="267">
        <v>1000</v>
      </c>
      <c r="DF289" s="267">
        <v>1000</v>
      </c>
      <c r="DG289" s="267">
        <v>1000</v>
      </c>
      <c r="DH289" s="267">
        <v>1000</v>
      </c>
      <c r="DI289" s="267">
        <v>65000</v>
      </c>
      <c r="DJ289" s="267">
        <v>37000</v>
      </c>
      <c r="DK289" s="267">
        <v>16000</v>
      </c>
      <c r="DL289" s="267">
        <v>34000</v>
      </c>
      <c r="DM289" s="267">
        <v>35000</v>
      </c>
      <c r="DN289" s="267">
        <v>16000</v>
      </c>
      <c r="DO289" s="267">
        <v>40000</v>
      </c>
      <c r="DP289" s="267">
        <v>20000</v>
      </c>
      <c r="DQ289" s="267">
        <v>1000</v>
      </c>
      <c r="DR289" s="267">
        <v>174000</v>
      </c>
      <c r="DS289" s="267">
        <v>93000</v>
      </c>
      <c r="DT289" s="267">
        <v>78000</v>
      </c>
      <c r="DU289" s="267">
        <v>360000</v>
      </c>
      <c r="DV289" s="267">
        <v>1000</v>
      </c>
      <c r="DW289" s="267">
        <v>2239000</v>
      </c>
      <c r="DX289" s="267">
        <v>349000</v>
      </c>
      <c r="DY289" s="267">
        <v>1545000</v>
      </c>
      <c r="DZ289" s="267">
        <v>349000</v>
      </c>
      <c r="EA289" s="267">
        <v>190000</v>
      </c>
      <c r="EB289" s="267">
        <v>39000</v>
      </c>
      <c r="EC289" s="267">
        <v>816000</v>
      </c>
      <c r="ED289" s="267">
        <v>146000</v>
      </c>
      <c r="EE289" s="267">
        <v>1666000</v>
      </c>
      <c r="EF289" s="267">
        <v>354000</v>
      </c>
      <c r="EG289" s="267">
        <v>1960000</v>
      </c>
      <c r="EH289" s="267">
        <v>301000</v>
      </c>
      <c r="EI289" s="267">
        <v>2200000</v>
      </c>
      <c r="EJ289" s="267">
        <v>323000</v>
      </c>
      <c r="EK289" s="267">
        <v>1</v>
      </c>
      <c r="EL289" s="267">
        <v>1</v>
      </c>
      <c r="EM289" s="267">
        <v>1</v>
      </c>
      <c r="EN289" s="267">
        <v>1</v>
      </c>
      <c r="EO289" s="267">
        <v>0</v>
      </c>
      <c r="EP289" s="267">
        <v>0</v>
      </c>
      <c r="EQ289" s="267">
        <v>1</v>
      </c>
      <c r="ER289" s="267" t="s">
        <v>1688</v>
      </c>
    </row>
    <row r="290" spans="1:148" x14ac:dyDescent="0.35">
      <c r="A290" s="267" t="s">
        <v>1813</v>
      </c>
      <c r="B290" s="267">
        <v>25000</v>
      </c>
      <c r="C290" s="267">
        <v>1000</v>
      </c>
      <c r="D290" s="267">
        <v>1000</v>
      </c>
      <c r="E290" s="267">
        <v>16000</v>
      </c>
      <c r="F290" s="267">
        <v>1000</v>
      </c>
      <c r="G290" s="267">
        <v>1000</v>
      </c>
      <c r="H290" s="267">
        <v>20000</v>
      </c>
      <c r="I290" s="267">
        <v>1000</v>
      </c>
      <c r="J290" s="267">
        <v>1000</v>
      </c>
      <c r="K290" s="267">
        <v>4000</v>
      </c>
      <c r="L290" s="267">
        <v>1000</v>
      </c>
      <c r="M290" s="267">
        <v>2000</v>
      </c>
      <c r="N290" s="267">
        <v>55000</v>
      </c>
      <c r="O290" s="267">
        <v>1000</v>
      </c>
      <c r="P290" s="267">
        <v>1000</v>
      </c>
      <c r="Q290" s="267">
        <v>3000</v>
      </c>
      <c r="R290" s="267">
        <v>1000</v>
      </c>
      <c r="S290" s="267">
        <v>1000</v>
      </c>
      <c r="T290" s="267">
        <v>2000</v>
      </c>
      <c r="U290" s="267">
        <v>1000</v>
      </c>
      <c r="V290" s="267">
        <v>1000</v>
      </c>
      <c r="W290" s="267">
        <v>9000</v>
      </c>
      <c r="X290" s="267">
        <v>1000</v>
      </c>
      <c r="Y290" s="267">
        <v>1000</v>
      </c>
      <c r="Z290" s="267">
        <v>1000</v>
      </c>
      <c r="AA290" s="267">
        <v>1000</v>
      </c>
      <c r="AB290" s="267">
        <v>1000</v>
      </c>
      <c r="AC290" s="267">
        <v>1000</v>
      </c>
      <c r="AD290" s="267">
        <v>1000</v>
      </c>
      <c r="AE290" s="267">
        <v>1000</v>
      </c>
      <c r="AF290" s="267">
        <v>2000</v>
      </c>
      <c r="AG290" s="267">
        <v>1000</v>
      </c>
      <c r="AH290" s="267">
        <v>1000</v>
      </c>
      <c r="AI290" s="267">
        <v>12000</v>
      </c>
      <c r="AJ290" s="267">
        <v>5000</v>
      </c>
      <c r="AK290" s="267">
        <v>1000</v>
      </c>
      <c r="AL290" s="267">
        <v>5000</v>
      </c>
      <c r="AM290" s="267">
        <v>1000</v>
      </c>
      <c r="AN290" s="267">
        <v>1000</v>
      </c>
      <c r="AO290" s="267">
        <v>390000</v>
      </c>
      <c r="AP290" s="267">
        <v>45000</v>
      </c>
      <c r="AQ290" s="267">
        <v>40000</v>
      </c>
      <c r="AR290" s="267">
        <v>26000</v>
      </c>
      <c r="AS290" s="267">
        <v>23000</v>
      </c>
      <c r="AT290" s="267">
        <v>1000</v>
      </c>
      <c r="AU290" s="267">
        <v>25000</v>
      </c>
      <c r="AV290" s="267">
        <v>1000</v>
      </c>
      <c r="AW290" s="267">
        <v>1000</v>
      </c>
      <c r="AX290" s="267">
        <v>10000</v>
      </c>
      <c r="AY290" s="267">
        <v>1000</v>
      </c>
      <c r="AZ290" s="267">
        <v>1000</v>
      </c>
      <c r="BA290" s="267">
        <v>1000</v>
      </c>
      <c r="BB290" s="267">
        <v>1000</v>
      </c>
      <c r="BC290" s="267">
        <v>1000</v>
      </c>
      <c r="BD290" s="267">
        <v>3000</v>
      </c>
      <c r="BE290" s="267">
        <v>1000</v>
      </c>
      <c r="BF290" s="267">
        <v>2000</v>
      </c>
      <c r="BG290" s="267">
        <v>3000</v>
      </c>
      <c r="BH290" s="267">
        <v>1000</v>
      </c>
      <c r="BI290" s="267">
        <v>1000</v>
      </c>
      <c r="BJ290" s="267">
        <v>1000</v>
      </c>
      <c r="BK290" s="267">
        <v>1000</v>
      </c>
      <c r="BL290" s="267">
        <v>1000</v>
      </c>
      <c r="BM290" s="267">
        <v>4000</v>
      </c>
      <c r="BN290" s="267">
        <v>1000</v>
      </c>
      <c r="BO290" s="267">
        <v>1000</v>
      </c>
      <c r="BP290" s="267">
        <v>2000</v>
      </c>
      <c r="BQ290" s="267">
        <v>1000</v>
      </c>
      <c r="BR290" s="267">
        <v>1000</v>
      </c>
      <c r="BS290" s="267">
        <v>1000</v>
      </c>
      <c r="BT290" s="267">
        <v>1000</v>
      </c>
      <c r="BU290" s="267">
        <v>1000</v>
      </c>
      <c r="BV290" s="267">
        <v>1000</v>
      </c>
      <c r="BW290" s="267">
        <v>1000</v>
      </c>
      <c r="BX290" s="267">
        <v>1000</v>
      </c>
      <c r="BY290" s="267">
        <v>1000</v>
      </c>
      <c r="BZ290" s="267">
        <v>1000</v>
      </c>
      <c r="CA290" s="267">
        <v>1000</v>
      </c>
      <c r="CB290" s="267">
        <v>3000</v>
      </c>
      <c r="CC290" s="267">
        <v>1000</v>
      </c>
      <c r="CD290" s="267">
        <v>1000</v>
      </c>
      <c r="CE290" s="267">
        <v>7000</v>
      </c>
      <c r="CF290" s="267">
        <v>1000</v>
      </c>
      <c r="CG290" s="267">
        <v>1000</v>
      </c>
      <c r="CH290" s="267">
        <v>2000</v>
      </c>
      <c r="CI290" s="267">
        <v>1000</v>
      </c>
      <c r="CJ290" s="267">
        <v>1000</v>
      </c>
      <c r="CK290" s="267">
        <v>1000</v>
      </c>
      <c r="CL290" s="267">
        <v>1000</v>
      </c>
      <c r="CM290" s="267">
        <v>1000</v>
      </c>
      <c r="CN290" s="267">
        <v>2000</v>
      </c>
      <c r="CO290" s="267">
        <v>1000</v>
      </c>
      <c r="CP290" s="267">
        <v>1000</v>
      </c>
      <c r="CQ290" s="267">
        <v>1000</v>
      </c>
      <c r="CR290" s="267">
        <v>1000</v>
      </c>
      <c r="CS290" s="267">
        <v>1000</v>
      </c>
      <c r="CT290" s="267">
        <v>9000</v>
      </c>
      <c r="CU290" s="267">
        <v>1000</v>
      </c>
      <c r="CV290" s="267">
        <v>1000</v>
      </c>
      <c r="CW290" s="267">
        <v>30000</v>
      </c>
      <c r="CX290" s="267">
        <v>1000</v>
      </c>
      <c r="CY290" s="267">
        <v>1000</v>
      </c>
      <c r="CZ290" s="267">
        <v>8000</v>
      </c>
      <c r="DA290" s="267">
        <v>1000</v>
      </c>
      <c r="DB290" s="267">
        <v>1000</v>
      </c>
      <c r="DC290" s="267">
        <v>24000</v>
      </c>
      <c r="DD290" s="267">
        <v>1000</v>
      </c>
      <c r="DE290" s="267">
        <v>1000</v>
      </c>
      <c r="DF290" s="267">
        <v>1000</v>
      </c>
      <c r="DG290" s="267">
        <v>1000</v>
      </c>
      <c r="DH290" s="267">
        <v>1000</v>
      </c>
      <c r="DI290" s="267">
        <v>65000</v>
      </c>
      <c r="DJ290" s="267">
        <v>37000</v>
      </c>
      <c r="DK290" s="267">
        <v>16000</v>
      </c>
      <c r="DL290" s="267">
        <v>34000</v>
      </c>
      <c r="DM290" s="267">
        <v>35000</v>
      </c>
      <c r="DN290" s="267">
        <v>16000</v>
      </c>
      <c r="DO290" s="267">
        <v>40000</v>
      </c>
      <c r="DP290" s="267">
        <v>20000</v>
      </c>
      <c r="DQ290" s="267">
        <v>1000</v>
      </c>
      <c r="DR290" s="267">
        <v>174000</v>
      </c>
      <c r="DS290" s="267">
        <v>93000</v>
      </c>
      <c r="DT290" s="267">
        <v>78000</v>
      </c>
      <c r="DU290" s="267">
        <v>360000</v>
      </c>
      <c r="DV290" s="267">
        <v>1000</v>
      </c>
      <c r="DW290" s="267">
        <v>2239000</v>
      </c>
      <c r="DX290" s="267">
        <v>349000</v>
      </c>
      <c r="DY290" s="267">
        <v>1545000</v>
      </c>
      <c r="DZ290" s="267">
        <v>349000</v>
      </c>
      <c r="EA290" s="267">
        <v>190000</v>
      </c>
      <c r="EB290" s="267">
        <v>39000</v>
      </c>
      <c r="EC290" s="267">
        <v>816000</v>
      </c>
      <c r="ED290" s="267">
        <v>146000</v>
      </c>
      <c r="EE290" s="267">
        <v>1666000</v>
      </c>
      <c r="EF290" s="267">
        <v>354000</v>
      </c>
      <c r="EG290" s="267">
        <v>1960000</v>
      </c>
      <c r="EH290" s="267">
        <v>301000</v>
      </c>
      <c r="EI290" s="267">
        <v>2200000</v>
      </c>
      <c r="EJ290" s="267">
        <v>323000</v>
      </c>
      <c r="EK290" s="267">
        <v>1</v>
      </c>
      <c r="EL290" s="267">
        <v>1</v>
      </c>
      <c r="EM290" s="267">
        <v>1</v>
      </c>
      <c r="EN290" s="267">
        <v>1</v>
      </c>
      <c r="EO290" s="267">
        <v>0</v>
      </c>
      <c r="EP290" s="267">
        <v>0</v>
      </c>
      <c r="EQ290" s="267">
        <v>1</v>
      </c>
      <c r="ER290" s="267" t="s">
        <v>1811</v>
      </c>
    </row>
    <row r="291" spans="1:148" x14ac:dyDescent="0.35">
      <c r="A291" s="267" t="s">
        <v>1828</v>
      </c>
      <c r="B291" s="267">
        <v>25000</v>
      </c>
      <c r="C291" s="267">
        <v>1000</v>
      </c>
      <c r="D291" s="267">
        <v>1000</v>
      </c>
      <c r="E291" s="267">
        <v>16000</v>
      </c>
      <c r="F291" s="267">
        <v>1000</v>
      </c>
      <c r="G291" s="267">
        <v>1000</v>
      </c>
      <c r="H291" s="267">
        <v>20000</v>
      </c>
      <c r="I291" s="267">
        <v>1000</v>
      </c>
      <c r="J291" s="267">
        <v>1000</v>
      </c>
      <c r="K291" s="267">
        <v>4000</v>
      </c>
      <c r="L291" s="267">
        <v>1000</v>
      </c>
      <c r="M291" s="267">
        <v>2000</v>
      </c>
      <c r="N291" s="267">
        <v>55000</v>
      </c>
      <c r="O291" s="267">
        <v>1000</v>
      </c>
      <c r="P291" s="267">
        <v>1000</v>
      </c>
      <c r="Q291" s="267">
        <v>3000</v>
      </c>
      <c r="R291" s="267">
        <v>1000</v>
      </c>
      <c r="S291" s="267">
        <v>1000</v>
      </c>
      <c r="T291" s="267">
        <v>2000</v>
      </c>
      <c r="U291" s="267">
        <v>1000</v>
      </c>
      <c r="V291" s="267">
        <v>1000</v>
      </c>
      <c r="W291" s="267">
        <v>9000</v>
      </c>
      <c r="X291" s="267">
        <v>1000</v>
      </c>
      <c r="Y291" s="267">
        <v>1000</v>
      </c>
      <c r="Z291" s="267">
        <v>1000</v>
      </c>
      <c r="AA291" s="267">
        <v>1000</v>
      </c>
      <c r="AB291" s="267">
        <v>1000</v>
      </c>
      <c r="AC291" s="267">
        <v>1000</v>
      </c>
      <c r="AD291" s="267">
        <v>1000</v>
      </c>
      <c r="AE291" s="267">
        <v>1000</v>
      </c>
      <c r="AF291" s="267">
        <v>2000</v>
      </c>
      <c r="AG291" s="267">
        <v>1000</v>
      </c>
      <c r="AH291" s="267">
        <v>1000</v>
      </c>
      <c r="AI291" s="267">
        <v>12000</v>
      </c>
      <c r="AJ291" s="267">
        <v>5000</v>
      </c>
      <c r="AK291" s="267">
        <v>1000</v>
      </c>
      <c r="AL291" s="267">
        <v>5000</v>
      </c>
      <c r="AM291" s="267">
        <v>1000</v>
      </c>
      <c r="AN291" s="267">
        <v>1000</v>
      </c>
      <c r="AO291" s="267">
        <v>390000</v>
      </c>
      <c r="AP291" s="267">
        <v>45000</v>
      </c>
      <c r="AQ291" s="267">
        <v>40000</v>
      </c>
      <c r="AR291" s="267">
        <v>26000</v>
      </c>
      <c r="AS291" s="267">
        <v>23000</v>
      </c>
      <c r="AT291" s="267">
        <v>1000</v>
      </c>
      <c r="AU291" s="267">
        <v>25000</v>
      </c>
      <c r="AV291" s="267">
        <v>1000</v>
      </c>
      <c r="AW291" s="267">
        <v>1000</v>
      </c>
      <c r="AX291" s="267">
        <v>10000</v>
      </c>
      <c r="AY291" s="267">
        <v>1000</v>
      </c>
      <c r="AZ291" s="267">
        <v>1000</v>
      </c>
      <c r="BA291" s="267">
        <v>1000</v>
      </c>
      <c r="BB291" s="267">
        <v>1000</v>
      </c>
      <c r="BC291" s="267">
        <v>1000</v>
      </c>
      <c r="BD291" s="267">
        <v>3000</v>
      </c>
      <c r="BE291" s="267">
        <v>1000</v>
      </c>
      <c r="BF291" s="267">
        <v>2000</v>
      </c>
      <c r="BG291" s="267">
        <v>3000</v>
      </c>
      <c r="BH291" s="267">
        <v>1000</v>
      </c>
      <c r="BI291" s="267">
        <v>1000</v>
      </c>
      <c r="BJ291" s="267">
        <v>1000</v>
      </c>
      <c r="BK291" s="267">
        <v>1000</v>
      </c>
      <c r="BL291" s="267">
        <v>1000</v>
      </c>
      <c r="BM291" s="267">
        <v>4000</v>
      </c>
      <c r="BN291" s="267">
        <v>1000</v>
      </c>
      <c r="BO291" s="267">
        <v>1000</v>
      </c>
      <c r="BP291" s="267">
        <v>2000</v>
      </c>
      <c r="BQ291" s="267">
        <v>1000</v>
      </c>
      <c r="BR291" s="267">
        <v>1000</v>
      </c>
      <c r="BS291" s="267">
        <v>1000</v>
      </c>
      <c r="BT291" s="267">
        <v>1000</v>
      </c>
      <c r="BU291" s="267">
        <v>1000</v>
      </c>
      <c r="BV291" s="267">
        <v>1000</v>
      </c>
      <c r="BW291" s="267">
        <v>1000</v>
      </c>
      <c r="BX291" s="267">
        <v>1000</v>
      </c>
      <c r="BY291" s="267">
        <v>1000</v>
      </c>
      <c r="BZ291" s="267">
        <v>1000</v>
      </c>
      <c r="CA291" s="267">
        <v>1000</v>
      </c>
      <c r="CB291" s="267">
        <v>3000</v>
      </c>
      <c r="CC291" s="267">
        <v>1000</v>
      </c>
      <c r="CD291" s="267">
        <v>1000</v>
      </c>
      <c r="CE291" s="267">
        <v>7000</v>
      </c>
      <c r="CF291" s="267">
        <v>1000</v>
      </c>
      <c r="CG291" s="267">
        <v>1000</v>
      </c>
      <c r="CH291" s="267">
        <v>2000</v>
      </c>
      <c r="CI291" s="267">
        <v>1000</v>
      </c>
      <c r="CJ291" s="267">
        <v>1000</v>
      </c>
      <c r="CK291" s="267">
        <v>1000</v>
      </c>
      <c r="CL291" s="267">
        <v>1000</v>
      </c>
      <c r="CM291" s="267">
        <v>1000</v>
      </c>
      <c r="CN291" s="267">
        <v>2000</v>
      </c>
      <c r="CO291" s="267">
        <v>1000</v>
      </c>
      <c r="CP291" s="267">
        <v>1000</v>
      </c>
      <c r="CQ291" s="267">
        <v>1000</v>
      </c>
      <c r="CR291" s="267">
        <v>1000</v>
      </c>
      <c r="CS291" s="267">
        <v>1000</v>
      </c>
      <c r="CT291" s="267">
        <v>9000</v>
      </c>
      <c r="CU291" s="267">
        <v>1000</v>
      </c>
      <c r="CV291" s="267">
        <v>1000</v>
      </c>
      <c r="CW291" s="267">
        <v>30000</v>
      </c>
      <c r="CX291" s="267">
        <v>1000</v>
      </c>
      <c r="CY291" s="267">
        <v>1000</v>
      </c>
      <c r="CZ291" s="267">
        <v>8000</v>
      </c>
      <c r="DA291" s="267">
        <v>1000</v>
      </c>
      <c r="DB291" s="267">
        <v>1000</v>
      </c>
      <c r="DC291" s="267">
        <v>24000</v>
      </c>
      <c r="DD291" s="267">
        <v>1000</v>
      </c>
      <c r="DE291" s="267">
        <v>1000</v>
      </c>
      <c r="DF291" s="267">
        <v>1000</v>
      </c>
      <c r="DG291" s="267">
        <v>1000</v>
      </c>
      <c r="DH291" s="267">
        <v>1000</v>
      </c>
      <c r="DI291" s="267">
        <v>65000</v>
      </c>
      <c r="DJ291" s="267">
        <v>37000</v>
      </c>
      <c r="DK291" s="267">
        <v>16000</v>
      </c>
      <c r="DL291" s="267">
        <v>34000</v>
      </c>
      <c r="DM291" s="267">
        <v>35000</v>
      </c>
      <c r="DN291" s="267">
        <v>16000</v>
      </c>
      <c r="DO291" s="267">
        <v>40000</v>
      </c>
      <c r="DP291" s="267">
        <v>20000</v>
      </c>
      <c r="DQ291" s="267">
        <v>1000</v>
      </c>
      <c r="DR291" s="267">
        <v>174000</v>
      </c>
      <c r="DS291" s="267">
        <v>93000</v>
      </c>
      <c r="DT291" s="267">
        <v>78000</v>
      </c>
      <c r="DU291" s="267">
        <v>360000</v>
      </c>
      <c r="DV291" s="267">
        <v>1000</v>
      </c>
      <c r="DW291" s="267">
        <v>2239000</v>
      </c>
      <c r="DX291" s="267">
        <v>349000</v>
      </c>
      <c r="DY291" s="267">
        <v>1545000</v>
      </c>
      <c r="DZ291" s="267">
        <v>349000</v>
      </c>
      <c r="EA291" s="267">
        <v>190000</v>
      </c>
      <c r="EB291" s="267">
        <v>39000</v>
      </c>
      <c r="EC291" s="267">
        <v>816000</v>
      </c>
      <c r="ED291" s="267">
        <v>146000</v>
      </c>
      <c r="EE291" s="267">
        <v>1666000</v>
      </c>
      <c r="EF291" s="267">
        <v>354000</v>
      </c>
      <c r="EG291" s="267">
        <v>1960000</v>
      </c>
      <c r="EH291" s="267">
        <v>301000</v>
      </c>
      <c r="EI291" s="267">
        <v>2200000</v>
      </c>
      <c r="EJ291" s="267">
        <v>323000</v>
      </c>
      <c r="EK291" s="267">
        <v>1</v>
      </c>
      <c r="EL291" s="267">
        <v>1</v>
      </c>
      <c r="EM291" s="267">
        <v>1</v>
      </c>
      <c r="EN291" s="267">
        <v>1</v>
      </c>
      <c r="EO291" s="267">
        <v>0</v>
      </c>
      <c r="EP291" s="267">
        <v>0</v>
      </c>
      <c r="EQ291" s="267">
        <v>0</v>
      </c>
      <c r="ER291" s="267" t="s">
        <v>1826</v>
      </c>
    </row>
    <row r="292" spans="1:148" x14ac:dyDescent="0.35">
      <c r="A292" s="267" t="s">
        <v>1942</v>
      </c>
      <c r="B292" s="267">
        <v>25000</v>
      </c>
      <c r="C292" s="267">
        <v>1000</v>
      </c>
      <c r="D292" s="267">
        <v>1000</v>
      </c>
      <c r="E292" s="267">
        <v>16000</v>
      </c>
      <c r="F292" s="267">
        <v>1000</v>
      </c>
      <c r="G292" s="267">
        <v>1000</v>
      </c>
      <c r="H292" s="267">
        <v>20000</v>
      </c>
      <c r="I292" s="267">
        <v>1000</v>
      </c>
      <c r="J292" s="267">
        <v>1000</v>
      </c>
      <c r="K292" s="267">
        <v>4000</v>
      </c>
      <c r="L292" s="267">
        <v>1000</v>
      </c>
      <c r="M292" s="267">
        <v>2000</v>
      </c>
      <c r="N292" s="267">
        <v>55000</v>
      </c>
      <c r="O292" s="267">
        <v>1000</v>
      </c>
      <c r="P292" s="267">
        <v>1000</v>
      </c>
      <c r="Q292" s="267">
        <v>3000</v>
      </c>
      <c r="R292" s="267">
        <v>1000</v>
      </c>
      <c r="S292" s="267">
        <v>1000</v>
      </c>
      <c r="T292" s="267">
        <v>2000</v>
      </c>
      <c r="U292" s="267">
        <v>1000</v>
      </c>
      <c r="V292" s="267">
        <v>1000</v>
      </c>
      <c r="W292" s="267">
        <v>9000</v>
      </c>
      <c r="X292" s="267">
        <v>1000</v>
      </c>
      <c r="Y292" s="267">
        <v>1000</v>
      </c>
      <c r="Z292" s="267">
        <v>1000</v>
      </c>
      <c r="AA292" s="267">
        <v>1000</v>
      </c>
      <c r="AB292" s="267">
        <v>1000</v>
      </c>
      <c r="AC292" s="267">
        <v>1000</v>
      </c>
      <c r="AD292" s="267">
        <v>1000</v>
      </c>
      <c r="AE292" s="267">
        <v>1000</v>
      </c>
      <c r="AF292" s="267">
        <v>2000</v>
      </c>
      <c r="AG292" s="267">
        <v>1000</v>
      </c>
      <c r="AH292" s="267">
        <v>1000</v>
      </c>
      <c r="AI292" s="267">
        <v>12000</v>
      </c>
      <c r="AJ292" s="267">
        <v>5000</v>
      </c>
      <c r="AK292" s="267">
        <v>1000</v>
      </c>
      <c r="AL292" s="267">
        <v>5000</v>
      </c>
      <c r="AM292" s="267">
        <v>1000</v>
      </c>
      <c r="AN292" s="267">
        <v>1000</v>
      </c>
      <c r="AO292" s="267">
        <v>390000</v>
      </c>
      <c r="AP292" s="267">
        <v>45000</v>
      </c>
      <c r="AQ292" s="267">
        <v>40000</v>
      </c>
      <c r="AR292" s="267">
        <v>26000</v>
      </c>
      <c r="AS292" s="267">
        <v>23000</v>
      </c>
      <c r="AT292" s="267">
        <v>1000</v>
      </c>
      <c r="AU292" s="267">
        <v>25000</v>
      </c>
      <c r="AV292" s="267">
        <v>1000</v>
      </c>
      <c r="AW292" s="267">
        <v>1000</v>
      </c>
      <c r="AX292" s="267">
        <v>10000</v>
      </c>
      <c r="AY292" s="267">
        <v>1000</v>
      </c>
      <c r="AZ292" s="267">
        <v>1000</v>
      </c>
      <c r="BA292" s="267">
        <v>1000</v>
      </c>
      <c r="BB292" s="267">
        <v>1000</v>
      </c>
      <c r="BC292" s="267">
        <v>1000</v>
      </c>
      <c r="BD292" s="267">
        <v>3000</v>
      </c>
      <c r="BE292" s="267">
        <v>1000</v>
      </c>
      <c r="BF292" s="267">
        <v>2000</v>
      </c>
      <c r="BG292" s="267">
        <v>3000</v>
      </c>
      <c r="BH292" s="267">
        <v>1000</v>
      </c>
      <c r="BI292" s="267">
        <v>1000</v>
      </c>
      <c r="BJ292" s="267">
        <v>1000</v>
      </c>
      <c r="BK292" s="267">
        <v>1000</v>
      </c>
      <c r="BL292" s="267">
        <v>1000</v>
      </c>
      <c r="BM292" s="267">
        <v>4000</v>
      </c>
      <c r="BN292" s="267">
        <v>1000</v>
      </c>
      <c r="BO292" s="267">
        <v>1000</v>
      </c>
      <c r="BP292" s="267">
        <v>2000</v>
      </c>
      <c r="BQ292" s="267">
        <v>1000</v>
      </c>
      <c r="BR292" s="267">
        <v>1000</v>
      </c>
      <c r="BS292" s="267">
        <v>1000</v>
      </c>
      <c r="BT292" s="267">
        <v>1000</v>
      </c>
      <c r="BU292" s="267">
        <v>1000</v>
      </c>
      <c r="BV292" s="267">
        <v>1000</v>
      </c>
      <c r="BW292" s="267">
        <v>1000</v>
      </c>
      <c r="BX292" s="267">
        <v>1000</v>
      </c>
      <c r="BY292" s="267">
        <v>1000</v>
      </c>
      <c r="BZ292" s="267">
        <v>1000</v>
      </c>
      <c r="CA292" s="267">
        <v>1000</v>
      </c>
      <c r="CB292" s="267">
        <v>3000</v>
      </c>
      <c r="CC292" s="267">
        <v>1000</v>
      </c>
      <c r="CD292" s="267">
        <v>1000</v>
      </c>
      <c r="CE292" s="267">
        <v>7000</v>
      </c>
      <c r="CF292" s="267">
        <v>1000</v>
      </c>
      <c r="CG292" s="267">
        <v>1000</v>
      </c>
      <c r="CH292" s="267">
        <v>2000</v>
      </c>
      <c r="CI292" s="267">
        <v>1000</v>
      </c>
      <c r="CJ292" s="267">
        <v>1000</v>
      </c>
      <c r="CK292" s="267">
        <v>1000</v>
      </c>
      <c r="CL292" s="267">
        <v>1000</v>
      </c>
      <c r="CM292" s="267">
        <v>1000</v>
      </c>
      <c r="CN292" s="267">
        <v>2000</v>
      </c>
      <c r="CO292" s="267">
        <v>1000</v>
      </c>
      <c r="CP292" s="267">
        <v>1000</v>
      </c>
      <c r="CQ292" s="267">
        <v>1000</v>
      </c>
      <c r="CR292" s="267">
        <v>1000</v>
      </c>
      <c r="CS292" s="267">
        <v>1000</v>
      </c>
      <c r="CT292" s="267">
        <v>9000</v>
      </c>
      <c r="CU292" s="267">
        <v>1000</v>
      </c>
      <c r="CV292" s="267">
        <v>1000</v>
      </c>
      <c r="CW292" s="267">
        <v>30000</v>
      </c>
      <c r="CX292" s="267">
        <v>1000</v>
      </c>
      <c r="CY292" s="267">
        <v>1000</v>
      </c>
      <c r="CZ292" s="267">
        <v>8000</v>
      </c>
      <c r="DA292" s="267">
        <v>1000</v>
      </c>
      <c r="DB292" s="267">
        <v>1000</v>
      </c>
      <c r="DC292" s="267">
        <v>24000</v>
      </c>
      <c r="DD292" s="267">
        <v>1000</v>
      </c>
      <c r="DE292" s="267">
        <v>1000</v>
      </c>
      <c r="DF292" s="267">
        <v>1000</v>
      </c>
      <c r="DG292" s="267">
        <v>1000</v>
      </c>
      <c r="DH292" s="267">
        <v>1000</v>
      </c>
      <c r="DI292" s="267">
        <v>65000</v>
      </c>
      <c r="DJ292" s="267">
        <v>37000</v>
      </c>
      <c r="DK292" s="267">
        <v>16000</v>
      </c>
      <c r="DL292" s="267">
        <v>34000</v>
      </c>
      <c r="DM292" s="267">
        <v>35000</v>
      </c>
      <c r="DN292" s="267">
        <v>16000</v>
      </c>
      <c r="DO292" s="267">
        <v>40000</v>
      </c>
      <c r="DP292" s="267">
        <v>20000</v>
      </c>
      <c r="DQ292" s="267">
        <v>1000</v>
      </c>
      <c r="DR292" s="267">
        <v>174000</v>
      </c>
      <c r="DS292" s="267">
        <v>93000</v>
      </c>
      <c r="DT292" s="267">
        <v>78000</v>
      </c>
      <c r="DU292" s="267">
        <v>360000</v>
      </c>
      <c r="DV292" s="267">
        <v>1000</v>
      </c>
      <c r="DW292" s="267">
        <v>2239000</v>
      </c>
      <c r="DX292" s="267">
        <v>349000</v>
      </c>
      <c r="DY292" s="267">
        <v>1545000</v>
      </c>
      <c r="DZ292" s="267">
        <v>349000</v>
      </c>
      <c r="EA292" s="267">
        <v>190000</v>
      </c>
      <c r="EB292" s="267">
        <v>39000</v>
      </c>
      <c r="EC292" s="267">
        <v>816000</v>
      </c>
      <c r="ED292" s="267">
        <v>146000</v>
      </c>
      <c r="EE292" s="267">
        <v>1666000</v>
      </c>
      <c r="EF292" s="267">
        <v>354000</v>
      </c>
      <c r="EG292" s="267">
        <v>1960000</v>
      </c>
      <c r="EH292" s="267">
        <v>301000</v>
      </c>
      <c r="EI292" s="267">
        <v>2200000</v>
      </c>
      <c r="EJ292" s="267">
        <v>323000</v>
      </c>
      <c r="EK292" s="267">
        <v>1</v>
      </c>
      <c r="EL292" s="267">
        <v>1</v>
      </c>
      <c r="EM292" s="267">
        <v>1</v>
      </c>
      <c r="EN292" s="267">
        <v>1</v>
      </c>
      <c r="EO292" s="267">
        <v>0</v>
      </c>
      <c r="EP292" s="267">
        <v>0</v>
      </c>
      <c r="EQ292" s="267">
        <v>1</v>
      </c>
      <c r="ER292" s="267" t="s">
        <v>1940</v>
      </c>
    </row>
    <row r="293" spans="1:148" x14ac:dyDescent="0.35">
      <c r="A293" s="267" t="s">
        <v>2008</v>
      </c>
      <c r="B293" s="267">
        <v>25000</v>
      </c>
      <c r="C293" s="267">
        <v>1000</v>
      </c>
      <c r="D293" s="267">
        <v>1000</v>
      </c>
      <c r="E293" s="267">
        <v>16000</v>
      </c>
      <c r="F293" s="267">
        <v>1000</v>
      </c>
      <c r="G293" s="267">
        <v>1000</v>
      </c>
      <c r="H293" s="267">
        <v>20000</v>
      </c>
      <c r="I293" s="267">
        <v>1000</v>
      </c>
      <c r="J293" s="267">
        <v>1000</v>
      </c>
      <c r="K293" s="267">
        <v>4000</v>
      </c>
      <c r="L293" s="267">
        <v>1000</v>
      </c>
      <c r="M293" s="267">
        <v>2000</v>
      </c>
      <c r="N293" s="267">
        <v>55000</v>
      </c>
      <c r="O293" s="267">
        <v>1000</v>
      </c>
      <c r="P293" s="267">
        <v>1000</v>
      </c>
      <c r="Q293" s="267">
        <v>3000</v>
      </c>
      <c r="R293" s="267">
        <v>1000</v>
      </c>
      <c r="S293" s="267">
        <v>1000</v>
      </c>
      <c r="T293" s="267">
        <v>2000</v>
      </c>
      <c r="U293" s="267">
        <v>1000</v>
      </c>
      <c r="V293" s="267">
        <v>1000</v>
      </c>
      <c r="W293" s="267">
        <v>9000</v>
      </c>
      <c r="X293" s="267">
        <v>1000</v>
      </c>
      <c r="Y293" s="267">
        <v>1000</v>
      </c>
      <c r="Z293" s="267">
        <v>1000</v>
      </c>
      <c r="AA293" s="267">
        <v>1000</v>
      </c>
      <c r="AB293" s="267">
        <v>1000</v>
      </c>
      <c r="AC293" s="267">
        <v>1000</v>
      </c>
      <c r="AD293" s="267">
        <v>1000</v>
      </c>
      <c r="AE293" s="267">
        <v>1000</v>
      </c>
      <c r="AF293" s="267">
        <v>2000</v>
      </c>
      <c r="AG293" s="267">
        <v>1000</v>
      </c>
      <c r="AH293" s="267">
        <v>1000</v>
      </c>
      <c r="AI293" s="267">
        <v>12000</v>
      </c>
      <c r="AJ293" s="267">
        <v>5000</v>
      </c>
      <c r="AK293" s="267">
        <v>1000</v>
      </c>
      <c r="AL293" s="267">
        <v>5000</v>
      </c>
      <c r="AM293" s="267">
        <v>1000</v>
      </c>
      <c r="AN293" s="267">
        <v>1000</v>
      </c>
      <c r="AO293" s="267">
        <v>390000</v>
      </c>
      <c r="AP293" s="267">
        <v>45000</v>
      </c>
      <c r="AQ293" s="267">
        <v>40000</v>
      </c>
      <c r="AR293" s="267">
        <v>26000</v>
      </c>
      <c r="AS293" s="267">
        <v>23000</v>
      </c>
      <c r="AT293" s="267">
        <v>1000</v>
      </c>
      <c r="AU293" s="267">
        <v>25000</v>
      </c>
      <c r="AV293" s="267">
        <v>1000</v>
      </c>
      <c r="AW293" s="267">
        <v>1000</v>
      </c>
      <c r="AX293" s="267">
        <v>10000</v>
      </c>
      <c r="AY293" s="267">
        <v>1000</v>
      </c>
      <c r="AZ293" s="267">
        <v>1000</v>
      </c>
      <c r="BA293" s="267">
        <v>1000</v>
      </c>
      <c r="BB293" s="267">
        <v>1000</v>
      </c>
      <c r="BC293" s="267">
        <v>1000</v>
      </c>
      <c r="BD293" s="267">
        <v>3000</v>
      </c>
      <c r="BE293" s="267">
        <v>1000</v>
      </c>
      <c r="BF293" s="267">
        <v>2000</v>
      </c>
      <c r="BG293" s="267">
        <v>3000</v>
      </c>
      <c r="BH293" s="267">
        <v>1000</v>
      </c>
      <c r="BI293" s="267">
        <v>1000</v>
      </c>
      <c r="BJ293" s="267">
        <v>1000</v>
      </c>
      <c r="BK293" s="267">
        <v>1000</v>
      </c>
      <c r="BL293" s="267">
        <v>1000</v>
      </c>
      <c r="BM293" s="267">
        <v>4000</v>
      </c>
      <c r="BN293" s="267">
        <v>1000</v>
      </c>
      <c r="BO293" s="267">
        <v>1000</v>
      </c>
      <c r="BP293" s="267">
        <v>2000</v>
      </c>
      <c r="BQ293" s="267">
        <v>1000</v>
      </c>
      <c r="BR293" s="267">
        <v>1000</v>
      </c>
      <c r="BS293" s="267">
        <v>1000</v>
      </c>
      <c r="BT293" s="267">
        <v>1000</v>
      </c>
      <c r="BU293" s="267">
        <v>1000</v>
      </c>
      <c r="BV293" s="267">
        <v>1000</v>
      </c>
      <c r="BW293" s="267">
        <v>1000</v>
      </c>
      <c r="BX293" s="267">
        <v>1000</v>
      </c>
      <c r="BY293" s="267">
        <v>1000</v>
      </c>
      <c r="BZ293" s="267">
        <v>1000</v>
      </c>
      <c r="CA293" s="267">
        <v>1000</v>
      </c>
      <c r="CB293" s="267">
        <v>3000</v>
      </c>
      <c r="CC293" s="267">
        <v>1000</v>
      </c>
      <c r="CD293" s="267">
        <v>1000</v>
      </c>
      <c r="CE293" s="267">
        <v>7000</v>
      </c>
      <c r="CF293" s="267">
        <v>1000</v>
      </c>
      <c r="CG293" s="267">
        <v>1000</v>
      </c>
      <c r="CH293" s="267">
        <v>2000</v>
      </c>
      <c r="CI293" s="267">
        <v>1000</v>
      </c>
      <c r="CJ293" s="267">
        <v>1000</v>
      </c>
      <c r="CK293" s="267">
        <v>1000</v>
      </c>
      <c r="CL293" s="267">
        <v>1000</v>
      </c>
      <c r="CM293" s="267">
        <v>1000</v>
      </c>
      <c r="CN293" s="267">
        <v>2000</v>
      </c>
      <c r="CO293" s="267">
        <v>1000</v>
      </c>
      <c r="CP293" s="267">
        <v>1000</v>
      </c>
      <c r="CQ293" s="267">
        <v>1000</v>
      </c>
      <c r="CR293" s="267">
        <v>1000</v>
      </c>
      <c r="CS293" s="267">
        <v>1000</v>
      </c>
      <c r="CT293" s="267">
        <v>9000</v>
      </c>
      <c r="CU293" s="267">
        <v>1000</v>
      </c>
      <c r="CV293" s="267">
        <v>1000</v>
      </c>
      <c r="CW293" s="267">
        <v>30000</v>
      </c>
      <c r="CX293" s="267">
        <v>1000</v>
      </c>
      <c r="CY293" s="267">
        <v>1000</v>
      </c>
      <c r="CZ293" s="267">
        <v>8000</v>
      </c>
      <c r="DA293" s="267">
        <v>1000</v>
      </c>
      <c r="DB293" s="267">
        <v>1000</v>
      </c>
      <c r="DC293" s="267">
        <v>24000</v>
      </c>
      <c r="DD293" s="267">
        <v>1000</v>
      </c>
      <c r="DE293" s="267">
        <v>1000</v>
      </c>
      <c r="DF293" s="267">
        <v>1000</v>
      </c>
      <c r="DG293" s="267">
        <v>1000</v>
      </c>
      <c r="DH293" s="267">
        <v>1000</v>
      </c>
      <c r="DI293" s="267">
        <v>65000</v>
      </c>
      <c r="DJ293" s="267">
        <v>37000</v>
      </c>
      <c r="DK293" s="267">
        <v>16000</v>
      </c>
      <c r="DL293" s="267">
        <v>34000</v>
      </c>
      <c r="DM293" s="267">
        <v>35000</v>
      </c>
      <c r="DN293" s="267">
        <v>16000</v>
      </c>
      <c r="DO293" s="267">
        <v>40000</v>
      </c>
      <c r="DP293" s="267">
        <v>20000</v>
      </c>
      <c r="DQ293" s="267">
        <v>1000</v>
      </c>
      <c r="DR293" s="267">
        <v>174000</v>
      </c>
      <c r="DS293" s="267">
        <v>93000</v>
      </c>
      <c r="DT293" s="267">
        <v>78000</v>
      </c>
      <c r="DU293" s="267">
        <v>360000</v>
      </c>
      <c r="DV293" s="267">
        <v>1000</v>
      </c>
      <c r="DW293" s="267">
        <v>2239000</v>
      </c>
      <c r="DX293" s="267">
        <v>349000</v>
      </c>
      <c r="DY293" s="267">
        <v>1545000</v>
      </c>
      <c r="DZ293" s="267">
        <v>349000</v>
      </c>
      <c r="EA293" s="267">
        <v>190000</v>
      </c>
      <c r="EB293" s="267">
        <v>39000</v>
      </c>
      <c r="EC293" s="267">
        <v>816000</v>
      </c>
      <c r="ED293" s="267">
        <v>146000</v>
      </c>
      <c r="EE293" s="267">
        <v>1666000</v>
      </c>
      <c r="EF293" s="267">
        <v>354000</v>
      </c>
      <c r="EG293" s="267">
        <v>1960000</v>
      </c>
      <c r="EH293" s="267">
        <v>301000</v>
      </c>
      <c r="EI293" s="267">
        <v>2200000</v>
      </c>
      <c r="EJ293" s="267">
        <v>323000</v>
      </c>
      <c r="EK293" s="267">
        <v>1</v>
      </c>
      <c r="EL293" s="267">
        <v>1</v>
      </c>
      <c r="EM293" s="267">
        <v>1</v>
      </c>
      <c r="EN293" s="267">
        <v>1</v>
      </c>
      <c r="EO293" s="267">
        <v>0</v>
      </c>
      <c r="EP293" s="267">
        <v>0</v>
      </c>
      <c r="EQ293" s="267">
        <v>1</v>
      </c>
      <c r="ER293" s="267" t="s">
        <v>2006</v>
      </c>
    </row>
    <row r="294" spans="1:148" x14ac:dyDescent="0.35">
      <c r="A294" s="267" t="s">
        <v>2068</v>
      </c>
      <c r="B294" s="267">
        <v>25000</v>
      </c>
      <c r="C294" s="267">
        <v>1000</v>
      </c>
      <c r="D294" s="267">
        <v>1000</v>
      </c>
      <c r="E294" s="267">
        <v>16000</v>
      </c>
      <c r="F294" s="267">
        <v>1000</v>
      </c>
      <c r="G294" s="267">
        <v>1000</v>
      </c>
      <c r="H294" s="267">
        <v>20000</v>
      </c>
      <c r="I294" s="267">
        <v>1000</v>
      </c>
      <c r="J294" s="267">
        <v>1000</v>
      </c>
      <c r="K294" s="267">
        <v>4000</v>
      </c>
      <c r="L294" s="267">
        <v>1000</v>
      </c>
      <c r="M294" s="267">
        <v>2000</v>
      </c>
      <c r="N294" s="267">
        <v>55000</v>
      </c>
      <c r="O294" s="267">
        <v>1000</v>
      </c>
      <c r="P294" s="267">
        <v>1000</v>
      </c>
      <c r="Q294" s="267">
        <v>3000</v>
      </c>
      <c r="R294" s="267">
        <v>1000</v>
      </c>
      <c r="S294" s="267">
        <v>1000</v>
      </c>
      <c r="T294" s="267">
        <v>2000</v>
      </c>
      <c r="U294" s="267">
        <v>1000</v>
      </c>
      <c r="V294" s="267">
        <v>1000</v>
      </c>
      <c r="W294" s="267">
        <v>9000</v>
      </c>
      <c r="X294" s="267">
        <v>1000</v>
      </c>
      <c r="Y294" s="267">
        <v>1000</v>
      </c>
      <c r="Z294" s="267">
        <v>1000</v>
      </c>
      <c r="AA294" s="267">
        <v>1000</v>
      </c>
      <c r="AB294" s="267">
        <v>1000</v>
      </c>
      <c r="AC294" s="267">
        <v>1000</v>
      </c>
      <c r="AD294" s="267">
        <v>1000</v>
      </c>
      <c r="AE294" s="267">
        <v>1000</v>
      </c>
      <c r="AF294" s="267">
        <v>2000</v>
      </c>
      <c r="AG294" s="267">
        <v>1000</v>
      </c>
      <c r="AH294" s="267">
        <v>1000</v>
      </c>
      <c r="AI294" s="267">
        <v>12000</v>
      </c>
      <c r="AJ294" s="267">
        <v>5000</v>
      </c>
      <c r="AK294" s="267">
        <v>1000</v>
      </c>
      <c r="AL294" s="267">
        <v>5000</v>
      </c>
      <c r="AM294" s="267">
        <v>1000</v>
      </c>
      <c r="AN294" s="267">
        <v>1000</v>
      </c>
      <c r="AO294" s="267">
        <v>390000</v>
      </c>
      <c r="AP294" s="267">
        <v>45000</v>
      </c>
      <c r="AQ294" s="267">
        <v>40000</v>
      </c>
      <c r="AR294" s="267">
        <v>26000</v>
      </c>
      <c r="AS294" s="267">
        <v>23000</v>
      </c>
      <c r="AT294" s="267">
        <v>1000</v>
      </c>
      <c r="AU294" s="267">
        <v>25000</v>
      </c>
      <c r="AV294" s="267">
        <v>1000</v>
      </c>
      <c r="AW294" s="267">
        <v>1000</v>
      </c>
      <c r="AX294" s="267">
        <v>10000</v>
      </c>
      <c r="AY294" s="267">
        <v>1000</v>
      </c>
      <c r="AZ294" s="267">
        <v>1000</v>
      </c>
      <c r="BA294" s="267">
        <v>1000</v>
      </c>
      <c r="BB294" s="267">
        <v>1000</v>
      </c>
      <c r="BC294" s="267">
        <v>1000</v>
      </c>
      <c r="BD294" s="267">
        <v>3000</v>
      </c>
      <c r="BE294" s="267">
        <v>1000</v>
      </c>
      <c r="BF294" s="267">
        <v>2000</v>
      </c>
      <c r="BG294" s="267">
        <v>3000</v>
      </c>
      <c r="BH294" s="267">
        <v>1000</v>
      </c>
      <c r="BI294" s="267">
        <v>1000</v>
      </c>
      <c r="BJ294" s="267">
        <v>1000</v>
      </c>
      <c r="BK294" s="267">
        <v>1000</v>
      </c>
      <c r="BL294" s="267">
        <v>1000</v>
      </c>
      <c r="BM294" s="267">
        <v>4000</v>
      </c>
      <c r="BN294" s="267">
        <v>1000</v>
      </c>
      <c r="BO294" s="267">
        <v>1000</v>
      </c>
      <c r="BP294" s="267">
        <v>2000</v>
      </c>
      <c r="BQ294" s="267">
        <v>1000</v>
      </c>
      <c r="BR294" s="267">
        <v>1000</v>
      </c>
      <c r="BS294" s="267">
        <v>1000</v>
      </c>
      <c r="BT294" s="267">
        <v>1000</v>
      </c>
      <c r="BU294" s="267">
        <v>1000</v>
      </c>
      <c r="BV294" s="267">
        <v>1000</v>
      </c>
      <c r="BW294" s="267">
        <v>1000</v>
      </c>
      <c r="BX294" s="267">
        <v>1000</v>
      </c>
      <c r="BY294" s="267">
        <v>1000</v>
      </c>
      <c r="BZ294" s="267">
        <v>1000</v>
      </c>
      <c r="CA294" s="267">
        <v>1000</v>
      </c>
      <c r="CB294" s="267">
        <v>3000</v>
      </c>
      <c r="CC294" s="267">
        <v>1000</v>
      </c>
      <c r="CD294" s="267">
        <v>1000</v>
      </c>
      <c r="CE294" s="267">
        <v>7000</v>
      </c>
      <c r="CF294" s="267">
        <v>1000</v>
      </c>
      <c r="CG294" s="267">
        <v>1000</v>
      </c>
      <c r="CH294" s="267">
        <v>2000</v>
      </c>
      <c r="CI294" s="267">
        <v>1000</v>
      </c>
      <c r="CJ294" s="267">
        <v>1000</v>
      </c>
      <c r="CK294" s="267">
        <v>1000</v>
      </c>
      <c r="CL294" s="267">
        <v>1000</v>
      </c>
      <c r="CM294" s="267">
        <v>1000</v>
      </c>
      <c r="CN294" s="267">
        <v>2000</v>
      </c>
      <c r="CO294" s="267">
        <v>1000</v>
      </c>
      <c r="CP294" s="267">
        <v>1000</v>
      </c>
      <c r="CQ294" s="267">
        <v>1000</v>
      </c>
      <c r="CR294" s="267">
        <v>1000</v>
      </c>
      <c r="CS294" s="267">
        <v>1000</v>
      </c>
      <c r="CT294" s="267">
        <v>9000</v>
      </c>
      <c r="CU294" s="267">
        <v>1000</v>
      </c>
      <c r="CV294" s="267">
        <v>1000</v>
      </c>
      <c r="CW294" s="267">
        <v>30000</v>
      </c>
      <c r="CX294" s="267">
        <v>1000</v>
      </c>
      <c r="CY294" s="267">
        <v>1000</v>
      </c>
      <c r="CZ294" s="267">
        <v>8000</v>
      </c>
      <c r="DA294" s="267">
        <v>1000</v>
      </c>
      <c r="DB294" s="267">
        <v>1000</v>
      </c>
      <c r="DC294" s="267">
        <v>24000</v>
      </c>
      <c r="DD294" s="267">
        <v>1000</v>
      </c>
      <c r="DE294" s="267">
        <v>1000</v>
      </c>
      <c r="DF294" s="267">
        <v>1000</v>
      </c>
      <c r="DG294" s="267">
        <v>1000</v>
      </c>
      <c r="DH294" s="267">
        <v>1000</v>
      </c>
      <c r="DI294" s="267">
        <v>65000</v>
      </c>
      <c r="DJ294" s="267">
        <v>37000</v>
      </c>
      <c r="DK294" s="267">
        <v>16000</v>
      </c>
      <c r="DL294" s="267">
        <v>34000</v>
      </c>
      <c r="DM294" s="267">
        <v>35000</v>
      </c>
      <c r="DN294" s="267">
        <v>16000</v>
      </c>
      <c r="DO294" s="267">
        <v>40000</v>
      </c>
      <c r="DP294" s="267">
        <v>20000</v>
      </c>
      <c r="DQ294" s="267">
        <v>1000</v>
      </c>
      <c r="DR294" s="267">
        <v>174000</v>
      </c>
      <c r="DS294" s="267">
        <v>93000</v>
      </c>
      <c r="DT294" s="267">
        <v>78000</v>
      </c>
      <c r="DU294" s="267">
        <v>360000</v>
      </c>
      <c r="DV294" s="267">
        <v>1000</v>
      </c>
      <c r="DW294" s="267">
        <v>2239000</v>
      </c>
      <c r="DX294" s="267">
        <v>349000</v>
      </c>
      <c r="DY294" s="267">
        <v>1545000</v>
      </c>
      <c r="DZ294" s="267">
        <v>349000</v>
      </c>
      <c r="EA294" s="267">
        <v>190000</v>
      </c>
      <c r="EB294" s="267">
        <v>39000</v>
      </c>
      <c r="EC294" s="267">
        <v>816000</v>
      </c>
      <c r="ED294" s="267">
        <v>146000</v>
      </c>
      <c r="EE294" s="267">
        <v>1666000</v>
      </c>
      <c r="EF294" s="267">
        <v>354000</v>
      </c>
      <c r="EG294" s="267">
        <v>1960000</v>
      </c>
      <c r="EH294" s="267">
        <v>301000</v>
      </c>
      <c r="EI294" s="267">
        <v>2200000</v>
      </c>
      <c r="EJ294" s="267">
        <v>323000</v>
      </c>
      <c r="EK294" s="267">
        <v>1</v>
      </c>
      <c r="EL294" s="267">
        <v>1</v>
      </c>
      <c r="EM294" s="267">
        <v>1</v>
      </c>
      <c r="EN294" s="267">
        <v>1</v>
      </c>
      <c r="EO294" s="267">
        <v>0</v>
      </c>
      <c r="EP294" s="267">
        <v>0</v>
      </c>
      <c r="EQ294" s="267">
        <v>1</v>
      </c>
      <c r="ER294" s="267" t="s">
        <v>2066</v>
      </c>
    </row>
    <row r="295" spans="1:148" x14ac:dyDescent="0.35">
      <c r="A295" s="267" t="s">
        <v>2092</v>
      </c>
      <c r="B295" s="267">
        <v>25000</v>
      </c>
      <c r="C295" s="267">
        <v>1000</v>
      </c>
      <c r="D295" s="267">
        <v>1000</v>
      </c>
      <c r="E295" s="267">
        <v>16000</v>
      </c>
      <c r="F295" s="267">
        <v>1000</v>
      </c>
      <c r="G295" s="267">
        <v>1000</v>
      </c>
      <c r="H295" s="267">
        <v>20000</v>
      </c>
      <c r="I295" s="267">
        <v>1000</v>
      </c>
      <c r="J295" s="267">
        <v>1000</v>
      </c>
      <c r="K295" s="267">
        <v>4000</v>
      </c>
      <c r="L295" s="267">
        <v>1000</v>
      </c>
      <c r="M295" s="267">
        <v>2000</v>
      </c>
      <c r="N295" s="267">
        <v>55000</v>
      </c>
      <c r="O295" s="267">
        <v>1000</v>
      </c>
      <c r="P295" s="267">
        <v>1000</v>
      </c>
      <c r="Q295" s="267">
        <v>3000</v>
      </c>
      <c r="R295" s="267">
        <v>1000</v>
      </c>
      <c r="S295" s="267">
        <v>1000</v>
      </c>
      <c r="T295" s="267">
        <v>2000</v>
      </c>
      <c r="U295" s="267">
        <v>1000</v>
      </c>
      <c r="V295" s="267">
        <v>1000</v>
      </c>
      <c r="W295" s="267">
        <v>9000</v>
      </c>
      <c r="X295" s="267">
        <v>1000</v>
      </c>
      <c r="Y295" s="267">
        <v>1000</v>
      </c>
      <c r="Z295" s="267">
        <v>1000</v>
      </c>
      <c r="AA295" s="267">
        <v>1000</v>
      </c>
      <c r="AB295" s="267">
        <v>1000</v>
      </c>
      <c r="AC295" s="267">
        <v>1000</v>
      </c>
      <c r="AD295" s="267">
        <v>1000</v>
      </c>
      <c r="AE295" s="267">
        <v>1000</v>
      </c>
      <c r="AF295" s="267">
        <v>2000</v>
      </c>
      <c r="AG295" s="267">
        <v>1000</v>
      </c>
      <c r="AH295" s="267">
        <v>1000</v>
      </c>
      <c r="AI295" s="267">
        <v>12000</v>
      </c>
      <c r="AJ295" s="267">
        <v>5000</v>
      </c>
      <c r="AK295" s="267">
        <v>1000</v>
      </c>
      <c r="AL295" s="267">
        <v>5000</v>
      </c>
      <c r="AM295" s="267">
        <v>1000</v>
      </c>
      <c r="AN295" s="267">
        <v>1000</v>
      </c>
      <c r="AO295" s="267">
        <v>390000</v>
      </c>
      <c r="AP295" s="267">
        <v>45000</v>
      </c>
      <c r="AQ295" s="267">
        <v>40000</v>
      </c>
      <c r="AR295" s="267">
        <v>26000</v>
      </c>
      <c r="AS295" s="267">
        <v>23000</v>
      </c>
      <c r="AT295" s="267">
        <v>1000</v>
      </c>
      <c r="AU295" s="267">
        <v>25000</v>
      </c>
      <c r="AV295" s="267">
        <v>1000</v>
      </c>
      <c r="AW295" s="267">
        <v>1000</v>
      </c>
      <c r="AX295" s="267">
        <v>10000</v>
      </c>
      <c r="AY295" s="267">
        <v>1000</v>
      </c>
      <c r="AZ295" s="267">
        <v>1000</v>
      </c>
      <c r="BA295" s="267">
        <v>1000</v>
      </c>
      <c r="BB295" s="267">
        <v>1000</v>
      </c>
      <c r="BC295" s="267">
        <v>1000</v>
      </c>
      <c r="BD295" s="267">
        <v>3000</v>
      </c>
      <c r="BE295" s="267">
        <v>1000</v>
      </c>
      <c r="BF295" s="267">
        <v>2000</v>
      </c>
      <c r="BG295" s="267">
        <v>3000</v>
      </c>
      <c r="BH295" s="267">
        <v>1000</v>
      </c>
      <c r="BI295" s="267">
        <v>1000</v>
      </c>
      <c r="BJ295" s="267">
        <v>1000</v>
      </c>
      <c r="BK295" s="267">
        <v>1000</v>
      </c>
      <c r="BL295" s="267">
        <v>1000</v>
      </c>
      <c r="BM295" s="267">
        <v>4000</v>
      </c>
      <c r="BN295" s="267">
        <v>1000</v>
      </c>
      <c r="BO295" s="267">
        <v>1000</v>
      </c>
      <c r="BP295" s="267">
        <v>2000</v>
      </c>
      <c r="BQ295" s="267">
        <v>1000</v>
      </c>
      <c r="BR295" s="267">
        <v>1000</v>
      </c>
      <c r="BS295" s="267">
        <v>1000</v>
      </c>
      <c r="BT295" s="267">
        <v>1000</v>
      </c>
      <c r="BU295" s="267">
        <v>1000</v>
      </c>
      <c r="BV295" s="267">
        <v>1000</v>
      </c>
      <c r="BW295" s="267">
        <v>1000</v>
      </c>
      <c r="BX295" s="267">
        <v>1000</v>
      </c>
      <c r="BY295" s="267">
        <v>1000</v>
      </c>
      <c r="BZ295" s="267">
        <v>1000</v>
      </c>
      <c r="CA295" s="267">
        <v>1000</v>
      </c>
      <c r="CB295" s="267">
        <v>3000</v>
      </c>
      <c r="CC295" s="267">
        <v>1000</v>
      </c>
      <c r="CD295" s="267">
        <v>1000</v>
      </c>
      <c r="CE295" s="267">
        <v>7000</v>
      </c>
      <c r="CF295" s="267">
        <v>1000</v>
      </c>
      <c r="CG295" s="267">
        <v>1000</v>
      </c>
      <c r="CH295" s="267">
        <v>2000</v>
      </c>
      <c r="CI295" s="267">
        <v>1000</v>
      </c>
      <c r="CJ295" s="267">
        <v>1000</v>
      </c>
      <c r="CK295" s="267">
        <v>1000</v>
      </c>
      <c r="CL295" s="267">
        <v>1000</v>
      </c>
      <c r="CM295" s="267">
        <v>1000</v>
      </c>
      <c r="CN295" s="267">
        <v>2000</v>
      </c>
      <c r="CO295" s="267">
        <v>1000</v>
      </c>
      <c r="CP295" s="267">
        <v>1000</v>
      </c>
      <c r="CQ295" s="267">
        <v>1000</v>
      </c>
      <c r="CR295" s="267">
        <v>1000</v>
      </c>
      <c r="CS295" s="267">
        <v>1000</v>
      </c>
      <c r="CT295" s="267">
        <v>9000</v>
      </c>
      <c r="CU295" s="267">
        <v>1000</v>
      </c>
      <c r="CV295" s="267">
        <v>1000</v>
      </c>
      <c r="CW295" s="267">
        <v>30000</v>
      </c>
      <c r="CX295" s="267">
        <v>1000</v>
      </c>
      <c r="CY295" s="267">
        <v>1000</v>
      </c>
      <c r="CZ295" s="267">
        <v>8000</v>
      </c>
      <c r="DA295" s="267">
        <v>1000</v>
      </c>
      <c r="DB295" s="267">
        <v>1000</v>
      </c>
      <c r="DC295" s="267">
        <v>24000</v>
      </c>
      <c r="DD295" s="267">
        <v>1000</v>
      </c>
      <c r="DE295" s="267">
        <v>1000</v>
      </c>
      <c r="DF295" s="267">
        <v>1000</v>
      </c>
      <c r="DG295" s="267">
        <v>1000</v>
      </c>
      <c r="DH295" s="267">
        <v>1000</v>
      </c>
      <c r="DI295" s="267">
        <v>65000</v>
      </c>
      <c r="DJ295" s="267">
        <v>37000</v>
      </c>
      <c r="DK295" s="267">
        <v>16000</v>
      </c>
      <c r="DL295" s="267">
        <v>34000</v>
      </c>
      <c r="DM295" s="267">
        <v>35000</v>
      </c>
      <c r="DN295" s="267">
        <v>16000</v>
      </c>
      <c r="DO295" s="267">
        <v>40000</v>
      </c>
      <c r="DP295" s="267">
        <v>20000</v>
      </c>
      <c r="DQ295" s="267">
        <v>1000</v>
      </c>
      <c r="DR295" s="267">
        <v>174000</v>
      </c>
      <c r="DS295" s="267">
        <v>93000</v>
      </c>
      <c r="DT295" s="267">
        <v>78000</v>
      </c>
      <c r="DU295" s="267">
        <v>360000</v>
      </c>
      <c r="DV295" s="267">
        <v>1000</v>
      </c>
      <c r="DW295" s="267">
        <v>2239000</v>
      </c>
      <c r="DX295" s="267">
        <v>349000</v>
      </c>
      <c r="DY295" s="267">
        <v>1545000</v>
      </c>
      <c r="DZ295" s="267">
        <v>349000</v>
      </c>
      <c r="EA295" s="267">
        <v>190000</v>
      </c>
      <c r="EB295" s="267">
        <v>39000</v>
      </c>
      <c r="EC295" s="267">
        <v>816000</v>
      </c>
      <c r="ED295" s="267">
        <v>146000</v>
      </c>
      <c r="EE295" s="267">
        <v>1666000</v>
      </c>
      <c r="EF295" s="267">
        <v>354000</v>
      </c>
      <c r="EG295" s="267">
        <v>1960000</v>
      </c>
      <c r="EH295" s="267">
        <v>301000</v>
      </c>
      <c r="EI295" s="267">
        <v>2200000</v>
      </c>
      <c r="EJ295" s="267">
        <v>323000</v>
      </c>
      <c r="EK295" s="267">
        <v>1</v>
      </c>
      <c r="EL295" s="267">
        <v>1</v>
      </c>
      <c r="EM295" s="267">
        <v>1</v>
      </c>
      <c r="EN295" s="267">
        <v>1</v>
      </c>
      <c r="EO295" s="267">
        <v>0</v>
      </c>
      <c r="EP295" s="267">
        <v>0</v>
      </c>
      <c r="EQ295" s="267">
        <v>1</v>
      </c>
      <c r="ER295" s="267" t="s">
        <v>2090</v>
      </c>
    </row>
    <row r="296" spans="1:148" x14ac:dyDescent="0.35">
      <c r="A296" s="267" t="s">
        <v>2095</v>
      </c>
      <c r="B296" s="267">
        <v>25000</v>
      </c>
      <c r="C296" s="267">
        <v>1000</v>
      </c>
      <c r="D296" s="267">
        <v>1000</v>
      </c>
      <c r="E296" s="267">
        <v>16000</v>
      </c>
      <c r="F296" s="267">
        <v>1000</v>
      </c>
      <c r="G296" s="267">
        <v>1000</v>
      </c>
      <c r="H296" s="267">
        <v>20000</v>
      </c>
      <c r="I296" s="267">
        <v>1000</v>
      </c>
      <c r="J296" s="267">
        <v>1000</v>
      </c>
      <c r="K296" s="267">
        <v>4000</v>
      </c>
      <c r="L296" s="267">
        <v>1000</v>
      </c>
      <c r="M296" s="267">
        <v>2000</v>
      </c>
      <c r="N296" s="267">
        <v>55000</v>
      </c>
      <c r="O296" s="267">
        <v>1000</v>
      </c>
      <c r="P296" s="267">
        <v>1000</v>
      </c>
      <c r="Q296" s="267">
        <v>3000</v>
      </c>
      <c r="R296" s="267">
        <v>1000</v>
      </c>
      <c r="S296" s="267">
        <v>1000</v>
      </c>
      <c r="T296" s="267">
        <v>2000</v>
      </c>
      <c r="U296" s="267">
        <v>1000</v>
      </c>
      <c r="V296" s="267">
        <v>1000</v>
      </c>
      <c r="W296" s="267">
        <v>9000</v>
      </c>
      <c r="X296" s="267">
        <v>1000</v>
      </c>
      <c r="Y296" s="267">
        <v>1000</v>
      </c>
      <c r="Z296" s="267">
        <v>1000</v>
      </c>
      <c r="AA296" s="267">
        <v>1000</v>
      </c>
      <c r="AB296" s="267">
        <v>1000</v>
      </c>
      <c r="AC296" s="267">
        <v>1000</v>
      </c>
      <c r="AD296" s="267">
        <v>1000</v>
      </c>
      <c r="AE296" s="267">
        <v>1000</v>
      </c>
      <c r="AF296" s="267">
        <v>2000</v>
      </c>
      <c r="AG296" s="267">
        <v>1000</v>
      </c>
      <c r="AH296" s="267">
        <v>1000</v>
      </c>
      <c r="AI296" s="267">
        <v>12000</v>
      </c>
      <c r="AJ296" s="267">
        <v>5000</v>
      </c>
      <c r="AK296" s="267">
        <v>1000</v>
      </c>
      <c r="AL296" s="267">
        <v>5000</v>
      </c>
      <c r="AM296" s="267">
        <v>1000</v>
      </c>
      <c r="AN296" s="267">
        <v>1000</v>
      </c>
      <c r="AO296" s="267">
        <v>390000</v>
      </c>
      <c r="AP296" s="267">
        <v>45000</v>
      </c>
      <c r="AQ296" s="267">
        <v>40000</v>
      </c>
      <c r="AR296" s="267">
        <v>26000</v>
      </c>
      <c r="AS296" s="267">
        <v>23000</v>
      </c>
      <c r="AT296" s="267">
        <v>1000</v>
      </c>
      <c r="AU296" s="267">
        <v>25000</v>
      </c>
      <c r="AV296" s="267">
        <v>1000</v>
      </c>
      <c r="AW296" s="267">
        <v>1000</v>
      </c>
      <c r="AX296" s="267">
        <v>10000</v>
      </c>
      <c r="AY296" s="267">
        <v>1000</v>
      </c>
      <c r="AZ296" s="267">
        <v>1000</v>
      </c>
      <c r="BA296" s="267">
        <v>1000</v>
      </c>
      <c r="BB296" s="267">
        <v>1000</v>
      </c>
      <c r="BC296" s="267">
        <v>1000</v>
      </c>
      <c r="BD296" s="267">
        <v>3000</v>
      </c>
      <c r="BE296" s="267">
        <v>1000</v>
      </c>
      <c r="BF296" s="267">
        <v>2000</v>
      </c>
      <c r="BG296" s="267">
        <v>3000</v>
      </c>
      <c r="BH296" s="267">
        <v>1000</v>
      </c>
      <c r="BI296" s="267">
        <v>1000</v>
      </c>
      <c r="BJ296" s="267">
        <v>1000</v>
      </c>
      <c r="BK296" s="267">
        <v>1000</v>
      </c>
      <c r="BL296" s="267">
        <v>1000</v>
      </c>
      <c r="BM296" s="267">
        <v>4000</v>
      </c>
      <c r="BN296" s="267">
        <v>1000</v>
      </c>
      <c r="BO296" s="267">
        <v>1000</v>
      </c>
      <c r="BP296" s="267">
        <v>2000</v>
      </c>
      <c r="BQ296" s="267">
        <v>1000</v>
      </c>
      <c r="BR296" s="267">
        <v>1000</v>
      </c>
      <c r="BS296" s="267">
        <v>1000</v>
      </c>
      <c r="BT296" s="267">
        <v>1000</v>
      </c>
      <c r="BU296" s="267">
        <v>1000</v>
      </c>
      <c r="BV296" s="267">
        <v>1000</v>
      </c>
      <c r="BW296" s="267">
        <v>1000</v>
      </c>
      <c r="BX296" s="267">
        <v>1000</v>
      </c>
      <c r="BY296" s="267">
        <v>1000</v>
      </c>
      <c r="BZ296" s="267">
        <v>1000</v>
      </c>
      <c r="CA296" s="267">
        <v>1000</v>
      </c>
      <c r="CB296" s="267">
        <v>3000</v>
      </c>
      <c r="CC296" s="267">
        <v>1000</v>
      </c>
      <c r="CD296" s="267">
        <v>1000</v>
      </c>
      <c r="CE296" s="267">
        <v>7000</v>
      </c>
      <c r="CF296" s="267">
        <v>1000</v>
      </c>
      <c r="CG296" s="267">
        <v>1000</v>
      </c>
      <c r="CH296" s="267">
        <v>2000</v>
      </c>
      <c r="CI296" s="267">
        <v>1000</v>
      </c>
      <c r="CJ296" s="267">
        <v>1000</v>
      </c>
      <c r="CK296" s="267">
        <v>1000</v>
      </c>
      <c r="CL296" s="267">
        <v>1000</v>
      </c>
      <c r="CM296" s="267">
        <v>1000</v>
      </c>
      <c r="CN296" s="267">
        <v>2000</v>
      </c>
      <c r="CO296" s="267">
        <v>1000</v>
      </c>
      <c r="CP296" s="267">
        <v>1000</v>
      </c>
      <c r="CQ296" s="267">
        <v>1000</v>
      </c>
      <c r="CR296" s="267">
        <v>1000</v>
      </c>
      <c r="CS296" s="267">
        <v>1000</v>
      </c>
      <c r="CT296" s="267">
        <v>9000</v>
      </c>
      <c r="CU296" s="267">
        <v>1000</v>
      </c>
      <c r="CV296" s="267">
        <v>1000</v>
      </c>
      <c r="CW296" s="267">
        <v>30000</v>
      </c>
      <c r="CX296" s="267">
        <v>1000</v>
      </c>
      <c r="CY296" s="267">
        <v>1000</v>
      </c>
      <c r="CZ296" s="267">
        <v>8000</v>
      </c>
      <c r="DA296" s="267">
        <v>1000</v>
      </c>
      <c r="DB296" s="267">
        <v>1000</v>
      </c>
      <c r="DC296" s="267">
        <v>24000</v>
      </c>
      <c r="DD296" s="267">
        <v>1000</v>
      </c>
      <c r="DE296" s="267">
        <v>1000</v>
      </c>
      <c r="DF296" s="267">
        <v>1000</v>
      </c>
      <c r="DG296" s="267">
        <v>1000</v>
      </c>
      <c r="DH296" s="267">
        <v>1000</v>
      </c>
      <c r="DI296" s="267">
        <v>65000</v>
      </c>
      <c r="DJ296" s="267">
        <v>37000</v>
      </c>
      <c r="DK296" s="267">
        <v>16000</v>
      </c>
      <c r="DL296" s="267">
        <v>34000</v>
      </c>
      <c r="DM296" s="267">
        <v>35000</v>
      </c>
      <c r="DN296" s="267">
        <v>16000</v>
      </c>
      <c r="DO296" s="267">
        <v>40000</v>
      </c>
      <c r="DP296" s="267">
        <v>20000</v>
      </c>
      <c r="DQ296" s="267">
        <v>1000</v>
      </c>
      <c r="DR296" s="267">
        <v>174000</v>
      </c>
      <c r="DS296" s="267">
        <v>93000</v>
      </c>
      <c r="DT296" s="267">
        <v>78000</v>
      </c>
      <c r="DU296" s="267">
        <v>360000</v>
      </c>
      <c r="DV296" s="267">
        <v>1000</v>
      </c>
      <c r="DW296" s="267">
        <v>2239000</v>
      </c>
      <c r="DX296" s="267">
        <v>349000</v>
      </c>
      <c r="DY296" s="267">
        <v>1545000</v>
      </c>
      <c r="DZ296" s="267">
        <v>349000</v>
      </c>
      <c r="EA296" s="267">
        <v>190000</v>
      </c>
      <c r="EB296" s="267">
        <v>39000</v>
      </c>
      <c r="EC296" s="267">
        <v>816000</v>
      </c>
      <c r="ED296" s="267">
        <v>146000</v>
      </c>
      <c r="EE296" s="267">
        <v>1666000</v>
      </c>
      <c r="EF296" s="267">
        <v>354000</v>
      </c>
      <c r="EG296" s="267">
        <v>1960000</v>
      </c>
      <c r="EH296" s="267">
        <v>301000</v>
      </c>
      <c r="EI296" s="267">
        <v>2200000</v>
      </c>
      <c r="EJ296" s="267">
        <v>323000</v>
      </c>
      <c r="EK296" s="267">
        <v>1</v>
      </c>
      <c r="EL296" s="267">
        <v>1</v>
      </c>
      <c r="EM296" s="267">
        <v>1</v>
      </c>
      <c r="EN296" s="267">
        <v>1</v>
      </c>
      <c r="EO296" s="267">
        <v>0</v>
      </c>
      <c r="EP296" s="267">
        <v>0</v>
      </c>
      <c r="EQ296" s="267">
        <v>1</v>
      </c>
      <c r="ER296" s="267" t="s">
        <v>2093</v>
      </c>
    </row>
    <row r="297" spans="1:148" x14ac:dyDescent="0.35">
      <c r="A297" s="267" t="s">
        <v>2176</v>
      </c>
      <c r="B297" s="267">
        <v>25000</v>
      </c>
      <c r="C297" s="267">
        <v>1000</v>
      </c>
      <c r="D297" s="267">
        <v>1000</v>
      </c>
      <c r="E297" s="267">
        <v>16000</v>
      </c>
      <c r="F297" s="267">
        <v>1000</v>
      </c>
      <c r="G297" s="267">
        <v>1000</v>
      </c>
      <c r="H297" s="267">
        <v>20000</v>
      </c>
      <c r="I297" s="267">
        <v>1000</v>
      </c>
      <c r="J297" s="267">
        <v>1000</v>
      </c>
      <c r="K297" s="267">
        <v>4000</v>
      </c>
      <c r="L297" s="267">
        <v>1000</v>
      </c>
      <c r="M297" s="267">
        <v>2000</v>
      </c>
      <c r="N297" s="267">
        <v>55000</v>
      </c>
      <c r="O297" s="267">
        <v>1000</v>
      </c>
      <c r="P297" s="267">
        <v>1000</v>
      </c>
      <c r="Q297" s="267">
        <v>3000</v>
      </c>
      <c r="R297" s="267">
        <v>1000</v>
      </c>
      <c r="S297" s="267">
        <v>1000</v>
      </c>
      <c r="T297" s="267">
        <v>2000</v>
      </c>
      <c r="U297" s="267">
        <v>1000</v>
      </c>
      <c r="V297" s="267">
        <v>1000</v>
      </c>
      <c r="W297" s="267">
        <v>9000</v>
      </c>
      <c r="X297" s="267">
        <v>1000</v>
      </c>
      <c r="Y297" s="267">
        <v>1000</v>
      </c>
      <c r="Z297" s="267">
        <v>1000</v>
      </c>
      <c r="AA297" s="267">
        <v>1000</v>
      </c>
      <c r="AB297" s="267">
        <v>1000</v>
      </c>
      <c r="AC297" s="267">
        <v>1000</v>
      </c>
      <c r="AD297" s="267">
        <v>1000</v>
      </c>
      <c r="AE297" s="267">
        <v>1000</v>
      </c>
      <c r="AF297" s="267">
        <v>2000</v>
      </c>
      <c r="AG297" s="267">
        <v>1000</v>
      </c>
      <c r="AH297" s="267">
        <v>1000</v>
      </c>
      <c r="AI297" s="267">
        <v>12000</v>
      </c>
      <c r="AJ297" s="267">
        <v>5000</v>
      </c>
      <c r="AK297" s="267">
        <v>1000</v>
      </c>
      <c r="AL297" s="267">
        <v>5000</v>
      </c>
      <c r="AM297" s="267">
        <v>1000</v>
      </c>
      <c r="AN297" s="267">
        <v>1000</v>
      </c>
      <c r="AO297" s="267">
        <v>390000</v>
      </c>
      <c r="AP297" s="267">
        <v>45000</v>
      </c>
      <c r="AQ297" s="267">
        <v>40000</v>
      </c>
      <c r="AR297" s="267">
        <v>26000</v>
      </c>
      <c r="AS297" s="267">
        <v>23000</v>
      </c>
      <c r="AT297" s="267">
        <v>1000</v>
      </c>
      <c r="AU297" s="267">
        <v>25000</v>
      </c>
      <c r="AV297" s="267">
        <v>1000</v>
      </c>
      <c r="AW297" s="267">
        <v>1000</v>
      </c>
      <c r="AX297" s="267">
        <v>10000</v>
      </c>
      <c r="AY297" s="267">
        <v>1000</v>
      </c>
      <c r="AZ297" s="267">
        <v>1000</v>
      </c>
      <c r="BA297" s="267">
        <v>1000</v>
      </c>
      <c r="BB297" s="267">
        <v>1000</v>
      </c>
      <c r="BC297" s="267">
        <v>1000</v>
      </c>
      <c r="BD297" s="267">
        <v>3000</v>
      </c>
      <c r="BE297" s="267">
        <v>1000</v>
      </c>
      <c r="BF297" s="267">
        <v>2000</v>
      </c>
      <c r="BG297" s="267">
        <v>3000</v>
      </c>
      <c r="BH297" s="267">
        <v>1000</v>
      </c>
      <c r="BI297" s="267">
        <v>1000</v>
      </c>
      <c r="BJ297" s="267">
        <v>1000</v>
      </c>
      <c r="BK297" s="267">
        <v>1000</v>
      </c>
      <c r="BL297" s="267">
        <v>1000</v>
      </c>
      <c r="BM297" s="267">
        <v>4000</v>
      </c>
      <c r="BN297" s="267">
        <v>1000</v>
      </c>
      <c r="BO297" s="267">
        <v>1000</v>
      </c>
      <c r="BP297" s="267">
        <v>2000</v>
      </c>
      <c r="BQ297" s="267">
        <v>1000</v>
      </c>
      <c r="BR297" s="267">
        <v>1000</v>
      </c>
      <c r="BS297" s="267">
        <v>1000</v>
      </c>
      <c r="BT297" s="267">
        <v>1000</v>
      </c>
      <c r="BU297" s="267">
        <v>1000</v>
      </c>
      <c r="BV297" s="267">
        <v>1000</v>
      </c>
      <c r="BW297" s="267">
        <v>1000</v>
      </c>
      <c r="BX297" s="267">
        <v>1000</v>
      </c>
      <c r="BY297" s="267">
        <v>1000</v>
      </c>
      <c r="BZ297" s="267">
        <v>1000</v>
      </c>
      <c r="CA297" s="267">
        <v>1000</v>
      </c>
      <c r="CB297" s="267">
        <v>3000</v>
      </c>
      <c r="CC297" s="267">
        <v>1000</v>
      </c>
      <c r="CD297" s="267">
        <v>1000</v>
      </c>
      <c r="CE297" s="267">
        <v>7000</v>
      </c>
      <c r="CF297" s="267">
        <v>1000</v>
      </c>
      <c r="CG297" s="267">
        <v>1000</v>
      </c>
      <c r="CH297" s="267">
        <v>2000</v>
      </c>
      <c r="CI297" s="267">
        <v>1000</v>
      </c>
      <c r="CJ297" s="267">
        <v>1000</v>
      </c>
      <c r="CK297" s="267">
        <v>1000</v>
      </c>
      <c r="CL297" s="267">
        <v>1000</v>
      </c>
      <c r="CM297" s="267">
        <v>1000</v>
      </c>
      <c r="CN297" s="267">
        <v>2000</v>
      </c>
      <c r="CO297" s="267">
        <v>1000</v>
      </c>
      <c r="CP297" s="267">
        <v>1000</v>
      </c>
      <c r="CQ297" s="267">
        <v>1000</v>
      </c>
      <c r="CR297" s="267">
        <v>1000</v>
      </c>
      <c r="CS297" s="267">
        <v>1000</v>
      </c>
      <c r="CT297" s="267">
        <v>9000</v>
      </c>
      <c r="CU297" s="267">
        <v>1000</v>
      </c>
      <c r="CV297" s="267">
        <v>1000</v>
      </c>
      <c r="CW297" s="267">
        <v>30000</v>
      </c>
      <c r="CX297" s="267">
        <v>1000</v>
      </c>
      <c r="CY297" s="267">
        <v>1000</v>
      </c>
      <c r="CZ297" s="267">
        <v>8000</v>
      </c>
      <c r="DA297" s="267">
        <v>1000</v>
      </c>
      <c r="DB297" s="267">
        <v>1000</v>
      </c>
      <c r="DC297" s="267">
        <v>24000</v>
      </c>
      <c r="DD297" s="267">
        <v>1000</v>
      </c>
      <c r="DE297" s="267">
        <v>1000</v>
      </c>
      <c r="DF297" s="267">
        <v>1000</v>
      </c>
      <c r="DG297" s="267">
        <v>1000</v>
      </c>
      <c r="DH297" s="267">
        <v>1000</v>
      </c>
      <c r="DI297" s="267">
        <v>65000</v>
      </c>
      <c r="DJ297" s="267">
        <v>37000</v>
      </c>
      <c r="DK297" s="267">
        <v>16000</v>
      </c>
      <c r="DL297" s="267">
        <v>34000</v>
      </c>
      <c r="DM297" s="267">
        <v>35000</v>
      </c>
      <c r="DN297" s="267">
        <v>16000</v>
      </c>
      <c r="DO297" s="267">
        <v>40000</v>
      </c>
      <c r="DP297" s="267">
        <v>20000</v>
      </c>
      <c r="DQ297" s="267">
        <v>1000</v>
      </c>
      <c r="DR297" s="267">
        <v>174000</v>
      </c>
      <c r="DS297" s="267">
        <v>93000</v>
      </c>
      <c r="DT297" s="267">
        <v>78000</v>
      </c>
      <c r="DU297" s="267">
        <v>360000</v>
      </c>
      <c r="DV297" s="267">
        <v>1000</v>
      </c>
      <c r="DW297" s="267">
        <v>2239000</v>
      </c>
      <c r="DX297" s="267">
        <v>349000</v>
      </c>
      <c r="DY297" s="267">
        <v>1545000</v>
      </c>
      <c r="DZ297" s="267">
        <v>349000</v>
      </c>
      <c r="EA297" s="267">
        <v>190000</v>
      </c>
      <c r="EB297" s="267">
        <v>39000</v>
      </c>
      <c r="EC297" s="267">
        <v>816000</v>
      </c>
      <c r="ED297" s="267">
        <v>146000</v>
      </c>
      <c r="EE297" s="267">
        <v>1666000</v>
      </c>
      <c r="EF297" s="267">
        <v>354000</v>
      </c>
      <c r="EG297" s="267">
        <v>1960000</v>
      </c>
      <c r="EH297" s="267">
        <v>301000</v>
      </c>
      <c r="EI297" s="267">
        <v>2200000</v>
      </c>
      <c r="EJ297" s="267">
        <v>323000</v>
      </c>
      <c r="EK297" s="267">
        <v>1</v>
      </c>
      <c r="EL297" s="267">
        <v>1</v>
      </c>
      <c r="EM297" s="267">
        <v>1</v>
      </c>
      <c r="EN297" s="267">
        <v>1</v>
      </c>
      <c r="EO297" s="267">
        <v>0</v>
      </c>
      <c r="EP297" s="267">
        <v>0</v>
      </c>
      <c r="EQ297" s="267">
        <v>1</v>
      </c>
      <c r="ER297" s="267" t="s">
        <v>2174</v>
      </c>
    </row>
    <row r="298" spans="1:148" x14ac:dyDescent="0.35">
      <c r="A298" s="267" t="s">
        <v>1141</v>
      </c>
      <c r="B298" s="267">
        <v>56000</v>
      </c>
      <c r="C298" s="267">
        <v>7000</v>
      </c>
      <c r="D298" s="267">
        <v>3000</v>
      </c>
      <c r="E298" s="267">
        <v>45000</v>
      </c>
      <c r="F298" s="267">
        <v>14000</v>
      </c>
      <c r="G298" s="267">
        <v>2000</v>
      </c>
      <c r="H298" s="267">
        <v>47000</v>
      </c>
      <c r="I298" s="267">
        <v>4000</v>
      </c>
      <c r="J298" s="267">
        <v>1000</v>
      </c>
      <c r="K298" s="267">
        <v>4000</v>
      </c>
      <c r="L298" s="267">
        <v>1000</v>
      </c>
      <c r="M298" s="267">
        <v>1000</v>
      </c>
      <c r="N298" s="267">
        <v>195000</v>
      </c>
      <c r="O298" s="267">
        <v>1000</v>
      </c>
      <c r="P298" s="267">
        <v>1000</v>
      </c>
      <c r="Q298" s="267">
        <v>1000</v>
      </c>
      <c r="R298" s="267">
        <v>1000</v>
      </c>
      <c r="S298" s="267">
        <v>1000</v>
      </c>
      <c r="T298" s="267">
        <v>17000</v>
      </c>
      <c r="U298" s="267">
        <v>1000</v>
      </c>
      <c r="V298" s="267">
        <v>1000</v>
      </c>
      <c r="W298" s="267">
        <v>6000</v>
      </c>
      <c r="X298" s="267">
        <v>1000</v>
      </c>
      <c r="Y298" s="267">
        <v>1000</v>
      </c>
      <c r="Z298" s="267">
        <v>1000</v>
      </c>
      <c r="AA298" s="267">
        <v>1000</v>
      </c>
      <c r="AB298" s="267">
        <v>1000</v>
      </c>
      <c r="AC298" s="267">
        <v>1000</v>
      </c>
      <c r="AD298" s="267">
        <v>1000</v>
      </c>
      <c r="AE298" s="267">
        <v>1000</v>
      </c>
      <c r="AF298" s="267">
        <v>1000</v>
      </c>
      <c r="AG298" s="267">
        <v>1000</v>
      </c>
      <c r="AH298" s="267">
        <v>1000</v>
      </c>
      <c r="AI298" s="267">
        <v>29000</v>
      </c>
      <c r="AJ298" s="267">
        <v>11000</v>
      </c>
      <c r="AK298" s="267">
        <v>3000</v>
      </c>
      <c r="AL298" s="267">
        <v>1000</v>
      </c>
      <c r="AM298" s="267">
        <v>1000</v>
      </c>
      <c r="AN298" s="267">
        <v>1000</v>
      </c>
      <c r="AO298" s="267">
        <v>2000</v>
      </c>
      <c r="AP298" s="267">
        <v>1000</v>
      </c>
      <c r="AQ298" s="267">
        <v>1000</v>
      </c>
      <c r="AR298" s="267">
        <v>4000</v>
      </c>
      <c r="AS298" s="267">
        <v>1000</v>
      </c>
      <c r="AT298" s="267">
        <v>1000</v>
      </c>
      <c r="AU298" s="267">
        <v>1000</v>
      </c>
      <c r="AV298" s="267">
        <v>1000</v>
      </c>
      <c r="AW298" s="267">
        <v>1000</v>
      </c>
      <c r="AX298" s="267">
        <v>3000</v>
      </c>
      <c r="AY298" s="267">
        <v>1000</v>
      </c>
      <c r="AZ298" s="267">
        <v>1000</v>
      </c>
      <c r="BA298" s="267">
        <v>1000</v>
      </c>
      <c r="BB298" s="267">
        <v>1000</v>
      </c>
      <c r="BC298" s="267">
        <v>1000</v>
      </c>
      <c r="BD298" s="267">
        <v>6000</v>
      </c>
      <c r="BE298" s="267">
        <v>1000</v>
      </c>
      <c r="BF298" s="267">
        <v>1000</v>
      </c>
      <c r="BG298" s="267">
        <v>1000</v>
      </c>
      <c r="BH298" s="267">
        <v>1000</v>
      </c>
      <c r="BI298" s="267">
        <v>1000</v>
      </c>
      <c r="BJ298" s="267">
        <v>1000</v>
      </c>
      <c r="BK298" s="267">
        <v>1000</v>
      </c>
      <c r="BL298" s="267">
        <v>1000</v>
      </c>
      <c r="BM298" s="267">
        <v>2000</v>
      </c>
      <c r="BN298" s="267">
        <v>1000</v>
      </c>
      <c r="BO298" s="267">
        <v>1000</v>
      </c>
      <c r="BP298" s="267">
        <v>10000</v>
      </c>
      <c r="BQ298" s="267">
        <v>2000</v>
      </c>
      <c r="BR298" s="267">
        <v>1000</v>
      </c>
      <c r="BS298" s="267">
        <v>3000</v>
      </c>
      <c r="BT298" s="267">
        <v>1000</v>
      </c>
      <c r="BU298" s="267">
        <v>7000</v>
      </c>
      <c r="BV298" s="267">
        <v>1000</v>
      </c>
      <c r="BW298" s="267">
        <v>1000</v>
      </c>
      <c r="BX298" s="267">
        <v>1000</v>
      </c>
      <c r="BY298" s="267">
        <v>1000</v>
      </c>
      <c r="BZ298" s="267">
        <v>1000</v>
      </c>
      <c r="CA298" s="267">
        <v>1000</v>
      </c>
      <c r="CB298" s="267">
        <v>1000</v>
      </c>
      <c r="CC298" s="267">
        <v>1000</v>
      </c>
      <c r="CD298" s="267">
        <v>1000</v>
      </c>
      <c r="CE298" s="267">
        <v>1000</v>
      </c>
      <c r="CF298" s="267">
        <v>1000</v>
      </c>
      <c r="CG298" s="267">
        <v>1000</v>
      </c>
      <c r="CH298" s="267">
        <v>13000</v>
      </c>
      <c r="CI298" s="267">
        <v>1000</v>
      </c>
      <c r="CJ298" s="267">
        <v>2000</v>
      </c>
      <c r="CK298" s="267">
        <v>1000</v>
      </c>
      <c r="CL298" s="267">
        <v>1000</v>
      </c>
      <c r="CM298" s="267">
        <v>1000</v>
      </c>
      <c r="CN298" s="267">
        <v>8000</v>
      </c>
      <c r="CO298" s="267">
        <v>1000</v>
      </c>
      <c r="CP298" s="267">
        <v>1000</v>
      </c>
      <c r="CQ298" s="267">
        <v>1000</v>
      </c>
      <c r="CR298" s="267">
        <v>1000</v>
      </c>
      <c r="CS298" s="267">
        <v>1000</v>
      </c>
      <c r="CT298" s="267">
        <v>8000</v>
      </c>
      <c r="CU298" s="267">
        <v>1000</v>
      </c>
      <c r="CV298" s="267">
        <v>1000</v>
      </c>
      <c r="CW298" s="267">
        <v>16000</v>
      </c>
      <c r="CX298" s="267">
        <v>4000</v>
      </c>
      <c r="CY298" s="267">
        <v>6000</v>
      </c>
      <c r="CZ298" s="267">
        <v>8000</v>
      </c>
      <c r="DA298" s="267">
        <v>3000</v>
      </c>
      <c r="DB298" s="267">
        <v>1000</v>
      </c>
      <c r="DC298" s="267">
        <v>1000</v>
      </c>
      <c r="DD298" s="267">
        <v>1000</v>
      </c>
      <c r="DE298" s="267">
        <v>1000</v>
      </c>
      <c r="DF298" s="267">
        <v>12000</v>
      </c>
      <c r="DG298" s="267">
        <v>1000</v>
      </c>
      <c r="DH298" s="267">
        <v>2000</v>
      </c>
      <c r="DI298" s="267">
        <v>122000</v>
      </c>
      <c r="DJ298" s="267">
        <v>12000</v>
      </c>
      <c r="DK298" s="267">
        <v>27000</v>
      </c>
      <c r="DL298" s="267">
        <v>15000</v>
      </c>
      <c r="DM298" s="267">
        <v>24000</v>
      </c>
      <c r="DN298" s="267">
        <v>11000</v>
      </c>
      <c r="DO298" s="267">
        <v>2000</v>
      </c>
      <c r="DP298" s="267">
        <v>1000</v>
      </c>
      <c r="DQ298" s="267">
        <v>1000</v>
      </c>
      <c r="DR298" s="267">
        <v>228000</v>
      </c>
      <c r="DS298" s="267">
        <v>32000</v>
      </c>
      <c r="DT298" s="267">
        <v>39000</v>
      </c>
      <c r="DU298" s="267">
        <v>248000</v>
      </c>
      <c r="DV298" s="267">
        <v>4000</v>
      </c>
      <c r="DW298" s="267">
        <v>1613000</v>
      </c>
      <c r="DX298" s="267">
        <v>211000</v>
      </c>
      <c r="DY298" s="267">
        <v>1124000</v>
      </c>
      <c r="DZ298" s="267">
        <v>191000</v>
      </c>
      <c r="EA298" s="267">
        <v>235000</v>
      </c>
      <c r="EB298" s="267">
        <v>100000</v>
      </c>
      <c r="EC298" s="267">
        <v>632000</v>
      </c>
      <c r="ED298" s="267">
        <v>105000</v>
      </c>
      <c r="EE298" s="267">
        <v>1283000</v>
      </c>
      <c r="EF298" s="267">
        <v>234000</v>
      </c>
      <c r="EG298" s="267">
        <v>1462000</v>
      </c>
      <c r="EH298" s="267">
        <v>251000</v>
      </c>
      <c r="EI298" s="267">
        <v>1783000</v>
      </c>
      <c r="EJ298" s="267">
        <v>254000</v>
      </c>
      <c r="EK298" s="267">
        <v>1</v>
      </c>
      <c r="EL298" s="267">
        <v>1</v>
      </c>
      <c r="EM298" s="267">
        <v>1</v>
      </c>
      <c r="EN298" s="267">
        <v>0</v>
      </c>
      <c r="EO298" s="267">
        <v>0</v>
      </c>
      <c r="EP298" s="267">
        <v>0</v>
      </c>
      <c r="EQ298" s="267">
        <v>0</v>
      </c>
      <c r="ER298" s="267" t="s">
        <v>1139</v>
      </c>
    </row>
    <row r="299" spans="1:148" x14ac:dyDescent="0.35">
      <c r="A299" s="267" t="s">
        <v>1253</v>
      </c>
      <c r="B299" s="267">
        <v>56000</v>
      </c>
      <c r="C299" s="267">
        <v>7000</v>
      </c>
      <c r="D299" s="267">
        <v>3000</v>
      </c>
      <c r="E299" s="267">
        <v>45000</v>
      </c>
      <c r="F299" s="267">
        <v>14000</v>
      </c>
      <c r="G299" s="267">
        <v>2000</v>
      </c>
      <c r="H299" s="267">
        <v>47000</v>
      </c>
      <c r="I299" s="267">
        <v>4000</v>
      </c>
      <c r="J299" s="267">
        <v>1000</v>
      </c>
      <c r="K299" s="267">
        <v>4000</v>
      </c>
      <c r="L299" s="267">
        <v>1000</v>
      </c>
      <c r="M299" s="267">
        <v>1000</v>
      </c>
      <c r="N299" s="267">
        <v>195000</v>
      </c>
      <c r="O299" s="267">
        <v>1000</v>
      </c>
      <c r="P299" s="267">
        <v>1000</v>
      </c>
      <c r="Q299" s="267">
        <v>1000</v>
      </c>
      <c r="R299" s="267">
        <v>1000</v>
      </c>
      <c r="S299" s="267">
        <v>1000</v>
      </c>
      <c r="T299" s="267">
        <v>17000</v>
      </c>
      <c r="U299" s="267">
        <v>1000</v>
      </c>
      <c r="V299" s="267">
        <v>1000</v>
      </c>
      <c r="W299" s="267">
        <v>6000</v>
      </c>
      <c r="X299" s="267">
        <v>1000</v>
      </c>
      <c r="Y299" s="267">
        <v>1000</v>
      </c>
      <c r="Z299" s="267">
        <v>1000</v>
      </c>
      <c r="AA299" s="267">
        <v>1000</v>
      </c>
      <c r="AB299" s="267">
        <v>1000</v>
      </c>
      <c r="AC299" s="267">
        <v>1000</v>
      </c>
      <c r="AD299" s="267">
        <v>1000</v>
      </c>
      <c r="AE299" s="267">
        <v>1000</v>
      </c>
      <c r="AF299" s="267">
        <v>1000</v>
      </c>
      <c r="AG299" s="267">
        <v>1000</v>
      </c>
      <c r="AH299" s="267">
        <v>1000</v>
      </c>
      <c r="AI299" s="267">
        <v>29000</v>
      </c>
      <c r="AJ299" s="267">
        <v>11000</v>
      </c>
      <c r="AK299" s="267">
        <v>3000</v>
      </c>
      <c r="AL299" s="267">
        <v>1000</v>
      </c>
      <c r="AM299" s="267">
        <v>1000</v>
      </c>
      <c r="AN299" s="267">
        <v>1000</v>
      </c>
      <c r="AO299" s="267">
        <v>2000</v>
      </c>
      <c r="AP299" s="267">
        <v>1000</v>
      </c>
      <c r="AQ299" s="267">
        <v>1000</v>
      </c>
      <c r="AR299" s="267">
        <v>4000</v>
      </c>
      <c r="AS299" s="267">
        <v>1000</v>
      </c>
      <c r="AT299" s="267">
        <v>1000</v>
      </c>
      <c r="AU299" s="267">
        <v>1000</v>
      </c>
      <c r="AV299" s="267">
        <v>1000</v>
      </c>
      <c r="AW299" s="267">
        <v>1000</v>
      </c>
      <c r="AX299" s="267">
        <v>3000</v>
      </c>
      <c r="AY299" s="267">
        <v>1000</v>
      </c>
      <c r="AZ299" s="267">
        <v>1000</v>
      </c>
      <c r="BA299" s="267">
        <v>1000</v>
      </c>
      <c r="BB299" s="267">
        <v>1000</v>
      </c>
      <c r="BC299" s="267">
        <v>1000</v>
      </c>
      <c r="BD299" s="267">
        <v>6000</v>
      </c>
      <c r="BE299" s="267">
        <v>1000</v>
      </c>
      <c r="BF299" s="267">
        <v>1000</v>
      </c>
      <c r="BG299" s="267">
        <v>1000</v>
      </c>
      <c r="BH299" s="267">
        <v>1000</v>
      </c>
      <c r="BI299" s="267">
        <v>1000</v>
      </c>
      <c r="BJ299" s="267">
        <v>1000</v>
      </c>
      <c r="BK299" s="267">
        <v>1000</v>
      </c>
      <c r="BL299" s="267">
        <v>1000</v>
      </c>
      <c r="BM299" s="267">
        <v>2000</v>
      </c>
      <c r="BN299" s="267">
        <v>1000</v>
      </c>
      <c r="BO299" s="267">
        <v>1000</v>
      </c>
      <c r="BP299" s="267">
        <v>10000</v>
      </c>
      <c r="BQ299" s="267">
        <v>2000</v>
      </c>
      <c r="BR299" s="267">
        <v>1000</v>
      </c>
      <c r="BS299" s="267">
        <v>3000</v>
      </c>
      <c r="BT299" s="267">
        <v>1000</v>
      </c>
      <c r="BU299" s="267">
        <v>7000</v>
      </c>
      <c r="BV299" s="267">
        <v>1000</v>
      </c>
      <c r="BW299" s="267">
        <v>1000</v>
      </c>
      <c r="BX299" s="267">
        <v>1000</v>
      </c>
      <c r="BY299" s="267">
        <v>1000</v>
      </c>
      <c r="BZ299" s="267">
        <v>1000</v>
      </c>
      <c r="CA299" s="267">
        <v>1000</v>
      </c>
      <c r="CB299" s="267">
        <v>1000</v>
      </c>
      <c r="CC299" s="267">
        <v>1000</v>
      </c>
      <c r="CD299" s="267">
        <v>1000</v>
      </c>
      <c r="CE299" s="267">
        <v>1000</v>
      </c>
      <c r="CF299" s="267">
        <v>1000</v>
      </c>
      <c r="CG299" s="267">
        <v>1000</v>
      </c>
      <c r="CH299" s="267">
        <v>13000</v>
      </c>
      <c r="CI299" s="267">
        <v>1000</v>
      </c>
      <c r="CJ299" s="267">
        <v>2000</v>
      </c>
      <c r="CK299" s="267">
        <v>1000</v>
      </c>
      <c r="CL299" s="267">
        <v>1000</v>
      </c>
      <c r="CM299" s="267">
        <v>1000</v>
      </c>
      <c r="CN299" s="267">
        <v>8000</v>
      </c>
      <c r="CO299" s="267">
        <v>1000</v>
      </c>
      <c r="CP299" s="267">
        <v>1000</v>
      </c>
      <c r="CQ299" s="267">
        <v>1000</v>
      </c>
      <c r="CR299" s="267">
        <v>1000</v>
      </c>
      <c r="CS299" s="267">
        <v>1000</v>
      </c>
      <c r="CT299" s="267">
        <v>8000</v>
      </c>
      <c r="CU299" s="267">
        <v>1000</v>
      </c>
      <c r="CV299" s="267">
        <v>1000</v>
      </c>
      <c r="CW299" s="267">
        <v>16000</v>
      </c>
      <c r="CX299" s="267">
        <v>4000</v>
      </c>
      <c r="CY299" s="267">
        <v>6000</v>
      </c>
      <c r="CZ299" s="267">
        <v>8000</v>
      </c>
      <c r="DA299" s="267">
        <v>3000</v>
      </c>
      <c r="DB299" s="267">
        <v>1000</v>
      </c>
      <c r="DC299" s="267">
        <v>1000</v>
      </c>
      <c r="DD299" s="267">
        <v>1000</v>
      </c>
      <c r="DE299" s="267">
        <v>1000</v>
      </c>
      <c r="DF299" s="267">
        <v>12000</v>
      </c>
      <c r="DG299" s="267">
        <v>1000</v>
      </c>
      <c r="DH299" s="267">
        <v>2000</v>
      </c>
      <c r="DI299" s="267">
        <v>122000</v>
      </c>
      <c r="DJ299" s="267">
        <v>12000</v>
      </c>
      <c r="DK299" s="267">
        <v>27000</v>
      </c>
      <c r="DL299" s="267">
        <v>15000</v>
      </c>
      <c r="DM299" s="267">
        <v>24000</v>
      </c>
      <c r="DN299" s="267">
        <v>11000</v>
      </c>
      <c r="DO299" s="267">
        <v>2000</v>
      </c>
      <c r="DP299" s="267">
        <v>1000</v>
      </c>
      <c r="DQ299" s="267">
        <v>1000</v>
      </c>
      <c r="DR299" s="267">
        <v>228000</v>
      </c>
      <c r="DS299" s="267">
        <v>32000</v>
      </c>
      <c r="DT299" s="267">
        <v>39000</v>
      </c>
      <c r="DU299" s="267">
        <v>248000</v>
      </c>
      <c r="DV299" s="267">
        <v>4000</v>
      </c>
      <c r="DW299" s="267">
        <v>1613000</v>
      </c>
      <c r="DX299" s="267">
        <v>211000</v>
      </c>
      <c r="DY299" s="267">
        <v>1124000</v>
      </c>
      <c r="DZ299" s="267">
        <v>191000</v>
      </c>
      <c r="EA299" s="267">
        <v>235000</v>
      </c>
      <c r="EB299" s="267">
        <v>100000</v>
      </c>
      <c r="EC299" s="267">
        <v>632000</v>
      </c>
      <c r="ED299" s="267">
        <v>105000</v>
      </c>
      <c r="EE299" s="267">
        <v>1283000</v>
      </c>
      <c r="EF299" s="267">
        <v>234000</v>
      </c>
      <c r="EG299" s="267">
        <v>1462000</v>
      </c>
      <c r="EH299" s="267">
        <v>251000</v>
      </c>
      <c r="EI299" s="267">
        <v>1783000</v>
      </c>
      <c r="EJ299" s="267">
        <v>254000</v>
      </c>
      <c r="EK299" s="267">
        <v>1</v>
      </c>
      <c r="EL299" s="267">
        <v>1</v>
      </c>
      <c r="EM299" s="267">
        <v>1</v>
      </c>
      <c r="EN299" s="267">
        <v>0</v>
      </c>
      <c r="EO299" s="267">
        <v>0</v>
      </c>
      <c r="EP299" s="267">
        <v>0</v>
      </c>
      <c r="EQ299" s="267">
        <v>0</v>
      </c>
      <c r="ER299" s="267" t="s">
        <v>1251</v>
      </c>
    </row>
    <row r="300" spans="1:148" x14ac:dyDescent="0.35">
      <c r="A300" s="267" t="s">
        <v>1265</v>
      </c>
      <c r="B300" s="267">
        <v>56000</v>
      </c>
      <c r="C300" s="267">
        <v>7000</v>
      </c>
      <c r="D300" s="267">
        <v>3000</v>
      </c>
      <c r="E300" s="267">
        <v>45000</v>
      </c>
      <c r="F300" s="267">
        <v>14000</v>
      </c>
      <c r="G300" s="267">
        <v>2000</v>
      </c>
      <c r="H300" s="267">
        <v>47000</v>
      </c>
      <c r="I300" s="267">
        <v>4000</v>
      </c>
      <c r="J300" s="267">
        <v>1000</v>
      </c>
      <c r="K300" s="267">
        <v>4000</v>
      </c>
      <c r="L300" s="267">
        <v>1000</v>
      </c>
      <c r="M300" s="267">
        <v>1000</v>
      </c>
      <c r="N300" s="267">
        <v>195000</v>
      </c>
      <c r="O300" s="267">
        <v>1000</v>
      </c>
      <c r="P300" s="267">
        <v>1000</v>
      </c>
      <c r="Q300" s="267">
        <v>1000</v>
      </c>
      <c r="R300" s="267">
        <v>1000</v>
      </c>
      <c r="S300" s="267">
        <v>1000</v>
      </c>
      <c r="T300" s="267">
        <v>17000</v>
      </c>
      <c r="U300" s="267">
        <v>1000</v>
      </c>
      <c r="V300" s="267">
        <v>1000</v>
      </c>
      <c r="W300" s="267">
        <v>6000</v>
      </c>
      <c r="X300" s="267">
        <v>1000</v>
      </c>
      <c r="Y300" s="267">
        <v>1000</v>
      </c>
      <c r="Z300" s="267">
        <v>1000</v>
      </c>
      <c r="AA300" s="267">
        <v>1000</v>
      </c>
      <c r="AB300" s="267">
        <v>1000</v>
      </c>
      <c r="AC300" s="267">
        <v>1000</v>
      </c>
      <c r="AD300" s="267">
        <v>1000</v>
      </c>
      <c r="AE300" s="267">
        <v>1000</v>
      </c>
      <c r="AF300" s="267">
        <v>1000</v>
      </c>
      <c r="AG300" s="267">
        <v>1000</v>
      </c>
      <c r="AH300" s="267">
        <v>1000</v>
      </c>
      <c r="AI300" s="267">
        <v>29000</v>
      </c>
      <c r="AJ300" s="267">
        <v>11000</v>
      </c>
      <c r="AK300" s="267">
        <v>3000</v>
      </c>
      <c r="AL300" s="267">
        <v>1000</v>
      </c>
      <c r="AM300" s="267">
        <v>1000</v>
      </c>
      <c r="AN300" s="267">
        <v>1000</v>
      </c>
      <c r="AO300" s="267">
        <v>2000</v>
      </c>
      <c r="AP300" s="267">
        <v>1000</v>
      </c>
      <c r="AQ300" s="267">
        <v>1000</v>
      </c>
      <c r="AR300" s="267">
        <v>4000</v>
      </c>
      <c r="AS300" s="267">
        <v>1000</v>
      </c>
      <c r="AT300" s="267">
        <v>1000</v>
      </c>
      <c r="AU300" s="267">
        <v>1000</v>
      </c>
      <c r="AV300" s="267">
        <v>1000</v>
      </c>
      <c r="AW300" s="267">
        <v>1000</v>
      </c>
      <c r="AX300" s="267">
        <v>3000</v>
      </c>
      <c r="AY300" s="267">
        <v>1000</v>
      </c>
      <c r="AZ300" s="267">
        <v>1000</v>
      </c>
      <c r="BA300" s="267">
        <v>1000</v>
      </c>
      <c r="BB300" s="267">
        <v>1000</v>
      </c>
      <c r="BC300" s="267">
        <v>1000</v>
      </c>
      <c r="BD300" s="267">
        <v>6000</v>
      </c>
      <c r="BE300" s="267">
        <v>1000</v>
      </c>
      <c r="BF300" s="267">
        <v>1000</v>
      </c>
      <c r="BG300" s="267">
        <v>1000</v>
      </c>
      <c r="BH300" s="267">
        <v>1000</v>
      </c>
      <c r="BI300" s="267">
        <v>1000</v>
      </c>
      <c r="BJ300" s="267">
        <v>1000</v>
      </c>
      <c r="BK300" s="267">
        <v>1000</v>
      </c>
      <c r="BL300" s="267">
        <v>1000</v>
      </c>
      <c r="BM300" s="267">
        <v>2000</v>
      </c>
      <c r="BN300" s="267">
        <v>1000</v>
      </c>
      <c r="BO300" s="267">
        <v>1000</v>
      </c>
      <c r="BP300" s="267">
        <v>10000</v>
      </c>
      <c r="BQ300" s="267">
        <v>2000</v>
      </c>
      <c r="BR300" s="267">
        <v>1000</v>
      </c>
      <c r="BS300" s="267">
        <v>3000</v>
      </c>
      <c r="BT300" s="267">
        <v>1000</v>
      </c>
      <c r="BU300" s="267">
        <v>7000</v>
      </c>
      <c r="BV300" s="267">
        <v>1000</v>
      </c>
      <c r="BW300" s="267">
        <v>1000</v>
      </c>
      <c r="BX300" s="267">
        <v>1000</v>
      </c>
      <c r="BY300" s="267">
        <v>1000</v>
      </c>
      <c r="BZ300" s="267">
        <v>1000</v>
      </c>
      <c r="CA300" s="267">
        <v>1000</v>
      </c>
      <c r="CB300" s="267">
        <v>1000</v>
      </c>
      <c r="CC300" s="267">
        <v>1000</v>
      </c>
      <c r="CD300" s="267">
        <v>1000</v>
      </c>
      <c r="CE300" s="267">
        <v>1000</v>
      </c>
      <c r="CF300" s="267">
        <v>1000</v>
      </c>
      <c r="CG300" s="267">
        <v>1000</v>
      </c>
      <c r="CH300" s="267">
        <v>13000</v>
      </c>
      <c r="CI300" s="267">
        <v>1000</v>
      </c>
      <c r="CJ300" s="267">
        <v>2000</v>
      </c>
      <c r="CK300" s="267">
        <v>1000</v>
      </c>
      <c r="CL300" s="267">
        <v>1000</v>
      </c>
      <c r="CM300" s="267">
        <v>1000</v>
      </c>
      <c r="CN300" s="267">
        <v>8000</v>
      </c>
      <c r="CO300" s="267">
        <v>1000</v>
      </c>
      <c r="CP300" s="267">
        <v>1000</v>
      </c>
      <c r="CQ300" s="267">
        <v>1000</v>
      </c>
      <c r="CR300" s="267">
        <v>1000</v>
      </c>
      <c r="CS300" s="267">
        <v>1000</v>
      </c>
      <c r="CT300" s="267">
        <v>8000</v>
      </c>
      <c r="CU300" s="267">
        <v>1000</v>
      </c>
      <c r="CV300" s="267">
        <v>1000</v>
      </c>
      <c r="CW300" s="267">
        <v>16000</v>
      </c>
      <c r="CX300" s="267">
        <v>4000</v>
      </c>
      <c r="CY300" s="267">
        <v>6000</v>
      </c>
      <c r="CZ300" s="267">
        <v>8000</v>
      </c>
      <c r="DA300" s="267">
        <v>3000</v>
      </c>
      <c r="DB300" s="267">
        <v>1000</v>
      </c>
      <c r="DC300" s="267">
        <v>1000</v>
      </c>
      <c r="DD300" s="267">
        <v>1000</v>
      </c>
      <c r="DE300" s="267">
        <v>1000</v>
      </c>
      <c r="DF300" s="267">
        <v>12000</v>
      </c>
      <c r="DG300" s="267">
        <v>1000</v>
      </c>
      <c r="DH300" s="267">
        <v>2000</v>
      </c>
      <c r="DI300" s="267">
        <v>122000</v>
      </c>
      <c r="DJ300" s="267">
        <v>12000</v>
      </c>
      <c r="DK300" s="267">
        <v>27000</v>
      </c>
      <c r="DL300" s="267">
        <v>15000</v>
      </c>
      <c r="DM300" s="267">
        <v>24000</v>
      </c>
      <c r="DN300" s="267">
        <v>11000</v>
      </c>
      <c r="DO300" s="267">
        <v>2000</v>
      </c>
      <c r="DP300" s="267">
        <v>1000</v>
      </c>
      <c r="DQ300" s="267">
        <v>1000</v>
      </c>
      <c r="DR300" s="267">
        <v>228000</v>
      </c>
      <c r="DS300" s="267">
        <v>32000</v>
      </c>
      <c r="DT300" s="267">
        <v>39000</v>
      </c>
      <c r="DU300" s="267">
        <v>248000</v>
      </c>
      <c r="DV300" s="267">
        <v>4000</v>
      </c>
      <c r="DW300" s="267">
        <v>1613000</v>
      </c>
      <c r="DX300" s="267">
        <v>211000</v>
      </c>
      <c r="DY300" s="267">
        <v>1124000</v>
      </c>
      <c r="DZ300" s="267">
        <v>191000</v>
      </c>
      <c r="EA300" s="267">
        <v>235000</v>
      </c>
      <c r="EB300" s="267">
        <v>100000</v>
      </c>
      <c r="EC300" s="267">
        <v>632000</v>
      </c>
      <c r="ED300" s="267">
        <v>105000</v>
      </c>
      <c r="EE300" s="267">
        <v>1283000</v>
      </c>
      <c r="EF300" s="267">
        <v>234000</v>
      </c>
      <c r="EG300" s="267">
        <v>1462000</v>
      </c>
      <c r="EH300" s="267">
        <v>251000</v>
      </c>
      <c r="EI300" s="267">
        <v>1783000</v>
      </c>
      <c r="EJ300" s="267">
        <v>254000</v>
      </c>
      <c r="EK300" s="267">
        <v>1</v>
      </c>
      <c r="EL300" s="267">
        <v>1</v>
      </c>
      <c r="EM300" s="267">
        <v>1</v>
      </c>
      <c r="EN300" s="267">
        <v>0</v>
      </c>
      <c r="EO300" s="267">
        <v>0</v>
      </c>
      <c r="EP300" s="267">
        <v>0</v>
      </c>
      <c r="EQ300" s="267">
        <v>0</v>
      </c>
      <c r="ER300" s="267" t="s">
        <v>1263</v>
      </c>
    </row>
    <row r="301" spans="1:148" x14ac:dyDescent="0.35">
      <c r="A301" s="267" t="s">
        <v>1337</v>
      </c>
      <c r="B301" s="267">
        <v>56000</v>
      </c>
      <c r="C301" s="267">
        <v>7000</v>
      </c>
      <c r="D301" s="267">
        <v>3000</v>
      </c>
      <c r="E301" s="267">
        <v>45000</v>
      </c>
      <c r="F301" s="267">
        <v>14000</v>
      </c>
      <c r="G301" s="267">
        <v>2000</v>
      </c>
      <c r="H301" s="267">
        <v>47000</v>
      </c>
      <c r="I301" s="267">
        <v>4000</v>
      </c>
      <c r="J301" s="267">
        <v>1000</v>
      </c>
      <c r="K301" s="267">
        <v>4000</v>
      </c>
      <c r="L301" s="267">
        <v>1000</v>
      </c>
      <c r="M301" s="267">
        <v>1000</v>
      </c>
      <c r="N301" s="267">
        <v>195000</v>
      </c>
      <c r="O301" s="267">
        <v>1000</v>
      </c>
      <c r="P301" s="267">
        <v>1000</v>
      </c>
      <c r="Q301" s="267">
        <v>1000</v>
      </c>
      <c r="R301" s="267">
        <v>1000</v>
      </c>
      <c r="S301" s="267">
        <v>1000</v>
      </c>
      <c r="T301" s="267">
        <v>17000</v>
      </c>
      <c r="U301" s="267">
        <v>1000</v>
      </c>
      <c r="V301" s="267">
        <v>1000</v>
      </c>
      <c r="W301" s="267">
        <v>6000</v>
      </c>
      <c r="X301" s="267">
        <v>1000</v>
      </c>
      <c r="Y301" s="267">
        <v>1000</v>
      </c>
      <c r="Z301" s="267">
        <v>1000</v>
      </c>
      <c r="AA301" s="267">
        <v>1000</v>
      </c>
      <c r="AB301" s="267">
        <v>1000</v>
      </c>
      <c r="AC301" s="267">
        <v>1000</v>
      </c>
      <c r="AD301" s="267">
        <v>1000</v>
      </c>
      <c r="AE301" s="267">
        <v>1000</v>
      </c>
      <c r="AF301" s="267">
        <v>1000</v>
      </c>
      <c r="AG301" s="267">
        <v>1000</v>
      </c>
      <c r="AH301" s="267">
        <v>1000</v>
      </c>
      <c r="AI301" s="267">
        <v>29000</v>
      </c>
      <c r="AJ301" s="267">
        <v>11000</v>
      </c>
      <c r="AK301" s="267">
        <v>3000</v>
      </c>
      <c r="AL301" s="267">
        <v>1000</v>
      </c>
      <c r="AM301" s="267">
        <v>1000</v>
      </c>
      <c r="AN301" s="267">
        <v>1000</v>
      </c>
      <c r="AO301" s="267">
        <v>2000</v>
      </c>
      <c r="AP301" s="267">
        <v>1000</v>
      </c>
      <c r="AQ301" s="267">
        <v>1000</v>
      </c>
      <c r="AR301" s="267">
        <v>4000</v>
      </c>
      <c r="AS301" s="267">
        <v>1000</v>
      </c>
      <c r="AT301" s="267">
        <v>1000</v>
      </c>
      <c r="AU301" s="267">
        <v>1000</v>
      </c>
      <c r="AV301" s="267">
        <v>1000</v>
      </c>
      <c r="AW301" s="267">
        <v>1000</v>
      </c>
      <c r="AX301" s="267">
        <v>3000</v>
      </c>
      <c r="AY301" s="267">
        <v>1000</v>
      </c>
      <c r="AZ301" s="267">
        <v>1000</v>
      </c>
      <c r="BA301" s="267">
        <v>1000</v>
      </c>
      <c r="BB301" s="267">
        <v>1000</v>
      </c>
      <c r="BC301" s="267">
        <v>1000</v>
      </c>
      <c r="BD301" s="267">
        <v>6000</v>
      </c>
      <c r="BE301" s="267">
        <v>1000</v>
      </c>
      <c r="BF301" s="267">
        <v>1000</v>
      </c>
      <c r="BG301" s="267">
        <v>1000</v>
      </c>
      <c r="BH301" s="267">
        <v>1000</v>
      </c>
      <c r="BI301" s="267">
        <v>1000</v>
      </c>
      <c r="BJ301" s="267">
        <v>1000</v>
      </c>
      <c r="BK301" s="267">
        <v>1000</v>
      </c>
      <c r="BL301" s="267">
        <v>1000</v>
      </c>
      <c r="BM301" s="267">
        <v>2000</v>
      </c>
      <c r="BN301" s="267">
        <v>1000</v>
      </c>
      <c r="BO301" s="267">
        <v>1000</v>
      </c>
      <c r="BP301" s="267">
        <v>10000</v>
      </c>
      <c r="BQ301" s="267">
        <v>2000</v>
      </c>
      <c r="BR301" s="267">
        <v>1000</v>
      </c>
      <c r="BS301" s="267">
        <v>3000</v>
      </c>
      <c r="BT301" s="267">
        <v>1000</v>
      </c>
      <c r="BU301" s="267">
        <v>7000</v>
      </c>
      <c r="BV301" s="267">
        <v>1000</v>
      </c>
      <c r="BW301" s="267">
        <v>1000</v>
      </c>
      <c r="BX301" s="267">
        <v>1000</v>
      </c>
      <c r="BY301" s="267">
        <v>1000</v>
      </c>
      <c r="BZ301" s="267">
        <v>1000</v>
      </c>
      <c r="CA301" s="267">
        <v>1000</v>
      </c>
      <c r="CB301" s="267">
        <v>1000</v>
      </c>
      <c r="CC301" s="267">
        <v>1000</v>
      </c>
      <c r="CD301" s="267">
        <v>1000</v>
      </c>
      <c r="CE301" s="267">
        <v>1000</v>
      </c>
      <c r="CF301" s="267">
        <v>1000</v>
      </c>
      <c r="CG301" s="267">
        <v>1000</v>
      </c>
      <c r="CH301" s="267">
        <v>13000</v>
      </c>
      <c r="CI301" s="267">
        <v>1000</v>
      </c>
      <c r="CJ301" s="267">
        <v>2000</v>
      </c>
      <c r="CK301" s="267">
        <v>1000</v>
      </c>
      <c r="CL301" s="267">
        <v>1000</v>
      </c>
      <c r="CM301" s="267">
        <v>1000</v>
      </c>
      <c r="CN301" s="267">
        <v>8000</v>
      </c>
      <c r="CO301" s="267">
        <v>1000</v>
      </c>
      <c r="CP301" s="267">
        <v>1000</v>
      </c>
      <c r="CQ301" s="267">
        <v>1000</v>
      </c>
      <c r="CR301" s="267">
        <v>1000</v>
      </c>
      <c r="CS301" s="267">
        <v>1000</v>
      </c>
      <c r="CT301" s="267">
        <v>8000</v>
      </c>
      <c r="CU301" s="267">
        <v>1000</v>
      </c>
      <c r="CV301" s="267">
        <v>1000</v>
      </c>
      <c r="CW301" s="267">
        <v>16000</v>
      </c>
      <c r="CX301" s="267">
        <v>4000</v>
      </c>
      <c r="CY301" s="267">
        <v>6000</v>
      </c>
      <c r="CZ301" s="267">
        <v>8000</v>
      </c>
      <c r="DA301" s="267">
        <v>3000</v>
      </c>
      <c r="DB301" s="267">
        <v>1000</v>
      </c>
      <c r="DC301" s="267">
        <v>1000</v>
      </c>
      <c r="DD301" s="267">
        <v>1000</v>
      </c>
      <c r="DE301" s="267">
        <v>1000</v>
      </c>
      <c r="DF301" s="267">
        <v>12000</v>
      </c>
      <c r="DG301" s="267">
        <v>1000</v>
      </c>
      <c r="DH301" s="267">
        <v>2000</v>
      </c>
      <c r="DI301" s="267">
        <v>122000</v>
      </c>
      <c r="DJ301" s="267">
        <v>12000</v>
      </c>
      <c r="DK301" s="267">
        <v>27000</v>
      </c>
      <c r="DL301" s="267">
        <v>15000</v>
      </c>
      <c r="DM301" s="267">
        <v>24000</v>
      </c>
      <c r="DN301" s="267">
        <v>11000</v>
      </c>
      <c r="DO301" s="267">
        <v>2000</v>
      </c>
      <c r="DP301" s="267">
        <v>1000</v>
      </c>
      <c r="DQ301" s="267">
        <v>1000</v>
      </c>
      <c r="DR301" s="267">
        <v>228000</v>
      </c>
      <c r="DS301" s="267">
        <v>32000</v>
      </c>
      <c r="DT301" s="267">
        <v>39000</v>
      </c>
      <c r="DU301" s="267">
        <v>248000</v>
      </c>
      <c r="DV301" s="267">
        <v>4000</v>
      </c>
      <c r="DW301" s="267">
        <v>1613000</v>
      </c>
      <c r="DX301" s="267">
        <v>211000</v>
      </c>
      <c r="DY301" s="267">
        <v>1124000</v>
      </c>
      <c r="DZ301" s="267">
        <v>191000</v>
      </c>
      <c r="EA301" s="267">
        <v>235000</v>
      </c>
      <c r="EB301" s="267">
        <v>100000</v>
      </c>
      <c r="EC301" s="267">
        <v>632000</v>
      </c>
      <c r="ED301" s="267">
        <v>105000</v>
      </c>
      <c r="EE301" s="267">
        <v>1283000</v>
      </c>
      <c r="EF301" s="267">
        <v>234000</v>
      </c>
      <c r="EG301" s="267">
        <v>1462000</v>
      </c>
      <c r="EH301" s="267">
        <v>251000</v>
      </c>
      <c r="EI301" s="267">
        <v>1783000</v>
      </c>
      <c r="EJ301" s="267">
        <v>254000</v>
      </c>
      <c r="EK301" s="267">
        <v>1</v>
      </c>
      <c r="EL301" s="267">
        <v>1</v>
      </c>
      <c r="EM301" s="267">
        <v>1</v>
      </c>
      <c r="EN301" s="267">
        <v>0</v>
      </c>
      <c r="EO301" s="267">
        <v>0</v>
      </c>
      <c r="EP301" s="267">
        <v>0</v>
      </c>
      <c r="EQ301" s="267">
        <v>0</v>
      </c>
      <c r="ER301" s="267" t="s">
        <v>1335</v>
      </c>
    </row>
    <row r="302" spans="1:148" x14ac:dyDescent="0.35">
      <c r="A302" s="267" t="s">
        <v>1364</v>
      </c>
      <c r="B302" s="267">
        <v>56000</v>
      </c>
      <c r="C302" s="267">
        <v>7000</v>
      </c>
      <c r="D302" s="267">
        <v>3000</v>
      </c>
      <c r="E302" s="267">
        <v>45000</v>
      </c>
      <c r="F302" s="267">
        <v>14000</v>
      </c>
      <c r="G302" s="267">
        <v>2000</v>
      </c>
      <c r="H302" s="267">
        <v>47000</v>
      </c>
      <c r="I302" s="267">
        <v>4000</v>
      </c>
      <c r="J302" s="267">
        <v>1000</v>
      </c>
      <c r="K302" s="267">
        <v>4000</v>
      </c>
      <c r="L302" s="267">
        <v>1000</v>
      </c>
      <c r="M302" s="267">
        <v>1000</v>
      </c>
      <c r="N302" s="267">
        <v>195000</v>
      </c>
      <c r="O302" s="267">
        <v>1000</v>
      </c>
      <c r="P302" s="267">
        <v>1000</v>
      </c>
      <c r="Q302" s="267">
        <v>1000</v>
      </c>
      <c r="R302" s="267">
        <v>1000</v>
      </c>
      <c r="S302" s="267">
        <v>1000</v>
      </c>
      <c r="T302" s="267">
        <v>17000</v>
      </c>
      <c r="U302" s="267">
        <v>1000</v>
      </c>
      <c r="V302" s="267">
        <v>1000</v>
      </c>
      <c r="W302" s="267">
        <v>6000</v>
      </c>
      <c r="X302" s="267">
        <v>1000</v>
      </c>
      <c r="Y302" s="267">
        <v>1000</v>
      </c>
      <c r="Z302" s="267">
        <v>1000</v>
      </c>
      <c r="AA302" s="267">
        <v>1000</v>
      </c>
      <c r="AB302" s="267">
        <v>1000</v>
      </c>
      <c r="AC302" s="267">
        <v>1000</v>
      </c>
      <c r="AD302" s="267">
        <v>1000</v>
      </c>
      <c r="AE302" s="267">
        <v>1000</v>
      </c>
      <c r="AF302" s="267">
        <v>1000</v>
      </c>
      <c r="AG302" s="267">
        <v>1000</v>
      </c>
      <c r="AH302" s="267">
        <v>1000</v>
      </c>
      <c r="AI302" s="267">
        <v>29000</v>
      </c>
      <c r="AJ302" s="267">
        <v>11000</v>
      </c>
      <c r="AK302" s="267">
        <v>3000</v>
      </c>
      <c r="AL302" s="267">
        <v>1000</v>
      </c>
      <c r="AM302" s="267">
        <v>1000</v>
      </c>
      <c r="AN302" s="267">
        <v>1000</v>
      </c>
      <c r="AO302" s="267">
        <v>2000</v>
      </c>
      <c r="AP302" s="267">
        <v>1000</v>
      </c>
      <c r="AQ302" s="267">
        <v>1000</v>
      </c>
      <c r="AR302" s="267">
        <v>4000</v>
      </c>
      <c r="AS302" s="267">
        <v>1000</v>
      </c>
      <c r="AT302" s="267">
        <v>1000</v>
      </c>
      <c r="AU302" s="267">
        <v>1000</v>
      </c>
      <c r="AV302" s="267">
        <v>1000</v>
      </c>
      <c r="AW302" s="267">
        <v>1000</v>
      </c>
      <c r="AX302" s="267">
        <v>3000</v>
      </c>
      <c r="AY302" s="267">
        <v>1000</v>
      </c>
      <c r="AZ302" s="267">
        <v>1000</v>
      </c>
      <c r="BA302" s="267">
        <v>1000</v>
      </c>
      <c r="BB302" s="267">
        <v>1000</v>
      </c>
      <c r="BC302" s="267">
        <v>1000</v>
      </c>
      <c r="BD302" s="267">
        <v>6000</v>
      </c>
      <c r="BE302" s="267">
        <v>1000</v>
      </c>
      <c r="BF302" s="267">
        <v>1000</v>
      </c>
      <c r="BG302" s="267">
        <v>1000</v>
      </c>
      <c r="BH302" s="267">
        <v>1000</v>
      </c>
      <c r="BI302" s="267">
        <v>1000</v>
      </c>
      <c r="BJ302" s="267">
        <v>1000</v>
      </c>
      <c r="BK302" s="267">
        <v>1000</v>
      </c>
      <c r="BL302" s="267">
        <v>1000</v>
      </c>
      <c r="BM302" s="267">
        <v>2000</v>
      </c>
      <c r="BN302" s="267">
        <v>1000</v>
      </c>
      <c r="BO302" s="267">
        <v>1000</v>
      </c>
      <c r="BP302" s="267">
        <v>10000</v>
      </c>
      <c r="BQ302" s="267">
        <v>2000</v>
      </c>
      <c r="BR302" s="267">
        <v>1000</v>
      </c>
      <c r="BS302" s="267">
        <v>3000</v>
      </c>
      <c r="BT302" s="267">
        <v>1000</v>
      </c>
      <c r="BU302" s="267">
        <v>7000</v>
      </c>
      <c r="BV302" s="267">
        <v>1000</v>
      </c>
      <c r="BW302" s="267">
        <v>1000</v>
      </c>
      <c r="BX302" s="267">
        <v>1000</v>
      </c>
      <c r="BY302" s="267">
        <v>1000</v>
      </c>
      <c r="BZ302" s="267">
        <v>1000</v>
      </c>
      <c r="CA302" s="267">
        <v>1000</v>
      </c>
      <c r="CB302" s="267">
        <v>1000</v>
      </c>
      <c r="CC302" s="267">
        <v>1000</v>
      </c>
      <c r="CD302" s="267">
        <v>1000</v>
      </c>
      <c r="CE302" s="267">
        <v>1000</v>
      </c>
      <c r="CF302" s="267">
        <v>1000</v>
      </c>
      <c r="CG302" s="267">
        <v>1000</v>
      </c>
      <c r="CH302" s="267">
        <v>13000</v>
      </c>
      <c r="CI302" s="267">
        <v>1000</v>
      </c>
      <c r="CJ302" s="267">
        <v>2000</v>
      </c>
      <c r="CK302" s="267">
        <v>1000</v>
      </c>
      <c r="CL302" s="267">
        <v>1000</v>
      </c>
      <c r="CM302" s="267">
        <v>1000</v>
      </c>
      <c r="CN302" s="267">
        <v>8000</v>
      </c>
      <c r="CO302" s="267">
        <v>1000</v>
      </c>
      <c r="CP302" s="267">
        <v>1000</v>
      </c>
      <c r="CQ302" s="267">
        <v>1000</v>
      </c>
      <c r="CR302" s="267">
        <v>1000</v>
      </c>
      <c r="CS302" s="267">
        <v>1000</v>
      </c>
      <c r="CT302" s="267">
        <v>8000</v>
      </c>
      <c r="CU302" s="267">
        <v>1000</v>
      </c>
      <c r="CV302" s="267">
        <v>1000</v>
      </c>
      <c r="CW302" s="267">
        <v>16000</v>
      </c>
      <c r="CX302" s="267">
        <v>4000</v>
      </c>
      <c r="CY302" s="267">
        <v>6000</v>
      </c>
      <c r="CZ302" s="267">
        <v>8000</v>
      </c>
      <c r="DA302" s="267">
        <v>3000</v>
      </c>
      <c r="DB302" s="267">
        <v>1000</v>
      </c>
      <c r="DC302" s="267">
        <v>1000</v>
      </c>
      <c r="DD302" s="267">
        <v>1000</v>
      </c>
      <c r="DE302" s="267">
        <v>1000</v>
      </c>
      <c r="DF302" s="267">
        <v>12000</v>
      </c>
      <c r="DG302" s="267">
        <v>1000</v>
      </c>
      <c r="DH302" s="267">
        <v>2000</v>
      </c>
      <c r="DI302" s="267">
        <v>122000</v>
      </c>
      <c r="DJ302" s="267">
        <v>12000</v>
      </c>
      <c r="DK302" s="267">
        <v>27000</v>
      </c>
      <c r="DL302" s="267">
        <v>15000</v>
      </c>
      <c r="DM302" s="267">
        <v>24000</v>
      </c>
      <c r="DN302" s="267">
        <v>11000</v>
      </c>
      <c r="DO302" s="267">
        <v>2000</v>
      </c>
      <c r="DP302" s="267">
        <v>1000</v>
      </c>
      <c r="DQ302" s="267">
        <v>1000</v>
      </c>
      <c r="DR302" s="267">
        <v>228000</v>
      </c>
      <c r="DS302" s="267">
        <v>32000</v>
      </c>
      <c r="DT302" s="267">
        <v>39000</v>
      </c>
      <c r="DU302" s="267">
        <v>248000</v>
      </c>
      <c r="DV302" s="267">
        <v>4000</v>
      </c>
      <c r="DW302" s="267">
        <v>1613000</v>
      </c>
      <c r="DX302" s="267">
        <v>211000</v>
      </c>
      <c r="DY302" s="267">
        <v>1124000</v>
      </c>
      <c r="DZ302" s="267">
        <v>191000</v>
      </c>
      <c r="EA302" s="267">
        <v>235000</v>
      </c>
      <c r="EB302" s="267">
        <v>100000</v>
      </c>
      <c r="EC302" s="267">
        <v>632000</v>
      </c>
      <c r="ED302" s="267">
        <v>105000</v>
      </c>
      <c r="EE302" s="267">
        <v>1283000</v>
      </c>
      <c r="EF302" s="267">
        <v>234000</v>
      </c>
      <c r="EG302" s="267">
        <v>1462000</v>
      </c>
      <c r="EH302" s="267">
        <v>251000</v>
      </c>
      <c r="EI302" s="267">
        <v>1783000</v>
      </c>
      <c r="EJ302" s="267">
        <v>254000</v>
      </c>
      <c r="EK302" s="267">
        <v>1</v>
      </c>
      <c r="EL302" s="267">
        <v>1</v>
      </c>
      <c r="EM302" s="267">
        <v>1</v>
      </c>
      <c r="EN302" s="267">
        <v>0</v>
      </c>
      <c r="EO302" s="267">
        <v>0</v>
      </c>
      <c r="EP302" s="267">
        <v>0</v>
      </c>
      <c r="EQ302" s="267">
        <v>0</v>
      </c>
      <c r="ER302" s="267" t="s">
        <v>1362</v>
      </c>
    </row>
    <row r="303" spans="1:148" x14ac:dyDescent="0.35">
      <c r="A303" s="267" t="s">
        <v>1403</v>
      </c>
      <c r="B303" s="267">
        <v>56000</v>
      </c>
      <c r="C303" s="267">
        <v>7000</v>
      </c>
      <c r="D303" s="267">
        <v>3000</v>
      </c>
      <c r="E303" s="267">
        <v>45000</v>
      </c>
      <c r="F303" s="267">
        <v>14000</v>
      </c>
      <c r="G303" s="267">
        <v>2000</v>
      </c>
      <c r="H303" s="267">
        <v>47000</v>
      </c>
      <c r="I303" s="267">
        <v>4000</v>
      </c>
      <c r="J303" s="267">
        <v>1000</v>
      </c>
      <c r="K303" s="267">
        <v>4000</v>
      </c>
      <c r="L303" s="267">
        <v>1000</v>
      </c>
      <c r="M303" s="267">
        <v>1000</v>
      </c>
      <c r="N303" s="267">
        <v>195000</v>
      </c>
      <c r="O303" s="267">
        <v>1000</v>
      </c>
      <c r="P303" s="267">
        <v>1000</v>
      </c>
      <c r="Q303" s="267">
        <v>1000</v>
      </c>
      <c r="R303" s="267">
        <v>1000</v>
      </c>
      <c r="S303" s="267">
        <v>1000</v>
      </c>
      <c r="T303" s="267">
        <v>17000</v>
      </c>
      <c r="U303" s="267">
        <v>1000</v>
      </c>
      <c r="V303" s="267">
        <v>1000</v>
      </c>
      <c r="W303" s="267">
        <v>6000</v>
      </c>
      <c r="X303" s="267">
        <v>1000</v>
      </c>
      <c r="Y303" s="267">
        <v>1000</v>
      </c>
      <c r="Z303" s="267">
        <v>1000</v>
      </c>
      <c r="AA303" s="267">
        <v>1000</v>
      </c>
      <c r="AB303" s="267">
        <v>1000</v>
      </c>
      <c r="AC303" s="267">
        <v>1000</v>
      </c>
      <c r="AD303" s="267">
        <v>1000</v>
      </c>
      <c r="AE303" s="267">
        <v>1000</v>
      </c>
      <c r="AF303" s="267">
        <v>1000</v>
      </c>
      <c r="AG303" s="267">
        <v>1000</v>
      </c>
      <c r="AH303" s="267">
        <v>1000</v>
      </c>
      <c r="AI303" s="267">
        <v>29000</v>
      </c>
      <c r="AJ303" s="267">
        <v>11000</v>
      </c>
      <c r="AK303" s="267">
        <v>3000</v>
      </c>
      <c r="AL303" s="267">
        <v>1000</v>
      </c>
      <c r="AM303" s="267">
        <v>1000</v>
      </c>
      <c r="AN303" s="267">
        <v>1000</v>
      </c>
      <c r="AO303" s="267">
        <v>2000</v>
      </c>
      <c r="AP303" s="267">
        <v>1000</v>
      </c>
      <c r="AQ303" s="267">
        <v>1000</v>
      </c>
      <c r="AR303" s="267">
        <v>4000</v>
      </c>
      <c r="AS303" s="267">
        <v>1000</v>
      </c>
      <c r="AT303" s="267">
        <v>1000</v>
      </c>
      <c r="AU303" s="267">
        <v>1000</v>
      </c>
      <c r="AV303" s="267">
        <v>1000</v>
      </c>
      <c r="AW303" s="267">
        <v>1000</v>
      </c>
      <c r="AX303" s="267">
        <v>3000</v>
      </c>
      <c r="AY303" s="267">
        <v>1000</v>
      </c>
      <c r="AZ303" s="267">
        <v>1000</v>
      </c>
      <c r="BA303" s="267">
        <v>1000</v>
      </c>
      <c r="BB303" s="267">
        <v>1000</v>
      </c>
      <c r="BC303" s="267">
        <v>1000</v>
      </c>
      <c r="BD303" s="267">
        <v>6000</v>
      </c>
      <c r="BE303" s="267">
        <v>1000</v>
      </c>
      <c r="BF303" s="267">
        <v>1000</v>
      </c>
      <c r="BG303" s="267">
        <v>1000</v>
      </c>
      <c r="BH303" s="267">
        <v>1000</v>
      </c>
      <c r="BI303" s="267">
        <v>1000</v>
      </c>
      <c r="BJ303" s="267">
        <v>1000</v>
      </c>
      <c r="BK303" s="267">
        <v>1000</v>
      </c>
      <c r="BL303" s="267">
        <v>1000</v>
      </c>
      <c r="BM303" s="267">
        <v>2000</v>
      </c>
      <c r="BN303" s="267">
        <v>1000</v>
      </c>
      <c r="BO303" s="267">
        <v>1000</v>
      </c>
      <c r="BP303" s="267">
        <v>10000</v>
      </c>
      <c r="BQ303" s="267">
        <v>2000</v>
      </c>
      <c r="BR303" s="267">
        <v>1000</v>
      </c>
      <c r="BS303" s="267">
        <v>3000</v>
      </c>
      <c r="BT303" s="267">
        <v>1000</v>
      </c>
      <c r="BU303" s="267">
        <v>7000</v>
      </c>
      <c r="BV303" s="267">
        <v>1000</v>
      </c>
      <c r="BW303" s="267">
        <v>1000</v>
      </c>
      <c r="BX303" s="267">
        <v>1000</v>
      </c>
      <c r="BY303" s="267">
        <v>1000</v>
      </c>
      <c r="BZ303" s="267">
        <v>1000</v>
      </c>
      <c r="CA303" s="267">
        <v>1000</v>
      </c>
      <c r="CB303" s="267">
        <v>1000</v>
      </c>
      <c r="CC303" s="267">
        <v>1000</v>
      </c>
      <c r="CD303" s="267">
        <v>1000</v>
      </c>
      <c r="CE303" s="267">
        <v>1000</v>
      </c>
      <c r="CF303" s="267">
        <v>1000</v>
      </c>
      <c r="CG303" s="267">
        <v>1000</v>
      </c>
      <c r="CH303" s="267">
        <v>13000</v>
      </c>
      <c r="CI303" s="267">
        <v>1000</v>
      </c>
      <c r="CJ303" s="267">
        <v>2000</v>
      </c>
      <c r="CK303" s="267">
        <v>1000</v>
      </c>
      <c r="CL303" s="267">
        <v>1000</v>
      </c>
      <c r="CM303" s="267">
        <v>1000</v>
      </c>
      <c r="CN303" s="267">
        <v>8000</v>
      </c>
      <c r="CO303" s="267">
        <v>1000</v>
      </c>
      <c r="CP303" s="267">
        <v>1000</v>
      </c>
      <c r="CQ303" s="267">
        <v>1000</v>
      </c>
      <c r="CR303" s="267">
        <v>1000</v>
      </c>
      <c r="CS303" s="267">
        <v>1000</v>
      </c>
      <c r="CT303" s="267">
        <v>8000</v>
      </c>
      <c r="CU303" s="267">
        <v>1000</v>
      </c>
      <c r="CV303" s="267">
        <v>1000</v>
      </c>
      <c r="CW303" s="267">
        <v>16000</v>
      </c>
      <c r="CX303" s="267">
        <v>4000</v>
      </c>
      <c r="CY303" s="267">
        <v>6000</v>
      </c>
      <c r="CZ303" s="267">
        <v>8000</v>
      </c>
      <c r="DA303" s="267">
        <v>3000</v>
      </c>
      <c r="DB303" s="267">
        <v>1000</v>
      </c>
      <c r="DC303" s="267">
        <v>1000</v>
      </c>
      <c r="DD303" s="267">
        <v>1000</v>
      </c>
      <c r="DE303" s="267">
        <v>1000</v>
      </c>
      <c r="DF303" s="267">
        <v>12000</v>
      </c>
      <c r="DG303" s="267">
        <v>1000</v>
      </c>
      <c r="DH303" s="267">
        <v>2000</v>
      </c>
      <c r="DI303" s="267">
        <v>122000</v>
      </c>
      <c r="DJ303" s="267">
        <v>12000</v>
      </c>
      <c r="DK303" s="267">
        <v>27000</v>
      </c>
      <c r="DL303" s="267">
        <v>15000</v>
      </c>
      <c r="DM303" s="267">
        <v>24000</v>
      </c>
      <c r="DN303" s="267">
        <v>11000</v>
      </c>
      <c r="DO303" s="267">
        <v>2000</v>
      </c>
      <c r="DP303" s="267">
        <v>1000</v>
      </c>
      <c r="DQ303" s="267">
        <v>1000</v>
      </c>
      <c r="DR303" s="267">
        <v>228000</v>
      </c>
      <c r="DS303" s="267">
        <v>32000</v>
      </c>
      <c r="DT303" s="267">
        <v>39000</v>
      </c>
      <c r="DU303" s="267">
        <v>248000</v>
      </c>
      <c r="DV303" s="267">
        <v>4000</v>
      </c>
      <c r="DW303" s="267">
        <v>1613000</v>
      </c>
      <c r="DX303" s="267">
        <v>211000</v>
      </c>
      <c r="DY303" s="267">
        <v>1124000</v>
      </c>
      <c r="DZ303" s="267">
        <v>191000</v>
      </c>
      <c r="EA303" s="267">
        <v>235000</v>
      </c>
      <c r="EB303" s="267">
        <v>100000</v>
      </c>
      <c r="EC303" s="267">
        <v>632000</v>
      </c>
      <c r="ED303" s="267">
        <v>105000</v>
      </c>
      <c r="EE303" s="267">
        <v>1283000</v>
      </c>
      <c r="EF303" s="267">
        <v>234000</v>
      </c>
      <c r="EG303" s="267">
        <v>1462000</v>
      </c>
      <c r="EH303" s="267">
        <v>251000</v>
      </c>
      <c r="EI303" s="267">
        <v>1783000</v>
      </c>
      <c r="EJ303" s="267">
        <v>254000</v>
      </c>
      <c r="EK303" s="267">
        <v>1</v>
      </c>
      <c r="EL303" s="267">
        <v>1</v>
      </c>
      <c r="EM303" s="267">
        <v>1</v>
      </c>
      <c r="EN303" s="267">
        <v>0</v>
      </c>
      <c r="EO303" s="267">
        <v>0</v>
      </c>
      <c r="EP303" s="267">
        <v>1</v>
      </c>
      <c r="EQ303" s="267">
        <v>0</v>
      </c>
      <c r="ER303" s="267" t="s">
        <v>1401</v>
      </c>
    </row>
    <row r="304" spans="1:148" x14ac:dyDescent="0.35">
      <c r="A304" s="267" t="s">
        <v>1439</v>
      </c>
      <c r="B304" s="267">
        <v>56000</v>
      </c>
      <c r="C304" s="267">
        <v>7000</v>
      </c>
      <c r="D304" s="267">
        <v>3000</v>
      </c>
      <c r="E304" s="267">
        <v>45000</v>
      </c>
      <c r="F304" s="267">
        <v>14000</v>
      </c>
      <c r="G304" s="267">
        <v>2000</v>
      </c>
      <c r="H304" s="267">
        <v>47000</v>
      </c>
      <c r="I304" s="267">
        <v>4000</v>
      </c>
      <c r="J304" s="267">
        <v>1000</v>
      </c>
      <c r="K304" s="267">
        <v>4000</v>
      </c>
      <c r="L304" s="267">
        <v>1000</v>
      </c>
      <c r="M304" s="267">
        <v>1000</v>
      </c>
      <c r="N304" s="267">
        <v>195000</v>
      </c>
      <c r="O304" s="267">
        <v>1000</v>
      </c>
      <c r="P304" s="267">
        <v>1000</v>
      </c>
      <c r="Q304" s="267">
        <v>1000</v>
      </c>
      <c r="R304" s="267">
        <v>1000</v>
      </c>
      <c r="S304" s="267">
        <v>1000</v>
      </c>
      <c r="T304" s="267">
        <v>17000</v>
      </c>
      <c r="U304" s="267">
        <v>1000</v>
      </c>
      <c r="V304" s="267">
        <v>1000</v>
      </c>
      <c r="W304" s="267">
        <v>6000</v>
      </c>
      <c r="X304" s="267">
        <v>1000</v>
      </c>
      <c r="Y304" s="267">
        <v>1000</v>
      </c>
      <c r="Z304" s="267">
        <v>1000</v>
      </c>
      <c r="AA304" s="267">
        <v>1000</v>
      </c>
      <c r="AB304" s="267">
        <v>1000</v>
      </c>
      <c r="AC304" s="267">
        <v>1000</v>
      </c>
      <c r="AD304" s="267">
        <v>1000</v>
      </c>
      <c r="AE304" s="267">
        <v>1000</v>
      </c>
      <c r="AF304" s="267">
        <v>1000</v>
      </c>
      <c r="AG304" s="267">
        <v>1000</v>
      </c>
      <c r="AH304" s="267">
        <v>1000</v>
      </c>
      <c r="AI304" s="267">
        <v>29000</v>
      </c>
      <c r="AJ304" s="267">
        <v>11000</v>
      </c>
      <c r="AK304" s="267">
        <v>3000</v>
      </c>
      <c r="AL304" s="267">
        <v>1000</v>
      </c>
      <c r="AM304" s="267">
        <v>1000</v>
      </c>
      <c r="AN304" s="267">
        <v>1000</v>
      </c>
      <c r="AO304" s="267">
        <v>2000</v>
      </c>
      <c r="AP304" s="267">
        <v>1000</v>
      </c>
      <c r="AQ304" s="267">
        <v>1000</v>
      </c>
      <c r="AR304" s="267">
        <v>4000</v>
      </c>
      <c r="AS304" s="267">
        <v>1000</v>
      </c>
      <c r="AT304" s="267">
        <v>1000</v>
      </c>
      <c r="AU304" s="267">
        <v>1000</v>
      </c>
      <c r="AV304" s="267">
        <v>1000</v>
      </c>
      <c r="AW304" s="267">
        <v>1000</v>
      </c>
      <c r="AX304" s="267">
        <v>3000</v>
      </c>
      <c r="AY304" s="267">
        <v>1000</v>
      </c>
      <c r="AZ304" s="267">
        <v>1000</v>
      </c>
      <c r="BA304" s="267">
        <v>1000</v>
      </c>
      <c r="BB304" s="267">
        <v>1000</v>
      </c>
      <c r="BC304" s="267">
        <v>1000</v>
      </c>
      <c r="BD304" s="267">
        <v>6000</v>
      </c>
      <c r="BE304" s="267">
        <v>1000</v>
      </c>
      <c r="BF304" s="267">
        <v>1000</v>
      </c>
      <c r="BG304" s="267">
        <v>1000</v>
      </c>
      <c r="BH304" s="267">
        <v>1000</v>
      </c>
      <c r="BI304" s="267">
        <v>1000</v>
      </c>
      <c r="BJ304" s="267">
        <v>1000</v>
      </c>
      <c r="BK304" s="267">
        <v>1000</v>
      </c>
      <c r="BL304" s="267">
        <v>1000</v>
      </c>
      <c r="BM304" s="267">
        <v>2000</v>
      </c>
      <c r="BN304" s="267">
        <v>1000</v>
      </c>
      <c r="BO304" s="267">
        <v>1000</v>
      </c>
      <c r="BP304" s="267">
        <v>10000</v>
      </c>
      <c r="BQ304" s="267">
        <v>2000</v>
      </c>
      <c r="BR304" s="267">
        <v>1000</v>
      </c>
      <c r="BS304" s="267">
        <v>3000</v>
      </c>
      <c r="BT304" s="267">
        <v>1000</v>
      </c>
      <c r="BU304" s="267">
        <v>7000</v>
      </c>
      <c r="BV304" s="267">
        <v>1000</v>
      </c>
      <c r="BW304" s="267">
        <v>1000</v>
      </c>
      <c r="BX304" s="267">
        <v>1000</v>
      </c>
      <c r="BY304" s="267">
        <v>1000</v>
      </c>
      <c r="BZ304" s="267">
        <v>1000</v>
      </c>
      <c r="CA304" s="267">
        <v>1000</v>
      </c>
      <c r="CB304" s="267">
        <v>1000</v>
      </c>
      <c r="CC304" s="267">
        <v>1000</v>
      </c>
      <c r="CD304" s="267">
        <v>1000</v>
      </c>
      <c r="CE304" s="267">
        <v>1000</v>
      </c>
      <c r="CF304" s="267">
        <v>1000</v>
      </c>
      <c r="CG304" s="267">
        <v>1000</v>
      </c>
      <c r="CH304" s="267">
        <v>13000</v>
      </c>
      <c r="CI304" s="267">
        <v>1000</v>
      </c>
      <c r="CJ304" s="267">
        <v>2000</v>
      </c>
      <c r="CK304" s="267">
        <v>1000</v>
      </c>
      <c r="CL304" s="267">
        <v>1000</v>
      </c>
      <c r="CM304" s="267">
        <v>1000</v>
      </c>
      <c r="CN304" s="267">
        <v>8000</v>
      </c>
      <c r="CO304" s="267">
        <v>1000</v>
      </c>
      <c r="CP304" s="267">
        <v>1000</v>
      </c>
      <c r="CQ304" s="267">
        <v>1000</v>
      </c>
      <c r="CR304" s="267">
        <v>1000</v>
      </c>
      <c r="CS304" s="267">
        <v>1000</v>
      </c>
      <c r="CT304" s="267">
        <v>8000</v>
      </c>
      <c r="CU304" s="267">
        <v>1000</v>
      </c>
      <c r="CV304" s="267">
        <v>1000</v>
      </c>
      <c r="CW304" s="267">
        <v>16000</v>
      </c>
      <c r="CX304" s="267">
        <v>4000</v>
      </c>
      <c r="CY304" s="267">
        <v>6000</v>
      </c>
      <c r="CZ304" s="267">
        <v>8000</v>
      </c>
      <c r="DA304" s="267">
        <v>3000</v>
      </c>
      <c r="DB304" s="267">
        <v>1000</v>
      </c>
      <c r="DC304" s="267">
        <v>1000</v>
      </c>
      <c r="DD304" s="267">
        <v>1000</v>
      </c>
      <c r="DE304" s="267">
        <v>1000</v>
      </c>
      <c r="DF304" s="267">
        <v>12000</v>
      </c>
      <c r="DG304" s="267">
        <v>1000</v>
      </c>
      <c r="DH304" s="267">
        <v>2000</v>
      </c>
      <c r="DI304" s="267">
        <v>122000</v>
      </c>
      <c r="DJ304" s="267">
        <v>12000</v>
      </c>
      <c r="DK304" s="267">
        <v>27000</v>
      </c>
      <c r="DL304" s="267">
        <v>15000</v>
      </c>
      <c r="DM304" s="267">
        <v>24000</v>
      </c>
      <c r="DN304" s="267">
        <v>11000</v>
      </c>
      <c r="DO304" s="267">
        <v>2000</v>
      </c>
      <c r="DP304" s="267">
        <v>1000</v>
      </c>
      <c r="DQ304" s="267">
        <v>1000</v>
      </c>
      <c r="DR304" s="267">
        <v>228000</v>
      </c>
      <c r="DS304" s="267">
        <v>32000</v>
      </c>
      <c r="DT304" s="267">
        <v>39000</v>
      </c>
      <c r="DU304" s="267">
        <v>248000</v>
      </c>
      <c r="DV304" s="267">
        <v>4000</v>
      </c>
      <c r="DW304" s="267">
        <v>1613000</v>
      </c>
      <c r="DX304" s="267">
        <v>211000</v>
      </c>
      <c r="DY304" s="267">
        <v>1124000</v>
      </c>
      <c r="DZ304" s="267">
        <v>191000</v>
      </c>
      <c r="EA304" s="267">
        <v>235000</v>
      </c>
      <c r="EB304" s="267">
        <v>100000</v>
      </c>
      <c r="EC304" s="267">
        <v>632000</v>
      </c>
      <c r="ED304" s="267">
        <v>105000</v>
      </c>
      <c r="EE304" s="267">
        <v>1283000</v>
      </c>
      <c r="EF304" s="267">
        <v>234000</v>
      </c>
      <c r="EG304" s="267">
        <v>1462000</v>
      </c>
      <c r="EH304" s="267">
        <v>251000</v>
      </c>
      <c r="EI304" s="267">
        <v>1783000</v>
      </c>
      <c r="EJ304" s="267">
        <v>254000</v>
      </c>
      <c r="EK304" s="267">
        <v>1</v>
      </c>
      <c r="EL304" s="267">
        <v>1</v>
      </c>
      <c r="EM304" s="267">
        <v>1</v>
      </c>
      <c r="EN304" s="267">
        <v>0</v>
      </c>
      <c r="EO304" s="267">
        <v>0</v>
      </c>
      <c r="EP304" s="267">
        <v>0</v>
      </c>
      <c r="EQ304" s="267">
        <v>0</v>
      </c>
      <c r="ER304" s="267" t="s">
        <v>1437</v>
      </c>
    </row>
    <row r="305" spans="1:148" x14ac:dyDescent="0.35">
      <c r="A305" s="267" t="s">
        <v>1481</v>
      </c>
      <c r="B305" s="267">
        <v>56000</v>
      </c>
      <c r="C305" s="267">
        <v>7000</v>
      </c>
      <c r="D305" s="267">
        <v>3000</v>
      </c>
      <c r="E305" s="267">
        <v>45000</v>
      </c>
      <c r="F305" s="267">
        <v>14000</v>
      </c>
      <c r="G305" s="267">
        <v>2000</v>
      </c>
      <c r="H305" s="267">
        <v>47000</v>
      </c>
      <c r="I305" s="267">
        <v>4000</v>
      </c>
      <c r="J305" s="267">
        <v>1000</v>
      </c>
      <c r="K305" s="267">
        <v>4000</v>
      </c>
      <c r="L305" s="267">
        <v>1000</v>
      </c>
      <c r="M305" s="267">
        <v>1000</v>
      </c>
      <c r="N305" s="267">
        <v>195000</v>
      </c>
      <c r="O305" s="267">
        <v>1000</v>
      </c>
      <c r="P305" s="267">
        <v>1000</v>
      </c>
      <c r="Q305" s="267">
        <v>1000</v>
      </c>
      <c r="R305" s="267">
        <v>1000</v>
      </c>
      <c r="S305" s="267">
        <v>1000</v>
      </c>
      <c r="T305" s="267">
        <v>17000</v>
      </c>
      <c r="U305" s="267">
        <v>1000</v>
      </c>
      <c r="V305" s="267">
        <v>1000</v>
      </c>
      <c r="W305" s="267">
        <v>6000</v>
      </c>
      <c r="X305" s="267">
        <v>1000</v>
      </c>
      <c r="Y305" s="267">
        <v>1000</v>
      </c>
      <c r="Z305" s="267">
        <v>1000</v>
      </c>
      <c r="AA305" s="267">
        <v>1000</v>
      </c>
      <c r="AB305" s="267">
        <v>1000</v>
      </c>
      <c r="AC305" s="267">
        <v>1000</v>
      </c>
      <c r="AD305" s="267">
        <v>1000</v>
      </c>
      <c r="AE305" s="267">
        <v>1000</v>
      </c>
      <c r="AF305" s="267">
        <v>1000</v>
      </c>
      <c r="AG305" s="267">
        <v>1000</v>
      </c>
      <c r="AH305" s="267">
        <v>1000</v>
      </c>
      <c r="AI305" s="267">
        <v>29000</v>
      </c>
      <c r="AJ305" s="267">
        <v>11000</v>
      </c>
      <c r="AK305" s="267">
        <v>3000</v>
      </c>
      <c r="AL305" s="267">
        <v>1000</v>
      </c>
      <c r="AM305" s="267">
        <v>1000</v>
      </c>
      <c r="AN305" s="267">
        <v>1000</v>
      </c>
      <c r="AO305" s="267">
        <v>2000</v>
      </c>
      <c r="AP305" s="267">
        <v>1000</v>
      </c>
      <c r="AQ305" s="267">
        <v>1000</v>
      </c>
      <c r="AR305" s="267">
        <v>4000</v>
      </c>
      <c r="AS305" s="267">
        <v>1000</v>
      </c>
      <c r="AT305" s="267">
        <v>1000</v>
      </c>
      <c r="AU305" s="267">
        <v>1000</v>
      </c>
      <c r="AV305" s="267">
        <v>1000</v>
      </c>
      <c r="AW305" s="267">
        <v>1000</v>
      </c>
      <c r="AX305" s="267">
        <v>3000</v>
      </c>
      <c r="AY305" s="267">
        <v>1000</v>
      </c>
      <c r="AZ305" s="267">
        <v>1000</v>
      </c>
      <c r="BA305" s="267">
        <v>1000</v>
      </c>
      <c r="BB305" s="267">
        <v>1000</v>
      </c>
      <c r="BC305" s="267">
        <v>1000</v>
      </c>
      <c r="BD305" s="267">
        <v>6000</v>
      </c>
      <c r="BE305" s="267">
        <v>1000</v>
      </c>
      <c r="BF305" s="267">
        <v>1000</v>
      </c>
      <c r="BG305" s="267">
        <v>1000</v>
      </c>
      <c r="BH305" s="267">
        <v>1000</v>
      </c>
      <c r="BI305" s="267">
        <v>1000</v>
      </c>
      <c r="BJ305" s="267">
        <v>1000</v>
      </c>
      <c r="BK305" s="267">
        <v>1000</v>
      </c>
      <c r="BL305" s="267">
        <v>1000</v>
      </c>
      <c r="BM305" s="267">
        <v>2000</v>
      </c>
      <c r="BN305" s="267">
        <v>1000</v>
      </c>
      <c r="BO305" s="267">
        <v>1000</v>
      </c>
      <c r="BP305" s="267">
        <v>10000</v>
      </c>
      <c r="BQ305" s="267">
        <v>2000</v>
      </c>
      <c r="BR305" s="267">
        <v>1000</v>
      </c>
      <c r="BS305" s="267">
        <v>3000</v>
      </c>
      <c r="BT305" s="267">
        <v>1000</v>
      </c>
      <c r="BU305" s="267">
        <v>7000</v>
      </c>
      <c r="BV305" s="267">
        <v>1000</v>
      </c>
      <c r="BW305" s="267">
        <v>1000</v>
      </c>
      <c r="BX305" s="267">
        <v>1000</v>
      </c>
      <c r="BY305" s="267">
        <v>1000</v>
      </c>
      <c r="BZ305" s="267">
        <v>1000</v>
      </c>
      <c r="CA305" s="267">
        <v>1000</v>
      </c>
      <c r="CB305" s="267">
        <v>1000</v>
      </c>
      <c r="CC305" s="267">
        <v>1000</v>
      </c>
      <c r="CD305" s="267">
        <v>1000</v>
      </c>
      <c r="CE305" s="267">
        <v>1000</v>
      </c>
      <c r="CF305" s="267">
        <v>1000</v>
      </c>
      <c r="CG305" s="267">
        <v>1000</v>
      </c>
      <c r="CH305" s="267">
        <v>13000</v>
      </c>
      <c r="CI305" s="267">
        <v>1000</v>
      </c>
      <c r="CJ305" s="267">
        <v>2000</v>
      </c>
      <c r="CK305" s="267">
        <v>1000</v>
      </c>
      <c r="CL305" s="267">
        <v>1000</v>
      </c>
      <c r="CM305" s="267">
        <v>1000</v>
      </c>
      <c r="CN305" s="267">
        <v>8000</v>
      </c>
      <c r="CO305" s="267">
        <v>1000</v>
      </c>
      <c r="CP305" s="267">
        <v>1000</v>
      </c>
      <c r="CQ305" s="267">
        <v>1000</v>
      </c>
      <c r="CR305" s="267">
        <v>1000</v>
      </c>
      <c r="CS305" s="267">
        <v>1000</v>
      </c>
      <c r="CT305" s="267">
        <v>8000</v>
      </c>
      <c r="CU305" s="267">
        <v>1000</v>
      </c>
      <c r="CV305" s="267">
        <v>1000</v>
      </c>
      <c r="CW305" s="267">
        <v>16000</v>
      </c>
      <c r="CX305" s="267">
        <v>4000</v>
      </c>
      <c r="CY305" s="267">
        <v>6000</v>
      </c>
      <c r="CZ305" s="267">
        <v>8000</v>
      </c>
      <c r="DA305" s="267">
        <v>3000</v>
      </c>
      <c r="DB305" s="267">
        <v>1000</v>
      </c>
      <c r="DC305" s="267">
        <v>1000</v>
      </c>
      <c r="DD305" s="267">
        <v>1000</v>
      </c>
      <c r="DE305" s="267">
        <v>1000</v>
      </c>
      <c r="DF305" s="267">
        <v>12000</v>
      </c>
      <c r="DG305" s="267">
        <v>1000</v>
      </c>
      <c r="DH305" s="267">
        <v>2000</v>
      </c>
      <c r="DI305" s="267">
        <v>122000</v>
      </c>
      <c r="DJ305" s="267">
        <v>12000</v>
      </c>
      <c r="DK305" s="267">
        <v>27000</v>
      </c>
      <c r="DL305" s="267">
        <v>15000</v>
      </c>
      <c r="DM305" s="267">
        <v>24000</v>
      </c>
      <c r="DN305" s="267">
        <v>11000</v>
      </c>
      <c r="DO305" s="267">
        <v>2000</v>
      </c>
      <c r="DP305" s="267">
        <v>1000</v>
      </c>
      <c r="DQ305" s="267">
        <v>1000</v>
      </c>
      <c r="DR305" s="267">
        <v>228000</v>
      </c>
      <c r="DS305" s="267">
        <v>32000</v>
      </c>
      <c r="DT305" s="267">
        <v>39000</v>
      </c>
      <c r="DU305" s="267">
        <v>248000</v>
      </c>
      <c r="DV305" s="267">
        <v>4000</v>
      </c>
      <c r="DW305" s="267">
        <v>1613000</v>
      </c>
      <c r="DX305" s="267">
        <v>211000</v>
      </c>
      <c r="DY305" s="267">
        <v>1124000</v>
      </c>
      <c r="DZ305" s="267">
        <v>191000</v>
      </c>
      <c r="EA305" s="267">
        <v>235000</v>
      </c>
      <c r="EB305" s="267">
        <v>100000</v>
      </c>
      <c r="EC305" s="267">
        <v>632000</v>
      </c>
      <c r="ED305" s="267">
        <v>105000</v>
      </c>
      <c r="EE305" s="267">
        <v>1283000</v>
      </c>
      <c r="EF305" s="267">
        <v>234000</v>
      </c>
      <c r="EG305" s="267">
        <v>1462000</v>
      </c>
      <c r="EH305" s="267">
        <v>251000</v>
      </c>
      <c r="EI305" s="267">
        <v>1783000</v>
      </c>
      <c r="EJ305" s="267">
        <v>254000</v>
      </c>
      <c r="EK305" s="267">
        <v>1</v>
      </c>
      <c r="EL305" s="267">
        <v>1</v>
      </c>
      <c r="EM305" s="267">
        <v>1</v>
      </c>
      <c r="EN305" s="267">
        <v>0</v>
      </c>
      <c r="EO305" s="267">
        <v>0</v>
      </c>
      <c r="EP305" s="267">
        <v>1</v>
      </c>
      <c r="EQ305" s="267">
        <v>0</v>
      </c>
      <c r="ER305" s="267" t="s">
        <v>1479</v>
      </c>
    </row>
    <row r="306" spans="1:148" x14ac:dyDescent="0.35">
      <c r="A306" s="267" t="s">
        <v>1535</v>
      </c>
      <c r="B306" s="267">
        <v>56000</v>
      </c>
      <c r="C306" s="267">
        <v>7000</v>
      </c>
      <c r="D306" s="267">
        <v>3000</v>
      </c>
      <c r="E306" s="267">
        <v>45000</v>
      </c>
      <c r="F306" s="267">
        <v>14000</v>
      </c>
      <c r="G306" s="267">
        <v>2000</v>
      </c>
      <c r="H306" s="267">
        <v>47000</v>
      </c>
      <c r="I306" s="267">
        <v>4000</v>
      </c>
      <c r="J306" s="267">
        <v>1000</v>
      </c>
      <c r="K306" s="267">
        <v>4000</v>
      </c>
      <c r="L306" s="267">
        <v>1000</v>
      </c>
      <c r="M306" s="267">
        <v>1000</v>
      </c>
      <c r="N306" s="267">
        <v>195000</v>
      </c>
      <c r="O306" s="267">
        <v>1000</v>
      </c>
      <c r="P306" s="267">
        <v>1000</v>
      </c>
      <c r="Q306" s="267">
        <v>1000</v>
      </c>
      <c r="R306" s="267">
        <v>1000</v>
      </c>
      <c r="S306" s="267">
        <v>1000</v>
      </c>
      <c r="T306" s="267">
        <v>17000</v>
      </c>
      <c r="U306" s="267">
        <v>1000</v>
      </c>
      <c r="V306" s="267">
        <v>1000</v>
      </c>
      <c r="W306" s="267">
        <v>6000</v>
      </c>
      <c r="X306" s="267">
        <v>1000</v>
      </c>
      <c r="Y306" s="267">
        <v>1000</v>
      </c>
      <c r="Z306" s="267">
        <v>1000</v>
      </c>
      <c r="AA306" s="267">
        <v>1000</v>
      </c>
      <c r="AB306" s="267">
        <v>1000</v>
      </c>
      <c r="AC306" s="267">
        <v>1000</v>
      </c>
      <c r="AD306" s="267">
        <v>1000</v>
      </c>
      <c r="AE306" s="267">
        <v>1000</v>
      </c>
      <c r="AF306" s="267">
        <v>1000</v>
      </c>
      <c r="AG306" s="267">
        <v>1000</v>
      </c>
      <c r="AH306" s="267">
        <v>1000</v>
      </c>
      <c r="AI306" s="267">
        <v>29000</v>
      </c>
      <c r="AJ306" s="267">
        <v>11000</v>
      </c>
      <c r="AK306" s="267">
        <v>3000</v>
      </c>
      <c r="AL306" s="267">
        <v>1000</v>
      </c>
      <c r="AM306" s="267">
        <v>1000</v>
      </c>
      <c r="AN306" s="267">
        <v>1000</v>
      </c>
      <c r="AO306" s="267">
        <v>2000</v>
      </c>
      <c r="AP306" s="267">
        <v>1000</v>
      </c>
      <c r="AQ306" s="267">
        <v>1000</v>
      </c>
      <c r="AR306" s="267">
        <v>4000</v>
      </c>
      <c r="AS306" s="267">
        <v>1000</v>
      </c>
      <c r="AT306" s="267">
        <v>1000</v>
      </c>
      <c r="AU306" s="267">
        <v>1000</v>
      </c>
      <c r="AV306" s="267">
        <v>1000</v>
      </c>
      <c r="AW306" s="267">
        <v>1000</v>
      </c>
      <c r="AX306" s="267">
        <v>3000</v>
      </c>
      <c r="AY306" s="267">
        <v>1000</v>
      </c>
      <c r="AZ306" s="267">
        <v>1000</v>
      </c>
      <c r="BA306" s="267">
        <v>1000</v>
      </c>
      <c r="BB306" s="267">
        <v>1000</v>
      </c>
      <c r="BC306" s="267">
        <v>1000</v>
      </c>
      <c r="BD306" s="267">
        <v>6000</v>
      </c>
      <c r="BE306" s="267">
        <v>1000</v>
      </c>
      <c r="BF306" s="267">
        <v>1000</v>
      </c>
      <c r="BG306" s="267">
        <v>1000</v>
      </c>
      <c r="BH306" s="267">
        <v>1000</v>
      </c>
      <c r="BI306" s="267">
        <v>1000</v>
      </c>
      <c r="BJ306" s="267">
        <v>1000</v>
      </c>
      <c r="BK306" s="267">
        <v>1000</v>
      </c>
      <c r="BL306" s="267">
        <v>1000</v>
      </c>
      <c r="BM306" s="267">
        <v>2000</v>
      </c>
      <c r="BN306" s="267">
        <v>1000</v>
      </c>
      <c r="BO306" s="267">
        <v>1000</v>
      </c>
      <c r="BP306" s="267">
        <v>10000</v>
      </c>
      <c r="BQ306" s="267">
        <v>2000</v>
      </c>
      <c r="BR306" s="267">
        <v>1000</v>
      </c>
      <c r="BS306" s="267">
        <v>3000</v>
      </c>
      <c r="BT306" s="267">
        <v>1000</v>
      </c>
      <c r="BU306" s="267">
        <v>7000</v>
      </c>
      <c r="BV306" s="267">
        <v>1000</v>
      </c>
      <c r="BW306" s="267">
        <v>1000</v>
      </c>
      <c r="BX306" s="267">
        <v>1000</v>
      </c>
      <c r="BY306" s="267">
        <v>1000</v>
      </c>
      <c r="BZ306" s="267">
        <v>1000</v>
      </c>
      <c r="CA306" s="267">
        <v>1000</v>
      </c>
      <c r="CB306" s="267">
        <v>1000</v>
      </c>
      <c r="CC306" s="267">
        <v>1000</v>
      </c>
      <c r="CD306" s="267">
        <v>1000</v>
      </c>
      <c r="CE306" s="267">
        <v>1000</v>
      </c>
      <c r="CF306" s="267">
        <v>1000</v>
      </c>
      <c r="CG306" s="267">
        <v>1000</v>
      </c>
      <c r="CH306" s="267">
        <v>13000</v>
      </c>
      <c r="CI306" s="267">
        <v>1000</v>
      </c>
      <c r="CJ306" s="267">
        <v>2000</v>
      </c>
      <c r="CK306" s="267">
        <v>1000</v>
      </c>
      <c r="CL306" s="267">
        <v>1000</v>
      </c>
      <c r="CM306" s="267">
        <v>1000</v>
      </c>
      <c r="CN306" s="267">
        <v>8000</v>
      </c>
      <c r="CO306" s="267">
        <v>1000</v>
      </c>
      <c r="CP306" s="267">
        <v>1000</v>
      </c>
      <c r="CQ306" s="267">
        <v>1000</v>
      </c>
      <c r="CR306" s="267">
        <v>1000</v>
      </c>
      <c r="CS306" s="267">
        <v>1000</v>
      </c>
      <c r="CT306" s="267">
        <v>8000</v>
      </c>
      <c r="CU306" s="267">
        <v>1000</v>
      </c>
      <c r="CV306" s="267">
        <v>1000</v>
      </c>
      <c r="CW306" s="267">
        <v>16000</v>
      </c>
      <c r="CX306" s="267">
        <v>4000</v>
      </c>
      <c r="CY306" s="267">
        <v>6000</v>
      </c>
      <c r="CZ306" s="267">
        <v>8000</v>
      </c>
      <c r="DA306" s="267">
        <v>3000</v>
      </c>
      <c r="DB306" s="267">
        <v>1000</v>
      </c>
      <c r="DC306" s="267">
        <v>1000</v>
      </c>
      <c r="DD306" s="267">
        <v>1000</v>
      </c>
      <c r="DE306" s="267">
        <v>1000</v>
      </c>
      <c r="DF306" s="267">
        <v>12000</v>
      </c>
      <c r="DG306" s="267">
        <v>1000</v>
      </c>
      <c r="DH306" s="267">
        <v>2000</v>
      </c>
      <c r="DI306" s="267">
        <v>122000</v>
      </c>
      <c r="DJ306" s="267">
        <v>12000</v>
      </c>
      <c r="DK306" s="267">
        <v>27000</v>
      </c>
      <c r="DL306" s="267">
        <v>15000</v>
      </c>
      <c r="DM306" s="267">
        <v>24000</v>
      </c>
      <c r="DN306" s="267">
        <v>11000</v>
      </c>
      <c r="DO306" s="267">
        <v>2000</v>
      </c>
      <c r="DP306" s="267">
        <v>1000</v>
      </c>
      <c r="DQ306" s="267">
        <v>1000</v>
      </c>
      <c r="DR306" s="267">
        <v>228000</v>
      </c>
      <c r="DS306" s="267">
        <v>32000</v>
      </c>
      <c r="DT306" s="267">
        <v>39000</v>
      </c>
      <c r="DU306" s="267">
        <v>248000</v>
      </c>
      <c r="DV306" s="267">
        <v>4000</v>
      </c>
      <c r="DW306" s="267">
        <v>1613000</v>
      </c>
      <c r="DX306" s="267">
        <v>211000</v>
      </c>
      <c r="DY306" s="267">
        <v>1124000</v>
      </c>
      <c r="DZ306" s="267">
        <v>191000</v>
      </c>
      <c r="EA306" s="267">
        <v>235000</v>
      </c>
      <c r="EB306" s="267">
        <v>100000</v>
      </c>
      <c r="EC306" s="267">
        <v>632000</v>
      </c>
      <c r="ED306" s="267">
        <v>105000</v>
      </c>
      <c r="EE306" s="267">
        <v>1283000</v>
      </c>
      <c r="EF306" s="267">
        <v>234000</v>
      </c>
      <c r="EG306" s="267">
        <v>1462000</v>
      </c>
      <c r="EH306" s="267">
        <v>251000</v>
      </c>
      <c r="EI306" s="267">
        <v>1783000</v>
      </c>
      <c r="EJ306" s="267">
        <v>254000</v>
      </c>
      <c r="EK306" s="267">
        <v>1</v>
      </c>
      <c r="EL306" s="267">
        <v>1</v>
      </c>
      <c r="EM306" s="267">
        <v>1</v>
      </c>
      <c r="EN306" s="267">
        <v>0</v>
      </c>
      <c r="EO306" s="267">
        <v>0</v>
      </c>
      <c r="EP306" s="267">
        <v>0</v>
      </c>
      <c r="EQ306" s="267">
        <v>0</v>
      </c>
      <c r="ER306" s="267" t="s">
        <v>1533</v>
      </c>
    </row>
    <row r="307" spans="1:148" x14ac:dyDescent="0.35">
      <c r="A307" s="267" t="s">
        <v>1565</v>
      </c>
      <c r="B307" s="267">
        <v>56000</v>
      </c>
      <c r="C307" s="267">
        <v>7000</v>
      </c>
      <c r="D307" s="267">
        <v>3000</v>
      </c>
      <c r="E307" s="267">
        <v>45000</v>
      </c>
      <c r="F307" s="267">
        <v>14000</v>
      </c>
      <c r="G307" s="267">
        <v>2000</v>
      </c>
      <c r="H307" s="267">
        <v>47000</v>
      </c>
      <c r="I307" s="267">
        <v>4000</v>
      </c>
      <c r="J307" s="267">
        <v>1000</v>
      </c>
      <c r="K307" s="267">
        <v>4000</v>
      </c>
      <c r="L307" s="267">
        <v>1000</v>
      </c>
      <c r="M307" s="267">
        <v>1000</v>
      </c>
      <c r="N307" s="267">
        <v>195000</v>
      </c>
      <c r="O307" s="267">
        <v>1000</v>
      </c>
      <c r="P307" s="267">
        <v>1000</v>
      </c>
      <c r="Q307" s="267">
        <v>1000</v>
      </c>
      <c r="R307" s="267">
        <v>1000</v>
      </c>
      <c r="S307" s="267">
        <v>1000</v>
      </c>
      <c r="T307" s="267">
        <v>17000</v>
      </c>
      <c r="U307" s="267">
        <v>1000</v>
      </c>
      <c r="V307" s="267">
        <v>1000</v>
      </c>
      <c r="W307" s="267">
        <v>6000</v>
      </c>
      <c r="X307" s="267">
        <v>1000</v>
      </c>
      <c r="Y307" s="267">
        <v>1000</v>
      </c>
      <c r="Z307" s="267">
        <v>1000</v>
      </c>
      <c r="AA307" s="267">
        <v>1000</v>
      </c>
      <c r="AB307" s="267">
        <v>1000</v>
      </c>
      <c r="AC307" s="267">
        <v>1000</v>
      </c>
      <c r="AD307" s="267">
        <v>1000</v>
      </c>
      <c r="AE307" s="267">
        <v>1000</v>
      </c>
      <c r="AF307" s="267">
        <v>1000</v>
      </c>
      <c r="AG307" s="267">
        <v>1000</v>
      </c>
      <c r="AH307" s="267">
        <v>1000</v>
      </c>
      <c r="AI307" s="267">
        <v>29000</v>
      </c>
      <c r="AJ307" s="267">
        <v>11000</v>
      </c>
      <c r="AK307" s="267">
        <v>3000</v>
      </c>
      <c r="AL307" s="267">
        <v>1000</v>
      </c>
      <c r="AM307" s="267">
        <v>1000</v>
      </c>
      <c r="AN307" s="267">
        <v>1000</v>
      </c>
      <c r="AO307" s="267">
        <v>2000</v>
      </c>
      <c r="AP307" s="267">
        <v>1000</v>
      </c>
      <c r="AQ307" s="267">
        <v>1000</v>
      </c>
      <c r="AR307" s="267">
        <v>4000</v>
      </c>
      <c r="AS307" s="267">
        <v>1000</v>
      </c>
      <c r="AT307" s="267">
        <v>1000</v>
      </c>
      <c r="AU307" s="267">
        <v>1000</v>
      </c>
      <c r="AV307" s="267">
        <v>1000</v>
      </c>
      <c r="AW307" s="267">
        <v>1000</v>
      </c>
      <c r="AX307" s="267">
        <v>3000</v>
      </c>
      <c r="AY307" s="267">
        <v>1000</v>
      </c>
      <c r="AZ307" s="267">
        <v>1000</v>
      </c>
      <c r="BA307" s="267">
        <v>1000</v>
      </c>
      <c r="BB307" s="267">
        <v>1000</v>
      </c>
      <c r="BC307" s="267">
        <v>1000</v>
      </c>
      <c r="BD307" s="267">
        <v>6000</v>
      </c>
      <c r="BE307" s="267">
        <v>1000</v>
      </c>
      <c r="BF307" s="267">
        <v>1000</v>
      </c>
      <c r="BG307" s="267">
        <v>1000</v>
      </c>
      <c r="BH307" s="267">
        <v>1000</v>
      </c>
      <c r="BI307" s="267">
        <v>1000</v>
      </c>
      <c r="BJ307" s="267">
        <v>1000</v>
      </c>
      <c r="BK307" s="267">
        <v>1000</v>
      </c>
      <c r="BL307" s="267">
        <v>1000</v>
      </c>
      <c r="BM307" s="267">
        <v>2000</v>
      </c>
      <c r="BN307" s="267">
        <v>1000</v>
      </c>
      <c r="BO307" s="267">
        <v>1000</v>
      </c>
      <c r="BP307" s="267">
        <v>10000</v>
      </c>
      <c r="BQ307" s="267">
        <v>2000</v>
      </c>
      <c r="BR307" s="267">
        <v>1000</v>
      </c>
      <c r="BS307" s="267">
        <v>3000</v>
      </c>
      <c r="BT307" s="267">
        <v>1000</v>
      </c>
      <c r="BU307" s="267">
        <v>7000</v>
      </c>
      <c r="BV307" s="267">
        <v>1000</v>
      </c>
      <c r="BW307" s="267">
        <v>1000</v>
      </c>
      <c r="BX307" s="267">
        <v>1000</v>
      </c>
      <c r="BY307" s="267">
        <v>1000</v>
      </c>
      <c r="BZ307" s="267">
        <v>1000</v>
      </c>
      <c r="CA307" s="267">
        <v>1000</v>
      </c>
      <c r="CB307" s="267">
        <v>1000</v>
      </c>
      <c r="CC307" s="267">
        <v>1000</v>
      </c>
      <c r="CD307" s="267">
        <v>1000</v>
      </c>
      <c r="CE307" s="267">
        <v>1000</v>
      </c>
      <c r="CF307" s="267">
        <v>1000</v>
      </c>
      <c r="CG307" s="267">
        <v>1000</v>
      </c>
      <c r="CH307" s="267">
        <v>13000</v>
      </c>
      <c r="CI307" s="267">
        <v>1000</v>
      </c>
      <c r="CJ307" s="267">
        <v>2000</v>
      </c>
      <c r="CK307" s="267">
        <v>1000</v>
      </c>
      <c r="CL307" s="267">
        <v>1000</v>
      </c>
      <c r="CM307" s="267">
        <v>1000</v>
      </c>
      <c r="CN307" s="267">
        <v>8000</v>
      </c>
      <c r="CO307" s="267">
        <v>1000</v>
      </c>
      <c r="CP307" s="267">
        <v>1000</v>
      </c>
      <c r="CQ307" s="267">
        <v>1000</v>
      </c>
      <c r="CR307" s="267">
        <v>1000</v>
      </c>
      <c r="CS307" s="267">
        <v>1000</v>
      </c>
      <c r="CT307" s="267">
        <v>8000</v>
      </c>
      <c r="CU307" s="267">
        <v>1000</v>
      </c>
      <c r="CV307" s="267">
        <v>1000</v>
      </c>
      <c r="CW307" s="267">
        <v>16000</v>
      </c>
      <c r="CX307" s="267">
        <v>4000</v>
      </c>
      <c r="CY307" s="267">
        <v>6000</v>
      </c>
      <c r="CZ307" s="267">
        <v>8000</v>
      </c>
      <c r="DA307" s="267">
        <v>3000</v>
      </c>
      <c r="DB307" s="267">
        <v>1000</v>
      </c>
      <c r="DC307" s="267">
        <v>1000</v>
      </c>
      <c r="DD307" s="267">
        <v>1000</v>
      </c>
      <c r="DE307" s="267">
        <v>1000</v>
      </c>
      <c r="DF307" s="267">
        <v>12000</v>
      </c>
      <c r="DG307" s="267">
        <v>1000</v>
      </c>
      <c r="DH307" s="267">
        <v>2000</v>
      </c>
      <c r="DI307" s="267">
        <v>122000</v>
      </c>
      <c r="DJ307" s="267">
        <v>12000</v>
      </c>
      <c r="DK307" s="267">
        <v>27000</v>
      </c>
      <c r="DL307" s="267">
        <v>15000</v>
      </c>
      <c r="DM307" s="267">
        <v>24000</v>
      </c>
      <c r="DN307" s="267">
        <v>11000</v>
      </c>
      <c r="DO307" s="267">
        <v>2000</v>
      </c>
      <c r="DP307" s="267">
        <v>1000</v>
      </c>
      <c r="DQ307" s="267">
        <v>1000</v>
      </c>
      <c r="DR307" s="267">
        <v>228000</v>
      </c>
      <c r="DS307" s="267">
        <v>32000</v>
      </c>
      <c r="DT307" s="267">
        <v>39000</v>
      </c>
      <c r="DU307" s="267">
        <v>248000</v>
      </c>
      <c r="DV307" s="267">
        <v>4000</v>
      </c>
      <c r="DW307" s="267">
        <v>1613000</v>
      </c>
      <c r="DX307" s="267">
        <v>211000</v>
      </c>
      <c r="DY307" s="267">
        <v>1124000</v>
      </c>
      <c r="DZ307" s="267">
        <v>191000</v>
      </c>
      <c r="EA307" s="267">
        <v>235000</v>
      </c>
      <c r="EB307" s="267">
        <v>100000</v>
      </c>
      <c r="EC307" s="267">
        <v>632000</v>
      </c>
      <c r="ED307" s="267">
        <v>105000</v>
      </c>
      <c r="EE307" s="267">
        <v>1283000</v>
      </c>
      <c r="EF307" s="267">
        <v>234000</v>
      </c>
      <c r="EG307" s="267">
        <v>1462000</v>
      </c>
      <c r="EH307" s="267">
        <v>251000</v>
      </c>
      <c r="EI307" s="267">
        <v>1783000</v>
      </c>
      <c r="EJ307" s="267">
        <v>254000</v>
      </c>
      <c r="EK307" s="267">
        <v>1</v>
      </c>
      <c r="EL307" s="267">
        <v>1</v>
      </c>
      <c r="EM307" s="267">
        <v>1</v>
      </c>
      <c r="EN307" s="267">
        <v>0</v>
      </c>
      <c r="EO307" s="267">
        <v>0</v>
      </c>
      <c r="EP307" s="267">
        <v>0</v>
      </c>
      <c r="EQ307" s="267">
        <v>0</v>
      </c>
      <c r="ER307" s="267" t="s">
        <v>1563</v>
      </c>
    </row>
    <row r="308" spans="1:148" x14ac:dyDescent="0.35">
      <c r="A308" s="267" t="s">
        <v>1588</v>
      </c>
      <c r="B308" s="267">
        <v>56000</v>
      </c>
      <c r="C308" s="267">
        <v>7000</v>
      </c>
      <c r="D308" s="267">
        <v>3000</v>
      </c>
      <c r="E308" s="267">
        <v>45000</v>
      </c>
      <c r="F308" s="267">
        <v>14000</v>
      </c>
      <c r="G308" s="267">
        <v>2000</v>
      </c>
      <c r="H308" s="267">
        <v>47000</v>
      </c>
      <c r="I308" s="267">
        <v>4000</v>
      </c>
      <c r="J308" s="267">
        <v>1000</v>
      </c>
      <c r="K308" s="267">
        <v>4000</v>
      </c>
      <c r="L308" s="267">
        <v>1000</v>
      </c>
      <c r="M308" s="267">
        <v>1000</v>
      </c>
      <c r="N308" s="267">
        <v>195000</v>
      </c>
      <c r="O308" s="267">
        <v>1000</v>
      </c>
      <c r="P308" s="267">
        <v>1000</v>
      </c>
      <c r="Q308" s="267">
        <v>1000</v>
      </c>
      <c r="R308" s="267">
        <v>1000</v>
      </c>
      <c r="S308" s="267">
        <v>1000</v>
      </c>
      <c r="T308" s="267">
        <v>17000</v>
      </c>
      <c r="U308" s="267">
        <v>1000</v>
      </c>
      <c r="V308" s="267">
        <v>1000</v>
      </c>
      <c r="W308" s="267">
        <v>6000</v>
      </c>
      <c r="X308" s="267">
        <v>1000</v>
      </c>
      <c r="Y308" s="267">
        <v>1000</v>
      </c>
      <c r="Z308" s="267">
        <v>1000</v>
      </c>
      <c r="AA308" s="267">
        <v>1000</v>
      </c>
      <c r="AB308" s="267">
        <v>1000</v>
      </c>
      <c r="AC308" s="267">
        <v>1000</v>
      </c>
      <c r="AD308" s="267">
        <v>1000</v>
      </c>
      <c r="AE308" s="267">
        <v>1000</v>
      </c>
      <c r="AF308" s="267">
        <v>1000</v>
      </c>
      <c r="AG308" s="267">
        <v>1000</v>
      </c>
      <c r="AH308" s="267">
        <v>1000</v>
      </c>
      <c r="AI308" s="267">
        <v>29000</v>
      </c>
      <c r="AJ308" s="267">
        <v>11000</v>
      </c>
      <c r="AK308" s="267">
        <v>3000</v>
      </c>
      <c r="AL308" s="267">
        <v>1000</v>
      </c>
      <c r="AM308" s="267">
        <v>1000</v>
      </c>
      <c r="AN308" s="267">
        <v>1000</v>
      </c>
      <c r="AO308" s="267">
        <v>2000</v>
      </c>
      <c r="AP308" s="267">
        <v>1000</v>
      </c>
      <c r="AQ308" s="267">
        <v>1000</v>
      </c>
      <c r="AR308" s="267">
        <v>4000</v>
      </c>
      <c r="AS308" s="267">
        <v>1000</v>
      </c>
      <c r="AT308" s="267">
        <v>1000</v>
      </c>
      <c r="AU308" s="267">
        <v>1000</v>
      </c>
      <c r="AV308" s="267">
        <v>1000</v>
      </c>
      <c r="AW308" s="267">
        <v>1000</v>
      </c>
      <c r="AX308" s="267">
        <v>3000</v>
      </c>
      <c r="AY308" s="267">
        <v>1000</v>
      </c>
      <c r="AZ308" s="267">
        <v>1000</v>
      </c>
      <c r="BA308" s="267">
        <v>1000</v>
      </c>
      <c r="BB308" s="267">
        <v>1000</v>
      </c>
      <c r="BC308" s="267">
        <v>1000</v>
      </c>
      <c r="BD308" s="267">
        <v>6000</v>
      </c>
      <c r="BE308" s="267">
        <v>1000</v>
      </c>
      <c r="BF308" s="267">
        <v>1000</v>
      </c>
      <c r="BG308" s="267">
        <v>1000</v>
      </c>
      <c r="BH308" s="267">
        <v>1000</v>
      </c>
      <c r="BI308" s="267">
        <v>1000</v>
      </c>
      <c r="BJ308" s="267">
        <v>1000</v>
      </c>
      <c r="BK308" s="267">
        <v>1000</v>
      </c>
      <c r="BL308" s="267">
        <v>1000</v>
      </c>
      <c r="BM308" s="267">
        <v>2000</v>
      </c>
      <c r="BN308" s="267">
        <v>1000</v>
      </c>
      <c r="BO308" s="267">
        <v>1000</v>
      </c>
      <c r="BP308" s="267">
        <v>10000</v>
      </c>
      <c r="BQ308" s="267">
        <v>2000</v>
      </c>
      <c r="BR308" s="267">
        <v>1000</v>
      </c>
      <c r="BS308" s="267">
        <v>3000</v>
      </c>
      <c r="BT308" s="267">
        <v>1000</v>
      </c>
      <c r="BU308" s="267">
        <v>7000</v>
      </c>
      <c r="BV308" s="267">
        <v>1000</v>
      </c>
      <c r="BW308" s="267">
        <v>1000</v>
      </c>
      <c r="BX308" s="267">
        <v>1000</v>
      </c>
      <c r="BY308" s="267">
        <v>1000</v>
      </c>
      <c r="BZ308" s="267">
        <v>1000</v>
      </c>
      <c r="CA308" s="267">
        <v>1000</v>
      </c>
      <c r="CB308" s="267">
        <v>1000</v>
      </c>
      <c r="CC308" s="267">
        <v>1000</v>
      </c>
      <c r="CD308" s="267">
        <v>1000</v>
      </c>
      <c r="CE308" s="267">
        <v>1000</v>
      </c>
      <c r="CF308" s="267">
        <v>1000</v>
      </c>
      <c r="CG308" s="267">
        <v>1000</v>
      </c>
      <c r="CH308" s="267">
        <v>13000</v>
      </c>
      <c r="CI308" s="267">
        <v>1000</v>
      </c>
      <c r="CJ308" s="267">
        <v>2000</v>
      </c>
      <c r="CK308" s="267">
        <v>1000</v>
      </c>
      <c r="CL308" s="267">
        <v>1000</v>
      </c>
      <c r="CM308" s="267">
        <v>1000</v>
      </c>
      <c r="CN308" s="267">
        <v>8000</v>
      </c>
      <c r="CO308" s="267">
        <v>1000</v>
      </c>
      <c r="CP308" s="267">
        <v>1000</v>
      </c>
      <c r="CQ308" s="267">
        <v>1000</v>
      </c>
      <c r="CR308" s="267">
        <v>1000</v>
      </c>
      <c r="CS308" s="267">
        <v>1000</v>
      </c>
      <c r="CT308" s="267">
        <v>8000</v>
      </c>
      <c r="CU308" s="267">
        <v>1000</v>
      </c>
      <c r="CV308" s="267">
        <v>1000</v>
      </c>
      <c r="CW308" s="267">
        <v>16000</v>
      </c>
      <c r="CX308" s="267">
        <v>4000</v>
      </c>
      <c r="CY308" s="267">
        <v>6000</v>
      </c>
      <c r="CZ308" s="267">
        <v>8000</v>
      </c>
      <c r="DA308" s="267">
        <v>3000</v>
      </c>
      <c r="DB308" s="267">
        <v>1000</v>
      </c>
      <c r="DC308" s="267">
        <v>1000</v>
      </c>
      <c r="DD308" s="267">
        <v>1000</v>
      </c>
      <c r="DE308" s="267">
        <v>1000</v>
      </c>
      <c r="DF308" s="267">
        <v>12000</v>
      </c>
      <c r="DG308" s="267">
        <v>1000</v>
      </c>
      <c r="DH308" s="267">
        <v>2000</v>
      </c>
      <c r="DI308" s="267">
        <v>122000</v>
      </c>
      <c r="DJ308" s="267">
        <v>12000</v>
      </c>
      <c r="DK308" s="267">
        <v>27000</v>
      </c>
      <c r="DL308" s="267">
        <v>15000</v>
      </c>
      <c r="DM308" s="267">
        <v>24000</v>
      </c>
      <c r="DN308" s="267">
        <v>11000</v>
      </c>
      <c r="DO308" s="267">
        <v>2000</v>
      </c>
      <c r="DP308" s="267">
        <v>1000</v>
      </c>
      <c r="DQ308" s="267">
        <v>1000</v>
      </c>
      <c r="DR308" s="267">
        <v>228000</v>
      </c>
      <c r="DS308" s="267">
        <v>32000</v>
      </c>
      <c r="DT308" s="267">
        <v>39000</v>
      </c>
      <c r="DU308" s="267">
        <v>248000</v>
      </c>
      <c r="DV308" s="267">
        <v>4000</v>
      </c>
      <c r="DW308" s="267">
        <v>1613000</v>
      </c>
      <c r="DX308" s="267">
        <v>211000</v>
      </c>
      <c r="DY308" s="267">
        <v>1124000</v>
      </c>
      <c r="DZ308" s="267">
        <v>191000</v>
      </c>
      <c r="EA308" s="267">
        <v>235000</v>
      </c>
      <c r="EB308" s="267">
        <v>100000</v>
      </c>
      <c r="EC308" s="267">
        <v>632000</v>
      </c>
      <c r="ED308" s="267">
        <v>105000</v>
      </c>
      <c r="EE308" s="267">
        <v>1283000</v>
      </c>
      <c r="EF308" s="267">
        <v>234000</v>
      </c>
      <c r="EG308" s="267">
        <v>1462000</v>
      </c>
      <c r="EH308" s="267">
        <v>251000</v>
      </c>
      <c r="EI308" s="267">
        <v>1783000</v>
      </c>
      <c r="EJ308" s="267">
        <v>254000</v>
      </c>
      <c r="EK308" s="267">
        <v>1</v>
      </c>
      <c r="EL308" s="267">
        <v>1</v>
      </c>
      <c r="EM308" s="267">
        <v>1</v>
      </c>
      <c r="EN308" s="267">
        <v>0</v>
      </c>
      <c r="EO308" s="267">
        <v>0</v>
      </c>
      <c r="EP308" s="267">
        <v>0</v>
      </c>
      <c r="EQ308" s="267">
        <v>0</v>
      </c>
      <c r="ER308" s="267" t="s">
        <v>1586</v>
      </c>
    </row>
    <row r="309" spans="1:148" x14ac:dyDescent="0.35">
      <c r="A309" s="267" t="s">
        <v>1609</v>
      </c>
      <c r="B309" s="267">
        <v>56000</v>
      </c>
      <c r="C309" s="267">
        <v>7000</v>
      </c>
      <c r="D309" s="267">
        <v>3000</v>
      </c>
      <c r="E309" s="267">
        <v>45000</v>
      </c>
      <c r="F309" s="267">
        <v>14000</v>
      </c>
      <c r="G309" s="267">
        <v>2000</v>
      </c>
      <c r="H309" s="267">
        <v>47000</v>
      </c>
      <c r="I309" s="267">
        <v>4000</v>
      </c>
      <c r="J309" s="267">
        <v>1000</v>
      </c>
      <c r="K309" s="267">
        <v>4000</v>
      </c>
      <c r="L309" s="267">
        <v>1000</v>
      </c>
      <c r="M309" s="267">
        <v>1000</v>
      </c>
      <c r="N309" s="267">
        <v>195000</v>
      </c>
      <c r="O309" s="267">
        <v>1000</v>
      </c>
      <c r="P309" s="267">
        <v>1000</v>
      </c>
      <c r="Q309" s="267">
        <v>1000</v>
      </c>
      <c r="R309" s="267">
        <v>1000</v>
      </c>
      <c r="S309" s="267">
        <v>1000</v>
      </c>
      <c r="T309" s="267">
        <v>17000</v>
      </c>
      <c r="U309" s="267">
        <v>1000</v>
      </c>
      <c r="V309" s="267">
        <v>1000</v>
      </c>
      <c r="W309" s="267">
        <v>6000</v>
      </c>
      <c r="X309" s="267">
        <v>1000</v>
      </c>
      <c r="Y309" s="267">
        <v>1000</v>
      </c>
      <c r="Z309" s="267">
        <v>1000</v>
      </c>
      <c r="AA309" s="267">
        <v>1000</v>
      </c>
      <c r="AB309" s="267">
        <v>1000</v>
      </c>
      <c r="AC309" s="267">
        <v>1000</v>
      </c>
      <c r="AD309" s="267">
        <v>1000</v>
      </c>
      <c r="AE309" s="267">
        <v>1000</v>
      </c>
      <c r="AF309" s="267">
        <v>1000</v>
      </c>
      <c r="AG309" s="267">
        <v>1000</v>
      </c>
      <c r="AH309" s="267">
        <v>1000</v>
      </c>
      <c r="AI309" s="267">
        <v>29000</v>
      </c>
      <c r="AJ309" s="267">
        <v>11000</v>
      </c>
      <c r="AK309" s="267">
        <v>3000</v>
      </c>
      <c r="AL309" s="267">
        <v>1000</v>
      </c>
      <c r="AM309" s="267">
        <v>1000</v>
      </c>
      <c r="AN309" s="267">
        <v>1000</v>
      </c>
      <c r="AO309" s="267">
        <v>2000</v>
      </c>
      <c r="AP309" s="267">
        <v>1000</v>
      </c>
      <c r="AQ309" s="267">
        <v>1000</v>
      </c>
      <c r="AR309" s="267">
        <v>4000</v>
      </c>
      <c r="AS309" s="267">
        <v>1000</v>
      </c>
      <c r="AT309" s="267">
        <v>1000</v>
      </c>
      <c r="AU309" s="267">
        <v>1000</v>
      </c>
      <c r="AV309" s="267">
        <v>1000</v>
      </c>
      <c r="AW309" s="267">
        <v>1000</v>
      </c>
      <c r="AX309" s="267">
        <v>3000</v>
      </c>
      <c r="AY309" s="267">
        <v>1000</v>
      </c>
      <c r="AZ309" s="267">
        <v>1000</v>
      </c>
      <c r="BA309" s="267">
        <v>1000</v>
      </c>
      <c r="BB309" s="267">
        <v>1000</v>
      </c>
      <c r="BC309" s="267">
        <v>1000</v>
      </c>
      <c r="BD309" s="267">
        <v>6000</v>
      </c>
      <c r="BE309" s="267">
        <v>1000</v>
      </c>
      <c r="BF309" s="267">
        <v>1000</v>
      </c>
      <c r="BG309" s="267">
        <v>1000</v>
      </c>
      <c r="BH309" s="267">
        <v>1000</v>
      </c>
      <c r="BI309" s="267">
        <v>1000</v>
      </c>
      <c r="BJ309" s="267">
        <v>1000</v>
      </c>
      <c r="BK309" s="267">
        <v>1000</v>
      </c>
      <c r="BL309" s="267">
        <v>1000</v>
      </c>
      <c r="BM309" s="267">
        <v>2000</v>
      </c>
      <c r="BN309" s="267">
        <v>1000</v>
      </c>
      <c r="BO309" s="267">
        <v>1000</v>
      </c>
      <c r="BP309" s="267">
        <v>10000</v>
      </c>
      <c r="BQ309" s="267">
        <v>2000</v>
      </c>
      <c r="BR309" s="267">
        <v>1000</v>
      </c>
      <c r="BS309" s="267">
        <v>3000</v>
      </c>
      <c r="BT309" s="267">
        <v>1000</v>
      </c>
      <c r="BU309" s="267">
        <v>7000</v>
      </c>
      <c r="BV309" s="267">
        <v>1000</v>
      </c>
      <c r="BW309" s="267">
        <v>1000</v>
      </c>
      <c r="BX309" s="267">
        <v>1000</v>
      </c>
      <c r="BY309" s="267">
        <v>1000</v>
      </c>
      <c r="BZ309" s="267">
        <v>1000</v>
      </c>
      <c r="CA309" s="267">
        <v>1000</v>
      </c>
      <c r="CB309" s="267">
        <v>1000</v>
      </c>
      <c r="CC309" s="267">
        <v>1000</v>
      </c>
      <c r="CD309" s="267">
        <v>1000</v>
      </c>
      <c r="CE309" s="267">
        <v>1000</v>
      </c>
      <c r="CF309" s="267">
        <v>1000</v>
      </c>
      <c r="CG309" s="267">
        <v>1000</v>
      </c>
      <c r="CH309" s="267">
        <v>13000</v>
      </c>
      <c r="CI309" s="267">
        <v>1000</v>
      </c>
      <c r="CJ309" s="267">
        <v>2000</v>
      </c>
      <c r="CK309" s="267">
        <v>1000</v>
      </c>
      <c r="CL309" s="267">
        <v>1000</v>
      </c>
      <c r="CM309" s="267">
        <v>1000</v>
      </c>
      <c r="CN309" s="267">
        <v>8000</v>
      </c>
      <c r="CO309" s="267">
        <v>1000</v>
      </c>
      <c r="CP309" s="267">
        <v>1000</v>
      </c>
      <c r="CQ309" s="267">
        <v>1000</v>
      </c>
      <c r="CR309" s="267">
        <v>1000</v>
      </c>
      <c r="CS309" s="267">
        <v>1000</v>
      </c>
      <c r="CT309" s="267">
        <v>8000</v>
      </c>
      <c r="CU309" s="267">
        <v>1000</v>
      </c>
      <c r="CV309" s="267">
        <v>1000</v>
      </c>
      <c r="CW309" s="267">
        <v>16000</v>
      </c>
      <c r="CX309" s="267">
        <v>4000</v>
      </c>
      <c r="CY309" s="267">
        <v>6000</v>
      </c>
      <c r="CZ309" s="267">
        <v>8000</v>
      </c>
      <c r="DA309" s="267">
        <v>3000</v>
      </c>
      <c r="DB309" s="267">
        <v>1000</v>
      </c>
      <c r="DC309" s="267">
        <v>1000</v>
      </c>
      <c r="DD309" s="267">
        <v>1000</v>
      </c>
      <c r="DE309" s="267">
        <v>1000</v>
      </c>
      <c r="DF309" s="267">
        <v>12000</v>
      </c>
      <c r="DG309" s="267">
        <v>1000</v>
      </c>
      <c r="DH309" s="267">
        <v>2000</v>
      </c>
      <c r="DI309" s="267">
        <v>122000</v>
      </c>
      <c r="DJ309" s="267">
        <v>12000</v>
      </c>
      <c r="DK309" s="267">
        <v>27000</v>
      </c>
      <c r="DL309" s="267">
        <v>15000</v>
      </c>
      <c r="DM309" s="267">
        <v>24000</v>
      </c>
      <c r="DN309" s="267">
        <v>11000</v>
      </c>
      <c r="DO309" s="267">
        <v>2000</v>
      </c>
      <c r="DP309" s="267">
        <v>1000</v>
      </c>
      <c r="DQ309" s="267">
        <v>1000</v>
      </c>
      <c r="DR309" s="267">
        <v>228000</v>
      </c>
      <c r="DS309" s="267">
        <v>32000</v>
      </c>
      <c r="DT309" s="267">
        <v>39000</v>
      </c>
      <c r="DU309" s="267">
        <v>248000</v>
      </c>
      <c r="DV309" s="267">
        <v>4000</v>
      </c>
      <c r="DW309" s="267">
        <v>1613000</v>
      </c>
      <c r="DX309" s="267">
        <v>211000</v>
      </c>
      <c r="DY309" s="267">
        <v>1124000</v>
      </c>
      <c r="DZ309" s="267">
        <v>191000</v>
      </c>
      <c r="EA309" s="267">
        <v>235000</v>
      </c>
      <c r="EB309" s="267">
        <v>100000</v>
      </c>
      <c r="EC309" s="267">
        <v>632000</v>
      </c>
      <c r="ED309" s="267">
        <v>105000</v>
      </c>
      <c r="EE309" s="267">
        <v>1283000</v>
      </c>
      <c r="EF309" s="267">
        <v>234000</v>
      </c>
      <c r="EG309" s="267">
        <v>1462000</v>
      </c>
      <c r="EH309" s="267">
        <v>251000</v>
      </c>
      <c r="EI309" s="267">
        <v>1783000</v>
      </c>
      <c r="EJ309" s="267">
        <v>254000</v>
      </c>
      <c r="EK309" s="267">
        <v>1</v>
      </c>
      <c r="EL309" s="267">
        <v>1</v>
      </c>
      <c r="EM309" s="267">
        <v>1</v>
      </c>
      <c r="EN309" s="267">
        <v>0</v>
      </c>
      <c r="EO309" s="267">
        <v>0</v>
      </c>
      <c r="EP309" s="267">
        <v>1</v>
      </c>
      <c r="EQ309" s="267">
        <v>0</v>
      </c>
      <c r="ER309" s="267" t="s">
        <v>1607</v>
      </c>
    </row>
    <row r="310" spans="1:148" x14ac:dyDescent="0.35">
      <c r="A310" s="267" t="s">
        <v>1693</v>
      </c>
      <c r="B310" s="267">
        <v>56000</v>
      </c>
      <c r="C310" s="267">
        <v>7000</v>
      </c>
      <c r="D310" s="267">
        <v>3000</v>
      </c>
      <c r="E310" s="267">
        <v>45000</v>
      </c>
      <c r="F310" s="267">
        <v>14000</v>
      </c>
      <c r="G310" s="267">
        <v>2000</v>
      </c>
      <c r="H310" s="267">
        <v>47000</v>
      </c>
      <c r="I310" s="267">
        <v>4000</v>
      </c>
      <c r="J310" s="267">
        <v>1000</v>
      </c>
      <c r="K310" s="267">
        <v>4000</v>
      </c>
      <c r="L310" s="267">
        <v>1000</v>
      </c>
      <c r="M310" s="267">
        <v>1000</v>
      </c>
      <c r="N310" s="267">
        <v>195000</v>
      </c>
      <c r="O310" s="267">
        <v>1000</v>
      </c>
      <c r="P310" s="267">
        <v>1000</v>
      </c>
      <c r="Q310" s="267">
        <v>1000</v>
      </c>
      <c r="R310" s="267">
        <v>1000</v>
      </c>
      <c r="S310" s="267">
        <v>1000</v>
      </c>
      <c r="T310" s="267">
        <v>17000</v>
      </c>
      <c r="U310" s="267">
        <v>1000</v>
      </c>
      <c r="V310" s="267">
        <v>1000</v>
      </c>
      <c r="W310" s="267">
        <v>6000</v>
      </c>
      <c r="X310" s="267">
        <v>1000</v>
      </c>
      <c r="Y310" s="267">
        <v>1000</v>
      </c>
      <c r="Z310" s="267">
        <v>1000</v>
      </c>
      <c r="AA310" s="267">
        <v>1000</v>
      </c>
      <c r="AB310" s="267">
        <v>1000</v>
      </c>
      <c r="AC310" s="267">
        <v>1000</v>
      </c>
      <c r="AD310" s="267">
        <v>1000</v>
      </c>
      <c r="AE310" s="267">
        <v>1000</v>
      </c>
      <c r="AF310" s="267">
        <v>1000</v>
      </c>
      <c r="AG310" s="267">
        <v>1000</v>
      </c>
      <c r="AH310" s="267">
        <v>1000</v>
      </c>
      <c r="AI310" s="267">
        <v>29000</v>
      </c>
      <c r="AJ310" s="267">
        <v>11000</v>
      </c>
      <c r="AK310" s="267">
        <v>3000</v>
      </c>
      <c r="AL310" s="267">
        <v>1000</v>
      </c>
      <c r="AM310" s="267">
        <v>1000</v>
      </c>
      <c r="AN310" s="267">
        <v>1000</v>
      </c>
      <c r="AO310" s="267">
        <v>2000</v>
      </c>
      <c r="AP310" s="267">
        <v>1000</v>
      </c>
      <c r="AQ310" s="267">
        <v>1000</v>
      </c>
      <c r="AR310" s="267">
        <v>4000</v>
      </c>
      <c r="AS310" s="267">
        <v>1000</v>
      </c>
      <c r="AT310" s="267">
        <v>1000</v>
      </c>
      <c r="AU310" s="267">
        <v>1000</v>
      </c>
      <c r="AV310" s="267">
        <v>1000</v>
      </c>
      <c r="AW310" s="267">
        <v>1000</v>
      </c>
      <c r="AX310" s="267">
        <v>3000</v>
      </c>
      <c r="AY310" s="267">
        <v>1000</v>
      </c>
      <c r="AZ310" s="267">
        <v>1000</v>
      </c>
      <c r="BA310" s="267">
        <v>1000</v>
      </c>
      <c r="BB310" s="267">
        <v>1000</v>
      </c>
      <c r="BC310" s="267">
        <v>1000</v>
      </c>
      <c r="BD310" s="267">
        <v>6000</v>
      </c>
      <c r="BE310" s="267">
        <v>1000</v>
      </c>
      <c r="BF310" s="267">
        <v>1000</v>
      </c>
      <c r="BG310" s="267">
        <v>1000</v>
      </c>
      <c r="BH310" s="267">
        <v>1000</v>
      </c>
      <c r="BI310" s="267">
        <v>1000</v>
      </c>
      <c r="BJ310" s="267">
        <v>1000</v>
      </c>
      <c r="BK310" s="267">
        <v>1000</v>
      </c>
      <c r="BL310" s="267">
        <v>1000</v>
      </c>
      <c r="BM310" s="267">
        <v>2000</v>
      </c>
      <c r="BN310" s="267">
        <v>1000</v>
      </c>
      <c r="BO310" s="267">
        <v>1000</v>
      </c>
      <c r="BP310" s="267">
        <v>10000</v>
      </c>
      <c r="BQ310" s="267">
        <v>2000</v>
      </c>
      <c r="BR310" s="267">
        <v>1000</v>
      </c>
      <c r="BS310" s="267">
        <v>3000</v>
      </c>
      <c r="BT310" s="267">
        <v>1000</v>
      </c>
      <c r="BU310" s="267">
        <v>7000</v>
      </c>
      <c r="BV310" s="267">
        <v>1000</v>
      </c>
      <c r="BW310" s="267">
        <v>1000</v>
      </c>
      <c r="BX310" s="267">
        <v>1000</v>
      </c>
      <c r="BY310" s="267">
        <v>1000</v>
      </c>
      <c r="BZ310" s="267">
        <v>1000</v>
      </c>
      <c r="CA310" s="267">
        <v>1000</v>
      </c>
      <c r="CB310" s="267">
        <v>1000</v>
      </c>
      <c r="CC310" s="267">
        <v>1000</v>
      </c>
      <c r="CD310" s="267">
        <v>1000</v>
      </c>
      <c r="CE310" s="267">
        <v>1000</v>
      </c>
      <c r="CF310" s="267">
        <v>1000</v>
      </c>
      <c r="CG310" s="267">
        <v>1000</v>
      </c>
      <c r="CH310" s="267">
        <v>13000</v>
      </c>
      <c r="CI310" s="267">
        <v>1000</v>
      </c>
      <c r="CJ310" s="267">
        <v>2000</v>
      </c>
      <c r="CK310" s="267">
        <v>1000</v>
      </c>
      <c r="CL310" s="267">
        <v>1000</v>
      </c>
      <c r="CM310" s="267">
        <v>1000</v>
      </c>
      <c r="CN310" s="267">
        <v>8000</v>
      </c>
      <c r="CO310" s="267">
        <v>1000</v>
      </c>
      <c r="CP310" s="267">
        <v>1000</v>
      </c>
      <c r="CQ310" s="267">
        <v>1000</v>
      </c>
      <c r="CR310" s="267">
        <v>1000</v>
      </c>
      <c r="CS310" s="267">
        <v>1000</v>
      </c>
      <c r="CT310" s="267">
        <v>8000</v>
      </c>
      <c r="CU310" s="267">
        <v>1000</v>
      </c>
      <c r="CV310" s="267">
        <v>1000</v>
      </c>
      <c r="CW310" s="267">
        <v>16000</v>
      </c>
      <c r="CX310" s="267">
        <v>4000</v>
      </c>
      <c r="CY310" s="267">
        <v>6000</v>
      </c>
      <c r="CZ310" s="267">
        <v>8000</v>
      </c>
      <c r="DA310" s="267">
        <v>3000</v>
      </c>
      <c r="DB310" s="267">
        <v>1000</v>
      </c>
      <c r="DC310" s="267">
        <v>1000</v>
      </c>
      <c r="DD310" s="267">
        <v>1000</v>
      </c>
      <c r="DE310" s="267">
        <v>1000</v>
      </c>
      <c r="DF310" s="267">
        <v>12000</v>
      </c>
      <c r="DG310" s="267">
        <v>1000</v>
      </c>
      <c r="DH310" s="267">
        <v>2000</v>
      </c>
      <c r="DI310" s="267">
        <v>122000</v>
      </c>
      <c r="DJ310" s="267">
        <v>12000</v>
      </c>
      <c r="DK310" s="267">
        <v>27000</v>
      </c>
      <c r="DL310" s="267">
        <v>15000</v>
      </c>
      <c r="DM310" s="267">
        <v>24000</v>
      </c>
      <c r="DN310" s="267">
        <v>11000</v>
      </c>
      <c r="DO310" s="267">
        <v>2000</v>
      </c>
      <c r="DP310" s="267">
        <v>1000</v>
      </c>
      <c r="DQ310" s="267">
        <v>1000</v>
      </c>
      <c r="DR310" s="267">
        <v>228000</v>
      </c>
      <c r="DS310" s="267">
        <v>32000</v>
      </c>
      <c r="DT310" s="267">
        <v>39000</v>
      </c>
      <c r="DU310" s="267">
        <v>248000</v>
      </c>
      <c r="DV310" s="267">
        <v>4000</v>
      </c>
      <c r="DW310" s="267">
        <v>1613000</v>
      </c>
      <c r="DX310" s="267">
        <v>211000</v>
      </c>
      <c r="DY310" s="267">
        <v>1124000</v>
      </c>
      <c r="DZ310" s="267">
        <v>191000</v>
      </c>
      <c r="EA310" s="267">
        <v>235000</v>
      </c>
      <c r="EB310" s="267">
        <v>100000</v>
      </c>
      <c r="EC310" s="267">
        <v>632000</v>
      </c>
      <c r="ED310" s="267">
        <v>105000</v>
      </c>
      <c r="EE310" s="267">
        <v>1283000</v>
      </c>
      <c r="EF310" s="267">
        <v>234000</v>
      </c>
      <c r="EG310" s="267">
        <v>1462000</v>
      </c>
      <c r="EH310" s="267">
        <v>251000</v>
      </c>
      <c r="EI310" s="267">
        <v>1783000</v>
      </c>
      <c r="EJ310" s="267">
        <v>254000</v>
      </c>
      <c r="EK310" s="267">
        <v>1</v>
      </c>
      <c r="EL310" s="267">
        <v>1</v>
      </c>
      <c r="EM310" s="267">
        <v>1</v>
      </c>
      <c r="EN310" s="267">
        <v>0</v>
      </c>
      <c r="EO310" s="267">
        <v>0</v>
      </c>
      <c r="EP310" s="267">
        <v>1</v>
      </c>
      <c r="EQ310" s="267">
        <v>0</v>
      </c>
      <c r="ER310" s="267" t="s">
        <v>1691</v>
      </c>
    </row>
    <row r="311" spans="1:148" x14ac:dyDescent="0.35">
      <c r="A311" s="267" t="s">
        <v>1768</v>
      </c>
      <c r="B311" s="267">
        <v>56000</v>
      </c>
      <c r="C311" s="267">
        <v>7000</v>
      </c>
      <c r="D311" s="267">
        <v>3000</v>
      </c>
      <c r="E311" s="267">
        <v>45000</v>
      </c>
      <c r="F311" s="267">
        <v>14000</v>
      </c>
      <c r="G311" s="267">
        <v>2000</v>
      </c>
      <c r="H311" s="267">
        <v>47000</v>
      </c>
      <c r="I311" s="267">
        <v>4000</v>
      </c>
      <c r="J311" s="267">
        <v>1000</v>
      </c>
      <c r="K311" s="267">
        <v>4000</v>
      </c>
      <c r="L311" s="267">
        <v>1000</v>
      </c>
      <c r="M311" s="267">
        <v>1000</v>
      </c>
      <c r="N311" s="267">
        <v>195000</v>
      </c>
      <c r="O311" s="267">
        <v>1000</v>
      </c>
      <c r="P311" s="267">
        <v>1000</v>
      </c>
      <c r="Q311" s="267">
        <v>1000</v>
      </c>
      <c r="R311" s="267">
        <v>1000</v>
      </c>
      <c r="S311" s="267">
        <v>1000</v>
      </c>
      <c r="T311" s="267">
        <v>17000</v>
      </c>
      <c r="U311" s="267">
        <v>1000</v>
      </c>
      <c r="V311" s="267">
        <v>1000</v>
      </c>
      <c r="W311" s="267">
        <v>6000</v>
      </c>
      <c r="X311" s="267">
        <v>1000</v>
      </c>
      <c r="Y311" s="267">
        <v>1000</v>
      </c>
      <c r="Z311" s="267">
        <v>1000</v>
      </c>
      <c r="AA311" s="267">
        <v>1000</v>
      </c>
      <c r="AB311" s="267">
        <v>1000</v>
      </c>
      <c r="AC311" s="267">
        <v>1000</v>
      </c>
      <c r="AD311" s="267">
        <v>1000</v>
      </c>
      <c r="AE311" s="267">
        <v>1000</v>
      </c>
      <c r="AF311" s="267">
        <v>1000</v>
      </c>
      <c r="AG311" s="267">
        <v>1000</v>
      </c>
      <c r="AH311" s="267">
        <v>1000</v>
      </c>
      <c r="AI311" s="267">
        <v>29000</v>
      </c>
      <c r="AJ311" s="267">
        <v>11000</v>
      </c>
      <c r="AK311" s="267">
        <v>3000</v>
      </c>
      <c r="AL311" s="267">
        <v>1000</v>
      </c>
      <c r="AM311" s="267">
        <v>1000</v>
      </c>
      <c r="AN311" s="267">
        <v>1000</v>
      </c>
      <c r="AO311" s="267">
        <v>2000</v>
      </c>
      <c r="AP311" s="267">
        <v>1000</v>
      </c>
      <c r="AQ311" s="267">
        <v>1000</v>
      </c>
      <c r="AR311" s="267">
        <v>4000</v>
      </c>
      <c r="AS311" s="267">
        <v>1000</v>
      </c>
      <c r="AT311" s="267">
        <v>1000</v>
      </c>
      <c r="AU311" s="267">
        <v>1000</v>
      </c>
      <c r="AV311" s="267">
        <v>1000</v>
      </c>
      <c r="AW311" s="267">
        <v>1000</v>
      </c>
      <c r="AX311" s="267">
        <v>3000</v>
      </c>
      <c r="AY311" s="267">
        <v>1000</v>
      </c>
      <c r="AZ311" s="267">
        <v>1000</v>
      </c>
      <c r="BA311" s="267">
        <v>1000</v>
      </c>
      <c r="BB311" s="267">
        <v>1000</v>
      </c>
      <c r="BC311" s="267">
        <v>1000</v>
      </c>
      <c r="BD311" s="267">
        <v>6000</v>
      </c>
      <c r="BE311" s="267">
        <v>1000</v>
      </c>
      <c r="BF311" s="267">
        <v>1000</v>
      </c>
      <c r="BG311" s="267">
        <v>1000</v>
      </c>
      <c r="BH311" s="267">
        <v>1000</v>
      </c>
      <c r="BI311" s="267">
        <v>1000</v>
      </c>
      <c r="BJ311" s="267">
        <v>1000</v>
      </c>
      <c r="BK311" s="267">
        <v>1000</v>
      </c>
      <c r="BL311" s="267">
        <v>1000</v>
      </c>
      <c r="BM311" s="267">
        <v>2000</v>
      </c>
      <c r="BN311" s="267">
        <v>1000</v>
      </c>
      <c r="BO311" s="267">
        <v>1000</v>
      </c>
      <c r="BP311" s="267">
        <v>10000</v>
      </c>
      <c r="BQ311" s="267">
        <v>2000</v>
      </c>
      <c r="BR311" s="267">
        <v>1000</v>
      </c>
      <c r="BS311" s="267">
        <v>3000</v>
      </c>
      <c r="BT311" s="267">
        <v>1000</v>
      </c>
      <c r="BU311" s="267">
        <v>7000</v>
      </c>
      <c r="BV311" s="267">
        <v>1000</v>
      </c>
      <c r="BW311" s="267">
        <v>1000</v>
      </c>
      <c r="BX311" s="267">
        <v>1000</v>
      </c>
      <c r="BY311" s="267">
        <v>1000</v>
      </c>
      <c r="BZ311" s="267">
        <v>1000</v>
      </c>
      <c r="CA311" s="267">
        <v>1000</v>
      </c>
      <c r="CB311" s="267">
        <v>1000</v>
      </c>
      <c r="CC311" s="267">
        <v>1000</v>
      </c>
      <c r="CD311" s="267">
        <v>1000</v>
      </c>
      <c r="CE311" s="267">
        <v>1000</v>
      </c>
      <c r="CF311" s="267">
        <v>1000</v>
      </c>
      <c r="CG311" s="267">
        <v>1000</v>
      </c>
      <c r="CH311" s="267">
        <v>13000</v>
      </c>
      <c r="CI311" s="267">
        <v>1000</v>
      </c>
      <c r="CJ311" s="267">
        <v>2000</v>
      </c>
      <c r="CK311" s="267">
        <v>1000</v>
      </c>
      <c r="CL311" s="267">
        <v>1000</v>
      </c>
      <c r="CM311" s="267">
        <v>1000</v>
      </c>
      <c r="CN311" s="267">
        <v>8000</v>
      </c>
      <c r="CO311" s="267">
        <v>1000</v>
      </c>
      <c r="CP311" s="267">
        <v>1000</v>
      </c>
      <c r="CQ311" s="267">
        <v>1000</v>
      </c>
      <c r="CR311" s="267">
        <v>1000</v>
      </c>
      <c r="CS311" s="267">
        <v>1000</v>
      </c>
      <c r="CT311" s="267">
        <v>8000</v>
      </c>
      <c r="CU311" s="267">
        <v>1000</v>
      </c>
      <c r="CV311" s="267">
        <v>1000</v>
      </c>
      <c r="CW311" s="267">
        <v>16000</v>
      </c>
      <c r="CX311" s="267">
        <v>4000</v>
      </c>
      <c r="CY311" s="267">
        <v>6000</v>
      </c>
      <c r="CZ311" s="267">
        <v>8000</v>
      </c>
      <c r="DA311" s="267">
        <v>3000</v>
      </c>
      <c r="DB311" s="267">
        <v>1000</v>
      </c>
      <c r="DC311" s="267">
        <v>1000</v>
      </c>
      <c r="DD311" s="267">
        <v>1000</v>
      </c>
      <c r="DE311" s="267">
        <v>1000</v>
      </c>
      <c r="DF311" s="267">
        <v>12000</v>
      </c>
      <c r="DG311" s="267">
        <v>1000</v>
      </c>
      <c r="DH311" s="267">
        <v>2000</v>
      </c>
      <c r="DI311" s="267">
        <v>122000</v>
      </c>
      <c r="DJ311" s="267">
        <v>12000</v>
      </c>
      <c r="DK311" s="267">
        <v>27000</v>
      </c>
      <c r="DL311" s="267">
        <v>15000</v>
      </c>
      <c r="DM311" s="267">
        <v>24000</v>
      </c>
      <c r="DN311" s="267">
        <v>11000</v>
      </c>
      <c r="DO311" s="267">
        <v>2000</v>
      </c>
      <c r="DP311" s="267">
        <v>1000</v>
      </c>
      <c r="DQ311" s="267">
        <v>1000</v>
      </c>
      <c r="DR311" s="267">
        <v>228000</v>
      </c>
      <c r="DS311" s="267">
        <v>32000</v>
      </c>
      <c r="DT311" s="267">
        <v>39000</v>
      </c>
      <c r="DU311" s="267">
        <v>248000</v>
      </c>
      <c r="DV311" s="267">
        <v>4000</v>
      </c>
      <c r="DW311" s="267">
        <v>1613000</v>
      </c>
      <c r="DX311" s="267">
        <v>211000</v>
      </c>
      <c r="DY311" s="267">
        <v>1124000</v>
      </c>
      <c r="DZ311" s="267">
        <v>191000</v>
      </c>
      <c r="EA311" s="267">
        <v>235000</v>
      </c>
      <c r="EB311" s="267">
        <v>100000</v>
      </c>
      <c r="EC311" s="267">
        <v>632000</v>
      </c>
      <c r="ED311" s="267">
        <v>105000</v>
      </c>
      <c r="EE311" s="267">
        <v>1283000</v>
      </c>
      <c r="EF311" s="267">
        <v>234000</v>
      </c>
      <c r="EG311" s="267">
        <v>1462000</v>
      </c>
      <c r="EH311" s="267">
        <v>251000</v>
      </c>
      <c r="EI311" s="267">
        <v>1783000</v>
      </c>
      <c r="EJ311" s="267">
        <v>254000</v>
      </c>
      <c r="EK311" s="267">
        <v>1</v>
      </c>
      <c r="EL311" s="267">
        <v>1</v>
      </c>
      <c r="EM311" s="267">
        <v>1</v>
      </c>
      <c r="EN311" s="267">
        <v>0</v>
      </c>
      <c r="EO311" s="267">
        <v>0</v>
      </c>
      <c r="EP311" s="267">
        <v>0</v>
      </c>
      <c r="EQ311" s="267">
        <v>0</v>
      </c>
      <c r="ER311" s="267" t="s">
        <v>1766</v>
      </c>
    </row>
    <row r="312" spans="1:148" x14ac:dyDescent="0.35">
      <c r="A312" s="267" t="s">
        <v>1789</v>
      </c>
      <c r="B312" s="267">
        <v>56000</v>
      </c>
      <c r="C312" s="267">
        <v>7000</v>
      </c>
      <c r="D312" s="267">
        <v>3000</v>
      </c>
      <c r="E312" s="267">
        <v>45000</v>
      </c>
      <c r="F312" s="267">
        <v>14000</v>
      </c>
      <c r="G312" s="267">
        <v>2000</v>
      </c>
      <c r="H312" s="267">
        <v>47000</v>
      </c>
      <c r="I312" s="267">
        <v>4000</v>
      </c>
      <c r="J312" s="267">
        <v>1000</v>
      </c>
      <c r="K312" s="267">
        <v>4000</v>
      </c>
      <c r="L312" s="267">
        <v>1000</v>
      </c>
      <c r="M312" s="267">
        <v>1000</v>
      </c>
      <c r="N312" s="267">
        <v>195000</v>
      </c>
      <c r="O312" s="267">
        <v>1000</v>
      </c>
      <c r="P312" s="267">
        <v>1000</v>
      </c>
      <c r="Q312" s="267">
        <v>1000</v>
      </c>
      <c r="R312" s="267">
        <v>1000</v>
      </c>
      <c r="S312" s="267">
        <v>1000</v>
      </c>
      <c r="T312" s="267">
        <v>17000</v>
      </c>
      <c r="U312" s="267">
        <v>1000</v>
      </c>
      <c r="V312" s="267">
        <v>1000</v>
      </c>
      <c r="W312" s="267">
        <v>6000</v>
      </c>
      <c r="X312" s="267">
        <v>1000</v>
      </c>
      <c r="Y312" s="267">
        <v>1000</v>
      </c>
      <c r="Z312" s="267">
        <v>1000</v>
      </c>
      <c r="AA312" s="267">
        <v>1000</v>
      </c>
      <c r="AB312" s="267">
        <v>1000</v>
      </c>
      <c r="AC312" s="267">
        <v>1000</v>
      </c>
      <c r="AD312" s="267">
        <v>1000</v>
      </c>
      <c r="AE312" s="267">
        <v>1000</v>
      </c>
      <c r="AF312" s="267">
        <v>1000</v>
      </c>
      <c r="AG312" s="267">
        <v>1000</v>
      </c>
      <c r="AH312" s="267">
        <v>1000</v>
      </c>
      <c r="AI312" s="267">
        <v>29000</v>
      </c>
      <c r="AJ312" s="267">
        <v>11000</v>
      </c>
      <c r="AK312" s="267">
        <v>3000</v>
      </c>
      <c r="AL312" s="267">
        <v>1000</v>
      </c>
      <c r="AM312" s="267">
        <v>1000</v>
      </c>
      <c r="AN312" s="267">
        <v>1000</v>
      </c>
      <c r="AO312" s="267">
        <v>2000</v>
      </c>
      <c r="AP312" s="267">
        <v>1000</v>
      </c>
      <c r="AQ312" s="267">
        <v>1000</v>
      </c>
      <c r="AR312" s="267">
        <v>4000</v>
      </c>
      <c r="AS312" s="267">
        <v>1000</v>
      </c>
      <c r="AT312" s="267">
        <v>1000</v>
      </c>
      <c r="AU312" s="267">
        <v>1000</v>
      </c>
      <c r="AV312" s="267">
        <v>1000</v>
      </c>
      <c r="AW312" s="267">
        <v>1000</v>
      </c>
      <c r="AX312" s="267">
        <v>3000</v>
      </c>
      <c r="AY312" s="267">
        <v>1000</v>
      </c>
      <c r="AZ312" s="267">
        <v>1000</v>
      </c>
      <c r="BA312" s="267">
        <v>1000</v>
      </c>
      <c r="BB312" s="267">
        <v>1000</v>
      </c>
      <c r="BC312" s="267">
        <v>1000</v>
      </c>
      <c r="BD312" s="267">
        <v>6000</v>
      </c>
      <c r="BE312" s="267">
        <v>1000</v>
      </c>
      <c r="BF312" s="267">
        <v>1000</v>
      </c>
      <c r="BG312" s="267">
        <v>1000</v>
      </c>
      <c r="BH312" s="267">
        <v>1000</v>
      </c>
      <c r="BI312" s="267">
        <v>1000</v>
      </c>
      <c r="BJ312" s="267">
        <v>1000</v>
      </c>
      <c r="BK312" s="267">
        <v>1000</v>
      </c>
      <c r="BL312" s="267">
        <v>1000</v>
      </c>
      <c r="BM312" s="267">
        <v>2000</v>
      </c>
      <c r="BN312" s="267">
        <v>1000</v>
      </c>
      <c r="BO312" s="267">
        <v>1000</v>
      </c>
      <c r="BP312" s="267">
        <v>10000</v>
      </c>
      <c r="BQ312" s="267">
        <v>2000</v>
      </c>
      <c r="BR312" s="267">
        <v>1000</v>
      </c>
      <c r="BS312" s="267">
        <v>3000</v>
      </c>
      <c r="BT312" s="267">
        <v>1000</v>
      </c>
      <c r="BU312" s="267">
        <v>7000</v>
      </c>
      <c r="BV312" s="267">
        <v>1000</v>
      </c>
      <c r="BW312" s="267">
        <v>1000</v>
      </c>
      <c r="BX312" s="267">
        <v>1000</v>
      </c>
      <c r="BY312" s="267">
        <v>1000</v>
      </c>
      <c r="BZ312" s="267">
        <v>1000</v>
      </c>
      <c r="CA312" s="267">
        <v>1000</v>
      </c>
      <c r="CB312" s="267">
        <v>1000</v>
      </c>
      <c r="CC312" s="267">
        <v>1000</v>
      </c>
      <c r="CD312" s="267">
        <v>1000</v>
      </c>
      <c r="CE312" s="267">
        <v>1000</v>
      </c>
      <c r="CF312" s="267">
        <v>1000</v>
      </c>
      <c r="CG312" s="267">
        <v>1000</v>
      </c>
      <c r="CH312" s="267">
        <v>13000</v>
      </c>
      <c r="CI312" s="267">
        <v>1000</v>
      </c>
      <c r="CJ312" s="267">
        <v>2000</v>
      </c>
      <c r="CK312" s="267">
        <v>1000</v>
      </c>
      <c r="CL312" s="267">
        <v>1000</v>
      </c>
      <c r="CM312" s="267">
        <v>1000</v>
      </c>
      <c r="CN312" s="267">
        <v>8000</v>
      </c>
      <c r="CO312" s="267">
        <v>1000</v>
      </c>
      <c r="CP312" s="267">
        <v>1000</v>
      </c>
      <c r="CQ312" s="267">
        <v>1000</v>
      </c>
      <c r="CR312" s="267">
        <v>1000</v>
      </c>
      <c r="CS312" s="267">
        <v>1000</v>
      </c>
      <c r="CT312" s="267">
        <v>8000</v>
      </c>
      <c r="CU312" s="267">
        <v>1000</v>
      </c>
      <c r="CV312" s="267">
        <v>1000</v>
      </c>
      <c r="CW312" s="267">
        <v>16000</v>
      </c>
      <c r="CX312" s="267">
        <v>4000</v>
      </c>
      <c r="CY312" s="267">
        <v>6000</v>
      </c>
      <c r="CZ312" s="267">
        <v>8000</v>
      </c>
      <c r="DA312" s="267">
        <v>3000</v>
      </c>
      <c r="DB312" s="267">
        <v>1000</v>
      </c>
      <c r="DC312" s="267">
        <v>1000</v>
      </c>
      <c r="DD312" s="267">
        <v>1000</v>
      </c>
      <c r="DE312" s="267">
        <v>1000</v>
      </c>
      <c r="DF312" s="267">
        <v>12000</v>
      </c>
      <c r="DG312" s="267">
        <v>1000</v>
      </c>
      <c r="DH312" s="267">
        <v>2000</v>
      </c>
      <c r="DI312" s="267">
        <v>122000</v>
      </c>
      <c r="DJ312" s="267">
        <v>12000</v>
      </c>
      <c r="DK312" s="267">
        <v>27000</v>
      </c>
      <c r="DL312" s="267">
        <v>15000</v>
      </c>
      <c r="DM312" s="267">
        <v>24000</v>
      </c>
      <c r="DN312" s="267">
        <v>11000</v>
      </c>
      <c r="DO312" s="267">
        <v>2000</v>
      </c>
      <c r="DP312" s="267">
        <v>1000</v>
      </c>
      <c r="DQ312" s="267">
        <v>1000</v>
      </c>
      <c r="DR312" s="267">
        <v>228000</v>
      </c>
      <c r="DS312" s="267">
        <v>32000</v>
      </c>
      <c r="DT312" s="267">
        <v>39000</v>
      </c>
      <c r="DU312" s="267">
        <v>248000</v>
      </c>
      <c r="DV312" s="267">
        <v>4000</v>
      </c>
      <c r="DW312" s="267">
        <v>1613000</v>
      </c>
      <c r="DX312" s="267">
        <v>211000</v>
      </c>
      <c r="DY312" s="267">
        <v>1124000</v>
      </c>
      <c r="DZ312" s="267">
        <v>191000</v>
      </c>
      <c r="EA312" s="267">
        <v>235000</v>
      </c>
      <c r="EB312" s="267">
        <v>100000</v>
      </c>
      <c r="EC312" s="267">
        <v>632000</v>
      </c>
      <c r="ED312" s="267">
        <v>105000</v>
      </c>
      <c r="EE312" s="267">
        <v>1283000</v>
      </c>
      <c r="EF312" s="267">
        <v>234000</v>
      </c>
      <c r="EG312" s="267">
        <v>1462000</v>
      </c>
      <c r="EH312" s="267">
        <v>251000</v>
      </c>
      <c r="EI312" s="267">
        <v>1783000</v>
      </c>
      <c r="EJ312" s="267">
        <v>254000</v>
      </c>
      <c r="EK312" s="267">
        <v>1</v>
      </c>
      <c r="EL312" s="267">
        <v>1</v>
      </c>
      <c r="EM312" s="267">
        <v>1</v>
      </c>
      <c r="EN312" s="267">
        <v>0</v>
      </c>
      <c r="EO312" s="267">
        <v>0</v>
      </c>
      <c r="EP312" s="267">
        <v>1</v>
      </c>
      <c r="EQ312" s="267">
        <v>0</v>
      </c>
      <c r="ER312" s="267" t="s">
        <v>1787</v>
      </c>
    </row>
    <row r="313" spans="1:148" x14ac:dyDescent="0.35">
      <c r="A313" s="267" t="s">
        <v>1957</v>
      </c>
      <c r="B313" s="267">
        <v>56000</v>
      </c>
      <c r="C313" s="267">
        <v>7000</v>
      </c>
      <c r="D313" s="267">
        <v>3000</v>
      </c>
      <c r="E313" s="267">
        <v>45000</v>
      </c>
      <c r="F313" s="267">
        <v>14000</v>
      </c>
      <c r="G313" s="267">
        <v>2000</v>
      </c>
      <c r="H313" s="267">
        <v>47000</v>
      </c>
      <c r="I313" s="267">
        <v>4000</v>
      </c>
      <c r="J313" s="267">
        <v>1000</v>
      </c>
      <c r="K313" s="267">
        <v>4000</v>
      </c>
      <c r="L313" s="267">
        <v>1000</v>
      </c>
      <c r="M313" s="267">
        <v>1000</v>
      </c>
      <c r="N313" s="267">
        <v>195000</v>
      </c>
      <c r="O313" s="267">
        <v>1000</v>
      </c>
      <c r="P313" s="267">
        <v>1000</v>
      </c>
      <c r="Q313" s="267">
        <v>1000</v>
      </c>
      <c r="R313" s="267">
        <v>1000</v>
      </c>
      <c r="S313" s="267">
        <v>1000</v>
      </c>
      <c r="T313" s="267">
        <v>17000</v>
      </c>
      <c r="U313" s="267">
        <v>1000</v>
      </c>
      <c r="V313" s="267">
        <v>1000</v>
      </c>
      <c r="W313" s="267">
        <v>6000</v>
      </c>
      <c r="X313" s="267">
        <v>1000</v>
      </c>
      <c r="Y313" s="267">
        <v>1000</v>
      </c>
      <c r="Z313" s="267">
        <v>1000</v>
      </c>
      <c r="AA313" s="267">
        <v>1000</v>
      </c>
      <c r="AB313" s="267">
        <v>1000</v>
      </c>
      <c r="AC313" s="267">
        <v>1000</v>
      </c>
      <c r="AD313" s="267">
        <v>1000</v>
      </c>
      <c r="AE313" s="267">
        <v>1000</v>
      </c>
      <c r="AF313" s="267">
        <v>1000</v>
      </c>
      <c r="AG313" s="267">
        <v>1000</v>
      </c>
      <c r="AH313" s="267">
        <v>1000</v>
      </c>
      <c r="AI313" s="267">
        <v>29000</v>
      </c>
      <c r="AJ313" s="267">
        <v>11000</v>
      </c>
      <c r="AK313" s="267">
        <v>3000</v>
      </c>
      <c r="AL313" s="267">
        <v>1000</v>
      </c>
      <c r="AM313" s="267">
        <v>1000</v>
      </c>
      <c r="AN313" s="267">
        <v>1000</v>
      </c>
      <c r="AO313" s="267">
        <v>2000</v>
      </c>
      <c r="AP313" s="267">
        <v>1000</v>
      </c>
      <c r="AQ313" s="267">
        <v>1000</v>
      </c>
      <c r="AR313" s="267">
        <v>4000</v>
      </c>
      <c r="AS313" s="267">
        <v>1000</v>
      </c>
      <c r="AT313" s="267">
        <v>1000</v>
      </c>
      <c r="AU313" s="267">
        <v>1000</v>
      </c>
      <c r="AV313" s="267">
        <v>1000</v>
      </c>
      <c r="AW313" s="267">
        <v>1000</v>
      </c>
      <c r="AX313" s="267">
        <v>3000</v>
      </c>
      <c r="AY313" s="267">
        <v>1000</v>
      </c>
      <c r="AZ313" s="267">
        <v>1000</v>
      </c>
      <c r="BA313" s="267">
        <v>1000</v>
      </c>
      <c r="BB313" s="267">
        <v>1000</v>
      </c>
      <c r="BC313" s="267">
        <v>1000</v>
      </c>
      <c r="BD313" s="267">
        <v>6000</v>
      </c>
      <c r="BE313" s="267">
        <v>1000</v>
      </c>
      <c r="BF313" s="267">
        <v>1000</v>
      </c>
      <c r="BG313" s="267">
        <v>1000</v>
      </c>
      <c r="BH313" s="267">
        <v>1000</v>
      </c>
      <c r="BI313" s="267">
        <v>1000</v>
      </c>
      <c r="BJ313" s="267">
        <v>1000</v>
      </c>
      <c r="BK313" s="267">
        <v>1000</v>
      </c>
      <c r="BL313" s="267">
        <v>1000</v>
      </c>
      <c r="BM313" s="267">
        <v>2000</v>
      </c>
      <c r="BN313" s="267">
        <v>1000</v>
      </c>
      <c r="BO313" s="267">
        <v>1000</v>
      </c>
      <c r="BP313" s="267">
        <v>10000</v>
      </c>
      <c r="BQ313" s="267">
        <v>2000</v>
      </c>
      <c r="BR313" s="267">
        <v>1000</v>
      </c>
      <c r="BS313" s="267">
        <v>3000</v>
      </c>
      <c r="BT313" s="267">
        <v>1000</v>
      </c>
      <c r="BU313" s="267">
        <v>7000</v>
      </c>
      <c r="BV313" s="267">
        <v>1000</v>
      </c>
      <c r="BW313" s="267">
        <v>1000</v>
      </c>
      <c r="BX313" s="267">
        <v>1000</v>
      </c>
      <c r="BY313" s="267">
        <v>1000</v>
      </c>
      <c r="BZ313" s="267">
        <v>1000</v>
      </c>
      <c r="CA313" s="267">
        <v>1000</v>
      </c>
      <c r="CB313" s="267">
        <v>1000</v>
      </c>
      <c r="CC313" s="267">
        <v>1000</v>
      </c>
      <c r="CD313" s="267">
        <v>1000</v>
      </c>
      <c r="CE313" s="267">
        <v>1000</v>
      </c>
      <c r="CF313" s="267">
        <v>1000</v>
      </c>
      <c r="CG313" s="267">
        <v>1000</v>
      </c>
      <c r="CH313" s="267">
        <v>13000</v>
      </c>
      <c r="CI313" s="267">
        <v>1000</v>
      </c>
      <c r="CJ313" s="267">
        <v>2000</v>
      </c>
      <c r="CK313" s="267">
        <v>1000</v>
      </c>
      <c r="CL313" s="267">
        <v>1000</v>
      </c>
      <c r="CM313" s="267">
        <v>1000</v>
      </c>
      <c r="CN313" s="267">
        <v>8000</v>
      </c>
      <c r="CO313" s="267">
        <v>1000</v>
      </c>
      <c r="CP313" s="267">
        <v>1000</v>
      </c>
      <c r="CQ313" s="267">
        <v>1000</v>
      </c>
      <c r="CR313" s="267">
        <v>1000</v>
      </c>
      <c r="CS313" s="267">
        <v>1000</v>
      </c>
      <c r="CT313" s="267">
        <v>8000</v>
      </c>
      <c r="CU313" s="267">
        <v>1000</v>
      </c>
      <c r="CV313" s="267">
        <v>1000</v>
      </c>
      <c r="CW313" s="267">
        <v>16000</v>
      </c>
      <c r="CX313" s="267">
        <v>4000</v>
      </c>
      <c r="CY313" s="267">
        <v>6000</v>
      </c>
      <c r="CZ313" s="267">
        <v>8000</v>
      </c>
      <c r="DA313" s="267">
        <v>3000</v>
      </c>
      <c r="DB313" s="267">
        <v>1000</v>
      </c>
      <c r="DC313" s="267">
        <v>1000</v>
      </c>
      <c r="DD313" s="267">
        <v>1000</v>
      </c>
      <c r="DE313" s="267">
        <v>1000</v>
      </c>
      <c r="DF313" s="267">
        <v>12000</v>
      </c>
      <c r="DG313" s="267">
        <v>1000</v>
      </c>
      <c r="DH313" s="267">
        <v>2000</v>
      </c>
      <c r="DI313" s="267">
        <v>122000</v>
      </c>
      <c r="DJ313" s="267">
        <v>12000</v>
      </c>
      <c r="DK313" s="267">
        <v>27000</v>
      </c>
      <c r="DL313" s="267">
        <v>15000</v>
      </c>
      <c r="DM313" s="267">
        <v>24000</v>
      </c>
      <c r="DN313" s="267">
        <v>11000</v>
      </c>
      <c r="DO313" s="267">
        <v>2000</v>
      </c>
      <c r="DP313" s="267">
        <v>1000</v>
      </c>
      <c r="DQ313" s="267">
        <v>1000</v>
      </c>
      <c r="DR313" s="267">
        <v>228000</v>
      </c>
      <c r="DS313" s="267">
        <v>32000</v>
      </c>
      <c r="DT313" s="267">
        <v>39000</v>
      </c>
      <c r="DU313" s="267">
        <v>248000</v>
      </c>
      <c r="DV313" s="267">
        <v>4000</v>
      </c>
      <c r="DW313" s="267">
        <v>1613000</v>
      </c>
      <c r="DX313" s="267">
        <v>211000</v>
      </c>
      <c r="DY313" s="267">
        <v>1124000</v>
      </c>
      <c r="DZ313" s="267">
        <v>191000</v>
      </c>
      <c r="EA313" s="267">
        <v>235000</v>
      </c>
      <c r="EB313" s="267">
        <v>100000</v>
      </c>
      <c r="EC313" s="267">
        <v>632000</v>
      </c>
      <c r="ED313" s="267">
        <v>105000</v>
      </c>
      <c r="EE313" s="267">
        <v>1283000</v>
      </c>
      <c r="EF313" s="267">
        <v>234000</v>
      </c>
      <c r="EG313" s="267">
        <v>1462000</v>
      </c>
      <c r="EH313" s="267">
        <v>251000</v>
      </c>
      <c r="EI313" s="267">
        <v>1783000</v>
      </c>
      <c r="EJ313" s="267">
        <v>254000</v>
      </c>
      <c r="EK313" s="267">
        <v>1</v>
      </c>
      <c r="EL313" s="267">
        <v>1</v>
      </c>
      <c r="EM313" s="267">
        <v>1</v>
      </c>
      <c r="EN313" s="267">
        <v>0</v>
      </c>
      <c r="EO313" s="267">
        <v>0</v>
      </c>
      <c r="EP313" s="267">
        <v>0</v>
      </c>
      <c r="EQ313" s="267">
        <v>0</v>
      </c>
      <c r="ER313" s="267" t="s">
        <v>1955</v>
      </c>
    </row>
    <row r="314" spans="1:148" x14ac:dyDescent="0.35">
      <c r="A314" s="267" t="s">
        <v>1987</v>
      </c>
      <c r="B314" s="267">
        <v>56000</v>
      </c>
      <c r="C314" s="267">
        <v>7000</v>
      </c>
      <c r="D314" s="267">
        <v>3000</v>
      </c>
      <c r="E314" s="267">
        <v>45000</v>
      </c>
      <c r="F314" s="267">
        <v>14000</v>
      </c>
      <c r="G314" s="267">
        <v>2000</v>
      </c>
      <c r="H314" s="267">
        <v>47000</v>
      </c>
      <c r="I314" s="267">
        <v>4000</v>
      </c>
      <c r="J314" s="267">
        <v>1000</v>
      </c>
      <c r="K314" s="267">
        <v>4000</v>
      </c>
      <c r="L314" s="267">
        <v>1000</v>
      </c>
      <c r="M314" s="267">
        <v>1000</v>
      </c>
      <c r="N314" s="267">
        <v>195000</v>
      </c>
      <c r="O314" s="267">
        <v>1000</v>
      </c>
      <c r="P314" s="267">
        <v>1000</v>
      </c>
      <c r="Q314" s="267">
        <v>1000</v>
      </c>
      <c r="R314" s="267">
        <v>1000</v>
      </c>
      <c r="S314" s="267">
        <v>1000</v>
      </c>
      <c r="T314" s="267">
        <v>17000</v>
      </c>
      <c r="U314" s="267">
        <v>1000</v>
      </c>
      <c r="V314" s="267">
        <v>1000</v>
      </c>
      <c r="W314" s="267">
        <v>6000</v>
      </c>
      <c r="X314" s="267">
        <v>1000</v>
      </c>
      <c r="Y314" s="267">
        <v>1000</v>
      </c>
      <c r="Z314" s="267">
        <v>1000</v>
      </c>
      <c r="AA314" s="267">
        <v>1000</v>
      </c>
      <c r="AB314" s="267">
        <v>1000</v>
      </c>
      <c r="AC314" s="267">
        <v>1000</v>
      </c>
      <c r="AD314" s="267">
        <v>1000</v>
      </c>
      <c r="AE314" s="267">
        <v>1000</v>
      </c>
      <c r="AF314" s="267">
        <v>1000</v>
      </c>
      <c r="AG314" s="267">
        <v>1000</v>
      </c>
      <c r="AH314" s="267">
        <v>1000</v>
      </c>
      <c r="AI314" s="267">
        <v>29000</v>
      </c>
      <c r="AJ314" s="267">
        <v>11000</v>
      </c>
      <c r="AK314" s="267">
        <v>3000</v>
      </c>
      <c r="AL314" s="267">
        <v>1000</v>
      </c>
      <c r="AM314" s="267">
        <v>1000</v>
      </c>
      <c r="AN314" s="267">
        <v>1000</v>
      </c>
      <c r="AO314" s="267">
        <v>2000</v>
      </c>
      <c r="AP314" s="267">
        <v>1000</v>
      </c>
      <c r="AQ314" s="267">
        <v>1000</v>
      </c>
      <c r="AR314" s="267">
        <v>4000</v>
      </c>
      <c r="AS314" s="267">
        <v>1000</v>
      </c>
      <c r="AT314" s="267">
        <v>1000</v>
      </c>
      <c r="AU314" s="267">
        <v>1000</v>
      </c>
      <c r="AV314" s="267">
        <v>1000</v>
      </c>
      <c r="AW314" s="267">
        <v>1000</v>
      </c>
      <c r="AX314" s="267">
        <v>3000</v>
      </c>
      <c r="AY314" s="267">
        <v>1000</v>
      </c>
      <c r="AZ314" s="267">
        <v>1000</v>
      </c>
      <c r="BA314" s="267">
        <v>1000</v>
      </c>
      <c r="BB314" s="267">
        <v>1000</v>
      </c>
      <c r="BC314" s="267">
        <v>1000</v>
      </c>
      <c r="BD314" s="267">
        <v>6000</v>
      </c>
      <c r="BE314" s="267">
        <v>1000</v>
      </c>
      <c r="BF314" s="267">
        <v>1000</v>
      </c>
      <c r="BG314" s="267">
        <v>1000</v>
      </c>
      <c r="BH314" s="267">
        <v>1000</v>
      </c>
      <c r="BI314" s="267">
        <v>1000</v>
      </c>
      <c r="BJ314" s="267">
        <v>1000</v>
      </c>
      <c r="BK314" s="267">
        <v>1000</v>
      </c>
      <c r="BL314" s="267">
        <v>1000</v>
      </c>
      <c r="BM314" s="267">
        <v>2000</v>
      </c>
      <c r="BN314" s="267">
        <v>1000</v>
      </c>
      <c r="BO314" s="267">
        <v>1000</v>
      </c>
      <c r="BP314" s="267">
        <v>10000</v>
      </c>
      <c r="BQ314" s="267">
        <v>2000</v>
      </c>
      <c r="BR314" s="267">
        <v>1000</v>
      </c>
      <c r="BS314" s="267">
        <v>3000</v>
      </c>
      <c r="BT314" s="267">
        <v>1000</v>
      </c>
      <c r="BU314" s="267">
        <v>7000</v>
      </c>
      <c r="BV314" s="267">
        <v>1000</v>
      </c>
      <c r="BW314" s="267">
        <v>1000</v>
      </c>
      <c r="BX314" s="267">
        <v>1000</v>
      </c>
      <c r="BY314" s="267">
        <v>1000</v>
      </c>
      <c r="BZ314" s="267">
        <v>1000</v>
      </c>
      <c r="CA314" s="267">
        <v>1000</v>
      </c>
      <c r="CB314" s="267">
        <v>1000</v>
      </c>
      <c r="CC314" s="267">
        <v>1000</v>
      </c>
      <c r="CD314" s="267">
        <v>1000</v>
      </c>
      <c r="CE314" s="267">
        <v>1000</v>
      </c>
      <c r="CF314" s="267">
        <v>1000</v>
      </c>
      <c r="CG314" s="267">
        <v>1000</v>
      </c>
      <c r="CH314" s="267">
        <v>13000</v>
      </c>
      <c r="CI314" s="267">
        <v>1000</v>
      </c>
      <c r="CJ314" s="267">
        <v>2000</v>
      </c>
      <c r="CK314" s="267">
        <v>1000</v>
      </c>
      <c r="CL314" s="267">
        <v>1000</v>
      </c>
      <c r="CM314" s="267">
        <v>1000</v>
      </c>
      <c r="CN314" s="267">
        <v>8000</v>
      </c>
      <c r="CO314" s="267">
        <v>1000</v>
      </c>
      <c r="CP314" s="267">
        <v>1000</v>
      </c>
      <c r="CQ314" s="267">
        <v>1000</v>
      </c>
      <c r="CR314" s="267">
        <v>1000</v>
      </c>
      <c r="CS314" s="267">
        <v>1000</v>
      </c>
      <c r="CT314" s="267">
        <v>8000</v>
      </c>
      <c r="CU314" s="267">
        <v>1000</v>
      </c>
      <c r="CV314" s="267">
        <v>1000</v>
      </c>
      <c r="CW314" s="267">
        <v>16000</v>
      </c>
      <c r="CX314" s="267">
        <v>4000</v>
      </c>
      <c r="CY314" s="267">
        <v>6000</v>
      </c>
      <c r="CZ314" s="267">
        <v>8000</v>
      </c>
      <c r="DA314" s="267">
        <v>3000</v>
      </c>
      <c r="DB314" s="267">
        <v>1000</v>
      </c>
      <c r="DC314" s="267">
        <v>1000</v>
      </c>
      <c r="DD314" s="267">
        <v>1000</v>
      </c>
      <c r="DE314" s="267">
        <v>1000</v>
      </c>
      <c r="DF314" s="267">
        <v>12000</v>
      </c>
      <c r="DG314" s="267">
        <v>1000</v>
      </c>
      <c r="DH314" s="267">
        <v>2000</v>
      </c>
      <c r="DI314" s="267">
        <v>122000</v>
      </c>
      <c r="DJ314" s="267">
        <v>12000</v>
      </c>
      <c r="DK314" s="267">
        <v>27000</v>
      </c>
      <c r="DL314" s="267">
        <v>15000</v>
      </c>
      <c r="DM314" s="267">
        <v>24000</v>
      </c>
      <c r="DN314" s="267">
        <v>11000</v>
      </c>
      <c r="DO314" s="267">
        <v>2000</v>
      </c>
      <c r="DP314" s="267">
        <v>1000</v>
      </c>
      <c r="DQ314" s="267">
        <v>1000</v>
      </c>
      <c r="DR314" s="267">
        <v>228000</v>
      </c>
      <c r="DS314" s="267">
        <v>32000</v>
      </c>
      <c r="DT314" s="267">
        <v>39000</v>
      </c>
      <c r="DU314" s="267">
        <v>248000</v>
      </c>
      <c r="DV314" s="267">
        <v>4000</v>
      </c>
      <c r="DW314" s="267">
        <v>1613000</v>
      </c>
      <c r="DX314" s="267">
        <v>211000</v>
      </c>
      <c r="DY314" s="267">
        <v>1124000</v>
      </c>
      <c r="DZ314" s="267">
        <v>191000</v>
      </c>
      <c r="EA314" s="267">
        <v>235000</v>
      </c>
      <c r="EB314" s="267">
        <v>100000</v>
      </c>
      <c r="EC314" s="267">
        <v>632000</v>
      </c>
      <c r="ED314" s="267">
        <v>105000</v>
      </c>
      <c r="EE314" s="267">
        <v>1283000</v>
      </c>
      <c r="EF314" s="267">
        <v>234000</v>
      </c>
      <c r="EG314" s="267">
        <v>1462000</v>
      </c>
      <c r="EH314" s="267">
        <v>251000</v>
      </c>
      <c r="EI314" s="267">
        <v>1783000</v>
      </c>
      <c r="EJ314" s="267">
        <v>254000</v>
      </c>
      <c r="EK314" s="267">
        <v>1</v>
      </c>
      <c r="EL314" s="267">
        <v>1</v>
      </c>
      <c r="EM314" s="267">
        <v>1</v>
      </c>
      <c r="EN314" s="267">
        <v>0</v>
      </c>
      <c r="EO314" s="267">
        <v>0</v>
      </c>
      <c r="EP314" s="267">
        <v>1</v>
      </c>
      <c r="EQ314" s="267">
        <v>0</v>
      </c>
      <c r="ER314" s="267" t="s">
        <v>1985</v>
      </c>
    </row>
    <row r="315" spans="1:148" x14ac:dyDescent="0.35">
      <c r="A315" s="267" t="s">
        <v>1996</v>
      </c>
      <c r="B315" s="267">
        <v>56000</v>
      </c>
      <c r="C315" s="267">
        <v>7000</v>
      </c>
      <c r="D315" s="267">
        <v>3000</v>
      </c>
      <c r="E315" s="267">
        <v>45000</v>
      </c>
      <c r="F315" s="267">
        <v>14000</v>
      </c>
      <c r="G315" s="267">
        <v>2000</v>
      </c>
      <c r="H315" s="267">
        <v>47000</v>
      </c>
      <c r="I315" s="267">
        <v>4000</v>
      </c>
      <c r="J315" s="267">
        <v>1000</v>
      </c>
      <c r="K315" s="267">
        <v>4000</v>
      </c>
      <c r="L315" s="267">
        <v>1000</v>
      </c>
      <c r="M315" s="267">
        <v>1000</v>
      </c>
      <c r="N315" s="267">
        <v>195000</v>
      </c>
      <c r="O315" s="267">
        <v>1000</v>
      </c>
      <c r="P315" s="267">
        <v>1000</v>
      </c>
      <c r="Q315" s="267">
        <v>1000</v>
      </c>
      <c r="R315" s="267">
        <v>1000</v>
      </c>
      <c r="S315" s="267">
        <v>1000</v>
      </c>
      <c r="T315" s="267">
        <v>17000</v>
      </c>
      <c r="U315" s="267">
        <v>1000</v>
      </c>
      <c r="V315" s="267">
        <v>1000</v>
      </c>
      <c r="W315" s="267">
        <v>6000</v>
      </c>
      <c r="X315" s="267">
        <v>1000</v>
      </c>
      <c r="Y315" s="267">
        <v>1000</v>
      </c>
      <c r="Z315" s="267">
        <v>1000</v>
      </c>
      <c r="AA315" s="267">
        <v>1000</v>
      </c>
      <c r="AB315" s="267">
        <v>1000</v>
      </c>
      <c r="AC315" s="267">
        <v>1000</v>
      </c>
      <c r="AD315" s="267">
        <v>1000</v>
      </c>
      <c r="AE315" s="267">
        <v>1000</v>
      </c>
      <c r="AF315" s="267">
        <v>1000</v>
      </c>
      <c r="AG315" s="267">
        <v>1000</v>
      </c>
      <c r="AH315" s="267">
        <v>1000</v>
      </c>
      <c r="AI315" s="267">
        <v>29000</v>
      </c>
      <c r="AJ315" s="267">
        <v>11000</v>
      </c>
      <c r="AK315" s="267">
        <v>3000</v>
      </c>
      <c r="AL315" s="267">
        <v>1000</v>
      </c>
      <c r="AM315" s="267">
        <v>1000</v>
      </c>
      <c r="AN315" s="267">
        <v>1000</v>
      </c>
      <c r="AO315" s="267">
        <v>2000</v>
      </c>
      <c r="AP315" s="267">
        <v>1000</v>
      </c>
      <c r="AQ315" s="267">
        <v>1000</v>
      </c>
      <c r="AR315" s="267">
        <v>4000</v>
      </c>
      <c r="AS315" s="267">
        <v>1000</v>
      </c>
      <c r="AT315" s="267">
        <v>1000</v>
      </c>
      <c r="AU315" s="267">
        <v>1000</v>
      </c>
      <c r="AV315" s="267">
        <v>1000</v>
      </c>
      <c r="AW315" s="267">
        <v>1000</v>
      </c>
      <c r="AX315" s="267">
        <v>3000</v>
      </c>
      <c r="AY315" s="267">
        <v>1000</v>
      </c>
      <c r="AZ315" s="267">
        <v>1000</v>
      </c>
      <c r="BA315" s="267">
        <v>1000</v>
      </c>
      <c r="BB315" s="267">
        <v>1000</v>
      </c>
      <c r="BC315" s="267">
        <v>1000</v>
      </c>
      <c r="BD315" s="267">
        <v>6000</v>
      </c>
      <c r="BE315" s="267">
        <v>1000</v>
      </c>
      <c r="BF315" s="267">
        <v>1000</v>
      </c>
      <c r="BG315" s="267">
        <v>1000</v>
      </c>
      <c r="BH315" s="267">
        <v>1000</v>
      </c>
      <c r="BI315" s="267">
        <v>1000</v>
      </c>
      <c r="BJ315" s="267">
        <v>1000</v>
      </c>
      <c r="BK315" s="267">
        <v>1000</v>
      </c>
      <c r="BL315" s="267">
        <v>1000</v>
      </c>
      <c r="BM315" s="267">
        <v>2000</v>
      </c>
      <c r="BN315" s="267">
        <v>1000</v>
      </c>
      <c r="BO315" s="267">
        <v>1000</v>
      </c>
      <c r="BP315" s="267">
        <v>10000</v>
      </c>
      <c r="BQ315" s="267">
        <v>2000</v>
      </c>
      <c r="BR315" s="267">
        <v>1000</v>
      </c>
      <c r="BS315" s="267">
        <v>3000</v>
      </c>
      <c r="BT315" s="267">
        <v>1000</v>
      </c>
      <c r="BU315" s="267">
        <v>7000</v>
      </c>
      <c r="BV315" s="267">
        <v>1000</v>
      </c>
      <c r="BW315" s="267">
        <v>1000</v>
      </c>
      <c r="BX315" s="267">
        <v>1000</v>
      </c>
      <c r="BY315" s="267">
        <v>1000</v>
      </c>
      <c r="BZ315" s="267">
        <v>1000</v>
      </c>
      <c r="CA315" s="267">
        <v>1000</v>
      </c>
      <c r="CB315" s="267">
        <v>1000</v>
      </c>
      <c r="CC315" s="267">
        <v>1000</v>
      </c>
      <c r="CD315" s="267">
        <v>1000</v>
      </c>
      <c r="CE315" s="267">
        <v>1000</v>
      </c>
      <c r="CF315" s="267">
        <v>1000</v>
      </c>
      <c r="CG315" s="267">
        <v>1000</v>
      </c>
      <c r="CH315" s="267">
        <v>13000</v>
      </c>
      <c r="CI315" s="267">
        <v>1000</v>
      </c>
      <c r="CJ315" s="267">
        <v>2000</v>
      </c>
      <c r="CK315" s="267">
        <v>1000</v>
      </c>
      <c r="CL315" s="267">
        <v>1000</v>
      </c>
      <c r="CM315" s="267">
        <v>1000</v>
      </c>
      <c r="CN315" s="267">
        <v>8000</v>
      </c>
      <c r="CO315" s="267">
        <v>1000</v>
      </c>
      <c r="CP315" s="267">
        <v>1000</v>
      </c>
      <c r="CQ315" s="267">
        <v>1000</v>
      </c>
      <c r="CR315" s="267">
        <v>1000</v>
      </c>
      <c r="CS315" s="267">
        <v>1000</v>
      </c>
      <c r="CT315" s="267">
        <v>8000</v>
      </c>
      <c r="CU315" s="267">
        <v>1000</v>
      </c>
      <c r="CV315" s="267">
        <v>1000</v>
      </c>
      <c r="CW315" s="267">
        <v>16000</v>
      </c>
      <c r="CX315" s="267">
        <v>4000</v>
      </c>
      <c r="CY315" s="267">
        <v>6000</v>
      </c>
      <c r="CZ315" s="267">
        <v>8000</v>
      </c>
      <c r="DA315" s="267">
        <v>3000</v>
      </c>
      <c r="DB315" s="267">
        <v>1000</v>
      </c>
      <c r="DC315" s="267">
        <v>1000</v>
      </c>
      <c r="DD315" s="267">
        <v>1000</v>
      </c>
      <c r="DE315" s="267">
        <v>1000</v>
      </c>
      <c r="DF315" s="267">
        <v>12000</v>
      </c>
      <c r="DG315" s="267">
        <v>1000</v>
      </c>
      <c r="DH315" s="267">
        <v>2000</v>
      </c>
      <c r="DI315" s="267">
        <v>122000</v>
      </c>
      <c r="DJ315" s="267">
        <v>12000</v>
      </c>
      <c r="DK315" s="267">
        <v>27000</v>
      </c>
      <c r="DL315" s="267">
        <v>15000</v>
      </c>
      <c r="DM315" s="267">
        <v>24000</v>
      </c>
      <c r="DN315" s="267">
        <v>11000</v>
      </c>
      <c r="DO315" s="267">
        <v>2000</v>
      </c>
      <c r="DP315" s="267">
        <v>1000</v>
      </c>
      <c r="DQ315" s="267">
        <v>1000</v>
      </c>
      <c r="DR315" s="267">
        <v>228000</v>
      </c>
      <c r="DS315" s="267">
        <v>32000</v>
      </c>
      <c r="DT315" s="267">
        <v>39000</v>
      </c>
      <c r="DU315" s="267">
        <v>248000</v>
      </c>
      <c r="DV315" s="267">
        <v>4000</v>
      </c>
      <c r="DW315" s="267">
        <v>1613000</v>
      </c>
      <c r="DX315" s="267">
        <v>211000</v>
      </c>
      <c r="DY315" s="267">
        <v>1124000</v>
      </c>
      <c r="DZ315" s="267">
        <v>191000</v>
      </c>
      <c r="EA315" s="267">
        <v>235000</v>
      </c>
      <c r="EB315" s="267">
        <v>100000</v>
      </c>
      <c r="EC315" s="267">
        <v>632000</v>
      </c>
      <c r="ED315" s="267">
        <v>105000</v>
      </c>
      <c r="EE315" s="267">
        <v>1283000</v>
      </c>
      <c r="EF315" s="267">
        <v>234000</v>
      </c>
      <c r="EG315" s="267">
        <v>1462000</v>
      </c>
      <c r="EH315" s="267">
        <v>251000</v>
      </c>
      <c r="EI315" s="267">
        <v>1783000</v>
      </c>
      <c r="EJ315" s="267">
        <v>254000</v>
      </c>
      <c r="EK315" s="267">
        <v>1</v>
      </c>
      <c r="EL315" s="267">
        <v>1</v>
      </c>
      <c r="EM315" s="267">
        <v>1</v>
      </c>
      <c r="EN315" s="267">
        <v>0</v>
      </c>
      <c r="EO315" s="267">
        <v>0</v>
      </c>
      <c r="EP315" s="267">
        <v>1</v>
      </c>
      <c r="EQ315" s="267">
        <v>0</v>
      </c>
      <c r="ER315" s="267" t="s">
        <v>1994</v>
      </c>
    </row>
    <row r="316" spans="1:148" x14ac:dyDescent="0.35">
      <c r="A316" s="267" t="s">
        <v>2104</v>
      </c>
      <c r="B316" s="267">
        <v>56000</v>
      </c>
      <c r="C316" s="267">
        <v>7000</v>
      </c>
      <c r="D316" s="267">
        <v>3000</v>
      </c>
      <c r="E316" s="267">
        <v>45000</v>
      </c>
      <c r="F316" s="267">
        <v>14000</v>
      </c>
      <c r="G316" s="267">
        <v>2000</v>
      </c>
      <c r="H316" s="267">
        <v>47000</v>
      </c>
      <c r="I316" s="267">
        <v>4000</v>
      </c>
      <c r="J316" s="267">
        <v>1000</v>
      </c>
      <c r="K316" s="267">
        <v>4000</v>
      </c>
      <c r="L316" s="267">
        <v>1000</v>
      </c>
      <c r="M316" s="267">
        <v>1000</v>
      </c>
      <c r="N316" s="267">
        <v>195000</v>
      </c>
      <c r="O316" s="267">
        <v>1000</v>
      </c>
      <c r="P316" s="267">
        <v>1000</v>
      </c>
      <c r="Q316" s="267">
        <v>1000</v>
      </c>
      <c r="R316" s="267">
        <v>1000</v>
      </c>
      <c r="S316" s="267">
        <v>1000</v>
      </c>
      <c r="T316" s="267">
        <v>17000</v>
      </c>
      <c r="U316" s="267">
        <v>1000</v>
      </c>
      <c r="V316" s="267">
        <v>1000</v>
      </c>
      <c r="W316" s="267">
        <v>6000</v>
      </c>
      <c r="X316" s="267">
        <v>1000</v>
      </c>
      <c r="Y316" s="267">
        <v>1000</v>
      </c>
      <c r="Z316" s="267">
        <v>1000</v>
      </c>
      <c r="AA316" s="267">
        <v>1000</v>
      </c>
      <c r="AB316" s="267">
        <v>1000</v>
      </c>
      <c r="AC316" s="267">
        <v>1000</v>
      </c>
      <c r="AD316" s="267">
        <v>1000</v>
      </c>
      <c r="AE316" s="267">
        <v>1000</v>
      </c>
      <c r="AF316" s="267">
        <v>1000</v>
      </c>
      <c r="AG316" s="267">
        <v>1000</v>
      </c>
      <c r="AH316" s="267">
        <v>1000</v>
      </c>
      <c r="AI316" s="267">
        <v>29000</v>
      </c>
      <c r="AJ316" s="267">
        <v>11000</v>
      </c>
      <c r="AK316" s="267">
        <v>3000</v>
      </c>
      <c r="AL316" s="267">
        <v>1000</v>
      </c>
      <c r="AM316" s="267">
        <v>1000</v>
      </c>
      <c r="AN316" s="267">
        <v>1000</v>
      </c>
      <c r="AO316" s="267">
        <v>2000</v>
      </c>
      <c r="AP316" s="267">
        <v>1000</v>
      </c>
      <c r="AQ316" s="267">
        <v>1000</v>
      </c>
      <c r="AR316" s="267">
        <v>4000</v>
      </c>
      <c r="AS316" s="267">
        <v>1000</v>
      </c>
      <c r="AT316" s="267">
        <v>1000</v>
      </c>
      <c r="AU316" s="267">
        <v>1000</v>
      </c>
      <c r="AV316" s="267">
        <v>1000</v>
      </c>
      <c r="AW316" s="267">
        <v>1000</v>
      </c>
      <c r="AX316" s="267">
        <v>3000</v>
      </c>
      <c r="AY316" s="267">
        <v>1000</v>
      </c>
      <c r="AZ316" s="267">
        <v>1000</v>
      </c>
      <c r="BA316" s="267">
        <v>1000</v>
      </c>
      <c r="BB316" s="267">
        <v>1000</v>
      </c>
      <c r="BC316" s="267">
        <v>1000</v>
      </c>
      <c r="BD316" s="267">
        <v>6000</v>
      </c>
      <c r="BE316" s="267">
        <v>1000</v>
      </c>
      <c r="BF316" s="267">
        <v>1000</v>
      </c>
      <c r="BG316" s="267">
        <v>1000</v>
      </c>
      <c r="BH316" s="267">
        <v>1000</v>
      </c>
      <c r="BI316" s="267">
        <v>1000</v>
      </c>
      <c r="BJ316" s="267">
        <v>1000</v>
      </c>
      <c r="BK316" s="267">
        <v>1000</v>
      </c>
      <c r="BL316" s="267">
        <v>1000</v>
      </c>
      <c r="BM316" s="267">
        <v>2000</v>
      </c>
      <c r="BN316" s="267">
        <v>1000</v>
      </c>
      <c r="BO316" s="267">
        <v>1000</v>
      </c>
      <c r="BP316" s="267">
        <v>10000</v>
      </c>
      <c r="BQ316" s="267">
        <v>2000</v>
      </c>
      <c r="BR316" s="267">
        <v>1000</v>
      </c>
      <c r="BS316" s="267">
        <v>3000</v>
      </c>
      <c r="BT316" s="267">
        <v>1000</v>
      </c>
      <c r="BU316" s="267">
        <v>7000</v>
      </c>
      <c r="BV316" s="267">
        <v>1000</v>
      </c>
      <c r="BW316" s="267">
        <v>1000</v>
      </c>
      <c r="BX316" s="267">
        <v>1000</v>
      </c>
      <c r="BY316" s="267">
        <v>1000</v>
      </c>
      <c r="BZ316" s="267">
        <v>1000</v>
      </c>
      <c r="CA316" s="267">
        <v>1000</v>
      </c>
      <c r="CB316" s="267">
        <v>1000</v>
      </c>
      <c r="CC316" s="267">
        <v>1000</v>
      </c>
      <c r="CD316" s="267">
        <v>1000</v>
      </c>
      <c r="CE316" s="267">
        <v>1000</v>
      </c>
      <c r="CF316" s="267">
        <v>1000</v>
      </c>
      <c r="CG316" s="267">
        <v>1000</v>
      </c>
      <c r="CH316" s="267">
        <v>13000</v>
      </c>
      <c r="CI316" s="267">
        <v>1000</v>
      </c>
      <c r="CJ316" s="267">
        <v>2000</v>
      </c>
      <c r="CK316" s="267">
        <v>1000</v>
      </c>
      <c r="CL316" s="267">
        <v>1000</v>
      </c>
      <c r="CM316" s="267">
        <v>1000</v>
      </c>
      <c r="CN316" s="267">
        <v>8000</v>
      </c>
      <c r="CO316" s="267">
        <v>1000</v>
      </c>
      <c r="CP316" s="267">
        <v>1000</v>
      </c>
      <c r="CQ316" s="267">
        <v>1000</v>
      </c>
      <c r="CR316" s="267">
        <v>1000</v>
      </c>
      <c r="CS316" s="267">
        <v>1000</v>
      </c>
      <c r="CT316" s="267">
        <v>8000</v>
      </c>
      <c r="CU316" s="267">
        <v>1000</v>
      </c>
      <c r="CV316" s="267">
        <v>1000</v>
      </c>
      <c r="CW316" s="267">
        <v>16000</v>
      </c>
      <c r="CX316" s="267">
        <v>4000</v>
      </c>
      <c r="CY316" s="267">
        <v>6000</v>
      </c>
      <c r="CZ316" s="267">
        <v>8000</v>
      </c>
      <c r="DA316" s="267">
        <v>3000</v>
      </c>
      <c r="DB316" s="267">
        <v>1000</v>
      </c>
      <c r="DC316" s="267">
        <v>1000</v>
      </c>
      <c r="DD316" s="267">
        <v>1000</v>
      </c>
      <c r="DE316" s="267">
        <v>1000</v>
      </c>
      <c r="DF316" s="267">
        <v>12000</v>
      </c>
      <c r="DG316" s="267">
        <v>1000</v>
      </c>
      <c r="DH316" s="267">
        <v>2000</v>
      </c>
      <c r="DI316" s="267">
        <v>122000</v>
      </c>
      <c r="DJ316" s="267">
        <v>12000</v>
      </c>
      <c r="DK316" s="267">
        <v>27000</v>
      </c>
      <c r="DL316" s="267">
        <v>15000</v>
      </c>
      <c r="DM316" s="267">
        <v>24000</v>
      </c>
      <c r="DN316" s="267">
        <v>11000</v>
      </c>
      <c r="DO316" s="267">
        <v>2000</v>
      </c>
      <c r="DP316" s="267">
        <v>1000</v>
      </c>
      <c r="DQ316" s="267">
        <v>1000</v>
      </c>
      <c r="DR316" s="267">
        <v>228000</v>
      </c>
      <c r="DS316" s="267">
        <v>32000</v>
      </c>
      <c r="DT316" s="267">
        <v>39000</v>
      </c>
      <c r="DU316" s="267">
        <v>248000</v>
      </c>
      <c r="DV316" s="267">
        <v>4000</v>
      </c>
      <c r="DW316" s="267">
        <v>1613000</v>
      </c>
      <c r="DX316" s="267">
        <v>211000</v>
      </c>
      <c r="DY316" s="267">
        <v>1124000</v>
      </c>
      <c r="DZ316" s="267">
        <v>191000</v>
      </c>
      <c r="EA316" s="267">
        <v>235000</v>
      </c>
      <c r="EB316" s="267">
        <v>100000</v>
      </c>
      <c r="EC316" s="267">
        <v>632000</v>
      </c>
      <c r="ED316" s="267">
        <v>105000</v>
      </c>
      <c r="EE316" s="267">
        <v>1283000</v>
      </c>
      <c r="EF316" s="267">
        <v>234000</v>
      </c>
      <c r="EG316" s="267">
        <v>1462000</v>
      </c>
      <c r="EH316" s="267">
        <v>251000</v>
      </c>
      <c r="EI316" s="267">
        <v>1783000</v>
      </c>
      <c r="EJ316" s="267">
        <v>254000</v>
      </c>
      <c r="EK316" s="267">
        <v>1</v>
      </c>
      <c r="EL316" s="267">
        <v>1</v>
      </c>
      <c r="EM316" s="267">
        <v>1</v>
      </c>
      <c r="EN316" s="267">
        <v>0</v>
      </c>
      <c r="EO316" s="267">
        <v>0</v>
      </c>
      <c r="EP316" s="267">
        <v>1</v>
      </c>
      <c r="EQ316" s="267">
        <v>0</v>
      </c>
      <c r="ER316" s="267" t="s">
        <v>2102</v>
      </c>
    </row>
    <row r="317" spans="1:148" x14ac:dyDescent="0.35">
      <c r="A317" s="267" t="s">
        <v>2161</v>
      </c>
      <c r="B317" s="267">
        <v>56000</v>
      </c>
      <c r="C317" s="267">
        <v>7000</v>
      </c>
      <c r="D317" s="267">
        <v>3000</v>
      </c>
      <c r="E317" s="267">
        <v>45000</v>
      </c>
      <c r="F317" s="267">
        <v>14000</v>
      </c>
      <c r="G317" s="267">
        <v>2000</v>
      </c>
      <c r="H317" s="267">
        <v>47000</v>
      </c>
      <c r="I317" s="267">
        <v>4000</v>
      </c>
      <c r="J317" s="267">
        <v>1000</v>
      </c>
      <c r="K317" s="267">
        <v>4000</v>
      </c>
      <c r="L317" s="267">
        <v>1000</v>
      </c>
      <c r="M317" s="267">
        <v>1000</v>
      </c>
      <c r="N317" s="267">
        <v>195000</v>
      </c>
      <c r="O317" s="267">
        <v>1000</v>
      </c>
      <c r="P317" s="267">
        <v>1000</v>
      </c>
      <c r="Q317" s="267">
        <v>1000</v>
      </c>
      <c r="R317" s="267">
        <v>1000</v>
      </c>
      <c r="S317" s="267">
        <v>1000</v>
      </c>
      <c r="T317" s="267">
        <v>17000</v>
      </c>
      <c r="U317" s="267">
        <v>1000</v>
      </c>
      <c r="V317" s="267">
        <v>1000</v>
      </c>
      <c r="W317" s="267">
        <v>6000</v>
      </c>
      <c r="X317" s="267">
        <v>1000</v>
      </c>
      <c r="Y317" s="267">
        <v>1000</v>
      </c>
      <c r="Z317" s="267">
        <v>1000</v>
      </c>
      <c r="AA317" s="267">
        <v>1000</v>
      </c>
      <c r="AB317" s="267">
        <v>1000</v>
      </c>
      <c r="AC317" s="267">
        <v>1000</v>
      </c>
      <c r="AD317" s="267">
        <v>1000</v>
      </c>
      <c r="AE317" s="267">
        <v>1000</v>
      </c>
      <c r="AF317" s="267">
        <v>1000</v>
      </c>
      <c r="AG317" s="267">
        <v>1000</v>
      </c>
      <c r="AH317" s="267">
        <v>1000</v>
      </c>
      <c r="AI317" s="267">
        <v>29000</v>
      </c>
      <c r="AJ317" s="267">
        <v>11000</v>
      </c>
      <c r="AK317" s="267">
        <v>3000</v>
      </c>
      <c r="AL317" s="267">
        <v>1000</v>
      </c>
      <c r="AM317" s="267">
        <v>1000</v>
      </c>
      <c r="AN317" s="267">
        <v>1000</v>
      </c>
      <c r="AO317" s="267">
        <v>2000</v>
      </c>
      <c r="AP317" s="267">
        <v>1000</v>
      </c>
      <c r="AQ317" s="267">
        <v>1000</v>
      </c>
      <c r="AR317" s="267">
        <v>4000</v>
      </c>
      <c r="AS317" s="267">
        <v>1000</v>
      </c>
      <c r="AT317" s="267">
        <v>1000</v>
      </c>
      <c r="AU317" s="267">
        <v>1000</v>
      </c>
      <c r="AV317" s="267">
        <v>1000</v>
      </c>
      <c r="AW317" s="267">
        <v>1000</v>
      </c>
      <c r="AX317" s="267">
        <v>3000</v>
      </c>
      <c r="AY317" s="267">
        <v>1000</v>
      </c>
      <c r="AZ317" s="267">
        <v>1000</v>
      </c>
      <c r="BA317" s="267">
        <v>1000</v>
      </c>
      <c r="BB317" s="267">
        <v>1000</v>
      </c>
      <c r="BC317" s="267">
        <v>1000</v>
      </c>
      <c r="BD317" s="267">
        <v>6000</v>
      </c>
      <c r="BE317" s="267">
        <v>1000</v>
      </c>
      <c r="BF317" s="267">
        <v>1000</v>
      </c>
      <c r="BG317" s="267">
        <v>1000</v>
      </c>
      <c r="BH317" s="267">
        <v>1000</v>
      </c>
      <c r="BI317" s="267">
        <v>1000</v>
      </c>
      <c r="BJ317" s="267">
        <v>1000</v>
      </c>
      <c r="BK317" s="267">
        <v>1000</v>
      </c>
      <c r="BL317" s="267">
        <v>1000</v>
      </c>
      <c r="BM317" s="267">
        <v>2000</v>
      </c>
      <c r="BN317" s="267">
        <v>1000</v>
      </c>
      <c r="BO317" s="267">
        <v>1000</v>
      </c>
      <c r="BP317" s="267">
        <v>10000</v>
      </c>
      <c r="BQ317" s="267">
        <v>2000</v>
      </c>
      <c r="BR317" s="267">
        <v>1000</v>
      </c>
      <c r="BS317" s="267">
        <v>3000</v>
      </c>
      <c r="BT317" s="267">
        <v>1000</v>
      </c>
      <c r="BU317" s="267">
        <v>7000</v>
      </c>
      <c r="BV317" s="267">
        <v>1000</v>
      </c>
      <c r="BW317" s="267">
        <v>1000</v>
      </c>
      <c r="BX317" s="267">
        <v>1000</v>
      </c>
      <c r="BY317" s="267">
        <v>1000</v>
      </c>
      <c r="BZ317" s="267">
        <v>1000</v>
      </c>
      <c r="CA317" s="267">
        <v>1000</v>
      </c>
      <c r="CB317" s="267">
        <v>1000</v>
      </c>
      <c r="CC317" s="267">
        <v>1000</v>
      </c>
      <c r="CD317" s="267">
        <v>1000</v>
      </c>
      <c r="CE317" s="267">
        <v>1000</v>
      </c>
      <c r="CF317" s="267">
        <v>1000</v>
      </c>
      <c r="CG317" s="267">
        <v>1000</v>
      </c>
      <c r="CH317" s="267">
        <v>13000</v>
      </c>
      <c r="CI317" s="267">
        <v>1000</v>
      </c>
      <c r="CJ317" s="267">
        <v>2000</v>
      </c>
      <c r="CK317" s="267">
        <v>1000</v>
      </c>
      <c r="CL317" s="267">
        <v>1000</v>
      </c>
      <c r="CM317" s="267">
        <v>1000</v>
      </c>
      <c r="CN317" s="267">
        <v>8000</v>
      </c>
      <c r="CO317" s="267">
        <v>1000</v>
      </c>
      <c r="CP317" s="267">
        <v>1000</v>
      </c>
      <c r="CQ317" s="267">
        <v>1000</v>
      </c>
      <c r="CR317" s="267">
        <v>1000</v>
      </c>
      <c r="CS317" s="267">
        <v>1000</v>
      </c>
      <c r="CT317" s="267">
        <v>8000</v>
      </c>
      <c r="CU317" s="267">
        <v>1000</v>
      </c>
      <c r="CV317" s="267">
        <v>1000</v>
      </c>
      <c r="CW317" s="267">
        <v>16000</v>
      </c>
      <c r="CX317" s="267">
        <v>4000</v>
      </c>
      <c r="CY317" s="267">
        <v>6000</v>
      </c>
      <c r="CZ317" s="267">
        <v>8000</v>
      </c>
      <c r="DA317" s="267">
        <v>3000</v>
      </c>
      <c r="DB317" s="267">
        <v>1000</v>
      </c>
      <c r="DC317" s="267">
        <v>1000</v>
      </c>
      <c r="DD317" s="267">
        <v>1000</v>
      </c>
      <c r="DE317" s="267">
        <v>1000</v>
      </c>
      <c r="DF317" s="267">
        <v>12000</v>
      </c>
      <c r="DG317" s="267">
        <v>1000</v>
      </c>
      <c r="DH317" s="267">
        <v>2000</v>
      </c>
      <c r="DI317" s="267">
        <v>122000</v>
      </c>
      <c r="DJ317" s="267">
        <v>12000</v>
      </c>
      <c r="DK317" s="267">
        <v>27000</v>
      </c>
      <c r="DL317" s="267">
        <v>15000</v>
      </c>
      <c r="DM317" s="267">
        <v>24000</v>
      </c>
      <c r="DN317" s="267">
        <v>11000</v>
      </c>
      <c r="DO317" s="267">
        <v>2000</v>
      </c>
      <c r="DP317" s="267">
        <v>1000</v>
      </c>
      <c r="DQ317" s="267">
        <v>1000</v>
      </c>
      <c r="DR317" s="267">
        <v>228000</v>
      </c>
      <c r="DS317" s="267">
        <v>32000</v>
      </c>
      <c r="DT317" s="267">
        <v>39000</v>
      </c>
      <c r="DU317" s="267">
        <v>248000</v>
      </c>
      <c r="DV317" s="267">
        <v>4000</v>
      </c>
      <c r="DW317" s="267">
        <v>1613000</v>
      </c>
      <c r="DX317" s="267">
        <v>211000</v>
      </c>
      <c r="DY317" s="267">
        <v>1124000</v>
      </c>
      <c r="DZ317" s="267">
        <v>191000</v>
      </c>
      <c r="EA317" s="267">
        <v>235000</v>
      </c>
      <c r="EB317" s="267">
        <v>100000</v>
      </c>
      <c r="EC317" s="267">
        <v>632000</v>
      </c>
      <c r="ED317" s="267">
        <v>105000</v>
      </c>
      <c r="EE317" s="267">
        <v>1283000</v>
      </c>
      <c r="EF317" s="267">
        <v>234000</v>
      </c>
      <c r="EG317" s="267">
        <v>1462000</v>
      </c>
      <c r="EH317" s="267">
        <v>251000</v>
      </c>
      <c r="EI317" s="267">
        <v>1783000</v>
      </c>
      <c r="EJ317" s="267">
        <v>254000</v>
      </c>
      <c r="EK317" s="267">
        <v>1</v>
      </c>
      <c r="EL317" s="267">
        <v>1</v>
      </c>
      <c r="EM317" s="267">
        <v>1</v>
      </c>
      <c r="EN317" s="267">
        <v>0</v>
      </c>
      <c r="EO317" s="267">
        <v>0</v>
      </c>
      <c r="EP317" s="267">
        <v>1</v>
      </c>
      <c r="EQ317" s="267">
        <v>0</v>
      </c>
      <c r="ER317" s="267" t="s">
        <v>2159</v>
      </c>
    </row>
    <row r="318" spans="1:148" x14ac:dyDescent="0.35">
      <c r="A318" s="267" t="s">
        <v>2212</v>
      </c>
      <c r="B318" s="267">
        <v>56000</v>
      </c>
      <c r="C318" s="267">
        <v>7000</v>
      </c>
      <c r="D318" s="267">
        <v>3000</v>
      </c>
      <c r="E318" s="267">
        <v>45000</v>
      </c>
      <c r="F318" s="267">
        <v>14000</v>
      </c>
      <c r="G318" s="267">
        <v>2000</v>
      </c>
      <c r="H318" s="267">
        <v>47000</v>
      </c>
      <c r="I318" s="267">
        <v>4000</v>
      </c>
      <c r="J318" s="267">
        <v>1000</v>
      </c>
      <c r="K318" s="267">
        <v>4000</v>
      </c>
      <c r="L318" s="267">
        <v>1000</v>
      </c>
      <c r="M318" s="267">
        <v>1000</v>
      </c>
      <c r="N318" s="267">
        <v>195000</v>
      </c>
      <c r="O318" s="267">
        <v>1000</v>
      </c>
      <c r="P318" s="267">
        <v>1000</v>
      </c>
      <c r="Q318" s="267">
        <v>1000</v>
      </c>
      <c r="R318" s="267">
        <v>1000</v>
      </c>
      <c r="S318" s="267">
        <v>1000</v>
      </c>
      <c r="T318" s="267">
        <v>17000</v>
      </c>
      <c r="U318" s="267">
        <v>1000</v>
      </c>
      <c r="V318" s="267">
        <v>1000</v>
      </c>
      <c r="W318" s="267">
        <v>6000</v>
      </c>
      <c r="X318" s="267">
        <v>1000</v>
      </c>
      <c r="Y318" s="267">
        <v>1000</v>
      </c>
      <c r="Z318" s="267">
        <v>1000</v>
      </c>
      <c r="AA318" s="267">
        <v>1000</v>
      </c>
      <c r="AB318" s="267">
        <v>1000</v>
      </c>
      <c r="AC318" s="267">
        <v>1000</v>
      </c>
      <c r="AD318" s="267">
        <v>1000</v>
      </c>
      <c r="AE318" s="267">
        <v>1000</v>
      </c>
      <c r="AF318" s="267">
        <v>1000</v>
      </c>
      <c r="AG318" s="267">
        <v>1000</v>
      </c>
      <c r="AH318" s="267">
        <v>1000</v>
      </c>
      <c r="AI318" s="267">
        <v>29000</v>
      </c>
      <c r="AJ318" s="267">
        <v>11000</v>
      </c>
      <c r="AK318" s="267">
        <v>3000</v>
      </c>
      <c r="AL318" s="267">
        <v>1000</v>
      </c>
      <c r="AM318" s="267">
        <v>1000</v>
      </c>
      <c r="AN318" s="267">
        <v>1000</v>
      </c>
      <c r="AO318" s="267">
        <v>2000</v>
      </c>
      <c r="AP318" s="267">
        <v>1000</v>
      </c>
      <c r="AQ318" s="267">
        <v>1000</v>
      </c>
      <c r="AR318" s="267">
        <v>4000</v>
      </c>
      <c r="AS318" s="267">
        <v>1000</v>
      </c>
      <c r="AT318" s="267">
        <v>1000</v>
      </c>
      <c r="AU318" s="267">
        <v>1000</v>
      </c>
      <c r="AV318" s="267">
        <v>1000</v>
      </c>
      <c r="AW318" s="267">
        <v>1000</v>
      </c>
      <c r="AX318" s="267">
        <v>3000</v>
      </c>
      <c r="AY318" s="267">
        <v>1000</v>
      </c>
      <c r="AZ318" s="267">
        <v>1000</v>
      </c>
      <c r="BA318" s="267">
        <v>1000</v>
      </c>
      <c r="BB318" s="267">
        <v>1000</v>
      </c>
      <c r="BC318" s="267">
        <v>1000</v>
      </c>
      <c r="BD318" s="267">
        <v>6000</v>
      </c>
      <c r="BE318" s="267">
        <v>1000</v>
      </c>
      <c r="BF318" s="267">
        <v>1000</v>
      </c>
      <c r="BG318" s="267">
        <v>1000</v>
      </c>
      <c r="BH318" s="267">
        <v>1000</v>
      </c>
      <c r="BI318" s="267">
        <v>1000</v>
      </c>
      <c r="BJ318" s="267">
        <v>1000</v>
      </c>
      <c r="BK318" s="267">
        <v>1000</v>
      </c>
      <c r="BL318" s="267">
        <v>1000</v>
      </c>
      <c r="BM318" s="267">
        <v>2000</v>
      </c>
      <c r="BN318" s="267">
        <v>1000</v>
      </c>
      <c r="BO318" s="267">
        <v>1000</v>
      </c>
      <c r="BP318" s="267">
        <v>10000</v>
      </c>
      <c r="BQ318" s="267">
        <v>2000</v>
      </c>
      <c r="BR318" s="267">
        <v>1000</v>
      </c>
      <c r="BS318" s="267">
        <v>3000</v>
      </c>
      <c r="BT318" s="267">
        <v>1000</v>
      </c>
      <c r="BU318" s="267">
        <v>7000</v>
      </c>
      <c r="BV318" s="267">
        <v>1000</v>
      </c>
      <c r="BW318" s="267">
        <v>1000</v>
      </c>
      <c r="BX318" s="267">
        <v>1000</v>
      </c>
      <c r="BY318" s="267">
        <v>1000</v>
      </c>
      <c r="BZ318" s="267">
        <v>1000</v>
      </c>
      <c r="CA318" s="267">
        <v>1000</v>
      </c>
      <c r="CB318" s="267">
        <v>1000</v>
      </c>
      <c r="CC318" s="267">
        <v>1000</v>
      </c>
      <c r="CD318" s="267">
        <v>1000</v>
      </c>
      <c r="CE318" s="267">
        <v>1000</v>
      </c>
      <c r="CF318" s="267">
        <v>1000</v>
      </c>
      <c r="CG318" s="267">
        <v>1000</v>
      </c>
      <c r="CH318" s="267">
        <v>13000</v>
      </c>
      <c r="CI318" s="267">
        <v>1000</v>
      </c>
      <c r="CJ318" s="267">
        <v>2000</v>
      </c>
      <c r="CK318" s="267">
        <v>1000</v>
      </c>
      <c r="CL318" s="267">
        <v>1000</v>
      </c>
      <c r="CM318" s="267">
        <v>1000</v>
      </c>
      <c r="CN318" s="267">
        <v>8000</v>
      </c>
      <c r="CO318" s="267">
        <v>1000</v>
      </c>
      <c r="CP318" s="267">
        <v>1000</v>
      </c>
      <c r="CQ318" s="267">
        <v>1000</v>
      </c>
      <c r="CR318" s="267">
        <v>1000</v>
      </c>
      <c r="CS318" s="267">
        <v>1000</v>
      </c>
      <c r="CT318" s="267">
        <v>8000</v>
      </c>
      <c r="CU318" s="267">
        <v>1000</v>
      </c>
      <c r="CV318" s="267">
        <v>1000</v>
      </c>
      <c r="CW318" s="267">
        <v>16000</v>
      </c>
      <c r="CX318" s="267">
        <v>4000</v>
      </c>
      <c r="CY318" s="267">
        <v>6000</v>
      </c>
      <c r="CZ318" s="267">
        <v>8000</v>
      </c>
      <c r="DA318" s="267">
        <v>3000</v>
      </c>
      <c r="DB318" s="267">
        <v>1000</v>
      </c>
      <c r="DC318" s="267">
        <v>1000</v>
      </c>
      <c r="DD318" s="267">
        <v>1000</v>
      </c>
      <c r="DE318" s="267">
        <v>1000</v>
      </c>
      <c r="DF318" s="267">
        <v>12000</v>
      </c>
      <c r="DG318" s="267">
        <v>1000</v>
      </c>
      <c r="DH318" s="267">
        <v>2000</v>
      </c>
      <c r="DI318" s="267">
        <v>122000</v>
      </c>
      <c r="DJ318" s="267">
        <v>12000</v>
      </c>
      <c r="DK318" s="267">
        <v>27000</v>
      </c>
      <c r="DL318" s="267">
        <v>15000</v>
      </c>
      <c r="DM318" s="267">
        <v>24000</v>
      </c>
      <c r="DN318" s="267">
        <v>11000</v>
      </c>
      <c r="DO318" s="267">
        <v>2000</v>
      </c>
      <c r="DP318" s="267">
        <v>1000</v>
      </c>
      <c r="DQ318" s="267">
        <v>1000</v>
      </c>
      <c r="DR318" s="267">
        <v>228000</v>
      </c>
      <c r="DS318" s="267">
        <v>32000</v>
      </c>
      <c r="DT318" s="267">
        <v>39000</v>
      </c>
      <c r="DU318" s="267">
        <v>248000</v>
      </c>
      <c r="DV318" s="267">
        <v>4000</v>
      </c>
      <c r="DW318" s="267">
        <v>1613000</v>
      </c>
      <c r="DX318" s="267">
        <v>211000</v>
      </c>
      <c r="DY318" s="267">
        <v>1124000</v>
      </c>
      <c r="DZ318" s="267">
        <v>191000</v>
      </c>
      <c r="EA318" s="267">
        <v>235000</v>
      </c>
      <c r="EB318" s="267">
        <v>100000</v>
      </c>
      <c r="EC318" s="267">
        <v>632000</v>
      </c>
      <c r="ED318" s="267">
        <v>105000</v>
      </c>
      <c r="EE318" s="267">
        <v>1283000</v>
      </c>
      <c r="EF318" s="267">
        <v>234000</v>
      </c>
      <c r="EG318" s="267">
        <v>1462000</v>
      </c>
      <c r="EH318" s="267">
        <v>251000</v>
      </c>
      <c r="EI318" s="267">
        <v>1783000</v>
      </c>
      <c r="EJ318" s="267">
        <v>254000</v>
      </c>
      <c r="EK318" s="267">
        <v>1</v>
      </c>
      <c r="EL318" s="267">
        <v>1</v>
      </c>
      <c r="EM318" s="267">
        <v>1</v>
      </c>
      <c r="EN318" s="267">
        <v>0</v>
      </c>
      <c r="EO318" s="267">
        <v>0</v>
      </c>
      <c r="EP318" s="267">
        <v>0</v>
      </c>
      <c r="EQ318" s="267">
        <v>0</v>
      </c>
      <c r="ER318" s="267" t="s">
        <v>2210</v>
      </c>
    </row>
    <row r="319" spans="1:148" x14ac:dyDescent="0.35">
      <c r="A319" s="267" t="s">
        <v>2388</v>
      </c>
      <c r="B319" s="267">
        <v>1000</v>
      </c>
      <c r="C319" s="267">
        <v>1000</v>
      </c>
      <c r="D319" s="267">
        <v>1000</v>
      </c>
      <c r="E319" s="267">
        <v>1000</v>
      </c>
      <c r="F319" s="267">
        <v>1000</v>
      </c>
      <c r="G319" s="267">
        <v>1000</v>
      </c>
      <c r="H319" s="267">
        <v>1000</v>
      </c>
      <c r="I319" s="267">
        <v>1000</v>
      </c>
      <c r="J319" s="267">
        <v>1000</v>
      </c>
      <c r="K319" s="267">
        <v>1000</v>
      </c>
      <c r="L319" s="267">
        <v>9000</v>
      </c>
      <c r="M319" s="267">
        <v>1000</v>
      </c>
      <c r="N319" s="267">
        <v>2000</v>
      </c>
      <c r="O319" s="267">
        <v>372000</v>
      </c>
      <c r="P319" s="267">
        <v>1000</v>
      </c>
      <c r="Q319" s="267">
        <v>1000</v>
      </c>
      <c r="R319" s="267">
        <v>1000</v>
      </c>
      <c r="S319" s="267">
        <v>1000</v>
      </c>
      <c r="T319" s="267">
        <v>148000</v>
      </c>
      <c r="U319" s="267">
        <v>97000</v>
      </c>
      <c r="V319" s="267">
        <v>1000</v>
      </c>
      <c r="W319" s="267">
        <v>516000</v>
      </c>
      <c r="X319" s="267">
        <v>197000</v>
      </c>
      <c r="Y319" s="267">
        <v>1000</v>
      </c>
      <c r="Z319" s="267">
        <v>1000</v>
      </c>
      <c r="AA319" s="267">
        <v>13000</v>
      </c>
      <c r="AB319" s="267">
        <v>1000</v>
      </c>
      <c r="AC319" s="267">
        <v>1000</v>
      </c>
      <c r="AD319" s="267">
        <v>1000</v>
      </c>
      <c r="AE319" s="267">
        <v>1000</v>
      </c>
      <c r="AF319" s="267">
        <v>62000</v>
      </c>
      <c r="AG319" s="267">
        <v>23000</v>
      </c>
      <c r="AH319" s="267">
        <v>1000</v>
      </c>
      <c r="AI319" s="267">
        <v>1000</v>
      </c>
      <c r="AJ319" s="267">
        <v>3000</v>
      </c>
      <c r="AK319" s="267">
        <v>1000</v>
      </c>
      <c r="AL319" s="267">
        <v>1000</v>
      </c>
      <c r="AM319" s="267">
        <v>1000</v>
      </c>
      <c r="AN319" s="267">
        <v>1000</v>
      </c>
      <c r="AO319" s="267">
        <v>1000</v>
      </c>
      <c r="AP319" s="267">
        <v>91000</v>
      </c>
      <c r="AQ319" s="267">
        <v>8000</v>
      </c>
      <c r="AR319" s="267">
        <v>2000</v>
      </c>
      <c r="AS319" s="267">
        <v>39000</v>
      </c>
      <c r="AT319" s="267">
        <v>1000</v>
      </c>
      <c r="AU319" s="267">
        <v>1000</v>
      </c>
      <c r="AV319" s="267">
        <v>3000</v>
      </c>
      <c r="AW319" s="267">
        <v>1000</v>
      </c>
      <c r="AX319" s="267">
        <v>1000</v>
      </c>
      <c r="AY319" s="267">
        <v>5000</v>
      </c>
      <c r="AZ319" s="267">
        <v>1000</v>
      </c>
      <c r="BA319" s="267">
        <v>1000</v>
      </c>
      <c r="BB319" s="267">
        <v>6000</v>
      </c>
      <c r="BC319" s="267">
        <v>1000</v>
      </c>
      <c r="BD319" s="267">
        <v>1000</v>
      </c>
      <c r="BE319" s="267">
        <v>1000</v>
      </c>
      <c r="BF319" s="267">
        <v>1000</v>
      </c>
      <c r="BG319" s="267">
        <v>1000</v>
      </c>
      <c r="BH319" s="267">
        <v>1000</v>
      </c>
      <c r="BI319" s="267">
        <v>1000</v>
      </c>
      <c r="BJ319" s="267">
        <v>1000</v>
      </c>
      <c r="BK319" s="267">
        <v>1000</v>
      </c>
      <c r="BL319" s="267">
        <v>1000</v>
      </c>
      <c r="BM319" s="267">
        <v>1000</v>
      </c>
      <c r="BN319" s="267">
        <v>1000</v>
      </c>
      <c r="BO319" s="267">
        <v>1000</v>
      </c>
      <c r="BP319" s="267">
        <v>1000</v>
      </c>
      <c r="BQ319" s="267">
        <v>5000</v>
      </c>
      <c r="BR319" s="267">
        <v>1000</v>
      </c>
      <c r="BS319" s="267">
        <v>1000</v>
      </c>
      <c r="BT319" s="267">
        <v>1000</v>
      </c>
      <c r="BU319" s="267">
        <v>1000</v>
      </c>
      <c r="BV319" s="267">
        <v>1000</v>
      </c>
      <c r="BW319" s="267">
        <v>1000</v>
      </c>
      <c r="BX319" s="267">
        <v>1000</v>
      </c>
      <c r="BY319" s="267">
        <v>1000</v>
      </c>
      <c r="BZ319" s="267">
        <v>1000</v>
      </c>
      <c r="CA319" s="267">
        <v>1000</v>
      </c>
      <c r="CB319" s="267">
        <v>1000</v>
      </c>
      <c r="CC319" s="267">
        <v>1000</v>
      </c>
      <c r="CD319" s="267">
        <v>1000</v>
      </c>
      <c r="CE319" s="267">
        <v>1000</v>
      </c>
      <c r="CF319" s="267">
        <v>4000</v>
      </c>
      <c r="CG319" s="267">
        <v>1000</v>
      </c>
      <c r="CH319" s="267">
        <v>1000</v>
      </c>
      <c r="CI319" s="267">
        <v>1000</v>
      </c>
      <c r="CJ319" s="267">
        <v>1000</v>
      </c>
      <c r="CK319" s="267">
        <v>1000</v>
      </c>
      <c r="CL319" s="267">
        <v>1000</v>
      </c>
      <c r="CM319" s="267">
        <v>1000</v>
      </c>
      <c r="CN319" s="267">
        <v>1000</v>
      </c>
      <c r="CO319" s="267">
        <v>1000</v>
      </c>
      <c r="CP319" s="267">
        <v>1000</v>
      </c>
      <c r="CQ319" s="267">
        <v>1000</v>
      </c>
      <c r="CR319" s="267">
        <v>1000</v>
      </c>
      <c r="CS319" s="267">
        <v>1000</v>
      </c>
      <c r="CT319" s="267">
        <v>2000</v>
      </c>
      <c r="CU319" s="267">
        <v>10000</v>
      </c>
      <c r="CV319" s="267">
        <v>1000</v>
      </c>
      <c r="CW319" s="267">
        <v>1000</v>
      </c>
      <c r="CX319" s="267">
        <v>326000</v>
      </c>
      <c r="CY319" s="267">
        <v>2000</v>
      </c>
      <c r="CZ319" s="267">
        <v>1000</v>
      </c>
      <c r="DA319" s="267">
        <v>4000</v>
      </c>
      <c r="DB319" s="267">
        <v>1000</v>
      </c>
      <c r="DC319" s="267">
        <v>64000</v>
      </c>
      <c r="DD319" s="267">
        <v>1000</v>
      </c>
      <c r="DE319" s="267">
        <v>9000</v>
      </c>
      <c r="DF319" s="267">
        <v>36000</v>
      </c>
      <c r="DG319" s="267">
        <v>1000</v>
      </c>
      <c r="DH319" s="267">
        <v>2000</v>
      </c>
      <c r="DI319" s="267">
        <v>4000</v>
      </c>
      <c r="DJ319" s="267">
        <v>1000</v>
      </c>
      <c r="DK319" s="267">
        <v>1000</v>
      </c>
      <c r="DL319" s="267">
        <v>65000</v>
      </c>
      <c r="DM319" s="267">
        <v>157000</v>
      </c>
      <c r="DN319" s="267">
        <v>1000</v>
      </c>
      <c r="DO319" s="267">
        <v>106000</v>
      </c>
      <c r="DP319" s="267">
        <v>108000</v>
      </c>
      <c r="DQ319" s="267">
        <v>1000</v>
      </c>
      <c r="DR319" s="267">
        <v>978000</v>
      </c>
      <c r="DS319" s="267">
        <v>48000</v>
      </c>
      <c r="DT319" s="267">
        <v>82000</v>
      </c>
      <c r="DU319" s="267">
        <v>577000</v>
      </c>
      <c r="DV319" s="267">
        <v>3000</v>
      </c>
      <c r="DW319" s="267">
        <v>2229000</v>
      </c>
      <c r="DX319" s="267">
        <v>521000</v>
      </c>
      <c r="DY319" s="267">
        <v>1369000</v>
      </c>
      <c r="DZ319" s="267">
        <v>370000</v>
      </c>
      <c r="EA319" s="267">
        <v>154000</v>
      </c>
      <c r="EB319" s="267">
        <v>7000</v>
      </c>
      <c r="EC319" s="267">
        <v>1086000</v>
      </c>
      <c r="ED319" s="267">
        <v>546000</v>
      </c>
      <c r="EE319" s="267">
        <v>1447000</v>
      </c>
      <c r="EF319" s="267">
        <v>370000</v>
      </c>
      <c r="EG319" s="267">
        <v>2375000</v>
      </c>
      <c r="EH319" s="267">
        <v>716000</v>
      </c>
      <c r="EI319" s="267">
        <v>2606000</v>
      </c>
      <c r="EJ319" s="267">
        <v>714000</v>
      </c>
      <c r="EK319" s="267">
        <v>0</v>
      </c>
      <c r="EL319" s="267">
        <v>0</v>
      </c>
      <c r="EM319" s="267">
        <v>0</v>
      </c>
      <c r="EN319" s="267">
        <v>1</v>
      </c>
      <c r="EO319" s="267">
        <v>1</v>
      </c>
      <c r="EP319" s="267">
        <v>1</v>
      </c>
      <c r="EQ319" s="267">
        <v>0</v>
      </c>
      <c r="ER319" s="267" t="s">
        <v>2389</v>
      </c>
    </row>
    <row r="320" spans="1:148" x14ac:dyDescent="0.35">
      <c r="A320" s="267" t="s">
        <v>1235</v>
      </c>
      <c r="B320" s="267">
        <v>1000</v>
      </c>
      <c r="C320" s="267">
        <v>1000</v>
      </c>
      <c r="D320" s="267">
        <v>1000</v>
      </c>
      <c r="E320" s="267">
        <v>1000</v>
      </c>
      <c r="F320" s="267">
        <v>1000</v>
      </c>
      <c r="G320" s="267">
        <v>1000</v>
      </c>
      <c r="H320" s="267">
        <v>1000</v>
      </c>
      <c r="I320" s="267">
        <v>1000</v>
      </c>
      <c r="J320" s="267">
        <v>1000</v>
      </c>
      <c r="K320" s="267">
        <v>1000</v>
      </c>
      <c r="L320" s="267">
        <v>1000</v>
      </c>
      <c r="M320" s="267">
        <v>1000</v>
      </c>
      <c r="N320" s="267">
        <v>1000</v>
      </c>
      <c r="O320" s="267">
        <v>1000</v>
      </c>
      <c r="P320" s="267">
        <v>1000</v>
      </c>
      <c r="Q320" s="267">
        <v>1000</v>
      </c>
      <c r="R320" s="267">
        <v>1000</v>
      </c>
      <c r="S320" s="267">
        <v>1000</v>
      </c>
      <c r="T320" s="267">
        <v>1000</v>
      </c>
      <c r="U320" s="267">
        <v>1000</v>
      </c>
      <c r="V320" s="267">
        <v>1000</v>
      </c>
      <c r="W320" s="267">
        <v>1000</v>
      </c>
      <c r="X320" s="267">
        <v>1000</v>
      </c>
      <c r="Y320" s="267">
        <v>1000</v>
      </c>
      <c r="Z320" s="267">
        <v>1000</v>
      </c>
      <c r="AA320" s="267">
        <v>1000</v>
      </c>
      <c r="AB320" s="267">
        <v>1000</v>
      </c>
      <c r="AC320" s="267">
        <v>1000</v>
      </c>
      <c r="AD320" s="267">
        <v>1000</v>
      </c>
      <c r="AE320" s="267">
        <v>1000</v>
      </c>
      <c r="AF320" s="267">
        <v>1000</v>
      </c>
      <c r="AG320" s="267">
        <v>1000</v>
      </c>
      <c r="AH320" s="267">
        <v>1000</v>
      </c>
      <c r="AI320" s="267">
        <v>1000</v>
      </c>
      <c r="AJ320" s="267">
        <v>1000</v>
      </c>
      <c r="AK320" s="267">
        <v>1000</v>
      </c>
      <c r="AL320" s="267">
        <v>1000</v>
      </c>
      <c r="AM320" s="267">
        <v>1000</v>
      </c>
      <c r="AN320" s="267">
        <v>1000</v>
      </c>
      <c r="AO320" s="267">
        <v>1000</v>
      </c>
      <c r="AP320" s="267">
        <v>1000</v>
      </c>
      <c r="AQ320" s="267">
        <v>1000</v>
      </c>
      <c r="AR320" s="267">
        <v>1000</v>
      </c>
      <c r="AS320" s="267">
        <v>1000</v>
      </c>
      <c r="AT320" s="267">
        <v>1000</v>
      </c>
      <c r="AU320" s="267">
        <v>1000</v>
      </c>
      <c r="AV320" s="267">
        <v>1000</v>
      </c>
      <c r="AW320" s="267">
        <v>1000</v>
      </c>
      <c r="AX320" s="267">
        <v>1000</v>
      </c>
      <c r="AY320" s="267">
        <v>1000</v>
      </c>
      <c r="AZ320" s="267">
        <v>1000</v>
      </c>
      <c r="BA320" s="267">
        <v>1000</v>
      </c>
      <c r="BB320" s="267">
        <v>1000</v>
      </c>
      <c r="BC320" s="267">
        <v>1000</v>
      </c>
      <c r="BD320" s="267">
        <v>1000</v>
      </c>
      <c r="BE320" s="267">
        <v>1000</v>
      </c>
      <c r="BF320" s="267">
        <v>1000</v>
      </c>
      <c r="BG320" s="267">
        <v>1000</v>
      </c>
      <c r="BH320" s="267">
        <v>1000</v>
      </c>
      <c r="BI320" s="267">
        <v>1000</v>
      </c>
      <c r="BJ320" s="267">
        <v>1000</v>
      </c>
      <c r="BK320" s="267">
        <v>1000</v>
      </c>
      <c r="BL320" s="267">
        <v>1000</v>
      </c>
      <c r="BM320" s="267">
        <v>1000</v>
      </c>
      <c r="BN320" s="267">
        <v>1000</v>
      </c>
      <c r="BO320" s="267">
        <v>1000</v>
      </c>
      <c r="BP320" s="267">
        <v>1000</v>
      </c>
      <c r="BQ320" s="267">
        <v>1000</v>
      </c>
      <c r="BR320" s="267">
        <v>1000</v>
      </c>
      <c r="BS320" s="267">
        <v>1000</v>
      </c>
      <c r="BT320" s="267">
        <v>1000</v>
      </c>
      <c r="BU320" s="267">
        <v>1000</v>
      </c>
      <c r="BV320" s="267">
        <v>1000</v>
      </c>
      <c r="BW320" s="267">
        <v>1000</v>
      </c>
      <c r="BX320" s="267">
        <v>1000</v>
      </c>
      <c r="BY320" s="267">
        <v>1000</v>
      </c>
      <c r="BZ320" s="267">
        <v>1000</v>
      </c>
      <c r="CA320" s="267">
        <v>1000</v>
      </c>
      <c r="CB320" s="267">
        <v>1000</v>
      </c>
      <c r="CC320" s="267">
        <v>1000</v>
      </c>
      <c r="CD320" s="267">
        <v>1000</v>
      </c>
      <c r="CE320" s="267">
        <v>1000</v>
      </c>
      <c r="CF320" s="267">
        <v>1000</v>
      </c>
      <c r="CG320" s="267">
        <v>1000</v>
      </c>
      <c r="CH320" s="267">
        <v>1000</v>
      </c>
      <c r="CI320" s="267">
        <v>1000</v>
      </c>
      <c r="CJ320" s="267">
        <v>1000</v>
      </c>
      <c r="CK320" s="267">
        <v>1000</v>
      </c>
      <c r="CL320" s="267">
        <v>1000</v>
      </c>
      <c r="CM320" s="267">
        <v>1000</v>
      </c>
      <c r="CN320" s="267">
        <v>1000</v>
      </c>
      <c r="CO320" s="267">
        <v>1000</v>
      </c>
      <c r="CP320" s="267">
        <v>1000</v>
      </c>
      <c r="CQ320" s="267">
        <v>1000</v>
      </c>
      <c r="CR320" s="267">
        <v>1000</v>
      </c>
      <c r="CS320" s="267">
        <v>1000</v>
      </c>
      <c r="CT320" s="267">
        <v>1000</v>
      </c>
      <c r="CU320" s="267">
        <v>1000</v>
      </c>
      <c r="CV320" s="267">
        <v>1000</v>
      </c>
      <c r="CW320" s="267">
        <v>1000</v>
      </c>
      <c r="CX320" s="267">
        <v>1000</v>
      </c>
      <c r="CY320" s="267">
        <v>1000</v>
      </c>
      <c r="CZ320" s="267">
        <v>1000</v>
      </c>
      <c r="DA320" s="267">
        <v>1000</v>
      </c>
      <c r="DB320" s="267">
        <v>1000</v>
      </c>
      <c r="DC320" s="267">
        <v>50000</v>
      </c>
      <c r="DD320" s="267">
        <v>1000</v>
      </c>
      <c r="DE320" s="267">
        <v>9000</v>
      </c>
      <c r="DF320" s="267">
        <v>1000</v>
      </c>
      <c r="DG320" s="267">
        <v>1000</v>
      </c>
      <c r="DH320" s="267">
        <v>1000</v>
      </c>
      <c r="DI320" s="267">
        <v>1000</v>
      </c>
      <c r="DJ320" s="267">
        <v>1000</v>
      </c>
      <c r="DK320" s="267">
        <v>1000</v>
      </c>
      <c r="DL320" s="267">
        <v>1000</v>
      </c>
      <c r="DM320" s="267">
        <v>1000</v>
      </c>
      <c r="DN320" s="267">
        <v>1000</v>
      </c>
      <c r="DO320" s="267">
        <v>1000</v>
      </c>
      <c r="DP320" s="267">
        <v>1000</v>
      </c>
      <c r="DQ320" s="267">
        <v>1000</v>
      </c>
      <c r="DR320" s="267">
        <v>6000</v>
      </c>
      <c r="DS320" s="267">
        <v>12000</v>
      </c>
      <c r="DT320" s="267">
        <v>22000</v>
      </c>
      <c r="DU320" s="267">
        <v>32000</v>
      </c>
      <c r="DV320" s="267">
        <v>3000</v>
      </c>
      <c r="DW320" s="267">
        <v>168000</v>
      </c>
      <c r="DX320" s="267">
        <v>27000</v>
      </c>
      <c r="DY320" s="267">
        <v>119000</v>
      </c>
      <c r="DZ320" s="267">
        <v>27000</v>
      </c>
      <c r="EA320" s="267">
        <v>43000</v>
      </c>
      <c r="EB320" s="267">
        <v>3000</v>
      </c>
      <c r="EC320" s="267">
        <v>60000</v>
      </c>
      <c r="ED320" s="267">
        <v>14000</v>
      </c>
      <c r="EE320" s="267">
        <v>134000</v>
      </c>
      <c r="EF320" s="267">
        <v>28000</v>
      </c>
      <c r="EG320" s="267">
        <v>189000</v>
      </c>
      <c r="EH320" s="267">
        <v>20000</v>
      </c>
      <c r="EI320" s="267">
        <v>214000</v>
      </c>
      <c r="EJ320" s="267">
        <v>19000</v>
      </c>
      <c r="EK320" s="267">
        <v>0</v>
      </c>
      <c r="EL320" s="267">
        <v>0</v>
      </c>
      <c r="EM320" s="267">
        <v>0</v>
      </c>
      <c r="EN320" s="267">
        <v>0</v>
      </c>
      <c r="EO320" s="267">
        <v>1</v>
      </c>
      <c r="EP320" s="267">
        <v>0</v>
      </c>
      <c r="EQ320" s="267">
        <v>0</v>
      </c>
      <c r="ER320" s="267" t="s">
        <v>1233</v>
      </c>
    </row>
    <row r="321" spans="1:148" x14ac:dyDescent="0.35">
      <c r="A321" s="267" t="s">
        <v>1574</v>
      </c>
      <c r="B321" s="267">
        <v>1000</v>
      </c>
      <c r="C321" s="267">
        <v>1000</v>
      </c>
      <c r="D321" s="267">
        <v>1000</v>
      </c>
      <c r="E321" s="267">
        <v>1000</v>
      </c>
      <c r="F321" s="267">
        <v>1000</v>
      </c>
      <c r="G321" s="267">
        <v>1000</v>
      </c>
      <c r="H321" s="267">
        <v>1000</v>
      </c>
      <c r="I321" s="267">
        <v>1000</v>
      </c>
      <c r="J321" s="267">
        <v>1000</v>
      </c>
      <c r="K321" s="267">
        <v>1000</v>
      </c>
      <c r="L321" s="267">
        <v>1000</v>
      </c>
      <c r="M321" s="267">
        <v>1000</v>
      </c>
      <c r="N321" s="267">
        <v>1000</v>
      </c>
      <c r="O321" s="267">
        <v>1000</v>
      </c>
      <c r="P321" s="267">
        <v>1000</v>
      </c>
      <c r="Q321" s="267">
        <v>1000</v>
      </c>
      <c r="R321" s="267">
        <v>1000</v>
      </c>
      <c r="S321" s="267">
        <v>1000</v>
      </c>
      <c r="T321" s="267">
        <v>1000</v>
      </c>
      <c r="U321" s="267">
        <v>1000</v>
      </c>
      <c r="V321" s="267">
        <v>1000</v>
      </c>
      <c r="W321" s="267">
        <v>1000</v>
      </c>
      <c r="X321" s="267">
        <v>1000</v>
      </c>
      <c r="Y321" s="267">
        <v>1000</v>
      </c>
      <c r="Z321" s="267">
        <v>1000</v>
      </c>
      <c r="AA321" s="267">
        <v>1000</v>
      </c>
      <c r="AB321" s="267">
        <v>1000</v>
      </c>
      <c r="AC321" s="267">
        <v>1000</v>
      </c>
      <c r="AD321" s="267">
        <v>1000</v>
      </c>
      <c r="AE321" s="267">
        <v>1000</v>
      </c>
      <c r="AF321" s="267">
        <v>1000</v>
      </c>
      <c r="AG321" s="267">
        <v>1000</v>
      </c>
      <c r="AH321" s="267">
        <v>1000</v>
      </c>
      <c r="AI321" s="267">
        <v>1000</v>
      </c>
      <c r="AJ321" s="267">
        <v>1000</v>
      </c>
      <c r="AK321" s="267">
        <v>1000</v>
      </c>
      <c r="AL321" s="267">
        <v>1000</v>
      </c>
      <c r="AM321" s="267">
        <v>1000</v>
      </c>
      <c r="AN321" s="267">
        <v>1000</v>
      </c>
      <c r="AO321" s="267">
        <v>1000</v>
      </c>
      <c r="AP321" s="267">
        <v>1000</v>
      </c>
      <c r="AQ321" s="267">
        <v>1000</v>
      </c>
      <c r="AR321" s="267">
        <v>1000</v>
      </c>
      <c r="AS321" s="267">
        <v>1000</v>
      </c>
      <c r="AT321" s="267">
        <v>1000</v>
      </c>
      <c r="AU321" s="267">
        <v>1000</v>
      </c>
      <c r="AV321" s="267">
        <v>1000</v>
      </c>
      <c r="AW321" s="267">
        <v>1000</v>
      </c>
      <c r="AX321" s="267">
        <v>1000</v>
      </c>
      <c r="AY321" s="267">
        <v>1000</v>
      </c>
      <c r="AZ321" s="267">
        <v>1000</v>
      </c>
      <c r="BA321" s="267">
        <v>1000</v>
      </c>
      <c r="BB321" s="267">
        <v>1000</v>
      </c>
      <c r="BC321" s="267">
        <v>1000</v>
      </c>
      <c r="BD321" s="267">
        <v>1000</v>
      </c>
      <c r="BE321" s="267">
        <v>1000</v>
      </c>
      <c r="BF321" s="267">
        <v>1000</v>
      </c>
      <c r="BG321" s="267">
        <v>1000</v>
      </c>
      <c r="BH321" s="267">
        <v>1000</v>
      </c>
      <c r="BI321" s="267">
        <v>1000</v>
      </c>
      <c r="BJ321" s="267">
        <v>1000</v>
      </c>
      <c r="BK321" s="267">
        <v>1000</v>
      </c>
      <c r="BL321" s="267">
        <v>1000</v>
      </c>
      <c r="BM321" s="267">
        <v>1000</v>
      </c>
      <c r="BN321" s="267">
        <v>1000</v>
      </c>
      <c r="BO321" s="267">
        <v>1000</v>
      </c>
      <c r="BP321" s="267">
        <v>1000</v>
      </c>
      <c r="BQ321" s="267">
        <v>1000</v>
      </c>
      <c r="BR321" s="267">
        <v>1000</v>
      </c>
      <c r="BS321" s="267">
        <v>1000</v>
      </c>
      <c r="BT321" s="267">
        <v>1000</v>
      </c>
      <c r="BU321" s="267">
        <v>1000</v>
      </c>
      <c r="BV321" s="267">
        <v>1000</v>
      </c>
      <c r="BW321" s="267">
        <v>1000</v>
      </c>
      <c r="BX321" s="267">
        <v>1000</v>
      </c>
      <c r="BY321" s="267">
        <v>1000</v>
      </c>
      <c r="BZ321" s="267">
        <v>1000</v>
      </c>
      <c r="CA321" s="267">
        <v>1000</v>
      </c>
      <c r="CB321" s="267">
        <v>1000</v>
      </c>
      <c r="CC321" s="267">
        <v>1000</v>
      </c>
      <c r="CD321" s="267">
        <v>1000</v>
      </c>
      <c r="CE321" s="267">
        <v>1000</v>
      </c>
      <c r="CF321" s="267">
        <v>1000</v>
      </c>
      <c r="CG321" s="267">
        <v>1000</v>
      </c>
      <c r="CH321" s="267">
        <v>1000</v>
      </c>
      <c r="CI321" s="267">
        <v>1000</v>
      </c>
      <c r="CJ321" s="267">
        <v>1000</v>
      </c>
      <c r="CK321" s="267">
        <v>1000</v>
      </c>
      <c r="CL321" s="267">
        <v>1000</v>
      </c>
      <c r="CM321" s="267">
        <v>1000</v>
      </c>
      <c r="CN321" s="267">
        <v>1000</v>
      </c>
      <c r="CO321" s="267">
        <v>1000</v>
      </c>
      <c r="CP321" s="267">
        <v>1000</v>
      </c>
      <c r="CQ321" s="267">
        <v>1000</v>
      </c>
      <c r="CR321" s="267">
        <v>1000</v>
      </c>
      <c r="CS321" s="267">
        <v>1000</v>
      </c>
      <c r="CT321" s="267">
        <v>1000</v>
      </c>
      <c r="CU321" s="267">
        <v>1000</v>
      </c>
      <c r="CV321" s="267">
        <v>1000</v>
      </c>
      <c r="CW321" s="267">
        <v>1000</v>
      </c>
      <c r="CX321" s="267">
        <v>1000</v>
      </c>
      <c r="CY321" s="267">
        <v>1000</v>
      </c>
      <c r="CZ321" s="267">
        <v>1000</v>
      </c>
      <c r="DA321" s="267">
        <v>1000</v>
      </c>
      <c r="DB321" s="267">
        <v>1000</v>
      </c>
      <c r="DC321" s="267">
        <v>50000</v>
      </c>
      <c r="DD321" s="267">
        <v>1000</v>
      </c>
      <c r="DE321" s="267">
        <v>9000</v>
      </c>
      <c r="DF321" s="267">
        <v>1000</v>
      </c>
      <c r="DG321" s="267">
        <v>1000</v>
      </c>
      <c r="DH321" s="267">
        <v>1000</v>
      </c>
      <c r="DI321" s="267">
        <v>1000</v>
      </c>
      <c r="DJ321" s="267">
        <v>1000</v>
      </c>
      <c r="DK321" s="267">
        <v>1000</v>
      </c>
      <c r="DL321" s="267">
        <v>1000</v>
      </c>
      <c r="DM321" s="267">
        <v>1000</v>
      </c>
      <c r="DN321" s="267">
        <v>1000</v>
      </c>
      <c r="DO321" s="267">
        <v>1000</v>
      </c>
      <c r="DP321" s="267">
        <v>1000</v>
      </c>
      <c r="DQ321" s="267">
        <v>1000</v>
      </c>
      <c r="DR321" s="267">
        <v>6000</v>
      </c>
      <c r="DS321" s="267">
        <v>12000</v>
      </c>
      <c r="DT321" s="267">
        <v>22000</v>
      </c>
      <c r="DU321" s="267">
        <v>32000</v>
      </c>
      <c r="DV321" s="267">
        <v>3000</v>
      </c>
      <c r="DW321" s="267">
        <v>168000</v>
      </c>
      <c r="DX321" s="267">
        <v>27000</v>
      </c>
      <c r="DY321" s="267">
        <v>119000</v>
      </c>
      <c r="DZ321" s="267">
        <v>27000</v>
      </c>
      <c r="EA321" s="267">
        <v>43000</v>
      </c>
      <c r="EB321" s="267">
        <v>3000</v>
      </c>
      <c r="EC321" s="267">
        <v>60000</v>
      </c>
      <c r="ED321" s="267">
        <v>14000</v>
      </c>
      <c r="EE321" s="267">
        <v>134000</v>
      </c>
      <c r="EF321" s="267">
        <v>28000</v>
      </c>
      <c r="EG321" s="267">
        <v>189000</v>
      </c>
      <c r="EH321" s="267">
        <v>20000</v>
      </c>
      <c r="EI321" s="267">
        <v>214000</v>
      </c>
      <c r="EJ321" s="267">
        <v>19000</v>
      </c>
      <c r="EK321" s="267">
        <v>0</v>
      </c>
      <c r="EL321" s="267">
        <v>0</v>
      </c>
      <c r="EM321" s="267">
        <v>0</v>
      </c>
      <c r="EN321" s="267">
        <v>0</v>
      </c>
      <c r="EO321" s="267">
        <v>1</v>
      </c>
      <c r="EP321" s="267">
        <v>0</v>
      </c>
      <c r="EQ321" s="267">
        <v>0</v>
      </c>
      <c r="ER321" s="267" t="s">
        <v>1572</v>
      </c>
    </row>
    <row r="322" spans="1:148" x14ac:dyDescent="0.35">
      <c r="A322" s="267" t="s">
        <v>1648</v>
      </c>
      <c r="B322" s="267">
        <v>1000</v>
      </c>
      <c r="C322" s="267">
        <v>1000</v>
      </c>
      <c r="D322" s="267">
        <v>1000</v>
      </c>
      <c r="E322" s="267">
        <v>1000</v>
      </c>
      <c r="F322" s="267">
        <v>1000</v>
      </c>
      <c r="G322" s="267">
        <v>1000</v>
      </c>
      <c r="H322" s="267">
        <v>1000</v>
      </c>
      <c r="I322" s="267">
        <v>1000</v>
      </c>
      <c r="J322" s="267">
        <v>1000</v>
      </c>
      <c r="K322" s="267">
        <v>1000</v>
      </c>
      <c r="L322" s="267">
        <v>1000</v>
      </c>
      <c r="M322" s="267">
        <v>1000</v>
      </c>
      <c r="N322" s="267">
        <v>1000</v>
      </c>
      <c r="O322" s="267">
        <v>1000</v>
      </c>
      <c r="P322" s="267">
        <v>1000</v>
      </c>
      <c r="Q322" s="267">
        <v>1000</v>
      </c>
      <c r="R322" s="267">
        <v>1000</v>
      </c>
      <c r="S322" s="267">
        <v>1000</v>
      </c>
      <c r="T322" s="267">
        <v>1000</v>
      </c>
      <c r="U322" s="267">
        <v>1000</v>
      </c>
      <c r="V322" s="267">
        <v>1000</v>
      </c>
      <c r="W322" s="267">
        <v>1000</v>
      </c>
      <c r="X322" s="267">
        <v>1000</v>
      </c>
      <c r="Y322" s="267">
        <v>1000</v>
      </c>
      <c r="Z322" s="267">
        <v>1000</v>
      </c>
      <c r="AA322" s="267">
        <v>1000</v>
      </c>
      <c r="AB322" s="267">
        <v>1000</v>
      </c>
      <c r="AC322" s="267">
        <v>1000</v>
      </c>
      <c r="AD322" s="267">
        <v>1000</v>
      </c>
      <c r="AE322" s="267">
        <v>1000</v>
      </c>
      <c r="AF322" s="267">
        <v>1000</v>
      </c>
      <c r="AG322" s="267">
        <v>1000</v>
      </c>
      <c r="AH322" s="267">
        <v>1000</v>
      </c>
      <c r="AI322" s="267">
        <v>1000</v>
      </c>
      <c r="AJ322" s="267">
        <v>1000</v>
      </c>
      <c r="AK322" s="267">
        <v>1000</v>
      </c>
      <c r="AL322" s="267">
        <v>1000</v>
      </c>
      <c r="AM322" s="267">
        <v>1000</v>
      </c>
      <c r="AN322" s="267">
        <v>1000</v>
      </c>
      <c r="AO322" s="267">
        <v>1000</v>
      </c>
      <c r="AP322" s="267">
        <v>1000</v>
      </c>
      <c r="AQ322" s="267">
        <v>1000</v>
      </c>
      <c r="AR322" s="267">
        <v>1000</v>
      </c>
      <c r="AS322" s="267">
        <v>1000</v>
      </c>
      <c r="AT322" s="267">
        <v>1000</v>
      </c>
      <c r="AU322" s="267">
        <v>1000</v>
      </c>
      <c r="AV322" s="267">
        <v>1000</v>
      </c>
      <c r="AW322" s="267">
        <v>1000</v>
      </c>
      <c r="AX322" s="267">
        <v>1000</v>
      </c>
      <c r="AY322" s="267">
        <v>1000</v>
      </c>
      <c r="AZ322" s="267">
        <v>1000</v>
      </c>
      <c r="BA322" s="267">
        <v>1000</v>
      </c>
      <c r="BB322" s="267">
        <v>1000</v>
      </c>
      <c r="BC322" s="267">
        <v>1000</v>
      </c>
      <c r="BD322" s="267">
        <v>1000</v>
      </c>
      <c r="BE322" s="267">
        <v>1000</v>
      </c>
      <c r="BF322" s="267">
        <v>1000</v>
      </c>
      <c r="BG322" s="267">
        <v>1000</v>
      </c>
      <c r="BH322" s="267">
        <v>1000</v>
      </c>
      <c r="BI322" s="267">
        <v>1000</v>
      </c>
      <c r="BJ322" s="267">
        <v>1000</v>
      </c>
      <c r="BK322" s="267">
        <v>1000</v>
      </c>
      <c r="BL322" s="267">
        <v>1000</v>
      </c>
      <c r="BM322" s="267">
        <v>1000</v>
      </c>
      <c r="BN322" s="267">
        <v>1000</v>
      </c>
      <c r="BO322" s="267">
        <v>1000</v>
      </c>
      <c r="BP322" s="267">
        <v>1000</v>
      </c>
      <c r="BQ322" s="267">
        <v>1000</v>
      </c>
      <c r="BR322" s="267">
        <v>1000</v>
      </c>
      <c r="BS322" s="267">
        <v>1000</v>
      </c>
      <c r="BT322" s="267">
        <v>1000</v>
      </c>
      <c r="BU322" s="267">
        <v>1000</v>
      </c>
      <c r="BV322" s="267">
        <v>1000</v>
      </c>
      <c r="BW322" s="267">
        <v>1000</v>
      </c>
      <c r="BX322" s="267">
        <v>1000</v>
      </c>
      <c r="BY322" s="267">
        <v>1000</v>
      </c>
      <c r="BZ322" s="267">
        <v>1000</v>
      </c>
      <c r="CA322" s="267">
        <v>1000</v>
      </c>
      <c r="CB322" s="267">
        <v>1000</v>
      </c>
      <c r="CC322" s="267">
        <v>1000</v>
      </c>
      <c r="CD322" s="267">
        <v>1000</v>
      </c>
      <c r="CE322" s="267">
        <v>1000</v>
      </c>
      <c r="CF322" s="267">
        <v>1000</v>
      </c>
      <c r="CG322" s="267">
        <v>1000</v>
      </c>
      <c r="CH322" s="267">
        <v>1000</v>
      </c>
      <c r="CI322" s="267">
        <v>1000</v>
      </c>
      <c r="CJ322" s="267">
        <v>1000</v>
      </c>
      <c r="CK322" s="267">
        <v>1000</v>
      </c>
      <c r="CL322" s="267">
        <v>1000</v>
      </c>
      <c r="CM322" s="267">
        <v>1000</v>
      </c>
      <c r="CN322" s="267">
        <v>1000</v>
      </c>
      <c r="CO322" s="267">
        <v>1000</v>
      </c>
      <c r="CP322" s="267">
        <v>1000</v>
      </c>
      <c r="CQ322" s="267">
        <v>1000</v>
      </c>
      <c r="CR322" s="267">
        <v>1000</v>
      </c>
      <c r="CS322" s="267">
        <v>1000</v>
      </c>
      <c r="CT322" s="267">
        <v>1000</v>
      </c>
      <c r="CU322" s="267">
        <v>1000</v>
      </c>
      <c r="CV322" s="267">
        <v>1000</v>
      </c>
      <c r="CW322" s="267">
        <v>1000</v>
      </c>
      <c r="CX322" s="267">
        <v>1000</v>
      </c>
      <c r="CY322" s="267">
        <v>1000</v>
      </c>
      <c r="CZ322" s="267">
        <v>1000</v>
      </c>
      <c r="DA322" s="267">
        <v>1000</v>
      </c>
      <c r="DB322" s="267">
        <v>1000</v>
      </c>
      <c r="DC322" s="267">
        <v>50000</v>
      </c>
      <c r="DD322" s="267">
        <v>1000</v>
      </c>
      <c r="DE322" s="267">
        <v>9000</v>
      </c>
      <c r="DF322" s="267">
        <v>1000</v>
      </c>
      <c r="DG322" s="267">
        <v>1000</v>
      </c>
      <c r="DH322" s="267">
        <v>1000</v>
      </c>
      <c r="DI322" s="267">
        <v>1000</v>
      </c>
      <c r="DJ322" s="267">
        <v>1000</v>
      </c>
      <c r="DK322" s="267">
        <v>1000</v>
      </c>
      <c r="DL322" s="267">
        <v>1000</v>
      </c>
      <c r="DM322" s="267">
        <v>1000</v>
      </c>
      <c r="DN322" s="267">
        <v>1000</v>
      </c>
      <c r="DO322" s="267">
        <v>1000</v>
      </c>
      <c r="DP322" s="267">
        <v>1000</v>
      </c>
      <c r="DQ322" s="267">
        <v>1000</v>
      </c>
      <c r="DR322" s="267">
        <v>6000</v>
      </c>
      <c r="DS322" s="267">
        <v>12000</v>
      </c>
      <c r="DT322" s="267">
        <v>22000</v>
      </c>
      <c r="DU322" s="267">
        <v>32000</v>
      </c>
      <c r="DV322" s="267">
        <v>3000</v>
      </c>
      <c r="DW322" s="267">
        <v>168000</v>
      </c>
      <c r="DX322" s="267">
        <v>27000</v>
      </c>
      <c r="DY322" s="267">
        <v>119000</v>
      </c>
      <c r="DZ322" s="267">
        <v>27000</v>
      </c>
      <c r="EA322" s="267">
        <v>43000</v>
      </c>
      <c r="EB322" s="267">
        <v>3000</v>
      </c>
      <c r="EC322" s="267">
        <v>60000</v>
      </c>
      <c r="ED322" s="267">
        <v>14000</v>
      </c>
      <c r="EE322" s="267">
        <v>134000</v>
      </c>
      <c r="EF322" s="267">
        <v>28000</v>
      </c>
      <c r="EG322" s="267">
        <v>189000</v>
      </c>
      <c r="EH322" s="267">
        <v>20000</v>
      </c>
      <c r="EI322" s="267">
        <v>214000</v>
      </c>
      <c r="EJ322" s="267">
        <v>19000</v>
      </c>
      <c r="EK322" s="267">
        <v>0</v>
      </c>
      <c r="EL322" s="267">
        <v>0</v>
      </c>
      <c r="EM322" s="267">
        <v>0</v>
      </c>
      <c r="EN322" s="267">
        <v>0</v>
      </c>
      <c r="EO322" s="267">
        <v>1</v>
      </c>
      <c r="EP322" s="267">
        <v>0</v>
      </c>
      <c r="EQ322" s="267">
        <v>0</v>
      </c>
      <c r="ER322" s="267" t="s">
        <v>1646</v>
      </c>
    </row>
    <row r="323" spans="1:148" x14ac:dyDescent="0.35">
      <c r="A323" s="267" t="s">
        <v>1187</v>
      </c>
      <c r="B323" s="267">
        <v>1000</v>
      </c>
      <c r="C323" s="267">
        <v>1000</v>
      </c>
      <c r="D323" s="267">
        <v>1000</v>
      </c>
      <c r="E323" s="267">
        <v>1000</v>
      </c>
      <c r="F323" s="267">
        <v>1000</v>
      </c>
      <c r="G323" s="267">
        <v>1000</v>
      </c>
      <c r="H323" s="267">
        <v>1000</v>
      </c>
      <c r="I323" s="267">
        <v>1000</v>
      </c>
      <c r="J323" s="267">
        <v>1000</v>
      </c>
      <c r="K323" s="267">
        <v>1000</v>
      </c>
      <c r="L323" s="267">
        <v>1000</v>
      </c>
      <c r="M323" s="267">
        <v>1000</v>
      </c>
      <c r="N323" s="267">
        <v>1000</v>
      </c>
      <c r="O323" s="267">
        <v>1000</v>
      </c>
      <c r="P323" s="267">
        <v>1000</v>
      </c>
      <c r="Q323" s="267">
        <v>1000</v>
      </c>
      <c r="R323" s="267">
        <v>1000</v>
      </c>
      <c r="S323" s="267">
        <v>1000</v>
      </c>
      <c r="T323" s="267">
        <v>1000</v>
      </c>
      <c r="U323" s="267">
        <v>1000</v>
      </c>
      <c r="V323" s="267">
        <v>1000</v>
      </c>
      <c r="W323" s="267">
        <v>1000</v>
      </c>
      <c r="X323" s="267">
        <v>1000</v>
      </c>
      <c r="Y323" s="267">
        <v>1000</v>
      </c>
      <c r="Z323" s="267">
        <v>1000</v>
      </c>
      <c r="AA323" s="267">
        <v>1000</v>
      </c>
      <c r="AB323" s="267">
        <v>1000</v>
      </c>
      <c r="AC323" s="267">
        <v>1000</v>
      </c>
      <c r="AD323" s="267">
        <v>1000</v>
      </c>
      <c r="AE323" s="267">
        <v>1000</v>
      </c>
      <c r="AF323" s="267">
        <v>1000</v>
      </c>
      <c r="AG323" s="267">
        <v>1000</v>
      </c>
      <c r="AH323" s="267">
        <v>1000</v>
      </c>
      <c r="AI323" s="267">
        <v>1000</v>
      </c>
      <c r="AJ323" s="267">
        <v>1000</v>
      </c>
      <c r="AK323" s="267">
        <v>1000</v>
      </c>
      <c r="AL323" s="267">
        <v>1000</v>
      </c>
      <c r="AM323" s="267">
        <v>1000</v>
      </c>
      <c r="AN323" s="267">
        <v>1000</v>
      </c>
      <c r="AO323" s="267">
        <v>1000</v>
      </c>
      <c r="AP323" s="267">
        <v>1000</v>
      </c>
      <c r="AQ323" s="267">
        <v>1000</v>
      </c>
      <c r="AR323" s="267">
        <v>1000</v>
      </c>
      <c r="AS323" s="267">
        <v>1000</v>
      </c>
      <c r="AT323" s="267">
        <v>1000</v>
      </c>
      <c r="AU323" s="267">
        <v>1000</v>
      </c>
      <c r="AV323" s="267">
        <v>1000</v>
      </c>
      <c r="AW323" s="267">
        <v>1000</v>
      </c>
      <c r="AX323" s="267">
        <v>1000</v>
      </c>
      <c r="AY323" s="267">
        <v>1000</v>
      </c>
      <c r="AZ323" s="267">
        <v>1000</v>
      </c>
      <c r="BA323" s="267">
        <v>1000</v>
      </c>
      <c r="BB323" s="267">
        <v>1000</v>
      </c>
      <c r="BC323" s="267">
        <v>1000</v>
      </c>
      <c r="BD323" s="267">
        <v>1000</v>
      </c>
      <c r="BE323" s="267">
        <v>1000</v>
      </c>
      <c r="BF323" s="267">
        <v>1000</v>
      </c>
      <c r="BG323" s="267">
        <v>1000</v>
      </c>
      <c r="BH323" s="267">
        <v>1000</v>
      </c>
      <c r="BI323" s="267">
        <v>1000</v>
      </c>
      <c r="BJ323" s="267">
        <v>1000</v>
      </c>
      <c r="BK323" s="267">
        <v>1000</v>
      </c>
      <c r="BL323" s="267">
        <v>1000</v>
      </c>
      <c r="BM323" s="267">
        <v>1000</v>
      </c>
      <c r="BN323" s="267">
        <v>1000</v>
      </c>
      <c r="BO323" s="267">
        <v>1000</v>
      </c>
      <c r="BP323" s="267">
        <v>1000</v>
      </c>
      <c r="BQ323" s="267">
        <v>1000</v>
      </c>
      <c r="BR323" s="267">
        <v>1000</v>
      </c>
      <c r="BS323" s="267">
        <v>1000</v>
      </c>
      <c r="BT323" s="267">
        <v>1000</v>
      </c>
      <c r="BU323" s="267">
        <v>1000</v>
      </c>
      <c r="BV323" s="267">
        <v>1000</v>
      </c>
      <c r="BW323" s="267">
        <v>1000</v>
      </c>
      <c r="BX323" s="267">
        <v>1000</v>
      </c>
      <c r="BY323" s="267">
        <v>1000</v>
      </c>
      <c r="BZ323" s="267">
        <v>1000</v>
      </c>
      <c r="CA323" s="267">
        <v>1000</v>
      </c>
      <c r="CB323" s="267">
        <v>1000</v>
      </c>
      <c r="CC323" s="267">
        <v>1000</v>
      </c>
      <c r="CD323" s="267">
        <v>1000</v>
      </c>
      <c r="CE323" s="267">
        <v>1000</v>
      </c>
      <c r="CF323" s="267">
        <v>1000</v>
      </c>
      <c r="CG323" s="267">
        <v>1000</v>
      </c>
      <c r="CH323" s="267">
        <v>1000</v>
      </c>
      <c r="CI323" s="267">
        <v>1000</v>
      </c>
      <c r="CJ323" s="267">
        <v>1000</v>
      </c>
      <c r="CK323" s="267">
        <v>1000</v>
      </c>
      <c r="CL323" s="267">
        <v>1000</v>
      </c>
      <c r="CM323" s="267">
        <v>1000</v>
      </c>
      <c r="CN323" s="267">
        <v>1000</v>
      </c>
      <c r="CO323" s="267">
        <v>1000</v>
      </c>
      <c r="CP323" s="267">
        <v>1000</v>
      </c>
      <c r="CQ323" s="267">
        <v>1000</v>
      </c>
      <c r="CR323" s="267">
        <v>1000</v>
      </c>
      <c r="CS323" s="267">
        <v>1000</v>
      </c>
      <c r="CT323" s="267">
        <v>1000</v>
      </c>
      <c r="CU323" s="267">
        <v>1000</v>
      </c>
      <c r="CV323" s="267">
        <v>1000</v>
      </c>
      <c r="CW323" s="267">
        <v>1000</v>
      </c>
      <c r="CX323" s="267">
        <v>1000</v>
      </c>
      <c r="CY323" s="267">
        <v>1000</v>
      </c>
      <c r="CZ323" s="267">
        <v>1000</v>
      </c>
      <c r="DA323" s="267">
        <v>1000</v>
      </c>
      <c r="DB323" s="267">
        <v>1000</v>
      </c>
      <c r="DC323" s="267">
        <v>50000</v>
      </c>
      <c r="DD323" s="267">
        <v>1000</v>
      </c>
      <c r="DE323" s="267">
        <v>9000</v>
      </c>
      <c r="DF323" s="267">
        <v>1000</v>
      </c>
      <c r="DG323" s="267">
        <v>1000</v>
      </c>
      <c r="DH323" s="267">
        <v>1000</v>
      </c>
      <c r="DI323" s="267">
        <v>1000</v>
      </c>
      <c r="DJ323" s="267">
        <v>1000</v>
      </c>
      <c r="DK323" s="267">
        <v>1000</v>
      </c>
      <c r="DL323" s="267">
        <v>1000</v>
      </c>
      <c r="DM323" s="267">
        <v>1000</v>
      </c>
      <c r="DN323" s="267">
        <v>1000</v>
      </c>
      <c r="DO323" s="267">
        <v>1000</v>
      </c>
      <c r="DP323" s="267">
        <v>1000</v>
      </c>
      <c r="DQ323" s="267">
        <v>1000</v>
      </c>
      <c r="DR323" s="267">
        <v>6000</v>
      </c>
      <c r="DS323" s="267">
        <v>12000</v>
      </c>
      <c r="DT323" s="267">
        <v>22000</v>
      </c>
      <c r="DU323" s="267">
        <v>32000</v>
      </c>
      <c r="DV323" s="267">
        <v>3000</v>
      </c>
      <c r="DW323" s="267">
        <v>168000</v>
      </c>
      <c r="DX323" s="267">
        <v>27000</v>
      </c>
      <c r="DY323" s="267">
        <v>119000</v>
      </c>
      <c r="DZ323" s="267">
        <v>27000</v>
      </c>
      <c r="EA323" s="267">
        <v>43000</v>
      </c>
      <c r="EB323" s="267">
        <v>3000</v>
      </c>
      <c r="EC323" s="267">
        <v>60000</v>
      </c>
      <c r="ED323" s="267">
        <v>14000</v>
      </c>
      <c r="EE323" s="267">
        <v>134000</v>
      </c>
      <c r="EF323" s="267">
        <v>28000</v>
      </c>
      <c r="EG323" s="267">
        <v>189000</v>
      </c>
      <c r="EH323" s="267">
        <v>20000</v>
      </c>
      <c r="EI323" s="267">
        <v>214000</v>
      </c>
      <c r="EJ323" s="267">
        <v>19000</v>
      </c>
      <c r="EK323" s="267">
        <v>0</v>
      </c>
      <c r="EL323" s="267">
        <v>0</v>
      </c>
      <c r="EM323" s="267">
        <v>0</v>
      </c>
      <c r="EN323" s="267">
        <v>0</v>
      </c>
      <c r="EO323" s="267">
        <v>1</v>
      </c>
      <c r="EP323" s="267">
        <v>0</v>
      </c>
      <c r="EQ323" s="267">
        <v>0</v>
      </c>
      <c r="ER323" s="267" t="s">
        <v>1185</v>
      </c>
    </row>
    <row r="324" spans="1:148" x14ac:dyDescent="0.35">
      <c r="A324" s="267" t="s">
        <v>1759</v>
      </c>
      <c r="B324" s="267">
        <v>1000</v>
      </c>
      <c r="C324" s="267">
        <v>1000</v>
      </c>
      <c r="D324" s="267">
        <v>1000</v>
      </c>
      <c r="E324" s="267">
        <v>1000</v>
      </c>
      <c r="F324" s="267">
        <v>1000</v>
      </c>
      <c r="G324" s="267">
        <v>1000</v>
      </c>
      <c r="H324" s="267">
        <v>1000</v>
      </c>
      <c r="I324" s="267">
        <v>1000</v>
      </c>
      <c r="J324" s="267">
        <v>1000</v>
      </c>
      <c r="K324" s="267">
        <v>1000</v>
      </c>
      <c r="L324" s="267">
        <v>1000</v>
      </c>
      <c r="M324" s="267">
        <v>1000</v>
      </c>
      <c r="N324" s="267">
        <v>1000</v>
      </c>
      <c r="O324" s="267">
        <v>1000</v>
      </c>
      <c r="P324" s="267">
        <v>1000</v>
      </c>
      <c r="Q324" s="267">
        <v>1000</v>
      </c>
      <c r="R324" s="267">
        <v>1000</v>
      </c>
      <c r="S324" s="267">
        <v>1000</v>
      </c>
      <c r="T324" s="267">
        <v>1000</v>
      </c>
      <c r="U324" s="267">
        <v>1000</v>
      </c>
      <c r="V324" s="267">
        <v>1000</v>
      </c>
      <c r="W324" s="267">
        <v>1000</v>
      </c>
      <c r="X324" s="267">
        <v>1000</v>
      </c>
      <c r="Y324" s="267">
        <v>1000</v>
      </c>
      <c r="Z324" s="267">
        <v>1000</v>
      </c>
      <c r="AA324" s="267">
        <v>1000</v>
      </c>
      <c r="AB324" s="267">
        <v>1000</v>
      </c>
      <c r="AC324" s="267">
        <v>1000</v>
      </c>
      <c r="AD324" s="267">
        <v>1000</v>
      </c>
      <c r="AE324" s="267">
        <v>1000</v>
      </c>
      <c r="AF324" s="267">
        <v>1000</v>
      </c>
      <c r="AG324" s="267">
        <v>1000</v>
      </c>
      <c r="AH324" s="267">
        <v>1000</v>
      </c>
      <c r="AI324" s="267">
        <v>1000</v>
      </c>
      <c r="AJ324" s="267">
        <v>1000</v>
      </c>
      <c r="AK324" s="267">
        <v>1000</v>
      </c>
      <c r="AL324" s="267">
        <v>1000</v>
      </c>
      <c r="AM324" s="267">
        <v>1000</v>
      </c>
      <c r="AN324" s="267">
        <v>1000</v>
      </c>
      <c r="AO324" s="267">
        <v>1000</v>
      </c>
      <c r="AP324" s="267">
        <v>1000</v>
      </c>
      <c r="AQ324" s="267">
        <v>1000</v>
      </c>
      <c r="AR324" s="267">
        <v>1000</v>
      </c>
      <c r="AS324" s="267">
        <v>1000</v>
      </c>
      <c r="AT324" s="267">
        <v>1000</v>
      </c>
      <c r="AU324" s="267">
        <v>1000</v>
      </c>
      <c r="AV324" s="267">
        <v>1000</v>
      </c>
      <c r="AW324" s="267">
        <v>1000</v>
      </c>
      <c r="AX324" s="267">
        <v>1000</v>
      </c>
      <c r="AY324" s="267">
        <v>1000</v>
      </c>
      <c r="AZ324" s="267">
        <v>1000</v>
      </c>
      <c r="BA324" s="267">
        <v>1000</v>
      </c>
      <c r="BB324" s="267">
        <v>1000</v>
      </c>
      <c r="BC324" s="267">
        <v>1000</v>
      </c>
      <c r="BD324" s="267">
        <v>1000</v>
      </c>
      <c r="BE324" s="267">
        <v>1000</v>
      </c>
      <c r="BF324" s="267">
        <v>1000</v>
      </c>
      <c r="BG324" s="267">
        <v>1000</v>
      </c>
      <c r="BH324" s="267">
        <v>1000</v>
      </c>
      <c r="BI324" s="267">
        <v>1000</v>
      </c>
      <c r="BJ324" s="267">
        <v>1000</v>
      </c>
      <c r="BK324" s="267">
        <v>1000</v>
      </c>
      <c r="BL324" s="267">
        <v>1000</v>
      </c>
      <c r="BM324" s="267">
        <v>1000</v>
      </c>
      <c r="BN324" s="267">
        <v>1000</v>
      </c>
      <c r="BO324" s="267">
        <v>1000</v>
      </c>
      <c r="BP324" s="267">
        <v>1000</v>
      </c>
      <c r="BQ324" s="267">
        <v>1000</v>
      </c>
      <c r="BR324" s="267">
        <v>1000</v>
      </c>
      <c r="BS324" s="267">
        <v>1000</v>
      </c>
      <c r="BT324" s="267">
        <v>1000</v>
      </c>
      <c r="BU324" s="267">
        <v>1000</v>
      </c>
      <c r="BV324" s="267">
        <v>1000</v>
      </c>
      <c r="BW324" s="267">
        <v>1000</v>
      </c>
      <c r="BX324" s="267">
        <v>1000</v>
      </c>
      <c r="BY324" s="267">
        <v>1000</v>
      </c>
      <c r="BZ324" s="267">
        <v>1000</v>
      </c>
      <c r="CA324" s="267">
        <v>1000</v>
      </c>
      <c r="CB324" s="267">
        <v>1000</v>
      </c>
      <c r="CC324" s="267">
        <v>1000</v>
      </c>
      <c r="CD324" s="267">
        <v>1000</v>
      </c>
      <c r="CE324" s="267">
        <v>1000</v>
      </c>
      <c r="CF324" s="267">
        <v>1000</v>
      </c>
      <c r="CG324" s="267">
        <v>1000</v>
      </c>
      <c r="CH324" s="267">
        <v>1000</v>
      </c>
      <c r="CI324" s="267">
        <v>1000</v>
      </c>
      <c r="CJ324" s="267">
        <v>1000</v>
      </c>
      <c r="CK324" s="267">
        <v>1000</v>
      </c>
      <c r="CL324" s="267">
        <v>1000</v>
      </c>
      <c r="CM324" s="267">
        <v>1000</v>
      </c>
      <c r="CN324" s="267">
        <v>1000</v>
      </c>
      <c r="CO324" s="267">
        <v>1000</v>
      </c>
      <c r="CP324" s="267">
        <v>1000</v>
      </c>
      <c r="CQ324" s="267">
        <v>1000</v>
      </c>
      <c r="CR324" s="267">
        <v>1000</v>
      </c>
      <c r="CS324" s="267">
        <v>1000</v>
      </c>
      <c r="CT324" s="267">
        <v>1000</v>
      </c>
      <c r="CU324" s="267">
        <v>1000</v>
      </c>
      <c r="CV324" s="267">
        <v>1000</v>
      </c>
      <c r="CW324" s="267">
        <v>1000</v>
      </c>
      <c r="CX324" s="267">
        <v>1000</v>
      </c>
      <c r="CY324" s="267">
        <v>1000</v>
      </c>
      <c r="CZ324" s="267">
        <v>1000</v>
      </c>
      <c r="DA324" s="267">
        <v>1000</v>
      </c>
      <c r="DB324" s="267">
        <v>1000</v>
      </c>
      <c r="DC324" s="267">
        <v>50000</v>
      </c>
      <c r="DD324" s="267">
        <v>1000</v>
      </c>
      <c r="DE324" s="267">
        <v>9000</v>
      </c>
      <c r="DF324" s="267">
        <v>1000</v>
      </c>
      <c r="DG324" s="267">
        <v>1000</v>
      </c>
      <c r="DH324" s="267">
        <v>1000</v>
      </c>
      <c r="DI324" s="267">
        <v>1000</v>
      </c>
      <c r="DJ324" s="267">
        <v>1000</v>
      </c>
      <c r="DK324" s="267">
        <v>1000</v>
      </c>
      <c r="DL324" s="267">
        <v>1000</v>
      </c>
      <c r="DM324" s="267">
        <v>1000</v>
      </c>
      <c r="DN324" s="267">
        <v>1000</v>
      </c>
      <c r="DO324" s="267">
        <v>1000</v>
      </c>
      <c r="DP324" s="267">
        <v>1000</v>
      </c>
      <c r="DQ324" s="267">
        <v>1000</v>
      </c>
      <c r="DR324" s="267">
        <v>6000</v>
      </c>
      <c r="DS324" s="267">
        <v>12000</v>
      </c>
      <c r="DT324" s="267">
        <v>22000</v>
      </c>
      <c r="DU324" s="267">
        <v>32000</v>
      </c>
      <c r="DV324" s="267">
        <v>3000</v>
      </c>
      <c r="DW324" s="267">
        <v>168000</v>
      </c>
      <c r="DX324" s="267">
        <v>27000</v>
      </c>
      <c r="DY324" s="267">
        <v>119000</v>
      </c>
      <c r="DZ324" s="267">
        <v>27000</v>
      </c>
      <c r="EA324" s="267">
        <v>43000</v>
      </c>
      <c r="EB324" s="267">
        <v>3000</v>
      </c>
      <c r="EC324" s="267">
        <v>60000</v>
      </c>
      <c r="ED324" s="267">
        <v>14000</v>
      </c>
      <c r="EE324" s="267">
        <v>134000</v>
      </c>
      <c r="EF324" s="267">
        <v>28000</v>
      </c>
      <c r="EG324" s="267">
        <v>189000</v>
      </c>
      <c r="EH324" s="267">
        <v>20000</v>
      </c>
      <c r="EI324" s="267">
        <v>214000</v>
      </c>
      <c r="EJ324" s="267">
        <v>19000</v>
      </c>
      <c r="EK324" s="267">
        <v>0</v>
      </c>
      <c r="EL324" s="267">
        <v>0</v>
      </c>
      <c r="EM324" s="267">
        <v>0</v>
      </c>
      <c r="EN324" s="267">
        <v>0</v>
      </c>
      <c r="EO324" s="267">
        <v>1</v>
      </c>
      <c r="EP324" s="267">
        <v>0</v>
      </c>
      <c r="EQ324" s="267">
        <v>0</v>
      </c>
      <c r="ER324" s="267" t="s">
        <v>1757</v>
      </c>
    </row>
    <row r="325" spans="1:148" x14ac:dyDescent="0.35">
      <c r="A325" s="267" t="s">
        <v>1301</v>
      </c>
      <c r="B325" s="267">
        <v>1000</v>
      </c>
      <c r="C325" s="267">
        <v>1000</v>
      </c>
      <c r="D325" s="267">
        <v>1000</v>
      </c>
      <c r="E325" s="267">
        <v>1000</v>
      </c>
      <c r="F325" s="267">
        <v>1000</v>
      </c>
      <c r="G325" s="267">
        <v>1000</v>
      </c>
      <c r="H325" s="267">
        <v>1000</v>
      </c>
      <c r="I325" s="267">
        <v>1000</v>
      </c>
      <c r="J325" s="267">
        <v>1000</v>
      </c>
      <c r="K325" s="267">
        <v>1000</v>
      </c>
      <c r="L325" s="267">
        <v>1000</v>
      </c>
      <c r="M325" s="267">
        <v>1000</v>
      </c>
      <c r="N325" s="267">
        <v>1000</v>
      </c>
      <c r="O325" s="267">
        <v>1000</v>
      </c>
      <c r="P325" s="267">
        <v>1000</v>
      </c>
      <c r="Q325" s="267">
        <v>1000</v>
      </c>
      <c r="R325" s="267">
        <v>1000</v>
      </c>
      <c r="S325" s="267">
        <v>1000</v>
      </c>
      <c r="T325" s="267">
        <v>1000</v>
      </c>
      <c r="U325" s="267">
        <v>1000</v>
      </c>
      <c r="V325" s="267">
        <v>1000</v>
      </c>
      <c r="W325" s="267">
        <v>1000</v>
      </c>
      <c r="X325" s="267">
        <v>1000</v>
      </c>
      <c r="Y325" s="267">
        <v>1000</v>
      </c>
      <c r="Z325" s="267">
        <v>1000</v>
      </c>
      <c r="AA325" s="267">
        <v>1000</v>
      </c>
      <c r="AB325" s="267">
        <v>1000</v>
      </c>
      <c r="AC325" s="267">
        <v>1000</v>
      </c>
      <c r="AD325" s="267">
        <v>1000</v>
      </c>
      <c r="AE325" s="267">
        <v>1000</v>
      </c>
      <c r="AF325" s="267">
        <v>1000</v>
      </c>
      <c r="AG325" s="267">
        <v>1000</v>
      </c>
      <c r="AH325" s="267">
        <v>1000</v>
      </c>
      <c r="AI325" s="267">
        <v>1000</v>
      </c>
      <c r="AJ325" s="267">
        <v>1000</v>
      </c>
      <c r="AK325" s="267">
        <v>1000</v>
      </c>
      <c r="AL325" s="267">
        <v>1000</v>
      </c>
      <c r="AM325" s="267">
        <v>1000</v>
      </c>
      <c r="AN325" s="267">
        <v>1000</v>
      </c>
      <c r="AO325" s="267">
        <v>1000</v>
      </c>
      <c r="AP325" s="267">
        <v>1000</v>
      </c>
      <c r="AQ325" s="267">
        <v>1000</v>
      </c>
      <c r="AR325" s="267">
        <v>1000</v>
      </c>
      <c r="AS325" s="267">
        <v>1000</v>
      </c>
      <c r="AT325" s="267">
        <v>1000</v>
      </c>
      <c r="AU325" s="267">
        <v>1000</v>
      </c>
      <c r="AV325" s="267">
        <v>1000</v>
      </c>
      <c r="AW325" s="267">
        <v>1000</v>
      </c>
      <c r="AX325" s="267">
        <v>1000</v>
      </c>
      <c r="AY325" s="267">
        <v>1000</v>
      </c>
      <c r="AZ325" s="267">
        <v>1000</v>
      </c>
      <c r="BA325" s="267">
        <v>1000</v>
      </c>
      <c r="BB325" s="267">
        <v>1000</v>
      </c>
      <c r="BC325" s="267">
        <v>1000</v>
      </c>
      <c r="BD325" s="267">
        <v>1000</v>
      </c>
      <c r="BE325" s="267">
        <v>1000</v>
      </c>
      <c r="BF325" s="267">
        <v>1000</v>
      </c>
      <c r="BG325" s="267">
        <v>1000</v>
      </c>
      <c r="BH325" s="267">
        <v>1000</v>
      </c>
      <c r="BI325" s="267">
        <v>1000</v>
      </c>
      <c r="BJ325" s="267">
        <v>1000</v>
      </c>
      <c r="BK325" s="267">
        <v>1000</v>
      </c>
      <c r="BL325" s="267">
        <v>1000</v>
      </c>
      <c r="BM325" s="267">
        <v>1000</v>
      </c>
      <c r="BN325" s="267">
        <v>1000</v>
      </c>
      <c r="BO325" s="267">
        <v>1000</v>
      </c>
      <c r="BP325" s="267">
        <v>1000</v>
      </c>
      <c r="BQ325" s="267">
        <v>1000</v>
      </c>
      <c r="BR325" s="267">
        <v>1000</v>
      </c>
      <c r="BS325" s="267">
        <v>1000</v>
      </c>
      <c r="BT325" s="267">
        <v>1000</v>
      </c>
      <c r="BU325" s="267">
        <v>1000</v>
      </c>
      <c r="BV325" s="267">
        <v>1000</v>
      </c>
      <c r="BW325" s="267">
        <v>1000</v>
      </c>
      <c r="BX325" s="267">
        <v>1000</v>
      </c>
      <c r="BY325" s="267">
        <v>1000</v>
      </c>
      <c r="BZ325" s="267">
        <v>1000</v>
      </c>
      <c r="CA325" s="267">
        <v>1000</v>
      </c>
      <c r="CB325" s="267">
        <v>1000</v>
      </c>
      <c r="CC325" s="267">
        <v>1000</v>
      </c>
      <c r="CD325" s="267">
        <v>1000</v>
      </c>
      <c r="CE325" s="267">
        <v>1000</v>
      </c>
      <c r="CF325" s="267">
        <v>1000</v>
      </c>
      <c r="CG325" s="267">
        <v>1000</v>
      </c>
      <c r="CH325" s="267">
        <v>1000</v>
      </c>
      <c r="CI325" s="267">
        <v>1000</v>
      </c>
      <c r="CJ325" s="267">
        <v>1000</v>
      </c>
      <c r="CK325" s="267">
        <v>1000</v>
      </c>
      <c r="CL325" s="267">
        <v>1000</v>
      </c>
      <c r="CM325" s="267">
        <v>1000</v>
      </c>
      <c r="CN325" s="267">
        <v>1000</v>
      </c>
      <c r="CO325" s="267">
        <v>1000</v>
      </c>
      <c r="CP325" s="267">
        <v>1000</v>
      </c>
      <c r="CQ325" s="267">
        <v>1000</v>
      </c>
      <c r="CR325" s="267">
        <v>1000</v>
      </c>
      <c r="CS325" s="267">
        <v>1000</v>
      </c>
      <c r="CT325" s="267">
        <v>1000</v>
      </c>
      <c r="CU325" s="267">
        <v>1000</v>
      </c>
      <c r="CV325" s="267">
        <v>1000</v>
      </c>
      <c r="CW325" s="267">
        <v>1000</v>
      </c>
      <c r="CX325" s="267">
        <v>1000</v>
      </c>
      <c r="CY325" s="267">
        <v>1000</v>
      </c>
      <c r="CZ325" s="267">
        <v>1000</v>
      </c>
      <c r="DA325" s="267">
        <v>1000</v>
      </c>
      <c r="DB325" s="267">
        <v>1000</v>
      </c>
      <c r="DC325" s="267">
        <v>50000</v>
      </c>
      <c r="DD325" s="267">
        <v>1000</v>
      </c>
      <c r="DE325" s="267">
        <v>9000</v>
      </c>
      <c r="DF325" s="267">
        <v>1000</v>
      </c>
      <c r="DG325" s="267">
        <v>1000</v>
      </c>
      <c r="DH325" s="267">
        <v>1000</v>
      </c>
      <c r="DI325" s="267">
        <v>1000</v>
      </c>
      <c r="DJ325" s="267">
        <v>1000</v>
      </c>
      <c r="DK325" s="267">
        <v>1000</v>
      </c>
      <c r="DL325" s="267">
        <v>1000</v>
      </c>
      <c r="DM325" s="267">
        <v>1000</v>
      </c>
      <c r="DN325" s="267">
        <v>1000</v>
      </c>
      <c r="DO325" s="267">
        <v>1000</v>
      </c>
      <c r="DP325" s="267">
        <v>1000</v>
      </c>
      <c r="DQ325" s="267">
        <v>1000</v>
      </c>
      <c r="DR325" s="267">
        <v>6000</v>
      </c>
      <c r="DS325" s="267">
        <v>12000</v>
      </c>
      <c r="DT325" s="267">
        <v>22000</v>
      </c>
      <c r="DU325" s="267">
        <v>32000</v>
      </c>
      <c r="DV325" s="267">
        <v>3000</v>
      </c>
      <c r="DW325" s="267">
        <v>168000</v>
      </c>
      <c r="DX325" s="267">
        <v>27000</v>
      </c>
      <c r="DY325" s="267">
        <v>119000</v>
      </c>
      <c r="DZ325" s="267">
        <v>27000</v>
      </c>
      <c r="EA325" s="267">
        <v>43000</v>
      </c>
      <c r="EB325" s="267">
        <v>3000</v>
      </c>
      <c r="EC325" s="267">
        <v>60000</v>
      </c>
      <c r="ED325" s="267">
        <v>14000</v>
      </c>
      <c r="EE325" s="267">
        <v>134000</v>
      </c>
      <c r="EF325" s="267">
        <v>28000</v>
      </c>
      <c r="EG325" s="267">
        <v>189000</v>
      </c>
      <c r="EH325" s="267">
        <v>20000</v>
      </c>
      <c r="EI325" s="267">
        <v>214000</v>
      </c>
      <c r="EJ325" s="267">
        <v>19000</v>
      </c>
      <c r="EK325" s="267">
        <v>0</v>
      </c>
      <c r="EL325" s="267">
        <v>0</v>
      </c>
      <c r="EM325" s="267">
        <v>0</v>
      </c>
      <c r="EN325" s="267">
        <v>0</v>
      </c>
      <c r="EO325" s="267">
        <v>1</v>
      </c>
      <c r="EP325" s="267">
        <v>0</v>
      </c>
      <c r="EQ325" s="267">
        <v>0</v>
      </c>
      <c r="ER325" s="267" t="s">
        <v>1299</v>
      </c>
    </row>
    <row r="326" spans="1:148" x14ac:dyDescent="0.35">
      <c r="A326" s="267" t="s">
        <v>2170</v>
      </c>
      <c r="B326" s="267">
        <v>1000</v>
      </c>
      <c r="C326" s="267">
        <v>1000</v>
      </c>
      <c r="D326" s="267">
        <v>1000</v>
      </c>
      <c r="E326" s="267">
        <v>1000</v>
      </c>
      <c r="F326" s="267">
        <v>1000</v>
      </c>
      <c r="G326" s="267">
        <v>1000</v>
      </c>
      <c r="H326" s="267">
        <v>1000</v>
      </c>
      <c r="I326" s="267">
        <v>1000</v>
      </c>
      <c r="J326" s="267">
        <v>1000</v>
      </c>
      <c r="K326" s="267">
        <v>1000</v>
      </c>
      <c r="L326" s="267">
        <v>1000</v>
      </c>
      <c r="M326" s="267">
        <v>1000</v>
      </c>
      <c r="N326" s="267">
        <v>1000</v>
      </c>
      <c r="O326" s="267">
        <v>1000</v>
      </c>
      <c r="P326" s="267">
        <v>1000</v>
      </c>
      <c r="Q326" s="267">
        <v>1000</v>
      </c>
      <c r="R326" s="267">
        <v>1000</v>
      </c>
      <c r="S326" s="267">
        <v>1000</v>
      </c>
      <c r="T326" s="267">
        <v>1000</v>
      </c>
      <c r="U326" s="267">
        <v>1000</v>
      </c>
      <c r="V326" s="267">
        <v>1000</v>
      </c>
      <c r="W326" s="267">
        <v>1000</v>
      </c>
      <c r="X326" s="267">
        <v>1000</v>
      </c>
      <c r="Y326" s="267">
        <v>1000</v>
      </c>
      <c r="Z326" s="267">
        <v>1000</v>
      </c>
      <c r="AA326" s="267">
        <v>1000</v>
      </c>
      <c r="AB326" s="267">
        <v>1000</v>
      </c>
      <c r="AC326" s="267">
        <v>1000</v>
      </c>
      <c r="AD326" s="267">
        <v>1000</v>
      </c>
      <c r="AE326" s="267">
        <v>1000</v>
      </c>
      <c r="AF326" s="267">
        <v>1000</v>
      </c>
      <c r="AG326" s="267">
        <v>1000</v>
      </c>
      <c r="AH326" s="267">
        <v>1000</v>
      </c>
      <c r="AI326" s="267">
        <v>1000</v>
      </c>
      <c r="AJ326" s="267">
        <v>1000</v>
      </c>
      <c r="AK326" s="267">
        <v>1000</v>
      </c>
      <c r="AL326" s="267">
        <v>1000</v>
      </c>
      <c r="AM326" s="267">
        <v>1000</v>
      </c>
      <c r="AN326" s="267">
        <v>1000</v>
      </c>
      <c r="AO326" s="267">
        <v>1000</v>
      </c>
      <c r="AP326" s="267">
        <v>1000</v>
      </c>
      <c r="AQ326" s="267">
        <v>1000</v>
      </c>
      <c r="AR326" s="267">
        <v>1000</v>
      </c>
      <c r="AS326" s="267">
        <v>1000</v>
      </c>
      <c r="AT326" s="267">
        <v>1000</v>
      </c>
      <c r="AU326" s="267">
        <v>1000</v>
      </c>
      <c r="AV326" s="267">
        <v>1000</v>
      </c>
      <c r="AW326" s="267">
        <v>1000</v>
      </c>
      <c r="AX326" s="267">
        <v>1000</v>
      </c>
      <c r="AY326" s="267">
        <v>1000</v>
      </c>
      <c r="AZ326" s="267">
        <v>1000</v>
      </c>
      <c r="BA326" s="267">
        <v>1000</v>
      </c>
      <c r="BB326" s="267">
        <v>1000</v>
      </c>
      <c r="BC326" s="267">
        <v>1000</v>
      </c>
      <c r="BD326" s="267">
        <v>1000</v>
      </c>
      <c r="BE326" s="267">
        <v>1000</v>
      </c>
      <c r="BF326" s="267">
        <v>1000</v>
      </c>
      <c r="BG326" s="267">
        <v>1000</v>
      </c>
      <c r="BH326" s="267">
        <v>1000</v>
      </c>
      <c r="BI326" s="267">
        <v>1000</v>
      </c>
      <c r="BJ326" s="267">
        <v>1000</v>
      </c>
      <c r="BK326" s="267">
        <v>1000</v>
      </c>
      <c r="BL326" s="267">
        <v>1000</v>
      </c>
      <c r="BM326" s="267">
        <v>1000</v>
      </c>
      <c r="BN326" s="267">
        <v>1000</v>
      </c>
      <c r="BO326" s="267">
        <v>1000</v>
      </c>
      <c r="BP326" s="267">
        <v>1000</v>
      </c>
      <c r="BQ326" s="267">
        <v>1000</v>
      </c>
      <c r="BR326" s="267">
        <v>1000</v>
      </c>
      <c r="BS326" s="267">
        <v>1000</v>
      </c>
      <c r="BT326" s="267">
        <v>1000</v>
      </c>
      <c r="BU326" s="267">
        <v>1000</v>
      </c>
      <c r="BV326" s="267">
        <v>1000</v>
      </c>
      <c r="BW326" s="267">
        <v>1000</v>
      </c>
      <c r="BX326" s="267">
        <v>1000</v>
      </c>
      <c r="BY326" s="267">
        <v>1000</v>
      </c>
      <c r="BZ326" s="267">
        <v>1000</v>
      </c>
      <c r="CA326" s="267">
        <v>1000</v>
      </c>
      <c r="CB326" s="267">
        <v>1000</v>
      </c>
      <c r="CC326" s="267">
        <v>1000</v>
      </c>
      <c r="CD326" s="267">
        <v>1000</v>
      </c>
      <c r="CE326" s="267">
        <v>1000</v>
      </c>
      <c r="CF326" s="267">
        <v>1000</v>
      </c>
      <c r="CG326" s="267">
        <v>1000</v>
      </c>
      <c r="CH326" s="267">
        <v>1000</v>
      </c>
      <c r="CI326" s="267">
        <v>1000</v>
      </c>
      <c r="CJ326" s="267">
        <v>1000</v>
      </c>
      <c r="CK326" s="267">
        <v>1000</v>
      </c>
      <c r="CL326" s="267">
        <v>1000</v>
      </c>
      <c r="CM326" s="267">
        <v>1000</v>
      </c>
      <c r="CN326" s="267">
        <v>1000</v>
      </c>
      <c r="CO326" s="267">
        <v>1000</v>
      </c>
      <c r="CP326" s="267">
        <v>1000</v>
      </c>
      <c r="CQ326" s="267">
        <v>1000</v>
      </c>
      <c r="CR326" s="267">
        <v>1000</v>
      </c>
      <c r="CS326" s="267">
        <v>1000</v>
      </c>
      <c r="CT326" s="267">
        <v>1000</v>
      </c>
      <c r="CU326" s="267">
        <v>1000</v>
      </c>
      <c r="CV326" s="267">
        <v>1000</v>
      </c>
      <c r="CW326" s="267">
        <v>1000</v>
      </c>
      <c r="CX326" s="267">
        <v>1000</v>
      </c>
      <c r="CY326" s="267">
        <v>1000</v>
      </c>
      <c r="CZ326" s="267">
        <v>1000</v>
      </c>
      <c r="DA326" s="267">
        <v>1000</v>
      </c>
      <c r="DB326" s="267">
        <v>1000</v>
      </c>
      <c r="DC326" s="267">
        <v>50000</v>
      </c>
      <c r="DD326" s="267">
        <v>1000</v>
      </c>
      <c r="DE326" s="267">
        <v>9000</v>
      </c>
      <c r="DF326" s="267">
        <v>1000</v>
      </c>
      <c r="DG326" s="267">
        <v>1000</v>
      </c>
      <c r="DH326" s="267">
        <v>1000</v>
      </c>
      <c r="DI326" s="267">
        <v>1000</v>
      </c>
      <c r="DJ326" s="267">
        <v>1000</v>
      </c>
      <c r="DK326" s="267">
        <v>1000</v>
      </c>
      <c r="DL326" s="267">
        <v>1000</v>
      </c>
      <c r="DM326" s="267">
        <v>1000</v>
      </c>
      <c r="DN326" s="267">
        <v>1000</v>
      </c>
      <c r="DO326" s="267">
        <v>1000</v>
      </c>
      <c r="DP326" s="267">
        <v>1000</v>
      </c>
      <c r="DQ326" s="267">
        <v>1000</v>
      </c>
      <c r="DR326" s="267">
        <v>6000</v>
      </c>
      <c r="DS326" s="267">
        <v>12000</v>
      </c>
      <c r="DT326" s="267">
        <v>22000</v>
      </c>
      <c r="DU326" s="267">
        <v>32000</v>
      </c>
      <c r="DV326" s="267">
        <v>3000</v>
      </c>
      <c r="DW326" s="267">
        <v>168000</v>
      </c>
      <c r="DX326" s="267">
        <v>27000</v>
      </c>
      <c r="DY326" s="267">
        <v>119000</v>
      </c>
      <c r="DZ326" s="267">
        <v>27000</v>
      </c>
      <c r="EA326" s="267">
        <v>43000</v>
      </c>
      <c r="EB326" s="267">
        <v>3000</v>
      </c>
      <c r="EC326" s="267">
        <v>60000</v>
      </c>
      <c r="ED326" s="267">
        <v>14000</v>
      </c>
      <c r="EE326" s="267">
        <v>134000</v>
      </c>
      <c r="EF326" s="267">
        <v>28000</v>
      </c>
      <c r="EG326" s="267">
        <v>189000</v>
      </c>
      <c r="EH326" s="267">
        <v>20000</v>
      </c>
      <c r="EI326" s="267">
        <v>214000</v>
      </c>
      <c r="EJ326" s="267">
        <v>19000</v>
      </c>
      <c r="EK326" s="267">
        <v>0</v>
      </c>
      <c r="EL326" s="267">
        <v>0</v>
      </c>
      <c r="EM326" s="267">
        <v>0</v>
      </c>
      <c r="EN326" s="267">
        <v>0</v>
      </c>
      <c r="EO326" s="267">
        <v>1</v>
      </c>
      <c r="EP326" s="267">
        <v>0</v>
      </c>
      <c r="EQ326" s="267">
        <v>0</v>
      </c>
      <c r="ER326" s="267" t="s">
        <v>2168</v>
      </c>
    </row>
    <row r="327" spans="1:148" x14ac:dyDescent="0.35">
      <c r="A327" s="267" t="s">
        <v>1933</v>
      </c>
      <c r="B327" s="267">
        <v>1000</v>
      </c>
      <c r="C327" s="267">
        <v>1000</v>
      </c>
      <c r="D327" s="267">
        <v>1000</v>
      </c>
      <c r="E327" s="267">
        <v>1000</v>
      </c>
      <c r="F327" s="267">
        <v>1000</v>
      </c>
      <c r="G327" s="267">
        <v>1000</v>
      </c>
      <c r="H327" s="267">
        <v>1000</v>
      </c>
      <c r="I327" s="267">
        <v>1000</v>
      </c>
      <c r="J327" s="267">
        <v>1000</v>
      </c>
      <c r="K327" s="267">
        <v>1000</v>
      </c>
      <c r="L327" s="267">
        <v>1000</v>
      </c>
      <c r="M327" s="267">
        <v>1000</v>
      </c>
      <c r="N327" s="267">
        <v>1000</v>
      </c>
      <c r="O327" s="267">
        <v>1000</v>
      </c>
      <c r="P327" s="267">
        <v>1000</v>
      </c>
      <c r="Q327" s="267">
        <v>1000</v>
      </c>
      <c r="R327" s="267">
        <v>1000</v>
      </c>
      <c r="S327" s="267">
        <v>1000</v>
      </c>
      <c r="T327" s="267">
        <v>1000</v>
      </c>
      <c r="U327" s="267">
        <v>1000</v>
      </c>
      <c r="V327" s="267">
        <v>1000</v>
      </c>
      <c r="W327" s="267">
        <v>1000</v>
      </c>
      <c r="X327" s="267">
        <v>1000</v>
      </c>
      <c r="Y327" s="267">
        <v>1000</v>
      </c>
      <c r="Z327" s="267">
        <v>1000</v>
      </c>
      <c r="AA327" s="267">
        <v>1000</v>
      </c>
      <c r="AB327" s="267">
        <v>1000</v>
      </c>
      <c r="AC327" s="267">
        <v>1000</v>
      </c>
      <c r="AD327" s="267">
        <v>1000</v>
      </c>
      <c r="AE327" s="267">
        <v>1000</v>
      </c>
      <c r="AF327" s="267">
        <v>1000</v>
      </c>
      <c r="AG327" s="267">
        <v>1000</v>
      </c>
      <c r="AH327" s="267">
        <v>1000</v>
      </c>
      <c r="AI327" s="267">
        <v>1000</v>
      </c>
      <c r="AJ327" s="267">
        <v>1000</v>
      </c>
      <c r="AK327" s="267">
        <v>1000</v>
      </c>
      <c r="AL327" s="267">
        <v>1000</v>
      </c>
      <c r="AM327" s="267">
        <v>1000</v>
      </c>
      <c r="AN327" s="267">
        <v>1000</v>
      </c>
      <c r="AO327" s="267">
        <v>1000</v>
      </c>
      <c r="AP327" s="267">
        <v>1000</v>
      </c>
      <c r="AQ327" s="267">
        <v>1000</v>
      </c>
      <c r="AR327" s="267">
        <v>1000</v>
      </c>
      <c r="AS327" s="267">
        <v>1000</v>
      </c>
      <c r="AT327" s="267">
        <v>1000</v>
      </c>
      <c r="AU327" s="267">
        <v>1000</v>
      </c>
      <c r="AV327" s="267">
        <v>1000</v>
      </c>
      <c r="AW327" s="267">
        <v>1000</v>
      </c>
      <c r="AX327" s="267">
        <v>1000</v>
      </c>
      <c r="AY327" s="267">
        <v>1000</v>
      </c>
      <c r="AZ327" s="267">
        <v>1000</v>
      </c>
      <c r="BA327" s="267">
        <v>1000</v>
      </c>
      <c r="BB327" s="267">
        <v>1000</v>
      </c>
      <c r="BC327" s="267">
        <v>1000</v>
      </c>
      <c r="BD327" s="267">
        <v>1000</v>
      </c>
      <c r="BE327" s="267">
        <v>1000</v>
      </c>
      <c r="BF327" s="267">
        <v>1000</v>
      </c>
      <c r="BG327" s="267">
        <v>1000</v>
      </c>
      <c r="BH327" s="267">
        <v>1000</v>
      </c>
      <c r="BI327" s="267">
        <v>1000</v>
      </c>
      <c r="BJ327" s="267">
        <v>1000</v>
      </c>
      <c r="BK327" s="267">
        <v>1000</v>
      </c>
      <c r="BL327" s="267">
        <v>1000</v>
      </c>
      <c r="BM327" s="267">
        <v>1000</v>
      </c>
      <c r="BN327" s="267">
        <v>1000</v>
      </c>
      <c r="BO327" s="267">
        <v>1000</v>
      </c>
      <c r="BP327" s="267">
        <v>1000</v>
      </c>
      <c r="BQ327" s="267">
        <v>1000</v>
      </c>
      <c r="BR327" s="267">
        <v>1000</v>
      </c>
      <c r="BS327" s="267">
        <v>1000</v>
      </c>
      <c r="BT327" s="267">
        <v>1000</v>
      </c>
      <c r="BU327" s="267">
        <v>1000</v>
      </c>
      <c r="BV327" s="267">
        <v>1000</v>
      </c>
      <c r="BW327" s="267">
        <v>1000</v>
      </c>
      <c r="BX327" s="267">
        <v>1000</v>
      </c>
      <c r="BY327" s="267">
        <v>1000</v>
      </c>
      <c r="BZ327" s="267">
        <v>1000</v>
      </c>
      <c r="CA327" s="267">
        <v>1000</v>
      </c>
      <c r="CB327" s="267">
        <v>1000</v>
      </c>
      <c r="CC327" s="267">
        <v>1000</v>
      </c>
      <c r="CD327" s="267">
        <v>1000</v>
      </c>
      <c r="CE327" s="267">
        <v>1000</v>
      </c>
      <c r="CF327" s="267">
        <v>1000</v>
      </c>
      <c r="CG327" s="267">
        <v>1000</v>
      </c>
      <c r="CH327" s="267">
        <v>1000</v>
      </c>
      <c r="CI327" s="267">
        <v>1000</v>
      </c>
      <c r="CJ327" s="267">
        <v>1000</v>
      </c>
      <c r="CK327" s="267">
        <v>1000</v>
      </c>
      <c r="CL327" s="267">
        <v>1000</v>
      </c>
      <c r="CM327" s="267">
        <v>1000</v>
      </c>
      <c r="CN327" s="267">
        <v>1000</v>
      </c>
      <c r="CO327" s="267">
        <v>1000</v>
      </c>
      <c r="CP327" s="267">
        <v>1000</v>
      </c>
      <c r="CQ327" s="267">
        <v>1000</v>
      </c>
      <c r="CR327" s="267">
        <v>1000</v>
      </c>
      <c r="CS327" s="267">
        <v>1000</v>
      </c>
      <c r="CT327" s="267">
        <v>1000</v>
      </c>
      <c r="CU327" s="267">
        <v>1000</v>
      </c>
      <c r="CV327" s="267">
        <v>1000</v>
      </c>
      <c r="CW327" s="267">
        <v>1000</v>
      </c>
      <c r="CX327" s="267">
        <v>1000</v>
      </c>
      <c r="CY327" s="267">
        <v>1000</v>
      </c>
      <c r="CZ327" s="267">
        <v>1000</v>
      </c>
      <c r="DA327" s="267">
        <v>1000</v>
      </c>
      <c r="DB327" s="267">
        <v>1000</v>
      </c>
      <c r="DC327" s="267">
        <v>50000</v>
      </c>
      <c r="DD327" s="267">
        <v>1000</v>
      </c>
      <c r="DE327" s="267">
        <v>9000</v>
      </c>
      <c r="DF327" s="267">
        <v>1000</v>
      </c>
      <c r="DG327" s="267">
        <v>1000</v>
      </c>
      <c r="DH327" s="267">
        <v>1000</v>
      </c>
      <c r="DI327" s="267">
        <v>1000</v>
      </c>
      <c r="DJ327" s="267">
        <v>1000</v>
      </c>
      <c r="DK327" s="267">
        <v>1000</v>
      </c>
      <c r="DL327" s="267">
        <v>1000</v>
      </c>
      <c r="DM327" s="267">
        <v>1000</v>
      </c>
      <c r="DN327" s="267">
        <v>1000</v>
      </c>
      <c r="DO327" s="267">
        <v>1000</v>
      </c>
      <c r="DP327" s="267">
        <v>1000</v>
      </c>
      <c r="DQ327" s="267">
        <v>1000</v>
      </c>
      <c r="DR327" s="267">
        <v>6000</v>
      </c>
      <c r="DS327" s="267">
        <v>12000</v>
      </c>
      <c r="DT327" s="267">
        <v>22000</v>
      </c>
      <c r="DU327" s="267">
        <v>32000</v>
      </c>
      <c r="DV327" s="267">
        <v>3000</v>
      </c>
      <c r="DW327" s="267">
        <v>168000</v>
      </c>
      <c r="DX327" s="267">
        <v>27000</v>
      </c>
      <c r="DY327" s="267">
        <v>119000</v>
      </c>
      <c r="DZ327" s="267">
        <v>27000</v>
      </c>
      <c r="EA327" s="267">
        <v>43000</v>
      </c>
      <c r="EB327" s="267">
        <v>3000</v>
      </c>
      <c r="EC327" s="267">
        <v>60000</v>
      </c>
      <c r="ED327" s="267">
        <v>14000</v>
      </c>
      <c r="EE327" s="267">
        <v>134000</v>
      </c>
      <c r="EF327" s="267">
        <v>28000</v>
      </c>
      <c r="EG327" s="267">
        <v>189000</v>
      </c>
      <c r="EH327" s="267">
        <v>20000</v>
      </c>
      <c r="EI327" s="267">
        <v>214000</v>
      </c>
      <c r="EJ327" s="267">
        <v>19000</v>
      </c>
      <c r="EK327" s="267">
        <v>0</v>
      </c>
      <c r="EL327" s="267">
        <v>0</v>
      </c>
      <c r="EM327" s="267">
        <v>0</v>
      </c>
      <c r="EN327" s="267">
        <v>0</v>
      </c>
      <c r="EO327" s="267">
        <v>1</v>
      </c>
      <c r="EP327" s="267">
        <v>0</v>
      </c>
      <c r="EQ327" s="267">
        <v>0</v>
      </c>
      <c r="ER327" s="267" t="s">
        <v>1931</v>
      </c>
    </row>
    <row r="328" spans="1:148" x14ac:dyDescent="0.35">
      <c r="A328" s="267" t="s">
        <v>1511</v>
      </c>
      <c r="B328" s="267">
        <v>1000</v>
      </c>
      <c r="C328" s="267">
        <v>1000</v>
      </c>
      <c r="D328" s="267">
        <v>1000</v>
      </c>
      <c r="E328" s="267">
        <v>1000</v>
      </c>
      <c r="F328" s="267">
        <v>1000</v>
      </c>
      <c r="G328" s="267">
        <v>1000</v>
      </c>
      <c r="H328" s="267">
        <v>1000</v>
      </c>
      <c r="I328" s="267">
        <v>1000</v>
      </c>
      <c r="J328" s="267">
        <v>1000</v>
      </c>
      <c r="K328" s="267">
        <v>1000</v>
      </c>
      <c r="L328" s="267">
        <v>1000</v>
      </c>
      <c r="M328" s="267">
        <v>1000</v>
      </c>
      <c r="N328" s="267">
        <v>1000</v>
      </c>
      <c r="O328" s="267">
        <v>1000</v>
      </c>
      <c r="P328" s="267">
        <v>1000</v>
      </c>
      <c r="Q328" s="267">
        <v>1000</v>
      </c>
      <c r="R328" s="267">
        <v>1000</v>
      </c>
      <c r="S328" s="267">
        <v>1000</v>
      </c>
      <c r="T328" s="267">
        <v>1000</v>
      </c>
      <c r="U328" s="267">
        <v>1000</v>
      </c>
      <c r="V328" s="267">
        <v>1000</v>
      </c>
      <c r="W328" s="267">
        <v>1000</v>
      </c>
      <c r="X328" s="267">
        <v>1000</v>
      </c>
      <c r="Y328" s="267">
        <v>1000</v>
      </c>
      <c r="Z328" s="267">
        <v>1000</v>
      </c>
      <c r="AA328" s="267">
        <v>1000</v>
      </c>
      <c r="AB328" s="267">
        <v>1000</v>
      </c>
      <c r="AC328" s="267">
        <v>1000</v>
      </c>
      <c r="AD328" s="267">
        <v>1000</v>
      </c>
      <c r="AE328" s="267">
        <v>1000</v>
      </c>
      <c r="AF328" s="267">
        <v>1000</v>
      </c>
      <c r="AG328" s="267">
        <v>1000</v>
      </c>
      <c r="AH328" s="267">
        <v>1000</v>
      </c>
      <c r="AI328" s="267">
        <v>1000</v>
      </c>
      <c r="AJ328" s="267">
        <v>1000</v>
      </c>
      <c r="AK328" s="267">
        <v>1000</v>
      </c>
      <c r="AL328" s="267">
        <v>1000</v>
      </c>
      <c r="AM328" s="267">
        <v>1000</v>
      </c>
      <c r="AN328" s="267">
        <v>1000</v>
      </c>
      <c r="AO328" s="267">
        <v>1000</v>
      </c>
      <c r="AP328" s="267">
        <v>1000</v>
      </c>
      <c r="AQ328" s="267">
        <v>1000</v>
      </c>
      <c r="AR328" s="267">
        <v>1000</v>
      </c>
      <c r="AS328" s="267">
        <v>1000</v>
      </c>
      <c r="AT328" s="267">
        <v>1000</v>
      </c>
      <c r="AU328" s="267">
        <v>1000</v>
      </c>
      <c r="AV328" s="267">
        <v>1000</v>
      </c>
      <c r="AW328" s="267">
        <v>1000</v>
      </c>
      <c r="AX328" s="267">
        <v>1000</v>
      </c>
      <c r="AY328" s="267">
        <v>1000</v>
      </c>
      <c r="AZ328" s="267">
        <v>1000</v>
      </c>
      <c r="BA328" s="267">
        <v>1000</v>
      </c>
      <c r="BB328" s="267">
        <v>1000</v>
      </c>
      <c r="BC328" s="267">
        <v>1000</v>
      </c>
      <c r="BD328" s="267">
        <v>1000</v>
      </c>
      <c r="BE328" s="267">
        <v>1000</v>
      </c>
      <c r="BF328" s="267">
        <v>1000</v>
      </c>
      <c r="BG328" s="267">
        <v>1000</v>
      </c>
      <c r="BH328" s="267">
        <v>1000</v>
      </c>
      <c r="BI328" s="267">
        <v>1000</v>
      </c>
      <c r="BJ328" s="267">
        <v>1000</v>
      </c>
      <c r="BK328" s="267">
        <v>1000</v>
      </c>
      <c r="BL328" s="267">
        <v>1000</v>
      </c>
      <c r="BM328" s="267">
        <v>1000</v>
      </c>
      <c r="BN328" s="267">
        <v>1000</v>
      </c>
      <c r="BO328" s="267">
        <v>1000</v>
      </c>
      <c r="BP328" s="267">
        <v>1000</v>
      </c>
      <c r="BQ328" s="267">
        <v>1000</v>
      </c>
      <c r="BR328" s="267">
        <v>1000</v>
      </c>
      <c r="BS328" s="267">
        <v>1000</v>
      </c>
      <c r="BT328" s="267">
        <v>1000</v>
      </c>
      <c r="BU328" s="267">
        <v>1000</v>
      </c>
      <c r="BV328" s="267">
        <v>1000</v>
      </c>
      <c r="BW328" s="267">
        <v>1000</v>
      </c>
      <c r="BX328" s="267">
        <v>1000</v>
      </c>
      <c r="BY328" s="267">
        <v>1000</v>
      </c>
      <c r="BZ328" s="267">
        <v>1000</v>
      </c>
      <c r="CA328" s="267">
        <v>1000</v>
      </c>
      <c r="CB328" s="267">
        <v>1000</v>
      </c>
      <c r="CC328" s="267">
        <v>1000</v>
      </c>
      <c r="CD328" s="267">
        <v>1000</v>
      </c>
      <c r="CE328" s="267">
        <v>1000</v>
      </c>
      <c r="CF328" s="267">
        <v>1000</v>
      </c>
      <c r="CG328" s="267">
        <v>1000</v>
      </c>
      <c r="CH328" s="267">
        <v>1000</v>
      </c>
      <c r="CI328" s="267">
        <v>1000</v>
      </c>
      <c r="CJ328" s="267">
        <v>1000</v>
      </c>
      <c r="CK328" s="267">
        <v>1000</v>
      </c>
      <c r="CL328" s="267">
        <v>1000</v>
      </c>
      <c r="CM328" s="267">
        <v>1000</v>
      </c>
      <c r="CN328" s="267">
        <v>1000</v>
      </c>
      <c r="CO328" s="267">
        <v>1000</v>
      </c>
      <c r="CP328" s="267">
        <v>1000</v>
      </c>
      <c r="CQ328" s="267">
        <v>1000</v>
      </c>
      <c r="CR328" s="267">
        <v>1000</v>
      </c>
      <c r="CS328" s="267">
        <v>1000</v>
      </c>
      <c r="CT328" s="267">
        <v>1000</v>
      </c>
      <c r="CU328" s="267">
        <v>1000</v>
      </c>
      <c r="CV328" s="267">
        <v>1000</v>
      </c>
      <c r="CW328" s="267">
        <v>1000</v>
      </c>
      <c r="CX328" s="267">
        <v>1000</v>
      </c>
      <c r="CY328" s="267">
        <v>1000</v>
      </c>
      <c r="CZ328" s="267">
        <v>1000</v>
      </c>
      <c r="DA328" s="267">
        <v>1000</v>
      </c>
      <c r="DB328" s="267">
        <v>1000</v>
      </c>
      <c r="DC328" s="267">
        <v>50000</v>
      </c>
      <c r="DD328" s="267">
        <v>1000</v>
      </c>
      <c r="DE328" s="267">
        <v>9000</v>
      </c>
      <c r="DF328" s="267">
        <v>1000</v>
      </c>
      <c r="DG328" s="267">
        <v>1000</v>
      </c>
      <c r="DH328" s="267">
        <v>1000</v>
      </c>
      <c r="DI328" s="267">
        <v>1000</v>
      </c>
      <c r="DJ328" s="267">
        <v>1000</v>
      </c>
      <c r="DK328" s="267">
        <v>1000</v>
      </c>
      <c r="DL328" s="267">
        <v>1000</v>
      </c>
      <c r="DM328" s="267">
        <v>1000</v>
      </c>
      <c r="DN328" s="267">
        <v>1000</v>
      </c>
      <c r="DO328" s="267">
        <v>1000</v>
      </c>
      <c r="DP328" s="267">
        <v>1000</v>
      </c>
      <c r="DQ328" s="267">
        <v>1000</v>
      </c>
      <c r="DR328" s="267">
        <v>6000</v>
      </c>
      <c r="DS328" s="267">
        <v>12000</v>
      </c>
      <c r="DT328" s="267">
        <v>22000</v>
      </c>
      <c r="DU328" s="267">
        <v>32000</v>
      </c>
      <c r="DV328" s="267">
        <v>3000</v>
      </c>
      <c r="DW328" s="267">
        <v>168000</v>
      </c>
      <c r="DX328" s="267">
        <v>27000</v>
      </c>
      <c r="DY328" s="267">
        <v>119000</v>
      </c>
      <c r="DZ328" s="267">
        <v>27000</v>
      </c>
      <c r="EA328" s="267">
        <v>43000</v>
      </c>
      <c r="EB328" s="267">
        <v>3000</v>
      </c>
      <c r="EC328" s="267">
        <v>60000</v>
      </c>
      <c r="ED328" s="267">
        <v>14000</v>
      </c>
      <c r="EE328" s="267">
        <v>134000</v>
      </c>
      <c r="EF328" s="267">
        <v>28000</v>
      </c>
      <c r="EG328" s="267">
        <v>189000</v>
      </c>
      <c r="EH328" s="267">
        <v>20000</v>
      </c>
      <c r="EI328" s="267">
        <v>214000</v>
      </c>
      <c r="EJ328" s="267">
        <v>19000</v>
      </c>
      <c r="EK328" s="267">
        <v>0</v>
      </c>
      <c r="EL328" s="267">
        <v>0</v>
      </c>
      <c r="EM328" s="267">
        <v>0</v>
      </c>
      <c r="EN328" s="267">
        <v>0</v>
      </c>
      <c r="EO328" s="267">
        <v>1</v>
      </c>
      <c r="EP328" s="267">
        <v>0</v>
      </c>
      <c r="EQ328" s="267">
        <v>0</v>
      </c>
      <c r="ER328" s="267" t="s">
        <v>1509</v>
      </c>
    </row>
    <row r="329" spans="1:148" x14ac:dyDescent="0.35">
      <c r="A329" s="267" t="s">
        <v>1208</v>
      </c>
      <c r="B329" s="267">
        <v>1000</v>
      </c>
      <c r="C329" s="267">
        <v>1000</v>
      </c>
      <c r="D329" s="267">
        <v>1000</v>
      </c>
      <c r="E329" s="267">
        <v>1000</v>
      </c>
      <c r="F329" s="267">
        <v>1000</v>
      </c>
      <c r="G329" s="267">
        <v>1000</v>
      </c>
      <c r="H329" s="267">
        <v>1000</v>
      </c>
      <c r="I329" s="267">
        <v>1000</v>
      </c>
      <c r="J329" s="267">
        <v>1000</v>
      </c>
      <c r="K329" s="267">
        <v>1000</v>
      </c>
      <c r="L329" s="267">
        <v>1000</v>
      </c>
      <c r="M329" s="267">
        <v>1000</v>
      </c>
      <c r="N329" s="267">
        <v>1000</v>
      </c>
      <c r="O329" s="267">
        <v>1000</v>
      </c>
      <c r="P329" s="267">
        <v>1000</v>
      </c>
      <c r="Q329" s="267">
        <v>1000</v>
      </c>
      <c r="R329" s="267">
        <v>1000</v>
      </c>
      <c r="S329" s="267">
        <v>1000</v>
      </c>
      <c r="T329" s="267">
        <v>1000</v>
      </c>
      <c r="U329" s="267">
        <v>1000</v>
      </c>
      <c r="V329" s="267">
        <v>1000</v>
      </c>
      <c r="W329" s="267">
        <v>1000</v>
      </c>
      <c r="X329" s="267">
        <v>1000</v>
      </c>
      <c r="Y329" s="267">
        <v>1000</v>
      </c>
      <c r="Z329" s="267">
        <v>1000</v>
      </c>
      <c r="AA329" s="267">
        <v>1000</v>
      </c>
      <c r="AB329" s="267">
        <v>1000</v>
      </c>
      <c r="AC329" s="267">
        <v>1000</v>
      </c>
      <c r="AD329" s="267">
        <v>1000</v>
      </c>
      <c r="AE329" s="267">
        <v>1000</v>
      </c>
      <c r="AF329" s="267">
        <v>1000</v>
      </c>
      <c r="AG329" s="267">
        <v>1000</v>
      </c>
      <c r="AH329" s="267">
        <v>1000</v>
      </c>
      <c r="AI329" s="267">
        <v>1000</v>
      </c>
      <c r="AJ329" s="267">
        <v>1000</v>
      </c>
      <c r="AK329" s="267">
        <v>1000</v>
      </c>
      <c r="AL329" s="267">
        <v>1000</v>
      </c>
      <c r="AM329" s="267">
        <v>1000</v>
      </c>
      <c r="AN329" s="267">
        <v>1000</v>
      </c>
      <c r="AO329" s="267">
        <v>1000</v>
      </c>
      <c r="AP329" s="267">
        <v>1000</v>
      </c>
      <c r="AQ329" s="267">
        <v>1000</v>
      </c>
      <c r="AR329" s="267">
        <v>1000</v>
      </c>
      <c r="AS329" s="267">
        <v>1000</v>
      </c>
      <c r="AT329" s="267">
        <v>1000</v>
      </c>
      <c r="AU329" s="267">
        <v>1000</v>
      </c>
      <c r="AV329" s="267">
        <v>1000</v>
      </c>
      <c r="AW329" s="267">
        <v>1000</v>
      </c>
      <c r="AX329" s="267">
        <v>1000</v>
      </c>
      <c r="AY329" s="267">
        <v>1000</v>
      </c>
      <c r="AZ329" s="267">
        <v>1000</v>
      </c>
      <c r="BA329" s="267">
        <v>1000</v>
      </c>
      <c r="BB329" s="267">
        <v>1000</v>
      </c>
      <c r="BC329" s="267">
        <v>1000</v>
      </c>
      <c r="BD329" s="267">
        <v>1000</v>
      </c>
      <c r="BE329" s="267">
        <v>1000</v>
      </c>
      <c r="BF329" s="267">
        <v>1000</v>
      </c>
      <c r="BG329" s="267">
        <v>1000</v>
      </c>
      <c r="BH329" s="267">
        <v>1000</v>
      </c>
      <c r="BI329" s="267">
        <v>1000</v>
      </c>
      <c r="BJ329" s="267">
        <v>1000</v>
      </c>
      <c r="BK329" s="267">
        <v>1000</v>
      </c>
      <c r="BL329" s="267">
        <v>1000</v>
      </c>
      <c r="BM329" s="267">
        <v>1000</v>
      </c>
      <c r="BN329" s="267">
        <v>1000</v>
      </c>
      <c r="BO329" s="267">
        <v>1000</v>
      </c>
      <c r="BP329" s="267">
        <v>1000</v>
      </c>
      <c r="BQ329" s="267">
        <v>1000</v>
      </c>
      <c r="BR329" s="267">
        <v>1000</v>
      </c>
      <c r="BS329" s="267">
        <v>1000</v>
      </c>
      <c r="BT329" s="267">
        <v>1000</v>
      </c>
      <c r="BU329" s="267">
        <v>1000</v>
      </c>
      <c r="BV329" s="267">
        <v>1000</v>
      </c>
      <c r="BW329" s="267">
        <v>1000</v>
      </c>
      <c r="BX329" s="267">
        <v>1000</v>
      </c>
      <c r="BY329" s="267">
        <v>1000</v>
      </c>
      <c r="BZ329" s="267">
        <v>1000</v>
      </c>
      <c r="CA329" s="267">
        <v>1000</v>
      </c>
      <c r="CB329" s="267">
        <v>1000</v>
      </c>
      <c r="CC329" s="267">
        <v>1000</v>
      </c>
      <c r="CD329" s="267">
        <v>1000</v>
      </c>
      <c r="CE329" s="267">
        <v>1000</v>
      </c>
      <c r="CF329" s="267">
        <v>1000</v>
      </c>
      <c r="CG329" s="267">
        <v>1000</v>
      </c>
      <c r="CH329" s="267">
        <v>1000</v>
      </c>
      <c r="CI329" s="267">
        <v>1000</v>
      </c>
      <c r="CJ329" s="267">
        <v>1000</v>
      </c>
      <c r="CK329" s="267">
        <v>1000</v>
      </c>
      <c r="CL329" s="267">
        <v>1000</v>
      </c>
      <c r="CM329" s="267">
        <v>1000</v>
      </c>
      <c r="CN329" s="267">
        <v>1000</v>
      </c>
      <c r="CO329" s="267">
        <v>1000</v>
      </c>
      <c r="CP329" s="267">
        <v>1000</v>
      </c>
      <c r="CQ329" s="267">
        <v>1000</v>
      </c>
      <c r="CR329" s="267">
        <v>1000</v>
      </c>
      <c r="CS329" s="267">
        <v>1000</v>
      </c>
      <c r="CT329" s="267">
        <v>1000</v>
      </c>
      <c r="CU329" s="267">
        <v>1000</v>
      </c>
      <c r="CV329" s="267">
        <v>1000</v>
      </c>
      <c r="CW329" s="267">
        <v>1000</v>
      </c>
      <c r="CX329" s="267">
        <v>1000</v>
      </c>
      <c r="CY329" s="267">
        <v>1000</v>
      </c>
      <c r="CZ329" s="267">
        <v>1000</v>
      </c>
      <c r="DA329" s="267">
        <v>1000</v>
      </c>
      <c r="DB329" s="267">
        <v>1000</v>
      </c>
      <c r="DC329" s="267">
        <v>50000</v>
      </c>
      <c r="DD329" s="267">
        <v>1000</v>
      </c>
      <c r="DE329" s="267">
        <v>9000</v>
      </c>
      <c r="DF329" s="267">
        <v>1000</v>
      </c>
      <c r="DG329" s="267">
        <v>1000</v>
      </c>
      <c r="DH329" s="267">
        <v>1000</v>
      </c>
      <c r="DI329" s="267">
        <v>1000</v>
      </c>
      <c r="DJ329" s="267">
        <v>1000</v>
      </c>
      <c r="DK329" s="267">
        <v>1000</v>
      </c>
      <c r="DL329" s="267">
        <v>1000</v>
      </c>
      <c r="DM329" s="267">
        <v>1000</v>
      </c>
      <c r="DN329" s="267">
        <v>1000</v>
      </c>
      <c r="DO329" s="267">
        <v>1000</v>
      </c>
      <c r="DP329" s="267">
        <v>1000</v>
      </c>
      <c r="DQ329" s="267">
        <v>1000</v>
      </c>
      <c r="DR329" s="267">
        <v>6000</v>
      </c>
      <c r="DS329" s="267">
        <v>12000</v>
      </c>
      <c r="DT329" s="267">
        <v>22000</v>
      </c>
      <c r="DU329" s="267">
        <v>32000</v>
      </c>
      <c r="DV329" s="267">
        <v>3000</v>
      </c>
      <c r="DW329" s="267">
        <v>168000</v>
      </c>
      <c r="DX329" s="267">
        <v>27000</v>
      </c>
      <c r="DY329" s="267">
        <v>119000</v>
      </c>
      <c r="DZ329" s="267">
        <v>27000</v>
      </c>
      <c r="EA329" s="267">
        <v>43000</v>
      </c>
      <c r="EB329" s="267">
        <v>3000</v>
      </c>
      <c r="EC329" s="267">
        <v>60000</v>
      </c>
      <c r="ED329" s="267">
        <v>14000</v>
      </c>
      <c r="EE329" s="267">
        <v>134000</v>
      </c>
      <c r="EF329" s="267">
        <v>28000</v>
      </c>
      <c r="EG329" s="267">
        <v>189000</v>
      </c>
      <c r="EH329" s="267">
        <v>20000</v>
      </c>
      <c r="EI329" s="267">
        <v>214000</v>
      </c>
      <c r="EJ329" s="267">
        <v>19000</v>
      </c>
      <c r="EK329" s="267">
        <v>0</v>
      </c>
      <c r="EL329" s="267">
        <v>0</v>
      </c>
      <c r="EM329" s="267">
        <v>0</v>
      </c>
      <c r="EN329" s="267">
        <v>0</v>
      </c>
      <c r="EO329" s="267">
        <v>1</v>
      </c>
      <c r="EP329" s="267">
        <v>0</v>
      </c>
      <c r="EQ329" s="267">
        <v>0</v>
      </c>
      <c r="ER329" s="267" t="s">
        <v>1206</v>
      </c>
    </row>
    <row r="330" spans="1:148" x14ac:dyDescent="0.35">
      <c r="A330" s="267" t="s">
        <v>2146</v>
      </c>
      <c r="B330" s="267">
        <v>1000</v>
      </c>
      <c r="C330" s="267">
        <v>1000</v>
      </c>
      <c r="D330" s="267">
        <v>1000</v>
      </c>
      <c r="E330" s="267">
        <v>1000</v>
      </c>
      <c r="F330" s="267">
        <v>1000</v>
      </c>
      <c r="G330" s="267">
        <v>1000</v>
      </c>
      <c r="H330" s="267">
        <v>1000</v>
      </c>
      <c r="I330" s="267">
        <v>1000</v>
      </c>
      <c r="J330" s="267">
        <v>1000</v>
      </c>
      <c r="K330" s="267">
        <v>1000</v>
      </c>
      <c r="L330" s="267">
        <v>1000</v>
      </c>
      <c r="M330" s="267">
        <v>1000</v>
      </c>
      <c r="N330" s="267">
        <v>1000</v>
      </c>
      <c r="O330" s="267">
        <v>1000</v>
      </c>
      <c r="P330" s="267">
        <v>1000</v>
      </c>
      <c r="Q330" s="267">
        <v>1000</v>
      </c>
      <c r="R330" s="267">
        <v>1000</v>
      </c>
      <c r="S330" s="267">
        <v>1000</v>
      </c>
      <c r="T330" s="267">
        <v>1000</v>
      </c>
      <c r="U330" s="267">
        <v>1000</v>
      </c>
      <c r="V330" s="267">
        <v>1000</v>
      </c>
      <c r="W330" s="267">
        <v>1000</v>
      </c>
      <c r="X330" s="267">
        <v>1000</v>
      </c>
      <c r="Y330" s="267">
        <v>1000</v>
      </c>
      <c r="Z330" s="267">
        <v>1000</v>
      </c>
      <c r="AA330" s="267">
        <v>1000</v>
      </c>
      <c r="AB330" s="267">
        <v>1000</v>
      </c>
      <c r="AC330" s="267">
        <v>1000</v>
      </c>
      <c r="AD330" s="267">
        <v>1000</v>
      </c>
      <c r="AE330" s="267">
        <v>1000</v>
      </c>
      <c r="AF330" s="267">
        <v>1000</v>
      </c>
      <c r="AG330" s="267">
        <v>1000</v>
      </c>
      <c r="AH330" s="267">
        <v>1000</v>
      </c>
      <c r="AI330" s="267">
        <v>1000</v>
      </c>
      <c r="AJ330" s="267">
        <v>1000</v>
      </c>
      <c r="AK330" s="267">
        <v>1000</v>
      </c>
      <c r="AL330" s="267">
        <v>1000</v>
      </c>
      <c r="AM330" s="267">
        <v>1000</v>
      </c>
      <c r="AN330" s="267">
        <v>1000</v>
      </c>
      <c r="AO330" s="267">
        <v>1000</v>
      </c>
      <c r="AP330" s="267">
        <v>1000</v>
      </c>
      <c r="AQ330" s="267">
        <v>1000</v>
      </c>
      <c r="AR330" s="267">
        <v>1000</v>
      </c>
      <c r="AS330" s="267">
        <v>1000</v>
      </c>
      <c r="AT330" s="267">
        <v>1000</v>
      </c>
      <c r="AU330" s="267">
        <v>1000</v>
      </c>
      <c r="AV330" s="267">
        <v>1000</v>
      </c>
      <c r="AW330" s="267">
        <v>1000</v>
      </c>
      <c r="AX330" s="267">
        <v>1000</v>
      </c>
      <c r="AY330" s="267">
        <v>1000</v>
      </c>
      <c r="AZ330" s="267">
        <v>1000</v>
      </c>
      <c r="BA330" s="267">
        <v>1000</v>
      </c>
      <c r="BB330" s="267">
        <v>1000</v>
      </c>
      <c r="BC330" s="267">
        <v>1000</v>
      </c>
      <c r="BD330" s="267">
        <v>1000</v>
      </c>
      <c r="BE330" s="267">
        <v>1000</v>
      </c>
      <c r="BF330" s="267">
        <v>1000</v>
      </c>
      <c r="BG330" s="267">
        <v>1000</v>
      </c>
      <c r="BH330" s="267">
        <v>1000</v>
      </c>
      <c r="BI330" s="267">
        <v>1000</v>
      </c>
      <c r="BJ330" s="267">
        <v>1000</v>
      </c>
      <c r="BK330" s="267">
        <v>1000</v>
      </c>
      <c r="BL330" s="267">
        <v>1000</v>
      </c>
      <c r="BM330" s="267">
        <v>1000</v>
      </c>
      <c r="BN330" s="267">
        <v>1000</v>
      </c>
      <c r="BO330" s="267">
        <v>1000</v>
      </c>
      <c r="BP330" s="267">
        <v>1000</v>
      </c>
      <c r="BQ330" s="267">
        <v>1000</v>
      </c>
      <c r="BR330" s="267">
        <v>1000</v>
      </c>
      <c r="BS330" s="267">
        <v>1000</v>
      </c>
      <c r="BT330" s="267">
        <v>1000</v>
      </c>
      <c r="BU330" s="267">
        <v>1000</v>
      </c>
      <c r="BV330" s="267">
        <v>1000</v>
      </c>
      <c r="BW330" s="267">
        <v>1000</v>
      </c>
      <c r="BX330" s="267">
        <v>1000</v>
      </c>
      <c r="BY330" s="267">
        <v>1000</v>
      </c>
      <c r="BZ330" s="267">
        <v>1000</v>
      </c>
      <c r="CA330" s="267">
        <v>1000</v>
      </c>
      <c r="CB330" s="267">
        <v>1000</v>
      </c>
      <c r="CC330" s="267">
        <v>1000</v>
      </c>
      <c r="CD330" s="267">
        <v>1000</v>
      </c>
      <c r="CE330" s="267">
        <v>1000</v>
      </c>
      <c r="CF330" s="267">
        <v>1000</v>
      </c>
      <c r="CG330" s="267">
        <v>1000</v>
      </c>
      <c r="CH330" s="267">
        <v>1000</v>
      </c>
      <c r="CI330" s="267">
        <v>1000</v>
      </c>
      <c r="CJ330" s="267">
        <v>1000</v>
      </c>
      <c r="CK330" s="267">
        <v>1000</v>
      </c>
      <c r="CL330" s="267">
        <v>1000</v>
      </c>
      <c r="CM330" s="267">
        <v>1000</v>
      </c>
      <c r="CN330" s="267">
        <v>1000</v>
      </c>
      <c r="CO330" s="267">
        <v>1000</v>
      </c>
      <c r="CP330" s="267">
        <v>1000</v>
      </c>
      <c r="CQ330" s="267">
        <v>1000</v>
      </c>
      <c r="CR330" s="267">
        <v>1000</v>
      </c>
      <c r="CS330" s="267">
        <v>1000</v>
      </c>
      <c r="CT330" s="267">
        <v>1000</v>
      </c>
      <c r="CU330" s="267">
        <v>1000</v>
      </c>
      <c r="CV330" s="267">
        <v>1000</v>
      </c>
      <c r="CW330" s="267">
        <v>1000</v>
      </c>
      <c r="CX330" s="267">
        <v>1000</v>
      </c>
      <c r="CY330" s="267">
        <v>1000</v>
      </c>
      <c r="CZ330" s="267">
        <v>1000</v>
      </c>
      <c r="DA330" s="267">
        <v>1000</v>
      </c>
      <c r="DB330" s="267">
        <v>1000</v>
      </c>
      <c r="DC330" s="267">
        <v>50000</v>
      </c>
      <c r="DD330" s="267">
        <v>1000</v>
      </c>
      <c r="DE330" s="267">
        <v>9000</v>
      </c>
      <c r="DF330" s="267">
        <v>1000</v>
      </c>
      <c r="DG330" s="267">
        <v>1000</v>
      </c>
      <c r="DH330" s="267">
        <v>1000</v>
      </c>
      <c r="DI330" s="267">
        <v>1000</v>
      </c>
      <c r="DJ330" s="267">
        <v>1000</v>
      </c>
      <c r="DK330" s="267">
        <v>1000</v>
      </c>
      <c r="DL330" s="267">
        <v>1000</v>
      </c>
      <c r="DM330" s="267">
        <v>1000</v>
      </c>
      <c r="DN330" s="267">
        <v>1000</v>
      </c>
      <c r="DO330" s="267">
        <v>1000</v>
      </c>
      <c r="DP330" s="267">
        <v>1000</v>
      </c>
      <c r="DQ330" s="267">
        <v>1000</v>
      </c>
      <c r="DR330" s="267">
        <v>6000</v>
      </c>
      <c r="DS330" s="267">
        <v>12000</v>
      </c>
      <c r="DT330" s="267">
        <v>22000</v>
      </c>
      <c r="DU330" s="267">
        <v>32000</v>
      </c>
      <c r="DV330" s="267">
        <v>3000</v>
      </c>
      <c r="DW330" s="267">
        <v>168000</v>
      </c>
      <c r="DX330" s="267">
        <v>27000</v>
      </c>
      <c r="DY330" s="267">
        <v>119000</v>
      </c>
      <c r="DZ330" s="267">
        <v>27000</v>
      </c>
      <c r="EA330" s="267">
        <v>43000</v>
      </c>
      <c r="EB330" s="267">
        <v>3000</v>
      </c>
      <c r="EC330" s="267">
        <v>60000</v>
      </c>
      <c r="ED330" s="267">
        <v>14000</v>
      </c>
      <c r="EE330" s="267">
        <v>134000</v>
      </c>
      <c r="EF330" s="267">
        <v>28000</v>
      </c>
      <c r="EG330" s="267">
        <v>189000</v>
      </c>
      <c r="EH330" s="267">
        <v>20000</v>
      </c>
      <c r="EI330" s="267">
        <v>214000</v>
      </c>
      <c r="EJ330" s="267">
        <v>19000</v>
      </c>
      <c r="EK330" s="267">
        <v>0</v>
      </c>
      <c r="EL330" s="267">
        <v>0</v>
      </c>
      <c r="EM330" s="267">
        <v>0</v>
      </c>
      <c r="EN330" s="267">
        <v>0</v>
      </c>
      <c r="EO330" s="267">
        <v>1</v>
      </c>
      <c r="EP330" s="267">
        <v>0</v>
      </c>
      <c r="EQ330" s="267">
        <v>0</v>
      </c>
      <c r="ER330" s="267" t="s">
        <v>2144</v>
      </c>
    </row>
    <row r="331" spans="1:148" x14ac:dyDescent="0.35">
      <c r="A331" s="267" t="s">
        <v>1966</v>
      </c>
      <c r="B331" s="267">
        <v>1000</v>
      </c>
      <c r="C331" s="267">
        <v>1000</v>
      </c>
      <c r="D331" s="267">
        <v>1000</v>
      </c>
      <c r="E331" s="267">
        <v>1000</v>
      </c>
      <c r="F331" s="267">
        <v>1000</v>
      </c>
      <c r="G331" s="267">
        <v>1000</v>
      </c>
      <c r="H331" s="267">
        <v>1000</v>
      </c>
      <c r="I331" s="267">
        <v>1000</v>
      </c>
      <c r="J331" s="267">
        <v>1000</v>
      </c>
      <c r="K331" s="267">
        <v>1000</v>
      </c>
      <c r="L331" s="267">
        <v>1000</v>
      </c>
      <c r="M331" s="267">
        <v>1000</v>
      </c>
      <c r="N331" s="267">
        <v>1000</v>
      </c>
      <c r="O331" s="267">
        <v>1000</v>
      </c>
      <c r="P331" s="267">
        <v>1000</v>
      </c>
      <c r="Q331" s="267">
        <v>1000</v>
      </c>
      <c r="R331" s="267">
        <v>1000</v>
      </c>
      <c r="S331" s="267">
        <v>1000</v>
      </c>
      <c r="T331" s="267">
        <v>1000</v>
      </c>
      <c r="U331" s="267">
        <v>1000</v>
      </c>
      <c r="V331" s="267">
        <v>1000</v>
      </c>
      <c r="W331" s="267">
        <v>1000</v>
      </c>
      <c r="X331" s="267">
        <v>1000</v>
      </c>
      <c r="Y331" s="267">
        <v>1000</v>
      </c>
      <c r="Z331" s="267">
        <v>1000</v>
      </c>
      <c r="AA331" s="267">
        <v>1000</v>
      </c>
      <c r="AB331" s="267">
        <v>1000</v>
      </c>
      <c r="AC331" s="267">
        <v>1000</v>
      </c>
      <c r="AD331" s="267">
        <v>1000</v>
      </c>
      <c r="AE331" s="267">
        <v>1000</v>
      </c>
      <c r="AF331" s="267">
        <v>1000</v>
      </c>
      <c r="AG331" s="267">
        <v>1000</v>
      </c>
      <c r="AH331" s="267">
        <v>1000</v>
      </c>
      <c r="AI331" s="267">
        <v>1000</v>
      </c>
      <c r="AJ331" s="267">
        <v>1000</v>
      </c>
      <c r="AK331" s="267">
        <v>1000</v>
      </c>
      <c r="AL331" s="267">
        <v>1000</v>
      </c>
      <c r="AM331" s="267">
        <v>1000</v>
      </c>
      <c r="AN331" s="267">
        <v>1000</v>
      </c>
      <c r="AO331" s="267">
        <v>1000</v>
      </c>
      <c r="AP331" s="267">
        <v>1000</v>
      </c>
      <c r="AQ331" s="267">
        <v>1000</v>
      </c>
      <c r="AR331" s="267">
        <v>1000</v>
      </c>
      <c r="AS331" s="267">
        <v>1000</v>
      </c>
      <c r="AT331" s="267">
        <v>1000</v>
      </c>
      <c r="AU331" s="267">
        <v>1000</v>
      </c>
      <c r="AV331" s="267">
        <v>1000</v>
      </c>
      <c r="AW331" s="267">
        <v>1000</v>
      </c>
      <c r="AX331" s="267">
        <v>1000</v>
      </c>
      <c r="AY331" s="267">
        <v>1000</v>
      </c>
      <c r="AZ331" s="267">
        <v>1000</v>
      </c>
      <c r="BA331" s="267">
        <v>1000</v>
      </c>
      <c r="BB331" s="267">
        <v>1000</v>
      </c>
      <c r="BC331" s="267">
        <v>1000</v>
      </c>
      <c r="BD331" s="267">
        <v>1000</v>
      </c>
      <c r="BE331" s="267">
        <v>1000</v>
      </c>
      <c r="BF331" s="267">
        <v>1000</v>
      </c>
      <c r="BG331" s="267">
        <v>1000</v>
      </c>
      <c r="BH331" s="267">
        <v>1000</v>
      </c>
      <c r="BI331" s="267">
        <v>1000</v>
      </c>
      <c r="BJ331" s="267">
        <v>1000</v>
      </c>
      <c r="BK331" s="267">
        <v>1000</v>
      </c>
      <c r="BL331" s="267">
        <v>1000</v>
      </c>
      <c r="BM331" s="267">
        <v>1000</v>
      </c>
      <c r="BN331" s="267">
        <v>1000</v>
      </c>
      <c r="BO331" s="267">
        <v>1000</v>
      </c>
      <c r="BP331" s="267">
        <v>1000</v>
      </c>
      <c r="BQ331" s="267">
        <v>1000</v>
      </c>
      <c r="BR331" s="267">
        <v>1000</v>
      </c>
      <c r="BS331" s="267">
        <v>1000</v>
      </c>
      <c r="BT331" s="267">
        <v>1000</v>
      </c>
      <c r="BU331" s="267">
        <v>1000</v>
      </c>
      <c r="BV331" s="267">
        <v>1000</v>
      </c>
      <c r="BW331" s="267">
        <v>1000</v>
      </c>
      <c r="BX331" s="267">
        <v>1000</v>
      </c>
      <c r="BY331" s="267">
        <v>1000</v>
      </c>
      <c r="BZ331" s="267">
        <v>1000</v>
      </c>
      <c r="CA331" s="267">
        <v>1000</v>
      </c>
      <c r="CB331" s="267">
        <v>1000</v>
      </c>
      <c r="CC331" s="267">
        <v>1000</v>
      </c>
      <c r="CD331" s="267">
        <v>1000</v>
      </c>
      <c r="CE331" s="267">
        <v>1000</v>
      </c>
      <c r="CF331" s="267">
        <v>1000</v>
      </c>
      <c r="CG331" s="267">
        <v>1000</v>
      </c>
      <c r="CH331" s="267">
        <v>1000</v>
      </c>
      <c r="CI331" s="267">
        <v>1000</v>
      </c>
      <c r="CJ331" s="267">
        <v>1000</v>
      </c>
      <c r="CK331" s="267">
        <v>1000</v>
      </c>
      <c r="CL331" s="267">
        <v>1000</v>
      </c>
      <c r="CM331" s="267">
        <v>1000</v>
      </c>
      <c r="CN331" s="267">
        <v>1000</v>
      </c>
      <c r="CO331" s="267">
        <v>1000</v>
      </c>
      <c r="CP331" s="267">
        <v>1000</v>
      </c>
      <c r="CQ331" s="267">
        <v>1000</v>
      </c>
      <c r="CR331" s="267">
        <v>1000</v>
      </c>
      <c r="CS331" s="267">
        <v>1000</v>
      </c>
      <c r="CT331" s="267">
        <v>1000</v>
      </c>
      <c r="CU331" s="267">
        <v>1000</v>
      </c>
      <c r="CV331" s="267">
        <v>1000</v>
      </c>
      <c r="CW331" s="267">
        <v>1000</v>
      </c>
      <c r="CX331" s="267">
        <v>1000</v>
      </c>
      <c r="CY331" s="267">
        <v>1000</v>
      </c>
      <c r="CZ331" s="267">
        <v>1000</v>
      </c>
      <c r="DA331" s="267">
        <v>1000</v>
      </c>
      <c r="DB331" s="267">
        <v>1000</v>
      </c>
      <c r="DC331" s="267">
        <v>50000</v>
      </c>
      <c r="DD331" s="267">
        <v>1000</v>
      </c>
      <c r="DE331" s="267">
        <v>9000</v>
      </c>
      <c r="DF331" s="267">
        <v>1000</v>
      </c>
      <c r="DG331" s="267">
        <v>1000</v>
      </c>
      <c r="DH331" s="267">
        <v>1000</v>
      </c>
      <c r="DI331" s="267">
        <v>1000</v>
      </c>
      <c r="DJ331" s="267">
        <v>1000</v>
      </c>
      <c r="DK331" s="267">
        <v>1000</v>
      </c>
      <c r="DL331" s="267">
        <v>1000</v>
      </c>
      <c r="DM331" s="267">
        <v>1000</v>
      </c>
      <c r="DN331" s="267">
        <v>1000</v>
      </c>
      <c r="DO331" s="267">
        <v>1000</v>
      </c>
      <c r="DP331" s="267">
        <v>1000</v>
      </c>
      <c r="DQ331" s="267">
        <v>1000</v>
      </c>
      <c r="DR331" s="267">
        <v>6000</v>
      </c>
      <c r="DS331" s="267">
        <v>12000</v>
      </c>
      <c r="DT331" s="267">
        <v>22000</v>
      </c>
      <c r="DU331" s="267">
        <v>32000</v>
      </c>
      <c r="DV331" s="267">
        <v>3000</v>
      </c>
      <c r="DW331" s="267">
        <v>168000</v>
      </c>
      <c r="DX331" s="267">
        <v>27000</v>
      </c>
      <c r="DY331" s="267">
        <v>119000</v>
      </c>
      <c r="DZ331" s="267">
        <v>27000</v>
      </c>
      <c r="EA331" s="267">
        <v>43000</v>
      </c>
      <c r="EB331" s="267">
        <v>3000</v>
      </c>
      <c r="EC331" s="267">
        <v>60000</v>
      </c>
      <c r="ED331" s="267">
        <v>14000</v>
      </c>
      <c r="EE331" s="267">
        <v>134000</v>
      </c>
      <c r="EF331" s="267">
        <v>28000</v>
      </c>
      <c r="EG331" s="267">
        <v>189000</v>
      </c>
      <c r="EH331" s="267">
        <v>20000</v>
      </c>
      <c r="EI331" s="267">
        <v>214000</v>
      </c>
      <c r="EJ331" s="267">
        <v>19000</v>
      </c>
      <c r="EK331" s="267">
        <v>0</v>
      </c>
      <c r="EL331" s="267">
        <v>0</v>
      </c>
      <c r="EM331" s="267">
        <v>0</v>
      </c>
      <c r="EN331" s="267">
        <v>0</v>
      </c>
      <c r="EO331" s="267">
        <v>1</v>
      </c>
      <c r="EP331" s="267">
        <v>0</v>
      </c>
      <c r="EQ331" s="267">
        <v>0</v>
      </c>
      <c r="ER331" s="267" t="s">
        <v>1964</v>
      </c>
    </row>
    <row r="332" spans="1:148" x14ac:dyDescent="0.35">
      <c r="A332" s="267" t="s">
        <v>2137</v>
      </c>
      <c r="B332" s="267">
        <v>1000</v>
      </c>
      <c r="C332" s="267">
        <v>1000</v>
      </c>
      <c r="D332" s="267">
        <v>1000</v>
      </c>
      <c r="E332" s="267">
        <v>1000</v>
      </c>
      <c r="F332" s="267">
        <v>1000</v>
      </c>
      <c r="G332" s="267">
        <v>1000</v>
      </c>
      <c r="H332" s="267">
        <v>1000</v>
      </c>
      <c r="I332" s="267">
        <v>1000</v>
      </c>
      <c r="J332" s="267">
        <v>1000</v>
      </c>
      <c r="K332" s="267">
        <v>1000</v>
      </c>
      <c r="L332" s="267">
        <v>1000</v>
      </c>
      <c r="M332" s="267">
        <v>1000</v>
      </c>
      <c r="N332" s="267">
        <v>1000</v>
      </c>
      <c r="O332" s="267">
        <v>1000</v>
      </c>
      <c r="P332" s="267">
        <v>1000</v>
      </c>
      <c r="Q332" s="267">
        <v>1000</v>
      </c>
      <c r="R332" s="267">
        <v>1000</v>
      </c>
      <c r="S332" s="267">
        <v>1000</v>
      </c>
      <c r="T332" s="267">
        <v>1000</v>
      </c>
      <c r="U332" s="267">
        <v>1000</v>
      </c>
      <c r="V332" s="267">
        <v>1000</v>
      </c>
      <c r="W332" s="267">
        <v>1000</v>
      </c>
      <c r="X332" s="267">
        <v>1000</v>
      </c>
      <c r="Y332" s="267">
        <v>1000</v>
      </c>
      <c r="Z332" s="267">
        <v>1000</v>
      </c>
      <c r="AA332" s="267">
        <v>1000</v>
      </c>
      <c r="AB332" s="267">
        <v>1000</v>
      </c>
      <c r="AC332" s="267">
        <v>1000</v>
      </c>
      <c r="AD332" s="267">
        <v>1000</v>
      </c>
      <c r="AE332" s="267">
        <v>1000</v>
      </c>
      <c r="AF332" s="267">
        <v>1000</v>
      </c>
      <c r="AG332" s="267">
        <v>1000</v>
      </c>
      <c r="AH332" s="267">
        <v>1000</v>
      </c>
      <c r="AI332" s="267">
        <v>1000</v>
      </c>
      <c r="AJ332" s="267">
        <v>1000</v>
      </c>
      <c r="AK332" s="267">
        <v>1000</v>
      </c>
      <c r="AL332" s="267">
        <v>1000</v>
      </c>
      <c r="AM332" s="267">
        <v>1000</v>
      </c>
      <c r="AN332" s="267">
        <v>1000</v>
      </c>
      <c r="AO332" s="267">
        <v>1000</v>
      </c>
      <c r="AP332" s="267">
        <v>1000</v>
      </c>
      <c r="AQ332" s="267">
        <v>1000</v>
      </c>
      <c r="AR332" s="267">
        <v>1000</v>
      </c>
      <c r="AS332" s="267">
        <v>1000</v>
      </c>
      <c r="AT332" s="267">
        <v>1000</v>
      </c>
      <c r="AU332" s="267">
        <v>1000</v>
      </c>
      <c r="AV332" s="267">
        <v>1000</v>
      </c>
      <c r="AW332" s="267">
        <v>1000</v>
      </c>
      <c r="AX332" s="267">
        <v>1000</v>
      </c>
      <c r="AY332" s="267">
        <v>1000</v>
      </c>
      <c r="AZ332" s="267">
        <v>1000</v>
      </c>
      <c r="BA332" s="267">
        <v>1000</v>
      </c>
      <c r="BB332" s="267">
        <v>1000</v>
      </c>
      <c r="BC332" s="267">
        <v>1000</v>
      </c>
      <c r="BD332" s="267">
        <v>1000</v>
      </c>
      <c r="BE332" s="267">
        <v>1000</v>
      </c>
      <c r="BF332" s="267">
        <v>1000</v>
      </c>
      <c r="BG332" s="267">
        <v>1000</v>
      </c>
      <c r="BH332" s="267">
        <v>1000</v>
      </c>
      <c r="BI332" s="267">
        <v>1000</v>
      </c>
      <c r="BJ332" s="267">
        <v>1000</v>
      </c>
      <c r="BK332" s="267">
        <v>1000</v>
      </c>
      <c r="BL332" s="267">
        <v>1000</v>
      </c>
      <c r="BM332" s="267">
        <v>1000</v>
      </c>
      <c r="BN332" s="267">
        <v>1000</v>
      </c>
      <c r="BO332" s="267">
        <v>1000</v>
      </c>
      <c r="BP332" s="267">
        <v>1000</v>
      </c>
      <c r="BQ332" s="267">
        <v>1000</v>
      </c>
      <c r="BR332" s="267">
        <v>1000</v>
      </c>
      <c r="BS332" s="267">
        <v>1000</v>
      </c>
      <c r="BT332" s="267">
        <v>1000</v>
      </c>
      <c r="BU332" s="267">
        <v>1000</v>
      </c>
      <c r="BV332" s="267">
        <v>1000</v>
      </c>
      <c r="BW332" s="267">
        <v>1000</v>
      </c>
      <c r="BX332" s="267">
        <v>1000</v>
      </c>
      <c r="BY332" s="267">
        <v>1000</v>
      </c>
      <c r="BZ332" s="267">
        <v>1000</v>
      </c>
      <c r="CA332" s="267">
        <v>1000</v>
      </c>
      <c r="CB332" s="267">
        <v>1000</v>
      </c>
      <c r="CC332" s="267">
        <v>1000</v>
      </c>
      <c r="CD332" s="267">
        <v>1000</v>
      </c>
      <c r="CE332" s="267">
        <v>1000</v>
      </c>
      <c r="CF332" s="267">
        <v>1000</v>
      </c>
      <c r="CG332" s="267">
        <v>1000</v>
      </c>
      <c r="CH332" s="267">
        <v>1000</v>
      </c>
      <c r="CI332" s="267">
        <v>1000</v>
      </c>
      <c r="CJ332" s="267">
        <v>1000</v>
      </c>
      <c r="CK332" s="267">
        <v>1000</v>
      </c>
      <c r="CL332" s="267">
        <v>1000</v>
      </c>
      <c r="CM332" s="267">
        <v>1000</v>
      </c>
      <c r="CN332" s="267">
        <v>1000</v>
      </c>
      <c r="CO332" s="267">
        <v>1000</v>
      </c>
      <c r="CP332" s="267">
        <v>1000</v>
      </c>
      <c r="CQ332" s="267">
        <v>1000</v>
      </c>
      <c r="CR332" s="267">
        <v>1000</v>
      </c>
      <c r="CS332" s="267">
        <v>1000</v>
      </c>
      <c r="CT332" s="267">
        <v>1000</v>
      </c>
      <c r="CU332" s="267">
        <v>1000</v>
      </c>
      <c r="CV332" s="267">
        <v>1000</v>
      </c>
      <c r="CW332" s="267">
        <v>1000</v>
      </c>
      <c r="CX332" s="267">
        <v>1000</v>
      </c>
      <c r="CY332" s="267">
        <v>1000</v>
      </c>
      <c r="CZ332" s="267">
        <v>1000</v>
      </c>
      <c r="DA332" s="267">
        <v>1000</v>
      </c>
      <c r="DB332" s="267">
        <v>1000</v>
      </c>
      <c r="DC332" s="267">
        <v>50000</v>
      </c>
      <c r="DD332" s="267">
        <v>1000</v>
      </c>
      <c r="DE332" s="267">
        <v>9000</v>
      </c>
      <c r="DF332" s="267">
        <v>1000</v>
      </c>
      <c r="DG332" s="267">
        <v>1000</v>
      </c>
      <c r="DH332" s="267">
        <v>1000</v>
      </c>
      <c r="DI332" s="267">
        <v>1000</v>
      </c>
      <c r="DJ332" s="267">
        <v>1000</v>
      </c>
      <c r="DK332" s="267">
        <v>1000</v>
      </c>
      <c r="DL332" s="267">
        <v>1000</v>
      </c>
      <c r="DM332" s="267">
        <v>1000</v>
      </c>
      <c r="DN332" s="267">
        <v>1000</v>
      </c>
      <c r="DO332" s="267">
        <v>1000</v>
      </c>
      <c r="DP332" s="267">
        <v>1000</v>
      </c>
      <c r="DQ332" s="267">
        <v>1000</v>
      </c>
      <c r="DR332" s="267">
        <v>6000</v>
      </c>
      <c r="DS332" s="267">
        <v>12000</v>
      </c>
      <c r="DT332" s="267">
        <v>22000</v>
      </c>
      <c r="DU332" s="267">
        <v>32000</v>
      </c>
      <c r="DV332" s="267">
        <v>3000</v>
      </c>
      <c r="DW332" s="267">
        <v>168000</v>
      </c>
      <c r="DX332" s="267">
        <v>27000</v>
      </c>
      <c r="DY332" s="267">
        <v>119000</v>
      </c>
      <c r="DZ332" s="267">
        <v>27000</v>
      </c>
      <c r="EA332" s="267">
        <v>43000</v>
      </c>
      <c r="EB332" s="267">
        <v>3000</v>
      </c>
      <c r="EC332" s="267">
        <v>60000</v>
      </c>
      <c r="ED332" s="267">
        <v>14000</v>
      </c>
      <c r="EE332" s="267">
        <v>134000</v>
      </c>
      <c r="EF332" s="267">
        <v>28000</v>
      </c>
      <c r="EG332" s="267">
        <v>189000</v>
      </c>
      <c r="EH332" s="267">
        <v>20000</v>
      </c>
      <c r="EI332" s="267">
        <v>214000</v>
      </c>
      <c r="EJ332" s="267">
        <v>19000</v>
      </c>
      <c r="EK332" s="267">
        <v>0</v>
      </c>
      <c r="EL332" s="267">
        <v>0</v>
      </c>
      <c r="EM332" s="267">
        <v>0</v>
      </c>
      <c r="EN332" s="267">
        <v>0</v>
      </c>
      <c r="EO332" s="267">
        <v>1</v>
      </c>
      <c r="EP332" s="267">
        <v>0</v>
      </c>
      <c r="EQ332" s="267">
        <v>0</v>
      </c>
      <c r="ER332" s="267" t="s">
        <v>2135</v>
      </c>
    </row>
    <row r="333" spans="1:148" x14ac:dyDescent="0.35">
      <c r="A333" s="267" t="s">
        <v>2107</v>
      </c>
      <c r="B333" s="267">
        <v>1000</v>
      </c>
      <c r="C333" s="267">
        <v>1000</v>
      </c>
      <c r="D333" s="267">
        <v>1000</v>
      </c>
      <c r="E333" s="267">
        <v>1000</v>
      </c>
      <c r="F333" s="267">
        <v>1000</v>
      </c>
      <c r="G333" s="267">
        <v>1000</v>
      </c>
      <c r="H333" s="267">
        <v>1000</v>
      </c>
      <c r="I333" s="267">
        <v>1000</v>
      </c>
      <c r="J333" s="267">
        <v>1000</v>
      </c>
      <c r="K333" s="267">
        <v>1000</v>
      </c>
      <c r="L333" s="267">
        <v>1000</v>
      </c>
      <c r="M333" s="267">
        <v>1000</v>
      </c>
      <c r="N333" s="267">
        <v>1000</v>
      </c>
      <c r="O333" s="267">
        <v>1000</v>
      </c>
      <c r="P333" s="267">
        <v>1000</v>
      </c>
      <c r="Q333" s="267">
        <v>1000</v>
      </c>
      <c r="R333" s="267">
        <v>1000</v>
      </c>
      <c r="S333" s="267">
        <v>1000</v>
      </c>
      <c r="T333" s="267">
        <v>1000</v>
      </c>
      <c r="U333" s="267">
        <v>1000</v>
      </c>
      <c r="V333" s="267">
        <v>1000</v>
      </c>
      <c r="W333" s="267">
        <v>1000</v>
      </c>
      <c r="X333" s="267">
        <v>1000</v>
      </c>
      <c r="Y333" s="267">
        <v>1000</v>
      </c>
      <c r="Z333" s="267">
        <v>1000</v>
      </c>
      <c r="AA333" s="267">
        <v>1000</v>
      </c>
      <c r="AB333" s="267">
        <v>1000</v>
      </c>
      <c r="AC333" s="267">
        <v>1000</v>
      </c>
      <c r="AD333" s="267">
        <v>1000</v>
      </c>
      <c r="AE333" s="267">
        <v>1000</v>
      </c>
      <c r="AF333" s="267">
        <v>1000</v>
      </c>
      <c r="AG333" s="267">
        <v>1000</v>
      </c>
      <c r="AH333" s="267">
        <v>1000</v>
      </c>
      <c r="AI333" s="267">
        <v>1000</v>
      </c>
      <c r="AJ333" s="267">
        <v>1000</v>
      </c>
      <c r="AK333" s="267">
        <v>1000</v>
      </c>
      <c r="AL333" s="267">
        <v>1000</v>
      </c>
      <c r="AM333" s="267">
        <v>1000</v>
      </c>
      <c r="AN333" s="267">
        <v>1000</v>
      </c>
      <c r="AO333" s="267">
        <v>1000</v>
      </c>
      <c r="AP333" s="267">
        <v>1000</v>
      </c>
      <c r="AQ333" s="267">
        <v>1000</v>
      </c>
      <c r="AR333" s="267">
        <v>1000</v>
      </c>
      <c r="AS333" s="267">
        <v>1000</v>
      </c>
      <c r="AT333" s="267">
        <v>1000</v>
      </c>
      <c r="AU333" s="267">
        <v>1000</v>
      </c>
      <c r="AV333" s="267">
        <v>1000</v>
      </c>
      <c r="AW333" s="267">
        <v>1000</v>
      </c>
      <c r="AX333" s="267">
        <v>1000</v>
      </c>
      <c r="AY333" s="267">
        <v>1000</v>
      </c>
      <c r="AZ333" s="267">
        <v>1000</v>
      </c>
      <c r="BA333" s="267">
        <v>1000</v>
      </c>
      <c r="BB333" s="267">
        <v>1000</v>
      </c>
      <c r="BC333" s="267">
        <v>1000</v>
      </c>
      <c r="BD333" s="267">
        <v>1000</v>
      </c>
      <c r="BE333" s="267">
        <v>1000</v>
      </c>
      <c r="BF333" s="267">
        <v>1000</v>
      </c>
      <c r="BG333" s="267">
        <v>1000</v>
      </c>
      <c r="BH333" s="267">
        <v>1000</v>
      </c>
      <c r="BI333" s="267">
        <v>1000</v>
      </c>
      <c r="BJ333" s="267">
        <v>1000</v>
      </c>
      <c r="BK333" s="267">
        <v>1000</v>
      </c>
      <c r="BL333" s="267">
        <v>1000</v>
      </c>
      <c r="BM333" s="267">
        <v>1000</v>
      </c>
      <c r="BN333" s="267">
        <v>1000</v>
      </c>
      <c r="BO333" s="267">
        <v>1000</v>
      </c>
      <c r="BP333" s="267">
        <v>1000</v>
      </c>
      <c r="BQ333" s="267">
        <v>1000</v>
      </c>
      <c r="BR333" s="267">
        <v>1000</v>
      </c>
      <c r="BS333" s="267">
        <v>1000</v>
      </c>
      <c r="BT333" s="267">
        <v>1000</v>
      </c>
      <c r="BU333" s="267">
        <v>1000</v>
      </c>
      <c r="BV333" s="267">
        <v>1000</v>
      </c>
      <c r="BW333" s="267">
        <v>1000</v>
      </c>
      <c r="BX333" s="267">
        <v>1000</v>
      </c>
      <c r="BY333" s="267">
        <v>1000</v>
      </c>
      <c r="BZ333" s="267">
        <v>1000</v>
      </c>
      <c r="CA333" s="267">
        <v>1000</v>
      </c>
      <c r="CB333" s="267">
        <v>1000</v>
      </c>
      <c r="CC333" s="267">
        <v>1000</v>
      </c>
      <c r="CD333" s="267">
        <v>1000</v>
      </c>
      <c r="CE333" s="267">
        <v>1000</v>
      </c>
      <c r="CF333" s="267">
        <v>1000</v>
      </c>
      <c r="CG333" s="267">
        <v>1000</v>
      </c>
      <c r="CH333" s="267">
        <v>1000</v>
      </c>
      <c r="CI333" s="267">
        <v>1000</v>
      </c>
      <c r="CJ333" s="267">
        <v>1000</v>
      </c>
      <c r="CK333" s="267">
        <v>1000</v>
      </c>
      <c r="CL333" s="267">
        <v>1000</v>
      </c>
      <c r="CM333" s="267">
        <v>1000</v>
      </c>
      <c r="CN333" s="267">
        <v>1000</v>
      </c>
      <c r="CO333" s="267">
        <v>1000</v>
      </c>
      <c r="CP333" s="267">
        <v>1000</v>
      </c>
      <c r="CQ333" s="267">
        <v>1000</v>
      </c>
      <c r="CR333" s="267">
        <v>1000</v>
      </c>
      <c r="CS333" s="267">
        <v>1000</v>
      </c>
      <c r="CT333" s="267">
        <v>1000</v>
      </c>
      <c r="CU333" s="267">
        <v>1000</v>
      </c>
      <c r="CV333" s="267">
        <v>1000</v>
      </c>
      <c r="CW333" s="267">
        <v>1000</v>
      </c>
      <c r="CX333" s="267">
        <v>1000</v>
      </c>
      <c r="CY333" s="267">
        <v>1000</v>
      </c>
      <c r="CZ333" s="267">
        <v>1000</v>
      </c>
      <c r="DA333" s="267">
        <v>1000</v>
      </c>
      <c r="DB333" s="267">
        <v>1000</v>
      </c>
      <c r="DC333" s="267">
        <v>50000</v>
      </c>
      <c r="DD333" s="267">
        <v>1000</v>
      </c>
      <c r="DE333" s="267">
        <v>9000</v>
      </c>
      <c r="DF333" s="267">
        <v>1000</v>
      </c>
      <c r="DG333" s="267">
        <v>1000</v>
      </c>
      <c r="DH333" s="267">
        <v>1000</v>
      </c>
      <c r="DI333" s="267">
        <v>1000</v>
      </c>
      <c r="DJ333" s="267">
        <v>1000</v>
      </c>
      <c r="DK333" s="267">
        <v>1000</v>
      </c>
      <c r="DL333" s="267">
        <v>1000</v>
      </c>
      <c r="DM333" s="267">
        <v>1000</v>
      </c>
      <c r="DN333" s="267">
        <v>1000</v>
      </c>
      <c r="DO333" s="267">
        <v>1000</v>
      </c>
      <c r="DP333" s="267">
        <v>1000</v>
      </c>
      <c r="DQ333" s="267">
        <v>1000</v>
      </c>
      <c r="DR333" s="267">
        <v>6000</v>
      </c>
      <c r="DS333" s="267">
        <v>12000</v>
      </c>
      <c r="DT333" s="267">
        <v>22000</v>
      </c>
      <c r="DU333" s="267">
        <v>32000</v>
      </c>
      <c r="DV333" s="267">
        <v>3000</v>
      </c>
      <c r="DW333" s="267">
        <v>168000</v>
      </c>
      <c r="DX333" s="267">
        <v>27000</v>
      </c>
      <c r="DY333" s="267">
        <v>119000</v>
      </c>
      <c r="DZ333" s="267">
        <v>27000</v>
      </c>
      <c r="EA333" s="267">
        <v>43000</v>
      </c>
      <c r="EB333" s="267">
        <v>3000</v>
      </c>
      <c r="EC333" s="267">
        <v>60000</v>
      </c>
      <c r="ED333" s="267">
        <v>14000</v>
      </c>
      <c r="EE333" s="267">
        <v>134000</v>
      </c>
      <c r="EF333" s="267">
        <v>28000</v>
      </c>
      <c r="EG333" s="267">
        <v>189000</v>
      </c>
      <c r="EH333" s="267">
        <v>20000</v>
      </c>
      <c r="EI333" s="267">
        <v>214000</v>
      </c>
      <c r="EJ333" s="267">
        <v>19000</v>
      </c>
      <c r="EK333" s="267">
        <v>0</v>
      </c>
      <c r="EL333" s="267">
        <v>0</v>
      </c>
      <c r="EM333" s="267">
        <v>0</v>
      </c>
      <c r="EN333" s="267">
        <v>0</v>
      </c>
      <c r="EO333" s="267">
        <v>1</v>
      </c>
      <c r="EP333" s="267">
        <v>0</v>
      </c>
      <c r="EQ333" s="267">
        <v>0</v>
      </c>
      <c r="ER333" s="267" t="s">
        <v>2105</v>
      </c>
    </row>
    <row r="334" spans="1:148" x14ac:dyDescent="0.35">
      <c r="A334" s="267" t="s">
        <v>1262</v>
      </c>
      <c r="B334" s="267">
        <v>1000</v>
      </c>
      <c r="C334" s="267">
        <v>1000</v>
      </c>
      <c r="D334" s="267">
        <v>1000</v>
      </c>
      <c r="E334" s="267">
        <v>1000</v>
      </c>
      <c r="F334" s="267">
        <v>1000</v>
      </c>
      <c r="G334" s="267">
        <v>1000</v>
      </c>
      <c r="H334" s="267">
        <v>1000</v>
      </c>
      <c r="I334" s="267">
        <v>1000</v>
      </c>
      <c r="J334" s="267">
        <v>1000</v>
      </c>
      <c r="K334" s="267">
        <v>1000</v>
      </c>
      <c r="L334" s="267">
        <v>1000</v>
      </c>
      <c r="M334" s="267">
        <v>1000</v>
      </c>
      <c r="N334" s="267">
        <v>1000</v>
      </c>
      <c r="O334" s="267">
        <v>1000</v>
      </c>
      <c r="P334" s="267">
        <v>1000</v>
      </c>
      <c r="Q334" s="267">
        <v>1000</v>
      </c>
      <c r="R334" s="267">
        <v>1000</v>
      </c>
      <c r="S334" s="267">
        <v>1000</v>
      </c>
      <c r="T334" s="267">
        <v>1000</v>
      </c>
      <c r="U334" s="267">
        <v>1000</v>
      </c>
      <c r="V334" s="267">
        <v>1000</v>
      </c>
      <c r="W334" s="267">
        <v>1000</v>
      </c>
      <c r="X334" s="267">
        <v>1000</v>
      </c>
      <c r="Y334" s="267">
        <v>1000</v>
      </c>
      <c r="Z334" s="267">
        <v>1000</v>
      </c>
      <c r="AA334" s="267">
        <v>1000</v>
      </c>
      <c r="AB334" s="267">
        <v>1000</v>
      </c>
      <c r="AC334" s="267">
        <v>1000</v>
      </c>
      <c r="AD334" s="267">
        <v>1000</v>
      </c>
      <c r="AE334" s="267">
        <v>1000</v>
      </c>
      <c r="AF334" s="267">
        <v>1000</v>
      </c>
      <c r="AG334" s="267">
        <v>1000</v>
      </c>
      <c r="AH334" s="267">
        <v>1000</v>
      </c>
      <c r="AI334" s="267">
        <v>1000</v>
      </c>
      <c r="AJ334" s="267">
        <v>1000</v>
      </c>
      <c r="AK334" s="267">
        <v>1000</v>
      </c>
      <c r="AL334" s="267">
        <v>1000</v>
      </c>
      <c r="AM334" s="267">
        <v>1000</v>
      </c>
      <c r="AN334" s="267">
        <v>1000</v>
      </c>
      <c r="AO334" s="267">
        <v>1000</v>
      </c>
      <c r="AP334" s="267">
        <v>1000</v>
      </c>
      <c r="AQ334" s="267">
        <v>1000</v>
      </c>
      <c r="AR334" s="267">
        <v>1000</v>
      </c>
      <c r="AS334" s="267">
        <v>1000</v>
      </c>
      <c r="AT334" s="267">
        <v>1000</v>
      </c>
      <c r="AU334" s="267">
        <v>1000</v>
      </c>
      <c r="AV334" s="267">
        <v>1000</v>
      </c>
      <c r="AW334" s="267">
        <v>1000</v>
      </c>
      <c r="AX334" s="267">
        <v>1000</v>
      </c>
      <c r="AY334" s="267">
        <v>1000</v>
      </c>
      <c r="AZ334" s="267">
        <v>1000</v>
      </c>
      <c r="BA334" s="267">
        <v>1000</v>
      </c>
      <c r="BB334" s="267">
        <v>1000</v>
      </c>
      <c r="BC334" s="267">
        <v>1000</v>
      </c>
      <c r="BD334" s="267">
        <v>1000</v>
      </c>
      <c r="BE334" s="267">
        <v>1000</v>
      </c>
      <c r="BF334" s="267">
        <v>1000</v>
      </c>
      <c r="BG334" s="267">
        <v>1000</v>
      </c>
      <c r="BH334" s="267">
        <v>1000</v>
      </c>
      <c r="BI334" s="267">
        <v>1000</v>
      </c>
      <c r="BJ334" s="267">
        <v>1000</v>
      </c>
      <c r="BK334" s="267">
        <v>1000</v>
      </c>
      <c r="BL334" s="267">
        <v>1000</v>
      </c>
      <c r="BM334" s="267">
        <v>1000</v>
      </c>
      <c r="BN334" s="267">
        <v>1000</v>
      </c>
      <c r="BO334" s="267">
        <v>1000</v>
      </c>
      <c r="BP334" s="267">
        <v>1000</v>
      </c>
      <c r="BQ334" s="267">
        <v>1000</v>
      </c>
      <c r="BR334" s="267">
        <v>1000</v>
      </c>
      <c r="BS334" s="267">
        <v>1000</v>
      </c>
      <c r="BT334" s="267">
        <v>1000</v>
      </c>
      <c r="BU334" s="267">
        <v>1000</v>
      </c>
      <c r="BV334" s="267">
        <v>1000</v>
      </c>
      <c r="BW334" s="267">
        <v>1000</v>
      </c>
      <c r="BX334" s="267">
        <v>1000</v>
      </c>
      <c r="BY334" s="267">
        <v>1000</v>
      </c>
      <c r="BZ334" s="267">
        <v>1000</v>
      </c>
      <c r="CA334" s="267">
        <v>1000</v>
      </c>
      <c r="CB334" s="267">
        <v>1000</v>
      </c>
      <c r="CC334" s="267">
        <v>1000</v>
      </c>
      <c r="CD334" s="267">
        <v>1000</v>
      </c>
      <c r="CE334" s="267">
        <v>1000</v>
      </c>
      <c r="CF334" s="267">
        <v>1000</v>
      </c>
      <c r="CG334" s="267">
        <v>1000</v>
      </c>
      <c r="CH334" s="267">
        <v>1000</v>
      </c>
      <c r="CI334" s="267">
        <v>1000</v>
      </c>
      <c r="CJ334" s="267">
        <v>1000</v>
      </c>
      <c r="CK334" s="267">
        <v>1000</v>
      </c>
      <c r="CL334" s="267">
        <v>1000</v>
      </c>
      <c r="CM334" s="267">
        <v>1000</v>
      </c>
      <c r="CN334" s="267">
        <v>1000</v>
      </c>
      <c r="CO334" s="267">
        <v>1000</v>
      </c>
      <c r="CP334" s="267">
        <v>1000</v>
      </c>
      <c r="CQ334" s="267">
        <v>1000</v>
      </c>
      <c r="CR334" s="267">
        <v>1000</v>
      </c>
      <c r="CS334" s="267">
        <v>1000</v>
      </c>
      <c r="CT334" s="267">
        <v>1000</v>
      </c>
      <c r="CU334" s="267">
        <v>1000</v>
      </c>
      <c r="CV334" s="267">
        <v>1000</v>
      </c>
      <c r="CW334" s="267">
        <v>1000</v>
      </c>
      <c r="CX334" s="267">
        <v>1000</v>
      </c>
      <c r="CY334" s="267">
        <v>1000</v>
      </c>
      <c r="CZ334" s="267">
        <v>1000</v>
      </c>
      <c r="DA334" s="267">
        <v>1000</v>
      </c>
      <c r="DB334" s="267">
        <v>1000</v>
      </c>
      <c r="DC334" s="267">
        <v>50000</v>
      </c>
      <c r="DD334" s="267">
        <v>1000</v>
      </c>
      <c r="DE334" s="267">
        <v>9000</v>
      </c>
      <c r="DF334" s="267">
        <v>1000</v>
      </c>
      <c r="DG334" s="267">
        <v>1000</v>
      </c>
      <c r="DH334" s="267">
        <v>1000</v>
      </c>
      <c r="DI334" s="267">
        <v>1000</v>
      </c>
      <c r="DJ334" s="267">
        <v>1000</v>
      </c>
      <c r="DK334" s="267">
        <v>1000</v>
      </c>
      <c r="DL334" s="267">
        <v>1000</v>
      </c>
      <c r="DM334" s="267">
        <v>1000</v>
      </c>
      <c r="DN334" s="267">
        <v>1000</v>
      </c>
      <c r="DO334" s="267">
        <v>1000</v>
      </c>
      <c r="DP334" s="267">
        <v>1000</v>
      </c>
      <c r="DQ334" s="267">
        <v>1000</v>
      </c>
      <c r="DR334" s="267">
        <v>6000</v>
      </c>
      <c r="DS334" s="267">
        <v>12000</v>
      </c>
      <c r="DT334" s="267">
        <v>22000</v>
      </c>
      <c r="DU334" s="267">
        <v>32000</v>
      </c>
      <c r="DV334" s="267">
        <v>3000</v>
      </c>
      <c r="DW334" s="267">
        <v>168000</v>
      </c>
      <c r="DX334" s="267">
        <v>27000</v>
      </c>
      <c r="DY334" s="267">
        <v>119000</v>
      </c>
      <c r="DZ334" s="267">
        <v>27000</v>
      </c>
      <c r="EA334" s="267">
        <v>43000</v>
      </c>
      <c r="EB334" s="267">
        <v>3000</v>
      </c>
      <c r="EC334" s="267">
        <v>60000</v>
      </c>
      <c r="ED334" s="267">
        <v>14000</v>
      </c>
      <c r="EE334" s="267">
        <v>134000</v>
      </c>
      <c r="EF334" s="267">
        <v>28000</v>
      </c>
      <c r="EG334" s="267">
        <v>189000</v>
      </c>
      <c r="EH334" s="267">
        <v>20000</v>
      </c>
      <c r="EI334" s="267">
        <v>214000</v>
      </c>
      <c r="EJ334" s="267">
        <v>19000</v>
      </c>
      <c r="EK334" s="267">
        <v>0</v>
      </c>
      <c r="EL334" s="267">
        <v>0</v>
      </c>
      <c r="EM334" s="267">
        <v>0</v>
      </c>
      <c r="EN334" s="267">
        <v>0</v>
      </c>
      <c r="EO334" s="267">
        <v>1</v>
      </c>
      <c r="EP334" s="267">
        <v>0</v>
      </c>
      <c r="EQ334" s="267">
        <v>0</v>
      </c>
      <c r="ER334" s="267" t="s">
        <v>1260</v>
      </c>
    </row>
    <row r="335" spans="1:148" x14ac:dyDescent="0.35">
      <c r="A335" s="267" t="s">
        <v>1774</v>
      </c>
      <c r="B335" s="267">
        <v>1000</v>
      </c>
      <c r="C335" s="267">
        <v>1000</v>
      </c>
      <c r="D335" s="267">
        <v>1000</v>
      </c>
      <c r="E335" s="267">
        <v>1000</v>
      </c>
      <c r="F335" s="267">
        <v>1000</v>
      </c>
      <c r="G335" s="267">
        <v>1000</v>
      </c>
      <c r="H335" s="267">
        <v>1000</v>
      </c>
      <c r="I335" s="267">
        <v>1000</v>
      </c>
      <c r="J335" s="267">
        <v>1000</v>
      </c>
      <c r="K335" s="267">
        <v>1000</v>
      </c>
      <c r="L335" s="267">
        <v>1000</v>
      </c>
      <c r="M335" s="267">
        <v>1000</v>
      </c>
      <c r="N335" s="267">
        <v>1000</v>
      </c>
      <c r="O335" s="267">
        <v>1000</v>
      </c>
      <c r="P335" s="267">
        <v>1000</v>
      </c>
      <c r="Q335" s="267">
        <v>1000</v>
      </c>
      <c r="R335" s="267">
        <v>1000</v>
      </c>
      <c r="S335" s="267">
        <v>1000</v>
      </c>
      <c r="T335" s="267">
        <v>1000</v>
      </c>
      <c r="U335" s="267">
        <v>1000</v>
      </c>
      <c r="V335" s="267">
        <v>1000</v>
      </c>
      <c r="W335" s="267">
        <v>1000</v>
      </c>
      <c r="X335" s="267">
        <v>1000</v>
      </c>
      <c r="Y335" s="267">
        <v>1000</v>
      </c>
      <c r="Z335" s="267">
        <v>1000</v>
      </c>
      <c r="AA335" s="267">
        <v>1000</v>
      </c>
      <c r="AB335" s="267">
        <v>1000</v>
      </c>
      <c r="AC335" s="267">
        <v>1000</v>
      </c>
      <c r="AD335" s="267">
        <v>1000</v>
      </c>
      <c r="AE335" s="267">
        <v>1000</v>
      </c>
      <c r="AF335" s="267">
        <v>1000</v>
      </c>
      <c r="AG335" s="267">
        <v>1000</v>
      </c>
      <c r="AH335" s="267">
        <v>1000</v>
      </c>
      <c r="AI335" s="267">
        <v>1000</v>
      </c>
      <c r="AJ335" s="267">
        <v>1000</v>
      </c>
      <c r="AK335" s="267">
        <v>1000</v>
      </c>
      <c r="AL335" s="267">
        <v>1000</v>
      </c>
      <c r="AM335" s="267">
        <v>1000</v>
      </c>
      <c r="AN335" s="267">
        <v>1000</v>
      </c>
      <c r="AO335" s="267">
        <v>1000</v>
      </c>
      <c r="AP335" s="267">
        <v>1000</v>
      </c>
      <c r="AQ335" s="267">
        <v>1000</v>
      </c>
      <c r="AR335" s="267">
        <v>1000</v>
      </c>
      <c r="AS335" s="267">
        <v>1000</v>
      </c>
      <c r="AT335" s="267">
        <v>1000</v>
      </c>
      <c r="AU335" s="267">
        <v>1000</v>
      </c>
      <c r="AV335" s="267">
        <v>1000</v>
      </c>
      <c r="AW335" s="267">
        <v>1000</v>
      </c>
      <c r="AX335" s="267">
        <v>1000</v>
      </c>
      <c r="AY335" s="267">
        <v>1000</v>
      </c>
      <c r="AZ335" s="267">
        <v>1000</v>
      </c>
      <c r="BA335" s="267">
        <v>1000</v>
      </c>
      <c r="BB335" s="267">
        <v>1000</v>
      </c>
      <c r="BC335" s="267">
        <v>1000</v>
      </c>
      <c r="BD335" s="267">
        <v>1000</v>
      </c>
      <c r="BE335" s="267">
        <v>1000</v>
      </c>
      <c r="BF335" s="267">
        <v>1000</v>
      </c>
      <c r="BG335" s="267">
        <v>1000</v>
      </c>
      <c r="BH335" s="267">
        <v>1000</v>
      </c>
      <c r="BI335" s="267">
        <v>1000</v>
      </c>
      <c r="BJ335" s="267">
        <v>1000</v>
      </c>
      <c r="BK335" s="267">
        <v>1000</v>
      </c>
      <c r="BL335" s="267">
        <v>1000</v>
      </c>
      <c r="BM335" s="267">
        <v>1000</v>
      </c>
      <c r="BN335" s="267">
        <v>1000</v>
      </c>
      <c r="BO335" s="267">
        <v>1000</v>
      </c>
      <c r="BP335" s="267">
        <v>1000</v>
      </c>
      <c r="BQ335" s="267">
        <v>1000</v>
      </c>
      <c r="BR335" s="267">
        <v>1000</v>
      </c>
      <c r="BS335" s="267">
        <v>1000</v>
      </c>
      <c r="BT335" s="267">
        <v>1000</v>
      </c>
      <c r="BU335" s="267">
        <v>1000</v>
      </c>
      <c r="BV335" s="267">
        <v>1000</v>
      </c>
      <c r="BW335" s="267">
        <v>1000</v>
      </c>
      <c r="BX335" s="267">
        <v>1000</v>
      </c>
      <c r="BY335" s="267">
        <v>1000</v>
      </c>
      <c r="BZ335" s="267">
        <v>1000</v>
      </c>
      <c r="CA335" s="267">
        <v>1000</v>
      </c>
      <c r="CB335" s="267">
        <v>1000</v>
      </c>
      <c r="CC335" s="267">
        <v>1000</v>
      </c>
      <c r="CD335" s="267">
        <v>1000</v>
      </c>
      <c r="CE335" s="267">
        <v>1000</v>
      </c>
      <c r="CF335" s="267">
        <v>1000</v>
      </c>
      <c r="CG335" s="267">
        <v>1000</v>
      </c>
      <c r="CH335" s="267">
        <v>1000</v>
      </c>
      <c r="CI335" s="267">
        <v>1000</v>
      </c>
      <c r="CJ335" s="267">
        <v>1000</v>
      </c>
      <c r="CK335" s="267">
        <v>1000</v>
      </c>
      <c r="CL335" s="267">
        <v>1000</v>
      </c>
      <c r="CM335" s="267">
        <v>1000</v>
      </c>
      <c r="CN335" s="267">
        <v>1000</v>
      </c>
      <c r="CO335" s="267">
        <v>1000</v>
      </c>
      <c r="CP335" s="267">
        <v>1000</v>
      </c>
      <c r="CQ335" s="267">
        <v>1000</v>
      </c>
      <c r="CR335" s="267">
        <v>1000</v>
      </c>
      <c r="CS335" s="267">
        <v>1000</v>
      </c>
      <c r="CT335" s="267">
        <v>1000</v>
      </c>
      <c r="CU335" s="267">
        <v>1000</v>
      </c>
      <c r="CV335" s="267">
        <v>1000</v>
      </c>
      <c r="CW335" s="267">
        <v>1000</v>
      </c>
      <c r="CX335" s="267">
        <v>1000</v>
      </c>
      <c r="CY335" s="267">
        <v>1000</v>
      </c>
      <c r="CZ335" s="267">
        <v>1000</v>
      </c>
      <c r="DA335" s="267">
        <v>1000</v>
      </c>
      <c r="DB335" s="267">
        <v>1000</v>
      </c>
      <c r="DC335" s="267">
        <v>50000</v>
      </c>
      <c r="DD335" s="267">
        <v>1000</v>
      </c>
      <c r="DE335" s="267">
        <v>9000</v>
      </c>
      <c r="DF335" s="267">
        <v>1000</v>
      </c>
      <c r="DG335" s="267">
        <v>1000</v>
      </c>
      <c r="DH335" s="267">
        <v>1000</v>
      </c>
      <c r="DI335" s="267">
        <v>1000</v>
      </c>
      <c r="DJ335" s="267">
        <v>1000</v>
      </c>
      <c r="DK335" s="267">
        <v>1000</v>
      </c>
      <c r="DL335" s="267">
        <v>1000</v>
      </c>
      <c r="DM335" s="267">
        <v>1000</v>
      </c>
      <c r="DN335" s="267">
        <v>1000</v>
      </c>
      <c r="DO335" s="267">
        <v>1000</v>
      </c>
      <c r="DP335" s="267">
        <v>1000</v>
      </c>
      <c r="DQ335" s="267">
        <v>1000</v>
      </c>
      <c r="DR335" s="267">
        <v>6000</v>
      </c>
      <c r="DS335" s="267">
        <v>12000</v>
      </c>
      <c r="DT335" s="267">
        <v>22000</v>
      </c>
      <c r="DU335" s="267">
        <v>32000</v>
      </c>
      <c r="DV335" s="267">
        <v>3000</v>
      </c>
      <c r="DW335" s="267">
        <v>168000</v>
      </c>
      <c r="DX335" s="267">
        <v>27000</v>
      </c>
      <c r="DY335" s="267">
        <v>119000</v>
      </c>
      <c r="DZ335" s="267">
        <v>27000</v>
      </c>
      <c r="EA335" s="267">
        <v>43000</v>
      </c>
      <c r="EB335" s="267">
        <v>3000</v>
      </c>
      <c r="EC335" s="267">
        <v>60000</v>
      </c>
      <c r="ED335" s="267">
        <v>14000</v>
      </c>
      <c r="EE335" s="267">
        <v>134000</v>
      </c>
      <c r="EF335" s="267">
        <v>28000</v>
      </c>
      <c r="EG335" s="267">
        <v>189000</v>
      </c>
      <c r="EH335" s="267">
        <v>20000</v>
      </c>
      <c r="EI335" s="267">
        <v>214000</v>
      </c>
      <c r="EJ335" s="267">
        <v>19000</v>
      </c>
      <c r="EK335" s="267">
        <v>0</v>
      </c>
      <c r="EL335" s="267">
        <v>0</v>
      </c>
      <c r="EM335" s="267">
        <v>0</v>
      </c>
      <c r="EN335" s="267">
        <v>0</v>
      </c>
      <c r="EO335" s="267">
        <v>1</v>
      </c>
      <c r="EP335" s="267">
        <v>0</v>
      </c>
      <c r="EQ335" s="267">
        <v>0</v>
      </c>
      <c r="ER335" s="267" t="s">
        <v>1772</v>
      </c>
    </row>
    <row r="336" spans="1:148" x14ac:dyDescent="0.35">
      <c r="A336" s="267" t="s">
        <v>1612</v>
      </c>
      <c r="B336" s="267">
        <v>1000</v>
      </c>
      <c r="C336" s="267">
        <v>1000</v>
      </c>
      <c r="D336" s="267">
        <v>1000</v>
      </c>
      <c r="E336" s="267">
        <v>1000</v>
      </c>
      <c r="F336" s="267">
        <v>1000</v>
      </c>
      <c r="G336" s="267">
        <v>1000</v>
      </c>
      <c r="H336" s="267">
        <v>1000</v>
      </c>
      <c r="I336" s="267">
        <v>1000</v>
      </c>
      <c r="J336" s="267">
        <v>1000</v>
      </c>
      <c r="K336" s="267">
        <v>1000</v>
      </c>
      <c r="L336" s="267">
        <v>1000</v>
      </c>
      <c r="M336" s="267">
        <v>1000</v>
      </c>
      <c r="N336" s="267">
        <v>1000</v>
      </c>
      <c r="O336" s="267">
        <v>1000</v>
      </c>
      <c r="P336" s="267">
        <v>1000</v>
      </c>
      <c r="Q336" s="267">
        <v>1000</v>
      </c>
      <c r="R336" s="267">
        <v>1000</v>
      </c>
      <c r="S336" s="267">
        <v>1000</v>
      </c>
      <c r="T336" s="267">
        <v>1000</v>
      </c>
      <c r="U336" s="267">
        <v>1000</v>
      </c>
      <c r="V336" s="267">
        <v>1000</v>
      </c>
      <c r="W336" s="267">
        <v>1000</v>
      </c>
      <c r="X336" s="267">
        <v>1000</v>
      </c>
      <c r="Y336" s="267">
        <v>1000</v>
      </c>
      <c r="Z336" s="267">
        <v>1000</v>
      </c>
      <c r="AA336" s="267">
        <v>1000</v>
      </c>
      <c r="AB336" s="267">
        <v>1000</v>
      </c>
      <c r="AC336" s="267">
        <v>1000</v>
      </c>
      <c r="AD336" s="267">
        <v>1000</v>
      </c>
      <c r="AE336" s="267">
        <v>1000</v>
      </c>
      <c r="AF336" s="267">
        <v>1000</v>
      </c>
      <c r="AG336" s="267">
        <v>1000</v>
      </c>
      <c r="AH336" s="267">
        <v>1000</v>
      </c>
      <c r="AI336" s="267">
        <v>1000</v>
      </c>
      <c r="AJ336" s="267">
        <v>1000</v>
      </c>
      <c r="AK336" s="267">
        <v>1000</v>
      </c>
      <c r="AL336" s="267">
        <v>1000</v>
      </c>
      <c r="AM336" s="267">
        <v>1000</v>
      </c>
      <c r="AN336" s="267">
        <v>1000</v>
      </c>
      <c r="AO336" s="267">
        <v>1000</v>
      </c>
      <c r="AP336" s="267">
        <v>1000</v>
      </c>
      <c r="AQ336" s="267">
        <v>1000</v>
      </c>
      <c r="AR336" s="267">
        <v>1000</v>
      </c>
      <c r="AS336" s="267">
        <v>1000</v>
      </c>
      <c r="AT336" s="267">
        <v>1000</v>
      </c>
      <c r="AU336" s="267">
        <v>1000</v>
      </c>
      <c r="AV336" s="267">
        <v>1000</v>
      </c>
      <c r="AW336" s="267">
        <v>1000</v>
      </c>
      <c r="AX336" s="267">
        <v>1000</v>
      </c>
      <c r="AY336" s="267">
        <v>1000</v>
      </c>
      <c r="AZ336" s="267">
        <v>1000</v>
      </c>
      <c r="BA336" s="267">
        <v>1000</v>
      </c>
      <c r="BB336" s="267">
        <v>1000</v>
      </c>
      <c r="BC336" s="267">
        <v>1000</v>
      </c>
      <c r="BD336" s="267">
        <v>1000</v>
      </c>
      <c r="BE336" s="267">
        <v>1000</v>
      </c>
      <c r="BF336" s="267">
        <v>1000</v>
      </c>
      <c r="BG336" s="267">
        <v>1000</v>
      </c>
      <c r="BH336" s="267">
        <v>1000</v>
      </c>
      <c r="BI336" s="267">
        <v>1000</v>
      </c>
      <c r="BJ336" s="267">
        <v>1000</v>
      </c>
      <c r="BK336" s="267">
        <v>1000</v>
      </c>
      <c r="BL336" s="267">
        <v>1000</v>
      </c>
      <c r="BM336" s="267">
        <v>1000</v>
      </c>
      <c r="BN336" s="267">
        <v>1000</v>
      </c>
      <c r="BO336" s="267">
        <v>1000</v>
      </c>
      <c r="BP336" s="267">
        <v>1000</v>
      </c>
      <c r="BQ336" s="267">
        <v>1000</v>
      </c>
      <c r="BR336" s="267">
        <v>1000</v>
      </c>
      <c r="BS336" s="267">
        <v>1000</v>
      </c>
      <c r="BT336" s="267">
        <v>1000</v>
      </c>
      <c r="BU336" s="267">
        <v>1000</v>
      </c>
      <c r="BV336" s="267">
        <v>1000</v>
      </c>
      <c r="BW336" s="267">
        <v>1000</v>
      </c>
      <c r="BX336" s="267">
        <v>1000</v>
      </c>
      <c r="BY336" s="267">
        <v>1000</v>
      </c>
      <c r="BZ336" s="267">
        <v>1000</v>
      </c>
      <c r="CA336" s="267">
        <v>1000</v>
      </c>
      <c r="CB336" s="267">
        <v>1000</v>
      </c>
      <c r="CC336" s="267">
        <v>1000</v>
      </c>
      <c r="CD336" s="267">
        <v>1000</v>
      </c>
      <c r="CE336" s="267">
        <v>1000</v>
      </c>
      <c r="CF336" s="267">
        <v>1000</v>
      </c>
      <c r="CG336" s="267">
        <v>1000</v>
      </c>
      <c r="CH336" s="267">
        <v>1000</v>
      </c>
      <c r="CI336" s="267">
        <v>1000</v>
      </c>
      <c r="CJ336" s="267">
        <v>1000</v>
      </c>
      <c r="CK336" s="267">
        <v>1000</v>
      </c>
      <c r="CL336" s="267">
        <v>1000</v>
      </c>
      <c r="CM336" s="267">
        <v>1000</v>
      </c>
      <c r="CN336" s="267">
        <v>1000</v>
      </c>
      <c r="CO336" s="267">
        <v>1000</v>
      </c>
      <c r="CP336" s="267">
        <v>1000</v>
      </c>
      <c r="CQ336" s="267">
        <v>1000</v>
      </c>
      <c r="CR336" s="267">
        <v>1000</v>
      </c>
      <c r="CS336" s="267">
        <v>1000</v>
      </c>
      <c r="CT336" s="267">
        <v>1000</v>
      </c>
      <c r="CU336" s="267">
        <v>1000</v>
      </c>
      <c r="CV336" s="267">
        <v>1000</v>
      </c>
      <c r="CW336" s="267">
        <v>1000</v>
      </c>
      <c r="CX336" s="267">
        <v>1000</v>
      </c>
      <c r="CY336" s="267">
        <v>1000</v>
      </c>
      <c r="CZ336" s="267">
        <v>1000</v>
      </c>
      <c r="DA336" s="267">
        <v>1000</v>
      </c>
      <c r="DB336" s="267">
        <v>1000</v>
      </c>
      <c r="DC336" s="267">
        <v>50000</v>
      </c>
      <c r="DD336" s="267">
        <v>1000</v>
      </c>
      <c r="DE336" s="267">
        <v>9000</v>
      </c>
      <c r="DF336" s="267">
        <v>1000</v>
      </c>
      <c r="DG336" s="267">
        <v>1000</v>
      </c>
      <c r="DH336" s="267">
        <v>1000</v>
      </c>
      <c r="DI336" s="267">
        <v>1000</v>
      </c>
      <c r="DJ336" s="267">
        <v>1000</v>
      </c>
      <c r="DK336" s="267">
        <v>1000</v>
      </c>
      <c r="DL336" s="267">
        <v>1000</v>
      </c>
      <c r="DM336" s="267">
        <v>1000</v>
      </c>
      <c r="DN336" s="267">
        <v>1000</v>
      </c>
      <c r="DO336" s="267">
        <v>1000</v>
      </c>
      <c r="DP336" s="267">
        <v>1000</v>
      </c>
      <c r="DQ336" s="267">
        <v>1000</v>
      </c>
      <c r="DR336" s="267">
        <v>6000</v>
      </c>
      <c r="DS336" s="267">
        <v>12000</v>
      </c>
      <c r="DT336" s="267">
        <v>22000</v>
      </c>
      <c r="DU336" s="267">
        <v>32000</v>
      </c>
      <c r="DV336" s="267">
        <v>3000</v>
      </c>
      <c r="DW336" s="267">
        <v>168000</v>
      </c>
      <c r="DX336" s="267">
        <v>27000</v>
      </c>
      <c r="DY336" s="267">
        <v>119000</v>
      </c>
      <c r="DZ336" s="267">
        <v>27000</v>
      </c>
      <c r="EA336" s="267">
        <v>43000</v>
      </c>
      <c r="EB336" s="267">
        <v>3000</v>
      </c>
      <c r="EC336" s="267">
        <v>60000</v>
      </c>
      <c r="ED336" s="267">
        <v>14000</v>
      </c>
      <c r="EE336" s="267">
        <v>134000</v>
      </c>
      <c r="EF336" s="267">
        <v>28000</v>
      </c>
      <c r="EG336" s="267">
        <v>189000</v>
      </c>
      <c r="EH336" s="267">
        <v>20000</v>
      </c>
      <c r="EI336" s="267">
        <v>214000</v>
      </c>
      <c r="EJ336" s="267">
        <v>19000</v>
      </c>
      <c r="EK336" s="267">
        <v>0</v>
      </c>
      <c r="EL336" s="267">
        <v>0</v>
      </c>
      <c r="EM336" s="267">
        <v>0</v>
      </c>
      <c r="EN336" s="267">
        <v>0</v>
      </c>
      <c r="EO336" s="267">
        <v>1</v>
      </c>
      <c r="EP336" s="267">
        <v>0</v>
      </c>
      <c r="EQ336" s="267">
        <v>0</v>
      </c>
      <c r="ER336" s="267" t="s">
        <v>1610</v>
      </c>
    </row>
    <row r="337" spans="1:148" x14ac:dyDescent="0.35">
      <c r="A337" s="267" t="s">
        <v>1594</v>
      </c>
      <c r="B337" s="267">
        <v>1000</v>
      </c>
      <c r="C337" s="267">
        <v>1000</v>
      </c>
      <c r="D337" s="267">
        <v>1000</v>
      </c>
      <c r="E337" s="267">
        <v>1000</v>
      </c>
      <c r="F337" s="267">
        <v>1000</v>
      </c>
      <c r="G337" s="267">
        <v>1000</v>
      </c>
      <c r="H337" s="267">
        <v>1000</v>
      </c>
      <c r="I337" s="267">
        <v>1000</v>
      </c>
      <c r="J337" s="267">
        <v>1000</v>
      </c>
      <c r="K337" s="267">
        <v>1000</v>
      </c>
      <c r="L337" s="267">
        <v>1000</v>
      </c>
      <c r="M337" s="267">
        <v>1000</v>
      </c>
      <c r="N337" s="267">
        <v>1000</v>
      </c>
      <c r="O337" s="267">
        <v>1000</v>
      </c>
      <c r="P337" s="267">
        <v>1000</v>
      </c>
      <c r="Q337" s="267">
        <v>1000</v>
      </c>
      <c r="R337" s="267">
        <v>1000</v>
      </c>
      <c r="S337" s="267">
        <v>1000</v>
      </c>
      <c r="T337" s="267">
        <v>1000</v>
      </c>
      <c r="U337" s="267">
        <v>1000</v>
      </c>
      <c r="V337" s="267">
        <v>1000</v>
      </c>
      <c r="W337" s="267">
        <v>1000</v>
      </c>
      <c r="X337" s="267">
        <v>1000</v>
      </c>
      <c r="Y337" s="267">
        <v>1000</v>
      </c>
      <c r="Z337" s="267">
        <v>1000</v>
      </c>
      <c r="AA337" s="267">
        <v>1000</v>
      </c>
      <c r="AB337" s="267">
        <v>1000</v>
      </c>
      <c r="AC337" s="267">
        <v>1000</v>
      </c>
      <c r="AD337" s="267">
        <v>1000</v>
      </c>
      <c r="AE337" s="267">
        <v>1000</v>
      </c>
      <c r="AF337" s="267">
        <v>1000</v>
      </c>
      <c r="AG337" s="267">
        <v>1000</v>
      </c>
      <c r="AH337" s="267">
        <v>1000</v>
      </c>
      <c r="AI337" s="267">
        <v>1000</v>
      </c>
      <c r="AJ337" s="267">
        <v>1000</v>
      </c>
      <c r="AK337" s="267">
        <v>1000</v>
      </c>
      <c r="AL337" s="267">
        <v>1000</v>
      </c>
      <c r="AM337" s="267">
        <v>1000</v>
      </c>
      <c r="AN337" s="267">
        <v>1000</v>
      </c>
      <c r="AO337" s="267">
        <v>1000</v>
      </c>
      <c r="AP337" s="267">
        <v>1000</v>
      </c>
      <c r="AQ337" s="267">
        <v>1000</v>
      </c>
      <c r="AR337" s="267">
        <v>1000</v>
      </c>
      <c r="AS337" s="267">
        <v>1000</v>
      </c>
      <c r="AT337" s="267">
        <v>1000</v>
      </c>
      <c r="AU337" s="267">
        <v>1000</v>
      </c>
      <c r="AV337" s="267">
        <v>1000</v>
      </c>
      <c r="AW337" s="267">
        <v>1000</v>
      </c>
      <c r="AX337" s="267">
        <v>1000</v>
      </c>
      <c r="AY337" s="267">
        <v>1000</v>
      </c>
      <c r="AZ337" s="267">
        <v>1000</v>
      </c>
      <c r="BA337" s="267">
        <v>1000</v>
      </c>
      <c r="BB337" s="267">
        <v>1000</v>
      </c>
      <c r="BC337" s="267">
        <v>1000</v>
      </c>
      <c r="BD337" s="267">
        <v>1000</v>
      </c>
      <c r="BE337" s="267">
        <v>1000</v>
      </c>
      <c r="BF337" s="267">
        <v>1000</v>
      </c>
      <c r="BG337" s="267">
        <v>1000</v>
      </c>
      <c r="BH337" s="267">
        <v>1000</v>
      </c>
      <c r="BI337" s="267">
        <v>1000</v>
      </c>
      <c r="BJ337" s="267">
        <v>1000</v>
      </c>
      <c r="BK337" s="267">
        <v>1000</v>
      </c>
      <c r="BL337" s="267">
        <v>1000</v>
      </c>
      <c r="BM337" s="267">
        <v>1000</v>
      </c>
      <c r="BN337" s="267">
        <v>1000</v>
      </c>
      <c r="BO337" s="267">
        <v>1000</v>
      </c>
      <c r="BP337" s="267">
        <v>1000</v>
      </c>
      <c r="BQ337" s="267">
        <v>1000</v>
      </c>
      <c r="BR337" s="267">
        <v>1000</v>
      </c>
      <c r="BS337" s="267">
        <v>1000</v>
      </c>
      <c r="BT337" s="267">
        <v>1000</v>
      </c>
      <c r="BU337" s="267">
        <v>1000</v>
      </c>
      <c r="BV337" s="267">
        <v>1000</v>
      </c>
      <c r="BW337" s="267">
        <v>1000</v>
      </c>
      <c r="BX337" s="267">
        <v>1000</v>
      </c>
      <c r="BY337" s="267">
        <v>1000</v>
      </c>
      <c r="BZ337" s="267">
        <v>1000</v>
      </c>
      <c r="CA337" s="267">
        <v>1000</v>
      </c>
      <c r="CB337" s="267">
        <v>1000</v>
      </c>
      <c r="CC337" s="267">
        <v>1000</v>
      </c>
      <c r="CD337" s="267">
        <v>1000</v>
      </c>
      <c r="CE337" s="267">
        <v>1000</v>
      </c>
      <c r="CF337" s="267">
        <v>1000</v>
      </c>
      <c r="CG337" s="267">
        <v>1000</v>
      </c>
      <c r="CH337" s="267">
        <v>1000</v>
      </c>
      <c r="CI337" s="267">
        <v>1000</v>
      </c>
      <c r="CJ337" s="267">
        <v>1000</v>
      </c>
      <c r="CK337" s="267">
        <v>1000</v>
      </c>
      <c r="CL337" s="267">
        <v>1000</v>
      </c>
      <c r="CM337" s="267">
        <v>1000</v>
      </c>
      <c r="CN337" s="267">
        <v>1000</v>
      </c>
      <c r="CO337" s="267">
        <v>1000</v>
      </c>
      <c r="CP337" s="267">
        <v>1000</v>
      </c>
      <c r="CQ337" s="267">
        <v>1000</v>
      </c>
      <c r="CR337" s="267">
        <v>1000</v>
      </c>
      <c r="CS337" s="267">
        <v>1000</v>
      </c>
      <c r="CT337" s="267">
        <v>1000</v>
      </c>
      <c r="CU337" s="267">
        <v>1000</v>
      </c>
      <c r="CV337" s="267">
        <v>1000</v>
      </c>
      <c r="CW337" s="267">
        <v>1000</v>
      </c>
      <c r="CX337" s="267">
        <v>1000</v>
      </c>
      <c r="CY337" s="267">
        <v>1000</v>
      </c>
      <c r="CZ337" s="267">
        <v>1000</v>
      </c>
      <c r="DA337" s="267">
        <v>1000</v>
      </c>
      <c r="DB337" s="267">
        <v>1000</v>
      </c>
      <c r="DC337" s="267">
        <v>50000</v>
      </c>
      <c r="DD337" s="267">
        <v>1000</v>
      </c>
      <c r="DE337" s="267">
        <v>9000</v>
      </c>
      <c r="DF337" s="267">
        <v>1000</v>
      </c>
      <c r="DG337" s="267">
        <v>1000</v>
      </c>
      <c r="DH337" s="267">
        <v>1000</v>
      </c>
      <c r="DI337" s="267">
        <v>1000</v>
      </c>
      <c r="DJ337" s="267">
        <v>1000</v>
      </c>
      <c r="DK337" s="267">
        <v>1000</v>
      </c>
      <c r="DL337" s="267">
        <v>1000</v>
      </c>
      <c r="DM337" s="267">
        <v>1000</v>
      </c>
      <c r="DN337" s="267">
        <v>1000</v>
      </c>
      <c r="DO337" s="267">
        <v>1000</v>
      </c>
      <c r="DP337" s="267">
        <v>1000</v>
      </c>
      <c r="DQ337" s="267">
        <v>1000</v>
      </c>
      <c r="DR337" s="267">
        <v>6000</v>
      </c>
      <c r="DS337" s="267">
        <v>12000</v>
      </c>
      <c r="DT337" s="267">
        <v>22000</v>
      </c>
      <c r="DU337" s="267">
        <v>32000</v>
      </c>
      <c r="DV337" s="267">
        <v>3000</v>
      </c>
      <c r="DW337" s="267">
        <v>168000</v>
      </c>
      <c r="DX337" s="267">
        <v>27000</v>
      </c>
      <c r="DY337" s="267">
        <v>119000</v>
      </c>
      <c r="DZ337" s="267">
        <v>27000</v>
      </c>
      <c r="EA337" s="267">
        <v>43000</v>
      </c>
      <c r="EB337" s="267">
        <v>3000</v>
      </c>
      <c r="EC337" s="267">
        <v>60000</v>
      </c>
      <c r="ED337" s="267">
        <v>14000</v>
      </c>
      <c r="EE337" s="267">
        <v>134000</v>
      </c>
      <c r="EF337" s="267">
        <v>28000</v>
      </c>
      <c r="EG337" s="267">
        <v>189000</v>
      </c>
      <c r="EH337" s="267">
        <v>20000</v>
      </c>
      <c r="EI337" s="267">
        <v>214000</v>
      </c>
      <c r="EJ337" s="267">
        <v>19000</v>
      </c>
      <c r="EK337" s="267">
        <v>0</v>
      </c>
      <c r="EL337" s="267">
        <v>0</v>
      </c>
      <c r="EM337" s="267">
        <v>0</v>
      </c>
      <c r="EN337" s="267">
        <v>0</v>
      </c>
      <c r="EO337" s="267">
        <v>1</v>
      </c>
      <c r="EP337" s="267">
        <v>0</v>
      </c>
      <c r="EQ337" s="267">
        <v>0</v>
      </c>
      <c r="ER337" s="267" t="s">
        <v>1592</v>
      </c>
    </row>
    <row r="338" spans="1:148" x14ac:dyDescent="0.35">
      <c r="A338" s="267" t="s">
        <v>1750</v>
      </c>
      <c r="B338" s="267">
        <v>1000</v>
      </c>
      <c r="C338" s="267">
        <v>1000</v>
      </c>
      <c r="D338" s="267">
        <v>1000</v>
      </c>
      <c r="E338" s="267">
        <v>1000</v>
      </c>
      <c r="F338" s="267">
        <v>1000</v>
      </c>
      <c r="G338" s="267">
        <v>1000</v>
      </c>
      <c r="H338" s="267">
        <v>1000</v>
      </c>
      <c r="I338" s="267">
        <v>1000</v>
      </c>
      <c r="J338" s="267">
        <v>1000</v>
      </c>
      <c r="K338" s="267">
        <v>1000</v>
      </c>
      <c r="L338" s="267">
        <v>1000</v>
      </c>
      <c r="M338" s="267">
        <v>1000</v>
      </c>
      <c r="N338" s="267">
        <v>1000</v>
      </c>
      <c r="O338" s="267">
        <v>1000</v>
      </c>
      <c r="P338" s="267">
        <v>1000</v>
      </c>
      <c r="Q338" s="267">
        <v>1000</v>
      </c>
      <c r="R338" s="267">
        <v>1000</v>
      </c>
      <c r="S338" s="267">
        <v>1000</v>
      </c>
      <c r="T338" s="267">
        <v>1000</v>
      </c>
      <c r="U338" s="267">
        <v>1000</v>
      </c>
      <c r="V338" s="267">
        <v>1000</v>
      </c>
      <c r="W338" s="267">
        <v>1000</v>
      </c>
      <c r="X338" s="267">
        <v>1000</v>
      </c>
      <c r="Y338" s="267">
        <v>1000</v>
      </c>
      <c r="Z338" s="267">
        <v>1000</v>
      </c>
      <c r="AA338" s="267">
        <v>1000</v>
      </c>
      <c r="AB338" s="267">
        <v>1000</v>
      </c>
      <c r="AC338" s="267">
        <v>1000</v>
      </c>
      <c r="AD338" s="267">
        <v>1000</v>
      </c>
      <c r="AE338" s="267">
        <v>1000</v>
      </c>
      <c r="AF338" s="267">
        <v>1000</v>
      </c>
      <c r="AG338" s="267">
        <v>1000</v>
      </c>
      <c r="AH338" s="267">
        <v>1000</v>
      </c>
      <c r="AI338" s="267">
        <v>1000</v>
      </c>
      <c r="AJ338" s="267">
        <v>1000</v>
      </c>
      <c r="AK338" s="267">
        <v>1000</v>
      </c>
      <c r="AL338" s="267">
        <v>1000</v>
      </c>
      <c r="AM338" s="267">
        <v>1000</v>
      </c>
      <c r="AN338" s="267">
        <v>1000</v>
      </c>
      <c r="AO338" s="267">
        <v>1000</v>
      </c>
      <c r="AP338" s="267">
        <v>1000</v>
      </c>
      <c r="AQ338" s="267">
        <v>1000</v>
      </c>
      <c r="AR338" s="267">
        <v>1000</v>
      </c>
      <c r="AS338" s="267">
        <v>1000</v>
      </c>
      <c r="AT338" s="267">
        <v>1000</v>
      </c>
      <c r="AU338" s="267">
        <v>1000</v>
      </c>
      <c r="AV338" s="267">
        <v>1000</v>
      </c>
      <c r="AW338" s="267">
        <v>1000</v>
      </c>
      <c r="AX338" s="267">
        <v>1000</v>
      </c>
      <c r="AY338" s="267">
        <v>1000</v>
      </c>
      <c r="AZ338" s="267">
        <v>1000</v>
      </c>
      <c r="BA338" s="267">
        <v>1000</v>
      </c>
      <c r="BB338" s="267">
        <v>1000</v>
      </c>
      <c r="BC338" s="267">
        <v>1000</v>
      </c>
      <c r="BD338" s="267">
        <v>1000</v>
      </c>
      <c r="BE338" s="267">
        <v>1000</v>
      </c>
      <c r="BF338" s="267">
        <v>1000</v>
      </c>
      <c r="BG338" s="267">
        <v>1000</v>
      </c>
      <c r="BH338" s="267">
        <v>1000</v>
      </c>
      <c r="BI338" s="267">
        <v>1000</v>
      </c>
      <c r="BJ338" s="267">
        <v>1000</v>
      </c>
      <c r="BK338" s="267">
        <v>1000</v>
      </c>
      <c r="BL338" s="267">
        <v>1000</v>
      </c>
      <c r="BM338" s="267">
        <v>1000</v>
      </c>
      <c r="BN338" s="267">
        <v>1000</v>
      </c>
      <c r="BO338" s="267">
        <v>1000</v>
      </c>
      <c r="BP338" s="267">
        <v>1000</v>
      </c>
      <c r="BQ338" s="267">
        <v>1000</v>
      </c>
      <c r="BR338" s="267">
        <v>1000</v>
      </c>
      <c r="BS338" s="267">
        <v>1000</v>
      </c>
      <c r="BT338" s="267">
        <v>1000</v>
      </c>
      <c r="BU338" s="267">
        <v>1000</v>
      </c>
      <c r="BV338" s="267">
        <v>1000</v>
      </c>
      <c r="BW338" s="267">
        <v>1000</v>
      </c>
      <c r="BX338" s="267">
        <v>1000</v>
      </c>
      <c r="BY338" s="267">
        <v>1000</v>
      </c>
      <c r="BZ338" s="267">
        <v>1000</v>
      </c>
      <c r="CA338" s="267">
        <v>1000</v>
      </c>
      <c r="CB338" s="267">
        <v>1000</v>
      </c>
      <c r="CC338" s="267">
        <v>1000</v>
      </c>
      <c r="CD338" s="267">
        <v>1000</v>
      </c>
      <c r="CE338" s="267">
        <v>1000</v>
      </c>
      <c r="CF338" s="267">
        <v>1000</v>
      </c>
      <c r="CG338" s="267">
        <v>1000</v>
      </c>
      <c r="CH338" s="267">
        <v>1000</v>
      </c>
      <c r="CI338" s="267">
        <v>1000</v>
      </c>
      <c r="CJ338" s="267">
        <v>1000</v>
      </c>
      <c r="CK338" s="267">
        <v>1000</v>
      </c>
      <c r="CL338" s="267">
        <v>1000</v>
      </c>
      <c r="CM338" s="267">
        <v>1000</v>
      </c>
      <c r="CN338" s="267">
        <v>1000</v>
      </c>
      <c r="CO338" s="267">
        <v>1000</v>
      </c>
      <c r="CP338" s="267">
        <v>1000</v>
      </c>
      <c r="CQ338" s="267">
        <v>1000</v>
      </c>
      <c r="CR338" s="267">
        <v>1000</v>
      </c>
      <c r="CS338" s="267">
        <v>1000</v>
      </c>
      <c r="CT338" s="267">
        <v>1000</v>
      </c>
      <c r="CU338" s="267">
        <v>1000</v>
      </c>
      <c r="CV338" s="267">
        <v>1000</v>
      </c>
      <c r="CW338" s="267">
        <v>1000</v>
      </c>
      <c r="CX338" s="267">
        <v>1000</v>
      </c>
      <c r="CY338" s="267">
        <v>1000</v>
      </c>
      <c r="CZ338" s="267">
        <v>1000</v>
      </c>
      <c r="DA338" s="267">
        <v>1000</v>
      </c>
      <c r="DB338" s="267">
        <v>1000</v>
      </c>
      <c r="DC338" s="267">
        <v>50000</v>
      </c>
      <c r="DD338" s="267">
        <v>1000</v>
      </c>
      <c r="DE338" s="267">
        <v>9000</v>
      </c>
      <c r="DF338" s="267">
        <v>1000</v>
      </c>
      <c r="DG338" s="267">
        <v>1000</v>
      </c>
      <c r="DH338" s="267">
        <v>1000</v>
      </c>
      <c r="DI338" s="267">
        <v>1000</v>
      </c>
      <c r="DJ338" s="267">
        <v>1000</v>
      </c>
      <c r="DK338" s="267">
        <v>1000</v>
      </c>
      <c r="DL338" s="267">
        <v>1000</v>
      </c>
      <c r="DM338" s="267">
        <v>1000</v>
      </c>
      <c r="DN338" s="267">
        <v>1000</v>
      </c>
      <c r="DO338" s="267">
        <v>1000</v>
      </c>
      <c r="DP338" s="267">
        <v>1000</v>
      </c>
      <c r="DQ338" s="267">
        <v>1000</v>
      </c>
      <c r="DR338" s="267">
        <v>6000</v>
      </c>
      <c r="DS338" s="267">
        <v>12000</v>
      </c>
      <c r="DT338" s="267">
        <v>22000</v>
      </c>
      <c r="DU338" s="267">
        <v>32000</v>
      </c>
      <c r="DV338" s="267">
        <v>3000</v>
      </c>
      <c r="DW338" s="267">
        <v>168000</v>
      </c>
      <c r="DX338" s="267">
        <v>27000</v>
      </c>
      <c r="DY338" s="267">
        <v>119000</v>
      </c>
      <c r="DZ338" s="267">
        <v>27000</v>
      </c>
      <c r="EA338" s="267">
        <v>43000</v>
      </c>
      <c r="EB338" s="267">
        <v>3000</v>
      </c>
      <c r="EC338" s="267">
        <v>60000</v>
      </c>
      <c r="ED338" s="267">
        <v>14000</v>
      </c>
      <c r="EE338" s="267">
        <v>134000</v>
      </c>
      <c r="EF338" s="267">
        <v>28000</v>
      </c>
      <c r="EG338" s="267">
        <v>189000</v>
      </c>
      <c r="EH338" s="267">
        <v>20000</v>
      </c>
      <c r="EI338" s="267">
        <v>214000</v>
      </c>
      <c r="EJ338" s="267">
        <v>19000</v>
      </c>
      <c r="EK338" s="267">
        <v>0</v>
      </c>
      <c r="EL338" s="267">
        <v>0</v>
      </c>
      <c r="EM338" s="267">
        <v>0</v>
      </c>
      <c r="EN338" s="267">
        <v>0</v>
      </c>
      <c r="EO338" s="267">
        <v>1</v>
      </c>
      <c r="EP338" s="267">
        <v>0</v>
      </c>
      <c r="EQ338" s="267">
        <v>0</v>
      </c>
      <c r="ER338" s="267" t="s">
        <v>1748</v>
      </c>
    </row>
    <row r="339" spans="1:148" x14ac:dyDescent="0.35">
      <c r="A339" s="267" t="s">
        <v>1151</v>
      </c>
      <c r="B339" s="267">
        <v>1000</v>
      </c>
      <c r="C339" s="267">
        <v>1000</v>
      </c>
      <c r="D339" s="267">
        <v>1000</v>
      </c>
      <c r="E339" s="267">
        <v>1000</v>
      </c>
      <c r="F339" s="267">
        <v>1000</v>
      </c>
      <c r="G339" s="267">
        <v>1000</v>
      </c>
      <c r="H339" s="267">
        <v>1000</v>
      </c>
      <c r="I339" s="267">
        <v>1000</v>
      </c>
      <c r="J339" s="267">
        <v>1000</v>
      </c>
      <c r="K339" s="267">
        <v>1000</v>
      </c>
      <c r="L339" s="267">
        <v>1000</v>
      </c>
      <c r="M339" s="267">
        <v>1000</v>
      </c>
      <c r="N339" s="267">
        <v>1000</v>
      </c>
      <c r="O339" s="267">
        <v>1000</v>
      </c>
      <c r="P339" s="267">
        <v>1000</v>
      </c>
      <c r="Q339" s="267">
        <v>1000</v>
      </c>
      <c r="R339" s="267">
        <v>1000</v>
      </c>
      <c r="S339" s="267">
        <v>1000</v>
      </c>
      <c r="T339" s="267">
        <v>1000</v>
      </c>
      <c r="U339" s="267">
        <v>1000</v>
      </c>
      <c r="V339" s="267">
        <v>1000</v>
      </c>
      <c r="W339" s="267">
        <v>1000</v>
      </c>
      <c r="X339" s="267">
        <v>1000</v>
      </c>
      <c r="Y339" s="267">
        <v>1000</v>
      </c>
      <c r="Z339" s="267">
        <v>1000</v>
      </c>
      <c r="AA339" s="267">
        <v>1000</v>
      </c>
      <c r="AB339" s="267">
        <v>1000</v>
      </c>
      <c r="AC339" s="267">
        <v>1000</v>
      </c>
      <c r="AD339" s="267">
        <v>1000</v>
      </c>
      <c r="AE339" s="267">
        <v>1000</v>
      </c>
      <c r="AF339" s="267">
        <v>1000</v>
      </c>
      <c r="AG339" s="267">
        <v>1000</v>
      </c>
      <c r="AH339" s="267">
        <v>1000</v>
      </c>
      <c r="AI339" s="267">
        <v>1000</v>
      </c>
      <c r="AJ339" s="267">
        <v>1000</v>
      </c>
      <c r="AK339" s="267">
        <v>1000</v>
      </c>
      <c r="AL339" s="267">
        <v>1000</v>
      </c>
      <c r="AM339" s="267">
        <v>1000</v>
      </c>
      <c r="AN339" s="267">
        <v>1000</v>
      </c>
      <c r="AO339" s="267">
        <v>1000</v>
      </c>
      <c r="AP339" s="267">
        <v>1000</v>
      </c>
      <c r="AQ339" s="267">
        <v>1000</v>
      </c>
      <c r="AR339" s="267">
        <v>1000</v>
      </c>
      <c r="AS339" s="267">
        <v>1000</v>
      </c>
      <c r="AT339" s="267">
        <v>1000</v>
      </c>
      <c r="AU339" s="267">
        <v>1000</v>
      </c>
      <c r="AV339" s="267">
        <v>1000</v>
      </c>
      <c r="AW339" s="267">
        <v>1000</v>
      </c>
      <c r="AX339" s="267">
        <v>1000</v>
      </c>
      <c r="AY339" s="267">
        <v>1000</v>
      </c>
      <c r="AZ339" s="267">
        <v>1000</v>
      </c>
      <c r="BA339" s="267">
        <v>1000</v>
      </c>
      <c r="BB339" s="267">
        <v>1000</v>
      </c>
      <c r="BC339" s="267">
        <v>1000</v>
      </c>
      <c r="BD339" s="267">
        <v>1000</v>
      </c>
      <c r="BE339" s="267">
        <v>1000</v>
      </c>
      <c r="BF339" s="267">
        <v>1000</v>
      </c>
      <c r="BG339" s="267">
        <v>1000</v>
      </c>
      <c r="BH339" s="267">
        <v>1000</v>
      </c>
      <c r="BI339" s="267">
        <v>1000</v>
      </c>
      <c r="BJ339" s="267">
        <v>1000</v>
      </c>
      <c r="BK339" s="267">
        <v>1000</v>
      </c>
      <c r="BL339" s="267">
        <v>1000</v>
      </c>
      <c r="BM339" s="267">
        <v>1000</v>
      </c>
      <c r="BN339" s="267">
        <v>1000</v>
      </c>
      <c r="BO339" s="267">
        <v>1000</v>
      </c>
      <c r="BP339" s="267">
        <v>1000</v>
      </c>
      <c r="BQ339" s="267">
        <v>1000</v>
      </c>
      <c r="BR339" s="267">
        <v>1000</v>
      </c>
      <c r="BS339" s="267">
        <v>1000</v>
      </c>
      <c r="BT339" s="267">
        <v>1000</v>
      </c>
      <c r="BU339" s="267">
        <v>1000</v>
      </c>
      <c r="BV339" s="267">
        <v>1000</v>
      </c>
      <c r="BW339" s="267">
        <v>1000</v>
      </c>
      <c r="BX339" s="267">
        <v>1000</v>
      </c>
      <c r="BY339" s="267">
        <v>1000</v>
      </c>
      <c r="BZ339" s="267">
        <v>1000</v>
      </c>
      <c r="CA339" s="267">
        <v>1000</v>
      </c>
      <c r="CB339" s="267">
        <v>1000</v>
      </c>
      <c r="CC339" s="267">
        <v>1000</v>
      </c>
      <c r="CD339" s="267">
        <v>1000</v>
      </c>
      <c r="CE339" s="267">
        <v>1000</v>
      </c>
      <c r="CF339" s="267">
        <v>1000</v>
      </c>
      <c r="CG339" s="267">
        <v>1000</v>
      </c>
      <c r="CH339" s="267">
        <v>1000</v>
      </c>
      <c r="CI339" s="267">
        <v>1000</v>
      </c>
      <c r="CJ339" s="267">
        <v>1000</v>
      </c>
      <c r="CK339" s="267">
        <v>1000</v>
      </c>
      <c r="CL339" s="267">
        <v>1000</v>
      </c>
      <c r="CM339" s="267">
        <v>1000</v>
      </c>
      <c r="CN339" s="267">
        <v>1000</v>
      </c>
      <c r="CO339" s="267">
        <v>1000</v>
      </c>
      <c r="CP339" s="267">
        <v>1000</v>
      </c>
      <c r="CQ339" s="267">
        <v>1000</v>
      </c>
      <c r="CR339" s="267">
        <v>1000</v>
      </c>
      <c r="CS339" s="267">
        <v>1000</v>
      </c>
      <c r="CT339" s="267">
        <v>1000</v>
      </c>
      <c r="CU339" s="267">
        <v>1000</v>
      </c>
      <c r="CV339" s="267">
        <v>1000</v>
      </c>
      <c r="CW339" s="267">
        <v>1000</v>
      </c>
      <c r="CX339" s="267">
        <v>1000</v>
      </c>
      <c r="CY339" s="267">
        <v>1000</v>
      </c>
      <c r="CZ339" s="267">
        <v>1000</v>
      </c>
      <c r="DA339" s="267">
        <v>1000</v>
      </c>
      <c r="DB339" s="267">
        <v>1000</v>
      </c>
      <c r="DC339" s="267">
        <v>50000</v>
      </c>
      <c r="DD339" s="267">
        <v>1000</v>
      </c>
      <c r="DE339" s="267">
        <v>9000</v>
      </c>
      <c r="DF339" s="267">
        <v>1000</v>
      </c>
      <c r="DG339" s="267">
        <v>1000</v>
      </c>
      <c r="DH339" s="267">
        <v>1000</v>
      </c>
      <c r="DI339" s="267">
        <v>1000</v>
      </c>
      <c r="DJ339" s="267">
        <v>1000</v>
      </c>
      <c r="DK339" s="267">
        <v>1000</v>
      </c>
      <c r="DL339" s="267">
        <v>1000</v>
      </c>
      <c r="DM339" s="267">
        <v>1000</v>
      </c>
      <c r="DN339" s="267">
        <v>1000</v>
      </c>
      <c r="DO339" s="267">
        <v>1000</v>
      </c>
      <c r="DP339" s="267">
        <v>1000</v>
      </c>
      <c r="DQ339" s="267">
        <v>1000</v>
      </c>
      <c r="DR339" s="267">
        <v>6000</v>
      </c>
      <c r="DS339" s="267">
        <v>12000</v>
      </c>
      <c r="DT339" s="267">
        <v>22000</v>
      </c>
      <c r="DU339" s="267">
        <v>32000</v>
      </c>
      <c r="DV339" s="267">
        <v>3000</v>
      </c>
      <c r="DW339" s="267">
        <v>168000</v>
      </c>
      <c r="DX339" s="267">
        <v>27000</v>
      </c>
      <c r="DY339" s="267">
        <v>119000</v>
      </c>
      <c r="DZ339" s="267">
        <v>27000</v>
      </c>
      <c r="EA339" s="267">
        <v>43000</v>
      </c>
      <c r="EB339" s="267">
        <v>3000</v>
      </c>
      <c r="EC339" s="267">
        <v>60000</v>
      </c>
      <c r="ED339" s="267">
        <v>14000</v>
      </c>
      <c r="EE339" s="267">
        <v>134000</v>
      </c>
      <c r="EF339" s="267">
        <v>28000</v>
      </c>
      <c r="EG339" s="267">
        <v>189000</v>
      </c>
      <c r="EH339" s="267">
        <v>20000</v>
      </c>
      <c r="EI339" s="267">
        <v>214000</v>
      </c>
      <c r="EJ339" s="267">
        <v>19000</v>
      </c>
      <c r="EK339" s="267">
        <v>0</v>
      </c>
      <c r="EL339" s="267">
        <v>0</v>
      </c>
      <c r="EM339" s="267">
        <v>0</v>
      </c>
      <c r="EN339" s="267">
        <v>0</v>
      </c>
      <c r="EO339" s="267">
        <v>1</v>
      </c>
      <c r="EP339" s="267">
        <v>0</v>
      </c>
      <c r="EQ339" s="267">
        <v>0</v>
      </c>
      <c r="ER339" s="267" t="s">
        <v>1149</v>
      </c>
    </row>
    <row r="340" spans="1:148" x14ac:dyDescent="0.35">
      <c r="A340" s="267" t="s">
        <v>1696</v>
      </c>
      <c r="B340" s="267">
        <v>1000</v>
      </c>
      <c r="C340" s="267">
        <v>1000</v>
      </c>
      <c r="D340" s="267">
        <v>1000</v>
      </c>
      <c r="E340" s="267">
        <v>1000</v>
      </c>
      <c r="F340" s="267">
        <v>1000</v>
      </c>
      <c r="G340" s="267">
        <v>1000</v>
      </c>
      <c r="H340" s="267">
        <v>1000</v>
      </c>
      <c r="I340" s="267">
        <v>1000</v>
      </c>
      <c r="J340" s="267">
        <v>1000</v>
      </c>
      <c r="K340" s="267">
        <v>1000</v>
      </c>
      <c r="L340" s="267">
        <v>1000</v>
      </c>
      <c r="M340" s="267">
        <v>1000</v>
      </c>
      <c r="N340" s="267">
        <v>1000</v>
      </c>
      <c r="O340" s="267">
        <v>1000</v>
      </c>
      <c r="P340" s="267">
        <v>1000</v>
      </c>
      <c r="Q340" s="267">
        <v>1000</v>
      </c>
      <c r="R340" s="267">
        <v>1000</v>
      </c>
      <c r="S340" s="267">
        <v>1000</v>
      </c>
      <c r="T340" s="267">
        <v>1000</v>
      </c>
      <c r="U340" s="267">
        <v>1000</v>
      </c>
      <c r="V340" s="267">
        <v>1000</v>
      </c>
      <c r="W340" s="267">
        <v>1000</v>
      </c>
      <c r="X340" s="267">
        <v>1000</v>
      </c>
      <c r="Y340" s="267">
        <v>1000</v>
      </c>
      <c r="Z340" s="267">
        <v>1000</v>
      </c>
      <c r="AA340" s="267">
        <v>1000</v>
      </c>
      <c r="AB340" s="267">
        <v>1000</v>
      </c>
      <c r="AC340" s="267">
        <v>1000</v>
      </c>
      <c r="AD340" s="267">
        <v>1000</v>
      </c>
      <c r="AE340" s="267">
        <v>1000</v>
      </c>
      <c r="AF340" s="267">
        <v>1000</v>
      </c>
      <c r="AG340" s="267">
        <v>1000</v>
      </c>
      <c r="AH340" s="267">
        <v>1000</v>
      </c>
      <c r="AI340" s="267">
        <v>1000</v>
      </c>
      <c r="AJ340" s="267">
        <v>1000</v>
      </c>
      <c r="AK340" s="267">
        <v>1000</v>
      </c>
      <c r="AL340" s="267">
        <v>1000</v>
      </c>
      <c r="AM340" s="267">
        <v>1000</v>
      </c>
      <c r="AN340" s="267">
        <v>1000</v>
      </c>
      <c r="AO340" s="267">
        <v>1000</v>
      </c>
      <c r="AP340" s="267">
        <v>1000</v>
      </c>
      <c r="AQ340" s="267">
        <v>1000</v>
      </c>
      <c r="AR340" s="267">
        <v>1000</v>
      </c>
      <c r="AS340" s="267">
        <v>1000</v>
      </c>
      <c r="AT340" s="267">
        <v>1000</v>
      </c>
      <c r="AU340" s="267">
        <v>1000</v>
      </c>
      <c r="AV340" s="267">
        <v>1000</v>
      </c>
      <c r="AW340" s="267">
        <v>1000</v>
      </c>
      <c r="AX340" s="267">
        <v>1000</v>
      </c>
      <c r="AY340" s="267">
        <v>1000</v>
      </c>
      <c r="AZ340" s="267">
        <v>1000</v>
      </c>
      <c r="BA340" s="267">
        <v>1000</v>
      </c>
      <c r="BB340" s="267">
        <v>1000</v>
      </c>
      <c r="BC340" s="267">
        <v>1000</v>
      </c>
      <c r="BD340" s="267">
        <v>1000</v>
      </c>
      <c r="BE340" s="267">
        <v>1000</v>
      </c>
      <c r="BF340" s="267">
        <v>1000</v>
      </c>
      <c r="BG340" s="267">
        <v>1000</v>
      </c>
      <c r="BH340" s="267">
        <v>1000</v>
      </c>
      <c r="BI340" s="267">
        <v>1000</v>
      </c>
      <c r="BJ340" s="267">
        <v>1000</v>
      </c>
      <c r="BK340" s="267">
        <v>1000</v>
      </c>
      <c r="BL340" s="267">
        <v>1000</v>
      </c>
      <c r="BM340" s="267">
        <v>1000</v>
      </c>
      <c r="BN340" s="267">
        <v>1000</v>
      </c>
      <c r="BO340" s="267">
        <v>1000</v>
      </c>
      <c r="BP340" s="267">
        <v>1000</v>
      </c>
      <c r="BQ340" s="267">
        <v>1000</v>
      </c>
      <c r="BR340" s="267">
        <v>1000</v>
      </c>
      <c r="BS340" s="267">
        <v>1000</v>
      </c>
      <c r="BT340" s="267">
        <v>1000</v>
      </c>
      <c r="BU340" s="267">
        <v>1000</v>
      </c>
      <c r="BV340" s="267">
        <v>1000</v>
      </c>
      <c r="BW340" s="267">
        <v>1000</v>
      </c>
      <c r="BX340" s="267">
        <v>1000</v>
      </c>
      <c r="BY340" s="267">
        <v>1000</v>
      </c>
      <c r="BZ340" s="267">
        <v>1000</v>
      </c>
      <c r="CA340" s="267">
        <v>1000</v>
      </c>
      <c r="CB340" s="267">
        <v>1000</v>
      </c>
      <c r="CC340" s="267">
        <v>1000</v>
      </c>
      <c r="CD340" s="267">
        <v>1000</v>
      </c>
      <c r="CE340" s="267">
        <v>1000</v>
      </c>
      <c r="CF340" s="267">
        <v>1000</v>
      </c>
      <c r="CG340" s="267">
        <v>1000</v>
      </c>
      <c r="CH340" s="267">
        <v>1000</v>
      </c>
      <c r="CI340" s="267">
        <v>1000</v>
      </c>
      <c r="CJ340" s="267">
        <v>1000</v>
      </c>
      <c r="CK340" s="267">
        <v>1000</v>
      </c>
      <c r="CL340" s="267">
        <v>1000</v>
      </c>
      <c r="CM340" s="267">
        <v>1000</v>
      </c>
      <c r="CN340" s="267">
        <v>1000</v>
      </c>
      <c r="CO340" s="267">
        <v>1000</v>
      </c>
      <c r="CP340" s="267">
        <v>1000</v>
      </c>
      <c r="CQ340" s="267">
        <v>1000</v>
      </c>
      <c r="CR340" s="267">
        <v>1000</v>
      </c>
      <c r="CS340" s="267">
        <v>1000</v>
      </c>
      <c r="CT340" s="267">
        <v>1000</v>
      </c>
      <c r="CU340" s="267">
        <v>1000</v>
      </c>
      <c r="CV340" s="267">
        <v>1000</v>
      </c>
      <c r="CW340" s="267">
        <v>1000</v>
      </c>
      <c r="CX340" s="267">
        <v>1000</v>
      </c>
      <c r="CY340" s="267">
        <v>1000</v>
      </c>
      <c r="CZ340" s="267">
        <v>1000</v>
      </c>
      <c r="DA340" s="267">
        <v>1000</v>
      </c>
      <c r="DB340" s="267">
        <v>1000</v>
      </c>
      <c r="DC340" s="267">
        <v>50000</v>
      </c>
      <c r="DD340" s="267">
        <v>1000</v>
      </c>
      <c r="DE340" s="267">
        <v>9000</v>
      </c>
      <c r="DF340" s="267">
        <v>1000</v>
      </c>
      <c r="DG340" s="267">
        <v>1000</v>
      </c>
      <c r="DH340" s="267">
        <v>1000</v>
      </c>
      <c r="DI340" s="267">
        <v>1000</v>
      </c>
      <c r="DJ340" s="267">
        <v>1000</v>
      </c>
      <c r="DK340" s="267">
        <v>1000</v>
      </c>
      <c r="DL340" s="267">
        <v>1000</v>
      </c>
      <c r="DM340" s="267">
        <v>1000</v>
      </c>
      <c r="DN340" s="267">
        <v>1000</v>
      </c>
      <c r="DO340" s="267">
        <v>1000</v>
      </c>
      <c r="DP340" s="267">
        <v>1000</v>
      </c>
      <c r="DQ340" s="267">
        <v>1000</v>
      </c>
      <c r="DR340" s="267">
        <v>6000</v>
      </c>
      <c r="DS340" s="267">
        <v>12000</v>
      </c>
      <c r="DT340" s="267">
        <v>22000</v>
      </c>
      <c r="DU340" s="267">
        <v>32000</v>
      </c>
      <c r="DV340" s="267">
        <v>3000</v>
      </c>
      <c r="DW340" s="267">
        <v>168000</v>
      </c>
      <c r="DX340" s="267">
        <v>27000</v>
      </c>
      <c r="DY340" s="267">
        <v>119000</v>
      </c>
      <c r="DZ340" s="267">
        <v>27000</v>
      </c>
      <c r="EA340" s="267">
        <v>43000</v>
      </c>
      <c r="EB340" s="267">
        <v>3000</v>
      </c>
      <c r="EC340" s="267">
        <v>60000</v>
      </c>
      <c r="ED340" s="267">
        <v>14000</v>
      </c>
      <c r="EE340" s="267">
        <v>134000</v>
      </c>
      <c r="EF340" s="267">
        <v>28000</v>
      </c>
      <c r="EG340" s="267">
        <v>189000</v>
      </c>
      <c r="EH340" s="267">
        <v>20000</v>
      </c>
      <c r="EI340" s="267">
        <v>214000</v>
      </c>
      <c r="EJ340" s="267">
        <v>19000</v>
      </c>
      <c r="EK340" s="267">
        <v>0</v>
      </c>
      <c r="EL340" s="267">
        <v>0</v>
      </c>
      <c r="EM340" s="267">
        <v>0</v>
      </c>
      <c r="EN340" s="267">
        <v>0</v>
      </c>
      <c r="EO340" s="267">
        <v>1</v>
      </c>
      <c r="EP340" s="267">
        <v>0</v>
      </c>
      <c r="EQ340" s="267">
        <v>0</v>
      </c>
      <c r="ER340" s="267" t="s">
        <v>1694</v>
      </c>
    </row>
    <row r="341" spans="1:148" x14ac:dyDescent="0.35">
      <c r="A341" s="267" t="s">
        <v>1990</v>
      </c>
      <c r="B341" s="267">
        <v>1000</v>
      </c>
      <c r="C341" s="267">
        <v>1000</v>
      </c>
      <c r="D341" s="267">
        <v>1000</v>
      </c>
      <c r="E341" s="267">
        <v>1000</v>
      </c>
      <c r="F341" s="267">
        <v>1000</v>
      </c>
      <c r="G341" s="267">
        <v>1000</v>
      </c>
      <c r="H341" s="267">
        <v>1000</v>
      </c>
      <c r="I341" s="267">
        <v>1000</v>
      </c>
      <c r="J341" s="267">
        <v>1000</v>
      </c>
      <c r="K341" s="267">
        <v>1000</v>
      </c>
      <c r="L341" s="267">
        <v>1000</v>
      </c>
      <c r="M341" s="267">
        <v>1000</v>
      </c>
      <c r="N341" s="267">
        <v>1000</v>
      </c>
      <c r="O341" s="267">
        <v>1000</v>
      </c>
      <c r="P341" s="267">
        <v>1000</v>
      </c>
      <c r="Q341" s="267">
        <v>1000</v>
      </c>
      <c r="R341" s="267">
        <v>1000</v>
      </c>
      <c r="S341" s="267">
        <v>1000</v>
      </c>
      <c r="T341" s="267">
        <v>1000</v>
      </c>
      <c r="U341" s="267">
        <v>1000</v>
      </c>
      <c r="V341" s="267">
        <v>1000</v>
      </c>
      <c r="W341" s="267">
        <v>1000</v>
      </c>
      <c r="X341" s="267">
        <v>1000</v>
      </c>
      <c r="Y341" s="267">
        <v>1000</v>
      </c>
      <c r="Z341" s="267">
        <v>1000</v>
      </c>
      <c r="AA341" s="267">
        <v>1000</v>
      </c>
      <c r="AB341" s="267">
        <v>1000</v>
      </c>
      <c r="AC341" s="267">
        <v>1000</v>
      </c>
      <c r="AD341" s="267">
        <v>1000</v>
      </c>
      <c r="AE341" s="267">
        <v>1000</v>
      </c>
      <c r="AF341" s="267">
        <v>1000</v>
      </c>
      <c r="AG341" s="267">
        <v>1000</v>
      </c>
      <c r="AH341" s="267">
        <v>1000</v>
      </c>
      <c r="AI341" s="267">
        <v>1000</v>
      </c>
      <c r="AJ341" s="267">
        <v>1000</v>
      </c>
      <c r="AK341" s="267">
        <v>1000</v>
      </c>
      <c r="AL341" s="267">
        <v>1000</v>
      </c>
      <c r="AM341" s="267">
        <v>1000</v>
      </c>
      <c r="AN341" s="267">
        <v>1000</v>
      </c>
      <c r="AO341" s="267">
        <v>1000</v>
      </c>
      <c r="AP341" s="267">
        <v>1000</v>
      </c>
      <c r="AQ341" s="267">
        <v>1000</v>
      </c>
      <c r="AR341" s="267">
        <v>1000</v>
      </c>
      <c r="AS341" s="267">
        <v>1000</v>
      </c>
      <c r="AT341" s="267">
        <v>1000</v>
      </c>
      <c r="AU341" s="267">
        <v>1000</v>
      </c>
      <c r="AV341" s="267">
        <v>1000</v>
      </c>
      <c r="AW341" s="267">
        <v>1000</v>
      </c>
      <c r="AX341" s="267">
        <v>1000</v>
      </c>
      <c r="AY341" s="267">
        <v>1000</v>
      </c>
      <c r="AZ341" s="267">
        <v>1000</v>
      </c>
      <c r="BA341" s="267">
        <v>1000</v>
      </c>
      <c r="BB341" s="267">
        <v>1000</v>
      </c>
      <c r="BC341" s="267">
        <v>1000</v>
      </c>
      <c r="BD341" s="267">
        <v>1000</v>
      </c>
      <c r="BE341" s="267">
        <v>1000</v>
      </c>
      <c r="BF341" s="267">
        <v>1000</v>
      </c>
      <c r="BG341" s="267">
        <v>1000</v>
      </c>
      <c r="BH341" s="267">
        <v>1000</v>
      </c>
      <c r="BI341" s="267">
        <v>1000</v>
      </c>
      <c r="BJ341" s="267">
        <v>1000</v>
      </c>
      <c r="BK341" s="267">
        <v>1000</v>
      </c>
      <c r="BL341" s="267">
        <v>1000</v>
      </c>
      <c r="BM341" s="267">
        <v>1000</v>
      </c>
      <c r="BN341" s="267">
        <v>1000</v>
      </c>
      <c r="BO341" s="267">
        <v>1000</v>
      </c>
      <c r="BP341" s="267">
        <v>1000</v>
      </c>
      <c r="BQ341" s="267">
        <v>1000</v>
      </c>
      <c r="BR341" s="267">
        <v>1000</v>
      </c>
      <c r="BS341" s="267">
        <v>1000</v>
      </c>
      <c r="BT341" s="267">
        <v>1000</v>
      </c>
      <c r="BU341" s="267">
        <v>1000</v>
      </c>
      <c r="BV341" s="267">
        <v>1000</v>
      </c>
      <c r="BW341" s="267">
        <v>1000</v>
      </c>
      <c r="BX341" s="267">
        <v>1000</v>
      </c>
      <c r="BY341" s="267">
        <v>1000</v>
      </c>
      <c r="BZ341" s="267">
        <v>1000</v>
      </c>
      <c r="CA341" s="267">
        <v>1000</v>
      </c>
      <c r="CB341" s="267">
        <v>1000</v>
      </c>
      <c r="CC341" s="267">
        <v>1000</v>
      </c>
      <c r="CD341" s="267">
        <v>1000</v>
      </c>
      <c r="CE341" s="267">
        <v>1000</v>
      </c>
      <c r="CF341" s="267">
        <v>1000</v>
      </c>
      <c r="CG341" s="267">
        <v>1000</v>
      </c>
      <c r="CH341" s="267">
        <v>1000</v>
      </c>
      <c r="CI341" s="267">
        <v>1000</v>
      </c>
      <c r="CJ341" s="267">
        <v>1000</v>
      </c>
      <c r="CK341" s="267">
        <v>1000</v>
      </c>
      <c r="CL341" s="267">
        <v>1000</v>
      </c>
      <c r="CM341" s="267">
        <v>1000</v>
      </c>
      <c r="CN341" s="267">
        <v>1000</v>
      </c>
      <c r="CO341" s="267">
        <v>1000</v>
      </c>
      <c r="CP341" s="267">
        <v>1000</v>
      </c>
      <c r="CQ341" s="267">
        <v>1000</v>
      </c>
      <c r="CR341" s="267">
        <v>1000</v>
      </c>
      <c r="CS341" s="267">
        <v>1000</v>
      </c>
      <c r="CT341" s="267">
        <v>1000</v>
      </c>
      <c r="CU341" s="267">
        <v>1000</v>
      </c>
      <c r="CV341" s="267">
        <v>1000</v>
      </c>
      <c r="CW341" s="267">
        <v>1000</v>
      </c>
      <c r="CX341" s="267">
        <v>1000</v>
      </c>
      <c r="CY341" s="267">
        <v>1000</v>
      </c>
      <c r="CZ341" s="267">
        <v>1000</v>
      </c>
      <c r="DA341" s="267">
        <v>1000</v>
      </c>
      <c r="DB341" s="267">
        <v>1000</v>
      </c>
      <c r="DC341" s="267">
        <v>50000</v>
      </c>
      <c r="DD341" s="267">
        <v>1000</v>
      </c>
      <c r="DE341" s="267">
        <v>9000</v>
      </c>
      <c r="DF341" s="267">
        <v>1000</v>
      </c>
      <c r="DG341" s="267">
        <v>1000</v>
      </c>
      <c r="DH341" s="267">
        <v>1000</v>
      </c>
      <c r="DI341" s="267">
        <v>1000</v>
      </c>
      <c r="DJ341" s="267">
        <v>1000</v>
      </c>
      <c r="DK341" s="267">
        <v>1000</v>
      </c>
      <c r="DL341" s="267">
        <v>1000</v>
      </c>
      <c r="DM341" s="267">
        <v>1000</v>
      </c>
      <c r="DN341" s="267">
        <v>1000</v>
      </c>
      <c r="DO341" s="267">
        <v>1000</v>
      </c>
      <c r="DP341" s="267">
        <v>1000</v>
      </c>
      <c r="DQ341" s="267">
        <v>1000</v>
      </c>
      <c r="DR341" s="267">
        <v>6000</v>
      </c>
      <c r="DS341" s="267">
        <v>12000</v>
      </c>
      <c r="DT341" s="267">
        <v>22000</v>
      </c>
      <c r="DU341" s="267">
        <v>32000</v>
      </c>
      <c r="DV341" s="267">
        <v>3000</v>
      </c>
      <c r="DW341" s="267">
        <v>168000</v>
      </c>
      <c r="DX341" s="267">
        <v>27000</v>
      </c>
      <c r="DY341" s="267">
        <v>119000</v>
      </c>
      <c r="DZ341" s="267">
        <v>27000</v>
      </c>
      <c r="EA341" s="267">
        <v>43000</v>
      </c>
      <c r="EB341" s="267">
        <v>3000</v>
      </c>
      <c r="EC341" s="267">
        <v>60000</v>
      </c>
      <c r="ED341" s="267">
        <v>14000</v>
      </c>
      <c r="EE341" s="267">
        <v>134000</v>
      </c>
      <c r="EF341" s="267">
        <v>28000</v>
      </c>
      <c r="EG341" s="267">
        <v>189000</v>
      </c>
      <c r="EH341" s="267">
        <v>20000</v>
      </c>
      <c r="EI341" s="267">
        <v>214000</v>
      </c>
      <c r="EJ341" s="267">
        <v>19000</v>
      </c>
      <c r="EK341" s="267">
        <v>0</v>
      </c>
      <c r="EL341" s="267">
        <v>0</v>
      </c>
      <c r="EM341" s="267">
        <v>0</v>
      </c>
      <c r="EN341" s="267">
        <v>0</v>
      </c>
      <c r="EO341" s="267">
        <v>1</v>
      </c>
      <c r="EP341" s="267">
        <v>0</v>
      </c>
      <c r="EQ341" s="267">
        <v>0</v>
      </c>
      <c r="ER341" s="267" t="s">
        <v>1988</v>
      </c>
    </row>
    <row r="342" spans="1:148" x14ac:dyDescent="0.35">
      <c r="A342" s="267" t="s">
        <v>1051</v>
      </c>
      <c r="B342" s="267">
        <v>1000</v>
      </c>
      <c r="C342" s="267">
        <v>1000</v>
      </c>
      <c r="D342" s="267">
        <v>1000</v>
      </c>
      <c r="E342" s="267">
        <v>1000</v>
      </c>
      <c r="F342" s="267">
        <v>1000</v>
      </c>
      <c r="G342" s="267">
        <v>1000</v>
      </c>
      <c r="H342" s="267">
        <v>1000</v>
      </c>
      <c r="I342" s="267">
        <v>1000</v>
      </c>
      <c r="J342" s="267">
        <v>1000</v>
      </c>
      <c r="K342" s="267">
        <v>1000</v>
      </c>
      <c r="L342" s="267">
        <v>1000</v>
      </c>
      <c r="M342" s="267">
        <v>1000</v>
      </c>
      <c r="N342" s="267">
        <v>1000</v>
      </c>
      <c r="O342" s="267">
        <v>1000</v>
      </c>
      <c r="P342" s="267">
        <v>1000</v>
      </c>
      <c r="Q342" s="267">
        <v>1000</v>
      </c>
      <c r="R342" s="267">
        <v>1000</v>
      </c>
      <c r="S342" s="267">
        <v>1000</v>
      </c>
      <c r="T342" s="267">
        <v>1000</v>
      </c>
      <c r="U342" s="267">
        <v>1000</v>
      </c>
      <c r="V342" s="267">
        <v>1000</v>
      </c>
      <c r="W342" s="267">
        <v>1000</v>
      </c>
      <c r="X342" s="267">
        <v>1000</v>
      </c>
      <c r="Y342" s="267">
        <v>1000</v>
      </c>
      <c r="Z342" s="267">
        <v>1000</v>
      </c>
      <c r="AA342" s="267">
        <v>1000</v>
      </c>
      <c r="AB342" s="267">
        <v>1000</v>
      </c>
      <c r="AC342" s="267">
        <v>1000</v>
      </c>
      <c r="AD342" s="267">
        <v>1000</v>
      </c>
      <c r="AE342" s="267">
        <v>1000</v>
      </c>
      <c r="AF342" s="267">
        <v>1000</v>
      </c>
      <c r="AG342" s="267">
        <v>1000</v>
      </c>
      <c r="AH342" s="267">
        <v>1000</v>
      </c>
      <c r="AI342" s="267">
        <v>1000</v>
      </c>
      <c r="AJ342" s="267">
        <v>1000</v>
      </c>
      <c r="AK342" s="267">
        <v>1000</v>
      </c>
      <c r="AL342" s="267">
        <v>1000</v>
      </c>
      <c r="AM342" s="267">
        <v>1000</v>
      </c>
      <c r="AN342" s="267">
        <v>1000</v>
      </c>
      <c r="AO342" s="267">
        <v>1000</v>
      </c>
      <c r="AP342" s="267">
        <v>1000</v>
      </c>
      <c r="AQ342" s="267">
        <v>1000</v>
      </c>
      <c r="AR342" s="267">
        <v>1000</v>
      </c>
      <c r="AS342" s="267">
        <v>1000</v>
      </c>
      <c r="AT342" s="267">
        <v>1000</v>
      </c>
      <c r="AU342" s="267">
        <v>1000</v>
      </c>
      <c r="AV342" s="267">
        <v>1000</v>
      </c>
      <c r="AW342" s="267">
        <v>1000</v>
      </c>
      <c r="AX342" s="267">
        <v>1000</v>
      </c>
      <c r="AY342" s="267">
        <v>1000</v>
      </c>
      <c r="AZ342" s="267">
        <v>1000</v>
      </c>
      <c r="BA342" s="267">
        <v>1000</v>
      </c>
      <c r="BB342" s="267">
        <v>1000</v>
      </c>
      <c r="BC342" s="267">
        <v>1000</v>
      </c>
      <c r="BD342" s="267">
        <v>1000</v>
      </c>
      <c r="BE342" s="267">
        <v>1000</v>
      </c>
      <c r="BF342" s="267">
        <v>1000</v>
      </c>
      <c r="BG342" s="267">
        <v>1000</v>
      </c>
      <c r="BH342" s="267">
        <v>1000</v>
      </c>
      <c r="BI342" s="267">
        <v>1000</v>
      </c>
      <c r="BJ342" s="267">
        <v>1000</v>
      </c>
      <c r="BK342" s="267">
        <v>1000</v>
      </c>
      <c r="BL342" s="267">
        <v>1000</v>
      </c>
      <c r="BM342" s="267">
        <v>1000</v>
      </c>
      <c r="BN342" s="267">
        <v>1000</v>
      </c>
      <c r="BO342" s="267">
        <v>1000</v>
      </c>
      <c r="BP342" s="267">
        <v>1000</v>
      </c>
      <c r="BQ342" s="267">
        <v>1000</v>
      </c>
      <c r="BR342" s="267">
        <v>1000</v>
      </c>
      <c r="BS342" s="267">
        <v>1000</v>
      </c>
      <c r="BT342" s="267">
        <v>1000</v>
      </c>
      <c r="BU342" s="267">
        <v>1000</v>
      </c>
      <c r="BV342" s="267">
        <v>1000</v>
      </c>
      <c r="BW342" s="267">
        <v>1000</v>
      </c>
      <c r="BX342" s="267">
        <v>1000</v>
      </c>
      <c r="BY342" s="267">
        <v>1000</v>
      </c>
      <c r="BZ342" s="267">
        <v>1000</v>
      </c>
      <c r="CA342" s="267">
        <v>1000</v>
      </c>
      <c r="CB342" s="267">
        <v>1000</v>
      </c>
      <c r="CC342" s="267">
        <v>1000</v>
      </c>
      <c r="CD342" s="267">
        <v>1000</v>
      </c>
      <c r="CE342" s="267">
        <v>1000</v>
      </c>
      <c r="CF342" s="267">
        <v>1000</v>
      </c>
      <c r="CG342" s="267">
        <v>1000</v>
      </c>
      <c r="CH342" s="267">
        <v>1000</v>
      </c>
      <c r="CI342" s="267">
        <v>1000</v>
      </c>
      <c r="CJ342" s="267">
        <v>1000</v>
      </c>
      <c r="CK342" s="267">
        <v>1000</v>
      </c>
      <c r="CL342" s="267">
        <v>1000</v>
      </c>
      <c r="CM342" s="267">
        <v>1000</v>
      </c>
      <c r="CN342" s="267">
        <v>1000</v>
      </c>
      <c r="CO342" s="267">
        <v>1000</v>
      </c>
      <c r="CP342" s="267">
        <v>1000</v>
      </c>
      <c r="CQ342" s="267">
        <v>1000</v>
      </c>
      <c r="CR342" s="267">
        <v>1000</v>
      </c>
      <c r="CS342" s="267">
        <v>1000</v>
      </c>
      <c r="CT342" s="267">
        <v>1000</v>
      </c>
      <c r="CU342" s="267">
        <v>1000</v>
      </c>
      <c r="CV342" s="267">
        <v>1000</v>
      </c>
      <c r="CW342" s="267">
        <v>1000</v>
      </c>
      <c r="CX342" s="267">
        <v>1000</v>
      </c>
      <c r="CY342" s="267">
        <v>1000</v>
      </c>
      <c r="CZ342" s="267">
        <v>1000</v>
      </c>
      <c r="DA342" s="267">
        <v>1000</v>
      </c>
      <c r="DB342" s="267">
        <v>1000</v>
      </c>
      <c r="DC342" s="267">
        <v>50000</v>
      </c>
      <c r="DD342" s="267">
        <v>1000</v>
      </c>
      <c r="DE342" s="267">
        <v>9000</v>
      </c>
      <c r="DF342" s="267">
        <v>1000</v>
      </c>
      <c r="DG342" s="267">
        <v>1000</v>
      </c>
      <c r="DH342" s="267">
        <v>1000</v>
      </c>
      <c r="DI342" s="267">
        <v>1000</v>
      </c>
      <c r="DJ342" s="267">
        <v>1000</v>
      </c>
      <c r="DK342" s="267">
        <v>1000</v>
      </c>
      <c r="DL342" s="267">
        <v>1000</v>
      </c>
      <c r="DM342" s="267">
        <v>1000</v>
      </c>
      <c r="DN342" s="267">
        <v>1000</v>
      </c>
      <c r="DO342" s="267">
        <v>1000</v>
      </c>
      <c r="DP342" s="267">
        <v>1000</v>
      </c>
      <c r="DQ342" s="267">
        <v>1000</v>
      </c>
      <c r="DR342" s="267">
        <v>6000</v>
      </c>
      <c r="DS342" s="267">
        <v>12000</v>
      </c>
      <c r="DT342" s="267">
        <v>22000</v>
      </c>
      <c r="DU342" s="267">
        <v>32000</v>
      </c>
      <c r="DV342" s="267">
        <v>3000</v>
      </c>
      <c r="DW342" s="267">
        <v>168000</v>
      </c>
      <c r="DX342" s="267">
        <v>27000</v>
      </c>
      <c r="DY342" s="267">
        <v>119000</v>
      </c>
      <c r="DZ342" s="267">
        <v>27000</v>
      </c>
      <c r="EA342" s="267">
        <v>43000</v>
      </c>
      <c r="EB342" s="267">
        <v>3000</v>
      </c>
      <c r="EC342" s="267">
        <v>60000</v>
      </c>
      <c r="ED342" s="267">
        <v>14000</v>
      </c>
      <c r="EE342" s="267">
        <v>134000</v>
      </c>
      <c r="EF342" s="267">
        <v>28000</v>
      </c>
      <c r="EG342" s="267">
        <v>189000</v>
      </c>
      <c r="EH342" s="267">
        <v>20000</v>
      </c>
      <c r="EI342" s="267">
        <v>214000</v>
      </c>
      <c r="EJ342" s="267">
        <v>19000</v>
      </c>
      <c r="EK342" s="267">
        <v>0</v>
      </c>
      <c r="EL342" s="267">
        <v>0</v>
      </c>
      <c r="EM342" s="267">
        <v>0</v>
      </c>
      <c r="EN342" s="267">
        <v>0</v>
      </c>
      <c r="EO342" s="267">
        <v>1</v>
      </c>
      <c r="EP342" s="267">
        <v>0</v>
      </c>
      <c r="EQ342" s="267">
        <v>0</v>
      </c>
      <c r="ER342" s="267" t="s">
        <v>1049</v>
      </c>
    </row>
    <row r="343" spans="1:148" x14ac:dyDescent="0.35">
      <c r="A343" s="267" t="s">
        <v>1484</v>
      </c>
      <c r="B343" s="267">
        <v>1000</v>
      </c>
      <c r="C343" s="267">
        <v>1000</v>
      </c>
      <c r="D343" s="267">
        <v>1000</v>
      </c>
      <c r="E343" s="267">
        <v>1000</v>
      </c>
      <c r="F343" s="267">
        <v>1000</v>
      </c>
      <c r="G343" s="267">
        <v>1000</v>
      </c>
      <c r="H343" s="267">
        <v>1000</v>
      </c>
      <c r="I343" s="267">
        <v>1000</v>
      </c>
      <c r="J343" s="267">
        <v>1000</v>
      </c>
      <c r="K343" s="267">
        <v>1000</v>
      </c>
      <c r="L343" s="267">
        <v>1000</v>
      </c>
      <c r="M343" s="267">
        <v>1000</v>
      </c>
      <c r="N343" s="267">
        <v>1000</v>
      </c>
      <c r="O343" s="267">
        <v>1000</v>
      </c>
      <c r="P343" s="267">
        <v>1000</v>
      </c>
      <c r="Q343" s="267">
        <v>1000</v>
      </c>
      <c r="R343" s="267">
        <v>1000</v>
      </c>
      <c r="S343" s="267">
        <v>1000</v>
      </c>
      <c r="T343" s="267">
        <v>1000</v>
      </c>
      <c r="U343" s="267">
        <v>1000</v>
      </c>
      <c r="V343" s="267">
        <v>1000</v>
      </c>
      <c r="W343" s="267">
        <v>1000</v>
      </c>
      <c r="X343" s="267">
        <v>1000</v>
      </c>
      <c r="Y343" s="267">
        <v>1000</v>
      </c>
      <c r="Z343" s="267">
        <v>1000</v>
      </c>
      <c r="AA343" s="267">
        <v>1000</v>
      </c>
      <c r="AB343" s="267">
        <v>1000</v>
      </c>
      <c r="AC343" s="267">
        <v>1000</v>
      </c>
      <c r="AD343" s="267">
        <v>1000</v>
      </c>
      <c r="AE343" s="267">
        <v>1000</v>
      </c>
      <c r="AF343" s="267">
        <v>1000</v>
      </c>
      <c r="AG343" s="267">
        <v>1000</v>
      </c>
      <c r="AH343" s="267">
        <v>1000</v>
      </c>
      <c r="AI343" s="267">
        <v>1000</v>
      </c>
      <c r="AJ343" s="267">
        <v>1000</v>
      </c>
      <c r="AK343" s="267">
        <v>1000</v>
      </c>
      <c r="AL343" s="267">
        <v>1000</v>
      </c>
      <c r="AM343" s="267">
        <v>1000</v>
      </c>
      <c r="AN343" s="267">
        <v>1000</v>
      </c>
      <c r="AO343" s="267">
        <v>1000</v>
      </c>
      <c r="AP343" s="267">
        <v>1000</v>
      </c>
      <c r="AQ343" s="267">
        <v>1000</v>
      </c>
      <c r="AR343" s="267">
        <v>1000</v>
      </c>
      <c r="AS343" s="267">
        <v>1000</v>
      </c>
      <c r="AT343" s="267">
        <v>1000</v>
      </c>
      <c r="AU343" s="267">
        <v>1000</v>
      </c>
      <c r="AV343" s="267">
        <v>1000</v>
      </c>
      <c r="AW343" s="267">
        <v>1000</v>
      </c>
      <c r="AX343" s="267">
        <v>1000</v>
      </c>
      <c r="AY343" s="267">
        <v>1000</v>
      </c>
      <c r="AZ343" s="267">
        <v>1000</v>
      </c>
      <c r="BA343" s="267">
        <v>1000</v>
      </c>
      <c r="BB343" s="267">
        <v>1000</v>
      </c>
      <c r="BC343" s="267">
        <v>1000</v>
      </c>
      <c r="BD343" s="267">
        <v>1000</v>
      </c>
      <c r="BE343" s="267">
        <v>1000</v>
      </c>
      <c r="BF343" s="267">
        <v>1000</v>
      </c>
      <c r="BG343" s="267">
        <v>1000</v>
      </c>
      <c r="BH343" s="267">
        <v>1000</v>
      </c>
      <c r="BI343" s="267">
        <v>1000</v>
      </c>
      <c r="BJ343" s="267">
        <v>1000</v>
      </c>
      <c r="BK343" s="267">
        <v>1000</v>
      </c>
      <c r="BL343" s="267">
        <v>1000</v>
      </c>
      <c r="BM343" s="267">
        <v>1000</v>
      </c>
      <c r="BN343" s="267">
        <v>1000</v>
      </c>
      <c r="BO343" s="267">
        <v>1000</v>
      </c>
      <c r="BP343" s="267">
        <v>1000</v>
      </c>
      <c r="BQ343" s="267">
        <v>1000</v>
      </c>
      <c r="BR343" s="267">
        <v>1000</v>
      </c>
      <c r="BS343" s="267">
        <v>1000</v>
      </c>
      <c r="BT343" s="267">
        <v>1000</v>
      </c>
      <c r="BU343" s="267">
        <v>1000</v>
      </c>
      <c r="BV343" s="267">
        <v>1000</v>
      </c>
      <c r="BW343" s="267">
        <v>1000</v>
      </c>
      <c r="BX343" s="267">
        <v>1000</v>
      </c>
      <c r="BY343" s="267">
        <v>1000</v>
      </c>
      <c r="BZ343" s="267">
        <v>1000</v>
      </c>
      <c r="CA343" s="267">
        <v>1000</v>
      </c>
      <c r="CB343" s="267">
        <v>1000</v>
      </c>
      <c r="CC343" s="267">
        <v>1000</v>
      </c>
      <c r="CD343" s="267">
        <v>1000</v>
      </c>
      <c r="CE343" s="267">
        <v>1000</v>
      </c>
      <c r="CF343" s="267">
        <v>1000</v>
      </c>
      <c r="CG343" s="267">
        <v>1000</v>
      </c>
      <c r="CH343" s="267">
        <v>1000</v>
      </c>
      <c r="CI343" s="267">
        <v>1000</v>
      </c>
      <c r="CJ343" s="267">
        <v>1000</v>
      </c>
      <c r="CK343" s="267">
        <v>1000</v>
      </c>
      <c r="CL343" s="267">
        <v>1000</v>
      </c>
      <c r="CM343" s="267">
        <v>1000</v>
      </c>
      <c r="CN343" s="267">
        <v>1000</v>
      </c>
      <c r="CO343" s="267">
        <v>1000</v>
      </c>
      <c r="CP343" s="267">
        <v>1000</v>
      </c>
      <c r="CQ343" s="267">
        <v>1000</v>
      </c>
      <c r="CR343" s="267">
        <v>1000</v>
      </c>
      <c r="CS343" s="267">
        <v>1000</v>
      </c>
      <c r="CT343" s="267">
        <v>1000</v>
      </c>
      <c r="CU343" s="267">
        <v>1000</v>
      </c>
      <c r="CV343" s="267">
        <v>1000</v>
      </c>
      <c r="CW343" s="267">
        <v>1000</v>
      </c>
      <c r="CX343" s="267">
        <v>1000</v>
      </c>
      <c r="CY343" s="267">
        <v>1000</v>
      </c>
      <c r="CZ343" s="267">
        <v>1000</v>
      </c>
      <c r="DA343" s="267">
        <v>1000</v>
      </c>
      <c r="DB343" s="267">
        <v>1000</v>
      </c>
      <c r="DC343" s="267">
        <v>50000</v>
      </c>
      <c r="DD343" s="267">
        <v>1000</v>
      </c>
      <c r="DE343" s="267">
        <v>9000</v>
      </c>
      <c r="DF343" s="267">
        <v>1000</v>
      </c>
      <c r="DG343" s="267">
        <v>1000</v>
      </c>
      <c r="DH343" s="267">
        <v>1000</v>
      </c>
      <c r="DI343" s="267">
        <v>1000</v>
      </c>
      <c r="DJ343" s="267">
        <v>1000</v>
      </c>
      <c r="DK343" s="267">
        <v>1000</v>
      </c>
      <c r="DL343" s="267">
        <v>1000</v>
      </c>
      <c r="DM343" s="267">
        <v>1000</v>
      </c>
      <c r="DN343" s="267">
        <v>1000</v>
      </c>
      <c r="DO343" s="267">
        <v>1000</v>
      </c>
      <c r="DP343" s="267">
        <v>1000</v>
      </c>
      <c r="DQ343" s="267">
        <v>1000</v>
      </c>
      <c r="DR343" s="267">
        <v>6000</v>
      </c>
      <c r="DS343" s="267">
        <v>12000</v>
      </c>
      <c r="DT343" s="267">
        <v>22000</v>
      </c>
      <c r="DU343" s="267">
        <v>32000</v>
      </c>
      <c r="DV343" s="267">
        <v>3000</v>
      </c>
      <c r="DW343" s="267">
        <v>168000</v>
      </c>
      <c r="DX343" s="267">
        <v>27000</v>
      </c>
      <c r="DY343" s="267">
        <v>119000</v>
      </c>
      <c r="DZ343" s="267">
        <v>27000</v>
      </c>
      <c r="EA343" s="267">
        <v>43000</v>
      </c>
      <c r="EB343" s="267">
        <v>3000</v>
      </c>
      <c r="EC343" s="267">
        <v>60000</v>
      </c>
      <c r="ED343" s="267">
        <v>14000</v>
      </c>
      <c r="EE343" s="267">
        <v>134000</v>
      </c>
      <c r="EF343" s="267">
        <v>28000</v>
      </c>
      <c r="EG343" s="267">
        <v>189000</v>
      </c>
      <c r="EH343" s="267">
        <v>20000</v>
      </c>
      <c r="EI343" s="267">
        <v>214000</v>
      </c>
      <c r="EJ343" s="267">
        <v>19000</v>
      </c>
      <c r="EK343" s="267">
        <v>0</v>
      </c>
      <c r="EL343" s="267">
        <v>0</v>
      </c>
      <c r="EM343" s="267">
        <v>0</v>
      </c>
      <c r="EN343" s="267">
        <v>0</v>
      </c>
      <c r="EO343" s="267">
        <v>1</v>
      </c>
      <c r="EP343" s="267">
        <v>0</v>
      </c>
      <c r="EQ343" s="267">
        <v>0</v>
      </c>
      <c r="ER343" s="267" t="s">
        <v>1482</v>
      </c>
    </row>
    <row r="344" spans="1:148" x14ac:dyDescent="0.35">
      <c r="A344" s="267" t="s">
        <v>1370</v>
      </c>
      <c r="B344" s="267">
        <v>1000</v>
      </c>
      <c r="C344" s="267">
        <v>1000</v>
      </c>
      <c r="D344" s="267">
        <v>1000</v>
      </c>
      <c r="E344" s="267">
        <v>1000</v>
      </c>
      <c r="F344" s="267">
        <v>1000</v>
      </c>
      <c r="G344" s="267">
        <v>1000</v>
      </c>
      <c r="H344" s="267">
        <v>1000</v>
      </c>
      <c r="I344" s="267">
        <v>1000</v>
      </c>
      <c r="J344" s="267">
        <v>1000</v>
      </c>
      <c r="K344" s="267">
        <v>1000</v>
      </c>
      <c r="L344" s="267">
        <v>1000</v>
      </c>
      <c r="M344" s="267">
        <v>1000</v>
      </c>
      <c r="N344" s="267">
        <v>1000</v>
      </c>
      <c r="O344" s="267">
        <v>1000</v>
      </c>
      <c r="P344" s="267">
        <v>1000</v>
      </c>
      <c r="Q344" s="267">
        <v>1000</v>
      </c>
      <c r="R344" s="267">
        <v>1000</v>
      </c>
      <c r="S344" s="267">
        <v>1000</v>
      </c>
      <c r="T344" s="267">
        <v>1000</v>
      </c>
      <c r="U344" s="267">
        <v>1000</v>
      </c>
      <c r="V344" s="267">
        <v>1000</v>
      </c>
      <c r="W344" s="267">
        <v>1000</v>
      </c>
      <c r="X344" s="267">
        <v>1000</v>
      </c>
      <c r="Y344" s="267">
        <v>1000</v>
      </c>
      <c r="Z344" s="267">
        <v>1000</v>
      </c>
      <c r="AA344" s="267">
        <v>1000</v>
      </c>
      <c r="AB344" s="267">
        <v>1000</v>
      </c>
      <c r="AC344" s="267">
        <v>1000</v>
      </c>
      <c r="AD344" s="267">
        <v>1000</v>
      </c>
      <c r="AE344" s="267">
        <v>1000</v>
      </c>
      <c r="AF344" s="267">
        <v>1000</v>
      </c>
      <c r="AG344" s="267">
        <v>1000</v>
      </c>
      <c r="AH344" s="267">
        <v>1000</v>
      </c>
      <c r="AI344" s="267">
        <v>1000</v>
      </c>
      <c r="AJ344" s="267">
        <v>1000</v>
      </c>
      <c r="AK344" s="267">
        <v>1000</v>
      </c>
      <c r="AL344" s="267">
        <v>1000</v>
      </c>
      <c r="AM344" s="267">
        <v>1000</v>
      </c>
      <c r="AN344" s="267">
        <v>1000</v>
      </c>
      <c r="AO344" s="267">
        <v>1000</v>
      </c>
      <c r="AP344" s="267">
        <v>1000</v>
      </c>
      <c r="AQ344" s="267">
        <v>1000</v>
      </c>
      <c r="AR344" s="267">
        <v>1000</v>
      </c>
      <c r="AS344" s="267">
        <v>1000</v>
      </c>
      <c r="AT344" s="267">
        <v>1000</v>
      </c>
      <c r="AU344" s="267">
        <v>1000</v>
      </c>
      <c r="AV344" s="267">
        <v>1000</v>
      </c>
      <c r="AW344" s="267">
        <v>1000</v>
      </c>
      <c r="AX344" s="267">
        <v>1000</v>
      </c>
      <c r="AY344" s="267">
        <v>1000</v>
      </c>
      <c r="AZ344" s="267">
        <v>1000</v>
      </c>
      <c r="BA344" s="267">
        <v>1000</v>
      </c>
      <c r="BB344" s="267">
        <v>1000</v>
      </c>
      <c r="BC344" s="267">
        <v>1000</v>
      </c>
      <c r="BD344" s="267">
        <v>1000</v>
      </c>
      <c r="BE344" s="267">
        <v>1000</v>
      </c>
      <c r="BF344" s="267">
        <v>1000</v>
      </c>
      <c r="BG344" s="267">
        <v>1000</v>
      </c>
      <c r="BH344" s="267">
        <v>1000</v>
      </c>
      <c r="BI344" s="267">
        <v>1000</v>
      </c>
      <c r="BJ344" s="267">
        <v>1000</v>
      </c>
      <c r="BK344" s="267">
        <v>1000</v>
      </c>
      <c r="BL344" s="267">
        <v>1000</v>
      </c>
      <c r="BM344" s="267">
        <v>1000</v>
      </c>
      <c r="BN344" s="267">
        <v>1000</v>
      </c>
      <c r="BO344" s="267">
        <v>1000</v>
      </c>
      <c r="BP344" s="267">
        <v>1000</v>
      </c>
      <c r="BQ344" s="267">
        <v>1000</v>
      </c>
      <c r="BR344" s="267">
        <v>1000</v>
      </c>
      <c r="BS344" s="267">
        <v>1000</v>
      </c>
      <c r="BT344" s="267">
        <v>1000</v>
      </c>
      <c r="BU344" s="267">
        <v>1000</v>
      </c>
      <c r="BV344" s="267">
        <v>1000</v>
      </c>
      <c r="BW344" s="267">
        <v>1000</v>
      </c>
      <c r="BX344" s="267">
        <v>1000</v>
      </c>
      <c r="BY344" s="267">
        <v>1000</v>
      </c>
      <c r="BZ344" s="267">
        <v>1000</v>
      </c>
      <c r="CA344" s="267">
        <v>1000</v>
      </c>
      <c r="CB344" s="267">
        <v>1000</v>
      </c>
      <c r="CC344" s="267">
        <v>1000</v>
      </c>
      <c r="CD344" s="267">
        <v>1000</v>
      </c>
      <c r="CE344" s="267">
        <v>1000</v>
      </c>
      <c r="CF344" s="267">
        <v>1000</v>
      </c>
      <c r="CG344" s="267">
        <v>1000</v>
      </c>
      <c r="CH344" s="267">
        <v>1000</v>
      </c>
      <c r="CI344" s="267">
        <v>1000</v>
      </c>
      <c r="CJ344" s="267">
        <v>1000</v>
      </c>
      <c r="CK344" s="267">
        <v>1000</v>
      </c>
      <c r="CL344" s="267">
        <v>1000</v>
      </c>
      <c r="CM344" s="267">
        <v>1000</v>
      </c>
      <c r="CN344" s="267">
        <v>1000</v>
      </c>
      <c r="CO344" s="267">
        <v>1000</v>
      </c>
      <c r="CP344" s="267">
        <v>1000</v>
      </c>
      <c r="CQ344" s="267">
        <v>1000</v>
      </c>
      <c r="CR344" s="267">
        <v>1000</v>
      </c>
      <c r="CS344" s="267">
        <v>1000</v>
      </c>
      <c r="CT344" s="267">
        <v>1000</v>
      </c>
      <c r="CU344" s="267">
        <v>1000</v>
      </c>
      <c r="CV344" s="267">
        <v>1000</v>
      </c>
      <c r="CW344" s="267">
        <v>1000</v>
      </c>
      <c r="CX344" s="267">
        <v>1000</v>
      </c>
      <c r="CY344" s="267">
        <v>1000</v>
      </c>
      <c r="CZ344" s="267">
        <v>1000</v>
      </c>
      <c r="DA344" s="267">
        <v>1000</v>
      </c>
      <c r="DB344" s="267">
        <v>1000</v>
      </c>
      <c r="DC344" s="267">
        <v>50000</v>
      </c>
      <c r="DD344" s="267">
        <v>1000</v>
      </c>
      <c r="DE344" s="267">
        <v>9000</v>
      </c>
      <c r="DF344" s="267">
        <v>1000</v>
      </c>
      <c r="DG344" s="267">
        <v>1000</v>
      </c>
      <c r="DH344" s="267">
        <v>1000</v>
      </c>
      <c r="DI344" s="267">
        <v>1000</v>
      </c>
      <c r="DJ344" s="267">
        <v>1000</v>
      </c>
      <c r="DK344" s="267">
        <v>1000</v>
      </c>
      <c r="DL344" s="267">
        <v>1000</v>
      </c>
      <c r="DM344" s="267">
        <v>1000</v>
      </c>
      <c r="DN344" s="267">
        <v>1000</v>
      </c>
      <c r="DO344" s="267">
        <v>1000</v>
      </c>
      <c r="DP344" s="267">
        <v>1000</v>
      </c>
      <c r="DQ344" s="267">
        <v>1000</v>
      </c>
      <c r="DR344" s="267">
        <v>6000</v>
      </c>
      <c r="DS344" s="267">
        <v>12000</v>
      </c>
      <c r="DT344" s="267">
        <v>22000</v>
      </c>
      <c r="DU344" s="267">
        <v>32000</v>
      </c>
      <c r="DV344" s="267">
        <v>3000</v>
      </c>
      <c r="DW344" s="267">
        <v>168000</v>
      </c>
      <c r="DX344" s="267">
        <v>27000</v>
      </c>
      <c r="DY344" s="267">
        <v>119000</v>
      </c>
      <c r="DZ344" s="267">
        <v>27000</v>
      </c>
      <c r="EA344" s="267">
        <v>43000</v>
      </c>
      <c r="EB344" s="267">
        <v>3000</v>
      </c>
      <c r="EC344" s="267">
        <v>60000</v>
      </c>
      <c r="ED344" s="267">
        <v>14000</v>
      </c>
      <c r="EE344" s="267">
        <v>134000</v>
      </c>
      <c r="EF344" s="267">
        <v>28000</v>
      </c>
      <c r="EG344" s="267">
        <v>189000</v>
      </c>
      <c r="EH344" s="267">
        <v>20000</v>
      </c>
      <c r="EI344" s="267">
        <v>214000</v>
      </c>
      <c r="EJ344" s="267">
        <v>19000</v>
      </c>
      <c r="EK344" s="267">
        <v>0</v>
      </c>
      <c r="EL344" s="267">
        <v>0</v>
      </c>
      <c r="EM344" s="267">
        <v>0</v>
      </c>
      <c r="EN344" s="267">
        <v>0</v>
      </c>
      <c r="EO344" s="267">
        <v>1</v>
      </c>
      <c r="EP344" s="267">
        <v>0</v>
      </c>
      <c r="EQ344" s="267">
        <v>0</v>
      </c>
      <c r="ER344" s="267" t="s">
        <v>1368</v>
      </c>
    </row>
    <row r="345" spans="1:148" x14ac:dyDescent="0.35">
      <c r="A345" s="267" t="s">
        <v>2044</v>
      </c>
      <c r="B345" s="267">
        <v>1000</v>
      </c>
      <c r="C345" s="267">
        <v>1000</v>
      </c>
      <c r="D345" s="267">
        <v>1000</v>
      </c>
      <c r="E345" s="267">
        <v>1000</v>
      </c>
      <c r="F345" s="267">
        <v>1000</v>
      </c>
      <c r="G345" s="267">
        <v>1000</v>
      </c>
      <c r="H345" s="267">
        <v>1000</v>
      </c>
      <c r="I345" s="267">
        <v>1000</v>
      </c>
      <c r="J345" s="267">
        <v>1000</v>
      </c>
      <c r="K345" s="267">
        <v>1000</v>
      </c>
      <c r="L345" s="267">
        <v>1000</v>
      </c>
      <c r="M345" s="267">
        <v>1000</v>
      </c>
      <c r="N345" s="267">
        <v>1000</v>
      </c>
      <c r="O345" s="267">
        <v>1000</v>
      </c>
      <c r="P345" s="267">
        <v>1000</v>
      </c>
      <c r="Q345" s="267">
        <v>1000</v>
      </c>
      <c r="R345" s="267">
        <v>1000</v>
      </c>
      <c r="S345" s="267">
        <v>1000</v>
      </c>
      <c r="T345" s="267">
        <v>1000</v>
      </c>
      <c r="U345" s="267">
        <v>1000</v>
      </c>
      <c r="V345" s="267">
        <v>1000</v>
      </c>
      <c r="W345" s="267">
        <v>1000</v>
      </c>
      <c r="X345" s="267">
        <v>1000</v>
      </c>
      <c r="Y345" s="267">
        <v>1000</v>
      </c>
      <c r="Z345" s="267">
        <v>1000</v>
      </c>
      <c r="AA345" s="267">
        <v>1000</v>
      </c>
      <c r="AB345" s="267">
        <v>1000</v>
      </c>
      <c r="AC345" s="267">
        <v>1000</v>
      </c>
      <c r="AD345" s="267">
        <v>1000</v>
      </c>
      <c r="AE345" s="267">
        <v>1000</v>
      </c>
      <c r="AF345" s="267">
        <v>1000</v>
      </c>
      <c r="AG345" s="267">
        <v>1000</v>
      </c>
      <c r="AH345" s="267">
        <v>1000</v>
      </c>
      <c r="AI345" s="267">
        <v>1000</v>
      </c>
      <c r="AJ345" s="267">
        <v>1000</v>
      </c>
      <c r="AK345" s="267">
        <v>1000</v>
      </c>
      <c r="AL345" s="267">
        <v>1000</v>
      </c>
      <c r="AM345" s="267">
        <v>1000</v>
      </c>
      <c r="AN345" s="267">
        <v>1000</v>
      </c>
      <c r="AO345" s="267">
        <v>1000</v>
      </c>
      <c r="AP345" s="267">
        <v>1000</v>
      </c>
      <c r="AQ345" s="267">
        <v>1000</v>
      </c>
      <c r="AR345" s="267">
        <v>1000</v>
      </c>
      <c r="AS345" s="267">
        <v>1000</v>
      </c>
      <c r="AT345" s="267">
        <v>1000</v>
      </c>
      <c r="AU345" s="267">
        <v>1000</v>
      </c>
      <c r="AV345" s="267">
        <v>1000</v>
      </c>
      <c r="AW345" s="267">
        <v>1000</v>
      </c>
      <c r="AX345" s="267">
        <v>1000</v>
      </c>
      <c r="AY345" s="267">
        <v>1000</v>
      </c>
      <c r="AZ345" s="267">
        <v>1000</v>
      </c>
      <c r="BA345" s="267">
        <v>1000</v>
      </c>
      <c r="BB345" s="267">
        <v>1000</v>
      </c>
      <c r="BC345" s="267">
        <v>1000</v>
      </c>
      <c r="BD345" s="267">
        <v>1000</v>
      </c>
      <c r="BE345" s="267">
        <v>1000</v>
      </c>
      <c r="BF345" s="267">
        <v>1000</v>
      </c>
      <c r="BG345" s="267">
        <v>1000</v>
      </c>
      <c r="BH345" s="267">
        <v>1000</v>
      </c>
      <c r="BI345" s="267">
        <v>1000</v>
      </c>
      <c r="BJ345" s="267">
        <v>1000</v>
      </c>
      <c r="BK345" s="267">
        <v>1000</v>
      </c>
      <c r="BL345" s="267">
        <v>1000</v>
      </c>
      <c r="BM345" s="267">
        <v>1000</v>
      </c>
      <c r="BN345" s="267">
        <v>1000</v>
      </c>
      <c r="BO345" s="267">
        <v>1000</v>
      </c>
      <c r="BP345" s="267">
        <v>1000</v>
      </c>
      <c r="BQ345" s="267">
        <v>1000</v>
      </c>
      <c r="BR345" s="267">
        <v>1000</v>
      </c>
      <c r="BS345" s="267">
        <v>1000</v>
      </c>
      <c r="BT345" s="267">
        <v>1000</v>
      </c>
      <c r="BU345" s="267">
        <v>1000</v>
      </c>
      <c r="BV345" s="267">
        <v>1000</v>
      </c>
      <c r="BW345" s="267">
        <v>1000</v>
      </c>
      <c r="BX345" s="267">
        <v>1000</v>
      </c>
      <c r="BY345" s="267">
        <v>1000</v>
      </c>
      <c r="BZ345" s="267">
        <v>1000</v>
      </c>
      <c r="CA345" s="267">
        <v>1000</v>
      </c>
      <c r="CB345" s="267">
        <v>1000</v>
      </c>
      <c r="CC345" s="267">
        <v>1000</v>
      </c>
      <c r="CD345" s="267">
        <v>1000</v>
      </c>
      <c r="CE345" s="267">
        <v>1000</v>
      </c>
      <c r="CF345" s="267">
        <v>1000</v>
      </c>
      <c r="CG345" s="267">
        <v>1000</v>
      </c>
      <c r="CH345" s="267">
        <v>1000</v>
      </c>
      <c r="CI345" s="267">
        <v>1000</v>
      </c>
      <c r="CJ345" s="267">
        <v>1000</v>
      </c>
      <c r="CK345" s="267">
        <v>1000</v>
      </c>
      <c r="CL345" s="267">
        <v>1000</v>
      </c>
      <c r="CM345" s="267">
        <v>1000</v>
      </c>
      <c r="CN345" s="267">
        <v>1000</v>
      </c>
      <c r="CO345" s="267">
        <v>1000</v>
      </c>
      <c r="CP345" s="267">
        <v>1000</v>
      </c>
      <c r="CQ345" s="267">
        <v>1000</v>
      </c>
      <c r="CR345" s="267">
        <v>1000</v>
      </c>
      <c r="CS345" s="267">
        <v>1000</v>
      </c>
      <c r="CT345" s="267">
        <v>1000</v>
      </c>
      <c r="CU345" s="267">
        <v>1000</v>
      </c>
      <c r="CV345" s="267">
        <v>1000</v>
      </c>
      <c r="CW345" s="267">
        <v>1000</v>
      </c>
      <c r="CX345" s="267">
        <v>1000</v>
      </c>
      <c r="CY345" s="267">
        <v>1000</v>
      </c>
      <c r="CZ345" s="267">
        <v>1000</v>
      </c>
      <c r="DA345" s="267">
        <v>1000</v>
      </c>
      <c r="DB345" s="267">
        <v>1000</v>
      </c>
      <c r="DC345" s="267">
        <v>50000</v>
      </c>
      <c r="DD345" s="267">
        <v>1000</v>
      </c>
      <c r="DE345" s="267">
        <v>9000</v>
      </c>
      <c r="DF345" s="267">
        <v>1000</v>
      </c>
      <c r="DG345" s="267">
        <v>1000</v>
      </c>
      <c r="DH345" s="267">
        <v>1000</v>
      </c>
      <c r="DI345" s="267">
        <v>1000</v>
      </c>
      <c r="DJ345" s="267">
        <v>1000</v>
      </c>
      <c r="DK345" s="267">
        <v>1000</v>
      </c>
      <c r="DL345" s="267">
        <v>1000</v>
      </c>
      <c r="DM345" s="267">
        <v>1000</v>
      </c>
      <c r="DN345" s="267">
        <v>1000</v>
      </c>
      <c r="DO345" s="267">
        <v>1000</v>
      </c>
      <c r="DP345" s="267">
        <v>1000</v>
      </c>
      <c r="DQ345" s="267">
        <v>1000</v>
      </c>
      <c r="DR345" s="267">
        <v>6000</v>
      </c>
      <c r="DS345" s="267">
        <v>12000</v>
      </c>
      <c r="DT345" s="267">
        <v>22000</v>
      </c>
      <c r="DU345" s="267">
        <v>32000</v>
      </c>
      <c r="DV345" s="267">
        <v>3000</v>
      </c>
      <c r="DW345" s="267">
        <v>168000</v>
      </c>
      <c r="DX345" s="267">
        <v>27000</v>
      </c>
      <c r="DY345" s="267">
        <v>119000</v>
      </c>
      <c r="DZ345" s="267">
        <v>27000</v>
      </c>
      <c r="EA345" s="267">
        <v>43000</v>
      </c>
      <c r="EB345" s="267">
        <v>3000</v>
      </c>
      <c r="EC345" s="267">
        <v>60000</v>
      </c>
      <c r="ED345" s="267">
        <v>14000</v>
      </c>
      <c r="EE345" s="267">
        <v>134000</v>
      </c>
      <c r="EF345" s="267">
        <v>28000</v>
      </c>
      <c r="EG345" s="267">
        <v>189000</v>
      </c>
      <c r="EH345" s="267">
        <v>20000</v>
      </c>
      <c r="EI345" s="267">
        <v>214000</v>
      </c>
      <c r="EJ345" s="267">
        <v>19000</v>
      </c>
      <c r="EK345" s="267">
        <v>0</v>
      </c>
      <c r="EL345" s="267">
        <v>0</v>
      </c>
      <c r="EM345" s="267">
        <v>0</v>
      </c>
      <c r="EN345" s="267">
        <v>0</v>
      </c>
      <c r="EO345" s="267">
        <v>1</v>
      </c>
      <c r="EP345" s="267">
        <v>0</v>
      </c>
      <c r="EQ345" s="267">
        <v>0</v>
      </c>
      <c r="ER345" s="267" t="s">
        <v>2042</v>
      </c>
    </row>
    <row r="346" spans="1:148" x14ac:dyDescent="0.35">
      <c r="A346" s="267" t="s">
        <v>1445</v>
      </c>
      <c r="B346" s="267">
        <v>1000</v>
      </c>
      <c r="C346" s="267">
        <v>1000</v>
      </c>
      <c r="D346" s="267">
        <v>1000</v>
      </c>
      <c r="E346" s="267">
        <v>1000</v>
      </c>
      <c r="F346" s="267">
        <v>1000</v>
      </c>
      <c r="G346" s="267">
        <v>1000</v>
      </c>
      <c r="H346" s="267">
        <v>1000</v>
      </c>
      <c r="I346" s="267">
        <v>1000</v>
      </c>
      <c r="J346" s="267">
        <v>1000</v>
      </c>
      <c r="K346" s="267">
        <v>1000</v>
      </c>
      <c r="L346" s="267">
        <v>1000</v>
      </c>
      <c r="M346" s="267">
        <v>1000</v>
      </c>
      <c r="N346" s="267">
        <v>1000</v>
      </c>
      <c r="O346" s="267">
        <v>1000</v>
      </c>
      <c r="P346" s="267">
        <v>1000</v>
      </c>
      <c r="Q346" s="267">
        <v>1000</v>
      </c>
      <c r="R346" s="267">
        <v>1000</v>
      </c>
      <c r="S346" s="267">
        <v>1000</v>
      </c>
      <c r="T346" s="267">
        <v>1000</v>
      </c>
      <c r="U346" s="267">
        <v>1000</v>
      </c>
      <c r="V346" s="267">
        <v>1000</v>
      </c>
      <c r="W346" s="267">
        <v>1000</v>
      </c>
      <c r="X346" s="267">
        <v>1000</v>
      </c>
      <c r="Y346" s="267">
        <v>1000</v>
      </c>
      <c r="Z346" s="267">
        <v>1000</v>
      </c>
      <c r="AA346" s="267">
        <v>1000</v>
      </c>
      <c r="AB346" s="267">
        <v>1000</v>
      </c>
      <c r="AC346" s="267">
        <v>1000</v>
      </c>
      <c r="AD346" s="267">
        <v>1000</v>
      </c>
      <c r="AE346" s="267">
        <v>1000</v>
      </c>
      <c r="AF346" s="267">
        <v>1000</v>
      </c>
      <c r="AG346" s="267">
        <v>1000</v>
      </c>
      <c r="AH346" s="267">
        <v>1000</v>
      </c>
      <c r="AI346" s="267">
        <v>1000</v>
      </c>
      <c r="AJ346" s="267">
        <v>1000</v>
      </c>
      <c r="AK346" s="267">
        <v>1000</v>
      </c>
      <c r="AL346" s="267">
        <v>1000</v>
      </c>
      <c r="AM346" s="267">
        <v>1000</v>
      </c>
      <c r="AN346" s="267">
        <v>1000</v>
      </c>
      <c r="AO346" s="267">
        <v>1000</v>
      </c>
      <c r="AP346" s="267">
        <v>1000</v>
      </c>
      <c r="AQ346" s="267">
        <v>1000</v>
      </c>
      <c r="AR346" s="267">
        <v>1000</v>
      </c>
      <c r="AS346" s="267">
        <v>1000</v>
      </c>
      <c r="AT346" s="267">
        <v>1000</v>
      </c>
      <c r="AU346" s="267">
        <v>1000</v>
      </c>
      <c r="AV346" s="267">
        <v>1000</v>
      </c>
      <c r="AW346" s="267">
        <v>1000</v>
      </c>
      <c r="AX346" s="267">
        <v>1000</v>
      </c>
      <c r="AY346" s="267">
        <v>1000</v>
      </c>
      <c r="AZ346" s="267">
        <v>1000</v>
      </c>
      <c r="BA346" s="267">
        <v>1000</v>
      </c>
      <c r="BB346" s="267">
        <v>1000</v>
      </c>
      <c r="BC346" s="267">
        <v>1000</v>
      </c>
      <c r="BD346" s="267">
        <v>1000</v>
      </c>
      <c r="BE346" s="267">
        <v>1000</v>
      </c>
      <c r="BF346" s="267">
        <v>1000</v>
      </c>
      <c r="BG346" s="267">
        <v>1000</v>
      </c>
      <c r="BH346" s="267">
        <v>1000</v>
      </c>
      <c r="BI346" s="267">
        <v>1000</v>
      </c>
      <c r="BJ346" s="267">
        <v>1000</v>
      </c>
      <c r="BK346" s="267">
        <v>1000</v>
      </c>
      <c r="BL346" s="267">
        <v>1000</v>
      </c>
      <c r="BM346" s="267">
        <v>1000</v>
      </c>
      <c r="BN346" s="267">
        <v>1000</v>
      </c>
      <c r="BO346" s="267">
        <v>1000</v>
      </c>
      <c r="BP346" s="267">
        <v>1000</v>
      </c>
      <c r="BQ346" s="267">
        <v>1000</v>
      </c>
      <c r="BR346" s="267">
        <v>1000</v>
      </c>
      <c r="BS346" s="267">
        <v>1000</v>
      </c>
      <c r="BT346" s="267">
        <v>1000</v>
      </c>
      <c r="BU346" s="267">
        <v>1000</v>
      </c>
      <c r="BV346" s="267">
        <v>1000</v>
      </c>
      <c r="BW346" s="267">
        <v>1000</v>
      </c>
      <c r="BX346" s="267">
        <v>1000</v>
      </c>
      <c r="BY346" s="267">
        <v>1000</v>
      </c>
      <c r="BZ346" s="267">
        <v>1000</v>
      </c>
      <c r="CA346" s="267">
        <v>1000</v>
      </c>
      <c r="CB346" s="267">
        <v>1000</v>
      </c>
      <c r="CC346" s="267">
        <v>1000</v>
      </c>
      <c r="CD346" s="267">
        <v>1000</v>
      </c>
      <c r="CE346" s="267">
        <v>1000</v>
      </c>
      <c r="CF346" s="267">
        <v>1000</v>
      </c>
      <c r="CG346" s="267">
        <v>1000</v>
      </c>
      <c r="CH346" s="267">
        <v>1000</v>
      </c>
      <c r="CI346" s="267">
        <v>1000</v>
      </c>
      <c r="CJ346" s="267">
        <v>1000</v>
      </c>
      <c r="CK346" s="267">
        <v>1000</v>
      </c>
      <c r="CL346" s="267">
        <v>1000</v>
      </c>
      <c r="CM346" s="267">
        <v>1000</v>
      </c>
      <c r="CN346" s="267">
        <v>1000</v>
      </c>
      <c r="CO346" s="267">
        <v>1000</v>
      </c>
      <c r="CP346" s="267">
        <v>1000</v>
      </c>
      <c r="CQ346" s="267">
        <v>1000</v>
      </c>
      <c r="CR346" s="267">
        <v>1000</v>
      </c>
      <c r="CS346" s="267">
        <v>1000</v>
      </c>
      <c r="CT346" s="267">
        <v>1000</v>
      </c>
      <c r="CU346" s="267">
        <v>1000</v>
      </c>
      <c r="CV346" s="267">
        <v>1000</v>
      </c>
      <c r="CW346" s="267">
        <v>1000</v>
      </c>
      <c r="CX346" s="267">
        <v>1000</v>
      </c>
      <c r="CY346" s="267">
        <v>1000</v>
      </c>
      <c r="CZ346" s="267">
        <v>1000</v>
      </c>
      <c r="DA346" s="267">
        <v>1000</v>
      </c>
      <c r="DB346" s="267">
        <v>1000</v>
      </c>
      <c r="DC346" s="267">
        <v>50000</v>
      </c>
      <c r="DD346" s="267">
        <v>1000</v>
      </c>
      <c r="DE346" s="267">
        <v>9000</v>
      </c>
      <c r="DF346" s="267">
        <v>1000</v>
      </c>
      <c r="DG346" s="267">
        <v>1000</v>
      </c>
      <c r="DH346" s="267">
        <v>1000</v>
      </c>
      <c r="DI346" s="267">
        <v>1000</v>
      </c>
      <c r="DJ346" s="267">
        <v>1000</v>
      </c>
      <c r="DK346" s="267">
        <v>1000</v>
      </c>
      <c r="DL346" s="267">
        <v>1000</v>
      </c>
      <c r="DM346" s="267">
        <v>1000</v>
      </c>
      <c r="DN346" s="267">
        <v>1000</v>
      </c>
      <c r="DO346" s="267">
        <v>1000</v>
      </c>
      <c r="DP346" s="267">
        <v>1000</v>
      </c>
      <c r="DQ346" s="267">
        <v>1000</v>
      </c>
      <c r="DR346" s="267">
        <v>6000</v>
      </c>
      <c r="DS346" s="267">
        <v>12000</v>
      </c>
      <c r="DT346" s="267">
        <v>22000</v>
      </c>
      <c r="DU346" s="267">
        <v>32000</v>
      </c>
      <c r="DV346" s="267">
        <v>3000</v>
      </c>
      <c r="DW346" s="267">
        <v>168000</v>
      </c>
      <c r="DX346" s="267">
        <v>27000</v>
      </c>
      <c r="DY346" s="267">
        <v>119000</v>
      </c>
      <c r="DZ346" s="267">
        <v>27000</v>
      </c>
      <c r="EA346" s="267">
        <v>43000</v>
      </c>
      <c r="EB346" s="267">
        <v>3000</v>
      </c>
      <c r="EC346" s="267">
        <v>60000</v>
      </c>
      <c r="ED346" s="267">
        <v>14000</v>
      </c>
      <c r="EE346" s="267">
        <v>134000</v>
      </c>
      <c r="EF346" s="267">
        <v>28000</v>
      </c>
      <c r="EG346" s="267">
        <v>189000</v>
      </c>
      <c r="EH346" s="267">
        <v>20000</v>
      </c>
      <c r="EI346" s="267">
        <v>214000</v>
      </c>
      <c r="EJ346" s="267">
        <v>19000</v>
      </c>
      <c r="EK346" s="267">
        <v>0</v>
      </c>
      <c r="EL346" s="267">
        <v>0</v>
      </c>
      <c r="EM346" s="267">
        <v>0</v>
      </c>
      <c r="EN346" s="267">
        <v>0</v>
      </c>
      <c r="EO346" s="267">
        <v>1</v>
      </c>
      <c r="EP346" s="267">
        <v>0</v>
      </c>
      <c r="EQ346" s="267">
        <v>0</v>
      </c>
      <c r="ER346" s="267" t="s">
        <v>1443</v>
      </c>
    </row>
    <row r="347" spans="1:148" x14ac:dyDescent="0.35">
      <c r="A347" s="267" t="s">
        <v>2002</v>
      </c>
      <c r="B347" s="267">
        <v>1000</v>
      </c>
      <c r="C347" s="267">
        <v>1000</v>
      </c>
      <c r="D347" s="267">
        <v>1000</v>
      </c>
      <c r="E347" s="267">
        <v>1000</v>
      </c>
      <c r="F347" s="267">
        <v>1000</v>
      </c>
      <c r="G347" s="267">
        <v>1000</v>
      </c>
      <c r="H347" s="267">
        <v>1000</v>
      </c>
      <c r="I347" s="267">
        <v>1000</v>
      </c>
      <c r="J347" s="267">
        <v>1000</v>
      </c>
      <c r="K347" s="267">
        <v>1000</v>
      </c>
      <c r="L347" s="267">
        <v>1000</v>
      </c>
      <c r="M347" s="267">
        <v>1000</v>
      </c>
      <c r="N347" s="267">
        <v>1000</v>
      </c>
      <c r="O347" s="267">
        <v>1000</v>
      </c>
      <c r="P347" s="267">
        <v>1000</v>
      </c>
      <c r="Q347" s="267">
        <v>1000</v>
      </c>
      <c r="R347" s="267">
        <v>1000</v>
      </c>
      <c r="S347" s="267">
        <v>1000</v>
      </c>
      <c r="T347" s="267">
        <v>1000</v>
      </c>
      <c r="U347" s="267">
        <v>1000</v>
      </c>
      <c r="V347" s="267">
        <v>1000</v>
      </c>
      <c r="W347" s="267">
        <v>1000</v>
      </c>
      <c r="X347" s="267">
        <v>1000</v>
      </c>
      <c r="Y347" s="267">
        <v>1000</v>
      </c>
      <c r="Z347" s="267">
        <v>1000</v>
      </c>
      <c r="AA347" s="267">
        <v>1000</v>
      </c>
      <c r="AB347" s="267">
        <v>1000</v>
      </c>
      <c r="AC347" s="267">
        <v>1000</v>
      </c>
      <c r="AD347" s="267">
        <v>1000</v>
      </c>
      <c r="AE347" s="267">
        <v>1000</v>
      </c>
      <c r="AF347" s="267">
        <v>1000</v>
      </c>
      <c r="AG347" s="267">
        <v>1000</v>
      </c>
      <c r="AH347" s="267">
        <v>1000</v>
      </c>
      <c r="AI347" s="267">
        <v>1000</v>
      </c>
      <c r="AJ347" s="267">
        <v>1000</v>
      </c>
      <c r="AK347" s="267">
        <v>1000</v>
      </c>
      <c r="AL347" s="267">
        <v>1000</v>
      </c>
      <c r="AM347" s="267">
        <v>1000</v>
      </c>
      <c r="AN347" s="267">
        <v>1000</v>
      </c>
      <c r="AO347" s="267">
        <v>1000</v>
      </c>
      <c r="AP347" s="267">
        <v>1000</v>
      </c>
      <c r="AQ347" s="267">
        <v>1000</v>
      </c>
      <c r="AR347" s="267">
        <v>1000</v>
      </c>
      <c r="AS347" s="267">
        <v>1000</v>
      </c>
      <c r="AT347" s="267">
        <v>1000</v>
      </c>
      <c r="AU347" s="267">
        <v>1000</v>
      </c>
      <c r="AV347" s="267">
        <v>1000</v>
      </c>
      <c r="AW347" s="267">
        <v>1000</v>
      </c>
      <c r="AX347" s="267">
        <v>1000</v>
      </c>
      <c r="AY347" s="267">
        <v>1000</v>
      </c>
      <c r="AZ347" s="267">
        <v>1000</v>
      </c>
      <c r="BA347" s="267">
        <v>1000</v>
      </c>
      <c r="BB347" s="267">
        <v>1000</v>
      </c>
      <c r="BC347" s="267">
        <v>1000</v>
      </c>
      <c r="BD347" s="267">
        <v>1000</v>
      </c>
      <c r="BE347" s="267">
        <v>1000</v>
      </c>
      <c r="BF347" s="267">
        <v>1000</v>
      </c>
      <c r="BG347" s="267">
        <v>1000</v>
      </c>
      <c r="BH347" s="267">
        <v>1000</v>
      </c>
      <c r="BI347" s="267">
        <v>1000</v>
      </c>
      <c r="BJ347" s="267">
        <v>1000</v>
      </c>
      <c r="BK347" s="267">
        <v>1000</v>
      </c>
      <c r="BL347" s="267">
        <v>1000</v>
      </c>
      <c r="BM347" s="267">
        <v>1000</v>
      </c>
      <c r="BN347" s="267">
        <v>1000</v>
      </c>
      <c r="BO347" s="267">
        <v>1000</v>
      </c>
      <c r="BP347" s="267">
        <v>1000</v>
      </c>
      <c r="BQ347" s="267">
        <v>1000</v>
      </c>
      <c r="BR347" s="267">
        <v>1000</v>
      </c>
      <c r="BS347" s="267">
        <v>1000</v>
      </c>
      <c r="BT347" s="267">
        <v>1000</v>
      </c>
      <c r="BU347" s="267">
        <v>1000</v>
      </c>
      <c r="BV347" s="267">
        <v>1000</v>
      </c>
      <c r="BW347" s="267">
        <v>1000</v>
      </c>
      <c r="BX347" s="267">
        <v>1000</v>
      </c>
      <c r="BY347" s="267">
        <v>1000</v>
      </c>
      <c r="BZ347" s="267">
        <v>1000</v>
      </c>
      <c r="CA347" s="267">
        <v>1000</v>
      </c>
      <c r="CB347" s="267">
        <v>1000</v>
      </c>
      <c r="CC347" s="267">
        <v>1000</v>
      </c>
      <c r="CD347" s="267">
        <v>1000</v>
      </c>
      <c r="CE347" s="267">
        <v>1000</v>
      </c>
      <c r="CF347" s="267">
        <v>1000</v>
      </c>
      <c r="CG347" s="267">
        <v>1000</v>
      </c>
      <c r="CH347" s="267">
        <v>1000</v>
      </c>
      <c r="CI347" s="267">
        <v>1000</v>
      </c>
      <c r="CJ347" s="267">
        <v>1000</v>
      </c>
      <c r="CK347" s="267">
        <v>1000</v>
      </c>
      <c r="CL347" s="267">
        <v>1000</v>
      </c>
      <c r="CM347" s="267">
        <v>1000</v>
      </c>
      <c r="CN347" s="267">
        <v>1000</v>
      </c>
      <c r="CO347" s="267">
        <v>1000</v>
      </c>
      <c r="CP347" s="267">
        <v>1000</v>
      </c>
      <c r="CQ347" s="267">
        <v>1000</v>
      </c>
      <c r="CR347" s="267">
        <v>1000</v>
      </c>
      <c r="CS347" s="267">
        <v>1000</v>
      </c>
      <c r="CT347" s="267">
        <v>1000</v>
      </c>
      <c r="CU347" s="267">
        <v>1000</v>
      </c>
      <c r="CV347" s="267">
        <v>1000</v>
      </c>
      <c r="CW347" s="267">
        <v>1000</v>
      </c>
      <c r="CX347" s="267">
        <v>1000</v>
      </c>
      <c r="CY347" s="267">
        <v>1000</v>
      </c>
      <c r="CZ347" s="267">
        <v>1000</v>
      </c>
      <c r="DA347" s="267">
        <v>1000</v>
      </c>
      <c r="DB347" s="267">
        <v>1000</v>
      </c>
      <c r="DC347" s="267">
        <v>50000</v>
      </c>
      <c r="DD347" s="267">
        <v>1000</v>
      </c>
      <c r="DE347" s="267">
        <v>9000</v>
      </c>
      <c r="DF347" s="267">
        <v>1000</v>
      </c>
      <c r="DG347" s="267">
        <v>1000</v>
      </c>
      <c r="DH347" s="267">
        <v>1000</v>
      </c>
      <c r="DI347" s="267">
        <v>1000</v>
      </c>
      <c r="DJ347" s="267">
        <v>1000</v>
      </c>
      <c r="DK347" s="267">
        <v>1000</v>
      </c>
      <c r="DL347" s="267">
        <v>1000</v>
      </c>
      <c r="DM347" s="267">
        <v>1000</v>
      </c>
      <c r="DN347" s="267">
        <v>1000</v>
      </c>
      <c r="DO347" s="267">
        <v>1000</v>
      </c>
      <c r="DP347" s="267">
        <v>1000</v>
      </c>
      <c r="DQ347" s="267">
        <v>1000</v>
      </c>
      <c r="DR347" s="267">
        <v>6000</v>
      </c>
      <c r="DS347" s="267">
        <v>12000</v>
      </c>
      <c r="DT347" s="267">
        <v>22000</v>
      </c>
      <c r="DU347" s="267">
        <v>32000</v>
      </c>
      <c r="DV347" s="267">
        <v>3000</v>
      </c>
      <c r="DW347" s="267">
        <v>168000</v>
      </c>
      <c r="DX347" s="267">
        <v>27000</v>
      </c>
      <c r="DY347" s="267">
        <v>119000</v>
      </c>
      <c r="DZ347" s="267">
        <v>27000</v>
      </c>
      <c r="EA347" s="267">
        <v>43000</v>
      </c>
      <c r="EB347" s="267">
        <v>3000</v>
      </c>
      <c r="EC347" s="267">
        <v>60000</v>
      </c>
      <c r="ED347" s="267">
        <v>14000</v>
      </c>
      <c r="EE347" s="267">
        <v>134000</v>
      </c>
      <c r="EF347" s="267">
        <v>28000</v>
      </c>
      <c r="EG347" s="267">
        <v>189000</v>
      </c>
      <c r="EH347" s="267">
        <v>20000</v>
      </c>
      <c r="EI347" s="267">
        <v>214000</v>
      </c>
      <c r="EJ347" s="267">
        <v>19000</v>
      </c>
      <c r="EK347" s="267">
        <v>0</v>
      </c>
      <c r="EL347" s="267">
        <v>0</v>
      </c>
      <c r="EM347" s="267">
        <v>0</v>
      </c>
      <c r="EN347" s="267">
        <v>0</v>
      </c>
      <c r="EO347" s="267">
        <v>1</v>
      </c>
      <c r="EP347" s="267">
        <v>0</v>
      </c>
      <c r="EQ347" s="267">
        <v>0</v>
      </c>
      <c r="ER347" s="267" t="s">
        <v>2000</v>
      </c>
    </row>
    <row r="348" spans="1:148" x14ac:dyDescent="0.35">
      <c r="A348" s="267" t="s">
        <v>1541</v>
      </c>
      <c r="B348" s="267">
        <v>1000</v>
      </c>
      <c r="C348" s="267">
        <v>1000</v>
      </c>
      <c r="D348" s="267">
        <v>1000</v>
      </c>
      <c r="E348" s="267">
        <v>1000</v>
      </c>
      <c r="F348" s="267">
        <v>1000</v>
      </c>
      <c r="G348" s="267">
        <v>1000</v>
      </c>
      <c r="H348" s="267">
        <v>1000</v>
      </c>
      <c r="I348" s="267">
        <v>1000</v>
      </c>
      <c r="J348" s="267">
        <v>1000</v>
      </c>
      <c r="K348" s="267">
        <v>1000</v>
      </c>
      <c r="L348" s="267">
        <v>1000</v>
      </c>
      <c r="M348" s="267">
        <v>1000</v>
      </c>
      <c r="N348" s="267">
        <v>1000</v>
      </c>
      <c r="O348" s="267">
        <v>1000</v>
      </c>
      <c r="P348" s="267">
        <v>1000</v>
      </c>
      <c r="Q348" s="267">
        <v>1000</v>
      </c>
      <c r="R348" s="267">
        <v>1000</v>
      </c>
      <c r="S348" s="267">
        <v>1000</v>
      </c>
      <c r="T348" s="267">
        <v>1000</v>
      </c>
      <c r="U348" s="267">
        <v>1000</v>
      </c>
      <c r="V348" s="267">
        <v>1000</v>
      </c>
      <c r="W348" s="267">
        <v>1000</v>
      </c>
      <c r="X348" s="267">
        <v>1000</v>
      </c>
      <c r="Y348" s="267">
        <v>1000</v>
      </c>
      <c r="Z348" s="267">
        <v>1000</v>
      </c>
      <c r="AA348" s="267">
        <v>1000</v>
      </c>
      <c r="AB348" s="267">
        <v>1000</v>
      </c>
      <c r="AC348" s="267">
        <v>1000</v>
      </c>
      <c r="AD348" s="267">
        <v>1000</v>
      </c>
      <c r="AE348" s="267">
        <v>1000</v>
      </c>
      <c r="AF348" s="267">
        <v>1000</v>
      </c>
      <c r="AG348" s="267">
        <v>1000</v>
      </c>
      <c r="AH348" s="267">
        <v>1000</v>
      </c>
      <c r="AI348" s="267">
        <v>1000</v>
      </c>
      <c r="AJ348" s="267">
        <v>1000</v>
      </c>
      <c r="AK348" s="267">
        <v>1000</v>
      </c>
      <c r="AL348" s="267">
        <v>1000</v>
      </c>
      <c r="AM348" s="267">
        <v>1000</v>
      </c>
      <c r="AN348" s="267">
        <v>1000</v>
      </c>
      <c r="AO348" s="267">
        <v>1000</v>
      </c>
      <c r="AP348" s="267">
        <v>1000</v>
      </c>
      <c r="AQ348" s="267">
        <v>1000</v>
      </c>
      <c r="AR348" s="267">
        <v>1000</v>
      </c>
      <c r="AS348" s="267">
        <v>1000</v>
      </c>
      <c r="AT348" s="267">
        <v>1000</v>
      </c>
      <c r="AU348" s="267">
        <v>1000</v>
      </c>
      <c r="AV348" s="267">
        <v>1000</v>
      </c>
      <c r="AW348" s="267">
        <v>1000</v>
      </c>
      <c r="AX348" s="267">
        <v>1000</v>
      </c>
      <c r="AY348" s="267">
        <v>1000</v>
      </c>
      <c r="AZ348" s="267">
        <v>1000</v>
      </c>
      <c r="BA348" s="267">
        <v>1000</v>
      </c>
      <c r="BB348" s="267">
        <v>1000</v>
      </c>
      <c r="BC348" s="267">
        <v>1000</v>
      </c>
      <c r="BD348" s="267">
        <v>1000</v>
      </c>
      <c r="BE348" s="267">
        <v>1000</v>
      </c>
      <c r="BF348" s="267">
        <v>1000</v>
      </c>
      <c r="BG348" s="267">
        <v>1000</v>
      </c>
      <c r="BH348" s="267">
        <v>1000</v>
      </c>
      <c r="BI348" s="267">
        <v>1000</v>
      </c>
      <c r="BJ348" s="267">
        <v>1000</v>
      </c>
      <c r="BK348" s="267">
        <v>1000</v>
      </c>
      <c r="BL348" s="267">
        <v>1000</v>
      </c>
      <c r="BM348" s="267">
        <v>1000</v>
      </c>
      <c r="BN348" s="267">
        <v>1000</v>
      </c>
      <c r="BO348" s="267">
        <v>1000</v>
      </c>
      <c r="BP348" s="267">
        <v>1000</v>
      </c>
      <c r="BQ348" s="267">
        <v>1000</v>
      </c>
      <c r="BR348" s="267">
        <v>1000</v>
      </c>
      <c r="BS348" s="267">
        <v>1000</v>
      </c>
      <c r="BT348" s="267">
        <v>1000</v>
      </c>
      <c r="BU348" s="267">
        <v>1000</v>
      </c>
      <c r="BV348" s="267">
        <v>1000</v>
      </c>
      <c r="BW348" s="267">
        <v>1000</v>
      </c>
      <c r="BX348" s="267">
        <v>1000</v>
      </c>
      <c r="BY348" s="267">
        <v>1000</v>
      </c>
      <c r="BZ348" s="267">
        <v>1000</v>
      </c>
      <c r="CA348" s="267">
        <v>1000</v>
      </c>
      <c r="CB348" s="267">
        <v>1000</v>
      </c>
      <c r="CC348" s="267">
        <v>1000</v>
      </c>
      <c r="CD348" s="267">
        <v>1000</v>
      </c>
      <c r="CE348" s="267">
        <v>1000</v>
      </c>
      <c r="CF348" s="267">
        <v>1000</v>
      </c>
      <c r="CG348" s="267">
        <v>1000</v>
      </c>
      <c r="CH348" s="267">
        <v>1000</v>
      </c>
      <c r="CI348" s="267">
        <v>1000</v>
      </c>
      <c r="CJ348" s="267">
        <v>1000</v>
      </c>
      <c r="CK348" s="267">
        <v>1000</v>
      </c>
      <c r="CL348" s="267">
        <v>1000</v>
      </c>
      <c r="CM348" s="267">
        <v>1000</v>
      </c>
      <c r="CN348" s="267">
        <v>1000</v>
      </c>
      <c r="CO348" s="267">
        <v>1000</v>
      </c>
      <c r="CP348" s="267">
        <v>1000</v>
      </c>
      <c r="CQ348" s="267">
        <v>1000</v>
      </c>
      <c r="CR348" s="267">
        <v>1000</v>
      </c>
      <c r="CS348" s="267">
        <v>1000</v>
      </c>
      <c r="CT348" s="267">
        <v>1000</v>
      </c>
      <c r="CU348" s="267">
        <v>1000</v>
      </c>
      <c r="CV348" s="267">
        <v>1000</v>
      </c>
      <c r="CW348" s="267">
        <v>1000</v>
      </c>
      <c r="CX348" s="267">
        <v>1000</v>
      </c>
      <c r="CY348" s="267">
        <v>1000</v>
      </c>
      <c r="CZ348" s="267">
        <v>1000</v>
      </c>
      <c r="DA348" s="267">
        <v>1000</v>
      </c>
      <c r="DB348" s="267">
        <v>1000</v>
      </c>
      <c r="DC348" s="267">
        <v>50000</v>
      </c>
      <c r="DD348" s="267">
        <v>1000</v>
      </c>
      <c r="DE348" s="267">
        <v>9000</v>
      </c>
      <c r="DF348" s="267">
        <v>1000</v>
      </c>
      <c r="DG348" s="267">
        <v>1000</v>
      </c>
      <c r="DH348" s="267">
        <v>1000</v>
      </c>
      <c r="DI348" s="267">
        <v>1000</v>
      </c>
      <c r="DJ348" s="267">
        <v>1000</v>
      </c>
      <c r="DK348" s="267">
        <v>1000</v>
      </c>
      <c r="DL348" s="267">
        <v>1000</v>
      </c>
      <c r="DM348" s="267">
        <v>1000</v>
      </c>
      <c r="DN348" s="267">
        <v>1000</v>
      </c>
      <c r="DO348" s="267">
        <v>1000</v>
      </c>
      <c r="DP348" s="267">
        <v>1000</v>
      </c>
      <c r="DQ348" s="267">
        <v>1000</v>
      </c>
      <c r="DR348" s="267">
        <v>6000</v>
      </c>
      <c r="DS348" s="267">
        <v>12000</v>
      </c>
      <c r="DT348" s="267">
        <v>22000</v>
      </c>
      <c r="DU348" s="267">
        <v>32000</v>
      </c>
      <c r="DV348" s="267">
        <v>3000</v>
      </c>
      <c r="DW348" s="267">
        <v>168000</v>
      </c>
      <c r="DX348" s="267">
        <v>27000</v>
      </c>
      <c r="DY348" s="267">
        <v>119000</v>
      </c>
      <c r="DZ348" s="267">
        <v>27000</v>
      </c>
      <c r="EA348" s="267">
        <v>43000</v>
      </c>
      <c r="EB348" s="267">
        <v>3000</v>
      </c>
      <c r="EC348" s="267">
        <v>60000</v>
      </c>
      <c r="ED348" s="267">
        <v>14000</v>
      </c>
      <c r="EE348" s="267">
        <v>134000</v>
      </c>
      <c r="EF348" s="267">
        <v>28000</v>
      </c>
      <c r="EG348" s="267">
        <v>189000</v>
      </c>
      <c r="EH348" s="267">
        <v>20000</v>
      </c>
      <c r="EI348" s="267">
        <v>214000</v>
      </c>
      <c r="EJ348" s="267">
        <v>19000</v>
      </c>
      <c r="EK348" s="267">
        <v>0</v>
      </c>
      <c r="EL348" s="267">
        <v>0</v>
      </c>
      <c r="EM348" s="267">
        <v>0</v>
      </c>
      <c r="EN348" s="267">
        <v>0</v>
      </c>
      <c r="EO348" s="267">
        <v>1</v>
      </c>
      <c r="EP348" s="267">
        <v>0</v>
      </c>
      <c r="EQ348" s="267">
        <v>0</v>
      </c>
      <c r="ER348" s="267" t="s">
        <v>1539</v>
      </c>
    </row>
    <row r="349" spans="1:148" x14ac:dyDescent="0.35">
      <c r="A349" s="267" t="s">
        <v>2005</v>
      </c>
      <c r="B349" s="267">
        <v>1000</v>
      </c>
      <c r="C349" s="267">
        <v>1000</v>
      </c>
      <c r="D349" s="267">
        <v>1000</v>
      </c>
      <c r="E349" s="267">
        <v>1000</v>
      </c>
      <c r="F349" s="267">
        <v>1000</v>
      </c>
      <c r="G349" s="267">
        <v>1000</v>
      </c>
      <c r="H349" s="267">
        <v>1000</v>
      </c>
      <c r="I349" s="267">
        <v>1000</v>
      </c>
      <c r="J349" s="267">
        <v>1000</v>
      </c>
      <c r="K349" s="267">
        <v>1000</v>
      </c>
      <c r="L349" s="267">
        <v>1000</v>
      </c>
      <c r="M349" s="267">
        <v>1000</v>
      </c>
      <c r="N349" s="267">
        <v>1000</v>
      </c>
      <c r="O349" s="267">
        <v>1000</v>
      </c>
      <c r="P349" s="267">
        <v>1000</v>
      </c>
      <c r="Q349" s="267">
        <v>1000</v>
      </c>
      <c r="R349" s="267">
        <v>1000</v>
      </c>
      <c r="S349" s="267">
        <v>1000</v>
      </c>
      <c r="T349" s="267">
        <v>1000</v>
      </c>
      <c r="U349" s="267">
        <v>1000</v>
      </c>
      <c r="V349" s="267">
        <v>1000</v>
      </c>
      <c r="W349" s="267">
        <v>1000</v>
      </c>
      <c r="X349" s="267">
        <v>1000</v>
      </c>
      <c r="Y349" s="267">
        <v>1000</v>
      </c>
      <c r="Z349" s="267">
        <v>1000</v>
      </c>
      <c r="AA349" s="267">
        <v>1000</v>
      </c>
      <c r="AB349" s="267">
        <v>1000</v>
      </c>
      <c r="AC349" s="267">
        <v>1000</v>
      </c>
      <c r="AD349" s="267">
        <v>1000</v>
      </c>
      <c r="AE349" s="267">
        <v>1000</v>
      </c>
      <c r="AF349" s="267">
        <v>1000</v>
      </c>
      <c r="AG349" s="267">
        <v>1000</v>
      </c>
      <c r="AH349" s="267">
        <v>1000</v>
      </c>
      <c r="AI349" s="267">
        <v>1000</v>
      </c>
      <c r="AJ349" s="267">
        <v>1000</v>
      </c>
      <c r="AK349" s="267">
        <v>1000</v>
      </c>
      <c r="AL349" s="267">
        <v>1000</v>
      </c>
      <c r="AM349" s="267">
        <v>1000</v>
      </c>
      <c r="AN349" s="267">
        <v>1000</v>
      </c>
      <c r="AO349" s="267">
        <v>1000</v>
      </c>
      <c r="AP349" s="267">
        <v>1000</v>
      </c>
      <c r="AQ349" s="267">
        <v>1000</v>
      </c>
      <c r="AR349" s="267">
        <v>1000</v>
      </c>
      <c r="AS349" s="267">
        <v>1000</v>
      </c>
      <c r="AT349" s="267">
        <v>1000</v>
      </c>
      <c r="AU349" s="267">
        <v>1000</v>
      </c>
      <c r="AV349" s="267">
        <v>1000</v>
      </c>
      <c r="AW349" s="267">
        <v>1000</v>
      </c>
      <c r="AX349" s="267">
        <v>1000</v>
      </c>
      <c r="AY349" s="267">
        <v>1000</v>
      </c>
      <c r="AZ349" s="267">
        <v>1000</v>
      </c>
      <c r="BA349" s="267">
        <v>1000</v>
      </c>
      <c r="BB349" s="267">
        <v>1000</v>
      </c>
      <c r="BC349" s="267">
        <v>1000</v>
      </c>
      <c r="BD349" s="267">
        <v>1000</v>
      </c>
      <c r="BE349" s="267">
        <v>1000</v>
      </c>
      <c r="BF349" s="267">
        <v>1000</v>
      </c>
      <c r="BG349" s="267">
        <v>1000</v>
      </c>
      <c r="BH349" s="267">
        <v>1000</v>
      </c>
      <c r="BI349" s="267">
        <v>1000</v>
      </c>
      <c r="BJ349" s="267">
        <v>1000</v>
      </c>
      <c r="BK349" s="267">
        <v>1000</v>
      </c>
      <c r="BL349" s="267">
        <v>1000</v>
      </c>
      <c r="BM349" s="267">
        <v>1000</v>
      </c>
      <c r="BN349" s="267">
        <v>1000</v>
      </c>
      <c r="BO349" s="267">
        <v>1000</v>
      </c>
      <c r="BP349" s="267">
        <v>1000</v>
      </c>
      <c r="BQ349" s="267">
        <v>1000</v>
      </c>
      <c r="BR349" s="267">
        <v>1000</v>
      </c>
      <c r="BS349" s="267">
        <v>1000</v>
      </c>
      <c r="BT349" s="267">
        <v>1000</v>
      </c>
      <c r="BU349" s="267">
        <v>1000</v>
      </c>
      <c r="BV349" s="267">
        <v>1000</v>
      </c>
      <c r="BW349" s="267">
        <v>1000</v>
      </c>
      <c r="BX349" s="267">
        <v>1000</v>
      </c>
      <c r="BY349" s="267">
        <v>1000</v>
      </c>
      <c r="BZ349" s="267">
        <v>1000</v>
      </c>
      <c r="CA349" s="267">
        <v>1000</v>
      </c>
      <c r="CB349" s="267">
        <v>1000</v>
      </c>
      <c r="CC349" s="267">
        <v>1000</v>
      </c>
      <c r="CD349" s="267">
        <v>1000</v>
      </c>
      <c r="CE349" s="267">
        <v>1000</v>
      </c>
      <c r="CF349" s="267">
        <v>1000</v>
      </c>
      <c r="CG349" s="267">
        <v>1000</v>
      </c>
      <c r="CH349" s="267">
        <v>1000</v>
      </c>
      <c r="CI349" s="267">
        <v>1000</v>
      </c>
      <c r="CJ349" s="267">
        <v>1000</v>
      </c>
      <c r="CK349" s="267">
        <v>1000</v>
      </c>
      <c r="CL349" s="267">
        <v>1000</v>
      </c>
      <c r="CM349" s="267">
        <v>1000</v>
      </c>
      <c r="CN349" s="267">
        <v>1000</v>
      </c>
      <c r="CO349" s="267">
        <v>1000</v>
      </c>
      <c r="CP349" s="267">
        <v>1000</v>
      </c>
      <c r="CQ349" s="267">
        <v>1000</v>
      </c>
      <c r="CR349" s="267">
        <v>1000</v>
      </c>
      <c r="CS349" s="267">
        <v>1000</v>
      </c>
      <c r="CT349" s="267">
        <v>1000</v>
      </c>
      <c r="CU349" s="267">
        <v>1000</v>
      </c>
      <c r="CV349" s="267">
        <v>1000</v>
      </c>
      <c r="CW349" s="267">
        <v>1000</v>
      </c>
      <c r="CX349" s="267">
        <v>1000</v>
      </c>
      <c r="CY349" s="267">
        <v>1000</v>
      </c>
      <c r="CZ349" s="267">
        <v>1000</v>
      </c>
      <c r="DA349" s="267">
        <v>1000</v>
      </c>
      <c r="DB349" s="267">
        <v>1000</v>
      </c>
      <c r="DC349" s="267">
        <v>50000</v>
      </c>
      <c r="DD349" s="267">
        <v>1000</v>
      </c>
      <c r="DE349" s="267">
        <v>9000</v>
      </c>
      <c r="DF349" s="267">
        <v>1000</v>
      </c>
      <c r="DG349" s="267">
        <v>1000</v>
      </c>
      <c r="DH349" s="267">
        <v>1000</v>
      </c>
      <c r="DI349" s="267">
        <v>1000</v>
      </c>
      <c r="DJ349" s="267">
        <v>1000</v>
      </c>
      <c r="DK349" s="267">
        <v>1000</v>
      </c>
      <c r="DL349" s="267">
        <v>1000</v>
      </c>
      <c r="DM349" s="267">
        <v>1000</v>
      </c>
      <c r="DN349" s="267">
        <v>1000</v>
      </c>
      <c r="DO349" s="267">
        <v>1000</v>
      </c>
      <c r="DP349" s="267">
        <v>1000</v>
      </c>
      <c r="DQ349" s="267">
        <v>1000</v>
      </c>
      <c r="DR349" s="267">
        <v>6000</v>
      </c>
      <c r="DS349" s="267">
        <v>12000</v>
      </c>
      <c r="DT349" s="267">
        <v>22000</v>
      </c>
      <c r="DU349" s="267">
        <v>32000</v>
      </c>
      <c r="DV349" s="267">
        <v>3000</v>
      </c>
      <c r="DW349" s="267">
        <v>168000</v>
      </c>
      <c r="DX349" s="267">
        <v>27000</v>
      </c>
      <c r="DY349" s="267">
        <v>119000</v>
      </c>
      <c r="DZ349" s="267">
        <v>27000</v>
      </c>
      <c r="EA349" s="267">
        <v>43000</v>
      </c>
      <c r="EB349" s="267">
        <v>3000</v>
      </c>
      <c r="EC349" s="267">
        <v>60000</v>
      </c>
      <c r="ED349" s="267">
        <v>14000</v>
      </c>
      <c r="EE349" s="267">
        <v>134000</v>
      </c>
      <c r="EF349" s="267">
        <v>28000</v>
      </c>
      <c r="EG349" s="267">
        <v>189000</v>
      </c>
      <c r="EH349" s="267">
        <v>20000</v>
      </c>
      <c r="EI349" s="267">
        <v>214000</v>
      </c>
      <c r="EJ349" s="267">
        <v>19000</v>
      </c>
      <c r="EK349" s="267">
        <v>0</v>
      </c>
      <c r="EL349" s="267">
        <v>0</v>
      </c>
      <c r="EM349" s="267">
        <v>0</v>
      </c>
      <c r="EN349" s="267">
        <v>0</v>
      </c>
      <c r="EO349" s="267">
        <v>1</v>
      </c>
      <c r="EP349" s="267">
        <v>0</v>
      </c>
      <c r="EQ349" s="267">
        <v>0</v>
      </c>
      <c r="ER349" s="267" t="s">
        <v>2003</v>
      </c>
    </row>
    <row r="350" spans="1:148" x14ac:dyDescent="0.35">
      <c r="A350" s="267" t="s">
        <v>1268</v>
      </c>
      <c r="B350" s="267">
        <v>1000</v>
      </c>
      <c r="C350" s="267">
        <v>1000</v>
      </c>
      <c r="D350" s="267">
        <v>1000</v>
      </c>
      <c r="E350" s="267">
        <v>1000</v>
      </c>
      <c r="F350" s="267">
        <v>1000</v>
      </c>
      <c r="G350" s="267">
        <v>1000</v>
      </c>
      <c r="H350" s="267">
        <v>1000</v>
      </c>
      <c r="I350" s="267">
        <v>1000</v>
      </c>
      <c r="J350" s="267">
        <v>1000</v>
      </c>
      <c r="K350" s="267">
        <v>1000</v>
      </c>
      <c r="L350" s="267">
        <v>1000</v>
      </c>
      <c r="M350" s="267">
        <v>1000</v>
      </c>
      <c r="N350" s="267">
        <v>1000</v>
      </c>
      <c r="O350" s="267">
        <v>1000</v>
      </c>
      <c r="P350" s="267">
        <v>1000</v>
      </c>
      <c r="Q350" s="267">
        <v>1000</v>
      </c>
      <c r="R350" s="267">
        <v>1000</v>
      </c>
      <c r="S350" s="267">
        <v>1000</v>
      </c>
      <c r="T350" s="267">
        <v>1000</v>
      </c>
      <c r="U350" s="267">
        <v>1000</v>
      </c>
      <c r="V350" s="267">
        <v>1000</v>
      </c>
      <c r="W350" s="267">
        <v>1000</v>
      </c>
      <c r="X350" s="267">
        <v>1000</v>
      </c>
      <c r="Y350" s="267">
        <v>1000</v>
      </c>
      <c r="Z350" s="267">
        <v>1000</v>
      </c>
      <c r="AA350" s="267">
        <v>1000</v>
      </c>
      <c r="AB350" s="267">
        <v>1000</v>
      </c>
      <c r="AC350" s="267">
        <v>1000</v>
      </c>
      <c r="AD350" s="267">
        <v>1000</v>
      </c>
      <c r="AE350" s="267">
        <v>1000</v>
      </c>
      <c r="AF350" s="267">
        <v>1000</v>
      </c>
      <c r="AG350" s="267">
        <v>1000</v>
      </c>
      <c r="AH350" s="267">
        <v>1000</v>
      </c>
      <c r="AI350" s="267">
        <v>1000</v>
      </c>
      <c r="AJ350" s="267">
        <v>1000</v>
      </c>
      <c r="AK350" s="267">
        <v>1000</v>
      </c>
      <c r="AL350" s="267">
        <v>1000</v>
      </c>
      <c r="AM350" s="267">
        <v>1000</v>
      </c>
      <c r="AN350" s="267">
        <v>1000</v>
      </c>
      <c r="AO350" s="267">
        <v>1000</v>
      </c>
      <c r="AP350" s="267">
        <v>1000</v>
      </c>
      <c r="AQ350" s="267">
        <v>1000</v>
      </c>
      <c r="AR350" s="267">
        <v>1000</v>
      </c>
      <c r="AS350" s="267">
        <v>1000</v>
      </c>
      <c r="AT350" s="267">
        <v>1000</v>
      </c>
      <c r="AU350" s="267">
        <v>1000</v>
      </c>
      <c r="AV350" s="267">
        <v>1000</v>
      </c>
      <c r="AW350" s="267">
        <v>1000</v>
      </c>
      <c r="AX350" s="267">
        <v>1000</v>
      </c>
      <c r="AY350" s="267">
        <v>1000</v>
      </c>
      <c r="AZ350" s="267">
        <v>1000</v>
      </c>
      <c r="BA350" s="267">
        <v>1000</v>
      </c>
      <c r="BB350" s="267">
        <v>1000</v>
      </c>
      <c r="BC350" s="267">
        <v>1000</v>
      </c>
      <c r="BD350" s="267">
        <v>1000</v>
      </c>
      <c r="BE350" s="267">
        <v>1000</v>
      </c>
      <c r="BF350" s="267">
        <v>1000</v>
      </c>
      <c r="BG350" s="267">
        <v>1000</v>
      </c>
      <c r="BH350" s="267">
        <v>1000</v>
      </c>
      <c r="BI350" s="267">
        <v>1000</v>
      </c>
      <c r="BJ350" s="267">
        <v>1000</v>
      </c>
      <c r="BK350" s="267">
        <v>1000</v>
      </c>
      <c r="BL350" s="267">
        <v>1000</v>
      </c>
      <c r="BM350" s="267">
        <v>1000</v>
      </c>
      <c r="BN350" s="267">
        <v>1000</v>
      </c>
      <c r="BO350" s="267">
        <v>1000</v>
      </c>
      <c r="BP350" s="267">
        <v>1000</v>
      </c>
      <c r="BQ350" s="267">
        <v>1000</v>
      </c>
      <c r="BR350" s="267">
        <v>1000</v>
      </c>
      <c r="BS350" s="267">
        <v>1000</v>
      </c>
      <c r="BT350" s="267">
        <v>1000</v>
      </c>
      <c r="BU350" s="267">
        <v>1000</v>
      </c>
      <c r="BV350" s="267">
        <v>1000</v>
      </c>
      <c r="BW350" s="267">
        <v>1000</v>
      </c>
      <c r="BX350" s="267">
        <v>1000</v>
      </c>
      <c r="BY350" s="267">
        <v>1000</v>
      </c>
      <c r="BZ350" s="267">
        <v>1000</v>
      </c>
      <c r="CA350" s="267">
        <v>1000</v>
      </c>
      <c r="CB350" s="267">
        <v>1000</v>
      </c>
      <c r="CC350" s="267">
        <v>1000</v>
      </c>
      <c r="CD350" s="267">
        <v>1000</v>
      </c>
      <c r="CE350" s="267">
        <v>1000</v>
      </c>
      <c r="CF350" s="267">
        <v>1000</v>
      </c>
      <c r="CG350" s="267">
        <v>1000</v>
      </c>
      <c r="CH350" s="267">
        <v>1000</v>
      </c>
      <c r="CI350" s="267">
        <v>1000</v>
      </c>
      <c r="CJ350" s="267">
        <v>1000</v>
      </c>
      <c r="CK350" s="267">
        <v>1000</v>
      </c>
      <c r="CL350" s="267">
        <v>1000</v>
      </c>
      <c r="CM350" s="267">
        <v>1000</v>
      </c>
      <c r="CN350" s="267">
        <v>1000</v>
      </c>
      <c r="CO350" s="267">
        <v>1000</v>
      </c>
      <c r="CP350" s="267">
        <v>1000</v>
      </c>
      <c r="CQ350" s="267">
        <v>1000</v>
      </c>
      <c r="CR350" s="267">
        <v>1000</v>
      </c>
      <c r="CS350" s="267">
        <v>1000</v>
      </c>
      <c r="CT350" s="267">
        <v>1000</v>
      </c>
      <c r="CU350" s="267">
        <v>1000</v>
      </c>
      <c r="CV350" s="267">
        <v>1000</v>
      </c>
      <c r="CW350" s="267">
        <v>1000</v>
      </c>
      <c r="CX350" s="267">
        <v>1000</v>
      </c>
      <c r="CY350" s="267">
        <v>1000</v>
      </c>
      <c r="CZ350" s="267">
        <v>1000</v>
      </c>
      <c r="DA350" s="267">
        <v>1000</v>
      </c>
      <c r="DB350" s="267">
        <v>1000</v>
      </c>
      <c r="DC350" s="267">
        <v>50000</v>
      </c>
      <c r="DD350" s="267">
        <v>1000</v>
      </c>
      <c r="DE350" s="267">
        <v>9000</v>
      </c>
      <c r="DF350" s="267">
        <v>1000</v>
      </c>
      <c r="DG350" s="267">
        <v>1000</v>
      </c>
      <c r="DH350" s="267">
        <v>1000</v>
      </c>
      <c r="DI350" s="267">
        <v>1000</v>
      </c>
      <c r="DJ350" s="267">
        <v>1000</v>
      </c>
      <c r="DK350" s="267">
        <v>1000</v>
      </c>
      <c r="DL350" s="267">
        <v>1000</v>
      </c>
      <c r="DM350" s="267">
        <v>1000</v>
      </c>
      <c r="DN350" s="267">
        <v>1000</v>
      </c>
      <c r="DO350" s="267">
        <v>1000</v>
      </c>
      <c r="DP350" s="267">
        <v>1000</v>
      </c>
      <c r="DQ350" s="267">
        <v>1000</v>
      </c>
      <c r="DR350" s="267">
        <v>6000</v>
      </c>
      <c r="DS350" s="267">
        <v>12000</v>
      </c>
      <c r="DT350" s="267">
        <v>22000</v>
      </c>
      <c r="DU350" s="267">
        <v>32000</v>
      </c>
      <c r="DV350" s="267">
        <v>3000</v>
      </c>
      <c r="DW350" s="267">
        <v>168000</v>
      </c>
      <c r="DX350" s="267">
        <v>27000</v>
      </c>
      <c r="DY350" s="267">
        <v>119000</v>
      </c>
      <c r="DZ350" s="267">
        <v>27000</v>
      </c>
      <c r="EA350" s="267">
        <v>43000</v>
      </c>
      <c r="EB350" s="267">
        <v>3000</v>
      </c>
      <c r="EC350" s="267">
        <v>60000</v>
      </c>
      <c r="ED350" s="267">
        <v>14000</v>
      </c>
      <c r="EE350" s="267">
        <v>134000</v>
      </c>
      <c r="EF350" s="267">
        <v>28000</v>
      </c>
      <c r="EG350" s="267">
        <v>189000</v>
      </c>
      <c r="EH350" s="267">
        <v>20000</v>
      </c>
      <c r="EI350" s="267">
        <v>214000</v>
      </c>
      <c r="EJ350" s="267">
        <v>19000</v>
      </c>
      <c r="EK350" s="267">
        <v>0</v>
      </c>
      <c r="EL350" s="267">
        <v>0</v>
      </c>
      <c r="EM350" s="267">
        <v>0</v>
      </c>
      <c r="EN350" s="267">
        <v>0</v>
      </c>
      <c r="EO350" s="267">
        <v>1</v>
      </c>
      <c r="EP350" s="267">
        <v>0</v>
      </c>
      <c r="EQ350" s="267">
        <v>0</v>
      </c>
      <c r="ER350" s="267" t="s">
        <v>1266</v>
      </c>
    </row>
    <row r="351" spans="1:148" x14ac:dyDescent="0.35">
      <c r="A351" s="267" t="s">
        <v>1012</v>
      </c>
      <c r="B351" s="267">
        <v>1000</v>
      </c>
      <c r="C351" s="267">
        <v>1000</v>
      </c>
      <c r="D351" s="267">
        <v>1000</v>
      </c>
      <c r="E351" s="267">
        <v>1000</v>
      </c>
      <c r="F351" s="267">
        <v>1000</v>
      </c>
      <c r="G351" s="267">
        <v>1000</v>
      </c>
      <c r="H351" s="267">
        <v>1000</v>
      </c>
      <c r="I351" s="267">
        <v>1000</v>
      </c>
      <c r="J351" s="267">
        <v>1000</v>
      </c>
      <c r="K351" s="267">
        <v>1000</v>
      </c>
      <c r="L351" s="267">
        <v>1000</v>
      </c>
      <c r="M351" s="267">
        <v>1000</v>
      </c>
      <c r="N351" s="267">
        <v>1000</v>
      </c>
      <c r="O351" s="267">
        <v>1000</v>
      </c>
      <c r="P351" s="267">
        <v>1000</v>
      </c>
      <c r="Q351" s="267">
        <v>1000</v>
      </c>
      <c r="R351" s="267">
        <v>1000</v>
      </c>
      <c r="S351" s="267">
        <v>1000</v>
      </c>
      <c r="T351" s="267">
        <v>1000</v>
      </c>
      <c r="U351" s="267">
        <v>1000</v>
      </c>
      <c r="V351" s="267">
        <v>1000</v>
      </c>
      <c r="W351" s="267">
        <v>1000</v>
      </c>
      <c r="X351" s="267">
        <v>1000</v>
      </c>
      <c r="Y351" s="267">
        <v>1000</v>
      </c>
      <c r="Z351" s="267">
        <v>1000</v>
      </c>
      <c r="AA351" s="267">
        <v>1000</v>
      </c>
      <c r="AB351" s="267">
        <v>1000</v>
      </c>
      <c r="AC351" s="267">
        <v>1000</v>
      </c>
      <c r="AD351" s="267">
        <v>1000</v>
      </c>
      <c r="AE351" s="267">
        <v>1000</v>
      </c>
      <c r="AF351" s="267">
        <v>1000</v>
      </c>
      <c r="AG351" s="267">
        <v>1000</v>
      </c>
      <c r="AH351" s="267">
        <v>1000</v>
      </c>
      <c r="AI351" s="267">
        <v>1000</v>
      </c>
      <c r="AJ351" s="267">
        <v>1000</v>
      </c>
      <c r="AK351" s="267">
        <v>1000</v>
      </c>
      <c r="AL351" s="267">
        <v>1000</v>
      </c>
      <c r="AM351" s="267">
        <v>1000</v>
      </c>
      <c r="AN351" s="267">
        <v>1000</v>
      </c>
      <c r="AO351" s="267">
        <v>1000</v>
      </c>
      <c r="AP351" s="267">
        <v>1000</v>
      </c>
      <c r="AQ351" s="267">
        <v>1000</v>
      </c>
      <c r="AR351" s="267">
        <v>1000</v>
      </c>
      <c r="AS351" s="267">
        <v>1000</v>
      </c>
      <c r="AT351" s="267">
        <v>1000</v>
      </c>
      <c r="AU351" s="267">
        <v>1000</v>
      </c>
      <c r="AV351" s="267">
        <v>1000</v>
      </c>
      <c r="AW351" s="267">
        <v>1000</v>
      </c>
      <c r="AX351" s="267">
        <v>1000</v>
      </c>
      <c r="AY351" s="267">
        <v>1000</v>
      </c>
      <c r="AZ351" s="267">
        <v>1000</v>
      </c>
      <c r="BA351" s="267">
        <v>1000</v>
      </c>
      <c r="BB351" s="267">
        <v>1000</v>
      </c>
      <c r="BC351" s="267">
        <v>1000</v>
      </c>
      <c r="BD351" s="267">
        <v>1000</v>
      </c>
      <c r="BE351" s="267">
        <v>1000</v>
      </c>
      <c r="BF351" s="267">
        <v>1000</v>
      </c>
      <c r="BG351" s="267">
        <v>1000</v>
      </c>
      <c r="BH351" s="267">
        <v>1000</v>
      </c>
      <c r="BI351" s="267">
        <v>1000</v>
      </c>
      <c r="BJ351" s="267">
        <v>1000</v>
      </c>
      <c r="BK351" s="267">
        <v>1000</v>
      </c>
      <c r="BL351" s="267">
        <v>1000</v>
      </c>
      <c r="BM351" s="267">
        <v>1000</v>
      </c>
      <c r="BN351" s="267">
        <v>1000</v>
      </c>
      <c r="BO351" s="267">
        <v>1000</v>
      </c>
      <c r="BP351" s="267">
        <v>1000</v>
      </c>
      <c r="BQ351" s="267">
        <v>1000</v>
      </c>
      <c r="BR351" s="267">
        <v>1000</v>
      </c>
      <c r="BS351" s="267">
        <v>1000</v>
      </c>
      <c r="BT351" s="267">
        <v>1000</v>
      </c>
      <c r="BU351" s="267">
        <v>1000</v>
      </c>
      <c r="BV351" s="267">
        <v>1000</v>
      </c>
      <c r="BW351" s="267">
        <v>1000</v>
      </c>
      <c r="BX351" s="267">
        <v>1000</v>
      </c>
      <c r="BY351" s="267">
        <v>1000</v>
      </c>
      <c r="BZ351" s="267">
        <v>1000</v>
      </c>
      <c r="CA351" s="267">
        <v>1000</v>
      </c>
      <c r="CB351" s="267">
        <v>1000</v>
      </c>
      <c r="CC351" s="267">
        <v>1000</v>
      </c>
      <c r="CD351" s="267">
        <v>1000</v>
      </c>
      <c r="CE351" s="267">
        <v>1000</v>
      </c>
      <c r="CF351" s="267">
        <v>1000</v>
      </c>
      <c r="CG351" s="267">
        <v>1000</v>
      </c>
      <c r="CH351" s="267">
        <v>1000</v>
      </c>
      <c r="CI351" s="267">
        <v>1000</v>
      </c>
      <c r="CJ351" s="267">
        <v>1000</v>
      </c>
      <c r="CK351" s="267">
        <v>1000</v>
      </c>
      <c r="CL351" s="267">
        <v>1000</v>
      </c>
      <c r="CM351" s="267">
        <v>1000</v>
      </c>
      <c r="CN351" s="267">
        <v>1000</v>
      </c>
      <c r="CO351" s="267">
        <v>1000</v>
      </c>
      <c r="CP351" s="267">
        <v>1000</v>
      </c>
      <c r="CQ351" s="267">
        <v>1000</v>
      </c>
      <c r="CR351" s="267">
        <v>1000</v>
      </c>
      <c r="CS351" s="267">
        <v>1000</v>
      </c>
      <c r="CT351" s="267">
        <v>1000</v>
      </c>
      <c r="CU351" s="267">
        <v>1000</v>
      </c>
      <c r="CV351" s="267">
        <v>1000</v>
      </c>
      <c r="CW351" s="267">
        <v>1000</v>
      </c>
      <c r="CX351" s="267">
        <v>1000</v>
      </c>
      <c r="CY351" s="267">
        <v>1000</v>
      </c>
      <c r="CZ351" s="267">
        <v>1000</v>
      </c>
      <c r="DA351" s="267">
        <v>1000</v>
      </c>
      <c r="DB351" s="267">
        <v>1000</v>
      </c>
      <c r="DC351" s="267">
        <v>50000</v>
      </c>
      <c r="DD351" s="267">
        <v>1000</v>
      </c>
      <c r="DE351" s="267">
        <v>9000</v>
      </c>
      <c r="DF351" s="267">
        <v>1000</v>
      </c>
      <c r="DG351" s="267">
        <v>1000</v>
      </c>
      <c r="DH351" s="267">
        <v>1000</v>
      </c>
      <c r="DI351" s="267">
        <v>1000</v>
      </c>
      <c r="DJ351" s="267">
        <v>1000</v>
      </c>
      <c r="DK351" s="267">
        <v>1000</v>
      </c>
      <c r="DL351" s="267">
        <v>1000</v>
      </c>
      <c r="DM351" s="267">
        <v>1000</v>
      </c>
      <c r="DN351" s="267">
        <v>1000</v>
      </c>
      <c r="DO351" s="267">
        <v>1000</v>
      </c>
      <c r="DP351" s="267">
        <v>1000</v>
      </c>
      <c r="DQ351" s="267">
        <v>1000</v>
      </c>
      <c r="DR351" s="267">
        <v>6000</v>
      </c>
      <c r="DS351" s="267">
        <v>12000</v>
      </c>
      <c r="DT351" s="267">
        <v>22000</v>
      </c>
      <c r="DU351" s="267">
        <v>32000</v>
      </c>
      <c r="DV351" s="267">
        <v>3000</v>
      </c>
      <c r="DW351" s="267">
        <v>168000</v>
      </c>
      <c r="DX351" s="267">
        <v>27000</v>
      </c>
      <c r="DY351" s="267">
        <v>119000</v>
      </c>
      <c r="DZ351" s="267">
        <v>27000</v>
      </c>
      <c r="EA351" s="267">
        <v>43000</v>
      </c>
      <c r="EB351" s="267">
        <v>3000</v>
      </c>
      <c r="EC351" s="267">
        <v>60000</v>
      </c>
      <c r="ED351" s="267">
        <v>14000</v>
      </c>
      <c r="EE351" s="267">
        <v>134000</v>
      </c>
      <c r="EF351" s="267">
        <v>28000</v>
      </c>
      <c r="EG351" s="267">
        <v>189000</v>
      </c>
      <c r="EH351" s="267">
        <v>20000</v>
      </c>
      <c r="EI351" s="267">
        <v>214000</v>
      </c>
      <c r="EJ351" s="267">
        <v>19000</v>
      </c>
      <c r="EK351" s="267">
        <v>0</v>
      </c>
      <c r="EL351" s="267">
        <v>0</v>
      </c>
      <c r="EM351" s="267">
        <v>0</v>
      </c>
      <c r="EN351" s="267">
        <v>0</v>
      </c>
      <c r="EO351" s="267">
        <v>1</v>
      </c>
      <c r="EP351" s="267">
        <v>0</v>
      </c>
      <c r="EQ351" s="267">
        <v>0</v>
      </c>
      <c r="ER351" s="267" t="s">
        <v>1010</v>
      </c>
    </row>
    <row r="352" spans="1:148" x14ac:dyDescent="0.35">
      <c r="A352" s="267" t="s">
        <v>1406</v>
      </c>
      <c r="B352" s="267">
        <v>1000</v>
      </c>
      <c r="C352" s="267">
        <v>1000</v>
      </c>
      <c r="D352" s="267">
        <v>1000</v>
      </c>
      <c r="E352" s="267">
        <v>1000</v>
      </c>
      <c r="F352" s="267">
        <v>1000</v>
      </c>
      <c r="G352" s="267">
        <v>1000</v>
      </c>
      <c r="H352" s="267">
        <v>1000</v>
      </c>
      <c r="I352" s="267">
        <v>1000</v>
      </c>
      <c r="J352" s="267">
        <v>1000</v>
      </c>
      <c r="K352" s="267">
        <v>1000</v>
      </c>
      <c r="L352" s="267">
        <v>1000</v>
      </c>
      <c r="M352" s="267">
        <v>1000</v>
      </c>
      <c r="N352" s="267">
        <v>1000</v>
      </c>
      <c r="O352" s="267">
        <v>1000</v>
      </c>
      <c r="P352" s="267">
        <v>1000</v>
      </c>
      <c r="Q352" s="267">
        <v>1000</v>
      </c>
      <c r="R352" s="267">
        <v>1000</v>
      </c>
      <c r="S352" s="267">
        <v>1000</v>
      </c>
      <c r="T352" s="267">
        <v>1000</v>
      </c>
      <c r="U352" s="267">
        <v>1000</v>
      </c>
      <c r="V352" s="267">
        <v>1000</v>
      </c>
      <c r="W352" s="267">
        <v>1000</v>
      </c>
      <c r="X352" s="267">
        <v>1000</v>
      </c>
      <c r="Y352" s="267">
        <v>1000</v>
      </c>
      <c r="Z352" s="267">
        <v>1000</v>
      </c>
      <c r="AA352" s="267">
        <v>1000</v>
      </c>
      <c r="AB352" s="267">
        <v>1000</v>
      </c>
      <c r="AC352" s="267">
        <v>1000</v>
      </c>
      <c r="AD352" s="267">
        <v>1000</v>
      </c>
      <c r="AE352" s="267">
        <v>1000</v>
      </c>
      <c r="AF352" s="267">
        <v>1000</v>
      </c>
      <c r="AG352" s="267">
        <v>1000</v>
      </c>
      <c r="AH352" s="267">
        <v>1000</v>
      </c>
      <c r="AI352" s="267">
        <v>1000</v>
      </c>
      <c r="AJ352" s="267">
        <v>1000</v>
      </c>
      <c r="AK352" s="267">
        <v>1000</v>
      </c>
      <c r="AL352" s="267">
        <v>1000</v>
      </c>
      <c r="AM352" s="267">
        <v>1000</v>
      </c>
      <c r="AN352" s="267">
        <v>1000</v>
      </c>
      <c r="AO352" s="267">
        <v>1000</v>
      </c>
      <c r="AP352" s="267">
        <v>1000</v>
      </c>
      <c r="AQ352" s="267">
        <v>1000</v>
      </c>
      <c r="AR352" s="267">
        <v>1000</v>
      </c>
      <c r="AS352" s="267">
        <v>1000</v>
      </c>
      <c r="AT352" s="267">
        <v>1000</v>
      </c>
      <c r="AU352" s="267">
        <v>1000</v>
      </c>
      <c r="AV352" s="267">
        <v>1000</v>
      </c>
      <c r="AW352" s="267">
        <v>1000</v>
      </c>
      <c r="AX352" s="267">
        <v>1000</v>
      </c>
      <c r="AY352" s="267">
        <v>1000</v>
      </c>
      <c r="AZ352" s="267">
        <v>1000</v>
      </c>
      <c r="BA352" s="267">
        <v>1000</v>
      </c>
      <c r="BB352" s="267">
        <v>1000</v>
      </c>
      <c r="BC352" s="267">
        <v>1000</v>
      </c>
      <c r="BD352" s="267">
        <v>1000</v>
      </c>
      <c r="BE352" s="267">
        <v>1000</v>
      </c>
      <c r="BF352" s="267">
        <v>1000</v>
      </c>
      <c r="BG352" s="267">
        <v>1000</v>
      </c>
      <c r="BH352" s="267">
        <v>1000</v>
      </c>
      <c r="BI352" s="267">
        <v>1000</v>
      </c>
      <c r="BJ352" s="267">
        <v>1000</v>
      </c>
      <c r="BK352" s="267">
        <v>1000</v>
      </c>
      <c r="BL352" s="267">
        <v>1000</v>
      </c>
      <c r="BM352" s="267">
        <v>1000</v>
      </c>
      <c r="BN352" s="267">
        <v>1000</v>
      </c>
      <c r="BO352" s="267">
        <v>1000</v>
      </c>
      <c r="BP352" s="267">
        <v>1000</v>
      </c>
      <c r="BQ352" s="267">
        <v>1000</v>
      </c>
      <c r="BR352" s="267">
        <v>1000</v>
      </c>
      <c r="BS352" s="267">
        <v>1000</v>
      </c>
      <c r="BT352" s="267">
        <v>1000</v>
      </c>
      <c r="BU352" s="267">
        <v>1000</v>
      </c>
      <c r="BV352" s="267">
        <v>1000</v>
      </c>
      <c r="BW352" s="267">
        <v>1000</v>
      </c>
      <c r="BX352" s="267">
        <v>1000</v>
      </c>
      <c r="BY352" s="267">
        <v>1000</v>
      </c>
      <c r="BZ352" s="267">
        <v>1000</v>
      </c>
      <c r="CA352" s="267">
        <v>1000</v>
      </c>
      <c r="CB352" s="267">
        <v>1000</v>
      </c>
      <c r="CC352" s="267">
        <v>1000</v>
      </c>
      <c r="CD352" s="267">
        <v>1000</v>
      </c>
      <c r="CE352" s="267">
        <v>1000</v>
      </c>
      <c r="CF352" s="267">
        <v>1000</v>
      </c>
      <c r="CG352" s="267">
        <v>1000</v>
      </c>
      <c r="CH352" s="267">
        <v>1000</v>
      </c>
      <c r="CI352" s="267">
        <v>1000</v>
      </c>
      <c r="CJ352" s="267">
        <v>1000</v>
      </c>
      <c r="CK352" s="267">
        <v>1000</v>
      </c>
      <c r="CL352" s="267">
        <v>1000</v>
      </c>
      <c r="CM352" s="267">
        <v>1000</v>
      </c>
      <c r="CN352" s="267">
        <v>1000</v>
      </c>
      <c r="CO352" s="267">
        <v>1000</v>
      </c>
      <c r="CP352" s="267">
        <v>1000</v>
      </c>
      <c r="CQ352" s="267">
        <v>1000</v>
      </c>
      <c r="CR352" s="267">
        <v>1000</v>
      </c>
      <c r="CS352" s="267">
        <v>1000</v>
      </c>
      <c r="CT352" s="267">
        <v>1000</v>
      </c>
      <c r="CU352" s="267">
        <v>1000</v>
      </c>
      <c r="CV352" s="267">
        <v>1000</v>
      </c>
      <c r="CW352" s="267">
        <v>1000</v>
      </c>
      <c r="CX352" s="267">
        <v>1000</v>
      </c>
      <c r="CY352" s="267">
        <v>1000</v>
      </c>
      <c r="CZ352" s="267">
        <v>1000</v>
      </c>
      <c r="DA352" s="267">
        <v>1000</v>
      </c>
      <c r="DB352" s="267">
        <v>1000</v>
      </c>
      <c r="DC352" s="267">
        <v>50000</v>
      </c>
      <c r="DD352" s="267">
        <v>1000</v>
      </c>
      <c r="DE352" s="267">
        <v>9000</v>
      </c>
      <c r="DF352" s="267">
        <v>1000</v>
      </c>
      <c r="DG352" s="267">
        <v>1000</v>
      </c>
      <c r="DH352" s="267">
        <v>1000</v>
      </c>
      <c r="DI352" s="267">
        <v>1000</v>
      </c>
      <c r="DJ352" s="267">
        <v>1000</v>
      </c>
      <c r="DK352" s="267">
        <v>1000</v>
      </c>
      <c r="DL352" s="267">
        <v>1000</v>
      </c>
      <c r="DM352" s="267">
        <v>1000</v>
      </c>
      <c r="DN352" s="267">
        <v>1000</v>
      </c>
      <c r="DO352" s="267">
        <v>1000</v>
      </c>
      <c r="DP352" s="267">
        <v>1000</v>
      </c>
      <c r="DQ352" s="267">
        <v>1000</v>
      </c>
      <c r="DR352" s="267">
        <v>6000</v>
      </c>
      <c r="DS352" s="267">
        <v>12000</v>
      </c>
      <c r="DT352" s="267">
        <v>22000</v>
      </c>
      <c r="DU352" s="267">
        <v>32000</v>
      </c>
      <c r="DV352" s="267">
        <v>3000</v>
      </c>
      <c r="DW352" s="267">
        <v>168000</v>
      </c>
      <c r="DX352" s="267">
        <v>27000</v>
      </c>
      <c r="DY352" s="267">
        <v>119000</v>
      </c>
      <c r="DZ352" s="267">
        <v>27000</v>
      </c>
      <c r="EA352" s="267">
        <v>43000</v>
      </c>
      <c r="EB352" s="267">
        <v>3000</v>
      </c>
      <c r="EC352" s="267">
        <v>60000</v>
      </c>
      <c r="ED352" s="267">
        <v>14000</v>
      </c>
      <c r="EE352" s="267">
        <v>134000</v>
      </c>
      <c r="EF352" s="267">
        <v>28000</v>
      </c>
      <c r="EG352" s="267">
        <v>189000</v>
      </c>
      <c r="EH352" s="267">
        <v>20000</v>
      </c>
      <c r="EI352" s="267">
        <v>214000</v>
      </c>
      <c r="EJ352" s="267">
        <v>19000</v>
      </c>
      <c r="EK352" s="267">
        <v>0</v>
      </c>
      <c r="EL352" s="267">
        <v>0</v>
      </c>
      <c r="EM352" s="267">
        <v>0</v>
      </c>
      <c r="EN352" s="267">
        <v>0</v>
      </c>
      <c r="EO352" s="267">
        <v>1</v>
      </c>
      <c r="EP352" s="267">
        <v>0</v>
      </c>
      <c r="EQ352" s="267">
        <v>0</v>
      </c>
      <c r="ER352" s="267" t="s">
        <v>1404</v>
      </c>
    </row>
    <row r="353" spans="1:148" x14ac:dyDescent="0.35">
      <c r="A353" s="267" t="s">
        <v>2188</v>
      </c>
      <c r="B353" s="267">
        <v>1000</v>
      </c>
      <c r="C353" s="267">
        <v>1000</v>
      </c>
      <c r="D353" s="267">
        <v>1000</v>
      </c>
      <c r="E353" s="267">
        <v>1000</v>
      </c>
      <c r="F353" s="267">
        <v>1000</v>
      </c>
      <c r="G353" s="267">
        <v>1000</v>
      </c>
      <c r="H353" s="267">
        <v>1000</v>
      </c>
      <c r="I353" s="267">
        <v>1000</v>
      </c>
      <c r="J353" s="267">
        <v>1000</v>
      </c>
      <c r="K353" s="267">
        <v>1000</v>
      </c>
      <c r="L353" s="267">
        <v>1000</v>
      </c>
      <c r="M353" s="267">
        <v>1000</v>
      </c>
      <c r="N353" s="267">
        <v>1000</v>
      </c>
      <c r="O353" s="267">
        <v>1000</v>
      </c>
      <c r="P353" s="267">
        <v>1000</v>
      </c>
      <c r="Q353" s="267">
        <v>1000</v>
      </c>
      <c r="R353" s="267">
        <v>1000</v>
      </c>
      <c r="S353" s="267">
        <v>1000</v>
      </c>
      <c r="T353" s="267">
        <v>1000</v>
      </c>
      <c r="U353" s="267">
        <v>1000</v>
      </c>
      <c r="V353" s="267">
        <v>1000</v>
      </c>
      <c r="W353" s="267">
        <v>1000</v>
      </c>
      <c r="X353" s="267">
        <v>1000</v>
      </c>
      <c r="Y353" s="267">
        <v>1000</v>
      </c>
      <c r="Z353" s="267">
        <v>1000</v>
      </c>
      <c r="AA353" s="267">
        <v>1000</v>
      </c>
      <c r="AB353" s="267">
        <v>1000</v>
      </c>
      <c r="AC353" s="267">
        <v>1000</v>
      </c>
      <c r="AD353" s="267">
        <v>1000</v>
      </c>
      <c r="AE353" s="267">
        <v>1000</v>
      </c>
      <c r="AF353" s="267">
        <v>1000</v>
      </c>
      <c r="AG353" s="267">
        <v>1000</v>
      </c>
      <c r="AH353" s="267">
        <v>1000</v>
      </c>
      <c r="AI353" s="267">
        <v>1000</v>
      </c>
      <c r="AJ353" s="267">
        <v>1000</v>
      </c>
      <c r="AK353" s="267">
        <v>1000</v>
      </c>
      <c r="AL353" s="267">
        <v>1000</v>
      </c>
      <c r="AM353" s="267">
        <v>1000</v>
      </c>
      <c r="AN353" s="267">
        <v>1000</v>
      </c>
      <c r="AO353" s="267">
        <v>1000</v>
      </c>
      <c r="AP353" s="267">
        <v>1000</v>
      </c>
      <c r="AQ353" s="267">
        <v>1000</v>
      </c>
      <c r="AR353" s="267">
        <v>1000</v>
      </c>
      <c r="AS353" s="267">
        <v>1000</v>
      </c>
      <c r="AT353" s="267">
        <v>1000</v>
      </c>
      <c r="AU353" s="267">
        <v>1000</v>
      </c>
      <c r="AV353" s="267">
        <v>1000</v>
      </c>
      <c r="AW353" s="267">
        <v>1000</v>
      </c>
      <c r="AX353" s="267">
        <v>1000</v>
      </c>
      <c r="AY353" s="267">
        <v>1000</v>
      </c>
      <c r="AZ353" s="267">
        <v>1000</v>
      </c>
      <c r="BA353" s="267">
        <v>1000</v>
      </c>
      <c r="BB353" s="267">
        <v>1000</v>
      </c>
      <c r="BC353" s="267">
        <v>1000</v>
      </c>
      <c r="BD353" s="267">
        <v>1000</v>
      </c>
      <c r="BE353" s="267">
        <v>1000</v>
      </c>
      <c r="BF353" s="267">
        <v>1000</v>
      </c>
      <c r="BG353" s="267">
        <v>1000</v>
      </c>
      <c r="BH353" s="267">
        <v>1000</v>
      </c>
      <c r="BI353" s="267">
        <v>1000</v>
      </c>
      <c r="BJ353" s="267">
        <v>1000</v>
      </c>
      <c r="BK353" s="267">
        <v>1000</v>
      </c>
      <c r="BL353" s="267">
        <v>1000</v>
      </c>
      <c r="BM353" s="267">
        <v>1000</v>
      </c>
      <c r="BN353" s="267">
        <v>1000</v>
      </c>
      <c r="BO353" s="267">
        <v>1000</v>
      </c>
      <c r="BP353" s="267">
        <v>1000</v>
      </c>
      <c r="BQ353" s="267">
        <v>1000</v>
      </c>
      <c r="BR353" s="267">
        <v>1000</v>
      </c>
      <c r="BS353" s="267">
        <v>1000</v>
      </c>
      <c r="BT353" s="267">
        <v>1000</v>
      </c>
      <c r="BU353" s="267">
        <v>1000</v>
      </c>
      <c r="BV353" s="267">
        <v>1000</v>
      </c>
      <c r="BW353" s="267">
        <v>1000</v>
      </c>
      <c r="BX353" s="267">
        <v>1000</v>
      </c>
      <c r="BY353" s="267">
        <v>1000</v>
      </c>
      <c r="BZ353" s="267">
        <v>1000</v>
      </c>
      <c r="CA353" s="267">
        <v>1000</v>
      </c>
      <c r="CB353" s="267">
        <v>1000</v>
      </c>
      <c r="CC353" s="267">
        <v>1000</v>
      </c>
      <c r="CD353" s="267">
        <v>1000</v>
      </c>
      <c r="CE353" s="267">
        <v>1000</v>
      </c>
      <c r="CF353" s="267">
        <v>1000</v>
      </c>
      <c r="CG353" s="267">
        <v>1000</v>
      </c>
      <c r="CH353" s="267">
        <v>1000</v>
      </c>
      <c r="CI353" s="267">
        <v>1000</v>
      </c>
      <c r="CJ353" s="267">
        <v>1000</v>
      </c>
      <c r="CK353" s="267">
        <v>1000</v>
      </c>
      <c r="CL353" s="267">
        <v>1000</v>
      </c>
      <c r="CM353" s="267">
        <v>1000</v>
      </c>
      <c r="CN353" s="267">
        <v>1000</v>
      </c>
      <c r="CO353" s="267">
        <v>1000</v>
      </c>
      <c r="CP353" s="267">
        <v>1000</v>
      </c>
      <c r="CQ353" s="267">
        <v>1000</v>
      </c>
      <c r="CR353" s="267">
        <v>1000</v>
      </c>
      <c r="CS353" s="267">
        <v>1000</v>
      </c>
      <c r="CT353" s="267">
        <v>1000</v>
      </c>
      <c r="CU353" s="267">
        <v>1000</v>
      </c>
      <c r="CV353" s="267">
        <v>1000</v>
      </c>
      <c r="CW353" s="267">
        <v>1000</v>
      </c>
      <c r="CX353" s="267">
        <v>1000</v>
      </c>
      <c r="CY353" s="267">
        <v>1000</v>
      </c>
      <c r="CZ353" s="267">
        <v>1000</v>
      </c>
      <c r="DA353" s="267">
        <v>1000</v>
      </c>
      <c r="DB353" s="267">
        <v>1000</v>
      </c>
      <c r="DC353" s="267">
        <v>50000</v>
      </c>
      <c r="DD353" s="267">
        <v>1000</v>
      </c>
      <c r="DE353" s="267">
        <v>9000</v>
      </c>
      <c r="DF353" s="267">
        <v>1000</v>
      </c>
      <c r="DG353" s="267">
        <v>1000</v>
      </c>
      <c r="DH353" s="267">
        <v>1000</v>
      </c>
      <c r="DI353" s="267">
        <v>1000</v>
      </c>
      <c r="DJ353" s="267">
        <v>1000</v>
      </c>
      <c r="DK353" s="267">
        <v>1000</v>
      </c>
      <c r="DL353" s="267">
        <v>1000</v>
      </c>
      <c r="DM353" s="267">
        <v>1000</v>
      </c>
      <c r="DN353" s="267">
        <v>1000</v>
      </c>
      <c r="DO353" s="267">
        <v>1000</v>
      </c>
      <c r="DP353" s="267">
        <v>1000</v>
      </c>
      <c r="DQ353" s="267">
        <v>1000</v>
      </c>
      <c r="DR353" s="267">
        <v>6000</v>
      </c>
      <c r="DS353" s="267">
        <v>12000</v>
      </c>
      <c r="DT353" s="267">
        <v>22000</v>
      </c>
      <c r="DU353" s="267">
        <v>32000</v>
      </c>
      <c r="DV353" s="267">
        <v>3000</v>
      </c>
      <c r="DW353" s="267">
        <v>168000</v>
      </c>
      <c r="DX353" s="267">
        <v>27000</v>
      </c>
      <c r="DY353" s="267">
        <v>119000</v>
      </c>
      <c r="DZ353" s="267">
        <v>27000</v>
      </c>
      <c r="EA353" s="267">
        <v>43000</v>
      </c>
      <c r="EB353" s="267">
        <v>3000</v>
      </c>
      <c r="EC353" s="267">
        <v>60000</v>
      </c>
      <c r="ED353" s="267">
        <v>14000</v>
      </c>
      <c r="EE353" s="267">
        <v>134000</v>
      </c>
      <c r="EF353" s="267">
        <v>28000</v>
      </c>
      <c r="EG353" s="267">
        <v>189000</v>
      </c>
      <c r="EH353" s="267">
        <v>20000</v>
      </c>
      <c r="EI353" s="267">
        <v>214000</v>
      </c>
      <c r="EJ353" s="267">
        <v>19000</v>
      </c>
      <c r="EK353" s="267">
        <v>0</v>
      </c>
      <c r="EL353" s="267">
        <v>0</v>
      </c>
      <c r="EM353" s="267">
        <v>0</v>
      </c>
      <c r="EN353" s="267">
        <v>0</v>
      </c>
      <c r="EO353" s="267">
        <v>1</v>
      </c>
      <c r="EP353" s="267">
        <v>0</v>
      </c>
      <c r="EQ353" s="267">
        <v>0</v>
      </c>
      <c r="ER353" s="267" t="s">
        <v>2186</v>
      </c>
    </row>
    <row r="354" spans="1:148" x14ac:dyDescent="0.35">
      <c r="A354" s="267" t="s">
        <v>1286</v>
      </c>
      <c r="B354" s="267">
        <v>1000</v>
      </c>
      <c r="C354" s="267">
        <v>1000</v>
      </c>
      <c r="D354" s="267">
        <v>1000</v>
      </c>
      <c r="E354" s="267">
        <v>1000</v>
      </c>
      <c r="F354" s="267">
        <v>1000</v>
      </c>
      <c r="G354" s="267">
        <v>1000</v>
      </c>
      <c r="H354" s="267">
        <v>1000</v>
      </c>
      <c r="I354" s="267">
        <v>1000</v>
      </c>
      <c r="J354" s="267">
        <v>1000</v>
      </c>
      <c r="K354" s="267">
        <v>1000</v>
      </c>
      <c r="L354" s="267">
        <v>1000</v>
      </c>
      <c r="M354" s="267">
        <v>1000</v>
      </c>
      <c r="N354" s="267">
        <v>1000</v>
      </c>
      <c r="O354" s="267">
        <v>1000</v>
      </c>
      <c r="P354" s="267">
        <v>1000</v>
      </c>
      <c r="Q354" s="267">
        <v>1000</v>
      </c>
      <c r="R354" s="267">
        <v>1000</v>
      </c>
      <c r="S354" s="267">
        <v>1000</v>
      </c>
      <c r="T354" s="267">
        <v>1000</v>
      </c>
      <c r="U354" s="267">
        <v>1000</v>
      </c>
      <c r="V354" s="267">
        <v>1000</v>
      </c>
      <c r="W354" s="267">
        <v>1000</v>
      </c>
      <c r="X354" s="267">
        <v>1000</v>
      </c>
      <c r="Y354" s="267">
        <v>1000</v>
      </c>
      <c r="Z354" s="267">
        <v>1000</v>
      </c>
      <c r="AA354" s="267">
        <v>1000</v>
      </c>
      <c r="AB354" s="267">
        <v>1000</v>
      </c>
      <c r="AC354" s="267">
        <v>1000</v>
      </c>
      <c r="AD354" s="267">
        <v>1000</v>
      </c>
      <c r="AE354" s="267">
        <v>1000</v>
      </c>
      <c r="AF354" s="267">
        <v>1000</v>
      </c>
      <c r="AG354" s="267">
        <v>1000</v>
      </c>
      <c r="AH354" s="267">
        <v>1000</v>
      </c>
      <c r="AI354" s="267">
        <v>1000</v>
      </c>
      <c r="AJ354" s="267">
        <v>1000</v>
      </c>
      <c r="AK354" s="267">
        <v>1000</v>
      </c>
      <c r="AL354" s="267">
        <v>1000</v>
      </c>
      <c r="AM354" s="267">
        <v>1000</v>
      </c>
      <c r="AN354" s="267">
        <v>1000</v>
      </c>
      <c r="AO354" s="267">
        <v>1000</v>
      </c>
      <c r="AP354" s="267">
        <v>1000</v>
      </c>
      <c r="AQ354" s="267">
        <v>1000</v>
      </c>
      <c r="AR354" s="267">
        <v>1000</v>
      </c>
      <c r="AS354" s="267">
        <v>1000</v>
      </c>
      <c r="AT354" s="267">
        <v>1000</v>
      </c>
      <c r="AU354" s="267">
        <v>1000</v>
      </c>
      <c r="AV354" s="267">
        <v>1000</v>
      </c>
      <c r="AW354" s="267">
        <v>1000</v>
      </c>
      <c r="AX354" s="267">
        <v>1000</v>
      </c>
      <c r="AY354" s="267">
        <v>1000</v>
      </c>
      <c r="AZ354" s="267">
        <v>1000</v>
      </c>
      <c r="BA354" s="267">
        <v>1000</v>
      </c>
      <c r="BB354" s="267">
        <v>1000</v>
      </c>
      <c r="BC354" s="267">
        <v>1000</v>
      </c>
      <c r="BD354" s="267">
        <v>1000</v>
      </c>
      <c r="BE354" s="267">
        <v>1000</v>
      </c>
      <c r="BF354" s="267">
        <v>1000</v>
      </c>
      <c r="BG354" s="267">
        <v>1000</v>
      </c>
      <c r="BH354" s="267">
        <v>1000</v>
      </c>
      <c r="BI354" s="267">
        <v>1000</v>
      </c>
      <c r="BJ354" s="267">
        <v>1000</v>
      </c>
      <c r="BK354" s="267">
        <v>1000</v>
      </c>
      <c r="BL354" s="267">
        <v>1000</v>
      </c>
      <c r="BM354" s="267">
        <v>1000</v>
      </c>
      <c r="BN354" s="267">
        <v>1000</v>
      </c>
      <c r="BO354" s="267">
        <v>1000</v>
      </c>
      <c r="BP354" s="267">
        <v>1000</v>
      </c>
      <c r="BQ354" s="267">
        <v>1000</v>
      </c>
      <c r="BR354" s="267">
        <v>1000</v>
      </c>
      <c r="BS354" s="267">
        <v>1000</v>
      </c>
      <c r="BT354" s="267">
        <v>1000</v>
      </c>
      <c r="BU354" s="267">
        <v>1000</v>
      </c>
      <c r="BV354" s="267">
        <v>1000</v>
      </c>
      <c r="BW354" s="267">
        <v>1000</v>
      </c>
      <c r="BX354" s="267">
        <v>1000</v>
      </c>
      <c r="BY354" s="267">
        <v>1000</v>
      </c>
      <c r="BZ354" s="267">
        <v>1000</v>
      </c>
      <c r="CA354" s="267">
        <v>1000</v>
      </c>
      <c r="CB354" s="267">
        <v>1000</v>
      </c>
      <c r="CC354" s="267">
        <v>1000</v>
      </c>
      <c r="CD354" s="267">
        <v>1000</v>
      </c>
      <c r="CE354" s="267">
        <v>1000</v>
      </c>
      <c r="CF354" s="267">
        <v>1000</v>
      </c>
      <c r="CG354" s="267">
        <v>1000</v>
      </c>
      <c r="CH354" s="267">
        <v>1000</v>
      </c>
      <c r="CI354" s="267">
        <v>1000</v>
      </c>
      <c r="CJ354" s="267">
        <v>1000</v>
      </c>
      <c r="CK354" s="267">
        <v>1000</v>
      </c>
      <c r="CL354" s="267">
        <v>1000</v>
      </c>
      <c r="CM354" s="267">
        <v>1000</v>
      </c>
      <c r="CN354" s="267">
        <v>1000</v>
      </c>
      <c r="CO354" s="267">
        <v>1000</v>
      </c>
      <c r="CP354" s="267">
        <v>1000</v>
      </c>
      <c r="CQ354" s="267">
        <v>1000</v>
      </c>
      <c r="CR354" s="267">
        <v>1000</v>
      </c>
      <c r="CS354" s="267">
        <v>1000</v>
      </c>
      <c r="CT354" s="267">
        <v>1000</v>
      </c>
      <c r="CU354" s="267">
        <v>1000</v>
      </c>
      <c r="CV354" s="267">
        <v>1000</v>
      </c>
      <c r="CW354" s="267">
        <v>1000</v>
      </c>
      <c r="CX354" s="267">
        <v>1000</v>
      </c>
      <c r="CY354" s="267">
        <v>1000</v>
      </c>
      <c r="CZ354" s="267">
        <v>1000</v>
      </c>
      <c r="DA354" s="267">
        <v>1000</v>
      </c>
      <c r="DB354" s="267">
        <v>1000</v>
      </c>
      <c r="DC354" s="267">
        <v>50000</v>
      </c>
      <c r="DD354" s="267">
        <v>1000</v>
      </c>
      <c r="DE354" s="267">
        <v>9000</v>
      </c>
      <c r="DF354" s="267">
        <v>1000</v>
      </c>
      <c r="DG354" s="267">
        <v>1000</v>
      </c>
      <c r="DH354" s="267">
        <v>1000</v>
      </c>
      <c r="DI354" s="267">
        <v>1000</v>
      </c>
      <c r="DJ354" s="267">
        <v>1000</v>
      </c>
      <c r="DK354" s="267">
        <v>1000</v>
      </c>
      <c r="DL354" s="267">
        <v>1000</v>
      </c>
      <c r="DM354" s="267">
        <v>1000</v>
      </c>
      <c r="DN354" s="267">
        <v>1000</v>
      </c>
      <c r="DO354" s="267">
        <v>1000</v>
      </c>
      <c r="DP354" s="267">
        <v>1000</v>
      </c>
      <c r="DQ354" s="267">
        <v>1000</v>
      </c>
      <c r="DR354" s="267">
        <v>6000</v>
      </c>
      <c r="DS354" s="267">
        <v>12000</v>
      </c>
      <c r="DT354" s="267">
        <v>22000</v>
      </c>
      <c r="DU354" s="267">
        <v>32000</v>
      </c>
      <c r="DV354" s="267">
        <v>3000</v>
      </c>
      <c r="DW354" s="267">
        <v>168000</v>
      </c>
      <c r="DX354" s="267">
        <v>27000</v>
      </c>
      <c r="DY354" s="267">
        <v>119000</v>
      </c>
      <c r="DZ354" s="267">
        <v>27000</v>
      </c>
      <c r="EA354" s="267">
        <v>43000</v>
      </c>
      <c r="EB354" s="267">
        <v>3000</v>
      </c>
      <c r="EC354" s="267">
        <v>60000</v>
      </c>
      <c r="ED354" s="267">
        <v>14000</v>
      </c>
      <c r="EE354" s="267">
        <v>134000</v>
      </c>
      <c r="EF354" s="267">
        <v>28000</v>
      </c>
      <c r="EG354" s="267">
        <v>189000</v>
      </c>
      <c r="EH354" s="267">
        <v>20000</v>
      </c>
      <c r="EI354" s="267">
        <v>214000</v>
      </c>
      <c r="EJ354" s="267">
        <v>19000</v>
      </c>
      <c r="EK354" s="267">
        <v>0</v>
      </c>
      <c r="EL354" s="267">
        <v>0</v>
      </c>
      <c r="EM354" s="267">
        <v>0</v>
      </c>
      <c r="EN354" s="267">
        <v>0</v>
      </c>
      <c r="EO354" s="267">
        <v>1</v>
      </c>
      <c r="EP354" s="267">
        <v>0</v>
      </c>
      <c r="EQ354" s="267">
        <v>0</v>
      </c>
      <c r="ER354" s="267" t="s">
        <v>1284</v>
      </c>
    </row>
    <row r="355" spans="1:148" x14ac:dyDescent="0.35">
      <c r="A355" s="267" t="s">
        <v>1247</v>
      </c>
      <c r="B355" s="267">
        <v>1000</v>
      </c>
      <c r="C355" s="267">
        <v>1000</v>
      </c>
      <c r="D355" s="267">
        <v>1000</v>
      </c>
      <c r="E355" s="267">
        <v>1000</v>
      </c>
      <c r="F355" s="267">
        <v>1000</v>
      </c>
      <c r="G355" s="267">
        <v>1000</v>
      </c>
      <c r="H355" s="267">
        <v>1000</v>
      </c>
      <c r="I355" s="267">
        <v>1000</v>
      </c>
      <c r="J355" s="267">
        <v>1000</v>
      </c>
      <c r="K355" s="267">
        <v>1000</v>
      </c>
      <c r="L355" s="267">
        <v>1000</v>
      </c>
      <c r="M355" s="267">
        <v>1000</v>
      </c>
      <c r="N355" s="267">
        <v>1000</v>
      </c>
      <c r="O355" s="267">
        <v>1000</v>
      </c>
      <c r="P355" s="267">
        <v>1000</v>
      </c>
      <c r="Q355" s="267">
        <v>1000</v>
      </c>
      <c r="R355" s="267">
        <v>1000</v>
      </c>
      <c r="S355" s="267">
        <v>1000</v>
      </c>
      <c r="T355" s="267">
        <v>1000</v>
      </c>
      <c r="U355" s="267">
        <v>1000</v>
      </c>
      <c r="V355" s="267">
        <v>1000</v>
      </c>
      <c r="W355" s="267">
        <v>1000</v>
      </c>
      <c r="X355" s="267">
        <v>1000</v>
      </c>
      <c r="Y355" s="267">
        <v>1000</v>
      </c>
      <c r="Z355" s="267">
        <v>1000</v>
      </c>
      <c r="AA355" s="267">
        <v>1000</v>
      </c>
      <c r="AB355" s="267">
        <v>1000</v>
      </c>
      <c r="AC355" s="267">
        <v>1000</v>
      </c>
      <c r="AD355" s="267">
        <v>1000</v>
      </c>
      <c r="AE355" s="267">
        <v>1000</v>
      </c>
      <c r="AF355" s="267">
        <v>1000</v>
      </c>
      <c r="AG355" s="267">
        <v>1000</v>
      </c>
      <c r="AH355" s="267">
        <v>1000</v>
      </c>
      <c r="AI355" s="267">
        <v>1000</v>
      </c>
      <c r="AJ355" s="267">
        <v>1000</v>
      </c>
      <c r="AK355" s="267">
        <v>1000</v>
      </c>
      <c r="AL355" s="267">
        <v>1000</v>
      </c>
      <c r="AM355" s="267">
        <v>1000</v>
      </c>
      <c r="AN355" s="267">
        <v>1000</v>
      </c>
      <c r="AO355" s="267">
        <v>1000</v>
      </c>
      <c r="AP355" s="267">
        <v>1000</v>
      </c>
      <c r="AQ355" s="267">
        <v>1000</v>
      </c>
      <c r="AR355" s="267">
        <v>1000</v>
      </c>
      <c r="AS355" s="267">
        <v>1000</v>
      </c>
      <c r="AT355" s="267">
        <v>1000</v>
      </c>
      <c r="AU355" s="267">
        <v>3000</v>
      </c>
      <c r="AV355" s="267">
        <v>1000</v>
      </c>
      <c r="AW355" s="267">
        <v>1000</v>
      </c>
      <c r="AX355" s="267">
        <v>2000</v>
      </c>
      <c r="AY355" s="267">
        <v>1000</v>
      </c>
      <c r="AZ355" s="267">
        <v>1000</v>
      </c>
      <c r="BA355" s="267">
        <v>1000</v>
      </c>
      <c r="BB355" s="267">
        <v>1000</v>
      </c>
      <c r="BC355" s="267">
        <v>1000</v>
      </c>
      <c r="BD355" s="267">
        <v>1000</v>
      </c>
      <c r="BE355" s="267">
        <v>1000</v>
      </c>
      <c r="BF355" s="267">
        <v>1000</v>
      </c>
      <c r="BG355" s="267">
        <v>1000</v>
      </c>
      <c r="BH355" s="267">
        <v>1000</v>
      </c>
      <c r="BI355" s="267">
        <v>1000</v>
      </c>
      <c r="BJ355" s="267">
        <v>1000</v>
      </c>
      <c r="BK355" s="267">
        <v>1000</v>
      </c>
      <c r="BL355" s="267">
        <v>1000</v>
      </c>
      <c r="BM355" s="267">
        <v>1000</v>
      </c>
      <c r="BN355" s="267">
        <v>1000</v>
      </c>
      <c r="BO355" s="267">
        <v>1000</v>
      </c>
      <c r="BP355" s="267">
        <v>1000</v>
      </c>
      <c r="BQ355" s="267">
        <v>1000</v>
      </c>
      <c r="BR355" s="267">
        <v>1000</v>
      </c>
      <c r="BS355" s="267">
        <v>1000</v>
      </c>
      <c r="BT355" s="267">
        <v>1000</v>
      </c>
      <c r="BU355" s="267">
        <v>1000</v>
      </c>
      <c r="BV355" s="267">
        <v>1000</v>
      </c>
      <c r="BW355" s="267">
        <v>1000</v>
      </c>
      <c r="BX355" s="267">
        <v>1000</v>
      </c>
      <c r="BY355" s="267">
        <v>1000</v>
      </c>
      <c r="BZ355" s="267">
        <v>1000</v>
      </c>
      <c r="CA355" s="267">
        <v>1000</v>
      </c>
      <c r="CB355" s="267">
        <v>1000</v>
      </c>
      <c r="CC355" s="267">
        <v>1000</v>
      </c>
      <c r="CD355" s="267">
        <v>1000</v>
      </c>
      <c r="CE355" s="267">
        <v>1000</v>
      </c>
      <c r="CF355" s="267">
        <v>1000</v>
      </c>
      <c r="CG355" s="267">
        <v>1000</v>
      </c>
      <c r="CH355" s="267">
        <v>1000</v>
      </c>
      <c r="CI355" s="267">
        <v>1000</v>
      </c>
      <c r="CJ355" s="267">
        <v>1000</v>
      </c>
      <c r="CK355" s="267">
        <v>1000</v>
      </c>
      <c r="CL355" s="267">
        <v>1000</v>
      </c>
      <c r="CM355" s="267">
        <v>1000</v>
      </c>
      <c r="CN355" s="267">
        <v>1000</v>
      </c>
      <c r="CO355" s="267">
        <v>1000</v>
      </c>
      <c r="CP355" s="267">
        <v>1000</v>
      </c>
      <c r="CQ355" s="267">
        <v>1000</v>
      </c>
      <c r="CR355" s="267">
        <v>1000</v>
      </c>
      <c r="CS355" s="267">
        <v>1000</v>
      </c>
      <c r="CT355" s="267">
        <v>1000</v>
      </c>
      <c r="CU355" s="267">
        <v>1000</v>
      </c>
      <c r="CV355" s="267">
        <v>1000</v>
      </c>
      <c r="CW355" s="267">
        <v>1000</v>
      </c>
      <c r="CX355" s="267">
        <v>1000</v>
      </c>
      <c r="CY355" s="267">
        <v>1000</v>
      </c>
      <c r="CZ355" s="267">
        <v>1000</v>
      </c>
      <c r="DA355" s="267">
        <v>1000</v>
      </c>
      <c r="DB355" s="267">
        <v>1000</v>
      </c>
      <c r="DC355" s="267">
        <v>1000</v>
      </c>
      <c r="DD355" s="267">
        <v>1000</v>
      </c>
      <c r="DE355" s="267">
        <v>1000</v>
      </c>
      <c r="DF355" s="267">
        <v>1000</v>
      </c>
      <c r="DG355" s="267">
        <v>1000</v>
      </c>
      <c r="DH355" s="267">
        <v>1000</v>
      </c>
      <c r="DI355" s="267">
        <v>1000</v>
      </c>
      <c r="DJ355" s="267">
        <v>1000</v>
      </c>
      <c r="DK355" s="267">
        <v>1000</v>
      </c>
      <c r="DL355" s="267">
        <v>1000</v>
      </c>
      <c r="DM355" s="267">
        <v>1000</v>
      </c>
      <c r="DN355" s="267">
        <v>1000</v>
      </c>
      <c r="DO355" s="267">
        <v>1000</v>
      </c>
      <c r="DP355" s="267">
        <v>1000</v>
      </c>
      <c r="DQ355" s="267">
        <v>1000</v>
      </c>
      <c r="DR355" s="267">
        <v>1000</v>
      </c>
      <c r="DS355" s="267">
        <v>3000</v>
      </c>
      <c r="DT355" s="267">
        <v>1000</v>
      </c>
      <c r="DU355" s="267">
        <v>1000</v>
      </c>
      <c r="DV355" s="267">
        <v>1000</v>
      </c>
      <c r="DW355" s="267">
        <v>25000</v>
      </c>
      <c r="DX355" s="267">
        <v>13000</v>
      </c>
      <c r="DY355" s="267">
        <v>16000</v>
      </c>
      <c r="DZ355" s="267">
        <v>1000</v>
      </c>
      <c r="EA355" s="267">
        <v>1000</v>
      </c>
      <c r="EB355" s="267">
        <v>1000</v>
      </c>
      <c r="EC355" s="267">
        <v>11000</v>
      </c>
      <c r="ED355" s="267">
        <v>5000</v>
      </c>
      <c r="EE355" s="267">
        <v>16000</v>
      </c>
      <c r="EF355" s="267">
        <v>1000</v>
      </c>
      <c r="EG355" s="267">
        <v>19000</v>
      </c>
      <c r="EH355" s="267">
        <v>1000</v>
      </c>
      <c r="EI355" s="267">
        <v>28000</v>
      </c>
      <c r="EJ355" s="267">
        <v>1000</v>
      </c>
      <c r="EK355" s="267">
        <v>0</v>
      </c>
      <c r="EL355" s="267">
        <v>0</v>
      </c>
      <c r="EM355" s="267">
        <v>0</v>
      </c>
      <c r="EN355" s="267">
        <v>0</v>
      </c>
      <c r="EO355" s="267">
        <v>0</v>
      </c>
      <c r="EP355" s="267">
        <v>0</v>
      </c>
      <c r="EQ355" s="267">
        <v>0</v>
      </c>
      <c r="ER355" s="267" t="s">
        <v>1245</v>
      </c>
    </row>
    <row r="356" spans="1:148" x14ac:dyDescent="0.35">
      <c r="A356" s="267" t="s">
        <v>1376</v>
      </c>
      <c r="B356" s="267">
        <v>1000</v>
      </c>
      <c r="C356" s="267">
        <v>1000</v>
      </c>
      <c r="D356" s="267">
        <v>1000</v>
      </c>
      <c r="E356" s="267">
        <v>1000</v>
      </c>
      <c r="F356" s="267">
        <v>1000</v>
      </c>
      <c r="G356" s="267">
        <v>1000</v>
      </c>
      <c r="H356" s="267">
        <v>1000</v>
      </c>
      <c r="I356" s="267">
        <v>1000</v>
      </c>
      <c r="J356" s="267">
        <v>1000</v>
      </c>
      <c r="K356" s="267">
        <v>1000</v>
      </c>
      <c r="L356" s="267">
        <v>1000</v>
      </c>
      <c r="M356" s="267">
        <v>1000</v>
      </c>
      <c r="N356" s="267">
        <v>1000</v>
      </c>
      <c r="O356" s="267">
        <v>1000</v>
      </c>
      <c r="P356" s="267">
        <v>1000</v>
      </c>
      <c r="Q356" s="267">
        <v>1000</v>
      </c>
      <c r="R356" s="267">
        <v>1000</v>
      </c>
      <c r="S356" s="267">
        <v>1000</v>
      </c>
      <c r="T356" s="267">
        <v>1000</v>
      </c>
      <c r="U356" s="267">
        <v>1000</v>
      </c>
      <c r="V356" s="267">
        <v>1000</v>
      </c>
      <c r="W356" s="267">
        <v>1000</v>
      </c>
      <c r="X356" s="267">
        <v>1000</v>
      </c>
      <c r="Y356" s="267">
        <v>1000</v>
      </c>
      <c r="Z356" s="267">
        <v>1000</v>
      </c>
      <c r="AA356" s="267">
        <v>1000</v>
      </c>
      <c r="AB356" s="267">
        <v>1000</v>
      </c>
      <c r="AC356" s="267">
        <v>1000</v>
      </c>
      <c r="AD356" s="267">
        <v>1000</v>
      </c>
      <c r="AE356" s="267">
        <v>1000</v>
      </c>
      <c r="AF356" s="267">
        <v>1000</v>
      </c>
      <c r="AG356" s="267">
        <v>1000</v>
      </c>
      <c r="AH356" s="267">
        <v>1000</v>
      </c>
      <c r="AI356" s="267">
        <v>1000</v>
      </c>
      <c r="AJ356" s="267">
        <v>1000</v>
      </c>
      <c r="AK356" s="267">
        <v>1000</v>
      </c>
      <c r="AL356" s="267">
        <v>1000</v>
      </c>
      <c r="AM356" s="267">
        <v>1000</v>
      </c>
      <c r="AN356" s="267">
        <v>1000</v>
      </c>
      <c r="AO356" s="267">
        <v>1000</v>
      </c>
      <c r="AP356" s="267">
        <v>1000</v>
      </c>
      <c r="AQ356" s="267">
        <v>1000</v>
      </c>
      <c r="AR356" s="267">
        <v>1000</v>
      </c>
      <c r="AS356" s="267">
        <v>1000</v>
      </c>
      <c r="AT356" s="267">
        <v>1000</v>
      </c>
      <c r="AU356" s="267">
        <v>3000</v>
      </c>
      <c r="AV356" s="267">
        <v>1000</v>
      </c>
      <c r="AW356" s="267">
        <v>1000</v>
      </c>
      <c r="AX356" s="267">
        <v>2000</v>
      </c>
      <c r="AY356" s="267">
        <v>1000</v>
      </c>
      <c r="AZ356" s="267">
        <v>1000</v>
      </c>
      <c r="BA356" s="267">
        <v>1000</v>
      </c>
      <c r="BB356" s="267">
        <v>1000</v>
      </c>
      <c r="BC356" s="267">
        <v>1000</v>
      </c>
      <c r="BD356" s="267">
        <v>1000</v>
      </c>
      <c r="BE356" s="267">
        <v>1000</v>
      </c>
      <c r="BF356" s="267">
        <v>1000</v>
      </c>
      <c r="BG356" s="267">
        <v>1000</v>
      </c>
      <c r="BH356" s="267">
        <v>1000</v>
      </c>
      <c r="BI356" s="267">
        <v>1000</v>
      </c>
      <c r="BJ356" s="267">
        <v>1000</v>
      </c>
      <c r="BK356" s="267">
        <v>1000</v>
      </c>
      <c r="BL356" s="267">
        <v>1000</v>
      </c>
      <c r="BM356" s="267">
        <v>1000</v>
      </c>
      <c r="BN356" s="267">
        <v>1000</v>
      </c>
      <c r="BO356" s="267">
        <v>1000</v>
      </c>
      <c r="BP356" s="267">
        <v>1000</v>
      </c>
      <c r="BQ356" s="267">
        <v>1000</v>
      </c>
      <c r="BR356" s="267">
        <v>1000</v>
      </c>
      <c r="BS356" s="267">
        <v>1000</v>
      </c>
      <c r="BT356" s="267">
        <v>1000</v>
      </c>
      <c r="BU356" s="267">
        <v>1000</v>
      </c>
      <c r="BV356" s="267">
        <v>1000</v>
      </c>
      <c r="BW356" s="267">
        <v>1000</v>
      </c>
      <c r="BX356" s="267">
        <v>1000</v>
      </c>
      <c r="BY356" s="267">
        <v>1000</v>
      </c>
      <c r="BZ356" s="267">
        <v>1000</v>
      </c>
      <c r="CA356" s="267">
        <v>1000</v>
      </c>
      <c r="CB356" s="267">
        <v>1000</v>
      </c>
      <c r="CC356" s="267">
        <v>1000</v>
      </c>
      <c r="CD356" s="267">
        <v>1000</v>
      </c>
      <c r="CE356" s="267">
        <v>1000</v>
      </c>
      <c r="CF356" s="267">
        <v>1000</v>
      </c>
      <c r="CG356" s="267">
        <v>1000</v>
      </c>
      <c r="CH356" s="267">
        <v>1000</v>
      </c>
      <c r="CI356" s="267">
        <v>1000</v>
      </c>
      <c r="CJ356" s="267">
        <v>1000</v>
      </c>
      <c r="CK356" s="267">
        <v>1000</v>
      </c>
      <c r="CL356" s="267">
        <v>1000</v>
      </c>
      <c r="CM356" s="267">
        <v>1000</v>
      </c>
      <c r="CN356" s="267">
        <v>1000</v>
      </c>
      <c r="CO356" s="267">
        <v>1000</v>
      </c>
      <c r="CP356" s="267">
        <v>1000</v>
      </c>
      <c r="CQ356" s="267">
        <v>1000</v>
      </c>
      <c r="CR356" s="267">
        <v>1000</v>
      </c>
      <c r="CS356" s="267">
        <v>1000</v>
      </c>
      <c r="CT356" s="267">
        <v>1000</v>
      </c>
      <c r="CU356" s="267">
        <v>1000</v>
      </c>
      <c r="CV356" s="267">
        <v>1000</v>
      </c>
      <c r="CW356" s="267">
        <v>1000</v>
      </c>
      <c r="CX356" s="267">
        <v>1000</v>
      </c>
      <c r="CY356" s="267">
        <v>1000</v>
      </c>
      <c r="CZ356" s="267">
        <v>1000</v>
      </c>
      <c r="DA356" s="267">
        <v>1000</v>
      </c>
      <c r="DB356" s="267">
        <v>1000</v>
      </c>
      <c r="DC356" s="267">
        <v>1000</v>
      </c>
      <c r="DD356" s="267">
        <v>1000</v>
      </c>
      <c r="DE356" s="267">
        <v>1000</v>
      </c>
      <c r="DF356" s="267">
        <v>1000</v>
      </c>
      <c r="DG356" s="267">
        <v>1000</v>
      </c>
      <c r="DH356" s="267">
        <v>1000</v>
      </c>
      <c r="DI356" s="267">
        <v>1000</v>
      </c>
      <c r="DJ356" s="267">
        <v>1000</v>
      </c>
      <c r="DK356" s="267">
        <v>1000</v>
      </c>
      <c r="DL356" s="267">
        <v>1000</v>
      </c>
      <c r="DM356" s="267">
        <v>1000</v>
      </c>
      <c r="DN356" s="267">
        <v>1000</v>
      </c>
      <c r="DO356" s="267">
        <v>1000</v>
      </c>
      <c r="DP356" s="267">
        <v>1000</v>
      </c>
      <c r="DQ356" s="267">
        <v>1000</v>
      </c>
      <c r="DR356" s="267">
        <v>1000</v>
      </c>
      <c r="DS356" s="267">
        <v>3000</v>
      </c>
      <c r="DT356" s="267">
        <v>1000</v>
      </c>
      <c r="DU356" s="267">
        <v>1000</v>
      </c>
      <c r="DV356" s="267">
        <v>1000</v>
      </c>
      <c r="DW356" s="267">
        <v>25000</v>
      </c>
      <c r="DX356" s="267">
        <v>13000</v>
      </c>
      <c r="DY356" s="267">
        <v>16000</v>
      </c>
      <c r="DZ356" s="267">
        <v>1000</v>
      </c>
      <c r="EA356" s="267">
        <v>1000</v>
      </c>
      <c r="EB356" s="267">
        <v>1000</v>
      </c>
      <c r="EC356" s="267">
        <v>11000</v>
      </c>
      <c r="ED356" s="267">
        <v>5000</v>
      </c>
      <c r="EE356" s="267">
        <v>16000</v>
      </c>
      <c r="EF356" s="267">
        <v>1000</v>
      </c>
      <c r="EG356" s="267">
        <v>19000</v>
      </c>
      <c r="EH356" s="267">
        <v>1000</v>
      </c>
      <c r="EI356" s="267">
        <v>28000</v>
      </c>
      <c r="EJ356" s="267">
        <v>1000</v>
      </c>
      <c r="EK356" s="267">
        <v>0</v>
      </c>
      <c r="EL356" s="267">
        <v>0</v>
      </c>
      <c r="EM356" s="267">
        <v>0</v>
      </c>
      <c r="EN356" s="267">
        <v>0</v>
      </c>
      <c r="EO356" s="267">
        <v>0</v>
      </c>
      <c r="EP356" s="267">
        <v>0</v>
      </c>
      <c r="EQ356" s="267">
        <v>0</v>
      </c>
      <c r="ER356" s="267" t="s">
        <v>1374</v>
      </c>
    </row>
    <row r="357" spans="1:148" x14ac:dyDescent="0.35">
      <c r="A357" s="267" t="s">
        <v>1756</v>
      </c>
      <c r="B357" s="267">
        <v>1000</v>
      </c>
      <c r="C357" s="267">
        <v>1000</v>
      </c>
      <c r="D357" s="267">
        <v>1000</v>
      </c>
      <c r="E357" s="267">
        <v>1000</v>
      </c>
      <c r="F357" s="267">
        <v>1000</v>
      </c>
      <c r="G357" s="267">
        <v>1000</v>
      </c>
      <c r="H357" s="267">
        <v>1000</v>
      </c>
      <c r="I357" s="267">
        <v>1000</v>
      </c>
      <c r="J357" s="267">
        <v>1000</v>
      </c>
      <c r="K357" s="267">
        <v>1000</v>
      </c>
      <c r="L357" s="267">
        <v>1000</v>
      </c>
      <c r="M357" s="267">
        <v>1000</v>
      </c>
      <c r="N357" s="267">
        <v>1000</v>
      </c>
      <c r="O357" s="267">
        <v>1000</v>
      </c>
      <c r="P357" s="267">
        <v>1000</v>
      </c>
      <c r="Q357" s="267">
        <v>1000</v>
      </c>
      <c r="R357" s="267">
        <v>1000</v>
      </c>
      <c r="S357" s="267">
        <v>1000</v>
      </c>
      <c r="T357" s="267">
        <v>1000</v>
      </c>
      <c r="U357" s="267">
        <v>1000</v>
      </c>
      <c r="V357" s="267">
        <v>1000</v>
      </c>
      <c r="W357" s="267">
        <v>1000</v>
      </c>
      <c r="X357" s="267">
        <v>1000</v>
      </c>
      <c r="Y357" s="267">
        <v>1000</v>
      </c>
      <c r="Z357" s="267">
        <v>1000</v>
      </c>
      <c r="AA357" s="267">
        <v>1000</v>
      </c>
      <c r="AB357" s="267">
        <v>1000</v>
      </c>
      <c r="AC357" s="267">
        <v>1000</v>
      </c>
      <c r="AD357" s="267">
        <v>1000</v>
      </c>
      <c r="AE357" s="267">
        <v>1000</v>
      </c>
      <c r="AF357" s="267">
        <v>1000</v>
      </c>
      <c r="AG357" s="267">
        <v>1000</v>
      </c>
      <c r="AH357" s="267">
        <v>1000</v>
      </c>
      <c r="AI357" s="267">
        <v>1000</v>
      </c>
      <c r="AJ357" s="267">
        <v>1000</v>
      </c>
      <c r="AK357" s="267">
        <v>1000</v>
      </c>
      <c r="AL357" s="267">
        <v>1000</v>
      </c>
      <c r="AM357" s="267">
        <v>1000</v>
      </c>
      <c r="AN357" s="267">
        <v>1000</v>
      </c>
      <c r="AO357" s="267">
        <v>1000</v>
      </c>
      <c r="AP357" s="267">
        <v>1000</v>
      </c>
      <c r="AQ357" s="267">
        <v>1000</v>
      </c>
      <c r="AR357" s="267">
        <v>1000</v>
      </c>
      <c r="AS357" s="267">
        <v>1000</v>
      </c>
      <c r="AT357" s="267">
        <v>1000</v>
      </c>
      <c r="AU357" s="267">
        <v>3000</v>
      </c>
      <c r="AV357" s="267">
        <v>1000</v>
      </c>
      <c r="AW357" s="267">
        <v>1000</v>
      </c>
      <c r="AX357" s="267">
        <v>2000</v>
      </c>
      <c r="AY357" s="267">
        <v>1000</v>
      </c>
      <c r="AZ357" s="267">
        <v>1000</v>
      </c>
      <c r="BA357" s="267">
        <v>1000</v>
      </c>
      <c r="BB357" s="267">
        <v>1000</v>
      </c>
      <c r="BC357" s="267">
        <v>1000</v>
      </c>
      <c r="BD357" s="267">
        <v>1000</v>
      </c>
      <c r="BE357" s="267">
        <v>1000</v>
      </c>
      <c r="BF357" s="267">
        <v>1000</v>
      </c>
      <c r="BG357" s="267">
        <v>1000</v>
      </c>
      <c r="BH357" s="267">
        <v>1000</v>
      </c>
      <c r="BI357" s="267">
        <v>1000</v>
      </c>
      <c r="BJ357" s="267">
        <v>1000</v>
      </c>
      <c r="BK357" s="267">
        <v>1000</v>
      </c>
      <c r="BL357" s="267">
        <v>1000</v>
      </c>
      <c r="BM357" s="267">
        <v>1000</v>
      </c>
      <c r="BN357" s="267">
        <v>1000</v>
      </c>
      <c r="BO357" s="267">
        <v>1000</v>
      </c>
      <c r="BP357" s="267">
        <v>1000</v>
      </c>
      <c r="BQ357" s="267">
        <v>1000</v>
      </c>
      <c r="BR357" s="267">
        <v>1000</v>
      </c>
      <c r="BS357" s="267">
        <v>1000</v>
      </c>
      <c r="BT357" s="267">
        <v>1000</v>
      </c>
      <c r="BU357" s="267">
        <v>1000</v>
      </c>
      <c r="BV357" s="267">
        <v>1000</v>
      </c>
      <c r="BW357" s="267">
        <v>1000</v>
      </c>
      <c r="BX357" s="267">
        <v>1000</v>
      </c>
      <c r="BY357" s="267">
        <v>1000</v>
      </c>
      <c r="BZ357" s="267">
        <v>1000</v>
      </c>
      <c r="CA357" s="267">
        <v>1000</v>
      </c>
      <c r="CB357" s="267">
        <v>1000</v>
      </c>
      <c r="CC357" s="267">
        <v>1000</v>
      </c>
      <c r="CD357" s="267">
        <v>1000</v>
      </c>
      <c r="CE357" s="267">
        <v>1000</v>
      </c>
      <c r="CF357" s="267">
        <v>1000</v>
      </c>
      <c r="CG357" s="267">
        <v>1000</v>
      </c>
      <c r="CH357" s="267">
        <v>1000</v>
      </c>
      <c r="CI357" s="267">
        <v>1000</v>
      </c>
      <c r="CJ357" s="267">
        <v>1000</v>
      </c>
      <c r="CK357" s="267">
        <v>1000</v>
      </c>
      <c r="CL357" s="267">
        <v>1000</v>
      </c>
      <c r="CM357" s="267">
        <v>1000</v>
      </c>
      <c r="CN357" s="267">
        <v>1000</v>
      </c>
      <c r="CO357" s="267">
        <v>1000</v>
      </c>
      <c r="CP357" s="267">
        <v>1000</v>
      </c>
      <c r="CQ357" s="267">
        <v>1000</v>
      </c>
      <c r="CR357" s="267">
        <v>1000</v>
      </c>
      <c r="CS357" s="267">
        <v>1000</v>
      </c>
      <c r="CT357" s="267">
        <v>1000</v>
      </c>
      <c r="CU357" s="267">
        <v>1000</v>
      </c>
      <c r="CV357" s="267">
        <v>1000</v>
      </c>
      <c r="CW357" s="267">
        <v>1000</v>
      </c>
      <c r="CX357" s="267">
        <v>1000</v>
      </c>
      <c r="CY357" s="267">
        <v>1000</v>
      </c>
      <c r="CZ357" s="267">
        <v>1000</v>
      </c>
      <c r="DA357" s="267">
        <v>1000</v>
      </c>
      <c r="DB357" s="267">
        <v>1000</v>
      </c>
      <c r="DC357" s="267">
        <v>1000</v>
      </c>
      <c r="DD357" s="267">
        <v>1000</v>
      </c>
      <c r="DE357" s="267">
        <v>1000</v>
      </c>
      <c r="DF357" s="267">
        <v>1000</v>
      </c>
      <c r="DG357" s="267">
        <v>1000</v>
      </c>
      <c r="DH357" s="267">
        <v>1000</v>
      </c>
      <c r="DI357" s="267">
        <v>1000</v>
      </c>
      <c r="DJ357" s="267">
        <v>1000</v>
      </c>
      <c r="DK357" s="267">
        <v>1000</v>
      </c>
      <c r="DL357" s="267">
        <v>1000</v>
      </c>
      <c r="DM357" s="267">
        <v>1000</v>
      </c>
      <c r="DN357" s="267">
        <v>1000</v>
      </c>
      <c r="DO357" s="267">
        <v>1000</v>
      </c>
      <c r="DP357" s="267">
        <v>1000</v>
      </c>
      <c r="DQ357" s="267">
        <v>1000</v>
      </c>
      <c r="DR357" s="267">
        <v>1000</v>
      </c>
      <c r="DS357" s="267">
        <v>3000</v>
      </c>
      <c r="DT357" s="267">
        <v>1000</v>
      </c>
      <c r="DU357" s="267">
        <v>1000</v>
      </c>
      <c r="DV357" s="267">
        <v>1000</v>
      </c>
      <c r="DW357" s="267">
        <v>25000</v>
      </c>
      <c r="DX357" s="267">
        <v>13000</v>
      </c>
      <c r="DY357" s="267">
        <v>16000</v>
      </c>
      <c r="DZ357" s="267">
        <v>1000</v>
      </c>
      <c r="EA357" s="267">
        <v>1000</v>
      </c>
      <c r="EB357" s="267">
        <v>1000</v>
      </c>
      <c r="EC357" s="267">
        <v>11000</v>
      </c>
      <c r="ED357" s="267">
        <v>5000</v>
      </c>
      <c r="EE357" s="267">
        <v>16000</v>
      </c>
      <c r="EF357" s="267">
        <v>1000</v>
      </c>
      <c r="EG357" s="267">
        <v>19000</v>
      </c>
      <c r="EH357" s="267">
        <v>1000</v>
      </c>
      <c r="EI357" s="267">
        <v>28000</v>
      </c>
      <c r="EJ357" s="267">
        <v>1000</v>
      </c>
      <c r="EK357" s="267">
        <v>0</v>
      </c>
      <c r="EL357" s="267">
        <v>0</v>
      </c>
      <c r="EM357" s="267">
        <v>0</v>
      </c>
      <c r="EN357" s="267">
        <v>0</v>
      </c>
      <c r="EO357" s="267">
        <v>0</v>
      </c>
      <c r="EP357" s="267">
        <v>0</v>
      </c>
      <c r="EQ357" s="267">
        <v>0</v>
      </c>
      <c r="ER357" s="267" t="s">
        <v>1754</v>
      </c>
    </row>
    <row r="358" spans="1:148" x14ac:dyDescent="0.35">
      <c r="A358" s="267" t="s">
        <v>1741</v>
      </c>
      <c r="B358" s="267">
        <v>1000</v>
      </c>
      <c r="C358" s="267">
        <v>1000</v>
      </c>
      <c r="D358" s="267">
        <v>1000</v>
      </c>
      <c r="E358" s="267">
        <v>1000</v>
      </c>
      <c r="F358" s="267">
        <v>1000</v>
      </c>
      <c r="G358" s="267">
        <v>1000</v>
      </c>
      <c r="H358" s="267">
        <v>1000</v>
      </c>
      <c r="I358" s="267">
        <v>1000</v>
      </c>
      <c r="J358" s="267">
        <v>1000</v>
      </c>
      <c r="K358" s="267">
        <v>1000</v>
      </c>
      <c r="L358" s="267">
        <v>1000</v>
      </c>
      <c r="M358" s="267">
        <v>1000</v>
      </c>
      <c r="N358" s="267">
        <v>1000</v>
      </c>
      <c r="O358" s="267">
        <v>1000</v>
      </c>
      <c r="P358" s="267">
        <v>1000</v>
      </c>
      <c r="Q358" s="267">
        <v>1000</v>
      </c>
      <c r="R358" s="267">
        <v>1000</v>
      </c>
      <c r="S358" s="267">
        <v>1000</v>
      </c>
      <c r="T358" s="267">
        <v>1000</v>
      </c>
      <c r="U358" s="267">
        <v>1000</v>
      </c>
      <c r="V358" s="267">
        <v>1000</v>
      </c>
      <c r="W358" s="267">
        <v>1000</v>
      </c>
      <c r="X358" s="267">
        <v>1000</v>
      </c>
      <c r="Y358" s="267">
        <v>1000</v>
      </c>
      <c r="Z358" s="267">
        <v>1000</v>
      </c>
      <c r="AA358" s="267">
        <v>1000</v>
      </c>
      <c r="AB358" s="267">
        <v>1000</v>
      </c>
      <c r="AC358" s="267">
        <v>1000</v>
      </c>
      <c r="AD358" s="267">
        <v>1000</v>
      </c>
      <c r="AE358" s="267">
        <v>1000</v>
      </c>
      <c r="AF358" s="267">
        <v>1000</v>
      </c>
      <c r="AG358" s="267">
        <v>1000</v>
      </c>
      <c r="AH358" s="267">
        <v>1000</v>
      </c>
      <c r="AI358" s="267">
        <v>1000</v>
      </c>
      <c r="AJ358" s="267">
        <v>1000</v>
      </c>
      <c r="AK358" s="267">
        <v>1000</v>
      </c>
      <c r="AL358" s="267">
        <v>1000</v>
      </c>
      <c r="AM358" s="267">
        <v>1000</v>
      </c>
      <c r="AN358" s="267">
        <v>1000</v>
      </c>
      <c r="AO358" s="267">
        <v>1000</v>
      </c>
      <c r="AP358" s="267">
        <v>1000</v>
      </c>
      <c r="AQ358" s="267">
        <v>1000</v>
      </c>
      <c r="AR358" s="267">
        <v>1000</v>
      </c>
      <c r="AS358" s="267">
        <v>1000</v>
      </c>
      <c r="AT358" s="267">
        <v>1000</v>
      </c>
      <c r="AU358" s="267">
        <v>3000</v>
      </c>
      <c r="AV358" s="267">
        <v>1000</v>
      </c>
      <c r="AW358" s="267">
        <v>1000</v>
      </c>
      <c r="AX358" s="267">
        <v>2000</v>
      </c>
      <c r="AY358" s="267">
        <v>1000</v>
      </c>
      <c r="AZ358" s="267">
        <v>1000</v>
      </c>
      <c r="BA358" s="267">
        <v>1000</v>
      </c>
      <c r="BB358" s="267">
        <v>1000</v>
      </c>
      <c r="BC358" s="267">
        <v>1000</v>
      </c>
      <c r="BD358" s="267">
        <v>1000</v>
      </c>
      <c r="BE358" s="267">
        <v>1000</v>
      </c>
      <c r="BF358" s="267">
        <v>1000</v>
      </c>
      <c r="BG358" s="267">
        <v>1000</v>
      </c>
      <c r="BH358" s="267">
        <v>1000</v>
      </c>
      <c r="BI358" s="267">
        <v>1000</v>
      </c>
      <c r="BJ358" s="267">
        <v>1000</v>
      </c>
      <c r="BK358" s="267">
        <v>1000</v>
      </c>
      <c r="BL358" s="267">
        <v>1000</v>
      </c>
      <c r="BM358" s="267">
        <v>1000</v>
      </c>
      <c r="BN358" s="267">
        <v>1000</v>
      </c>
      <c r="BO358" s="267">
        <v>1000</v>
      </c>
      <c r="BP358" s="267">
        <v>1000</v>
      </c>
      <c r="BQ358" s="267">
        <v>1000</v>
      </c>
      <c r="BR358" s="267">
        <v>1000</v>
      </c>
      <c r="BS358" s="267">
        <v>1000</v>
      </c>
      <c r="BT358" s="267">
        <v>1000</v>
      </c>
      <c r="BU358" s="267">
        <v>1000</v>
      </c>
      <c r="BV358" s="267">
        <v>1000</v>
      </c>
      <c r="BW358" s="267">
        <v>1000</v>
      </c>
      <c r="BX358" s="267">
        <v>1000</v>
      </c>
      <c r="BY358" s="267">
        <v>1000</v>
      </c>
      <c r="BZ358" s="267">
        <v>1000</v>
      </c>
      <c r="CA358" s="267">
        <v>1000</v>
      </c>
      <c r="CB358" s="267">
        <v>1000</v>
      </c>
      <c r="CC358" s="267">
        <v>1000</v>
      </c>
      <c r="CD358" s="267">
        <v>1000</v>
      </c>
      <c r="CE358" s="267">
        <v>1000</v>
      </c>
      <c r="CF358" s="267">
        <v>1000</v>
      </c>
      <c r="CG358" s="267">
        <v>1000</v>
      </c>
      <c r="CH358" s="267">
        <v>1000</v>
      </c>
      <c r="CI358" s="267">
        <v>1000</v>
      </c>
      <c r="CJ358" s="267">
        <v>1000</v>
      </c>
      <c r="CK358" s="267">
        <v>1000</v>
      </c>
      <c r="CL358" s="267">
        <v>1000</v>
      </c>
      <c r="CM358" s="267">
        <v>1000</v>
      </c>
      <c r="CN358" s="267">
        <v>1000</v>
      </c>
      <c r="CO358" s="267">
        <v>1000</v>
      </c>
      <c r="CP358" s="267">
        <v>1000</v>
      </c>
      <c r="CQ358" s="267">
        <v>1000</v>
      </c>
      <c r="CR358" s="267">
        <v>1000</v>
      </c>
      <c r="CS358" s="267">
        <v>1000</v>
      </c>
      <c r="CT358" s="267">
        <v>1000</v>
      </c>
      <c r="CU358" s="267">
        <v>1000</v>
      </c>
      <c r="CV358" s="267">
        <v>1000</v>
      </c>
      <c r="CW358" s="267">
        <v>1000</v>
      </c>
      <c r="CX358" s="267">
        <v>1000</v>
      </c>
      <c r="CY358" s="267">
        <v>1000</v>
      </c>
      <c r="CZ358" s="267">
        <v>1000</v>
      </c>
      <c r="DA358" s="267">
        <v>1000</v>
      </c>
      <c r="DB358" s="267">
        <v>1000</v>
      </c>
      <c r="DC358" s="267">
        <v>1000</v>
      </c>
      <c r="DD358" s="267">
        <v>1000</v>
      </c>
      <c r="DE358" s="267">
        <v>1000</v>
      </c>
      <c r="DF358" s="267">
        <v>1000</v>
      </c>
      <c r="DG358" s="267">
        <v>1000</v>
      </c>
      <c r="DH358" s="267">
        <v>1000</v>
      </c>
      <c r="DI358" s="267">
        <v>1000</v>
      </c>
      <c r="DJ358" s="267">
        <v>1000</v>
      </c>
      <c r="DK358" s="267">
        <v>1000</v>
      </c>
      <c r="DL358" s="267">
        <v>1000</v>
      </c>
      <c r="DM358" s="267">
        <v>1000</v>
      </c>
      <c r="DN358" s="267">
        <v>1000</v>
      </c>
      <c r="DO358" s="267">
        <v>1000</v>
      </c>
      <c r="DP358" s="267">
        <v>1000</v>
      </c>
      <c r="DQ358" s="267">
        <v>1000</v>
      </c>
      <c r="DR358" s="267">
        <v>1000</v>
      </c>
      <c r="DS358" s="267">
        <v>3000</v>
      </c>
      <c r="DT358" s="267">
        <v>1000</v>
      </c>
      <c r="DU358" s="267">
        <v>1000</v>
      </c>
      <c r="DV358" s="267">
        <v>1000</v>
      </c>
      <c r="DW358" s="267">
        <v>25000</v>
      </c>
      <c r="DX358" s="267">
        <v>13000</v>
      </c>
      <c r="DY358" s="267">
        <v>16000</v>
      </c>
      <c r="DZ358" s="267">
        <v>1000</v>
      </c>
      <c r="EA358" s="267">
        <v>1000</v>
      </c>
      <c r="EB358" s="267">
        <v>1000</v>
      </c>
      <c r="EC358" s="267">
        <v>11000</v>
      </c>
      <c r="ED358" s="267">
        <v>5000</v>
      </c>
      <c r="EE358" s="267">
        <v>16000</v>
      </c>
      <c r="EF358" s="267">
        <v>1000</v>
      </c>
      <c r="EG358" s="267">
        <v>19000</v>
      </c>
      <c r="EH358" s="267">
        <v>1000</v>
      </c>
      <c r="EI358" s="267">
        <v>28000</v>
      </c>
      <c r="EJ358" s="267">
        <v>1000</v>
      </c>
      <c r="EK358" s="267">
        <v>0</v>
      </c>
      <c r="EL358" s="267">
        <v>0</v>
      </c>
      <c r="EM358" s="267">
        <v>0</v>
      </c>
      <c r="EN358" s="267">
        <v>0</v>
      </c>
      <c r="EO358" s="267">
        <v>0</v>
      </c>
      <c r="EP358" s="267">
        <v>0</v>
      </c>
      <c r="EQ358" s="267">
        <v>0</v>
      </c>
      <c r="ER358" s="267" t="s">
        <v>1739</v>
      </c>
    </row>
    <row r="359" spans="1:148" x14ac:dyDescent="0.35">
      <c r="A359" s="267" t="s">
        <v>1792</v>
      </c>
      <c r="B359" s="267">
        <v>1000</v>
      </c>
      <c r="C359" s="267">
        <v>1000</v>
      </c>
      <c r="D359" s="267">
        <v>1000</v>
      </c>
      <c r="E359" s="267">
        <v>1000</v>
      </c>
      <c r="F359" s="267">
        <v>1000</v>
      </c>
      <c r="G359" s="267">
        <v>1000</v>
      </c>
      <c r="H359" s="267">
        <v>1000</v>
      </c>
      <c r="I359" s="267">
        <v>1000</v>
      </c>
      <c r="J359" s="267">
        <v>1000</v>
      </c>
      <c r="K359" s="267">
        <v>1000</v>
      </c>
      <c r="L359" s="267">
        <v>1000</v>
      </c>
      <c r="M359" s="267">
        <v>1000</v>
      </c>
      <c r="N359" s="267">
        <v>1000</v>
      </c>
      <c r="O359" s="267">
        <v>1000</v>
      </c>
      <c r="P359" s="267">
        <v>1000</v>
      </c>
      <c r="Q359" s="267">
        <v>1000</v>
      </c>
      <c r="R359" s="267">
        <v>1000</v>
      </c>
      <c r="S359" s="267">
        <v>1000</v>
      </c>
      <c r="T359" s="267">
        <v>1000</v>
      </c>
      <c r="U359" s="267">
        <v>1000</v>
      </c>
      <c r="V359" s="267">
        <v>1000</v>
      </c>
      <c r="W359" s="267">
        <v>1000</v>
      </c>
      <c r="X359" s="267">
        <v>1000</v>
      </c>
      <c r="Y359" s="267">
        <v>1000</v>
      </c>
      <c r="Z359" s="267">
        <v>1000</v>
      </c>
      <c r="AA359" s="267">
        <v>1000</v>
      </c>
      <c r="AB359" s="267">
        <v>1000</v>
      </c>
      <c r="AC359" s="267">
        <v>1000</v>
      </c>
      <c r="AD359" s="267">
        <v>1000</v>
      </c>
      <c r="AE359" s="267">
        <v>1000</v>
      </c>
      <c r="AF359" s="267">
        <v>1000</v>
      </c>
      <c r="AG359" s="267">
        <v>1000</v>
      </c>
      <c r="AH359" s="267">
        <v>1000</v>
      </c>
      <c r="AI359" s="267">
        <v>1000</v>
      </c>
      <c r="AJ359" s="267">
        <v>1000</v>
      </c>
      <c r="AK359" s="267">
        <v>1000</v>
      </c>
      <c r="AL359" s="267">
        <v>1000</v>
      </c>
      <c r="AM359" s="267">
        <v>1000</v>
      </c>
      <c r="AN359" s="267">
        <v>1000</v>
      </c>
      <c r="AO359" s="267">
        <v>1000</v>
      </c>
      <c r="AP359" s="267">
        <v>1000</v>
      </c>
      <c r="AQ359" s="267">
        <v>1000</v>
      </c>
      <c r="AR359" s="267">
        <v>1000</v>
      </c>
      <c r="AS359" s="267">
        <v>1000</v>
      </c>
      <c r="AT359" s="267">
        <v>1000</v>
      </c>
      <c r="AU359" s="267">
        <v>3000</v>
      </c>
      <c r="AV359" s="267">
        <v>1000</v>
      </c>
      <c r="AW359" s="267">
        <v>1000</v>
      </c>
      <c r="AX359" s="267">
        <v>2000</v>
      </c>
      <c r="AY359" s="267">
        <v>1000</v>
      </c>
      <c r="AZ359" s="267">
        <v>1000</v>
      </c>
      <c r="BA359" s="267">
        <v>1000</v>
      </c>
      <c r="BB359" s="267">
        <v>1000</v>
      </c>
      <c r="BC359" s="267">
        <v>1000</v>
      </c>
      <c r="BD359" s="267">
        <v>1000</v>
      </c>
      <c r="BE359" s="267">
        <v>1000</v>
      </c>
      <c r="BF359" s="267">
        <v>1000</v>
      </c>
      <c r="BG359" s="267">
        <v>1000</v>
      </c>
      <c r="BH359" s="267">
        <v>1000</v>
      </c>
      <c r="BI359" s="267">
        <v>1000</v>
      </c>
      <c r="BJ359" s="267">
        <v>1000</v>
      </c>
      <c r="BK359" s="267">
        <v>1000</v>
      </c>
      <c r="BL359" s="267">
        <v>1000</v>
      </c>
      <c r="BM359" s="267">
        <v>1000</v>
      </c>
      <c r="BN359" s="267">
        <v>1000</v>
      </c>
      <c r="BO359" s="267">
        <v>1000</v>
      </c>
      <c r="BP359" s="267">
        <v>1000</v>
      </c>
      <c r="BQ359" s="267">
        <v>1000</v>
      </c>
      <c r="BR359" s="267">
        <v>1000</v>
      </c>
      <c r="BS359" s="267">
        <v>1000</v>
      </c>
      <c r="BT359" s="267">
        <v>1000</v>
      </c>
      <c r="BU359" s="267">
        <v>1000</v>
      </c>
      <c r="BV359" s="267">
        <v>1000</v>
      </c>
      <c r="BW359" s="267">
        <v>1000</v>
      </c>
      <c r="BX359" s="267">
        <v>1000</v>
      </c>
      <c r="BY359" s="267">
        <v>1000</v>
      </c>
      <c r="BZ359" s="267">
        <v>1000</v>
      </c>
      <c r="CA359" s="267">
        <v>1000</v>
      </c>
      <c r="CB359" s="267">
        <v>1000</v>
      </c>
      <c r="CC359" s="267">
        <v>1000</v>
      </c>
      <c r="CD359" s="267">
        <v>1000</v>
      </c>
      <c r="CE359" s="267">
        <v>1000</v>
      </c>
      <c r="CF359" s="267">
        <v>1000</v>
      </c>
      <c r="CG359" s="267">
        <v>1000</v>
      </c>
      <c r="CH359" s="267">
        <v>1000</v>
      </c>
      <c r="CI359" s="267">
        <v>1000</v>
      </c>
      <c r="CJ359" s="267">
        <v>1000</v>
      </c>
      <c r="CK359" s="267">
        <v>1000</v>
      </c>
      <c r="CL359" s="267">
        <v>1000</v>
      </c>
      <c r="CM359" s="267">
        <v>1000</v>
      </c>
      <c r="CN359" s="267">
        <v>1000</v>
      </c>
      <c r="CO359" s="267">
        <v>1000</v>
      </c>
      <c r="CP359" s="267">
        <v>1000</v>
      </c>
      <c r="CQ359" s="267">
        <v>1000</v>
      </c>
      <c r="CR359" s="267">
        <v>1000</v>
      </c>
      <c r="CS359" s="267">
        <v>1000</v>
      </c>
      <c r="CT359" s="267">
        <v>1000</v>
      </c>
      <c r="CU359" s="267">
        <v>1000</v>
      </c>
      <c r="CV359" s="267">
        <v>1000</v>
      </c>
      <c r="CW359" s="267">
        <v>1000</v>
      </c>
      <c r="CX359" s="267">
        <v>1000</v>
      </c>
      <c r="CY359" s="267">
        <v>1000</v>
      </c>
      <c r="CZ359" s="267">
        <v>1000</v>
      </c>
      <c r="DA359" s="267">
        <v>1000</v>
      </c>
      <c r="DB359" s="267">
        <v>1000</v>
      </c>
      <c r="DC359" s="267">
        <v>1000</v>
      </c>
      <c r="DD359" s="267">
        <v>1000</v>
      </c>
      <c r="DE359" s="267">
        <v>1000</v>
      </c>
      <c r="DF359" s="267">
        <v>1000</v>
      </c>
      <c r="DG359" s="267">
        <v>1000</v>
      </c>
      <c r="DH359" s="267">
        <v>1000</v>
      </c>
      <c r="DI359" s="267">
        <v>1000</v>
      </c>
      <c r="DJ359" s="267">
        <v>1000</v>
      </c>
      <c r="DK359" s="267">
        <v>1000</v>
      </c>
      <c r="DL359" s="267">
        <v>1000</v>
      </c>
      <c r="DM359" s="267">
        <v>1000</v>
      </c>
      <c r="DN359" s="267">
        <v>1000</v>
      </c>
      <c r="DO359" s="267">
        <v>1000</v>
      </c>
      <c r="DP359" s="267">
        <v>1000</v>
      </c>
      <c r="DQ359" s="267">
        <v>1000</v>
      </c>
      <c r="DR359" s="267">
        <v>1000</v>
      </c>
      <c r="DS359" s="267">
        <v>3000</v>
      </c>
      <c r="DT359" s="267">
        <v>1000</v>
      </c>
      <c r="DU359" s="267">
        <v>1000</v>
      </c>
      <c r="DV359" s="267">
        <v>1000</v>
      </c>
      <c r="DW359" s="267">
        <v>25000</v>
      </c>
      <c r="DX359" s="267">
        <v>13000</v>
      </c>
      <c r="DY359" s="267">
        <v>16000</v>
      </c>
      <c r="DZ359" s="267">
        <v>1000</v>
      </c>
      <c r="EA359" s="267">
        <v>1000</v>
      </c>
      <c r="EB359" s="267">
        <v>1000</v>
      </c>
      <c r="EC359" s="267">
        <v>11000</v>
      </c>
      <c r="ED359" s="267">
        <v>5000</v>
      </c>
      <c r="EE359" s="267">
        <v>16000</v>
      </c>
      <c r="EF359" s="267">
        <v>1000</v>
      </c>
      <c r="EG359" s="267">
        <v>19000</v>
      </c>
      <c r="EH359" s="267">
        <v>1000</v>
      </c>
      <c r="EI359" s="267">
        <v>28000</v>
      </c>
      <c r="EJ359" s="267">
        <v>1000</v>
      </c>
      <c r="EK359" s="267">
        <v>0</v>
      </c>
      <c r="EL359" s="267">
        <v>0</v>
      </c>
      <c r="EM359" s="267">
        <v>0</v>
      </c>
      <c r="EN359" s="267">
        <v>0</v>
      </c>
      <c r="EO359" s="267">
        <v>0</v>
      </c>
      <c r="EP359" s="267">
        <v>0</v>
      </c>
      <c r="EQ359" s="267">
        <v>0</v>
      </c>
      <c r="ER359" s="267" t="s">
        <v>1790</v>
      </c>
    </row>
    <row r="360" spans="1:148" x14ac:dyDescent="0.35">
      <c r="A360" s="267" t="s">
        <v>2050</v>
      </c>
      <c r="B360" s="267">
        <v>1000</v>
      </c>
      <c r="C360" s="267">
        <v>1000</v>
      </c>
      <c r="D360" s="267">
        <v>1000</v>
      </c>
      <c r="E360" s="267">
        <v>1000</v>
      </c>
      <c r="F360" s="267">
        <v>1000</v>
      </c>
      <c r="G360" s="267">
        <v>1000</v>
      </c>
      <c r="H360" s="267">
        <v>1000</v>
      </c>
      <c r="I360" s="267">
        <v>1000</v>
      </c>
      <c r="J360" s="267">
        <v>1000</v>
      </c>
      <c r="K360" s="267">
        <v>1000</v>
      </c>
      <c r="L360" s="267">
        <v>1000</v>
      </c>
      <c r="M360" s="267">
        <v>1000</v>
      </c>
      <c r="N360" s="267">
        <v>1000</v>
      </c>
      <c r="O360" s="267">
        <v>1000</v>
      </c>
      <c r="P360" s="267">
        <v>1000</v>
      </c>
      <c r="Q360" s="267">
        <v>1000</v>
      </c>
      <c r="R360" s="267">
        <v>1000</v>
      </c>
      <c r="S360" s="267">
        <v>1000</v>
      </c>
      <c r="T360" s="267">
        <v>1000</v>
      </c>
      <c r="U360" s="267">
        <v>1000</v>
      </c>
      <c r="V360" s="267">
        <v>1000</v>
      </c>
      <c r="W360" s="267">
        <v>1000</v>
      </c>
      <c r="X360" s="267">
        <v>1000</v>
      </c>
      <c r="Y360" s="267">
        <v>1000</v>
      </c>
      <c r="Z360" s="267">
        <v>1000</v>
      </c>
      <c r="AA360" s="267">
        <v>1000</v>
      </c>
      <c r="AB360" s="267">
        <v>1000</v>
      </c>
      <c r="AC360" s="267">
        <v>1000</v>
      </c>
      <c r="AD360" s="267">
        <v>1000</v>
      </c>
      <c r="AE360" s="267">
        <v>1000</v>
      </c>
      <c r="AF360" s="267">
        <v>1000</v>
      </c>
      <c r="AG360" s="267">
        <v>1000</v>
      </c>
      <c r="AH360" s="267">
        <v>1000</v>
      </c>
      <c r="AI360" s="267">
        <v>1000</v>
      </c>
      <c r="AJ360" s="267">
        <v>1000</v>
      </c>
      <c r="AK360" s="267">
        <v>1000</v>
      </c>
      <c r="AL360" s="267">
        <v>1000</v>
      </c>
      <c r="AM360" s="267">
        <v>1000</v>
      </c>
      <c r="AN360" s="267">
        <v>1000</v>
      </c>
      <c r="AO360" s="267">
        <v>1000</v>
      </c>
      <c r="AP360" s="267">
        <v>1000</v>
      </c>
      <c r="AQ360" s="267">
        <v>1000</v>
      </c>
      <c r="AR360" s="267">
        <v>1000</v>
      </c>
      <c r="AS360" s="267">
        <v>1000</v>
      </c>
      <c r="AT360" s="267">
        <v>1000</v>
      </c>
      <c r="AU360" s="267">
        <v>3000</v>
      </c>
      <c r="AV360" s="267">
        <v>1000</v>
      </c>
      <c r="AW360" s="267">
        <v>1000</v>
      </c>
      <c r="AX360" s="267">
        <v>2000</v>
      </c>
      <c r="AY360" s="267">
        <v>1000</v>
      </c>
      <c r="AZ360" s="267">
        <v>1000</v>
      </c>
      <c r="BA360" s="267">
        <v>1000</v>
      </c>
      <c r="BB360" s="267">
        <v>1000</v>
      </c>
      <c r="BC360" s="267">
        <v>1000</v>
      </c>
      <c r="BD360" s="267">
        <v>1000</v>
      </c>
      <c r="BE360" s="267">
        <v>1000</v>
      </c>
      <c r="BF360" s="267">
        <v>1000</v>
      </c>
      <c r="BG360" s="267">
        <v>1000</v>
      </c>
      <c r="BH360" s="267">
        <v>1000</v>
      </c>
      <c r="BI360" s="267">
        <v>1000</v>
      </c>
      <c r="BJ360" s="267">
        <v>1000</v>
      </c>
      <c r="BK360" s="267">
        <v>1000</v>
      </c>
      <c r="BL360" s="267">
        <v>1000</v>
      </c>
      <c r="BM360" s="267">
        <v>1000</v>
      </c>
      <c r="BN360" s="267">
        <v>1000</v>
      </c>
      <c r="BO360" s="267">
        <v>1000</v>
      </c>
      <c r="BP360" s="267">
        <v>1000</v>
      </c>
      <c r="BQ360" s="267">
        <v>1000</v>
      </c>
      <c r="BR360" s="267">
        <v>1000</v>
      </c>
      <c r="BS360" s="267">
        <v>1000</v>
      </c>
      <c r="BT360" s="267">
        <v>1000</v>
      </c>
      <c r="BU360" s="267">
        <v>1000</v>
      </c>
      <c r="BV360" s="267">
        <v>1000</v>
      </c>
      <c r="BW360" s="267">
        <v>1000</v>
      </c>
      <c r="BX360" s="267">
        <v>1000</v>
      </c>
      <c r="BY360" s="267">
        <v>1000</v>
      </c>
      <c r="BZ360" s="267">
        <v>1000</v>
      </c>
      <c r="CA360" s="267">
        <v>1000</v>
      </c>
      <c r="CB360" s="267">
        <v>1000</v>
      </c>
      <c r="CC360" s="267">
        <v>1000</v>
      </c>
      <c r="CD360" s="267">
        <v>1000</v>
      </c>
      <c r="CE360" s="267">
        <v>1000</v>
      </c>
      <c r="CF360" s="267">
        <v>1000</v>
      </c>
      <c r="CG360" s="267">
        <v>1000</v>
      </c>
      <c r="CH360" s="267">
        <v>1000</v>
      </c>
      <c r="CI360" s="267">
        <v>1000</v>
      </c>
      <c r="CJ360" s="267">
        <v>1000</v>
      </c>
      <c r="CK360" s="267">
        <v>1000</v>
      </c>
      <c r="CL360" s="267">
        <v>1000</v>
      </c>
      <c r="CM360" s="267">
        <v>1000</v>
      </c>
      <c r="CN360" s="267">
        <v>1000</v>
      </c>
      <c r="CO360" s="267">
        <v>1000</v>
      </c>
      <c r="CP360" s="267">
        <v>1000</v>
      </c>
      <c r="CQ360" s="267">
        <v>1000</v>
      </c>
      <c r="CR360" s="267">
        <v>1000</v>
      </c>
      <c r="CS360" s="267">
        <v>1000</v>
      </c>
      <c r="CT360" s="267">
        <v>1000</v>
      </c>
      <c r="CU360" s="267">
        <v>1000</v>
      </c>
      <c r="CV360" s="267">
        <v>1000</v>
      </c>
      <c r="CW360" s="267">
        <v>1000</v>
      </c>
      <c r="CX360" s="267">
        <v>1000</v>
      </c>
      <c r="CY360" s="267">
        <v>1000</v>
      </c>
      <c r="CZ360" s="267">
        <v>1000</v>
      </c>
      <c r="DA360" s="267">
        <v>1000</v>
      </c>
      <c r="DB360" s="267">
        <v>1000</v>
      </c>
      <c r="DC360" s="267">
        <v>1000</v>
      </c>
      <c r="DD360" s="267">
        <v>1000</v>
      </c>
      <c r="DE360" s="267">
        <v>1000</v>
      </c>
      <c r="DF360" s="267">
        <v>1000</v>
      </c>
      <c r="DG360" s="267">
        <v>1000</v>
      </c>
      <c r="DH360" s="267">
        <v>1000</v>
      </c>
      <c r="DI360" s="267">
        <v>1000</v>
      </c>
      <c r="DJ360" s="267">
        <v>1000</v>
      </c>
      <c r="DK360" s="267">
        <v>1000</v>
      </c>
      <c r="DL360" s="267">
        <v>1000</v>
      </c>
      <c r="DM360" s="267">
        <v>1000</v>
      </c>
      <c r="DN360" s="267">
        <v>1000</v>
      </c>
      <c r="DO360" s="267">
        <v>1000</v>
      </c>
      <c r="DP360" s="267">
        <v>1000</v>
      </c>
      <c r="DQ360" s="267">
        <v>1000</v>
      </c>
      <c r="DR360" s="267">
        <v>1000</v>
      </c>
      <c r="DS360" s="267">
        <v>3000</v>
      </c>
      <c r="DT360" s="267">
        <v>1000</v>
      </c>
      <c r="DU360" s="267">
        <v>1000</v>
      </c>
      <c r="DV360" s="267">
        <v>1000</v>
      </c>
      <c r="DW360" s="267">
        <v>25000</v>
      </c>
      <c r="DX360" s="267">
        <v>13000</v>
      </c>
      <c r="DY360" s="267">
        <v>16000</v>
      </c>
      <c r="DZ360" s="267">
        <v>1000</v>
      </c>
      <c r="EA360" s="267">
        <v>1000</v>
      </c>
      <c r="EB360" s="267">
        <v>1000</v>
      </c>
      <c r="EC360" s="267">
        <v>11000</v>
      </c>
      <c r="ED360" s="267">
        <v>5000</v>
      </c>
      <c r="EE360" s="267">
        <v>16000</v>
      </c>
      <c r="EF360" s="267">
        <v>1000</v>
      </c>
      <c r="EG360" s="267">
        <v>19000</v>
      </c>
      <c r="EH360" s="267">
        <v>1000</v>
      </c>
      <c r="EI360" s="267">
        <v>28000</v>
      </c>
      <c r="EJ360" s="267">
        <v>1000</v>
      </c>
      <c r="EK360" s="267">
        <v>0</v>
      </c>
      <c r="EL360" s="267">
        <v>0</v>
      </c>
      <c r="EM360" s="267">
        <v>0</v>
      </c>
      <c r="EN360" s="267">
        <v>0</v>
      </c>
      <c r="EO360" s="267">
        <v>0</v>
      </c>
      <c r="EP360" s="267">
        <v>0</v>
      </c>
      <c r="EQ360" s="267">
        <v>0</v>
      </c>
      <c r="ER360" s="267" t="s">
        <v>2048</v>
      </c>
    </row>
    <row r="361" spans="1:148" x14ac:dyDescent="0.35">
      <c r="A361" s="267" t="s">
        <v>1678</v>
      </c>
      <c r="B361" s="267">
        <v>1000</v>
      </c>
      <c r="C361" s="267">
        <v>1000</v>
      </c>
      <c r="D361" s="267">
        <v>1000</v>
      </c>
      <c r="E361" s="267">
        <v>1000</v>
      </c>
      <c r="F361" s="267">
        <v>1000</v>
      </c>
      <c r="G361" s="267">
        <v>1000</v>
      </c>
      <c r="H361" s="267">
        <v>1000</v>
      </c>
      <c r="I361" s="267">
        <v>1000</v>
      </c>
      <c r="J361" s="267">
        <v>1000</v>
      </c>
      <c r="K361" s="267">
        <v>1000</v>
      </c>
      <c r="L361" s="267">
        <v>1000</v>
      </c>
      <c r="M361" s="267">
        <v>1000</v>
      </c>
      <c r="N361" s="267">
        <v>1000</v>
      </c>
      <c r="O361" s="267">
        <v>1000</v>
      </c>
      <c r="P361" s="267">
        <v>1000</v>
      </c>
      <c r="Q361" s="267">
        <v>1000</v>
      </c>
      <c r="R361" s="267">
        <v>1000</v>
      </c>
      <c r="S361" s="267">
        <v>1000</v>
      </c>
      <c r="T361" s="267">
        <v>1000</v>
      </c>
      <c r="U361" s="267">
        <v>1000</v>
      </c>
      <c r="V361" s="267">
        <v>1000</v>
      </c>
      <c r="W361" s="267">
        <v>1000</v>
      </c>
      <c r="X361" s="267">
        <v>1000</v>
      </c>
      <c r="Y361" s="267">
        <v>1000</v>
      </c>
      <c r="Z361" s="267">
        <v>1000</v>
      </c>
      <c r="AA361" s="267">
        <v>1000</v>
      </c>
      <c r="AB361" s="267">
        <v>1000</v>
      </c>
      <c r="AC361" s="267">
        <v>1000</v>
      </c>
      <c r="AD361" s="267">
        <v>1000</v>
      </c>
      <c r="AE361" s="267">
        <v>1000</v>
      </c>
      <c r="AF361" s="267">
        <v>1000</v>
      </c>
      <c r="AG361" s="267">
        <v>1000</v>
      </c>
      <c r="AH361" s="267">
        <v>1000</v>
      </c>
      <c r="AI361" s="267">
        <v>1000</v>
      </c>
      <c r="AJ361" s="267">
        <v>1000</v>
      </c>
      <c r="AK361" s="267">
        <v>1000</v>
      </c>
      <c r="AL361" s="267">
        <v>1000</v>
      </c>
      <c r="AM361" s="267">
        <v>1000</v>
      </c>
      <c r="AN361" s="267">
        <v>1000</v>
      </c>
      <c r="AO361" s="267">
        <v>1000</v>
      </c>
      <c r="AP361" s="267">
        <v>1000</v>
      </c>
      <c r="AQ361" s="267">
        <v>1000</v>
      </c>
      <c r="AR361" s="267">
        <v>1000</v>
      </c>
      <c r="AS361" s="267">
        <v>1000</v>
      </c>
      <c r="AT361" s="267">
        <v>1000</v>
      </c>
      <c r="AU361" s="267">
        <v>3000</v>
      </c>
      <c r="AV361" s="267">
        <v>1000</v>
      </c>
      <c r="AW361" s="267">
        <v>1000</v>
      </c>
      <c r="AX361" s="267">
        <v>2000</v>
      </c>
      <c r="AY361" s="267">
        <v>1000</v>
      </c>
      <c r="AZ361" s="267">
        <v>1000</v>
      </c>
      <c r="BA361" s="267">
        <v>1000</v>
      </c>
      <c r="BB361" s="267">
        <v>1000</v>
      </c>
      <c r="BC361" s="267">
        <v>1000</v>
      </c>
      <c r="BD361" s="267">
        <v>1000</v>
      </c>
      <c r="BE361" s="267">
        <v>1000</v>
      </c>
      <c r="BF361" s="267">
        <v>1000</v>
      </c>
      <c r="BG361" s="267">
        <v>1000</v>
      </c>
      <c r="BH361" s="267">
        <v>1000</v>
      </c>
      <c r="BI361" s="267">
        <v>1000</v>
      </c>
      <c r="BJ361" s="267">
        <v>1000</v>
      </c>
      <c r="BK361" s="267">
        <v>1000</v>
      </c>
      <c r="BL361" s="267">
        <v>1000</v>
      </c>
      <c r="BM361" s="267">
        <v>1000</v>
      </c>
      <c r="BN361" s="267">
        <v>1000</v>
      </c>
      <c r="BO361" s="267">
        <v>1000</v>
      </c>
      <c r="BP361" s="267">
        <v>1000</v>
      </c>
      <c r="BQ361" s="267">
        <v>1000</v>
      </c>
      <c r="BR361" s="267">
        <v>1000</v>
      </c>
      <c r="BS361" s="267">
        <v>1000</v>
      </c>
      <c r="BT361" s="267">
        <v>1000</v>
      </c>
      <c r="BU361" s="267">
        <v>1000</v>
      </c>
      <c r="BV361" s="267">
        <v>1000</v>
      </c>
      <c r="BW361" s="267">
        <v>1000</v>
      </c>
      <c r="BX361" s="267">
        <v>1000</v>
      </c>
      <c r="BY361" s="267">
        <v>1000</v>
      </c>
      <c r="BZ361" s="267">
        <v>1000</v>
      </c>
      <c r="CA361" s="267">
        <v>1000</v>
      </c>
      <c r="CB361" s="267">
        <v>1000</v>
      </c>
      <c r="CC361" s="267">
        <v>1000</v>
      </c>
      <c r="CD361" s="267">
        <v>1000</v>
      </c>
      <c r="CE361" s="267">
        <v>1000</v>
      </c>
      <c r="CF361" s="267">
        <v>1000</v>
      </c>
      <c r="CG361" s="267">
        <v>1000</v>
      </c>
      <c r="CH361" s="267">
        <v>1000</v>
      </c>
      <c r="CI361" s="267">
        <v>1000</v>
      </c>
      <c r="CJ361" s="267">
        <v>1000</v>
      </c>
      <c r="CK361" s="267">
        <v>1000</v>
      </c>
      <c r="CL361" s="267">
        <v>1000</v>
      </c>
      <c r="CM361" s="267">
        <v>1000</v>
      </c>
      <c r="CN361" s="267">
        <v>1000</v>
      </c>
      <c r="CO361" s="267">
        <v>1000</v>
      </c>
      <c r="CP361" s="267">
        <v>1000</v>
      </c>
      <c r="CQ361" s="267">
        <v>1000</v>
      </c>
      <c r="CR361" s="267">
        <v>1000</v>
      </c>
      <c r="CS361" s="267">
        <v>1000</v>
      </c>
      <c r="CT361" s="267">
        <v>1000</v>
      </c>
      <c r="CU361" s="267">
        <v>1000</v>
      </c>
      <c r="CV361" s="267">
        <v>1000</v>
      </c>
      <c r="CW361" s="267">
        <v>1000</v>
      </c>
      <c r="CX361" s="267">
        <v>1000</v>
      </c>
      <c r="CY361" s="267">
        <v>1000</v>
      </c>
      <c r="CZ361" s="267">
        <v>1000</v>
      </c>
      <c r="DA361" s="267">
        <v>1000</v>
      </c>
      <c r="DB361" s="267">
        <v>1000</v>
      </c>
      <c r="DC361" s="267">
        <v>1000</v>
      </c>
      <c r="DD361" s="267">
        <v>1000</v>
      </c>
      <c r="DE361" s="267">
        <v>1000</v>
      </c>
      <c r="DF361" s="267">
        <v>1000</v>
      </c>
      <c r="DG361" s="267">
        <v>1000</v>
      </c>
      <c r="DH361" s="267">
        <v>1000</v>
      </c>
      <c r="DI361" s="267">
        <v>1000</v>
      </c>
      <c r="DJ361" s="267">
        <v>1000</v>
      </c>
      <c r="DK361" s="267">
        <v>1000</v>
      </c>
      <c r="DL361" s="267">
        <v>1000</v>
      </c>
      <c r="DM361" s="267">
        <v>1000</v>
      </c>
      <c r="DN361" s="267">
        <v>1000</v>
      </c>
      <c r="DO361" s="267">
        <v>1000</v>
      </c>
      <c r="DP361" s="267">
        <v>1000</v>
      </c>
      <c r="DQ361" s="267">
        <v>1000</v>
      </c>
      <c r="DR361" s="267">
        <v>1000</v>
      </c>
      <c r="DS361" s="267">
        <v>3000</v>
      </c>
      <c r="DT361" s="267">
        <v>1000</v>
      </c>
      <c r="DU361" s="267">
        <v>1000</v>
      </c>
      <c r="DV361" s="267">
        <v>1000</v>
      </c>
      <c r="DW361" s="267">
        <v>25000</v>
      </c>
      <c r="DX361" s="267">
        <v>13000</v>
      </c>
      <c r="DY361" s="267">
        <v>16000</v>
      </c>
      <c r="DZ361" s="267">
        <v>1000</v>
      </c>
      <c r="EA361" s="267">
        <v>1000</v>
      </c>
      <c r="EB361" s="267">
        <v>1000</v>
      </c>
      <c r="EC361" s="267">
        <v>11000</v>
      </c>
      <c r="ED361" s="267">
        <v>5000</v>
      </c>
      <c r="EE361" s="267">
        <v>16000</v>
      </c>
      <c r="EF361" s="267">
        <v>1000</v>
      </c>
      <c r="EG361" s="267">
        <v>19000</v>
      </c>
      <c r="EH361" s="267">
        <v>1000</v>
      </c>
      <c r="EI361" s="267">
        <v>28000</v>
      </c>
      <c r="EJ361" s="267">
        <v>1000</v>
      </c>
      <c r="EK361" s="267">
        <v>0</v>
      </c>
      <c r="EL361" s="267">
        <v>0</v>
      </c>
      <c r="EM361" s="267">
        <v>0</v>
      </c>
      <c r="EN361" s="267">
        <v>0</v>
      </c>
      <c r="EO361" s="267">
        <v>0</v>
      </c>
      <c r="EP361" s="267">
        <v>0</v>
      </c>
      <c r="EQ361" s="267">
        <v>0</v>
      </c>
      <c r="ER361" s="267" t="s">
        <v>1676</v>
      </c>
    </row>
    <row r="362" spans="1:148" x14ac:dyDescent="0.35">
      <c r="A362" s="267" t="s">
        <v>1897</v>
      </c>
      <c r="B362" s="267">
        <v>1000</v>
      </c>
      <c r="C362" s="267">
        <v>1000</v>
      </c>
      <c r="D362" s="267">
        <v>1000</v>
      </c>
      <c r="E362" s="267">
        <v>1000</v>
      </c>
      <c r="F362" s="267">
        <v>1000</v>
      </c>
      <c r="G362" s="267">
        <v>1000</v>
      </c>
      <c r="H362" s="267">
        <v>1000</v>
      </c>
      <c r="I362" s="267">
        <v>1000</v>
      </c>
      <c r="J362" s="267">
        <v>1000</v>
      </c>
      <c r="K362" s="267">
        <v>1000</v>
      </c>
      <c r="L362" s="267">
        <v>1000</v>
      </c>
      <c r="M362" s="267">
        <v>1000</v>
      </c>
      <c r="N362" s="267">
        <v>1000</v>
      </c>
      <c r="O362" s="267">
        <v>1000</v>
      </c>
      <c r="P362" s="267">
        <v>1000</v>
      </c>
      <c r="Q362" s="267">
        <v>1000</v>
      </c>
      <c r="R362" s="267">
        <v>1000</v>
      </c>
      <c r="S362" s="267">
        <v>1000</v>
      </c>
      <c r="T362" s="267">
        <v>1000</v>
      </c>
      <c r="U362" s="267">
        <v>1000</v>
      </c>
      <c r="V362" s="267">
        <v>1000</v>
      </c>
      <c r="W362" s="267">
        <v>1000</v>
      </c>
      <c r="X362" s="267">
        <v>1000</v>
      </c>
      <c r="Y362" s="267">
        <v>1000</v>
      </c>
      <c r="Z362" s="267">
        <v>1000</v>
      </c>
      <c r="AA362" s="267">
        <v>1000</v>
      </c>
      <c r="AB362" s="267">
        <v>1000</v>
      </c>
      <c r="AC362" s="267">
        <v>1000</v>
      </c>
      <c r="AD362" s="267">
        <v>1000</v>
      </c>
      <c r="AE362" s="267">
        <v>1000</v>
      </c>
      <c r="AF362" s="267">
        <v>1000</v>
      </c>
      <c r="AG362" s="267">
        <v>1000</v>
      </c>
      <c r="AH362" s="267">
        <v>1000</v>
      </c>
      <c r="AI362" s="267">
        <v>1000</v>
      </c>
      <c r="AJ362" s="267">
        <v>1000</v>
      </c>
      <c r="AK362" s="267">
        <v>1000</v>
      </c>
      <c r="AL362" s="267">
        <v>1000</v>
      </c>
      <c r="AM362" s="267">
        <v>1000</v>
      </c>
      <c r="AN362" s="267">
        <v>1000</v>
      </c>
      <c r="AO362" s="267">
        <v>1000</v>
      </c>
      <c r="AP362" s="267">
        <v>1000</v>
      </c>
      <c r="AQ362" s="267">
        <v>1000</v>
      </c>
      <c r="AR362" s="267">
        <v>1000</v>
      </c>
      <c r="AS362" s="267">
        <v>1000</v>
      </c>
      <c r="AT362" s="267">
        <v>1000</v>
      </c>
      <c r="AU362" s="267">
        <v>3000</v>
      </c>
      <c r="AV362" s="267">
        <v>1000</v>
      </c>
      <c r="AW362" s="267">
        <v>1000</v>
      </c>
      <c r="AX362" s="267">
        <v>2000</v>
      </c>
      <c r="AY362" s="267">
        <v>1000</v>
      </c>
      <c r="AZ362" s="267">
        <v>1000</v>
      </c>
      <c r="BA362" s="267">
        <v>1000</v>
      </c>
      <c r="BB362" s="267">
        <v>1000</v>
      </c>
      <c r="BC362" s="267">
        <v>1000</v>
      </c>
      <c r="BD362" s="267">
        <v>1000</v>
      </c>
      <c r="BE362" s="267">
        <v>1000</v>
      </c>
      <c r="BF362" s="267">
        <v>1000</v>
      </c>
      <c r="BG362" s="267">
        <v>1000</v>
      </c>
      <c r="BH362" s="267">
        <v>1000</v>
      </c>
      <c r="BI362" s="267">
        <v>1000</v>
      </c>
      <c r="BJ362" s="267">
        <v>1000</v>
      </c>
      <c r="BK362" s="267">
        <v>1000</v>
      </c>
      <c r="BL362" s="267">
        <v>1000</v>
      </c>
      <c r="BM362" s="267">
        <v>1000</v>
      </c>
      <c r="BN362" s="267">
        <v>1000</v>
      </c>
      <c r="BO362" s="267">
        <v>1000</v>
      </c>
      <c r="BP362" s="267">
        <v>1000</v>
      </c>
      <c r="BQ362" s="267">
        <v>1000</v>
      </c>
      <c r="BR362" s="267">
        <v>1000</v>
      </c>
      <c r="BS362" s="267">
        <v>1000</v>
      </c>
      <c r="BT362" s="267">
        <v>1000</v>
      </c>
      <c r="BU362" s="267">
        <v>1000</v>
      </c>
      <c r="BV362" s="267">
        <v>1000</v>
      </c>
      <c r="BW362" s="267">
        <v>1000</v>
      </c>
      <c r="BX362" s="267">
        <v>1000</v>
      </c>
      <c r="BY362" s="267">
        <v>1000</v>
      </c>
      <c r="BZ362" s="267">
        <v>1000</v>
      </c>
      <c r="CA362" s="267">
        <v>1000</v>
      </c>
      <c r="CB362" s="267">
        <v>1000</v>
      </c>
      <c r="CC362" s="267">
        <v>1000</v>
      </c>
      <c r="CD362" s="267">
        <v>1000</v>
      </c>
      <c r="CE362" s="267">
        <v>1000</v>
      </c>
      <c r="CF362" s="267">
        <v>1000</v>
      </c>
      <c r="CG362" s="267">
        <v>1000</v>
      </c>
      <c r="CH362" s="267">
        <v>1000</v>
      </c>
      <c r="CI362" s="267">
        <v>1000</v>
      </c>
      <c r="CJ362" s="267">
        <v>1000</v>
      </c>
      <c r="CK362" s="267">
        <v>1000</v>
      </c>
      <c r="CL362" s="267">
        <v>1000</v>
      </c>
      <c r="CM362" s="267">
        <v>1000</v>
      </c>
      <c r="CN362" s="267">
        <v>1000</v>
      </c>
      <c r="CO362" s="267">
        <v>1000</v>
      </c>
      <c r="CP362" s="267">
        <v>1000</v>
      </c>
      <c r="CQ362" s="267">
        <v>1000</v>
      </c>
      <c r="CR362" s="267">
        <v>1000</v>
      </c>
      <c r="CS362" s="267">
        <v>1000</v>
      </c>
      <c r="CT362" s="267">
        <v>1000</v>
      </c>
      <c r="CU362" s="267">
        <v>1000</v>
      </c>
      <c r="CV362" s="267">
        <v>1000</v>
      </c>
      <c r="CW362" s="267">
        <v>1000</v>
      </c>
      <c r="CX362" s="267">
        <v>1000</v>
      </c>
      <c r="CY362" s="267">
        <v>1000</v>
      </c>
      <c r="CZ362" s="267">
        <v>1000</v>
      </c>
      <c r="DA362" s="267">
        <v>1000</v>
      </c>
      <c r="DB362" s="267">
        <v>1000</v>
      </c>
      <c r="DC362" s="267">
        <v>1000</v>
      </c>
      <c r="DD362" s="267">
        <v>1000</v>
      </c>
      <c r="DE362" s="267">
        <v>1000</v>
      </c>
      <c r="DF362" s="267">
        <v>1000</v>
      </c>
      <c r="DG362" s="267">
        <v>1000</v>
      </c>
      <c r="DH362" s="267">
        <v>1000</v>
      </c>
      <c r="DI362" s="267">
        <v>1000</v>
      </c>
      <c r="DJ362" s="267">
        <v>1000</v>
      </c>
      <c r="DK362" s="267">
        <v>1000</v>
      </c>
      <c r="DL362" s="267">
        <v>1000</v>
      </c>
      <c r="DM362" s="267">
        <v>1000</v>
      </c>
      <c r="DN362" s="267">
        <v>1000</v>
      </c>
      <c r="DO362" s="267">
        <v>1000</v>
      </c>
      <c r="DP362" s="267">
        <v>1000</v>
      </c>
      <c r="DQ362" s="267">
        <v>1000</v>
      </c>
      <c r="DR362" s="267">
        <v>1000</v>
      </c>
      <c r="DS362" s="267">
        <v>3000</v>
      </c>
      <c r="DT362" s="267">
        <v>1000</v>
      </c>
      <c r="DU362" s="267">
        <v>1000</v>
      </c>
      <c r="DV362" s="267">
        <v>1000</v>
      </c>
      <c r="DW362" s="267">
        <v>25000</v>
      </c>
      <c r="DX362" s="267">
        <v>13000</v>
      </c>
      <c r="DY362" s="267">
        <v>16000</v>
      </c>
      <c r="DZ362" s="267">
        <v>1000</v>
      </c>
      <c r="EA362" s="267">
        <v>1000</v>
      </c>
      <c r="EB362" s="267">
        <v>1000</v>
      </c>
      <c r="EC362" s="267">
        <v>11000</v>
      </c>
      <c r="ED362" s="267">
        <v>5000</v>
      </c>
      <c r="EE362" s="267">
        <v>16000</v>
      </c>
      <c r="EF362" s="267">
        <v>1000</v>
      </c>
      <c r="EG362" s="267">
        <v>19000</v>
      </c>
      <c r="EH362" s="267">
        <v>1000</v>
      </c>
      <c r="EI362" s="267">
        <v>28000</v>
      </c>
      <c r="EJ362" s="267">
        <v>1000</v>
      </c>
      <c r="EK362" s="267">
        <v>0</v>
      </c>
      <c r="EL362" s="267">
        <v>0</v>
      </c>
      <c r="EM362" s="267">
        <v>0</v>
      </c>
      <c r="EN362" s="267">
        <v>0</v>
      </c>
      <c r="EO362" s="267">
        <v>0</v>
      </c>
      <c r="EP362" s="267">
        <v>0</v>
      </c>
      <c r="EQ362" s="267">
        <v>0</v>
      </c>
      <c r="ER362" s="267" t="s">
        <v>1895</v>
      </c>
    </row>
    <row r="363" spans="1:148" x14ac:dyDescent="0.35">
      <c r="A363" s="267" t="s">
        <v>1559</v>
      </c>
      <c r="B363" s="267">
        <v>1000</v>
      </c>
      <c r="C363" s="267">
        <v>1000</v>
      </c>
      <c r="D363" s="267">
        <v>1000</v>
      </c>
      <c r="E363" s="267">
        <v>1000</v>
      </c>
      <c r="F363" s="267">
        <v>1000</v>
      </c>
      <c r="G363" s="267">
        <v>1000</v>
      </c>
      <c r="H363" s="267">
        <v>1000</v>
      </c>
      <c r="I363" s="267">
        <v>1000</v>
      </c>
      <c r="J363" s="267">
        <v>1000</v>
      </c>
      <c r="K363" s="267">
        <v>1000</v>
      </c>
      <c r="L363" s="267">
        <v>1000</v>
      </c>
      <c r="M363" s="267">
        <v>1000</v>
      </c>
      <c r="N363" s="267">
        <v>1000</v>
      </c>
      <c r="O363" s="267">
        <v>1000</v>
      </c>
      <c r="P363" s="267">
        <v>1000</v>
      </c>
      <c r="Q363" s="267">
        <v>1000</v>
      </c>
      <c r="R363" s="267">
        <v>1000</v>
      </c>
      <c r="S363" s="267">
        <v>1000</v>
      </c>
      <c r="T363" s="267">
        <v>1000</v>
      </c>
      <c r="U363" s="267">
        <v>1000</v>
      </c>
      <c r="V363" s="267">
        <v>1000</v>
      </c>
      <c r="W363" s="267">
        <v>1000</v>
      </c>
      <c r="X363" s="267">
        <v>1000</v>
      </c>
      <c r="Y363" s="267">
        <v>1000</v>
      </c>
      <c r="Z363" s="267">
        <v>1000</v>
      </c>
      <c r="AA363" s="267">
        <v>1000</v>
      </c>
      <c r="AB363" s="267">
        <v>1000</v>
      </c>
      <c r="AC363" s="267">
        <v>1000</v>
      </c>
      <c r="AD363" s="267">
        <v>1000</v>
      </c>
      <c r="AE363" s="267">
        <v>1000</v>
      </c>
      <c r="AF363" s="267">
        <v>1000</v>
      </c>
      <c r="AG363" s="267">
        <v>1000</v>
      </c>
      <c r="AH363" s="267">
        <v>1000</v>
      </c>
      <c r="AI363" s="267">
        <v>1000</v>
      </c>
      <c r="AJ363" s="267">
        <v>1000</v>
      </c>
      <c r="AK363" s="267">
        <v>1000</v>
      </c>
      <c r="AL363" s="267">
        <v>1000</v>
      </c>
      <c r="AM363" s="267">
        <v>1000</v>
      </c>
      <c r="AN363" s="267">
        <v>1000</v>
      </c>
      <c r="AO363" s="267">
        <v>1000</v>
      </c>
      <c r="AP363" s="267">
        <v>1000</v>
      </c>
      <c r="AQ363" s="267">
        <v>1000</v>
      </c>
      <c r="AR363" s="267">
        <v>1000</v>
      </c>
      <c r="AS363" s="267">
        <v>1000</v>
      </c>
      <c r="AT363" s="267">
        <v>1000</v>
      </c>
      <c r="AU363" s="267">
        <v>3000</v>
      </c>
      <c r="AV363" s="267">
        <v>1000</v>
      </c>
      <c r="AW363" s="267">
        <v>1000</v>
      </c>
      <c r="AX363" s="267">
        <v>2000</v>
      </c>
      <c r="AY363" s="267">
        <v>1000</v>
      </c>
      <c r="AZ363" s="267">
        <v>1000</v>
      </c>
      <c r="BA363" s="267">
        <v>1000</v>
      </c>
      <c r="BB363" s="267">
        <v>1000</v>
      </c>
      <c r="BC363" s="267">
        <v>1000</v>
      </c>
      <c r="BD363" s="267">
        <v>1000</v>
      </c>
      <c r="BE363" s="267">
        <v>1000</v>
      </c>
      <c r="BF363" s="267">
        <v>1000</v>
      </c>
      <c r="BG363" s="267">
        <v>1000</v>
      </c>
      <c r="BH363" s="267">
        <v>1000</v>
      </c>
      <c r="BI363" s="267">
        <v>1000</v>
      </c>
      <c r="BJ363" s="267">
        <v>1000</v>
      </c>
      <c r="BK363" s="267">
        <v>1000</v>
      </c>
      <c r="BL363" s="267">
        <v>1000</v>
      </c>
      <c r="BM363" s="267">
        <v>1000</v>
      </c>
      <c r="BN363" s="267">
        <v>1000</v>
      </c>
      <c r="BO363" s="267">
        <v>1000</v>
      </c>
      <c r="BP363" s="267">
        <v>1000</v>
      </c>
      <c r="BQ363" s="267">
        <v>1000</v>
      </c>
      <c r="BR363" s="267">
        <v>1000</v>
      </c>
      <c r="BS363" s="267">
        <v>1000</v>
      </c>
      <c r="BT363" s="267">
        <v>1000</v>
      </c>
      <c r="BU363" s="267">
        <v>1000</v>
      </c>
      <c r="BV363" s="267">
        <v>1000</v>
      </c>
      <c r="BW363" s="267">
        <v>1000</v>
      </c>
      <c r="BX363" s="267">
        <v>1000</v>
      </c>
      <c r="BY363" s="267">
        <v>1000</v>
      </c>
      <c r="BZ363" s="267">
        <v>1000</v>
      </c>
      <c r="CA363" s="267">
        <v>1000</v>
      </c>
      <c r="CB363" s="267">
        <v>1000</v>
      </c>
      <c r="CC363" s="267">
        <v>1000</v>
      </c>
      <c r="CD363" s="267">
        <v>1000</v>
      </c>
      <c r="CE363" s="267">
        <v>1000</v>
      </c>
      <c r="CF363" s="267">
        <v>1000</v>
      </c>
      <c r="CG363" s="267">
        <v>1000</v>
      </c>
      <c r="CH363" s="267">
        <v>1000</v>
      </c>
      <c r="CI363" s="267">
        <v>1000</v>
      </c>
      <c r="CJ363" s="267">
        <v>1000</v>
      </c>
      <c r="CK363" s="267">
        <v>1000</v>
      </c>
      <c r="CL363" s="267">
        <v>1000</v>
      </c>
      <c r="CM363" s="267">
        <v>1000</v>
      </c>
      <c r="CN363" s="267">
        <v>1000</v>
      </c>
      <c r="CO363" s="267">
        <v>1000</v>
      </c>
      <c r="CP363" s="267">
        <v>1000</v>
      </c>
      <c r="CQ363" s="267">
        <v>1000</v>
      </c>
      <c r="CR363" s="267">
        <v>1000</v>
      </c>
      <c r="CS363" s="267">
        <v>1000</v>
      </c>
      <c r="CT363" s="267">
        <v>1000</v>
      </c>
      <c r="CU363" s="267">
        <v>1000</v>
      </c>
      <c r="CV363" s="267">
        <v>1000</v>
      </c>
      <c r="CW363" s="267">
        <v>1000</v>
      </c>
      <c r="CX363" s="267">
        <v>1000</v>
      </c>
      <c r="CY363" s="267">
        <v>1000</v>
      </c>
      <c r="CZ363" s="267">
        <v>1000</v>
      </c>
      <c r="DA363" s="267">
        <v>1000</v>
      </c>
      <c r="DB363" s="267">
        <v>1000</v>
      </c>
      <c r="DC363" s="267">
        <v>1000</v>
      </c>
      <c r="DD363" s="267">
        <v>1000</v>
      </c>
      <c r="DE363" s="267">
        <v>1000</v>
      </c>
      <c r="DF363" s="267">
        <v>1000</v>
      </c>
      <c r="DG363" s="267">
        <v>1000</v>
      </c>
      <c r="DH363" s="267">
        <v>1000</v>
      </c>
      <c r="DI363" s="267">
        <v>1000</v>
      </c>
      <c r="DJ363" s="267">
        <v>1000</v>
      </c>
      <c r="DK363" s="267">
        <v>1000</v>
      </c>
      <c r="DL363" s="267">
        <v>1000</v>
      </c>
      <c r="DM363" s="267">
        <v>1000</v>
      </c>
      <c r="DN363" s="267">
        <v>1000</v>
      </c>
      <c r="DO363" s="267">
        <v>1000</v>
      </c>
      <c r="DP363" s="267">
        <v>1000</v>
      </c>
      <c r="DQ363" s="267">
        <v>1000</v>
      </c>
      <c r="DR363" s="267">
        <v>1000</v>
      </c>
      <c r="DS363" s="267">
        <v>3000</v>
      </c>
      <c r="DT363" s="267">
        <v>1000</v>
      </c>
      <c r="DU363" s="267">
        <v>1000</v>
      </c>
      <c r="DV363" s="267">
        <v>1000</v>
      </c>
      <c r="DW363" s="267">
        <v>25000</v>
      </c>
      <c r="DX363" s="267">
        <v>13000</v>
      </c>
      <c r="DY363" s="267">
        <v>16000</v>
      </c>
      <c r="DZ363" s="267">
        <v>1000</v>
      </c>
      <c r="EA363" s="267">
        <v>1000</v>
      </c>
      <c r="EB363" s="267">
        <v>1000</v>
      </c>
      <c r="EC363" s="267">
        <v>11000</v>
      </c>
      <c r="ED363" s="267">
        <v>5000</v>
      </c>
      <c r="EE363" s="267">
        <v>16000</v>
      </c>
      <c r="EF363" s="267">
        <v>1000</v>
      </c>
      <c r="EG363" s="267">
        <v>19000</v>
      </c>
      <c r="EH363" s="267">
        <v>1000</v>
      </c>
      <c r="EI363" s="267">
        <v>28000</v>
      </c>
      <c r="EJ363" s="267">
        <v>1000</v>
      </c>
      <c r="EK363" s="267">
        <v>0</v>
      </c>
      <c r="EL363" s="267">
        <v>0</v>
      </c>
      <c r="EM363" s="267">
        <v>0</v>
      </c>
      <c r="EN363" s="267">
        <v>0</v>
      </c>
      <c r="EO363" s="267">
        <v>0</v>
      </c>
      <c r="EP363" s="267">
        <v>0</v>
      </c>
      <c r="EQ363" s="267">
        <v>0</v>
      </c>
      <c r="ER363" s="267" t="s">
        <v>1557</v>
      </c>
    </row>
    <row r="364" spans="1:148" x14ac:dyDescent="0.35">
      <c r="A364" s="267" t="s">
        <v>2233</v>
      </c>
      <c r="B364" s="267">
        <v>1000</v>
      </c>
      <c r="C364" s="267">
        <v>1000</v>
      </c>
      <c r="D364" s="267">
        <v>1000</v>
      </c>
      <c r="E364" s="267">
        <v>1000</v>
      </c>
      <c r="F364" s="267">
        <v>1000</v>
      </c>
      <c r="G364" s="267">
        <v>1000</v>
      </c>
      <c r="H364" s="267">
        <v>1000</v>
      </c>
      <c r="I364" s="267">
        <v>1000</v>
      </c>
      <c r="J364" s="267">
        <v>1000</v>
      </c>
      <c r="K364" s="267">
        <v>1000</v>
      </c>
      <c r="L364" s="267">
        <v>1000</v>
      </c>
      <c r="M364" s="267">
        <v>1000</v>
      </c>
      <c r="N364" s="267">
        <v>1000</v>
      </c>
      <c r="O364" s="267">
        <v>1000</v>
      </c>
      <c r="P364" s="267">
        <v>1000</v>
      </c>
      <c r="Q364" s="267">
        <v>1000</v>
      </c>
      <c r="R364" s="267">
        <v>1000</v>
      </c>
      <c r="S364" s="267">
        <v>1000</v>
      </c>
      <c r="T364" s="267">
        <v>1000</v>
      </c>
      <c r="U364" s="267">
        <v>1000</v>
      </c>
      <c r="V364" s="267">
        <v>1000</v>
      </c>
      <c r="W364" s="267">
        <v>1000</v>
      </c>
      <c r="X364" s="267">
        <v>1000</v>
      </c>
      <c r="Y364" s="267">
        <v>1000</v>
      </c>
      <c r="Z364" s="267">
        <v>1000</v>
      </c>
      <c r="AA364" s="267">
        <v>1000</v>
      </c>
      <c r="AB364" s="267">
        <v>1000</v>
      </c>
      <c r="AC364" s="267">
        <v>1000</v>
      </c>
      <c r="AD364" s="267">
        <v>1000</v>
      </c>
      <c r="AE364" s="267">
        <v>1000</v>
      </c>
      <c r="AF364" s="267">
        <v>1000</v>
      </c>
      <c r="AG364" s="267">
        <v>1000</v>
      </c>
      <c r="AH364" s="267">
        <v>1000</v>
      </c>
      <c r="AI364" s="267">
        <v>1000</v>
      </c>
      <c r="AJ364" s="267">
        <v>1000</v>
      </c>
      <c r="AK364" s="267">
        <v>1000</v>
      </c>
      <c r="AL364" s="267">
        <v>1000</v>
      </c>
      <c r="AM364" s="267">
        <v>1000</v>
      </c>
      <c r="AN364" s="267">
        <v>1000</v>
      </c>
      <c r="AO364" s="267">
        <v>1000</v>
      </c>
      <c r="AP364" s="267">
        <v>1000</v>
      </c>
      <c r="AQ364" s="267">
        <v>1000</v>
      </c>
      <c r="AR364" s="267">
        <v>1000</v>
      </c>
      <c r="AS364" s="267">
        <v>1000</v>
      </c>
      <c r="AT364" s="267">
        <v>1000</v>
      </c>
      <c r="AU364" s="267">
        <v>3000</v>
      </c>
      <c r="AV364" s="267">
        <v>1000</v>
      </c>
      <c r="AW364" s="267">
        <v>1000</v>
      </c>
      <c r="AX364" s="267">
        <v>2000</v>
      </c>
      <c r="AY364" s="267">
        <v>1000</v>
      </c>
      <c r="AZ364" s="267">
        <v>1000</v>
      </c>
      <c r="BA364" s="267">
        <v>1000</v>
      </c>
      <c r="BB364" s="267">
        <v>1000</v>
      </c>
      <c r="BC364" s="267">
        <v>1000</v>
      </c>
      <c r="BD364" s="267">
        <v>1000</v>
      </c>
      <c r="BE364" s="267">
        <v>1000</v>
      </c>
      <c r="BF364" s="267">
        <v>1000</v>
      </c>
      <c r="BG364" s="267">
        <v>1000</v>
      </c>
      <c r="BH364" s="267">
        <v>1000</v>
      </c>
      <c r="BI364" s="267">
        <v>1000</v>
      </c>
      <c r="BJ364" s="267">
        <v>1000</v>
      </c>
      <c r="BK364" s="267">
        <v>1000</v>
      </c>
      <c r="BL364" s="267">
        <v>1000</v>
      </c>
      <c r="BM364" s="267">
        <v>1000</v>
      </c>
      <c r="BN364" s="267">
        <v>1000</v>
      </c>
      <c r="BO364" s="267">
        <v>1000</v>
      </c>
      <c r="BP364" s="267">
        <v>1000</v>
      </c>
      <c r="BQ364" s="267">
        <v>1000</v>
      </c>
      <c r="BR364" s="267">
        <v>1000</v>
      </c>
      <c r="BS364" s="267">
        <v>1000</v>
      </c>
      <c r="BT364" s="267">
        <v>1000</v>
      </c>
      <c r="BU364" s="267">
        <v>1000</v>
      </c>
      <c r="BV364" s="267">
        <v>1000</v>
      </c>
      <c r="BW364" s="267">
        <v>1000</v>
      </c>
      <c r="BX364" s="267">
        <v>1000</v>
      </c>
      <c r="BY364" s="267">
        <v>1000</v>
      </c>
      <c r="BZ364" s="267">
        <v>1000</v>
      </c>
      <c r="CA364" s="267">
        <v>1000</v>
      </c>
      <c r="CB364" s="267">
        <v>1000</v>
      </c>
      <c r="CC364" s="267">
        <v>1000</v>
      </c>
      <c r="CD364" s="267">
        <v>1000</v>
      </c>
      <c r="CE364" s="267">
        <v>1000</v>
      </c>
      <c r="CF364" s="267">
        <v>1000</v>
      </c>
      <c r="CG364" s="267">
        <v>1000</v>
      </c>
      <c r="CH364" s="267">
        <v>1000</v>
      </c>
      <c r="CI364" s="267">
        <v>1000</v>
      </c>
      <c r="CJ364" s="267">
        <v>1000</v>
      </c>
      <c r="CK364" s="267">
        <v>1000</v>
      </c>
      <c r="CL364" s="267">
        <v>1000</v>
      </c>
      <c r="CM364" s="267">
        <v>1000</v>
      </c>
      <c r="CN364" s="267">
        <v>1000</v>
      </c>
      <c r="CO364" s="267">
        <v>1000</v>
      </c>
      <c r="CP364" s="267">
        <v>1000</v>
      </c>
      <c r="CQ364" s="267">
        <v>1000</v>
      </c>
      <c r="CR364" s="267">
        <v>1000</v>
      </c>
      <c r="CS364" s="267">
        <v>1000</v>
      </c>
      <c r="CT364" s="267">
        <v>1000</v>
      </c>
      <c r="CU364" s="267">
        <v>1000</v>
      </c>
      <c r="CV364" s="267">
        <v>1000</v>
      </c>
      <c r="CW364" s="267">
        <v>1000</v>
      </c>
      <c r="CX364" s="267">
        <v>1000</v>
      </c>
      <c r="CY364" s="267">
        <v>1000</v>
      </c>
      <c r="CZ364" s="267">
        <v>1000</v>
      </c>
      <c r="DA364" s="267">
        <v>1000</v>
      </c>
      <c r="DB364" s="267">
        <v>1000</v>
      </c>
      <c r="DC364" s="267">
        <v>1000</v>
      </c>
      <c r="DD364" s="267">
        <v>1000</v>
      </c>
      <c r="DE364" s="267">
        <v>1000</v>
      </c>
      <c r="DF364" s="267">
        <v>1000</v>
      </c>
      <c r="DG364" s="267">
        <v>1000</v>
      </c>
      <c r="DH364" s="267">
        <v>1000</v>
      </c>
      <c r="DI364" s="267">
        <v>1000</v>
      </c>
      <c r="DJ364" s="267">
        <v>1000</v>
      </c>
      <c r="DK364" s="267">
        <v>1000</v>
      </c>
      <c r="DL364" s="267">
        <v>1000</v>
      </c>
      <c r="DM364" s="267">
        <v>1000</v>
      </c>
      <c r="DN364" s="267">
        <v>1000</v>
      </c>
      <c r="DO364" s="267">
        <v>1000</v>
      </c>
      <c r="DP364" s="267">
        <v>1000</v>
      </c>
      <c r="DQ364" s="267">
        <v>1000</v>
      </c>
      <c r="DR364" s="267">
        <v>1000</v>
      </c>
      <c r="DS364" s="267">
        <v>3000</v>
      </c>
      <c r="DT364" s="267">
        <v>1000</v>
      </c>
      <c r="DU364" s="267">
        <v>1000</v>
      </c>
      <c r="DV364" s="267">
        <v>1000</v>
      </c>
      <c r="DW364" s="267">
        <v>25000</v>
      </c>
      <c r="DX364" s="267">
        <v>13000</v>
      </c>
      <c r="DY364" s="267">
        <v>16000</v>
      </c>
      <c r="DZ364" s="267">
        <v>1000</v>
      </c>
      <c r="EA364" s="267">
        <v>1000</v>
      </c>
      <c r="EB364" s="267">
        <v>1000</v>
      </c>
      <c r="EC364" s="267">
        <v>11000</v>
      </c>
      <c r="ED364" s="267">
        <v>5000</v>
      </c>
      <c r="EE364" s="267">
        <v>16000</v>
      </c>
      <c r="EF364" s="267">
        <v>1000</v>
      </c>
      <c r="EG364" s="267">
        <v>19000</v>
      </c>
      <c r="EH364" s="267">
        <v>1000</v>
      </c>
      <c r="EI364" s="267">
        <v>28000</v>
      </c>
      <c r="EJ364" s="267">
        <v>1000</v>
      </c>
      <c r="EK364" s="267">
        <v>0</v>
      </c>
      <c r="EL364" s="267">
        <v>0</v>
      </c>
      <c r="EM364" s="267">
        <v>0</v>
      </c>
      <c r="EN364" s="267">
        <v>0</v>
      </c>
      <c r="EO364" s="267">
        <v>0</v>
      </c>
      <c r="EP364" s="267">
        <v>0</v>
      </c>
      <c r="EQ364" s="267">
        <v>0</v>
      </c>
      <c r="ER364" s="267" t="s">
        <v>2231</v>
      </c>
    </row>
    <row r="365" spans="1:148" x14ac:dyDescent="0.35">
      <c r="A365" s="267" t="s">
        <v>1016</v>
      </c>
      <c r="B365" s="267">
        <v>1000</v>
      </c>
      <c r="C365" s="267">
        <v>1000</v>
      </c>
      <c r="D365" s="267">
        <v>1000</v>
      </c>
      <c r="E365" s="267">
        <v>1000</v>
      </c>
      <c r="F365" s="267">
        <v>1000</v>
      </c>
      <c r="G365" s="267">
        <v>1000</v>
      </c>
      <c r="H365" s="267">
        <v>1000</v>
      </c>
      <c r="I365" s="267">
        <v>1000</v>
      </c>
      <c r="J365" s="267">
        <v>1000</v>
      </c>
      <c r="K365" s="267">
        <v>1000</v>
      </c>
      <c r="L365" s="267">
        <v>1000</v>
      </c>
      <c r="M365" s="267">
        <v>1000</v>
      </c>
      <c r="N365" s="267">
        <v>1000</v>
      </c>
      <c r="O365" s="267">
        <v>1000</v>
      </c>
      <c r="P365" s="267">
        <v>1000</v>
      </c>
      <c r="Q365" s="267">
        <v>1000</v>
      </c>
      <c r="R365" s="267">
        <v>1000</v>
      </c>
      <c r="S365" s="267">
        <v>1000</v>
      </c>
      <c r="T365" s="267">
        <v>1000</v>
      </c>
      <c r="U365" s="267">
        <v>1000</v>
      </c>
      <c r="V365" s="267">
        <v>1000</v>
      </c>
      <c r="W365" s="267">
        <v>1000</v>
      </c>
      <c r="X365" s="267">
        <v>1000</v>
      </c>
      <c r="Y365" s="267">
        <v>1000</v>
      </c>
      <c r="Z365" s="267">
        <v>1000</v>
      </c>
      <c r="AA365" s="267">
        <v>1000</v>
      </c>
      <c r="AB365" s="267">
        <v>1000</v>
      </c>
      <c r="AC365" s="267">
        <v>1000</v>
      </c>
      <c r="AD365" s="267">
        <v>1000</v>
      </c>
      <c r="AE365" s="267">
        <v>1000</v>
      </c>
      <c r="AF365" s="267">
        <v>1000</v>
      </c>
      <c r="AG365" s="267">
        <v>1000</v>
      </c>
      <c r="AH365" s="267">
        <v>1000</v>
      </c>
      <c r="AI365" s="267">
        <v>1000</v>
      </c>
      <c r="AJ365" s="267">
        <v>1000</v>
      </c>
      <c r="AK365" s="267">
        <v>1000</v>
      </c>
      <c r="AL365" s="267">
        <v>1000</v>
      </c>
      <c r="AM365" s="267">
        <v>1000</v>
      </c>
      <c r="AN365" s="267">
        <v>1000</v>
      </c>
      <c r="AO365" s="267">
        <v>1000</v>
      </c>
      <c r="AP365" s="267">
        <v>1000</v>
      </c>
      <c r="AQ365" s="267">
        <v>1000</v>
      </c>
      <c r="AR365" s="267">
        <v>1000</v>
      </c>
      <c r="AS365" s="267">
        <v>1000</v>
      </c>
      <c r="AT365" s="267">
        <v>1000</v>
      </c>
      <c r="AU365" s="267">
        <v>1000</v>
      </c>
      <c r="AV365" s="267">
        <v>1000</v>
      </c>
      <c r="AW365" s="267">
        <v>1000</v>
      </c>
      <c r="AX365" s="267">
        <v>1000</v>
      </c>
      <c r="AY365" s="267">
        <v>1000</v>
      </c>
      <c r="AZ365" s="267">
        <v>1000</v>
      </c>
      <c r="BA365" s="267">
        <v>1000</v>
      </c>
      <c r="BB365" s="267">
        <v>1000</v>
      </c>
      <c r="BC365" s="267">
        <v>1000</v>
      </c>
      <c r="BD365" s="267">
        <v>1000</v>
      </c>
      <c r="BE365" s="267">
        <v>1000</v>
      </c>
      <c r="BF365" s="267">
        <v>1000</v>
      </c>
      <c r="BG365" s="267">
        <v>1000</v>
      </c>
      <c r="BH365" s="267">
        <v>1000</v>
      </c>
      <c r="BI365" s="267">
        <v>1000</v>
      </c>
      <c r="BJ365" s="267">
        <v>1000</v>
      </c>
      <c r="BK365" s="267">
        <v>1000</v>
      </c>
      <c r="BL365" s="267">
        <v>1000</v>
      </c>
      <c r="BM365" s="267">
        <v>1000</v>
      </c>
      <c r="BN365" s="267">
        <v>1000</v>
      </c>
      <c r="BO365" s="267">
        <v>1000</v>
      </c>
      <c r="BP365" s="267">
        <v>1000</v>
      </c>
      <c r="BQ365" s="267">
        <v>1000</v>
      </c>
      <c r="BR365" s="267">
        <v>1000</v>
      </c>
      <c r="BS365" s="267">
        <v>1000</v>
      </c>
      <c r="BT365" s="267">
        <v>1000</v>
      </c>
      <c r="BU365" s="267">
        <v>1000</v>
      </c>
      <c r="BV365" s="267">
        <v>1000</v>
      </c>
      <c r="BW365" s="267">
        <v>1000</v>
      </c>
      <c r="BX365" s="267">
        <v>1000</v>
      </c>
      <c r="BY365" s="267">
        <v>1000</v>
      </c>
      <c r="BZ365" s="267">
        <v>1000</v>
      </c>
      <c r="CA365" s="267">
        <v>1000</v>
      </c>
      <c r="CB365" s="267">
        <v>1000</v>
      </c>
      <c r="CC365" s="267">
        <v>1000</v>
      </c>
      <c r="CD365" s="267">
        <v>1000</v>
      </c>
      <c r="CE365" s="267">
        <v>1000</v>
      </c>
      <c r="CF365" s="267">
        <v>1000</v>
      </c>
      <c r="CG365" s="267">
        <v>1000</v>
      </c>
      <c r="CH365" s="267">
        <v>1000</v>
      </c>
      <c r="CI365" s="267">
        <v>1000</v>
      </c>
      <c r="CJ365" s="267">
        <v>1000</v>
      </c>
      <c r="CK365" s="267">
        <v>1000</v>
      </c>
      <c r="CL365" s="267">
        <v>1000</v>
      </c>
      <c r="CM365" s="267">
        <v>1000</v>
      </c>
      <c r="CN365" s="267">
        <v>1000</v>
      </c>
      <c r="CO365" s="267">
        <v>1000</v>
      </c>
      <c r="CP365" s="267">
        <v>1000</v>
      </c>
      <c r="CQ365" s="267">
        <v>1000</v>
      </c>
      <c r="CR365" s="267">
        <v>1000</v>
      </c>
      <c r="CS365" s="267">
        <v>1000</v>
      </c>
      <c r="CT365" s="267">
        <v>1000</v>
      </c>
      <c r="CU365" s="267">
        <v>1000</v>
      </c>
      <c r="CV365" s="267">
        <v>1000</v>
      </c>
      <c r="CW365" s="267">
        <v>1000</v>
      </c>
      <c r="CX365" s="267">
        <v>1000</v>
      </c>
      <c r="CY365" s="267">
        <v>1000</v>
      </c>
      <c r="CZ365" s="267">
        <v>1000</v>
      </c>
      <c r="DA365" s="267">
        <v>1000</v>
      </c>
      <c r="DB365" s="267">
        <v>1000</v>
      </c>
      <c r="DC365" s="267">
        <v>1000</v>
      </c>
      <c r="DD365" s="267">
        <v>1000</v>
      </c>
      <c r="DE365" s="267">
        <v>1000</v>
      </c>
      <c r="DF365" s="267">
        <v>28000</v>
      </c>
      <c r="DG365" s="267">
        <v>1000</v>
      </c>
      <c r="DH365" s="267">
        <v>2000</v>
      </c>
      <c r="DI365" s="267">
        <v>1000</v>
      </c>
      <c r="DJ365" s="267">
        <v>1000</v>
      </c>
      <c r="DK365" s="267">
        <v>1000</v>
      </c>
      <c r="DL365" s="267">
        <v>1000</v>
      </c>
      <c r="DM365" s="267">
        <v>1000</v>
      </c>
      <c r="DN365" s="267">
        <v>1000</v>
      </c>
      <c r="DO365" s="267">
        <v>1000</v>
      </c>
      <c r="DP365" s="267">
        <v>1000</v>
      </c>
      <c r="DQ365" s="267">
        <v>1000</v>
      </c>
      <c r="DR365" s="267">
        <v>1000</v>
      </c>
      <c r="DS365" s="267">
        <v>4000</v>
      </c>
      <c r="DT365" s="267">
        <v>13000</v>
      </c>
      <c r="DU365" s="267">
        <v>18000</v>
      </c>
      <c r="DV365" s="267">
        <v>1000</v>
      </c>
      <c r="DW365" s="267">
        <v>62000</v>
      </c>
      <c r="DX365" s="267">
        <v>17000</v>
      </c>
      <c r="DY365" s="267">
        <v>40000</v>
      </c>
      <c r="DZ365" s="267">
        <v>13000</v>
      </c>
      <c r="EA365" s="267">
        <v>13000</v>
      </c>
      <c r="EB365" s="267">
        <v>1000</v>
      </c>
      <c r="EC365" s="267">
        <v>26000</v>
      </c>
      <c r="ED365" s="267">
        <v>10000</v>
      </c>
      <c r="EE365" s="267">
        <v>45000</v>
      </c>
      <c r="EF365" s="267">
        <v>13000</v>
      </c>
      <c r="EG365" s="267">
        <v>57000</v>
      </c>
      <c r="EH365" s="267">
        <v>10000</v>
      </c>
      <c r="EI365" s="267">
        <v>64000</v>
      </c>
      <c r="EJ365" s="267">
        <v>10000</v>
      </c>
      <c r="EK365" s="267">
        <v>0</v>
      </c>
      <c r="EL365" s="267">
        <v>0</v>
      </c>
      <c r="EM365" s="267">
        <v>0</v>
      </c>
      <c r="EN365" s="267">
        <v>0</v>
      </c>
      <c r="EO365" s="267">
        <v>0</v>
      </c>
      <c r="EP365" s="267">
        <v>1</v>
      </c>
      <c r="EQ365" s="267">
        <v>0</v>
      </c>
      <c r="ER365" s="267" t="s">
        <v>1014</v>
      </c>
    </row>
    <row r="366" spans="1:148" x14ac:dyDescent="0.35">
      <c r="A366" s="267" t="s">
        <v>1048</v>
      </c>
      <c r="B366" s="267">
        <v>1000</v>
      </c>
      <c r="C366" s="267">
        <v>1000</v>
      </c>
      <c r="D366" s="267">
        <v>1000</v>
      </c>
      <c r="E366" s="267">
        <v>1000</v>
      </c>
      <c r="F366" s="267">
        <v>1000</v>
      </c>
      <c r="G366" s="267">
        <v>1000</v>
      </c>
      <c r="H366" s="267">
        <v>1000</v>
      </c>
      <c r="I366" s="267">
        <v>1000</v>
      </c>
      <c r="J366" s="267">
        <v>1000</v>
      </c>
      <c r="K366" s="267">
        <v>1000</v>
      </c>
      <c r="L366" s="267">
        <v>1000</v>
      </c>
      <c r="M366" s="267">
        <v>1000</v>
      </c>
      <c r="N366" s="267">
        <v>1000</v>
      </c>
      <c r="O366" s="267">
        <v>1000</v>
      </c>
      <c r="P366" s="267">
        <v>1000</v>
      </c>
      <c r="Q366" s="267">
        <v>1000</v>
      </c>
      <c r="R366" s="267">
        <v>1000</v>
      </c>
      <c r="S366" s="267">
        <v>1000</v>
      </c>
      <c r="T366" s="267">
        <v>1000</v>
      </c>
      <c r="U366" s="267">
        <v>1000</v>
      </c>
      <c r="V366" s="267">
        <v>1000</v>
      </c>
      <c r="W366" s="267">
        <v>1000</v>
      </c>
      <c r="X366" s="267">
        <v>1000</v>
      </c>
      <c r="Y366" s="267">
        <v>1000</v>
      </c>
      <c r="Z366" s="267">
        <v>1000</v>
      </c>
      <c r="AA366" s="267">
        <v>1000</v>
      </c>
      <c r="AB366" s="267">
        <v>1000</v>
      </c>
      <c r="AC366" s="267">
        <v>1000</v>
      </c>
      <c r="AD366" s="267">
        <v>1000</v>
      </c>
      <c r="AE366" s="267">
        <v>1000</v>
      </c>
      <c r="AF366" s="267">
        <v>1000</v>
      </c>
      <c r="AG366" s="267">
        <v>1000</v>
      </c>
      <c r="AH366" s="267">
        <v>1000</v>
      </c>
      <c r="AI366" s="267">
        <v>1000</v>
      </c>
      <c r="AJ366" s="267">
        <v>1000</v>
      </c>
      <c r="AK366" s="267">
        <v>1000</v>
      </c>
      <c r="AL366" s="267">
        <v>1000</v>
      </c>
      <c r="AM366" s="267">
        <v>1000</v>
      </c>
      <c r="AN366" s="267">
        <v>1000</v>
      </c>
      <c r="AO366" s="267">
        <v>1000</v>
      </c>
      <c r="AP366" s="267">
        <v>1000</v>
      </c>
      <c r="AQ366" s="267">
        <v>1000</v>
      </c>
      <c r="AR366" s="267">
        <v>1000</v>
      </c>
      <c r="AS366" s="267">
        <v>1000</v>
      </c>
      <c r="AT366" s="267">
        <v>1000</v>
      </c>
      <c r="AU366" s="267">
        <v>1000</v>
      </c>
      <c r="AV366" s="267">
        <v>1000</v>
      </c>
      <c r="AW366" s="267">
        <v>1000</v>
      </c>
      <c r="AX366" s="267">
        <v>1000</v>
      </c>
      <c r="AY366" s="267">
        <v>1000</v>
      </c>
      <c r="AZ366" s="267">
        <v>1000</v>
      </c>
      <c r="BA366" s="267">
        <v>1000</v>
      </c>
      <c r="BB366" s="267">
        <v>1000</v>
      </c>
      <c r="BC366" s="267">
        <v>1000</v>
      </c>
      <c r="BD366" s="267">
        <v>1000</v>
      </c>
      <c r="BE366" s="267">
        <v>1000</v>
      </c>
      <c r="BF366" s="267">
        <v>1000</v>
      </c>
      <c r="BG366" s="267">
        <v>1000</v>
      </c>
      <c r="BH366" s="267">
        <v>1000</v>
      </c>
      <c r="BI366" s="267">
        <v>1000</v>
      </c>
      <c r="BJ366" s="267">
        <v>1000</v>
      </c>
      <c r="BK366" s="267">
        <v>1000</v>
      </c>
      <c r="BL366" s="267">
        <v>1000</v>
      </c>
      <c r="BM366" s="267">
        <v>1000</v>
      </c>
      <c r="BN366" s="267">
        <v>1000</v>
      </c>
      <c r="BO366" s="267">
        <v>1000</v>
      </c>
      <c r="BP366" s="267">
        <v>1000</v>
      </c>
      <c r="BQ366" s="267">
        <v>1000</v>
      </c>
      <c r="BR366" s="267">
        <v>1000</v>
      </c>
      <c r="BS366" s="267">
        <v>1000</v>
      </c>
      <c r="BT366" s="267">
        <v>1000</v>
      </c>
      <c r="BU366" s="267">
        <v>1000</v>
      </c>
      <c r="BV366" s="267">
        <v>1000</v>
      </c>
      <c r="BW366" s="267">
        <v>1000</v>
      </c>
      <c r="BX366" s="267">
        <v>1000</v>
      </c>
      <c r="BY366" s="267">
        <v>1000</v>
      </c>
      <c r="BZ366" s="267">
        <v>1000</v>
      </c>
      <c r="CA366" s="267">
        <v>1000</v>
      </c>
      <c r="CB366" s="267">
        <v>1000</v>
      </c>
      <c r="CC366" s="267">
        <v>1000</v>
      </c>
      <c r="CD366" s="267">
        <v>1000</v>
      </c>
      <c r="CE366" s="267">
        <v>1000</v>
      </c>
      <c r="CF366" s="267">
        <v>1000</v>
      </c>
      <c r="CG366" s="267">
        <v>1000</v>
      </c>
      <c r="CH366" s="267">
        <v>1000</v>
      </c>
      <c r="CI366" s="267">
        <v>1000</v>
      </c>
      <c r="CJ366" s="267">
        <v>1000</v>
      </c>
      <c r="CK366" s="267">
        <v>1000</v>
      </c>
      <c r="CL366" s="267">
        <v>1000</v>
      </c>
      <c r="CM366" s="267">
        <v>1000</v>
      </c>
      <c r="CN366" s="267">
        <v>1000</v>
      </c>
      <c r="CO366" s="267">
        <v>1000</v>
      </c>
      <c r="CP366" s="267">
        <v>1000</v>
      </c>
      <c r="CQ366" s="267">
        <v>1000</v>
      </c>
      <c r="CR366" s="267">
        <v>1000</v>
      </c>
      <c r="CS366" s="267">
        <v>1000</v>
      </c>
      <c r="CT366" s="267">
        <v>1000</v>
      </c>
      <c r="CU366" s="267">
        <v>1000</v>
      </c>
      <c r="CV366" s="267">
        <v>1000</v>
      </c>
      <c r="CW366" s="267">
        <v>1000</v>
      </c>
      <c r="CX366" s="267">
        <v>1000</v>
      </c>
      <c r="CY366" s="267">
        <v>1000</v>
      </c>
      <c r="CZ366" s="267">
        <v>1000</v>
      </c>
      <c r="DA366" s="267">
        <v>1000</v>
      </c>
      <c r="DB366" s="267">
        <v>1000</v>
      </c>
      <c r="DC366" s="267">
        <v>1000</v>
      </c>
      <c r="DD366" s="267">
        <v>1000</v>
      </c>
      <c r="DE366" s="267">
        <v>1000</v>
      </c>
      <c r="DF366" s="267">
        <v>28000</v>
      </c>
      <c r="DG366" s="267">
        <v>1000</v>
      </c>
      <c r="DH366" s="267">
        <v>2000</v>
      </c>
      <c r="DI366" s="267">
        <v>1000</v>
      </c>
      <c r="DJ366" s="267">
        <v>1000</v>
      </c>
      <c r="DK366" s="267">
        <v>1000</v>
      </c>
      <c r="DL366" s="267">
        <v>1000</v>
      </c>
      <c r="DM366" s="267">
        <v>1000</v>
      </c>
      <c r="DN366" s="267">
        <v>1000</v>
      </c>
      <c r="DO366" s="267">
        <v>1000</v>
      </c>
      <c r="DP366" s="267">
        <v>1000</v>
      </c>
      <c r="DQ366" s="267">
        <v>1000</v>
      </c>
      <c r="DR366" s="267">
        <v>1000</v>
      </c>
      <c r="DS366" s="267">
        <v>4000</v>
      </c>
      <c r="DT366" s="267">
        <v>13000</v>
      </c>
      <c r="DU366" s="267">
        <v>18000</v>
      </c>
      <c r="DV366" s="267">
        <v>1000</v>
      </c>
      <c r="DW366" s="267">
        <v>62000</v>
      </c>
      <c r="DX366" s="267">
        <v>17000</v>
      </c>
      <c r="DY366" s="267">
        <v>40000</v>
      </c>
      <c r="DZ366" s="267">
        <v>13000</v>
      </c>
      <c r="EA366" s="267">
        <v>13000</v>
      </c>
      <c r="EB366" s="267">
        <v>1000</v>
      </c>
      <c r="EC366" s="267">
        <v>26000</v>
      </c>
      <c r="ED366" s="267">
        <v>10000</v>
      </c>
      <c r="EE366" s="267">
        <v>45000</v>
      </c>
      <c r="EF366" s="267">
        <v>13000</v>
      </c>
      <c r="EG366" s="267">
        <v>57000</v>
      </c>
      <c r="EH366" s="267">
        <v>10000</v>
      </c>
      <c r="EI366" s="267">
        <v>64000</v>
      </c>
      <c r="EJ366" s="267">
        <v>10000</v>
      </c>
      <c r="EK366" s="267">
        <v>0</v>
      </c>
      <c r="EL366" s="267">
        <v>0</v>
      </c>
      <c r="EM366" s="267">
        <v>0</v>
      </c>
      <c r="EN366" s="267">
        <v>0</v>
      </c>
      <c r="EO366" s="267">
        <v>0</v>
      </c>
      <c r="EP366" s="267">
        <v>1</v>
      </c>
      <c r="EQ366" s="267">
        <v>0</v>
      </c>
      <c r="ER366" s="267" t="s">
        <v>1046</v>
      </c>
    </row>
    <row r="367" spans="1:148" x14ac:dyDescent="0.35">
      <c r="A367" s="267" t="s">
        <v>1054</v>
      </c>
      <c r="B367" s="267">
        <v>1000</v>
      </c>
      <c r="C367" s="267">
        <v>1000</v>
      </c>
      <c r="D367" s="267">
        <v>1000</v>
      </c>
      <c r="E367" s="267">
        <v>1000</v>
      </c>
      <c r="F367" s="267">
        <v>1000</v>
      </c>
      <c r="G367" s="267">
        <v>1000</v>
      </c>
      <c r="H367" s="267">
        <v>1000</v>
      </c>
      <c r="I367" s="267">
        <v>1000</v>
      </c>
      <c r="J367" s="267">
        <v>1000</v>
      </c>
      <c r="K367" s="267">
        <v>1000</v>
      </c>
      <c r="L367" s="267">
        <v>1000</v>
      </c>
      <c r="M367" s="267">
        <v>1000</v>
      </c>
      <c r="N367" s="267">
        <v>1000</v>
      </c>
      <c r="O367" s="267">
        <v>1000</v>
      </c>
      <c r="P367" s="267">
        <v>1000</v>
      </c>
      <c r="Q367" s="267">
        <v>1000</v>
      </c>
      <c r="R367" s="267">
        <v>1000</v>
      </c>
      <c r="S367" s="267">
        <v>1000</v>
      </c>
      <c r="T367" s="267">
        <v>1000</v>
      </c>
      <c r="U367" s="267">
        <v>1000</v>
      </c>
      <c r="V367" s="267">
        <v>1000</v>
      </c>
      <c r="W367" s="267">
        <v>1000</v>
      </c>
      <c r="X367" s="267">
        <v>1000</v>
      </c>
      <c r="Y367" s="267">
        <v>1000</v>
      </c>
      <c r="Z367" s="267">
        <v>1000</v>
      </c>
      <c r="AA367" s="267">
        <v>1000</v>
      </c>
      <c r="AB367" s="267">
        <v>1000</v>
      </c>
      <c r="AC367" s="267">
        <v>1000</v>
      </c>
      <c r="AD367" s="267">
        <v>1000</v>
      </c>
      <c r="AE367" s="267">
        <v>1000</v>
      </c>
      <c r="AF367" s="267">
        <v>1000</v>
      </c>
      <c r="AG367" s="267">
        <v>1000</v>
      </c>
      <c r="AH367" s="267">
        <v>1000</v>
      </c>
      <c r="AI367" s="267">
        <v>1000</v>
      </c>
      <c r="AJ367" s="267">
        <v>1000</v>
      </c>
      <c r="AK367" s="267">
        <v>1000</v>
      </c>
      <c r="AL367" s="267">
        <v>1000</v>
      </c>
      <c r="AM367" s="267">
        <v>1000</v>
      </c>
      <c r="AN367" s="267">
        <v>1000</v>
      </c>
      <c r="AO367" s="267">
        <v>1000</v>
      </c>
      <c r="AP367" s="267">
        <v>1000</v>
      </c>
      <c r="AQ367" s="267">
        <v>1000</v>
      </c>
      <c r="AR367" s="267">
        <v>1000</v>
      </c>
      <c r="AS367" s="267">
        <v>1000</v>
      </c>
      <c r="AT367" s="267">
        <v>1000</v>
      </c>
      <c r="AU367" s="267">
        <v>1000</v>
      </c>
      <c r="AV367" s="267">
        <v>1000</v>
      </c>
      <c r="AW367" s="267">
        <v>1000</v>
      </c>
      <c r="AX367" s="267">
        <v>1000</v>
      </c>
      <c r="AY367" s="267">
        <v>1000</v>
      </c>
      <c r="AZ367" s="267">
        <v>1000</v>
      </c>
      <c r="BA367" s="267">
        <v>1000</v>
      </c>
      <c r="BB367" s="267">
        <v>1000</v>
      </c>
      <c r="BC367" s="267">
        <v>1000</v>
      </c>
      <c r="BD367" s="267">
        <v>1000</v>
      </c>
      <c r="BE367" s="267">
        <v>1000</v>
      </c>
      <c r="BF367" s="267">
        <v>1000</v>
      </c>
      <c r="BG367" s="267">
        <v>1000</v>
      </c>
      <c r="BH367" s="267">
        <v>1000</v>
      </c>
      <c r="BI367" s="267">
        <v>1000</v>
      </c>
      <c r="BJ367" s="267">
        <v>1000</v>
      </c>
      <c r="BK367" s="267">
        <v>1000</v>
      </c>
      <c r="BL367" s="267">
        <v>1000</v>
      </c>
      <c r="BM367" s="267">
        <v>1000</v>
      </c>
      <c r="BN367" s="267">
        <v>1000</v>
      </c>
      <c r="BO367" s="267">
        <v>1000</v>
      </c>
      <c r="BP367" s="267">
        <v>1000</v>
      </c>
      <c r="BQ367" s="267">
        <v>1000</v>
      </c>
      <c r="BR367" s="267">
        <v>1000</v>
      </c>
      <c r="BS367" s="267">
        <v>1000</v>
      </c>
      <c r="BT367" s="267">
        <v>1000</v>
      </c>
      <c r="BU367" s="267">
        <v>1000</v>
      </c>
      <c r="BV367" s="267">
        <v>1000</v>
      </c>
      <c r="BW367" s="267">
        <v>1000</v>
      </c>
      <c r="BX367" s="267">
        <v>1000</v>
      </c>
      <c r="BY367" s="267">
        <v>1000</v>
      </c>
      <c r="BZ367" s="267">
        <v>1000</v>
      </c>
      <c r="CA367" s="267">
        <v>1000</v>
      </c>
      <c r="CB367" s="267">
        <v>1000</v>
      </c>
      <c r="CC367" s="267">
        <v>1000</v>
      </c>
      <c r="CD367" s="267">
        <v>1000</v>
      </c>
      <c r="CE367" s="267">
        <v>1000</v>
      </c>
      <c r="CF367" s="267">
        <v>1000</v>
      </c>
      <c r="CG367" s="267">
        <v>1000</v>
      </c>
      <c r="CH367" s="267">
        <v>1000</v>
      </c>
      <c r="CI367" s="267">
        <v>1000</v>
      </c>
      <c r="CJ367" s="267">
        <v>1000</v>
      </c>
      <c r="CK367" s="267">
        <v>1000</v>
      </c>
      <c r="CL367" s="267">
        <v>1000</v>
      </c>
      <c r="CM367" s="267">
        <v>1000</v>
      </c>
      <c r="CN367" s="267">
        <v>1000</v>
      </c>
      <c r="CO367" s="267">
        <v>1000</v>
      </c>
      <c r="CP367" s="267">
        <v>1000</v>
      </c>
      <c r="CQ367" s="267">
        <v>1000</v>
      </c>
      <c r="CR367" s="267">
        <v>1000</v>
      </c>
      <c r="CS367" s="267">
        <v>1000</v>
      </c>
      <c r="CT367" s="267">
        <v>1000</v>
      </c>
      <c r="CU367" s="267">
        <v>1000</v>
      </c>
      <c r="CV367" s="267">
        <v>1000</v>
      </c>
      <c r="CW367" s="267">
        <v>1000</v>
      </c>
      <c r="CX367" s="267">
        <v>1000</v>
      </c>
      <c r="CY367" s="267">
        <v>1000</v>
      </c>
      <c r="CZ367" s="267">
        <v>1000</v>
      </c>
      <c r="DA367" s="267">
        <v>1000</v>
      </c>
      <c r="DB367" s="267">
        <v>1000</v>
      </c>
      <c r="DC367" s="267">
        <v>1000</v>
      </c>
      <c r="DD367" s="267">
        <v>1000</v>
      </c>
      <c r="DE367" s="267">
        <v>1000</v>
      </c>
      <c r="DF367" s="267">
        <v>28000</v>
      </c>
      <c r="DG367" s="267">
        <v>1000</v>
      </c>
      <c r="DH367" s="267">
        <v>2000</v>
      </c>
      <c r="DI367" s="267">
        <v>1000</v>
      </c>
      <c r="DJ367" s="267">
        <v>1000</v>
      </c>
      <c r="DK367" s="267">
        <v>1000</v>
      </c>
      <c r="DL367" s="267">
        <v>1000</v>
      </c>
      <c r="DM367" s="267">
        <v>1000</v>
      </c>
      <c r="DN367" s="267">
        <v>1000</v>
      </c>
      <c r="DO367" s="267">
        <v>1000</v>
      </c>
      <c r="DP367" s="267">
        <v>1000</v>
      </c>
      <c r="DQ367" s="267">
        <v>1000</v>
      </c>
      <c r="DR367" s="267">
        <v>1000</v>
      </c>
      <c r="DS367" s="267">
        <v>4000</v>
      </c>
      <c r="DT367" s="267">
        <v>13000</v>
      </c>
      <c r="DU367" s="267">
        <v>18000</v>
      </c>
      <c r="DV367" s="267">
        <v>1000</v>
      </c>
      <c r="DW367" s="267">
        <v>62000</v>
      </c>
      <c r="DX367" s="267">
        <v>17000</v>
      </c>
      <c r="DY367" s="267">
        <v>40000</v>
      </c>
      <c r="DZ367" s="267">
        <v>13000</v>
      </c>
      <c r="EA367" s="267">
        <v>13000</v>
      </c>
      <c r="EB367" s="267">
        <v>1000</v>
      </c>
      <c r="EC367" s="267">
        <v>26000</v>
      </c>
      <c r="ED367" s="267">
        <v>10000</v>
      </c>
      <c r="EE367" s="267">
        <v>45000</v>
      </c>
      <c r="EF367" s="267">
        <v>13000</v>
      </c>
      <c r="EG367" s="267">
        <v>57000</v>
      </c>
      <c r="EH367" s="267">
        <v>10000</v>
      </c>
      <c r="EI367" s="267">
        <v>64000</v>
      </c>
      <c r="EJ367" s="267">
        <v>10000</v>
      </c>
      <c r="EK367" s="267">
        <v>0</v>
      </c>
      <c r="EL367" s="267">
        <v>0</v>
      </c>
      <c r="EM367" s="267">
        <v>0</v>
      </c>
      <c r="EN367" s="267">
        <v>0</v>
      </c>
      <c r="EO367" s="267">
        <v>0</v>
      </c>
      <c r="EP367" s="267">
        <v>1</v>
      </c>
      <c r="EQ367" s="267">
        <v>0</v>
      </c>
      <c r="ER367" s="267" t="s">
        <v>1052</v>
      </c>
    </row>
    <row r="368" spans="1:148" x14ac:dyDescent="0.35">
      <c r="A368" s="267" t="s">
        <v>1123</v>
      </c>
      <c r="B368" s="267">
        <v>1000</v>
      </c>
      <c r="C368" s="267">
        <v>1000</v>
      </c>
      <c r="D368" s="267">
        <v>1000</v>
      </c>
      <c r="E368" s="267">
        <v>1000</v>
      </c>
      <c r="F368" s="267">
        <v>1000</v>
      </c>
      <c r="G368" s="267">
        <v>1000</v>
      </c>
      <c r="H368" s="267">
        <v>1000</v>
      </c>
      <c r="I368" s="267">
        <v>1000</v>
      </c>
      <c r="J368" s="267">
        <v>1000</v>
      </c>
      <c r="K368" s="267">
        <v>1000</v>
      </c>
      <c r="L368" s="267">
        <v>1000</v>
      </c>
      <c r="M368" s="267">
        <v>1000</v>
      </c>
      <c r="N368" s="267">
        <v>1000</v>
      </c>
      <c r="O368" s="267">
        <v>1000</v>
      </c>
      <c r="P368" s="267">
        <v>1000</v>
      </c>
      <c r="Q368" s="267">
        <v>1000</v>
      </c>
      <c r="R368" s="267">
        <v>1000</v>
      </c>
      <c r="S368" s="267">
        <v>1000</v>
      </c>
      <c r="T368" s="267">
        <v>1000</v>
      </c>
      <c r="U368" s="267">
        <v>1000</v>
      </c>
      <c r="V368" s="267">
        <v>1000</v>
      </c>
      <c r="W368" s="267">
        <v>1000</v>
      </c>
      <c r="X368" s="267">
        <v>1000</v>
      </c>
      <c r="Y368" s="267">
        <v>1000</v>
      </c>
      <c r="Z368" s="267">
        <v>1000</v>
      </c>
      <c r="AA368" s="267">
        <v>1000</v>
      </c>
      <c r="AB368" s="267">
        <v>1000</v>
      </c>
      <c r="AC368" s="267">
        <v>1000</v>
      </c>
      <c r="AD368" s="267">
        <v>1000</v>
      </c>
      <c r="AE368" s="267">
        <v>1000</v>
      </c>
      <c r="AF368" s="267">
        <v>1000</v>
      </c>
      <c r="AG368" s="267">
        <v>1000</v>
      </c>
      <c r="AH368" s="267">
        <v>1000</v>
      </c>
      <c r="AI368" s="267">
        <v>1000</v>
      </c>
      <c r="AJ368" s="267">
        <v>1000</v>
      </c>
      <c r="AK368" s="267">
        <v>1000</v>
      </c>
      <c r="AL368" s="267">
        <v>1000</v>
      </c>
      <c r="AM368" s="267">
        <v>1000</v>
      </c>
      <c r="AN368" s="267">
        <v>1000</v>
      </c>
      <c r="AO368" s="267">
        <v>1000</v>
      </c>
      <c r="AP368" s="267">
        <v>1000</v>
      </c>
      <c r="AQ368" s="267">
        <v>1000</v>
      </c>
      <c r="AR368" s="267">
        <v>1000</v>
      </c>
      <c r="AS368" s="267">
        <v>1000</v>
      </c>
      <c r="AT368" s="267">
        <v>1000</v>
      </c>
      <c r="AU368" s="267">
        <v>1000</v>
      </c>
      <c r="AV368" s="267">
        <v>1000</v>
      </c>
      <c r="AW368" s="267">
        <v>1000</v>
      </c>
      <c r="AX368" s="267">
        <v>1000</v>
      </c>
      <c r="AY368" s="267">
        <v>1000</v>
      </c>
      <c r="AZ368" s="267">
        <v>1000</v>
      </c>
      <c r="BA368" s="267">
        <v>1000</v>
      </c>
      <c r="BB368" s="267">
        <v>1000</v>
      </c>
      <c r="BC368" s="267">
        <v>1000</v>
      </c>
      <c r="BD368" s="267">
        <v>1000</v>
      </c>
      <c r="BE368" s="267">
        <v>1000</v>
      </c>
      <c r="BF368" s="267">
        <v>1000</v>
      </c>
      <c r="BG368" s="267">
        <v>1000</v>
      </c>
      <c r="BH368" s="267">
        <v>1000</v>
      </c>
      <c r="BI368" s="267">
        <v>1000</v>
      </c>
      <c r="BJ368" s="267">
        <v>1000</v>
      </c>
      <c r="BK368" s="267">
        <v>1000</v>
      </c>
      <c r="BL368" s="267">
        <v>1000</v>
      </c>
      <c r="BM368" s="267">
        <v>1000</v>
      </c>
      <c r="BN368" s="267">
        <v>1000</v>
      </c>
      <c r="BO368" s="267">
        <v>1000</v>
      </c>
      <c r="BP368" s="267">
        <v>1000</v>
      </c>
      <c r="BQ368" s="267">
        <v>1000</v>
      </c>
      <c r="BR368" s="267">
        <v>1000</v>
      </c>
      <c r="BS368" s="267">
        <v>1000</v>
      </c>
      <c r="BT368" s="267">
        <v>1000</v>
      </c>
      <c r="BU368" s="267">
        <v>1000</v>
      </c>
      <c r="BV368" s="267">
        <v>1000</v>
      </c>
      <c r="BW368" s="267">
        <v>1000</v>
      </c>
      <c r="BX368" s="267">
        <v>1000</v>
      </c>
      <c r="BY368" s="267">
        <v>1000</v>
      </c>
      <c r="BZ368" s="267">
        <v>1000</v>
      </c>
      <c r="CA368" s="267">
        <v>1000</v>
      </c>
      <c r="CB368" s="267">
        <v>1000</v>
      </c>
      <c r="CC368" s="267">
        <v>1000</v>
      </c>
      <c r="CD368" s="267">
        <v>1000</v>
      </c>
      <c r="CE368" s="267">
        <v>1000</v>
      </c>
      <c r="CF368" s="267">
        <v>1000</v>
      </c>
      <c r="CG368" s="267">
        <v>1000</v>
      </c>
      <c r="CH368" s="267">
        <v>1000</v>
      </c>
      <c r="CI368" s="267">
        <v>1000</v>
      </c>
      <c r="CJ368" s="267">
        <v>1000</v>
      </c>
      <c r="CK368" s="267">
        <v>1000</v>
      </c>
      <c r="CL368" s="267">
        <v>1000</v>
      </c>
      <c r="CM368" s="267">
        <v>1000</v>
      </c>
      <c r="CN368" s="267">
        <v>1000</v>
      </c>
      <c r="CO368" s="267">
        <v>1000</v>
      </c>
      <c r="CP368" s="267">
        <v>1000</v>
      </c>
      <c r="CQ368" s="267">
        <v>1000</v>
      </c>
      <c r="CR368" s="267">
        <v>1000</v>
      </c>
      <c r="CS368" s="267">
        <v>1000</v>
      </c>
      <c r="CT368" s="267">
        <v>1000</v>
      </c>
      <c r="CU368" s="267">
        <v>1000</v>
      </c>
      <c r="CV368" s="267">
        <v>1000</v>
      </c>
      <c r="CW368" s="267">
        <v>1000</v>
      </c>
      <c r="CX368" s="267">
        <v>1000</v>
      </c>
      <c r="CY368" s="267">
        <v>1000</v>
      </c>
      <c r="CZ368" s="267">
        <v>1000</v>
      </c>
      <c r="DA368" s="267">
        <v>1000</v>
      </c>
      <c r="DB368" s="267">
        <v>1000</v>
      </c>
      <c r="DC368" s="267">
        <v>1000</v>
      </c>
      <c r="DD368" s="267">
        <v>1000</v>
      </c>
      <c r="DE368" s="267">
        <v>1000</v>
      </c>
      <c r="DF368" s="267">
        <v>28000</v>
      </c>
      <c r="DG368" s="267">
        <v>1000</v>
      </c>
      <c r="DH368" s="267">
        <v>2000</v>
      </c>
      <c r="DI368" s="267">
        <v>1000</v>
      </c>
      <c r="DJ368" s="267">
        <v>1000</v>
      </c>
      <c r="DK368" s="267">
        <v>1000</v>
      </c>
      <c r="DL368" s="267">
        <v>1000</v>
      </c>
      <c r="DM368" s="267">
        <v>1000</v>
      </c>
      <c r="DN368" s="267">
        <v>1000</v>
      </c>
      <c r="DO368" s="267">
        <v>1000</v>
      </c>
      <c r="DP368" s="267">
        <v>1000</v>
      </c>
      <c r="DQ368" s="267">
        <v>1000</v>
      </c>
      <c r="DR368" s="267">
        <v>1000</v>
      </c>
      <c r="DS368" s="267">
        <v>4000</v>
      </c>
      <c r="DT368" s="267">
        <v>13000</v>
      </c>
      <c r="DU368" s="267">
        <v>18000</v>
      </c>
      <c r="DV368" s="267">
        <v>1000</v>
      </c>
      <c r="DW368" s="267">
        <v>62000</v>
      </c>
      <c r="DX368" s="267">
        <v>17000</v>
      </c>
      <c r="DY368" s="267">
        <v>40000</v>
      </c>
      <c r="DZ368" s="267">
        <v>13000</v>
      </c>
      <c r="EA368" s="267">
        <v>13000</v>
      </c>
      <c r="EB368" s="267">
        <v>1000</v>
      </c>
      <c r="EC368" s="267">
        <v>26000</v>
      </c>
      <c r="ED368" s="267">
        <v>10000</v>
      </c>
      <c r="EE368" s="267">
        <v>45000</v>
      </c>
      <c r="EF368" s="267">
        <v>13000</v>
      </c>
      <c r="EG368" s="267">
        <v>57000</v>
      </c>
      <c r="EH368" s="267">
        <v>10000</v>
      </c>
      <c r="EI368" s="267">
        <v>64000</v>
      </c>
      <c r="EJ368" s="267">
        <v>10000</v>
      </c>
      <c r="EK368" s="267">
        <v>0</v>
      </c>
      <c r="EL368" s="267">
        <v>0</v>
      </c>
      <c r="EM368" s="267">
        <v>0</v>
      </c>
      <c r="EN368" s="267">
        <v>0</v>
      </c>
      <c r="EO368" s="267">
        <v>0</v>
      </c>
      <c r="EP368" s="267">
        <v>1</v>
      </c>
      <c r="EQ368" s="267">
        <v>0</v>
      </c>
      <c r="ER368" s="267" t="s">
        <v>1121</v>
      </c>
    </row>
    <row r="369" spans="1:148" x14ac:dyDescent="0.35">
      <c r="A369" s="267" t="s">
        <v>1148</v>
      </c>
      <c r="B369" s="267">
        <v>1000</v>
      </c>
      <c r="C369" s="267">
        <v>1000</v>
      </c>
      <c r="D369" s="267">
        <v>1000</v>
      </c>
      <c r="E369" s="267">
        <v>1000</v>
      </c>
      <c r="F369" s="267">
        <v>1000</v>
      </c>
      <c r="G369" s="267">
        <v>1000</v>
      </c>
      <c r="H369" s="267">
        <v>1000</v>
      </c>
      <c r="I369" s="267">
        <v>1000</v>
      </c>
      <c r="J369" s="267">
        <v>1000</v>
      </c>
      <c r="K369" s="267">
        <v>1000</v>
      </c>
      <c r="L369" s="267">
        <v>1000</v>
      </c>
      <c r="M369" s="267">
        <v>1000</v>
      </c>
      <c r="N369" s="267">
        <v>1000</v>
      </c>
      <c r="O369" s="267">
        <v>1000</v>
      </c>
      <c r="P369" s="267">
        <v>1000</v>
      </c>
      <c r="Q369" s="267">
        <v>1000</v>
      </c>
      <c r="R369" s="267">
        <v>1000</v>
      </c>
      <c r="S369" s="267">
        <v>1000</v>
      </c>
      <c r="T369" s="267">
        <v>1000</v>
      </c>
      <c r="U369" s="267">
        <v>1000</v>
      </c>
      <c r="V369" s="267">
        <v>1000</v>
      </c>
      <c r="W369" s="267">
        <v>1000</v>
      </c>
      <c r="X369" s="267">
        <v>1000</v>
      </c>
      <c r="Y369" s="267">
        <v>1000</v>
      </c>
      <c r="Z369" s="267">
        <v>1000</v>
      </c>
      <c r="AA369" s="267">
        <v>1000</v>
      </c>
      <c r="AB369" s="267">
        <v>1000</v>
      </c>
      <c r="AC369" s="267">
        <v>1000</v>
      </c>
      <c r="AD369" s="267">
        <v>1000</v>
      </c>
      <c r="AE369" s="267">
        <v>1000</v>
      </c>
      <c r="AF369" s="267">
        <v>1000</v>
      </c>
      <c r="AG369" s="267">
        <v>1000</v>
      </c>
      <c r="AH369" s="267">
        <v>1000</v>
      </c>
      <c r="AI369" s="267">
        <v>1000</v>
      </c>
      <c r="AJ369" s="267">
        <v>1000</v>
      </c>
      <c r="AK369" s="267">
        <v>1000</v>
      </c>
      <c r="AL369" s="267">
        <v>1000</v>
      </c>
      <c r="AM369" s="267">
        <v>1000</v>
      </c>
      <c r="AN369" s="267">
        <v>1000</v>
      </c>
      <c r="AO369" s="267">
        <v>1000</v>
      </c>
      <c r="AP369" s="267">
        <v>1000</v>
      </c>
      <c r="AQ369" s="267">
        <v>1000</v>
      </c>
      <c r="AR369" s="267">
        <v>1000</v>
      </c>
      <c r="AS369" s="267">
        <v>1000</v>
      </c>
      <c r="AT369" s="267">
        <v>1000</v>
      </c>
      <c r="AU369" s="267">
        <v>1000</v>
      </c>
      <c r="AV369" s="267">
        <v>1000</v>
      </c>
      <c r="AW369" s="267">
        <v>1000</v>
      </c>
      <c r="AX369" s="267">
        <v>1000</v>
      </c>
      <c r="AY369" s="267">
        <v>1000</v>
      </c>
      <c r="AZ369" s="267">
        <v>1000</v>
      </c>
      <c r="BA369" s="267">
        <v>1000</v>
      </c>
      <c r="BB369" s="267">
        <v>1000</v>
      </c>
      <c r="BC369" s="267">
        <v>1000</v>
      </c>
      <c r="BD369" s="267">
        <v>1000</v>
      </c>
      <c r="BE369" s="267">
        <v>1000</v>
      </c>
      <c r="BF369" s="267">
        <v>1000</v>
      </c>
      <c r="BG369" s="267">
        <v>1000</v>
      </c>
      <c r="BH369" s="267">
        <v>1000</v>
      </c>
      <c r="BI369" s="267">
        <v>1000</v>
      </c>
      <c r="BJ369" s="267">
        <v>1000</v>
      </c>
      <c r="BK369" s="267">
        <v>1000</v>
      </c>
      <c r="BL369" s="267">
        <v>1000</v>
      </c>
      <c r="BM369" s="267">
        <v>1000</v>
      </c>
      <c r="BN369" s="267">
        <v>1000</v>
      </c>
      <c r="BO369" s="267">
        <v>1000</v>
      </c>
      <c r="BP369" s="267">
        <v>1000</v>
      </c>
      <c r="BQ369" s="267">
        <v>1000</v>
      </c>
      <c r="BR369" s="267">
        <v>1000</v>
      </c>
      <c r="BS369" s="267">
        <v>1000</v>
      </c>
      <c r="BT369" s="267">
        <v>1000</v>
      </c>
      <c r="BU369" s="267">
        <v>1000</v>
      </c>
      <c r="BV369" s="267">
        <v>1000</v>
      </c>
      <c r="BW369" s="267">
        <v>1000</v>
      </c>
      <c r="BX369" s="267">
        <v>1000</v>
      </c>
      <c r="BY369" s="267">
        <v>1000</v>
      </c>
      <c r="BZ369" s="267">
        <v>1000</v>
      </c>
      <c r="CA369" s="267">
        <v>1000</v>
      </c>
      <c r="CB369" s="267">
        <v>1000</v>
      </c>
      <c r="CC369" s="267">
        <v>1000</v>
      </c>
      <c r="CD369" s="267">
        <v>1000</v>
      </c>
      <c r="CE369" s="267">
        <v>1000</v>
      </c>
      <c r="CF369" s="267">
        <v>1000</v>
      </c>
      <c r="CG369" s="267">
        <v>1000</v>
      </c>
      <c r="CH369" s="267">
        <v>1000</v>
      </c>
      <c r="CI369" s="267">
        <v>1000</v>
      </c>
      <c r="CJ369" s="267">
        <v>1000</v>
      </c>
      <c r="CK369" s="267">
        <v>1000</v>
      </c>
      <c r="CL369" s="267">
        <v>1000</v>
      </c>
      <c r="CM369" s="267">
        <v>1000</v>
      </c>
      <c r="CN369" s="267">
        <v>1000</v>
      </c>
      <c r="CO369" s="267">
        <v>1000</v>
      </c>
      <c r="CP369" s="267">
        <v>1000</v>
      </c>
      <c r="CQ369" s="267">
        <v>1000</v>
      </c>
      <c r="CR369" s="267">
        <v>1000</v>
      </c>
      <c r="CS369" s="267">
        <v>1000</v>
      </c>
      <c r="CT369" s="267">
        <v>1000</v>
      </c>
      <c r="CU369" s="267">
        <v>1000</v>
      </c>
      <c r="CV369" s="267">
        <v>1000</v>
      </c>
      <c r="CW369" s="267">
        <v>1000</v>
      </c>
      <c r="CX369" s="267">
        <v>1000</v>
      </c>
      <c r="CY369" s="267">
        <v>1000</v>
      </c>
      <c r="CZ369" s="267">
        <v>1000</v>
      </c>
      <c r="DA369" s="267">
        <v>1000</v>
      </c>
      <c r="DB369" s="267">
        <v>1000</v>
      </c>
      <c r="DC369" s="267">
        <v>1000</v>
      </c>
      <c r="DD369" s="267">
        <v>1000</v>
      </c>
      <c r="DE369" s="267">
        <v>1000</v>
      </c>
      <c r="DF369" s="267">
        <v>28000</v>
      </c>
      <c r="DG369" s="267">
        <v>1000</v>
      </c>
      <c r="DH369" s="267">
        <v>2000</v>
      </c>
      <c r="DI369" s="267">
        <v>1000</v>
      </c>
      <c r="DJ369" s="267">
        <v>1000</v>
      </c>
      <c r="DK369" s="267">
        <v>1000</v>
      </c>
      <c r="DL369" s="267">
        <v>1000</v>
      </c>
      <c r="DM369" s="267">
        <v>1000</v>
      </c>
      <c r="DN369" s="267">
        <v>1000</v>
      </c>
      <c r="DO369" s="267">
        <v>1000</v>
      </c>
      <c r="DP369" s="267">
        <v>1000</v>
      </c>
      <c r="DQ369" s="267">
        <v>1000</v>
      </c>
      <c r="DR369" s="267">
        <v>1000</v>
      </c>
      <c r="DS369" s="267">
        <v>4000</v>
      </c>
      <c r="DT369" s="267">
        <v>13000</v>
      </c>
      <c r="DU369" s="267">
        <v>18000</v>
      </c>
      <c r="DV369" s="267">
        <v>1000</v>
      </c>
      <c r="DW369" s="267">
        <v>62000</v>
      </c>
      <c r="DX369" s="267">
        <v>17000</v>
      </c>
      <c r="DY369" s="267">
        <v>40000</v>
      </c>
      <c r="DZ369" s="267">
        <v>13000</v>
      </c>
      <c r="EA369" s="267">
        <v>13000</v>
      </c>
      <c r="EB369" s="267">
        <v>1000</v>
      </c>
      <c r="EC369" s="267">
        <v>26000</v>
      </c>
      <c r="ED369" s="267">
        <v>10000</v>
      </c>
      <c r="EE369" s="267">
        <v>45000</v>
      </c>
      <c r="EF369" s="267">
        <v>13000</v>
      </c>
      <c r="EG369" s="267">
        <v>57000</v>
      </c>
      <c r="EH369" s="267">
        <v>10000</v>
      </c>
      <c r="EI369" s="267">
        <v>64000</v>
      </c>
      <c r="EJ369" s="267">
        <v>10000</v>
      </c>
      <c r="EK369" s="267">
        <v>0</v>
      </c>
      <c r="EL369" s="267">
        <v>0</v>
      </c>
      <c r="EM369" s="267">
        <v>0</v>
      </c>
      <c r="EN369" s="267">
        <v>0</v>
      </c>
      <c r="EO369" s="267">
        <v>0</v>
      </c>
      <c r="EP369" s="267">
        <v>1</v>
      </c>
      <c r="EQ369" s="267">
        <v>0</v>
      </c>
      <c r="ER369" s="267" t="s">
        <v>1146</v>
      </c>
    </row>
    <row r="370" spans="1:148" x14ac:dyDescent="0.35">
      <c r="A370" s="267" t="s">
        <v>1181</v>
      </c>
      <c r="B370" s="267">
        <v>1000</v>
      </c>
      <c r="C370" s="267">
        <v>1000</v>
      </c>
      <c r="D370" s="267">
        <v>1000</v>
      </c>
      <c r="E370" s="267">
        <v>1000</v>
      </c>
      <c r="F370" s="267">
        <v>1000</v>
      </c>
      <c r="G370" s="267">
        <v>1000</v>
      </c>
      <c r="H370" s="267">
        <v>1000</v>
      </c>
      <c r="I370" s="267">
        <v>1000</v>
      </c>
      <c r="J370" s="267">
        <v>1000</v>
      </c>
      <c r="K370" s="267">
        <v>1000</v>
      </c>
      <c r="L370" s="267">
        <v>1000</v>
      </c>
      <c r="M370" s="267">
        <v>1000</v>
      </c>
      <c r="N370" s="267">
        <v>1000</v>
      </c>
      <c r="O370" s="267">
        <v>1000</v>
      </c>
      <c r="P370" s="267">
        <v>1000</v>
      </c>
      <c r="Q370" s="267">
        <v>1000</v>
      </c>
      <c r="R370" s="267">
        <v>1000</v>
      </c>
      <c r="S370" s="267">
        <v>1000</v>
      </c>
      <c r="T370" s="267">
        <v>1000</v>
      </c>
      <c r="U370" s="267">
        <v>1000</v>
      </c>
      <c r="V370" s="267">
        <v>1000</v>
      </c>
      <c r="W370" s="267">
        <v>1000</v>
      </c>
      <c r="X370" s="267">
        <v>1000</v>
      </c>
      <c r="Y370" s="267">
        <v>1000</v>
      </c>
      <c r="Z370" s="267">
        <v>1000</v>
      </c>
      <c r="AA370" s="267">
        <v>1000</v>
      </c>
      <c r="AB370" s="267">
        <v>1000</v>
      </c>
      <c r="AC370" s="267">
        <v>1000</v>
      </c>
      <c r="AD370" s="267">
        <v>1000</v>
      </c>
      <c r="AE370" s="267">
        <v>1000</v>
      </c>
      <c r="AF370" s="267">
        <v>1000</v>
      </c>
      <c r="AG370" s="267">
        <v>1000</v>
      </c>
      <c r="AH370" s="267">
        <v>1000</v>
      </c>
      <c r="AI370" s="267">
        <v>1000</v>
      </c>
      <c r="AJ370" s="267">
        <v>1000</v>
      </c>
      <c r="AK370" s="267">
        <v>1000</v>
      </c>
      <c r="AL370" s="267">
        <v>1000</v>
      </c>
      <c r="AM370" s="267">
        <v>1000</v>
      </c>
      <c r="AN370" s="267">
        <v>1000</v>
      </c>
      <c r="AO370" s="267">
        <v>1000</v>
      </c>
      <c r="AP370" s="267">
        <v>1000</v>
      </c>
      <c r="AQ370" s="267">
        <v>1000</v>
      </c>
      <c r="AR370" s="267">
        <v>1000</v>
      </c>
      <c r="AS370" s="267">
        <v>1000</v>
      </c>
      <c r="AT370" s="267">
        <v>1000</v>
      </c>
      <c r="AU370" s="267">
        <v>1000</v>
      </c>
      <c r="AV370" s="267">
        <v>1000</v>
      </c>
      <c r="AW370" s="267">
        <v>1000</v>
      </c>
      <c r="AX370" s="267">
        <v>1000</v>
      </c>
      <c r="AY370" s="267">
        <v>1000</v>
      </c>
      <c r="AZ370" s="267">
        <v>1000</v>
      </c>
      <c r="BA370" s="267">
        <v>1000</v>
      </c>
      <c r="BB370" s="267">
        <v>1000</v>
      </c>
      <c r="BC370" s="267">
        <v>1000</v>
      </c>
      <c r="BD370" s="267">
        <v>1000</v>
      </c>
      <c r="BE370" s="267">
        <v>1000</v>
      </c>
      <c r="BF370" s="267">
        <v>1000</v>
      </c>
      <c r="BG370" s="267">
        <v>1000</v>
      </c>
      <c r="BH370" s="267">
        <v>1000</v>
      </c>
      <c r="BI370" s="267">
        <v>1000</v>
      </c>
      <c r="BJ370" s="267">
        <v>1000</v>
      </c>
      <c r="BK370" s="267">
        <v>1000</v>
      </c>
      <c r="BL370" s="267">
        <v>1000</v>
      </c>
      <c r="BM370" s="267">
        <v>1000</v>
      </c>
      <c r="BN370" s="267">
        <v>1000</v>
      </c>
      <c r="BO370" s="267">
        <v>1000</v>
      </c>
      <c r="BP370" s="267">
        <v>1000</v>
      </c>
      <c r="BQ370" s="267">
        <v>1000</v>
      </c>
      <c r="BR370" s="267">
        <v>1000</v>
      </c>
      <c r="BS370" s="267">
        <v>1000</v>
      </c>
      <c r="BT370" s="267">
        <v>1000</v>
      </c>
      <c r="BU370" s="267">
        <v>1000</v>
      </c>
      <c r="BV370" s="267">
        <v>1000</v>
      </c>
      <c r="BW370" s="267">
        <v>1000</v>
      </c>
      <c r="BX370" s="267">
        <v>1000</v>
      </c>
      <c r="BY370" s="267">
        <v>1000</v>
      </c>
      <c r="BZ370" s="267">
        <v>1000</v>
      </c>
      <c r="CA370" s="267">
        <v>1000</v>
      </c>
      <c r="CB370" s="267">
        <v>1000</v>
      </c>
      <c r="CC370" s="267">
        <v>1000</v>
      </c>
      <c r="CD370" s="267">
        <v>1000</v>
      </c>
      <c r="CE370" s="267">
        <v>1000</v>
      </c>
      <c r="CF370" s="267">
        <v>1000</v>
      </c>
      <c r="CG370" s="267">
        <v>1000</v>
      </c>
      <c r="CH370" s="267">
        <v>1000</v>
      </c>
      <c r="CI370" s="267">
        <v>1000</v>
      </c>
      <c r="CJ370" s="267">
        <v>1000</v>
      </c>
      <c r="CK370" s="267">
        <v>1000</v>
      </c>
      <c r="CL370" s="267">
        <v>1000</v>
      </c>
      <c r="CM370" s="267">
        <v>1000</v>
      </c>
      <c r="CN370" s="267">
        <v>1000</v>
      </c>
      <c r="CO370" s="267">
        <v>1000</v>
      </c>
      <c r="CP370" s="267">
        <v>1000</v>
      </c>
      <c r="CQ370" s="267">
        <v>1000</v>
      </c>
      <c r="CR370" s="267">
        <v>1000</v>
      </c>
      <c r="CS370" s="267">
        <v>1000</v>
      </c>
      <c r="CT370" s="267">
        <v>1000</v>
      </c>
      <c r="CU370" s="267">
        <v>1000</v>
      </c>
      <c r="CV370" s="267">
        <v>1000</v>
      </c>
      <c r="CW370" s="267">
        <v>1000</v>
      </c>
      <c r="CX370" s="267">
        <v>1000</v>
      </c>
      <c r="CY370" s="267">
        <v>1000</v>
      </c>
      <c r="CZ370" s="267">
        <v>1000</v>
      </c>
      <c r="DA370" s="267">
        <v>1000</v>
      </c>
      <c r="DB370" s="267">
        <v>1000</v>
      </c>
      <c r="DC370" s="267">
        <v>1000</v>
      </c>
      <c r="DD370" s="267">
        <v>1000</v>
      </c>
      <c r="DE370" s="267">
        <v>1000</v>
      </c>
      <c r="DF370" s="267">
        <v>28000</v>
      </c>
      <c r="DG370" s="267">
        <v>1000</v>
      </c>
      <c r="DH370" s="267">
        <v>2000</v>
      </c>
      <c r="DI370" s="267">
        <v>1000</v>
      </c>
      <c r="DJ370" s="267">
        <v>1000</v>
      </c>
      <c r="DK370" s="267">
        <v>1000</v>
      </c>
      <c r="DL370" s="267">
        <v>1000</v>
      </c>
      <c r="DM370" s="267">
        <v>1000</v>
      </c>
      <c r="DN370" s="267">
        <v>1000</v>
      </c>
      <c r="DO370" s="267">
        <v>1000</v>
      </c>
      <c r="DP370" s="267">
        <v>1000</v>
      </c>
      <c r="DQ370" s="267">
        <v>1000</v>
      </c>
      <c r="DR370" s="267">
        <v>1000</v>
      </c>
      <c r="DS370" s="267">
        <v>4000</v>
      </c>
      <c r="DT370" s="267">
        <v>13000</v>
      </c>
      <c r="DU370" s="267">
        <v>18000</v>
      </c>
      <c r="DV370" s="267">
        <v>1000</v>
      </c>
      <c r="DW370" s="267">
        <v>62000</v>
      </c>
      <c r="DX370" s="267">
        <v>17000</v>
      </c>
      <c r="DY370" s="267">
        <v>40000</v>
      </c>
      <c r="DZ370" s="267">
        <v>13000</v>
      </c>
      <c r="EA370" s="267">
        <v>13000</v>
      </c>
      <c r="EB370" s="267">
        <v>1000</v>
      </c>
      <c r="EC370" s="267">
        <v>26000</v>
      </c>
      <c r="ED370" s="267">
        <v>10000</v>
      </c>
      <c r="EE370" s="267">
        <v>45000</v>
      </c>
      <c r="EF370" s="267">
        <v>13000</v>
      </c>
      <c r="EG370" s="267">
        <v>57000</v>
      </c>
      <c r="EH370" s="267">
        <v>10000</v>
      </c>
      <c r="EI370" s="267">
        <v>64000</v>
      </c>
      <c r="EJ370" s="267">
        <v>10000</v>
      </c>
      <c r="EK370" s="267">
        <v>0</v>
      </c>
      <c r="EL370" s="267">
        <v>0</v>
      </c>
      <c r="EM370" s="267">
        <v>0</v>
      </c>
      <c r="EN370" s="267">
        <v>0</v>
      </c>
      <c r="EO370" s="267">
        <v>0</v>
      </c>
      <c r="EP370" s="267">
        <v>1</v>
      </c>
      <c r="EQ370" s="267">
        <v>0</v>
      </c>
      <c r="ER370" s="267" t="s">
        <v>1179</v>
      </c>
    </row>
    <row r="371" spans="1:148" x14ac:dyDescent="0.35">
      <c r="A371" s="267" t="s">
        <v>1205</v>
      </c>
      <c r="B371" s="267">
        <v>1000</v>
      </c>
      <c r="C371" s="267">
        <v>1000</v>
      </c>
      <c r="D371" s="267">
        <v>1000</v>
      </c>
      <c r="E371" s="267">
        <v>1000</v>
      </c>
      <c r="F371" s="267">
        <v>1000</v>
      </c>
      <c r="G371" s="267">
        <v>1000</v>
      </c>
      <c r="H371" s="267">
        <v>1000</v>
      </c>
      <c r="I371" s="267">
        <v>1000</v>
      </c>
      <c r="J371" s="267">
        <v>1000</v>
      </c>
      <c r="K371" s="267">
        <v>1000</v>
      </c>
      <c r="L371" s="267">
        <v>1000</v>
      </c>
      <c r="M371" s="267">
        <v>1000</v>
      </c>
      <c r="N371" s="267">
        <v>1000</v>
      </c>
      <c r="O371" s="267">
        <v>1000</v>
      </c>
      <c r="P371" s="267">
        <v>1000</v>
      </c>
      <c r="Q371" s="267">
        <v>1000</v>
      </c>
      <c r="R371" s="267">
        <v>1000</v>
      </c>
      <c r="S371" s="267">
        <v>1000</v>
      </c>
      <c r="T371" s="267">
        <v>1000</v>
      </c>
      <c r="U371" s="267">
        <v>1000</v>
      </c>
      <c r="V371" s="267">
        <v>1000</v>
      </c>
      <c r="W371" s="267">
        <v>1000</v>
      </c>
      <c r="X371" s="267">
        <v>1000</v>
      </c>
      <c r="Y371" s="267">
        <v>1000</v>
      </c>
      <c r="Z371" s="267">
        <v>1000</v>
      </c>
      <c r="AA371" s="267">
        <v>1000</v>
      </c>
      <c r="AB371" s="267">
        <v>1000</v>
      </c>
      <c r="AC371" s="267">
        <v>1000</v>
      </c>
      <c r="AD371" s="267">
        <v>1000</v>
      </c>
      <c r="AE371" s="267">
        <v>1000</v>
      </c>
      <c r="AF371" s="267">
        <v>1000</v>
      </c>
      <c r="AG371" s="267">
        <v>1000</v>
      </c>
      <c r="AH371" s="267">
        <v>1000</v>
      </c>
      <c r="AI371" s="267">
        <v>1000</v>
      </c>
      <c r="AJ371" s="267">
        <v>1000</v>
      </c>
      <c r="AK371" s="267">
        <v>1000</v>
      </c>
      <c r="AL371" s="267">
        <v>1000</v>
      </c>
      <c r="AM371" s="267">
        <v>1000</v>
      </c>
      <c r="AN371" s="267">
        <v>1000</v>
      </c>
      <c r="AO371" s="267">
        <v>1000</v>
      </c>
      <c r="AP371" s="267">
        <v>1000</v>
      </c>
      <c r="AQ371" s="267">
        <v>1000</v>
      </c>
      <c r="AR371" s="267">
        <v>1000</v>
      </c>
      <c r="AS371" s="267">
        <v>1000</v>
      </c>
      <c r="AT371" s="267">
        <v>1000</v>
      </c>
      <c r="AU371" s="267">
        <v>1000</v>
      </c>
      <c r="AV371" s="267">
        <v>1000</v>
      </c>
      <c r="AW371" s="267">
        <v>1000</v>
      </c>
      <c r="AX371" s="267">
        <v>1000</v>
      </c>
      <c r="AY371" s="267">
        <v>1000</v>
      </c>
      <c r="AZ371" s="267">
        <v>1000</v>
      </c>
      <c r="BA371" s="267">
        <v>1000</v>
      </c>
      <c r="BB371" s="267">
        <v>1000</v>
      </c>
      <c r="BC371" s="267">
        <v>1000</v>
      </c>
      <c r="BD371" s="267">
        <v>1000</v>
      </c>
      <c r="BE371" s="267">
        <v>1000</v>
      </c>
      <c r="BF371" s="267">
        <v>1000</v>
      </c>
      <c r="BG371" s="267">
        <v>1000</v>
      </c>
      <c r="BH371" s="267">
        <v>1000</v>
      </c>
      <c r="BI371" s="267">
        <v>1000</v>
      </c>
      <c r="BJ371" s="267">
        <v>1000</v>
      </c>
      <c r="BK371" s="267">
        <v>1000</v>
      </c>
      <c r="BL371" s="267">
        <v>1000</v>
      </c>
      <c r="BM371" s="267">
        <v>1000</v>
      </c>
      <c r="BN371" s="267">
        <v>1000</v>
      </c>
      <c r="BO371" s="267">
        <v>1000</v>
      </c>
      <c r="BP371" s="267">
        <v>1000</v>
      </c>
      <c r="BQ371" s="267">
        <v>1000</v>
      </c>
      <c r="BR371" s="267">
        <v>1000</v>
      </c>
      <c r="BS371" s="267">
        <v>1000</v>
      </c>
      <c r="BT371" s="267">
        <v>1000</v>
      </c>
      <c r="BU371" s="267">
        <v>1000</v>
      </c>
      <c r="BV371" s="267">
        <v>1000</v>
      </c>
      <c r="BW371" s="267">
        <v>1000</v>
      </c>
      <c r="BX371" s="267">
        <v>1000</v>
      </c>
      <c r="BY371" s="267">
        <v>1000</v>
      </c>
      <c r="BZ371" s="267">
        <v>1000</v>
      </c>
      <c r="CA371" s="267">
        <v>1000</v>
      </c>
      <c r="CB371" s="267">
        <v>1000</v>
      </c>
      <c r="CC371" s="267">
        <v>1000</v>
      </c>
      <c r="CD371" s="267">
        <v>1000</v>
      </c>
      <c r="CE371" s="267">
        <v>1000</v>
      </c>
      <c r="CF371" s="267">
        <v>1000</v>
      </c>
      <c r="CG371" s="267">
        <v>1000</v>
      </c>
      <c r="CH371" s="267">
        <v>1000</v>
      </c>
      <c r="CI371" s="267">
        <v>1000</v>
      </c>
      <c r="CJ371" s="267">
        <v>1000</v>
      </c>
      <c r="CK371" s="267">
        <v>1000</v>
      </c>
      <c r="CL371" s="267">
        <v>1000</v>
      </c>
      <c r="CM371" s="267">
        <v>1000</v>
      </c>
      <c r="CN371" s="267">
        <v>1000</v>
      </c>
      <c r="CO371" s="267">
        <v>1000</v>
      </c>
      <c r="CP371" s="267">
        <v>1000</v>
      </c>
      <c r="CQ371" s="267">
        <v>1000</v>
      </c>
      <c r="CR371" s="267">
        <v>1000</v>
      </c>
      <c r="CS371" s="267">
        <v>1000</v>
      </c>
      <c r="CT371" s="267">
        <v>1000</v>
      </c>
      <c r="CU371" s="267">
        <v>1000</v>
      </c>
      <c r="CV371" s="267">
        <v>1000</v>
      </c>
      <c r="CW371" s="267">
        <v>1000</v>
      </c>
      <c r="CX371" s="267">
        <v>1000</v>
      </c>
      <c r="CY371" s="267">
        <v>1000</v>
      </c>
      <c r="CZ371" s="267">
        <v>1000</v>
      </c>
      <c r="DA371" s="267">
        <v>1000</v>
      </c>
      <c r="DB371" s="267">
        <v>1000</v>
      </c>
      <c r="DC371" s="267">
        <v>1000</v>
      </c>
      <c r="DD371" s="267">
        <v>1000</v>
      </c>
      <c r="DE371" s="267">
        <v>1000</v>
      </c>
      <c r="DF371" s="267">
        <v>28000</v>
      </c>
      <c r="DG371" s="267">
        <v>1000</v>
      </c>
      <c r="DH371" s="267">
        <v>2000</v>
      </c>
      <c r="DI371" s="267">
        <v>1000</v>
      </c>
      <c r="DJ371" s="267">
        <v>1000</v>
      </c>
      <c r="DK371" s="267">
        <v>1000</v>
      </c>
      <c r="DL371" s="267">
        <v>1000</v>
      </c>
      <c r="DM371" s="267">
        <v>1000</v>
      </c>
      <c r="DN371" s="267">
        <v>1000</v>
      </c>
      <c r="DO371" s="267">
        <v>1000</v>
      </c>
      <c r="DP371" s="267">
        <v>1000</v>
      </c>
      <c r="DQ371" s="267">
        <v>1000</v>
      </c>
      <c r="DR371" s="267">
        <v>1000</v>
      </c>
      <c r="DS371" s="267">
        <v>4000</v>
      </c>
      <c r="DT371" s="267">
        <v>13000</v>
      </c>
      <c r="DU371" s="267">
        <v>18000</v>
      </c>
      <c r="DV371" s="267">
        <v>1000</v>
      </c>
      <c r="DW371" s="267">
        <v>62000</v>
      </c>
      <c r="DX371" s="267">
        <v>17000</v>
      </c>
      <c r="DY371" s="267">
        <v>40000</v>
      </c>
      <c r="DZ371" s="267">
        <v>13000</v>
      </c>
      <c r="EA371" s="267">
        <v>13000</v>
      </c>
      <c r="EB371" s="267">
        <v>1000</v>
      </c>
      <c r="EC371" s="267">
        <v>26000</v>
      </c>
      <c r="ED371" s="267">
        <v>10000</v>
      </c>
      <c r="EE371" s="267">
        <v>45000</v>
      </c>
      <c r="EF371" s="267">
        <v>13000</v>
      </c>
      <c r="EG371" s="267">
        <v>57000</v>
      </c>
      <c r="EH371" s="267">
        <v>10000</v>
      </c>
      <c r="EI371" s="267">
        <v>64000</v>
      </c>
      <c r="EJ371" s="267">
        <v>10000</v>
      </c>
      <c r="EK371" s="267">
        <v>0</v>
      </c>
      <c r="EL371" s="267">
        <v>0</v>
      </c>
      <c r="EM371" s="267">
        <v>0</v>
      </c>
      <c r="EN371" s="267">
        <v>0</v>
      </c>
      <c r="EO371" s="267">
        <v>0</v>
      </c>
      <c r="EP371" s="267">
        <v>1</v>
      </c>
      <c r="EQ371" s="267">
        <v>0</v>
      </c>
      <c r="ER371" s="267" t="s">
        <v>1203</v>
      </c>
    </row>
    <row r="372" spans="1:148" x14ac:dyDescent="0.35">
      <c r="A372" s="267" t="s">
        <v>1232</v>
      </c>
      <c r="B372" s="267">
        <v>1000</v>
      </c>
      <c r="C372" s="267">
        <v>1000</v>
      </c>
      <c r="D372" s="267">
        <v>1000</v>
      </c>
      <c r="E372" s="267">
        <v>1000</v>
      </c>
      <c r="F372" s="267">
        <v>1000</v>
      </c>
      <c r="G372" s="267">
        <v>1000</v>
      </c>
      <c r="H372" s="267">
        <v>1000</v>
      </c>
      <c r="I372" s="267">
        <v>1000</v>
      </c>
      <c r="J372" s="267">
        <v>1000</v>
      </c>
      <c r="K372" s="267">
        <v>1000</v>
      </c>
      <c r="L372" s="267">
        <v>1000</v>
      </c>
      <c r="M372" s="267">
        <v>1000</v>
      </c>
      <c r="N372" s="267">
        <v>1000</v>
      </c>
      <c r="O372" s="267">
        <v>1000</v>
      </c>
      <c r="P372" s="267">
        <v>1000</v>
      </c>
      <c r="Q372" s="267">
        <v>1000</v>
      </c>
      <c r="R372" s="267">
        <v>1000</v>
      </c>
      <c r="S372" s="267">
        <v>1000</v>
      </c>
      <c r="T372" s="267">
        <v>1000</v>
      </c>
      <c r="U372" s="267">
        <v>1000</v>
      </c>
      <c r="V372" s="267">
        <v>1000</v>
      </c>
      <c r="W372" s="267">
        <v>1000</v>
      </c>
      <c r="X372" s="267">
        <v>1000</v>
      </c>
      <c r="Y372" s="267">
        <v>1000</v>
      </c>
      <c r="Z372" s="267">
        <v>1000</v>
      </c>
      <c r="AA372" s="267">
        <v>1000</v>
      </c>
      <c r="AB372" s="267">
        <v>1000</v>
      </c>
      <c r="AC372" s="267">
        <v>1000</v>
      </c>
      <c r="AD372" s="267">
        <v>1000</v>
      </c>
      <c r="AE372" s="267">
        <v>1000</v>
      </c>
      <c r="AF372" s="267">
        <v>1000</v>
      </c>
      <c r="AG372" s="267">
        <v>1000</v>
      </c>
      <c r="AH372" s="267">
        <v>1000</v>
      </c>
      <c r="AI372" s="267">
        <v>1000</v>
      </c>
      <c r="AJ372" s="267">
        <v>1000</v>
      </c>
      <c r="AK372" s="267">
        <v>1000</v>
      </c>
      <c r="AL372" s="267">
        <v>1000</v>
      </c>
      <c r="AM372" s="267">
        <v>1000</v>
      </c>
      <c r="AN372" s="267">
        <v>1000</v>
      </c>
      <c r="AO372" s="267">
        <v>1000</v>
      </c>
      <c r="AP372" s="267">
        <v>1000</v>
      </c>
      <c r="AQ372" s="267">
        <v>1000</v>
      </c>
      <c r="AR372" s="267">
        <v>1000</v>
      </c>
      <c r="AS372" s="267">
        <v>1000</v>
      </c>
      <c r="AT372" s="267">
        <v>1000</v>
      </c>
      <c r="AU372" s="267">
        <v>1000</v>
      </c>
      <c r="AV372" s="267">
        <v>1000</v>
      </c>
      <c r="AW372" s="267">
        <v>1000</v>
      </c>
      <c r="AX372" s="267">
        <v>1000</v>
      </c>
      <c r="AY372" s="267">
        <v>1000</v>
      </c>
      <c r="AZ372" s="267">
        <v>1000</v>
      </c>
      <c r="BA372" s="267">
        <v>1000</v>
      </c>
      <c r="BB372" s="267">
        <v>1000</v>
      </c>
      <c r="BC372" s="267">
        <v>1000</v>
      </c>
      <c r="BD372" s="267">
        <v>1000</v>
      </c>
      <c r="BE372" s="267">
        <v>1000</v>
      </c>
      <c r="BF372" s="267">
        <v>1000</v>
      </c>
      <c r="BG372" s="267">
        <v>1000</v>
      </c>
      <c r="BH372" s="267">
        <v>1000</v>
      </c>
      <c r="BI372" s="267">
        <v>1000</v>
      </c>
      <c r="BJ372" s="267">
        <v>1000</v>
      </c>
      <c r="BK372" s="267">
        <v>1000</v>
      </c>
      <c r="BL372" s="267">
        <v>1000</v>
      </c>
      <c r="BM372" s="267">
        <v>1000</v>
      </c>
      <c r="BN372" s="267">
        <v>1000</v>
      </c>
      <c r="BO372" s="267">
        <v>1000</v>
      </c>
      <c r="BP372" s="267">
        <v>1000</v>
      </c>
      <c r="BQ372" s="267">
        <v>1000</v>
      </c>
      <c r="BR372" s="267">
        <v>1000</v>
      </c>
      <c r="BS372" s="267">
        <v>1000</v>
      </c>
      <c r="BT372" s="267">
        <v>1000</v>
      </c>
      <c r="BU372" s="267">
        <v>1000</v>
      </c>
      <c r="BV372" s="267">
        <v>1000</v>
      </c>
      <c r="BW372" s="267">
        <v>1000</v>
      </c>
      <c r="BX372" s="267">
        <v>1000</v>
      </c>
      <c r="BY372" s="267">
        <v>1000</v>
      </c>
      <c r="BZ372" s="267">
        <v>1000</v>
      </c>
      <c r="CA372" s="267">
        <v>1000</v>
      </c>
      <c r="CB372" s="267">
        <v>1000</v>
      </c>
      <c r="CC372" s="267">
        <v>1000</v>
      </c>
      <c r="CD372" s="267">
        <v>1000</v>
      </c>
      <c r="CE372" s="267">
        <v>1000</v>
      </c>
      <c r="CF372" s="267">
        <v>1000</v>
      </c>
      <c r="CG372" s="267">
        <v>1000</v>
      </c>
      <c r="CH372" s="267">
        <v>1000</v>
      </c>
      <c r="CI372" s="267">
        <v>1000</v>
      </c>
      <c r="CJ372" s="267">
        <v>1000</v>
      </c>
      <c r="CK372" s="267">
        <v>1000</v>
      </c>
      <c r="CL372" s="267">
        <v>1000</v>
      </c>
      <c r="CM372" s="267">
        <v>1000</v>
      </c>
      <c r="CN372" s="267">
        <v>1000</v>
      </c>
      <c r="CO372" s="267">
        <v>1000</v>
      </c>
      <c r="CP372" s="267">
        <v>1000</v>
      </c>
      <c r="CQ372" s="267">
        <v>1000</v>
      </c>
      <c r="CR372" s="267">
        <v>1000</v>
      </c>
      <c r="CS372" s="267">
        <v>1000</v>
      </c>
      <c r="CT372" s="267">
        <v>1000</v>
      </c>
      <c r="CU372" s="267">
        <v>1000</v>
      </c>
      <c r="CV372" s="267">
        <v>1000</v>
      </c>
      <c r="CW372" s="267">
        <v>1000</v>
      </c>
      <c r="CX372" s="267">
        <v>1000</v>
      </c>
      <c r="CY372" s="267">
        <v>1000</v>
      </c>
      <c r="CZ372" s="267">
        <v>1000</v>
      </c>
      <c r="DA372" s="267">
        <v>1000</v>
      </c>
      <c r="DB372" s="267">
        <v>1000</v>
      </c>
      <c r="DC372" s="267">
        <v>1000</v>
      </c>
      <c r="DD372" s="267">
        <v>1000</v>
      </c>
      <c r="DE372" s="267">
        <v>1000</v>
      </c>
      <c r="DF372" s="267">
        <v>28000</v>
      </c>
      <c r="DG372" s="267">
        <v>1000</v>
      </c>
      <c r="DH372" s="267">
        <v>2000</v>
      </c>
      <c r="DI372" s="267">
        <v>1000</v>
      </c>
      <c r="DJ372" s="267">
        <v>1000</v>
      </c>
      <c r="DK372" s="267">
        <v>1000</v>
      </c>
      <c r="DL372" s="267">
        <v>1000</v>
      </c>
      <c r="DM372" s="267">
        <v>1000</v>
      </c>
      <c r="DN372" s="267">
        <v>1000</v>
      </c>
      <c r="DO372" s="267">
        <v>1000</v>
      </c>
      <c r="DP372" s="267">
        <v>1000</v>
      </c>
      <c r="DQ372" s="267">
        <v>1000</v>
      </c>
      <c r="DR372" s="267">
        <v>1000</v>
      </c>
      <c r="DS372" s="267">
        <v>4000</v>
      </c>
      <c r="DT372" s="267">
        <v>13000</v>
      </c>
      <c r="DU372" s="267">
        <v>18000</v>
      </c>
      <c r="DV372" s="267">
        <v>1000</v>
      </c>
      <c r="DW372" s="267">
        <v>62000</v>
      </c>
      <c r="DX372" s="267">
        <v>17000</v>
      </c>
      <c r="DY372" s="267">
        <v>40000</v>
      </c>
      <c r="DZ372" s="267">
        <v>13000</v>
      </c>
      <c r="EA372" s="267">
        <v>13000</v>
      </c>
      <c r="EB372" s="267">
        <v>1000</v>
      </c>
      <c r="EC372" s="267">
        <v>26000</v>
      </c>
      <c r="ED372" s="267">
        <v>10000</v>
      </c>
      <c r="EE372" s="267">
        <v>45000</v>
      </c>
      <c r="EF372" s="267">
        <v>13000</v>
      </c>
      <c r="EG372" s="267">
        <v>57000</v>
      </c>
      <c r="EH372" s="267">
        <v>10000</v>
      </c>
      <c r="EI372" s="267">
        <v>64000</v>
      </c>
      <c r="EJ372" s="267">
        <v>10000</v>
      </c>
      <c r="EK372" s="267">
        <v>0</v>
      </c>
      <c r="EL372" s="267">
        <v>0</v>
      </c>
      <c r="EM372" s="267">
        <v>0</v>
      </c>
      <c r="EN372" s="267">
        <v>0</v>
      </c>
      <c r="EO372" s="267">
        <v>0</v>
      </c>
      <c r="EP372" s="267">
        <v>1</v>
      </c>
      <c r="EQ372" s="267">
        <v>0</v>
      </c>
      <c r="ER372" s="267" t="s">
        <v>1230</v>
      </c>
    </row>
    <row r="373" spans="1:148" x14ac:dyDescent="0.35">
      <c r="A373" s="267" t="s">
        <v>1256</v>
      </c>
      <c r="B373" s="267">
        <v>1000</v>
      </c>
      <c r="C373" s="267">
        <v>1000</v>
      </c>
      <c r="D373" s="267">
        <v>1000</v>
      </c>
      <c r="E373" s="267">
        <v>1000</v>
      </c>
      <c r="F373" s="267">
        <v>1000</v>
      </c>
      <c r="G373" s="267">
        <v>1000</v>
      </c>
      <c r="H373" s="267">
        <v>1000</v>
      </c>
      <c r="I373" s="267">
        <v>1000</v>
      </c>
      <c r="J373" s="267">
        <v>1000</v>
      </c>
      <c r="K373" s="267">
        <v>1000</v>
      </c>
      <c r="L373" s="267">
        <v>1000</v>
      </c>
      <c r="M373" s="267">
        <v>1000</v>
      </c>
      <c r="N373" s="267">
        <v>1000</v>
      </c>
      <c r="O373" s="267">
        <v>1000</v>
      </c>
      <c r="P373" s="267">
        <v>1000</v>
      </c>
      <c r="Q373" s="267">
        <v>1000</v>
      </c>
      <c r="R373" s="267">
        <v>1000</v>
      </c>
      <c r="S373" s="267">
        <v>1000</v>
      </c>
      <c r="T373" s="267">
        <v>1000</v>
      </c>
      <c r="U373" s="267">
        <v>1000</v>
      </c>
      <c r="V373" s="267">
        <v>1000</v>
      </c>
      <c r="W373" s="267">
        <v>1000</v>
      </c>
      <c r="X373" s="267">
        <v>1000</v>
      </c>
      <c r="Y373" s="267">
        <v>1000</v>
      </c>
      <c r="Z373" s="267">
        <v>1000</v>
      </c>
      <c r="AA373" s="267">
        <v>1000</v>
      </c>
      <c r="AB373" s="267">
        <v>1000</v>
      </c>
      <c r="AC373" s="267">
        <v>1000</v>
      </c>
      <c r="AD373" s="267">
        <v>1000</v>
      </c>
      <c r="AE373" s="267">
        <v>1000</v>
      </c>
      <c r="AF373" s="267">
        <v>1000</v>
      </c>
      <c r="AG373" s="267">
        <v>1000</v>
      </c>
      <c r="AH373" s="267">
        <v>1000</v>
      </c>
      <c r="AI373" s="267">
        <v>1000</v>
      </c>
      <c r="AJ373" s="267">
        <v>1000</v>
      </c>
      <c r="AK373" s="267">
        <v>1000</v>
      </c>
      <c r="AL373" s="267">
        <v>1000</v>
      </c>
      <c r="AM373" s="267">
        <v>1000</v>
      </c>
      <c r="AN373" s="267">
        <v>1000</v>
      </c>
      <c r="AO373" s="267">
        <v>1000</v>
      </c>
      <c r="AP373" s="267">
        <v>1000</v>
      </c>
      <c r="AQ373" s="267">
        <v>1000</v>
      </c>
      <c r="AR373" s="267">
        <v>1000</v>
      </c>
      <c r="AS373" s="267">
        <v>1000</v>
      </c>
      <c r="AT373" s="267">
        <v>1000</v>
      </c>
      <c r="AU373" s="267">
        <v>1000</v>
      </c>
      <c r="AV373" s="267">
        <v>1000</v>
      </c>
      <c r="AW373" s="267">
        <v>1000</v>
      </c>
      <c r="AX373" s="267">
        <v>1000</v>
      </c>
      <c r="AY373" s="267">
        <v>1000</v>
      </c>
      <c r="AZ373" s="267">
        <v>1000</v>
      </c>
      <c r="BA373" s="267">
        <v>1000</v>
      </c>
      <c r="BB373" s="267">
        <v>1000</v>
      </c>
      <c r="BC373" s="267">
        <v>1000</v>
      </c>
      <c r="BD373" s="267">
        <v>1000</v>
      </c>
      <c r="BE373" s="267">
        <v>1000</v>
      </c>
      <c r="BF373" s="267">
        <v>1000</v>
      </c>
      <c r="BG373" s="267">
        <v>1000</v>
      </c>
      <c r="BH373" s="267">
        <v>1000</v>
      </c>
      <c r="BI373" s="267">
        <v>1000</v>
      </c>
      <c r="BJ373" s="267">
        <v>1000</v>
      </c>
      <c r="BK373" s="267">
        <v>1000</v>
      </c>
      <c r="BL373" s="267">
        <v>1000</v>
      </c>
      <c r="BM373" s="267">
        <v>1000</v>
      </c>
      <c r="BN373" s="267">
        <v>1000</v>
      </c>
      <c r="BO373" s="267">
        <v>1000</v>
      </c>
      <c r="BP373" s="267">
        <v>1000</v>
      </c>
      <c r="BQ373" s="267">
        <v>1000</v>
      </c>
      <c r="BR373" s="267">
        <v>1000</v>
      </c>
      <c r="BS373" s="267">
        <v>1000</v>
      </c>
      <c r="BT373" s="267">
        <v>1000</v>
      </c>
      <c r="BU373" s="267">
        <v>1000</v>
      </c>
      <c r="BV373" s="267">
        <v>1000</v>
      </c>
      <c r="BW373" s="267">
        <v>1000</v>
      </c>
      <c r="BX373" s="267">
        <v>1000</v>
      </c>
      <c r="BY373" s="267">
        <v>1000</v>
      </c>
      <c r="BZ373" s="267">
        <v>1000</v>
      </c>
      <c r="CA373" s="267">
        <v>1000</v>
      </c>
      <c r="CB373" s="267">
        <v>1000</v>
      </c>
      <c r="CC373" s="267">
        <v>1000</v>
      </c>
      <c r="CD373" s="267">
        <v>1000</v>
      </c>
      <c r="CE373" s="267">
        <v>1000</v>
      </c>
      <c r="CF373" s="267">
        <v>1000</v>
      </c>
      <c r="CG373" s="267">
        <v>1000</v>
      </c>
      <c r="CH373" s="267">
        <v>1000</v>
      </c>
      <c r="CI373" s="267">
        <v>1000</v>
      </c>
      <c r="CJ373" s="267">
        <v>1000</v>
      </c>
      <c r="CK373" s="267">
        <v>1000</v>
      </c>
      <c r="CL373" s="267">
        <v>1000</v>
      </c>
      <c r="CM373" s="267">
        <v>1000</v>
      </c>
      <c r="CN373" s="267">
        <v>1000</v>
      </c>
      <c r="CO373" s="267">
        <v>1000</v>
      </c>
      <c r="CP373" s="267">
        <v>1000</v>
      </c>
      <c r="CQ373" s="267">
        <v>1000</v>
      </c>
      <c r="CR373" s="267">
        <v>1000</v>
      </c>
      <c r="CS373" s="267">
        <v>1000</v>
      </c>
      <c r="CT373" s="267">
        <v>1000</v>
      </c>
      <c r="CU373" s="267">
        <v>1000</v>
      </c>
      <c r="CV373" s="267">
        <v>1000</v>
      </c>
      <c r="CW373" s="267">
        <v>1000</v>
      </c>
      <c r="CX373" s="267">
        <v>1000</v>
      </c>
      <c r="CY373" s="267">
        <v>1000</v>
      </c>
      <c r="CZ373" s="267">
        <v>1000</v>
      </c>
      <c r="DA373" s="267">
        <v>1000</v>
      </c>
      <c r="DB373" s="267">
        <v>1000</v>
      </c>
      <c r="DC373" s="267">
        <v>1000</v>
      </c>
      <c r="DD373" s="267">
        <v>1000</v>
      </c>
      <c r="DE373" s="267">
        <v>1000</v>
      </c>
      <c r="DF373" s="267">
        <v>28000</v>
      </c>
      <c r="DG373" s="267">
        <v>1000</v>
      </c>
      <c r="DH373" s="267">
        <v>2000</v>
      </c>
      <c r="DI373" s="267">
        <v>1000</v>
      </c>
      <c r="DJ373" s="267">
        <v>1000</v>
      </c>
      <c r="DK373" s="267">
        <v>1000</v>
      </c>
      <c r="DL373" s="267">
        <v>1000</v>
      </c>
      <c r="DM373" s="267">
        <v>1000</v>
      </c>
      <c r="DN373" s="267">
        <v>1000</v>
      </c>
      <c r="DO373" s="267">
        <v>1000</v>
      </c>
      <c r="DP373" s="267">
        <v>1000</v>
      </c>
      <c r="DQ373" s="267">
        <v>1000</v>
      </c>
      <c r="DR373" s="267">
        <v>1000</v>
      </c>
      <c r="DS373" s="267">
        <v>4000</v>
      </c>
      <c r="DT373" s="267">
        <v>13000</v>
      </c>
      <c r="DU373" s="267">
        <v>18000</v>
      </c>
      <c r="DV373" s="267">
        <v>1000</v>
      </c>
      <c r="DW373" s="267">
        <v>62000</v>
      </c>
      <c r="DX373" s="267">
        <v>17000</v>
      </c>
      <c r="DY373" s="267">
        <v>40000</v>
      </c>
      <c r="DZ373" s="267">
        <v>13000</v>
      </c>
      <c r="EA373" s="267">
        <v>13000</v>
      </c>
      <c r="EB373" s="267">
        <v>1000</v>
      </c>
      <c r="EC373" s="267">
        <v>26000</v>
      </c>
      <c r="ED373" s="267">
        <v>10000</v>
      </c>
      <c r="EE373" s="267">
        <v>45000</v>
      </c>
      <c r="EF373" s="267">
        <v>13000</v>
      </c>
      <c r="EG373" s="267">
        <v>57000</v>
      </c>
      <c r="EH373" s="267">
        <v>10000</v>
      </c>
      <c r="EI373" s="267">
        <v>64000</v>
      </c>
      <c r="EJ373" s="267">
        <v>10000</v>
      </c>
      <c r="EK373" s="267">
        <v>0</v>
      </c>
      <c r="EL373" s="267">
        <v>0</v>
      </c>
      <c r="EM373" s="267">
        <v>0</v>
      </c>
      <c r="EN373" s="267">
        <v>0</v>
      </c>
      <c r="EO373" s="267">
        <v>0</v>
      </c>
      <c r="EP373" s="267">
        <v>1</v>
      </c>
      <c r="EQ373" s="267">
        <v>0</v>
      </c>
      <c r="ER373" s="267" t="s">
        <v>1254</v>
      </c>
    </row>
    <row r="374" spans="1:148" x14ac:dyDescent="0.35">
      <c r="A374" s="267" t="s">
        <v>1271</v>
      </c>
      <c r="B374" s="267">
        <v>1000</v>
      </c>
      <c r="C374" s="267">
        <v>1000</v>
      </c>
      <c r="D374" s="267">
        <v>1000</v>
      </c>
      <c r="E374" s="267">
        <v>1000</v>
      </c>
      <c r="F374" s="267">
        <v>1000</v>
      </c>
      <c r="G374" s="267">
        <v>1000</v>
      </c>
      <c r="H374" s="267">
        <v>1000</v>
      </c>
      <c r="I374" s="267">
        <v>1000</v>
      </c>
      <c r="J374" s="267">
        <v>1000</v>
      </c>
      <c r="K374" s="267">
        <v>1000</v>
      </c>
      <c r="L374" s="267">
        <v>1000</v>
      </c>
      <c r="M374" s="267">
        <v>1000</v>
      </c>
      <c r="N374" s="267">
        <v>1000</v>
      </c>
      <c r="O374" s="267">
        <v>1000</v>
      </c>
      <c r="P374" s="267">
        <v>1000</v>
      </c>
      <c r="Q374" s="267">
        <v>1000</v>
      </c>
      <c r="R374" s="267">
        <v>1000</v>
      </c>
      <c r="S374" s="267">
        <v>1000</v>
      </c>
      <c r="T374" s="267">
        <v>1000</v>
      </c>
      <c r="U374" s="267">
        <v>1000</v>
      </c>
      <c r="V374" s="267">
        <v>1000</v>
      </c>
      <c r="W374" s="267">
        <v>1000</v>
      </c>
      <c r="X374" s="267">
        <v>1000</v>
      </c>
      <c r="Y374" s="267">
        <v>1000</v>
      </c>
      <c r="Z374" s="267">
        <v>1000</v>
      </c>
      <c r="AA374" s="267">
        <v>1000</v>
      </c>
      <c r="AB374" s="267">
        <v>1000</v>
      </c>
      <c r="AC374" s="267">
        <v>1000</v>
      </c>
      <c r="AD374" s="267">
        <v>1000</v>
      </c>
      <c r="AE374" s="267">
        <v>1000</v>
      </c>
      <c r="AF374" s="267">
        <v>1000</v>
      </c>
      <c r="AG374" s="267">
        <v>1000</v>
      </c>
      <c r="AH374" s="267">
        <v>1000</v>
      </c>
      <c r="AI374" s="267">
        <v>1000</v>
      </c>
      <c r="AJ374" s="267">
        <v>1000</v>
      </c>
      <c r="AK374" s="267">
        <v>1000</v>
      </c>
      <c r="AL374" s="267">
        <v>1000</v>
      </c>
      <c r="AM374" s="267">
        <v>1000</v>
      </c>
      <c r="AN374" s="267">
        <v>1000</v>
      </c>
      <c r="AO374" s="267">
        <v>1000</v>
      </c>
      <c r="AP374" s="267">
        <v>1000</v>
      </c>
      <c r="AQ374" s="267">
        <v>1000</v>
      </c>
      <c r="AR374" s="267">
        <v>1000</v>
      </c>
      <c r="AS374" s="267">
        <v>1000</v>
      </c>
      <c r="AT374" s="267">
        <v>1000</v>
      </c>
      <c r="AU374" s="267">
        <v>1000</v>
      </c>
      <c r="AV374" s="267">
        <v>1000</v>
      </c>
      <c r="AW374" s="267">
        <v>1000</v>
      </c>
      <c r="AX374" s="267">
        <v>1000</v>
      </c>
      <c r="AY374" s="267">
        <v>1000</v>
      </c>
      <c r="AZ374" s="267">
        <v>1000</v>
      </c>
      <c r="BA374" s="267">
        <v>1000</v>
      </c>
      <c r="BB374" s="267">
        <v>1000</v>
      </c>
      <c r="BC374" s="267">
        <v>1000</v>
      </c>
      <c r="BD374" s="267">
        <v>1000</v>
      </c>
      <c r="BE374" s="267">
        <v>1000</v>
      </c>
      <c r="BF374" s="267">
        <v>1000</v>
      </c>
      <c r="BG374" s="267">
        <v>1000</v>
      </c>
      <c r="BH374" s="267">
        <v>1000</v>
      </c>
      <c r="BI374" s="267">
        <v>1000</v>
      </c>
      <c r="BJ374" s="267">
        <v>1000</v>
      </c>
      <c r="BK374" s="267">
        <v>1000</v>
      </c>
      <c r="BL374" s="267">
        <v>1000</v>
      </c>
      <c r="BM374" s="267">
        <v>1000</v>
      </c>
      <c r="BN374" s="267">
        <v>1000</v>
      </c>
      <c r="BO374" s="267">
        <v>1000</v>
      </c>
      <c r="BP374" s="267">
        <v>1000</v>
      </c>
      <c r="BQ374" s="267">
        <v>1000</v>
      </c>
      <c r="BR374" s="267">
        <v>1000</v>
      </c>
      <c r="BS374" s="267">
        <v>1000</v>
      </c>
      <c r="BT374" s="267">
        <v>1000</v>
      </c>
      <c r="BU374" s="267">
        <v>1000</v>
      </c>
      <c r="BV374" s="267">
        <v>1000</v>
      </c>
      <c r="BW374" s="267">
        <v>1000</v>
      </c>
      <c r="BX374" s="267">
        <v>1000</v>
      </c>
      <c r="BY374" s="267">
        <v>1000</v>
      </c>
      <c r="BZ374" s="267">
        <v>1000</v>
      </c>
      <c r="CA374" s="267">
        <v>1000</v>
      </c>
      <c r="CB374" s="267">
        <v>1000</v>
      </c>
      <c r="CC374" s="267">
        <v>1000</v>
      </c>
      <c r="CD374" s="267">
        <v>1000</v>
      </c>
      <c r="CE374" s="267">
        <v>1000</v>
      </c>
      <c r="CF374" s="267">
        <v>1000</v>
      </c>
      <c r="CG374" s="267">
        <v>1000</v>
      </c>
      <c r="CH374" s="267">
        <v>1000</v>
      </c>
      <c r="CI374" s="267">
        <v>1000</v>
      </c>
      <c r="CJ374" s="267">
        <v>1000</v>
      </c>
      <c r="CK374" s="267">
        <v>1000</v>
      </c>
      <c r="CL374" s="267">
        <v>1000</v>
      </c>
      <c r="CM374" s="267">
        <v>1000</v>
      </c>
      <c r="CN374" s="267">
        <v>1000</v>
      </c>
      <c r="CO374" s="267">
        <v>1000</v>
      </c>
      <c r="CP374" s="267">
        <v>1000</v>
      </c>
      <c r="CQ374" s="267">
        <v>1000</v>
      </c>
      <c r="CR374" s="267">
        <v>1000</v>
      </c>
      <c r="CS374" s="267">
        <v>1000</v>
      </c>
      <c r="CT374" s="267">
        <v>1000</v>
      </c>
      <c r="CU374" s="267">
        <v>1000</v>
      </c>
      <c r="CV374" s="267">
        <v>1000</v>
      </c>
      <c r="CW374" s="267">
        <v>1000</v>
      </c>
      <c r="CX374" s="267">
        <v>1000</v>
      </c>
      <c r="CY374" s="267">
        <v>1000</v>
      </c>
      <c r="CZ374" s="267">
        <v>1000</v>
      </c>
      <c r="DA374" s="267">
        <v>1000</v>
      </c>
      <c r="DB374" s="267">
        <v>1000</v>
      </c>
      <c r="DC374" s="267">
        <v>1000</v>
      </c>
      <c r="DD374" s="267">
        <v>1000</v>
      </c>
      <c r="DE374" s="267">
        <v>1000</v>
      </c>
      <c r="DF374" s="267">
        <v>28000</v>
      </c>
      <c r="DG374" s="267">
        <v>1000</v>
      </c>
      <c r="DH374" s="267">
        <v>2000</v>
      </c>
      <c r="DI374" s="267">
        <v>1000</v>
      </c>
      <c r="DJ374" s="267">
        <v>1000</v>
      </c>
      <c r="DK374" s="267">
        <v>1000</v>
      </c>
      <c r="DL374" s="267">
        <v>1000</v>
      </c>
      <c r="DM374" s="267">
        <v>1000</v>
      </c>
      <c r="DN374" s="267">
        <v>1000</v>
      </c>
      <c r="DO374" s="267">
        <v>1000</v>
      </c>
      <c r="DP374" s="267">
        <v>1000</v>
      </c>
      <c r="DQ374" s="267">
        <v>1000</v>
      </c>
      <c r="DR374" s="267">
        <v>1000</v>
      </c>
      <c r="DS374" s="267">
        <v>4000</v>
      </c>
      <c r="DT374" s="267">
        <v>13000</v>
      </c>
      <c r="DU374" s="267">
        <v>18000</v>
      </c>
      <c r="DV374" s="267">
        <v>1000</v>
      </c>
      <c r="DW374" s="267">
        <v>62000</v>
      </c>
      <c r="DX374" s="267">
        <v>17000</v>
      </c>
      <c r="DY374" s="267">
        <v>40000</v>
      </c>
      <c r="DZ374" s="267">
        <v>13000</v>
      </c>
      <c r="EA374" s="267">
        <v>13000</v>
      </c>
      <c r="EB374" s="267">
        <v>1000</v>
      </c>
      <c r="EC374" s="267">
        <v>26000</v>
      </c>
      <c r="ED374" s="267">
        <v>10000</v>
      </c>
      <c r="EE374" s="267">
        <v>45000</v>
      </c>
      <c r="EF374" s="267">
        <v>13000</v>
      </c>
      <c r="EG374" s="267">
        <v>57000</v>
      </c>
      <c r="EH374" s="267">
        <v>10000</v>
      </c>
      <c r="EI374" s="267">
        <v>64000</v>
      </c>
      <c r="EJ374" s="267">
        <v>10000</v>
      </c>
      <c r="EK374" s="267">
        <v>0</v>
      </c>
      <c r="EL374" s="267">
        <v>0</v>
      </c>
      <c r="EM374" s="267">
        <v>0</v>
      </c>
      <c r="EN374" s="267">
        <v>0</v>
      </c>
      <c r="EO374" s="267">
        <v>0</v>
      </c>
      <c r="EP374" s="267">
        <v>1</v>
      </c>
      <c r="EQ374" s="267">
        <v>0</v>
      </c>
      <c r="ER374" s="267" t="s">
        <v>1269</v>
      </c>
    </row>
    <row r="375" spans="1:148" x14ac:dyDescent="0.35">
      <c r="A375" s="267" t="s">
        <v>1298</v>
      </c>
      <c r="B375" s="267">
        <v>1000</v>
      </c>
      <c r="C375" s="267">
        <v>1000</v>
      </c>
      <c r="D375" s="267">
        <v>1000</v>
      </c>
      <c r="E375" s="267">
        <v>1000</v>
      </c>
      <c r="F375" s="267">
        <v>1000</v>
      </c>
      <c r="G375" s="267">
        <v>1000</v>
      </c>
      <c r="H375" s="267">
        <v>1000</v>
      </c>
      <c r="I375" s="267">
        <v>1000</v>
      </c>
      <c r="J375" s="267">
        <v>1000</v>
      </c>
      <c r="K375" s="267">
        <v>1000</v>
      </c>
      <c r="L375" s="267">
        <v>1000</v>
      </c>
      <c r="M375" s="267">
        <v>1000</v>
      </c>
      <c r="N375" s="267">
        <v>1000</v>
      </c>
      <c r="O375" s="267">
        <v>1000</v>
      </c>
      <c r="P375" s="267">
        <v>1000</v>
      </c>
      <c r="Q375" s="267">
        <v>1000</v>
      </c>
      <c r="R375" s="267">
        <v>1000</v>
      </c>
      <c r="S375" s="267">
        <v>1000</v>
      </c>
      <c r="T375" s="267">
        <v>1000</v>
      </c>
      <c r="U375" s="267">
        <v>1000</v>
      </c>
      <c r="V375" s="267">
        <v>1000</v>
      </c>
      <c r="W375" s="267">
        <v>1000</v>
      </c>
      <c r="X375" s="267">
        <v>1000</v>
      </c>
      <c r="Y375" s="267">
        <v>1000</v>
      </c>
      <c r="Z375" s="267">
        <v>1000</v>
      </c>
      <c r="AA375" s="267">
        <v>1000</v>
      </c>
      <c r="AB375" s="267">
        <v>1000</v>
      </c>
      <c r="AC375" s="267">
        <v>1000</v>
      </c>
      <c r="AD375" s="267">
        <v>1000</v>
      </c>
      <c r="AE375" s="267">
        <v>1000</v>
      </c>
      <c r="AF375" s="267">
        <v>1000</v>
      </c>
      <c r="AG375" s="267">
        <v>1000</v>
      </c>
      <c r="AH375" s="267">
        <v>1000</v>
      </c>
      <c r="AI375" s="267">
        <v>1000</v>
      </c>
      <c r="AJ375" s="267">
        <v>1000</v>
      </c>
      <c r="AK375" s="267">
        <v>1000</v>
      </c>
      <c r="AL375" s="267">
        <v>1000</v>
      </c>
      <c r="AM375" s="267">
        <v>1000</v>
      </c>
      <c r="AN375" s="267">
        <v>1000</v>
      </c>
      <c r="AO375" s="267">
        <v>1000</v>
      </c>
      <c r="AP375" s="267">
        <v>1000</v>
      </c>
      <c r="AQ375" s="267">
        <v>1000</v>
      </c>
      <c r="AR375" s="267">
        <v>1000</v>
      </c>
      <c r="AS375" s="267">
        <v>1000</v>
      </c>
      <c r="AT375" s="267">
        <v>1000</v>
      </c>
      <c r="AU375" s="267">
        <v>1000</v>
      </c>
      <c r="AV375" s="267">
        <v>1000</v>
      </c>
      <c r="AW375" s="267">
        <v>1000</v>
      </c>
      <c r="AX375" s="267">
        <v>1000</v>
      </c>
      <c r="AY375" s="267">
        <v>1000</v>
      </c>
      <c r="AZ375" s="267">
        <v>1000</v>
      </c>
      <c r="BA375" s="267">
        <v>1000</v>
      </c>
      <c r="BB375" s="267">
        <v>1000</v>
      </c>
      <c r="BC375" s="267">
        <v>1000</v>
      </c>
      <c r="BD375" s="267">
        <v>1000</v>
      </c>
      <c r="BE375" s="267">
        <v>1000</v>
      </c>
      <c r="BF375" s="267">
        <v>1000</v>
      </c>
      <c r="BG375" s="267">
        <v>1000</v>
      </c>
      <c r="BH375" s="267">
        <v>1000</v>
      </c>
      <c r="BI375" s="267">
        <v>1000</v>
      </c>
      <c r="BJ375" s="267">
        <v>1000</v>
      </c>
      <c r="BK375" s="267">
        <v>1000</v>
      </c>
      <c r="BL375" s="267">
        <v>1000</v>
      </c>
      <c r="BM375" s="267">
        <v>1000</v>
      </c>
      <c r="BN375" s="267">
        <v>1000</v>
      </c>
      <c r="BO375" s="267">
        <v>1000</v>
      </c>
      <c r="BP375" s="267">
        <v>1000</v>
      </c>
      <c r="BQ375" s="267">
        <v>1000</v>
      </c>
      <c r="BR375" s="267">
        <v>1000</v>
      </c>
      <c r="BS375" s="267">
        <v>1000</v>
      </c>
      <c r="BT375" s="267">
        <v>1000</v>
      </c>
      <c r="BU375" s="267">
        <v>1000</v>
      </c>
      <c r="BV375" s="267">
        <v>1000</v>
      </c>
      <c r="BW375" s="267">
        <v>1000</v>
      </c>
      <c r="BX375" s="267">
        <v>1000</v>
      </c>
      <c r="BY375" s="267">
        <v>1000</v>
      </c>
      <c r="BZ375" s="267">
        <v>1000</v>
      </c>
      <c r="CA375" s="267">
        <v>1000</v>
      </c>
      <c r="CB375" s="267">
        <v>1000</v>
      </c>
      <c r="CC375" s="267">
        <v>1000</v>
      </c>
      <c r="CD375" s="267">
        <v>1000</v>
      </c>
      <c r="CE375" s="267">
        <v>1000</v>
      </c>
      <c r="CF375" s="267">
        <v>1000</v>
      </c>
      <c r="CG375" s="267">
        <v>1000</v>
      </c>
      <c r="CH375" s="267">
        <v>1000</v>
      </c>
      <c r="CI375" s="267">
        <v>1000</v>
      </c>
      <c r="CJ375" s="267">
        <v>1000</v>
      </c>
      <c r="CK375" s="267">
        <v>1000</v>
      </c>
      <c r="CL375" s="267">
        <v>1000</v>
      </c>
      <c r="CM375" s="267">
        <v>1000</v>
      </c>
      <c r="CN375" s="267">
        <v>1000</v>
      </c>
      <c r="CO375" s="267">
        <v>1000</v>
      </c>
      <c r="CP375" s="267">
        <v>1000</v>
      </c>
      <c r="CQ375" s="267">
        <v>1000</v>
      </c>
      <c r="CR375" s="267">
        <v>1000</v>
      </c>
      <c r="CS375" s="267">
        <v>1000</v>
      </c>
      <c r="CT375" s="267">
        <v>1000</v>
      </c>
      <c r="CU375" s="267">
        <v>1000</v>
      </c>
      <c r="CV375" s="267">
        <v>1000</v>
      </c>
      <c r="CW375" s="267">
        <v>1000</v>
      </c>
      <c r="CX375" s="267">
        <v>1000</v>
      </c>
      <c r="CY375" s="267">
        <v>1000</v>
      </c>
      <c r="CZ375" s="267">
        <v>1000</v>
      </c>
      <c r="DA375" s="267">
        <v>1000</v>
      </c>
      <c r="DB375" s="267">
        <v>1000</v>
      </c>
      <c r="DC375" s="267">
        <v>1000</v>
      </c>
      <c r="DD375" s="267">
        <v>1000</v>
      </c>
      <c r="DE375" s="267">
        <v>1000</v>
      </c>
      <c r="DF375" s="267">
        <v>28000</v>
      </c>
      <c r="DG375" s="267">
        <v>1000</v>
      </c>
      <c r="DH375" s="267">
        <v>2000</v>
      </c>
      <c r="DI375" s="267">
        <v>1000</v>
      </c>
      <c r="DJ375" s="267">
        <v>1000</v>
      </c>
      <c r="DK375" s="267">
        <v>1000</v>
      </c>
      <c r="DL375" s="267">
        <v>1000</v>
      </c>
      <c r="DM375" s="267">
        <v>1000</v>
      </c>
      <c r="DN375" s="267">
        <v>1000</v>
      </c>
      <c r="DO375" s="267">
        <v>1000</v>
      </c>
      <c r="DP375" s="267">
        <v>1000</v>
      </c>
      <c r="DQ375" s="267">
        <v>1000</v>
      </c>
      <c r="DR375" s="267">
        <v>1000</v>
      </c>
      <c r="DS375" s="267">
        <v>4000</v>
      </c>
      <c r="DT375" s="267">
        <v>13000</v>
      </c>
      <c r="DU375" s="267">
        <v>18000</v>
      </c>
      <c r="DV375" s="267">
        <v>1000</v>
      </c>
      <c r="DW375" s="267">
        <v>62000</v>
      </c>
      <c r="DX375" s="267">
        <v>17000</v>
      </c>
      <c r="DY375" s="267">
        <v>40000</v>
      </c>
      <c r="DZ375" s="267">
        <v>13000</v>
      </c>
      <c r="EA375" s="267">
        <v>13000</v>
      </c>
      <c r="EB375" s="267">
        <v>1000</v>
      </c>
      <c r="EC375" s="267">
        <v>26000</v>
      </c>
      <c r="ED375" s="267">
        <v>10000</v>
      </c>
      <c r="EE375" s="267">
        <v>45000</v>
      </c>
      <c r="EF375" s="267">
        <v>13000</v>
      </c>
      <c r="EG375" s="267">
        <v>57000</v>
      </c>
      <c r="EH375" s="267">
        <v>10000</v>
      </c>
      <c r="EI375" s="267">
        <v>64000</v>
      </c>
      <c r="EJ375" s="267">
        <v>10000</v>
      </c>
      <c r="EK375" s="267">
        <v>0</v>
      </c>
      <c r="EL375" s="267">
        <v>0</v>
      </c>
      <c r="EM375" s="267">
        <v>0</v>
      </c>
      <c r="EN375" s="267">
        <v>0</v>
      </c>
      <c r="EO375" s="267">
        <v>0</v>
      </c>
      <c r="EP375" s="267">
        <v>1</v>
      </c>
      <c r="EQ375" s="267">
        <v>0</v>
      </c>
      <c r="ER375" s="267" t="s">
        <v>1296</v>
      </c>
    </row>
    <row r="376" spans="1:148" x14ac:dyDescent="0.35">
      <c r="A376" s="267" t="s">
        <v>1340</v>
      </c>
      <c r="B376" s="267">
        <v>1000</v>
      </c>
      <c r="C376" s="267">
        <v>1000</v>
      </c>
      <c r="D376" s="267">
        <v>1000</v>
      </c>
      <c r="E376" s="267">
        <v>1000</v>
      </c>
      <c r="F376" s="267">
        <v>1000</v>
      </c>
      <c r="G376" s="267">
        <v>1000</v>
      </c>
      <c r="H376" s="267">
        <v>1000</v>
      </c>
      <c r="I376" s="267">
        <v>1000</v>
      </c>
      <c r="J376" s="267">
        <v>1000</v>
      </c>
      <c r="K376" s="267">
        <v>1000</v>
      </c>
      <c r="L376" s="267">
        <v>1000</v>
      </c>
      <c r="M376" s="267">
        <v>1000</v>
      </c>
      <c r="N376" s="267">
        <v>1000</v>
      </c>
      <c r="O376" s="267">
        <v>1000</v>
      </c>
      <c r="P376" s="267">
        <v>1000</v>
      </c>
      <c r="Q376" s="267">
        <v>1000</v>
      </c>
      <c r="R376" s="267">
        <v>1000</v>
      </c>
      <c r="S376" s="267">
        <v>1000</v>
      </c>
      <c r="T376" s="267">
        <v>1000</v>
      </c>
      <c r="U376" s="267">
        <v>1000</v>
      </c>
      <c r="V376" s="267">
        <v>1000</v>
      </c>
      <c r="W376" s="267">
        <v>1000</v>
      </c>
      <c r="X376" s="267">
        <v>1000</v>
      </c>
      <c r="Y376" s="267">
        <v>1000</v>
      </c>
      <c r="Z376" s="267">
        <v>1000</v>
      </c>
      <c r="AA376" s="267">
        <v>1000</v>
      </c>
      <c r="AB376" s="267">
        <v>1000</v>
      </c>
      <c r="AC376" s="267">
        <v>1000</v>
      </c>
      <c r="AD376" s="267">
        <v>1000</v>
      </c>
      <c r="AE376" s="267">
        <v>1000</v>
      </c>
      <c r="AF376" s="267">
        <v>1000</v>
      </c>
      <c r="AG376" s="267">
        <v>1000</v>
      </c>
      <c r="AH376" s="267">
        <v>1000</v>
      </c>
      <c r="AI376" s="267">
        <v>1000</v>
      </c>
      <c r="AJ376" s="267">
        <v>1000</v>
      </c>
      <c r="AK376" s="267">
        <v>1000</v>
      </c>
      <c r="AL376" s="267">
        <v>1000</v>
      </c>
      <c r="AM376" s="267">
        <v>1000</v>
      </c>
      <c r="AN376" s="267">
        <v>1000</v>
      </c>
      <c r="AO376" s="267">
        <v>1000</v>
      </c>
      <c r="AP376" s="267">
        <v>1000</v>
      </c>
      <c r="AQ376" s="267">
        <v>1000</v>
      </c>
      <c r="AR376" s="267">
        <v>1000</v>
      </c>
      <c r="AS376" s="267">
        <v>1000</v>
      </c>
      <c r="AT376" s="267">
        <v>1000</v>
      </c>
      <c r="AU376" s="267">
        <v>1000</v>
      </c>
      <c r="AV376" s="267">
        <v>1000</v>
      </c>
      <c r="AW376" s="267">
        <v>1000</v>
      </c>
      <c r="AX376" s="267">
        <v>1000</v>
      </c>
      <c r="AY376" s="267">
        <v>1000</v>
      </c>
      <c r="AZ376" s="267">
        <v>1000</v>
      </c>
      <c r="BA376" s="267">
        <v>1000</v>
      </c>
      <c r="BB376" s="267">
        <v>1000</v>
      </c>
      <c r="BC376" s="267">
        <v>1000</v>
      </c>
      <c r="BD376" s="267">
        <v>1000</v>
      </c>
      <c r="BE376" s="267">
        <v>1000</v>
      </c>
      <c r="BF376" s="267">
        <v>1000</v>
      </c>
      <c r="BG376" s="267">
        <v>1000</v>
      </c>
      <c r="BH376" s="267">
        <v>1000</v>
      </c>
      <c r="BI376" s="267">
        <v>1000</v>
      </c>
      <c r="BJ376" s="267">
        <v>1000</v>
      </c>
      <c r="BK376" s="267">
        <v>1000</v>
      </c>
      <c r="BL376" s="267">
        <v>1000</v>
      </c>
      <c r="BM376" s="267">
        <v>1000</v>
      </c>
      <c r="BN376" s="267">
        <v>1000</v>
      </c>
      <c r="BO376" s="267">
        <v>1000</v>
      </c>
      <c r="BP376" s="267">
        <v>1000</v>
      </c>
      <c r="BQ376" s="267">
        <v>1000</v>
      </c>
      <c r="BR376" s="267">
        <v>1000</v>
      </c>
      <c r="BS376" s="267">
        <v>1000</v>
      </c>
      <c r="BT376" s="267">
        <v>1000</v>
      </c>
      <c r="BU376" s="267">
        <v>1000</v>
      </c>
      <c r="BV376" s="267">
        <v>1000</v>
      </c>
      <c r="BW376" s="267">
        <v>1000</v>
      </c>
      <c r="BX376" s="267">
        <v>1000</v>
      </c>
      <c r="BY376" s="267">
        <v>1000</v>
      </c>
      <c r="BZ376" s="267">
        <v>1000</v>
      </c>
      <c r="CA376" s="267">
        <v>1000</v>
      </c>
      <c r="CB376" s="267">
        <v>1000</v>
      </c>
      <c r="CC376" s="267">
        <v>1000</v>
      </c>
      <c r="CD376" s="267">
        <v>1000</v>
      </c>
      <c r="CE376" s="267">
        <v>1000</v>
      </c>
      <c r="CF376" s="267">
        <v>1000</v>
      </c>
      <c r="CG376" s="267">
        <v>1000</v>
      </c>
      <c r="CH376" s="267">
        <v>1000</v>
      </c>
      <c r="CI376" s="267">
        <v>1000</v>
      </c>
      <c r="CJ376" s="267">
        <v>1000</v>
      </c>
      <c r="CK376" s="267">
        <v>1000</v>
      </c>
      <c r="CL376" s="267">
        <v>1000</v>
      </c>
      <c r="CM376" s="267">
        <v>1000</v>
      </c>
      <c r="CN376" s="267">
        <v>1000</v>
      </c>
      <c r="CO376" s="267">
        <v>1000</v>
      </c>
      <c r="CP376" s="267">
        <v>1000</v>
      </c>
      <c r="CQ376" s="267">
        <v>1000</v>
      </c>
      <c r="CR376" s="267">
        <v>1000</v>
      </c>
      <c r="CS376" s="267">
        <v>1000</v>
      </c>
      <c r="CT376" s="267">
        <v>1000</v>
      </c>
      <c r="CU376" s="267">
        <v>1000</v>
      </c>
      <c r="CV376" s="267">
        <v>1000</v>
      </c>
      <c r="CW376" s="267">
        <v>1000</v>
      </c>
      <c r="CX376" s="267">
        <v>1000</v>
      </c>
      <c r="CY376" s="267">
        <v>1000</v>
      </c>
      <c r="CZ376" s="267">
        <v>1000</v>
      </c>
      <c r="DA376" s="267">
        <v>1000</v>
      </c>
      <c r="DB376" s="267">
        <v>1000</v>
      </c>
      <c r="DC376" s="267">
        <v>1000</v>
      </c>
      <c r="DD376" s="267">
        <v>1000</v>
      </c>
      <c r="DE376" s="267">
        <v>1000</v>
      </c>
      <c r="DF376" s="267">
        <v>28000</v>
      </c>
      <c r="DG376" s="267">
        <v>1000</v>
      </c>
      <c r="DH376" s="267">
        <v>2000</v>
      </c>
      <c r="DI376" s="267">
        <v>1000</v>
      </c>
      <c r="DJ376" s="267">
        <v>1000</v>
      </c>
      <c r="DK376" s="267">
        <v>1000</v>
      </c>
      <c r="DL376" s="267">
        <v>1000</v>
      </c>
      <c r="DM376" s="267">
        <v>1000</v>
      </c>
      <c r="DN376" s="267">
        <v>1000</v>
      </c>
      <c r="DO376" s="267">
        <v>1000</v>
      </c>
      <c r="DP376" s="267">
        <v>1000</v>
      </c>
      <c r="DQ376" s="267">
        <v>1000</v>
      </c>
      <c r="DR376" s="267">
        <v>1000</v>
      </c>
      <c r="DS376" s="267">
        <v>4000</v>
      </c>
      <c r="DT376" s="267">
        <v>13000</v>
      </c>
      <c r="DU376" s="267">
        <v>18000</v>
      </c>
      <c r="DV376" s="267">
        <v>1000</v>
      </c>
      <c r="DW376" s="267">
        <v>62000</v>
      </c>
      <c r="DX376" s="267">
        <v>17000</v>
      </c>
      <c r="DY376" s="267">
        <v>40000</v>
      </c>
      <c r="DZ376" s="267">
        <v>13000</v>
      </c>
      <c r="EA376" s="267">
        <v>13000</v>
      </c>
      <c r="EB376" s="267">
        <v>1000</v>
      </c>
      <c r="EC376" s="267">
        <v>26000</v>
      </c>
      <c r="ED376" s="267">
        <v>10000</v>
      </c>
      <c r="EE376" s="267">
        <v>45000</v>
      </c>
      <c r="EF376" s="267">
        <v>13000</v>
      </c>
      <c r="EG376" s="267">
        <v>57000</v>
      </c>
      <c r="EH376" s="267">
        <v>10000</v>
      </c>
      <c r="EI376" s="267">
        <v>64000</v>
      </c>
      <c r="EJ376" s="267">
        <v>10000</v>
      </c>
      <c r="EK376" s="267">
        <v>0</v>
      </c>
      <c r="EL376" s="267">
        <v>0</v>
      </c>
      <c r="EM376" s="267">
        <v>0</v>
      </c>
      <c r="EN376" s="267">
        <v>0</v>
      </c>
      <c r="EO376" s="267">
        <v>0</v>
      </c>
      <c r="EP376" s="267">
        <v>1</v>
      </c>
      <c r="EQ376" s="267">
        <v>0</v>
      </c>
      <c r="ER376" s="267" t="s">
        <v>1338</v>
      </c>
    </row>
    <row r="377" spans="1:148" x14ac:dyDescent="0.35">
      <c r="A377" s="267" t="s">
        <v>1367</v>
      </c>
      <c r="B377" s="267">
        <v>1000</v>
      </c>
      <c r="C377" s="267">
        <v>1000</v>
      </c>
      <c r="D377" s="267">
        <v>1000</v>
      </c>
      <c r="E377" s="267">
        <v>1000</v>
      </c>
      <c r="F377" s="267">
        <v>1000</v>
      </c>
      <c r="G377" s="267">
        <v>1000</v>
      </c>
      <c r="H377" s="267">
        <v>1000</v>
      </c>
      <c r="I377" s="267">
        <v>1000</v>
      </c>
      <c r="J377" s="267">
        <v>1000</v>
      </c>
      <c r="K377" s="267">
        <v>1000</v>
      </c>
      <c r="L377" s="267">
        <v>1000</v>
      </c>
      <c r="M377" s="267">
        <v>1000</v>
      </c>
      <c r="N377" s="267">
        <v>1000</v>
      </c>
      <c r="O377" s="267">
        <v>1000</v>
      </c>
      <c r="P377" s="267">
        <v>1000</v>
      </c>
      <c r="Q377" s="267">
        <v>1000</v>
      </c>
      <c r="R377" s="267">
        <v>1000</v>
      </c>
      <c r="S377" s="267">
        <v>1000</v>
      </c>
      <c r="T377" s="267">
        <v>1000</v>
      </c>
      <c r="U377" s="267">
        <v>1000</v>
      </c>
      <c r="V377" s="267">
        <v>1000</v>
      </c>
      <c r="W377" s="267">
        <v>1000</v>
      </c>
      <c r="X377" s="267">
        <v>1000</v>
      </c>
      <c r="Y377" s="267">
        <v>1000</v>
      </c>
      <c r="Z377" s="267">
        <v>1000</v>
      </c>
      <c r="AA377" s="267">
        <v>1000</v>
      </c>
      <c r="AB377" s="267">
        <v>1000</v>
      </c>
      <c r="AC377" s="267">
        <v>1000</v>
      </c>
      <c r="AD377" s="267">
        <v>1000</v>
      </c>
      <c r="AE377" s="267">
        <v>1000</v>
      </c>
      <c r="AF377" s="267">
        <v>1000</v>
      </c>
      <c r="AG377" s="267">
        <v>1000</v>
      </c>
      <c r="AH377" s="267">
        <v>1000</v>
      </c>
      <c r="AI377" s="267">
        <v>1000</v>
      </c>
      <c r="AJ377" s="267">
        <v>1000</v>
      </c>
      <c r="AK377" s="267">
        <v>1000</v>
      </c>
      <c r="AL377" s="267">
        <v>1000</v>
      </c>
      <c r="AM377" s="267">
        <v>1000</v>
      </c>
      <c r="AN377" s="267">
        <v>1000</v>
      </c>
      <c r="AO377" s="267">
        <v>1000</v>
      </c>
      <c r="AP377" s="267">
        <v>1000</v>
      </c>
      <c r="AQ377" s="267">
        <v>1000</v>
      </c>
      <c r="AR377" s="267">
        <v>1000</v>
      </c>
      <c r="AS377" s="267">
        <v>1000</v>
      </c>
      <c r="AT377" s="267">
        <v>1000</v>
      </c>
      <c r="AU377" s="267">
        <v>1000</v>
      </c>
      <c r="AV377" s="267">
        <v>1000</v>
      </c>
      <c r="AW377" s="267">
        <v>1000</v>
      </c>
      <c r="AX377" s="267">
        <v>1000</v>
      </c>
      <c r="AY377" s="267">
        <v>1000</v>
      </c>
      <c r="AZ377" s="267">
        <v>1000</v>
      </c>
      <c r="BA377" s="267">
        <v>1000</v>
      </c>
      <c r="BB377" s="267">
        <v>1000</v>
      </c>
      <c r="BC377" s="267">
        <v>1000</v>
      </c>
      <c r="BD377" s="267">
        <v>1000</v>
      </c>
      <c r="BE377" s="267">
        <v>1000</v>
      </c>
      <c r="BF377" s="267">
        <v>1000</v>
      </c>
      <c r="BG377" s="267">
        <v>1000</v>
      </c>
      <c r="BH377" s="267">
        <v>1000</v>
      </c>
      <c r="BI377" s="267">
        <v>1000</v>
      </c>
      <c r="BJ377" s="267">
        <v>1000</v>
      </c>
      <c r="BK377" s="267">
        <v>1000</v>
      </c>
      <c r="BL377" s="267">
        <v>1000</v>
      </c>
      <c r="BM377" s="267">
        <v>1000</v>
      </c>
      <c r="BN377" s="267">
        <v>1000</v>
      </c>
      <c r="BO377" s="267">
        <v>1000</v>
      </c>
      <c r="BP377" s="267">
        <v>1000</v>
      </c>
      <c r="BQ377" s="267">
        <v>1000</v>
      </c>
      <c r="BR377" s="267">
        <v>1000</v>
      </c>
      <c r="BS377" s="267">
        <v>1000</v>
      </c>
      <c r="BT377" s="267">
        <v>1000</v>
      </c>
      <c r="BU377" s="267">
        <v>1000</v>
      </c>
      <c r="BV377" s="267">
        <v>1000</v>
      </c>
      <c r="BW377" s="267">
        <v>1000</v>
      </c>
      <c r="BX377" s="267">
        <v>1000</v>
      </c>
      <c r="BY377" s="267">
        <v>1000</v>
      </c>
      <c r="BZ377" s="267">
        <v>1000</v>
      </c>
      <c r="CA377" s="267">
        <v>1000</v>
      </c>
      <c r="CB377" s="267">
        <v>1000</v>
      </c>
      <c r="CC377" s="267">
        <v>1000</v>
      </c>
      <c r="CD377" s="267">
        <v>1000</v>
      </c>
      <c r="CE377" s="267">
        <v>1000</v>
      </c>
      <c r="CF377" s="267">
        <v>1000</v>
      </c>
      <c r="CG377" s="267">
        <v>1000</v>
      </c>
      <c r="CH377" s="267">
        <v>1000</v>
      </c>
      <c r="CI377" s="267">
        <v>1000</v>
      </c>
      <c r="CJ377" s="267">
        <v>1000</v>
      </c>
      <c r="CK377" s="267">
        <v>1000</v>
      </c>
      <c r="CL377" s="267">
        <v>1000</v>
      </c>
      <c r="CM377" s="267">
        <v>1000</v>
      </c>
      <c r="CN377" s="267">
        <v>1000</v>
      </c>
      <c r="CO377" s="267">
        <v>1000</v>
      </c>
      <c r="CP377" s="267">
        <v>1000</v>
      </c>
      <c r="CQ377" s="267">
        <v>1000</v>
      </c>
      <c r="CR377" s="267">
        <v>1000</v>
      </c>
      <c r="CS377" s="267">
        <v>1000</v>
      </c>
      <c r="CT377" s="267">
        <v>1000</v>
      </c>
      <c r="CU377" s="267">
        <v>1000</v>
      </c>
      <c r="CV377" s="267">
        <v>1000</v>
      </c>
      <c r="CW377" s="267">
        <v>1000</v>
      </c>
      <c r="CX377" s="267">
        <v>1000</v>
      </c>
      <c r="CY377" s="267">
        <v>1000</v>
      </c>
      <c r="CZ377" s="267">
        <v>1000</v>
      </c>
      <c r="DA377" s="267">
        <v>1000</v>
      </c>
      <c r="DB377" s="267">
        <v>1000</v>
      </c>
      <c r="DC377" s="267">
        <v>1000</v>
      </c>
      <c r="DD377" s="267">
        <v>1000</v>
      </c>
      <c r="DE377" s="267">
        <v>1000</v>
      </c>
      <c r="DF377" s="267">
        <v>28000</v>
      </c>
      <c r="DG377" s="267">
        <v>1000</v>
      </c>
      <c r="DH377" s="267">
        <v>2000</v>
      </c>
      <c r="DI377" s="267">
        <v>1000</v>
      </c>
      <c r="DJ377" s="267">
        <v>1000</v>
      </c>
      <c r="DK377" s="267">
        <v>1000</v>
      </c>
      <c r="DL377" s="267">
        <v>1000</v>
      </c>
      <c r="DM377" s="267">
        <v>1000</v>
      </c>
      <c r="DN377" s="267">
        <v>1000</v>
      </c>
      <c r="DO377" s="267">
        <v>1000</v>
      </c>
      <c r="DP377" s="267">
        <v>1000</v>
      </c>
      <c r="DQ377" s="267">
        <v>1000</v>
      </c>
      <c r="DR377" s="267">
        <v>1000</v>
      </c>
      <c r="DS377" s="267">
        <v>4000</v>
      </c>
      <c r="DT377" s="267">
        <v>13000</v>
      </c>
      <c r="DU377" s="267">
        <v>18000</v>
      </c>
      <c r="DV377" s="267">
        <v>1000</v>
      </c>
      <c r="DW377" s="267">
        <v>62000</v>
      </c>
      <c r="DX377" s="267">
        <v>17000</v>
      </c>
      <c r="DY377" s="267">
        <v>40000</v>
      </c>
      <c r="DZ377" s="267">
        <v>13000</v>
      </c>
      <c r="EA377" s="267">
        <v>13000</v>
      </c>
      <c r="EB377" s="267">
        <v>1000</v>
      </c>
      <c r="EC377" s="267">
        <v>26000</v>
      </c>
      <c r="ED377" s="267">
        <v>10000</v>
      </c>
      <c r="EE377" s="267">
        <v>45000</v>
      </c>
      <c r="EF377" s="267">
        <v>13000</v>
      </c>
      <c r="EG377" s="267">
        <v>57000</v>
      </c>
      <c r="EH377" s="267">
        <v>10000</v>
      </c>
      <c r="EI377" s="267">
        <v>64000</v>
      </c>
      <c r="EJ377" s="267">
        <v>10000</v>
      </c>
      <c r="EK377" s="267">
        <v>0</v>
      </c>
      <c r="EL377" s="267">
        <v>0</v>
      </c>
      <c r="EM377" s="267">
        <v>0</v>
      </c>
      <c r="EN377" s="267">
        <v>0</v>
      </c>
      <c r="EO377" s="267">
        <v>0</v>
      </c>
      <c r="EP377" s="267">
        <v>1</v>
      </c>
      <c r="EQ377" s="267">
        <v>0</v>
      </c>
      <c r="ER377" s="267" t="s">
        <v>1365</v>
      </c>
    </row>
    <row r="378" spans="1:148" x14ac:dyDescent="0.35">
      <c r="A378" s="267" t="s">
        <v>1475</v>
      </c>
      <c r="B378" s="267">
        <v>1000</v>
      </c>
      <c r="C378" s="267">
        <v>1000</v>
      </c>
      <c r="D378" s="267">
        <v>1000</v>
      </c>
      <c r="E378" s="267">
        <v>1000</v>
      </c>
      <c r="F378" s="267">
        <v>1000</v>
      </c>
      <c r="G378" s="267">
        <v>1000</v>
      </c>
      <c r="H378" s="267">
        <v>1000</v>
      </c>
      <c r="I378" s="267">
        <v>1000</v>
      </c>
      <c r="J378" s="267">
        <v>1000</v>
      </c>
      <c r="K378" s="267">
        <v>1000</v>
      </c>
      <c r="L378" s="267">
        <v>1000</v>
      </c>
      <c r="M378" s="267">
        <v>1000</v>
      </c>
      <c r="N378" s="267">
        <v>1000</v>
      </c>
      <c r="O378" s="267">
        <v>1000</v>
      </c>
      <c r="P378" s="267">
        <v>1000</v>
      </c>
      <c r="Q378" s="267">
        <v>1000</v>
      </c>
      <c r="R378" s="267">
        <v>1000</v>
      </c>
      <c r="S378" s="267">
        <v>1000</v>
      </c>
      <c r="T378" s="267">
        <v>1000</v>
      </c>
      <c r="U378" s="267">
        <v>1000</v>
      </c>
      <c r="V378" s="267">
        <v>1000</v>
      </c>
      <c r="W378" s="267">
        <v>1000</v>
      </c>
      <c r="X378" s="267">
        <v>1000</v>
      </c>
      <c r="Y378" s="267">
        <v>1000</v>
      </c>
      <c r="Z378" s="267">
        <v>1000</v>
      </c>
      <c r="AA378" s="267">
        <v>1000</v>
      </c>
      <c r="AB378" s="267">
        <v>1000</v>
      </c>
      <c r="AC378" s="267">
        <v>1000</v>
      </c>
      <c r="AD378" s="267">
        <v>1000</v>
      </c>
      <c r="AE378" s="267">
        <v>1000</v>
      </c>
      <c r="AF378" s="267">
        <v>1000</v>
      </c>
      <c r="AG378" s="267">
        <v>1000</v>
      </c>
      <c r="AH378" s="267">
        <v>1000</v>
      </c>
      <c r="AI378" s="267">
        <v>1000</v>
      </c>
      <c r="AJ378" s="267">
        <v>1000</v>
      </c>
      <c r="AK378" s="267">
        <v>1000</v>
      </c>
      <c r="AL378" s="267">
        <v>1000</v>
      </c>
      <c r="AM378" s="267">
        <v>1000</v>
      </c>
      <c r="AN378" s="267">
        <v>1000</v>
      </c>
      <c r="AO378" s="267">
        <v>1000</v>
      </c>
      <c r="AP378" s="267">
        <v>1000</v>
      </c>
      <c r="AQ378" s="267">
        <v>1000</v>
      </c>
      <c r="AR378" s="267">
        <v>1000</v>
      </c>
      <c r="AS378" s="267">
        <v>1000</v>
      </c>
      <c r="AT378" s="267">
        <v>1000</v>
      </c>
      <c r="AU378" s="267">
        <v>1000</v>
      </c>
      <c r="AV378" s="267">
        <v>1000</v>
      </c>
      <c r="AW378" s="267">
        <v>1000</v>
      </c>
      <c r="AX378" s="267">
        <v>1000</v>
      </c>
      <c r="AY378" s="267">
        <v>1000</v>
      </c>
      <c r="AZ378" s="267">
        <v>1000</v>
      </c>
      <c r="BA378" s="267">
        <v>1000</v>
      </c>
      <c r="BB378" s="267">
        <v>1000</v>
      </c>
      <c r="BC378" s="267">
        <v>1000</v>
      </c>
      <c r="BD378" s="267">
        <v>1000</v>
      </c>
      <c r="BE378" s="267">
        <v>1000</v>
      </c>
      <c r="BF378" s="267">
        <v>1000</v>
      </c>
      <c r="BG378" s="267">
        <v>1000</v>
      </c>
      <c r="BH378" s="267">
        <v>1000</v>
      </c>
      <c r="BI378" s="267">
        <v>1000</v>
      </c>
      <c r="BJ378" s="267">
        <v>1000</v>
      </c>
      <c r="BK378" s="267">
        <v>1000</v>
      </c>
      <c r="BL378" s="267">
        <v>1000</v>
      </c>
      <c r="BM378" s="267">
        <v>1000</v>
      </c>
      <c r="BN378" s="267">
        <v>1000</v>
      </c>
      <c r="BO378" s="267">
        <v>1000</v>
      </c>
      <c r="BP378" s="267">
        <v>1000</v>
      </c>
      <c r="BQ378" s="267">
        <v>1000</v>
      </c>
      <c r="BR378" s="267">
        <v>1000</v>
      </c>
      <c r="BS378" s="267">
        <v>1000</v>
      </c>
      <c r="BT378" s="267">
        <v>1000</v>
      </c>
      <c r="BU378" s="267">
        <v>1000</v>
      </c>
      <c r="BV378" s="267">
        <v>1000</v>
      </c>
      <c r="BW378" s="267">
        <v>1000</v>
      </c>
      <c r="BX378" s="267">
        <v>1000</v>
      </c>
      <c r="BY378" s="267">
        <v>1000</v>
      </c>
      <c r="BZ378" s="267">
        <v>1000</v>
      </c>
      <c r="CA378" s="267">
        <v>1000</v>
      </c>
      <c r="CB378" s="267">
        <v>1000</v>
      </c>
      <c r="CC378" s="267">
        <v>1000</v>
      </c>
      <c r="CD378" s="267">
        <v>1000</v>
      </c>
      <c r="CE378" s="267">
        <v>1000</v>
      </c>
      <c r="CF378" s="267">
        <v>1000</v>
      </c>
      <c r="CG378" s="267">
        <v>1000</v>
      </c>
      <c r="CH378" s="267">
        <v>1000</v>
      </c>
      <c r="CI378" s="267">
        <v>1000</v>
      </c>
      <c r="CJ378" s="267">
        <v>1000</v>
      </c>
      <c r="CK378" s="267">
        <v>1000</v>
      </c>
      <c r="CL378" s="267">
        <v>1000</v>
      </c>
      <c r="CM378" s="267">
        <v>1000</v>
      </c>
      <c r="CN378" s="267">
        <v>1000</v>
      </c>
      <c r="CO378" s="267">
        <v>1000</v>
      </c>
      <c r="CP378" s="267">
        <v>1000</v>
      </c>
      <c r="CQ378" s="267">
        <v>1000</v>
      </c>
      <c r="CR378" s="267">
        <v>1000</v>
      </c>
      <c r="CS378" s="267">
        <v>1000</v>
      </c>
      <c r="CT378" s="267">
        <v>1000</v>
      </c>
      <c r="CU378" s="267">
        <v>1000</v>
      </c>
      <c r="CV378" s="267">
        <v>1000</v>
      </c>
      <c r="CW378" s="267">
        <v>1000</v>
      </c>
      <c r="CX378" s="267">
        <v>1000</v>
      </c>
      <c r="CY378" s="267">
        <v>1000</v>
      </c>
      <c r="CZ378" s="267">
        <v>1000</v>
      </c>
      <c r="DA378" s="267">
        <v>1000</v>
      </c>
      <c r="DB378" s="267">
        <v>1000</v>
      </c>
      <c r="DC378" s="267">
        <v>1000</v>
      </c>
      <c r="DD378" s="267">
        <v>1000</v>
      </c>
      <c r="DE378" s="267">
        <v>1000</v>
      </c>
      <c r="DF378" s="267">
        <v>28000</v>
      </c>
      <c r="DG378" s="267">
        <v>1000</v>
      </c>
      <c r="DH378" s="267">
        <v>2000</v>
      </c>
      <c r="DI378" s="267">
        <v>1000</v>
      </c>
      <c r="DJ378" s="267">
        <v>1000</v>
      </c>
      <c r="DK378" s="267">
        <v>1000</v>
      </c>
      <c r="DL378" s="267">
        <v>1000</v>
      </c>
      <c r="DM378" s="267">
        <v>1000</v>
      </c>
      <c r="DN378" s="267">
        <v>1000</v>
      </c>
      <c r="DO378" s="267">
        <v>1000</v>
      </c>
      <c r="DP378" s="267">
        <v>1000</v>
      </c>
      <c r="DQ378" s="267">
        <v>1000</v>
      </c>
      <c r="DR378" s="267">
        <v>1000</v>
      </c>
      <c r="DS378" s="267">
        <v>4000</v>
      </c>
      <c r="DT378" s="267">
        <v>13000</v>
      </c>
      <c r="DU378" s="267">
        <v>18000</v>
      </c>
      <c r="DV378" s="267">
        <v>1000</v>
      </c>
      <c r="DW378" s="267">
        <v>62000</v>
      </c>
      <c r="DX378" s="267">
        <v>17000</v>
      </c>
      <c r="DY378" s="267">
        <v>40000</v>
      </c>
      <c r="DZ378" s="267">
        <v>13000</v>
      </c>
      <c r="EA378" s="267">
        <v>13000</v>
      </c>
      <c r="EB378" s="267">
        <v>1000</v>
      </c>
      <c r="EC378" s="267">
        <v>26000</v>
      </c>
      <c r="ED378" s="267">
        <v>10000</v>
      </c>
      <c r="EE378" s="267">
        <v>45000</v>
      </c>
      <c r="EF378" s="267">
        <v>13000</v>
      </c>
      <c r="EG378" s="267">
        <v>57000</v>
      </c>
      <c r="EH378" s="267">
        <v>10000</v>
      </c>
      <c r="EI378" s="267">
        <v>64000</v>
      </c>
      <c r="EJ378" s="267">
        <v>10000</v>
      </c>
      <c r="EK378" s="267">
        <v>0</v>
      </c>
      <c r="EL378" s="267">
        <v>0</v>
      </c>
      <c r="EM378" s="267">
        <v>0</v>
      </c>
      <c r="EN378" s="267">
        <v>0</v>
      </c>
      <c r="EO378" s="267">
        <v>0</v>
      </c>
      <c r="EP378" s="267">
        <v>1</v>
      </c>
      <c r="EQ378" s="267">
        <v>0</v>
      </c>
      <c r="ER378" s="267" t="s">
        <v>1473</v>
      </c>
    </row>
    <row r="379" spans="1:148" x14ac:dyDescent="0.35">
      <c r="A379" s="267" t="s">
        <v>1508</v>
      </c>
      <c r="B379" s="267">
        <v>1000</v>
      </c>
      <c r="C379" s="267">
        <v>1000</v>
      </c>
      <c r="D379" s="267">
        <v>1000</v>
      </c>
      <c r="E379" s="267">
        <v>1000</v>
      </c>
      <c r="F379" s="267">
        <v>1000</v>
      </c>
      <c r="G379" s="267">
        <v>1000</v>
      </c>
      <c r="H379" s="267">
        <v>1000</v>
      </c>
      <c r="I379" s="267">
        <v>1000</v>
      </c>
      <c r="J379" s="267">
        <v>1000</v>
      </c>
      <c r="K379" s="267">
        <v>1000</v>
      </c>
      <c r="L379" s="267">
        <v>1000</v>
      </c>
      <c r="M379" s="267">
        <v>1000</v>
      </c>
      <c r="N379" s="267">
        <v>1000</v>
      </c>
      <c r="O379" s="267">
        <v>1000</v>
      </c>
      <c r="P379" s="267">
        <v>1000</v>
      </c>
      <c r="Q379" s="267">
        <v>1000</v>
      </c>
      <c r="R379" s="267">
        <v>1000</v>
      </c>
      <c r="S379" s="267">
        <v>1000</v>
      </c>
      <c r="T379" s="267">
        <v>1000</v>
      </c>
      <c r="U379" s="267">
        <v>1000</v>
      </c>
      <c r="V379" s="267">
        <v>1000</v>
      </c>
      <c r="W379" s="267">
        <v>1000</v>
      </c>
      <c r="X379" s="267">
        <v>1000</v>
      </c>
      <c r="Y379" s="267">
        <v>1000</v>
      </c>
      <c r="Z379" s="267">
        <v>1000</v>
      </c>
      <c r="AA379" s="267">
        <v>1000</v>
      </c>
      <c r="AB379" s="267">
        <v>1000</v>
      </c>
      <c r="AC379" s="267">
        <v>1000</v>
      </c>
      <c r="AD379" s="267">
        <v>1000</v>
      </c>
      <c r="AE379" s="267">
        <v>1000</v>
      </c>
      <c r="AF379" s="267">
        <v>1000</v>
      </c>
      <c r="AG379" s="267">
        <v>1000</v>
      </c>
      <c r="AH379" s="267">
        <v>1000</v>
      </c>
      <c r="AI379" s="267">
        <v>1000</v>
      </c>
      <c r="AJ379" s="267">
        <v>1000</v>
      </c>
      <c r="AK379" s="267">
        <v>1000</v>
      </c>
      <c r="AL379" s="267">
        <v>1000</v>
      </c>
      <c r="AM379" s="267">
        <v>1000</v>
      </c>
      <c r="AN379" s="267">
        <v>1000</v>
      </c>
      <c r="AO379" s="267">
        <v>1000</v>
      </c>
      <c r="AP379" s="267">
        <v>1000</v>
      </c>
      <c r="AQ379" s="267">
        <v>1000</v>
      </c>
      <c r="AR379" s="267">
        <v>1000</v>
      </c>
      <c r="AS379" s="267">
        <v>1000</v>
      </c>
      <c r="AT379" s="267">
        <v>1000</v>
      </c>
      <c r="AU379" s="267">
        <v>1000</v>
      </c>
      <c r="AV379" s="267">
        <v>1000</v>
      </c>
      <c r="AW379" s="267">
        <v>1000</v>
      </c>
      <c r="AX379" s="267">
        <v>1000</v>
      </c>
      <c r="AY379" s="267">
        <v>1000</v>
      </c>
      <c r="AZ379" s="267">
        <v>1000</v>
      </c>
      <c r="BA379" s="267">
        <v>1000</v>
      </c>
      <c r="BB379" s="267">
        <v>1000</v>
      </c>
      <c r="BC379" s="267">
        <v>1000</v>
      </c>
      <c r="BD379" s="267">
        <v>1000</v>
      </c>
      <c r="BE379" s="267">
        <v>1000</v>
      </c>
      <c r="BF379" s="267">
        <v>1000</v>
      </c>
      <c r="BG379" s="267">
        <v>1000</v>
      </c>
      <c r="BH379" s="267">
        <v>1000</v>
      </c>
      <c r="BI379" s="267">
        <v>1000</v>
      </c>
      <c r="BJ379" s="267">
        <v>1000</v>
      </c>
      <c r="BK379" s="267">
        <v>1000</v>
      </c>
      <c r="BL379" s="267">
        <v>1000</v>
      </c>
      <c r="BM379" s="267">
        <v>1000</v>
      </c>
      <c r="BN379" s="267">
        <v>1000</v>
      </c>
      <c r="BO379" s="267">
        <v>1000</v>
      </c>
      <c r="BP379" s="267">
        <v>1000</v>
      </c>
      <c r="BQ379" s="267">
        <v>1000</v>
      </c>
      <c r="BR379" s="267">
        <v>1000</v>
      </c>
      <c r="BS379" s="267">
        <v>1000</v>
      </c>
      <c r="BT379" s="267">
        <v>1000</v>
      </c>
      <c r="BU379" s="267">
        <v>1000</v>
      </c>
      <c r="BV379" s="267">
        <v>1000</v>
      </c>
      <c r="BW379" s="267">
        <v>1000</v>
      </c>
      <c r="BX379" s="267">
        <v>1000</v>
      </c>
      <c r="BY379" s="267">
        <v>1000</v>
      </c>
      <c r="BZ379" s="267">
        <v>1000</v>
      </c>
      <c r="CA379" s="267">
        <v>1000</v>
      </c>
      <c r="CB379" s="267">
        <v>1000</v>
      </c>
      <c r="CC379" s="267">
        <v>1000</v>
      </c>
      <c r="CD379" s="267">
        <v>1000</v>
      </c>
      <c r="CE379" s="267">
        <v>1000</v>
      </c>
      <c r="CF379" s="267">
        <v>1000</v>
      </c>
      <c r="CG379" s="267">
        <v>1000</v>
      </c>
      <c r="CH379" s="267">
        <v>1000</v>
      </c>
      <c r="CI379" s="267">
        <v>1000</v>
      </c>
      <c r="CJ379" s="267">
        <v>1000</v>
      </c>
      <c r="CK379" s="267">
        <v>1000</v>
      </c>
      <c r="CL379" s="267">
        <v>1000</v>
      </c>
      <c r="CM379" s="267">
        <v>1000</v>
      </c>
      <c r="CN379" s="267">
        <v>1000</v>
      </c>
      <c r="CO379" s="267">
        <v>1000</v>
      </c>
      <c r="CP379" s="267">
        <v>1000</v>
      </c>
      <c r="CQ379" s="267">
        <v>1000</v>
      </c>
      <c r="CR379" s="267">
        <v>1000</v>
      </c>
      <c r="CS379" s="267">
        <v>1000</v>
      </c>
      <c r="CT379" s="267">
        <v>1000</v>
      </c>
      <c r="CU379" s="267">
        <v>1000</v>
      </c>
      <c r="CV379" s="267">
        <v>1000</v>
      </c>
      <c r="CW379" s="267">
        <v>1000</v>
      </c>
      <c r="CX379" s="267">
        <v>1000</v>
      </c>
      <c r="CY379" s="267">
        <v>1000</v>
      </c>
      <c r="CZ379" s="267">
        <v>1000</v>
      </c>
      <c r="DA379" s="267">
        <v>1000</v>
      </c>
      <c r="DB379" s="267">
        <v>1000</v>
      </c>
      <c r="DC379" s="267">
        <v>1000</v>
      </c>
      <c r="DD379" s="267">
        <v>1000</v>
      </c>
      <c r="DE379" s="267">
        <v>1000</v>
      </c>
      <c r="DF379" s="267">
        <v>28000</v>
      </c>
      <c r="DG379" s="267">
        <v>1000</v>
      </c>
      <c r="DH379" s="267">
        <v>2000</v>
      </c>
      <c r="DI379" s="267">
        <v>1000</v>
      </c>
      <c r="DJ379" s="267">
        <v>1000</v>
      </c>
      <c r="DK379" s="267">
        <v>1000</v>
      </c>
      <c r="DL379" s="267">
        <v>1000</v>
      </c>
      <c r="DM379" s="267">
        <v>1000</v>
      </c>
      <c r="DN379" s="267">
        <v>1000</v>
      </c>
      <c r="DO379" s="267">
        <v>1000</v>
      </c>
      <c r="DP379" s="267">
        <v>1000</v>
      </c>
      <c r="DQ379" s="267">
        <v>1000</v>
      </c>
      <c r="DR379" s="267">
        <v>1000</v>
      </c>
      <c r="DS379" s="267">
        <v>4000</v>
      </c>
      <c r="DT379" s="267">
        <v>13000</v>
      </c>
      <c r="DU379" s="267">
        <v>18000</v>
      </c>
      <c r="DV379" s="267">
        <v>1000</v>
      </c>
      <c r="DW379" s="267">
        <v>62000</v>
      </c>
      <c r="DX379" s="267">
        <v>17000</v>
      </c>
      <c r="DY379" s="267">
        <v>40000</v>
      </c>
      <c r="DZ379" s="267">
        <v>13000</v>
      </c>
      <c r="EA379" s="267">
        <v>13000</v>
      </c>
      <c r="EB379" s="267">
        <v>1000</v>
      </c>
      <c r="EC379" s="267">
        <v>26000</v>
      </c>
      <c r="ED379" s="267">
        <v>10000</v>
      </c>
      <c r="EE379" s="267">
        <v>45000</v>
      </c>
      <c r="EF379" s="267">
        <v>13000</v>
      </c>
      <c r="EG379" s="267">
        <v>57000</v>
      </c>
      <c r="EH379" s="267">
        <v>10000</v>
      </c>
      <c r="EI379" s="267">
        <v>64000</v>
      </c>
      <c r="EJ379" s="267">
        <v>10000</v>
      </c>
      <c r="EK379" s="267">
        <v>0</v>
      </c>
      <c r="EL379" s="267">
        <v>0</v>
      </c>
      <c r="EM379" s="267">
        <v>0</v>
      </c>
      <c r="EN379" s="267">
        <v>0</v>
      </c>
      <c r="EO379" s="267">
        <v>0</v>
      </c>
      <c r="EP379" s="267">
        <v>1</v>
      </c>
      <c r="EQ379" s="267">
        <v>0</v>
      </c>
      <c r="ER379" s="267" t="s">
        <v>1506</v>
      </c>
    </row>
    <row r="380" spans="1:148" x14ac:dyDescent="0.35">
      <c r="A380" s="267" t="s">
        <v>1538</v>
      </c>
      <c r="B380" s="267">
        <v>1000</v>
      </c>
      <c r="C380" s="267">
        <v>1000</v>
      </c>
      <c r="D380" s="267">
        <v>1000</v>
      </c>
      <c r="E380" s="267">
        <v>1000</v>
      </c>
      <c r="F380" s="267">
        <v>1000</v>
      </c>
      <c r="G380" s="267">
        <v>1000</v>
      </c>
      <c r="H380" s="267">
        <v>1000</v>
      </c>
      <c r="I380" s="267">
        <v>1000</v>
      </c>
      <c r="J380" s="267">
        <v>1000</v>
      </c>
      <c r="K380" s="267">
        <v>1000</v>
      </c>
      <c r="L380" s="267">
        <v>1000</v>
      </c>
      <c r="M380" s="267">
        <v>1000</v>
      </c>
      <c r="N380" s="267">
        <v>1000</v>
      </c>
      <c r="O380" s="267">
        <v>1000</v>
      </c>
      <c r="P380" s="267">
        <v>1000</v>
      </c>
      <c r="Q380" s="267">
        <v>1000</v>
      </c>
      <c r="R380" s="267">
        <v>1000</v>
      </c>
      <c r="S380" s="267">
        <v>1000</v>
      </c>
      <c r="T380" s="267">
        <v>1000</v>
      </c>
      <c r="U380" s="267">
        <v>1000</v>
      </c>
      <c r="V380" s="267">
        <v>1000</v>
      </c>
      <c r="W380" s="267">
        <v>1000</v>
      </c>
      <c r="X380" s="267">
        <v>1000</v>
      </c>
      <c r="Y380" s="267">
        <v>1000</v>
      </c>
      <c r="Z380" s="267">
        <v>1000</v>
      </c>
      <c r="AA380" s="267">
        <v>1000</v>
      </c>
      <c r="AB380" s="267">
        <v>1000</v>
      </c>
      <c r="AC380" s="267">
        <v>1000</v>
      </c>
      <c r="AD380" s="267">
        <v>1000</v>
      </c>
      <c r="AE380" s="267">
        <v>1000</v>
      </c>
      <c r="AF380" s="267">
        <v>1000</v>
      </c>
      <c r="AG380" s="267">
        <v>1000</v>
      </c>
      <c r="AH380" s="267">
        <v>1000</v>
      </c>
      <c r="AI380" s="267">
        <v>1000</v>
      </c>
      <c r="AJ380" s="267">
        <v>1000</v>
      </c>
      <c r="AK380" s="267">
        <v>1000</v>
      </c>
      <c r="AL380" s="267">
        <v>1000</v>
      </c>
      <c r="AM380" s="267">
        <v>1000</v>
      </c>
      <c r="AN380" s="267">
        <v>1000</v>
      </c>
      <c r="AO380" s="267">
        <v>1000</v>
      </c>
      <c r="AP380" s="267">
        <v>1000</v>
      </c>
      <c r="AQ380" s="267">
        <v>1000</v>
      </c>
      <c r="AR380" s="267">
        <v>1000</v>
      </c>
      <c r="AS380" s="267">
        <v>1000</v>
      </c>
      <c r="AT380" s="267">
        <v>1000</v>
      </c>
      <c r="AU380" s="267">
        <v>1000</v>
      </c>
      <c r="AV380" s="267">
        <v>1000</v>
      </c>
      <c r="AW380" s="267">
        <v>1000</v>
      </c>
      <c r="AX380" s="267">
        <v>1000</v>
      </c>
      <c r="AY380" s="267">
        <v>1000</v>
      </c>
      <c r="AZ380" s="267">
        <v>1000</v>
      </c>
      <c r="BA380" s="267">
        <v>1000</v>
      </c>
      <c r="BB380" s="267">
        <v>1000</v>
      </c>
      <c r="BC380" s="267">
        <v>1000</v>
      </c>
      <c r="BD380" s="267">
        <v>1000</v>
      </c>
      <c r="BE380" s="267">
        <v>1000</v>
      </c>
      <c r="BF380" s="267">
        <v>1000</v>
      </c>
      <c r="BG380" s="267">
        <v>1000</v>
      </c>
      <c r="BH380" s="267">
        <v>1000</v>
      </c>
      <c r="BI380" s="267">
        <v>1000</v>
      </c>
      <c r="BJ380" s="267">
        <v>1000</v>
      </c>
      <c r="BK380" s="267">
        <v>1000</v>
      </c>
      <c r="BL380" s="267">
        <v>1000</v>
      </c>
      <c r="BM380" s="267">
        <v>1000</v>
      </c>
      <c r="BN380" s="267">
        <v>1000</v>
      </c>
      <c r="BO380" s="267">
        <v>1000</v>
      </c>
      <c r="BP380" s="267">
        <v>1000</v>
      </c>
      <c r="BQ380" s="267">
        <v>1000</v>
      </c>
      <c r="BR380" s="267">
        <v>1000</v>
      </c>
      <c r="BS380" s="267">
        <v>1000</v>
      </c>
      <c r="BT380" s="267">
        <v>1000</v>
      </c>
      <c r="BU380" s="267">
        <v>1000</v>
      </c>
      <c r="BV380" s="267">
        <v>1000</v>
      </c>
      <c r="BW380" s="267">
        <v>1000</v>
      </c>
      <c r="BX380" s="267">
        <v>1000</v>
      </c>
      <c r="BY380" s="267">
        <v>1000</v>
      </c>
      <c r="BZ380" s="267">
        <v>1000</v>
      </c>
      <c r="CA380" s="267">
        <v>1000</v>
      </c>
      <c r="CB380" s="267">
        <v>1000</v>
      </c>
      <c r="CC380" s="267">
        <v>1000</v>
      </c>
      <c r="CD380" s="267">
        <v>1000</v>
      </c>
      <c r="CE380" s="267">
        <v>1000</v>
      </c>
      <c r="CF380" s="267">
        <v>1000</v>
      </c>
      <c r="CG380" s="267">
        <v>1000</v>
      </c>
      <c r="CH380" s="267">
        <v>1000</v>
      </c>
      <c r="CI380" s="267">
        <v>1000</v>
      </c>
      <c r="CJ380" s="267">
        <v>1000</v>
      </c>
      <c r="CK380" s="267">
        <v>1000</v>
      </c>
      <c r="CL380" s="267">
        <v>1000</v>
      </c>
      <c r="CM380" s="267">
        <v>1000</v>
      </c>
      <c r="CN380" s="267">
        <v>1000</v>
      </c>
      <c r="CO380" s="267">
        <v>1000</v>
      </c>
      <c r="CP380" s="267">
        <v>1000</v>
      </c>
      <c r="CQ380" s="267">
        <v>1000</v>
      </c>
      <c r="CR380" s="267">
        <v>1000</v>
      </c>
      <c r="CS380" s="267">
        <v>1000</v>
      </c>
      <c r="CT380" s="267">
        <v>1000</v>
      </c>
      <c r="CU380" s="267">
        <v>1000</v>
      </c>
      <c r="CV380" s="267">
        <v>1000</v>
      </c>
      <c r="CW380" s="267">
        <v>1000</v>
      </c>
      <c r="CX380" s="267">
        <v>1000</v>
      </c>
      <c r="CY380" s="267">
        <v>1000</v>
      </c>
      <c r="CZ380" s="267">
        <v>1000</v>
      </c>
      <c r="DA380" s="267">
        <v>1000</v>
      </c>
      <c r="DB380" s="267">
        <v>1000</v>
      </c>
      <c r="DC380" s="267">
        <v>1000</v>
      </c>
      <c r="DD380" s="267">
        <v>1000</v>
      </c>
      <c r="DE380" s="267">
        <v>1000</v>
      </c>
      <c r="DF380" s="267">
        <v>28000</v>
      </c>
      <c r="DG380" s="267">
        <v>1000</v>
      </c>
      <c r="DH380" s="267">
        <v>2000</v>
      </c>
      <c r="DI380" s="267">
        <v>1000</v>
      </c>
      <c r="DJ380" s="267">
        <v>1000</v>
      </c>
      <c r="DK380" s="267">
        <v>1000</v>
      </c>
      <c r="DL380" s="267">
        <v>1000</v>
      </c>
      <c r="DM380" s="267">
        <v>1000</v>
      </c>
      <c r="DN380" s="267">
        <v>1000</v>
      </c>
      <c r="DO380" s="267">
        <v>1000</v>
      </c>
      <c r="DP380" s="267">
        <v>1000</v>
      </c>
      <c r="DQ380" s="267">
        <v>1000</v>
      </c>
      <c r="DR380" s="267">
        <v>1000</v>
      </c>
      <c r="DS380" s="267">
        <v>4000</v>
      </c>
      <c r="DT380" s="267">
        <v>13000</v>
      </c>
      <c r="DU380" s="267">
        <v>18000</v>
      </c>
      <c r="DV380" s="267">
        <v>1000</v>
      </c>
      <c r="DW380" s="267">
        <v>62000</v>
      </c>
      <c r="DX380" s="267">
        <v>17000</v>
      </c>
      <c r="DY380" s="267">
        <v>40000</v>
      </c>
      <c r="DZ380" s="267">
        <v>13000</v>
      </c>
      <c r="EA380" s="267">
        <v>13000</v>
      </c>
      <c r="EB380" s="267">
        <v>1000</v>
      </c>
      <c r="EC380" s="267">
        <v>26000</v>
      </c>
      <c r="ED380" s="267">
        <v>10000</v>
      </c>
      <c r="EE380" s="267">
        <v>45000</v>
      </c>
      <c r="EF380" s="267">
        <v>13000</v>
      </c>
      <c r="EG380" s="267">
        <v>57000</v>
      </c>
      <c r="EH380" s="267">
        <v>10000</v>
      </c>
      <c r="EI380" s="267">
        <v>64000</v>
      </c>
      <c r="EJ380" s="267">
        <v>10000</v>
      </c>
      <c r="EK380" s="267">
        <v>0</v>
      </c>
      <c r="EL380" s="267">
        <v>0</v>
      </c>
      <c r="EM380" s="267">
        <v>0</v>
      </c>
      <c r="EN380" s="267">
        <v>0</v>
      </c>
      <c r="EO380" s="267">
        <v>0</v>
      </c>
      <c r="EP380" s="267">
        <v>1</v>
      </c>
      <c r="EQ380" s="267">
        <v>0</v>
      </c>
      <c r="ER380" s="267" t="s">
        <v>1536</v>
      </c>
    </row>
    <row r="381" spans="1:148" x14ac:dyDescent="0.35">
      <c r="A381" s="267" t="s">
        <v>1571</v>
      </c>
      <c r="B381" s="267">
        <v>1000</v>
      </c>
      <c r="C381" s="267">
        <v>1000</v>
      </c>
      <c r="D381" s="267">
        <v>1000</v>
      </c>
      <c r="E381" s="267">
        <v>1000</v>
      </c>
      <c r="F381" s="267">
        <v>1000</v>
      </c>
      <c r="G381" s="267">
        <v>1000</v>
      </c>
      <c r="H381" s="267">
        <v>1000</v>
      </c>
      <c r="I381" s="267">
        <v>1000</v>
      </c>
      <c r="J381" s="267">
        <v>1000</v>
      </c>
      <c r="K381" s="267">
        <v>1000</v>
      </c>
      <c r="L381" s="267">
        <v>1000</v>
      </c>
      <c r="M381" s="267">
        <v>1000</v>
      </c>
      <c r="N381" s="267">
        <v>1000</v>
      </c>
      <c r="O381" s="267">
        <v>1000</v>
      </c>
      <c r="P381" s="267">
        <v>1000</v>
      </c>
      <c r="Q381" s="267">
        <v>1000</v>
      </c>
      <c r="R381" s="267">
        <v>1000</v>
      </c>
      <c r="S381" s="267">
        <v>1000</v>
      </c>
      <c r="T381" s="267">
        <v>1000</v>
      </c>
      <c r="U381" s="267">
        <v>1000</v>
      </c>
      <c r="V381" s="267">
        <v>1000</v>
      </c>
      <c r="W381" s="267">
        <v>1000</v>
      </c>
      <c r="X381" s="267">
        <v>1000</v>
      </c>
      <c r="Y381" s="267">
        <v>1000</v>
      </c>
      <c r="Z381" s="267">
        <v>1000</v>
      </c>
      <c r="AA381" s="267">
        <v>1000</v>
      </c>
      <c r="AB381" s="267">
        <v>1000</v>
      </c>
      <c r="AC381" s="267">
        <v>1000</v>
      </c>
      <c r="AD381" s="267">
        <v>1000</v>
      </c>
      <c r="AE381" s="267">
        <v>1000</v>
      </c>
      <c r="AF381" s="267">
        <v>1000</v>
      </c>
      <c r="AG381" s="267">
        <v>1000</v>
      </c>
      <c r="AH381" s="267">
        <v>1000</v>
      </c>
      <c r="AI381" s="267">
        <v>1000</v>
      </c>
      <c r="AJ381" s="267">
        <v>1000</v>
      </c>
      <c r="AK381" s="267">
        <v>1000</v>
      </c>
      <c r="AL381" s="267">
        <v>1000</v>
      </c>
      <c r="AM381" s="267">
        <v>1000</v>
      </c>
      <c r="AN381" s="267">
        <v>1000</v>
      </c>
      <c r="AO381" s="267">
        <v>1000</v>
      </c>
      <c r="AP381" s="267">
        <v>1000</v>
      </c>
      <c r="AQ381" s="267">
        <v>1000</v>
      </c>
      <c r="AR381" s="267">
        <v>1000</v>
      </c>
      <c r="AS381" s="267">
        <v>1000</v>
      </c>
      <c r="AT381" s="267">
        <v>1000</v>
      </c>
      <c r="AU381" s="267">
        <v>1000</v>
      </c>
      <c r="AV381" s="267">
        <v>1000</v>
      </c>
      <c r="AW381" s="267">
        <v>1000</v>
      </c>
      <c r="AX381" s="267">
        <v>1000</v>
      </c>
      <c r="AY381" s="267">
        <v>1000</v>
      </c>
      <c r="AZ381" s="267">
        <v>1000</v>
      </c>
      <c r="BA381" s="267">
        <v>1000</v>
      </c>
      <c r="BB381" s="267">
        <v>1000</v>
      </c>
      <c r="BC381" s="267">
        <v>1000</v>
      </c>
      <c r="BD381" s="267">
        <v>1000</v>
      </c>
      <c r="BE381" s="267">
        <v>1000</v>
      </c>
      <c r="BF381" s="267">
        <v>1000</v>
      </c>
      <c r="BG381" s="267">
        <v>1000</v>
      </c>
      <c r="BH381" s="267">
        <v>1000</v>
      </c>
      <c r="BI381" s="267">
        <v>1000</v>
      </c>
      <c r="BJ381" s="267">
        <v>1000</v>
      </c>
      <c r="BK381" s="267">
        <v>1000</v>
      </c>
      <c r="BL381" s="267">
        <v>1000</v>
      </c>
      <c r="BM381" s="267">
        <v>1000</v>
      </c>
      <c r="BN381" s="267">
        <v>1000</v>
      </c>
      <c r="BO381" s="267">
        <v>1000</v>
      </c>
      <c r="BP381" s="267">
        <v>1000</v>
      </c>
      <c r="BQ381" s="267">
        <v>1000</v>
      </c>
      <c r="BR381" s="267">
        <v>1000</v>
      </c>
      <c r="BS381" s="267">
        <v>1000</v>
      </c>
      <c r="BT381" s="267">
        <v>1000</v>
      </c>
      <c r="BU381" s="267">
        <v>1000</v>
      </c>
      <c r="BV381" s="267">
        <v>1000</v>
      </c>
      <c r="BW381" s="267">
        <v>1000</v>
      </c>
      <c r="BX381" s="267">
        <v>1000</v>
      </c>
      <c r="BY381" s="267">
        <v>1000</v>
      </c>
      <c r="BZ381" s="267">
        <v>1000</v>
      </c>
      <c r="CA381" s="267">
        <v>1000</v>
      </c>
      <c r="CB381" s="267">
        <v>1000</v>
      </c>
      <c r="CC381" s="267">
        <v>1000</v>
      </c>
      <c r="CD381" s="267">
        <v>1000</v>
      </c>
      <c r="CE381" s="267">
        <v>1000</v>
      </c>
      <c r="CF381" s="267">
        <v>1000</v>
      </c>
      <c r="CG381" s="267">
        <v>1000</v>
      </c>
      <c r="CH381" s="267">
        <v>1000</v>
      </c>
      <c r="CI381" s="267">
        <v>1000</v>
      </c>
      <c r="CJ381" s="267">
        <v>1000</v>
      </c>
      <c r="CK381" s="267">
        <v>1000</v>
      </c>
      <c r="CL381" s="267">
        <v>1000</v>
      </c>
      <c r="CM381" s="267">
        <v>1000</v>
      </c>
      <c r="CN381" s="267">
        <v>1000</v>
      </c>
      <c r="CO381" s="267">
        <v>1000</v>
      </c>
      <c r="CP381" s="267">
        <v>1000</v>
      </c>
      <c r="CQ381" s="267">
        <v>1000</v>
      </c>
      <c r="CR381" s="267">
        <v>1000</v>
      </c>
      <c r="CS381" s="267">
        <v>1000</v>
      </c>
      <c r="CT381" s="267">
        <v>1000</v>
      </c>
      <c r="CU381" s="267">
        <v>1000</v>
      </c>
      <c r="CV381" s="267">
        <v>1000</v>
      </c>
      <c r="CW381" s="267">
        <v>1000</v>
      </c>
      <c r="CX381" s="267">
        <v>1000</v>
      </c>
      <c r="CY381" s="267">
        <v>1000</v>
      </c>
      <c r="CZ381" s="267">
        <v>1000</v>
      </c>
      <c r="DA381" s="267">
        <v>1000</v>
      </c>
      <c r="DB381" s="267">
        <v>1000</v>
      </c>
      <c r="DC381" s="267">
        <v>1000</v>
      </c>
      <c r="DD381" s="267">
        <v>1000</v>
      </c>
      <c r="DE381" s="267">
        <v>1000</v>
      </c>
      <c r="DF381" s="267">
        <v>28000</v>
      </c>
      <c r="DG381" s="267">
        <v>1000</v>
      </c>
      <c r="DH381" s="267">
        <v>2000</v>
      </c>
      <c r="DI381" s="267">
        <v>1000</v>
      </c>
      <c r="DJ381" s="267">
        <v>1000</v>
      </c>
      <c r="DK381" s="267">
        <v>1000</v>
      </c>
      <c r="DL381" s="267">
        <v>1000</v>
      </c>
      <c r="DM381" s="267">
        <v>1000</v>
      </c>
      <c r="DN381" s="267">
        <v>1000</v>
      </c>
      <c r="DO381" s="267">
        <v>1000</v>
      </c>
      <c r="DP381" s="267">
        <v>1000</v>
      </c>
      <c r="DQ381" s="267">
        <v>1000</v>
      </c>
      <c r="DR381" s="267">
        <v>1000</v>
      </c>
      <c r="DS381" s="267">
        <v>4000</v>
      </c>
      <c r="DT381" s="267">
        <v>13000</v>
      </c>
      <c r="DU381" s="267">
        <v>18000</v>
      </c>
      <c r="DV381" s="267">
        <v>1000</v>
      </c>
      <c r="DW381" s="267">
        <v>62000</v>
      </c>
      <c r="DX381" s="267">
        <v>17000</v>
      </c>
      <c r="DY381" s="267">
        <v>40000</v>
      </c>
      <c r="DZ381" s="267">
        <v>13000</v>
      </c>
      <c r="EA381" s="267">
        <v>13000</v>
      </c>
      <c r="EB381" s="267">
        <v>1000</v>
      </c>
      <c r="EC381" s="267">
        <v>26000</v>
      </c>
      <c r="ED381" s="267">
        <v>10000</v>
      </c>
      <c r="EE381" s="267">
        <v>45000</v>
      </c>
      <c r="EF381" s="267">
        <v>13000</v>
      </c>
      <c r="EG381" s="267">
        <v>57000</v>
      </c>
      <c r="EH381" s="267">
        <v>10000</v>
      </c>
      <c r="EI381" s="267">
        <v>64000</v>
      </c>
      <c r="EJ381" s="267">
        <v>10000</v>
      </c>
      <c r="EK381" s="267">
        <v>0</v>
      </c>
      <c r="EL381" s="267">
        <v>0</v>
      </c>
      <c r="EM381" s="267">
        <v>0</v>
      </c>
      <c r="EN381" s="267">
        <v>0</v>
      </c>
      <c r="EO381" s="267">
        <v>0</v>
      </c>
      <c r="EP381" s="267">
        <v>1</v>
      </c>
      <c r="EQ381" s="267">
        <v>0</v>
      </c>
      <c r="ER381" s="267" t="s">
        <v>1569</v>
      </c>
    </row>
    <row r="382" spans="1:148" x14ac:dyDescent="0.35">
      <c r="A382" s="267" t="s">
        <v>1591</v>
      </c>
      <c r="B382" s="267">
        <v>1000</v>
      </c>
      <c r="C382" s="267">
        <v>1000</v>
      </c>
      <c r="D382" s="267">
        <v>1000</v>
      </c>
      <c r="E382" s="267">
        <v>1000</v>
      </c>
      <c r="F382" s="267">
        <v>1000</v>
      </c>
      <c r="G382" s="267">
        <v>1000</v>
      </c>
      <c r="H382" s="267">
        <v>1000</v>
      </c>
      <c r="I382" s="267">
        <v>1000</v>
      </c>
      <c r="J382" s="267">
        <v>1000</v>
      </c>
      <c r="K382" s="267">
        <v>1000</v>
      </c>
      <c r="L382" s="267">
        <v>1000</v>
      </c>
      <c r="M382" s="267">
        <v>1000</v>
      </c>
      <c r="N382" s="267">
        <v>1000</v>
      </c>
      <c r="O382" s="267">
        <v>1000</v>
      </c>
      <c r="P382" s="267">
        <v>1000</v>
      </c>
      <c r="Q382" s="267">
        <v>1000</v>
      </c>
      <c r="R382" s="267">
        <v>1000</v>
      </c>
      <c r="S382" s="267">
        <v>1000</v>
      </c>
      <c r="T382" s="267">
        <v>1000</v>
      </c>
      <c r="U382" s="267">
        <v>1000</v>
      </c>
      <c r="V382" s="267">
        <v>1000</v>
      </c>
      <c r="W382" s="267">
        <v>1000</v>
      </c>
      <c r="X382" s="267">
        <v>1000</v>
      </c>
      <c r="Y382" s="267">
        <v>1000</v>
      </c>
      <c r="Z382" s="267">
        <v>1000</v>
      </c>
      <c r="AA382" s="267">
        <v>1000</v>
      </c>
      <c r="AB382" s="267">
        <v>1000</v>
      </c>
      <c r="AC382" s="267">
        <v>1000</v>
      </c>
      <c r="AD382" s="267">
        <v>1000</v>
      </c>
      <c r="AE382" s="267">
        <v>1000</v>
      </c>
      <c r="AF382" s="267">
        <v>1000</v>
      </c>
      <c r="AG382" s="267">
        <v>1000</v>
      </c>
      <c r="AH382" s="267">
        <v>1000</v>
      </c>
      <c r="AI382" s="267">
        <v>1000</v>
      </c>
      <c r="AJ382" s="267">
        <v>1000</v>
      </c>
      <c r="AK382" s="267">
        <v>1000</v>
      </c>
      <c r="AL382" s="267">
        <v>1000</v>
      </c>
      <c r="AM382" s="267">
        <v>1000</v>
      </c>
      <c r="AN382" s="267">
        <v>1000</v>
      </c>
      <c r="AO382" s="267">
        <v>1000</v>
      </c>
      <c r="AP382" s="267">
        <v>1000</v>
      </c>
      <c r="AQ382" s="267">
        <v>1000</v>
      </c>
      <c r="AR382" s="267">
        <v>1000</v>
      </c>
      <c r="AS382" s="267">
        <v>1000</v>
      </c>
      <c r="AT382" s="267">
        <v>1000</v>
      </c>
      <c r="AU382" s="267">
        <v>1000</v>
      </c>
      <c r="AV382" s="267">
        <v>1000</v>
      </c>
      <c r="AW382" s="267">
        <v>1000</v>
      </c>
      <c r="AX382" s="267">
        <v>1000</v>
      </c>
      <c r="AY382" s="267">
        <v>1000</v>
      </c>
      <c r="AZ382" s="267">
        <v>1000</v>
      </c>
      <c r="BA382" s="267">
        <v>1000</v>
      </c>
      <c r="BB382" s="267">
        <v>1000</v>
      </c>
      <c r="BC382" s="267">
        <v>1000</v>
      </c>
      <c r="BD382" s="267">
        <v>1000</v>
      </c>
      <c r="BE382" s="267">
        <v>1000</v>
      </c>
      <c r="BF382" s="267">
        <v>1000</v>
      </c>
      <c r="BG382" s="267">
        <v>1000</v>
      </c>
      <c r="BH382" s="267">
        <v>1000</v>
      </c>
      <c r="BI382" s="267">
        <v>1000</v>
      </c>
      <c r="BJ382" s="267">
        <v>1000</v>
      </c>
      <c r="BK382" s="267">
        <v>1000</v>
      </c>
      <c r="BL382" s="267">
        <v>1000</v>
      </c>
      <c r="BM382" s="267">
        <v>1000</v>
      </c>
      <c r="BN382" s="267">
        <v>1000</v>
      </c>
      <c r="BO382" s="267">
        <v>1000</v>
      </c>
      <c r="BP382" s="267">
        <v>1000</v>
      </c>
      <c r="BQ382" s="267">
        <v>1000</v>
      </c>
      <c r="BR382" s="267">
        <v>1000</v>
      </c>
      <c r="BS382" s="267">
        <v>1000</v>
      </c>
      <c r="BT382" s="267">
        <v>1000</v>
      </c>
      <c r="BU382" s="267">
        <v>1000</v>
      </c>
      <c r="BV382" s="267">
        <v>1000</v>
      </c>
      <c r="BW382" s="267">
        <v>1000</v>
      </c>
      <c r="BX382" s="267">
        <v>1000</v>
      </c>
      <c r="BY382" s="267">
        <v>1000</v>
      </c>
      <c r="BZ382" s="267">
        <v>1000</v>
      </c>
      <c r="CA382" s="267">
        <v>1000</v>
      </c>
      <c r="CB382" s="267">
        <v>1000</v>
      </c>
      <c r="CC382" s="267">
        <v>1000</v>
      </c>
      <c r="CD382" s="267">
        <v>1000</v>
      </c>
      <c r="CE382" s="267">
        <v>1000</v>
      </c>
      <c r="CF382" s="267">
        <v>1000</v>
      </c>
      <c r="CG382" s="267">
        <v>1000</v>
      </c>
      <c r="CH382" s="267">
        <v>1000</v>
      </c>
      <c r="CI382" s="267">
        <v>1000</v>
      </c>
      <c r="CJ382" s="267">
        <v>1000</v>
      </c>
      <c r="CK382" s="267">
        <v>1000</v>
      </c>
      <c r="CL382" s="267">
        <v>1000</v>
      </c>
      <c r="CM382" s="267">
        <v>1000</v>
      </c>
      <c r="CN382" s="267">
        <v>1000</v>
      </c>
      <c r="CO382" s="267">
        <v>1000</v>
      </c>
      <c r="CP382" s="267">
        <v>1000</v>
      </c>
      <c r="CQ382" s="267">
        <v>1000</v>
      </c>
      <c r="CR382" s="267">
        <v>1000</v>
      </c>
      <c r="CS382" s="267">
        <v>1000</v>
      </c>
      <c r="CT382" s="267">
        <v>1000</v>
      </c>
      <c r="CU382" s="267">
        <v>1000</v>
      </c>
      <c r="CV382" s="267">
        <v>1000</v>
      </c>
      <c r="CW382" s="267">
        <v>1000</v>
      </c>
      <c r="CX382" s="267">
        <v>1000</v>
      </c>
      <c r="CY382" s="267">
        <v>1000</v>
      </c>
      <c r="CZ382" s="267">
        <v>1000</v>
      </c>
      <c r="DA382" s="267">
        <v>1000</v>
      </c>
      <c r="DB382" s="267">
        <v>1000</v>
      </c>
      <c r="DC382" s="267">
        <v>1000</v>
      </c>
      <c r="DD382" s="267">
        <v>1000</v>
      </c>
      <c r="DE382" s="267">
        <v>1000</v>
      </c>
      <c r="DF382" s="267">
        <v>28000</v>
      </c>
      <c r="DG382" s="267">
        <v>1000</v>
      </c>
      <c r="DH382" s="267">
        <v>2000</v>
      </c>
      <c r="DI382" s="267">
        <v>1000</v>
      </c>
      <c r="DJ382" s="267">
        <v>1000</v>
      </c>
      <c r="DK382" s="267">
        <v>1000</v>
      </c>
      <c r="DL382" s="267">
        <v>1000</v>
      </c>
      <c r="DM382" s="267">
        <v>1000</v>
      </c>
      <c r="DN382" s="267">
        <v>1000</v>
      </c>
      <c r="DO382" s="267">
        <v>1000</v>
      </c>
      <c r="DP382" s="267">
        <v>1000</v>
      </c>
      <c r="DQ382" s="267">
        <v>1000</v>
      </c>
      <c r="DR382" s="267">
        <v>1000</v>
      </c>
      <c r="DS382" s="267">
        <v>4000</v>
      </c>
      <c r="DT382" s="267">
        <v>13000</v>
      </c>
      <c r="DU382" s="267">
        <v>18000</v>
      </c>
      <c r="DV382" s="267">
        <v>1000</v>
      </c>
      <c r="DW382" s="267">
        <v>62000</v>
      </c>
      <c r="DX382" s="267">
        <v>17000</v>
      </c>
      <c r="DY382" s="267">
        <v>40000</v>
      </c>
      <c r="DZ382" s="267">
        <v>13000</v>
      </c>
      <c r="EA382" s="267">
        <v>13000</v>
      </c>
      <c r="EB382" s="267">
        <v>1000</v>
      </c>
      <c r="EC382" s="267">
        <v>26000</v>
      </c>
      <c r="ED382" s="267">
        <v>10000</v>
      </c>
      <c r="EE382" s="267">
        <v>45000</v>
      </c>
      <c r="EF382" s="267">
        <v>13000</v>
      </c>
      <c r="EG382" s="267">
        <v>57000</v>
      </c>
      <c r="EH382" s="267">
        <v>10000</v>
      </c>
      <c r="EI382" s="267">
        <v>64000</v>
      </c>
      <c r="EJ382" s="267">
        <v>10000</v>
      </c>
      <c r="EK382" s="267">
        <v>0</v>
      </c>
      <c r="EL382" s="267">
        <v>0</v>
      </c>
      <c r="EM382" s="267">
        <v>0</v>
      </c>
      <c r="EN382" s="267">
        <v>0</v>
      </c>
      <c r="EO382" s="267">
        <v>0</v>
      </c>
      <c r="EP382" s="267">
        <v>1</v>
      </c>
      <c r="EQ382" s="267">
        <v>0</v>
      </c>
      <c r="ER382" s="267" t="s">
        <v>1589</v>
      </c>
    </row>
    <row r="383" spans="1:148" x14ac:dyDescent="0.35">
      <c r="A383" s="267" t="s">
        <v>1747</v>
      </c>
      <c r="B383" s="267">
        <v>1000</v>
      </c>
      <c r="C383" s="267">
        <v>1000</v>
      </c>
      <c r="D383" s="267">
        <v>1000</v>
      </c>
      <c r="E383" s="267">
        <v>1000</v>
      </c>
      <c r="F383" s="267">
        <v>1000</v>
      </c>
      <c r="G383" s="267">
        <v>1000</v>
      </c>
      <c r="H383" s="267">
        <v>1000</v>
      </c>
      <c r="I383" s="267">
        <v>1000</v>
      </c>
      <c r="J383" s="267">
        <v>1000</v>
      </c>
      <c r="K383" s="267">
        <v>1000</v>
      </c>
      <c r="L383" s="267">
        <v>1000</v>
      </c>
      <c r="M383" s="267">
        <v>1000</v>
      </c>
      <c r="N383" s="267">
        <v>1000</v>
      </c>
      <c r="O383" s="267">
        <v>1000</v>
      </c>
      <c r="P383" s="267">
        <v>1000</v>
      </c>
      <c r="Q383" s="267">
        <v>1000</v>
      </c>
      <c r="R383" s="267">
        <v>1000</v>
      </c>
      <c r="S383" s="267">
        <v>1000</v>
      </c>
      <c r="T383" s="267">
        <v>1000</v>
      </c>
      <c r="U383" s="267">
        <v>1000</v>
      </c>
      <c r="V383" s="267">
        <v>1000</v>
      </c>
      <c r="W383" s="267">
        <v>1000</v>
      </c>
      <c r="X383" s="267">
        <v>1000</v>
      </c>
      <c r="Y383" s="267">
        <v>1000</v>
      </c>
      <c r="Z383" s="267">
        <v>1000</v>
      </c>
      <c r="AA383" s="267">
        <v>1000</v>
      </c>
      <c r="AB383" s="267">
        <v>1000</v>
      </c>
      <c r="AC383" s="267">
        <v>1000</v>
      </c>
      <c r="AD383" s="267">
        <v>1000</v>
      </c>
      <c r="AE383" s="267">
        <v>1000</v>
      </c>
      <c r="AF383" s="267">
        <v>1000</v>
      </c>
      <c r="AG383" s="267">
        <v>1000</v>
      </c>
      <c r="AH383" s="267">
        <v>1000</v>
      </c>
      <c r="AI383" s="267">
        <v>1000</v>
      </c>
      <c r="AJ383" s="267">
        <v>1000</v>
      </c>
      <c r="AK383" s="267">
        <v>1000</v>
      </c>
      <c r="AL383" s="267">
        <v>1000</v>
      </c>
      <c r="AM383" s="267">
        <v>1000</v>
      </c>
      <c r="AN383" s="267">
        <v>1000</v>
      </c>
      <c r="AO383" s="267">
        <v>1000</v>
      </c>
      <c r="AP383" s="267">
        <v>1000</v>
      </c>
      <c r="AQ383" s="267">
        <v>1000</v>
      </c>
      <c r="AR383" s="267">
        <v>1000</v>
      </c>
      <c r="AS383" s="267">
        <v>1000</v>
      </c>
      <c r="AT383" s="267">
        <v>1000</v>
      </c>
      <c r="AU383" s="267">
        <v>1000</v>
      </c>
      <c r="AV383" s="267">
        <v>1000</v>
      </c>
      <c r="AW383" s="267">
        <v>1000</v>
      </c>
      <c r="AX383" s="267">
        <v>1000</v>
      </c>
      <c r="AY383" s="267">
        <v>1000</v>
      </c>
      <c r="AZ383" s="267">
        <v>1000</v>
      </c>
      <c r="BA383" s="267">
        <v>1000</v>
      </c>
      <c r="BB383" s="267">
        <v>1000</v>
      </c>
      <c r="BC383" s="267">
        <v>1000</v>
      </c>
      <c r="BD383" s="267">
        <v>1000</v>
      </c>
      <c r="BE383" s="267">
        <v>1000</v>
      </c>
      <c r="BF383" s="267">
        <v>1000</v>
      </c>
      <c r="BG383" s="267">
        <v>1000</v>
      </c>
      <c r="BH383" s="267">
        <v>1000</v>
      </c>
      <c r="BI383" s="267">
        <v>1000</v>
      </c>
      <c r="BJ383" s="267">
        <v>1000</v>
      </c>
      <c r="BK383" s="267">
        <v>1000</v>
      </c>
      <c r="BL383" s="267">
        <v>1000</v>
      </c>
      <c r="BM383" s="267">
        <v>1000</v>
      </c>
      <c r="BN383" s="267">
        <v>1000</v>
      </c>
      <c r="BO383" s="267">
        <v>1000</v>
      </c>
      <c r="BP383" s="267">
        <v>1000</v>
      </c>
      <c r="BQ383" s="267">
        <v>1000</v>
      </c>
      <c r="BR383" s="267">
        <v>1000</v>
      </c>
      <c r="BS383" s="267">
        <v>1000</v>
      </c>
      <c r="BT383" s="267">
        <v>1000</v>
      </c>
      <c r="BU383" s="267">
        <v>1000</v>
      </c>
      <c r="BV383" s="267">
        <v>1000</v>
      </c>
      <c r="BW383" s="267">
        <v>1000</v>
      </c>
      <c r="BX383" s="267">
        <v>1000</v>
      </c>
      <c r="BY383" s="267">
        <v>1000</v>
      </c>
      <c r="BZ383" s="267">
        <v>1000</v>
      </c>
      <c r="CA383" s="267">
        <v>1000</v>
      </c>
      <c r="CB383" s="267">
        <v>1000</v>
      </c>
      <c r="CC383" s="267">
        <v>1000</v>
      </c>
      <c r="CD383" s="267">
        <v>1000</v>
      </c>
      <c r="CE383" s="267">
        <v>1000</v>
      </c>
      <c r="CF383" s="267">
        <v>1000</v>
      </c>
      <c r="CG383" s="267">
        <v>1000</v>
      </c>
      <c r="CH383" s="267">
        <v>1000</v>
      </c>
      <c r="CI383" s="267">
        <v>1000</v>
      </c>
      <c r="CJ383" s="267">
        <v>1000</v>
      </c>
      <c r="CK383" s="267">
        <v>1000</v>
      </c>
      <c r="CL383" s="267">
        <v>1000</v>
      </c>
      <c r="CM383" s="267">
        <v>1000</v>
      </c>
      <c r="CN383" s="267">
        <v>1000</v>
      </c>
      <c r="CO383" s="267">
        <v>1000</v>
      </c>
      <c r="CP383" s="267">
        <v>1000</v>
      </c>
      <c r="CQ383" s="267">
        <v>1000</v>
      </c>
      <c r="CR383" s="267">
        <v>1000</v>
      </c>
      <c r="CS383" s="267">
        <v>1000</v>
      </c>
      <c r="CT383" s="267">
        <v>1000</v>
      </c>
      <c r="CU383" s="267">
        <v>1000</v>
      </c>
      <c r="CV383" s="267">
        <v>1000</v>
      </c>
      <c r="CW383" s="267">
        <v>1000</v>
      </c>
      <c r="CX383" s="267">
        <v>1000</v>
      </c>
      <c r="CY383" s="267">
        <v>1000</v>
      </c>
      <c r="CZ383" s="267">
        <v>1000</v>
      </c>
      <c r="DA383" s="267">
        <v>1000</v>
      </c>
      <c r="DB383" s="267">
        <v>1000</v>
      </c>
      <c r="DC383" s="267">
        <v>1000</v>
      </c>
      <c r="DD383" s="267">
        <v>1000</v>
      </c>
      <c r="DE383" s="267">
        <v>1000</v>
      </c>
      <c r="DF383" s="267">
        <v>28000</v>
      </c>
      <c r="DG383" s="267">
        <v>1000</v>
      </c>
      <c r="DH383" s="267">
        <v>2000</v>
      </c>
      <c r="DI383" s="267">
        <v>1000</v>
      </c>
      <c r="DJ383" s="267">
        <v>1000</v>
      </c>
      <c r="DK383" s="267">
        <v>1000</v>
      </c>
      <c r="DL383" s="267">
        <v>1000</v>
      </c>
      <c r="DM383" s="267">
        <v>1000</v>
      </c>
      <c r="DN383" s="267">
        <v>1000</v>
      </c>
      <c r="DO383" s="267">
        <v>1000</v>
      </c>
      <c r="DP383" s="267">
        <v>1000</v>
      </c>
      <c r="DQ383" s="267">
        <v>1000</v>
      </c>
      <c r="DR383" s="267">
        <v>1000</v>
      </c>
      <c r="DS383" s="267">
        <v>4000</v>
      </c>
      <c r="DT383" s="267">
        <v>13000</v>
      </c>
      <c r="DU383" s="267">
        <v>18000</v>
      </c>
      <c r="DV383" s="267">
        <v>1000</v>
      </c>
      <c r="DW383" s="267">
        <v>62000</v>
      </c>
      <c r="DX383" s="267">
        <v>17000</v>
      </c>
      <c r="DY383" s="267">
        <v>40000</v>
      </c>
      <c r="DZ383" s="267">
        <v>13000</v>
      </c>
      <c r="EA383" s="267">
        <v>13000</v>
      </c>
      <c r="EB383" s="267">
        <v>1000</v>
      </c>
      <c r="EC383" s="267">
        <v>26000</v>
      </c>
      <c r="ED383" s="267">
        <v>10000</v>
      </c>
      <c r="EE383" s="267">
        <v>45000</v>
      </c>
      <c r="EF383" s="267">
        <v>13000</v>
      </c>
      <c r="EG383" s="267">
        <v>57000</v>
      </c>
      <c r="EH383" s="267">
        <v>10000</v>
      </c>
      <c r="EI383" s="267">
        <v>64000</v>
      </c>
      <c r="EJ383" s="267">
        <v>10000</v>
      </c>
      <c r="EK383" s="267">
        <v>0</v>
      </c>
      <c r="EL383" s="267">
        <v>0</v>
      </c>
      <c r="EM383" s="267">
        <v>0</v>
      </c>
      <c r="EN383" s="267">
        <v>0</v>
      </c>
      <c r="EO383" s="267">
        <v>0</v>
      </c>
      <c r="EP383" s="267">
        <v>1</v>
      </c>
      <c r="EQ383" s="267">
        <v>0</v>
      </c>
      <c r="ER383" s="267" t="s">
        <v>1745</v>
      </c>
    </row>
    <row r="384" spans="1:148" x14ac:dyDescent="0.35">
      <c r="A384" s="267" t="s">
        <v>1771</v>
      </c>
      <c r="B384" s="267">
        <v>1000</v>
      </c>
      <c r="C384" s="267">
        <v>1000</v>
      </c>
      <c r="D384" s="267">
        <v>1000</v>
      </c>
      <c r="E384" s="267">
        <v>1000</v>
      </c>
      <c r="F384" s="267">
        <v>1000</v>
      </c>
      <c r="G384" s="267">
        <v>1000</v>
      </c>
      <c r="H384" s="267">
        <v>1000</v>
      </c>
      <c r="I384" s="267">
        <v>1000</v>
      </c>
      <c r="J384" s="267">
        <v>1000</v>
      </c>
      <c r="K384" s="267">
        <v>1000</v>
      </c>
      <c r="L384" s="267">
        <v>1000</v>
      </c>
      <c r="M384" s="267">
        <v>1000</v>
      </c>
      <c r="N384" s="267">
        <v>1000</v>
      </c>
      <c r="O384" s="267">
        <v>1000</v>
      </c>
      <c r="P384" s="267">
        <v>1000</v>
      </c>
      <c r="Q384" s="267">
        <v>1000</v>
      </c>
      <c r="R384" s="267">
        <v>1000</v>
      </c>
      <c r="S384" s="267">
        <v>1000</v>
      </c>
      <c r="T384" s="267">
        <v>1000</v>
      </c>
      <c r="U384" s="267">
        <v>1000</v>
      </c>
      <c r="V384" s="267">
        <v>1000</v>
      </c>
      <c r="W384" s="267">
        <v>1000</v>
      </c>
      <c r="X384" s="267">
        <v>1000</v>
      </c>
      <c r="Y384" s="267">
        <v>1000</v>
      </c>
      <c r="Z384" s="267">
        <v>1000</v>
      </c>
      <c r="AA384" s="267">
        <v>1000</v>
      </c>
      <c r="AB384" s="267">
        <v>1000</v>
      </c>
      <c r="AC384" s="267">
        <v>1000</v>
      </c>
      <c r="AD384" s="267">
        <v>1000</v>
      </c>
      <c r="AE384" s="267">
        <v>1000</v>
      </c>
      <c r="AF384" s="267">
        <v>1000</v>
      </c>
      <c r="AG384" s="267">
        <v>1000</v>
      </c>
      <c r="AH384" s="267">
        <v>1000</v>
      </c>
      <c r="AI384" s="267">
        <v>1000</v>
      </c>
      <c r="AJ384" s="267">
        <v>1000</v>
      </c>
      <c r="AK384" s="267">
        <v>1000</v>
      </c>
      <c r="AL384" s="267">
        <v>1000</v>
      </c>
      <c r="AM384" s="267">
        <v>1000</v>
      </c>
      <c r="AN384" s="267">
        <v>1000</v>
      </c>
      <c r="AO384" s="267">
        <v>1000</v>
      </c>
      <c r="AP384" s="267">
        <v>1000</v>
      </c>
      <c r="AQ384" s="267">
        <v>1000</v>
      </c>
      <c r="AR384" s="267">
        <v>1000</v>
      </c>
      <c r="AS384" s="267">
        <v>1000</v>
      </c>
      <c r="AT384" s="267">
        <v>1000</v>
      </c>
      <c r="AU384" s="267">
        <v>1000</v>
      </c>
      <c r="AV384" s="267">
        <v>1000</v>
      </c>
      <c r="AW384" s="267">
        <v>1000</v>
      </c>
      <c r="AX384" s="267">
        <v>1000</v>
      </c>
      <c r="AY384" s="267">
        <v>1000</v>
      </c>
      <c r="AZ384" s="267">
        <v>1000</v>
      </c>
      <c r="BA384" s="267">
        <v>1000</v>
      </c>
      <c r="BB384" s="267">
        <v>1000</v>
      </c>
      <c r="BC384" s="267">
        <v>1000</v>
      </c>
      <c r="BD384" s="267">
        <v>1000</v>
      </c>
      <c r="BE384" s="267">
        <v>1000</v>
      </c>
      <c r="BF384" s="267">
        <v>1000</v>
      </c>
      <c r="BG384" s="267">
        <v>1000</v>
      </c>
      <c r="BH384" s="267">
        <v>1000</v>
      </c>
      <c r="BI384" s="267">
        <v>1000</v>
      </c>
      <c r="BJ384" s="267">
        <v>1000</v>
      </c>
      <c r="BK384" s="267">
        <v>1000</v>
      </c>
      <c r="BL384" s="267">
        <v>1000</v>
      </c>
      <c r="BM384" s="267">
        <v>1000</v>
      </c>
      <c r="BN384" s="267">
        <v>1000</v>
      </c>
      <c r="BO384" s="267">
        <v>1000</v>
      </c>
      <c r="BP384" s="267">
        <v>1000</v>
      </c>
      <c r="BQ384" s="267">
        <v>1000</v>
      </c>
      <c r="BR384" s="267">
        <v>1000</v>
      </c>
      <c r="BS384" s="267">
        <v>1000</v>
      </c>
      <c r="BT384" s="267">
        <v>1000</v>
      </c>
      <c r="BU384" s="267">
        <v>1000</v>
      </c>
      <c r="BV384" s="267">
        <v>1000</v>
      </c>
      <c r="BW384" s="267">
        <v>1000</v>
      </c>
      <c r="BX384" s="267">
        <v>1000</v>
      </c>
      <c r="BY384" s="267">
        <v>1000</v>
      </c>
      <c r="BZ384" s="267">
        <v>1000</v>
      </c>
      <c r="CA384" s="267">
        <v>1000</v>
      </c>
      <c r="CB384" s="267">
        <v>1000</v>
      </c>
      <c r="CC384" s="267">
        <v>1000</v>
      </c>
      <c r="CD384" s="267">
        <v>1000</v>
      </c>
      <c r="CE384" s="267">
        <v>1000</v>
      </c>
      <c r="CF384" s="267">
        <v>1000</v>
      </c>
      <c r="CG384" s="267">
        <v>1000</v>
      </c>
      <c r="CH384" s="267">
        <v>1000</v>
      </c>
      <c r="CI384" s="267">
        <v>1000</v>
      </c>
      <c r="CJ384" s="267">
        <v>1000</v>
      </c>
      <c r="CK384" s="267">
        <v>1000</v>
      </c>
      <c r="CL384" s="267">
        <v>1000</v>
      </c>
      <c r="CM384" s="267">
        <v>1000</v>
      </c>
      <c r="CN384" s="267">
        <v>1000</v>
      </c>
      <c r="CO384" s="267">
        <v>1000</v>
      </c>
      <c r="CP384" s="267">
        <v>1000</v>
      </c>
      <c r="CQ384" s="267">
        <v>1000</v>
      </c>
      <c r="CR384" s="267">
        <v>1000</v>
      </c>
      <c r="CS384" s="267">
        <v>1000</v>
      </c>
      <c r="CT384" s="267">
        <v>1000</v>
      </c>
      <c r="CU384" s="267">
        <v>1000</v>
      </c>
      <c r="CV384" s="267">
        <v>1000</v>
      </c>
      <c r="CW384" s="267">
        <v>1000</v>
      </c>
      <c r="CX384" s="267">
        <v>1000</v>
      </c>
      <c r="CY384" s="267">
        <v>1000</v>
      </c>
      <c r="CZ384" s="267">
        <v>1000</v>
      </c>
      <c r="DA384" s="267">
        <v>1000</v>
      </c>
      <c r="DB384" s="267">
        <v>1000</v>
      </c>
      <c r="DC384" s="267">
        <v>1000</v>
      </c>
      <c r="DD384" s="267">
        <v>1000</v>
      </c>
      <c r="DE384" s="267">
        <v>1000</v>
      </c>
      <c r="DF384" s="267">
        <v>28000</v>
      </c>
      <c r="DG384" s="267">
        <v>1000</v>
      </c>
      <c r="DH384" s="267">
        <v>2000</v>
      </c>
      <c r="DI384" s="267">
        <v>1000</v>
      </c>
      <c r="DJ384" s="267">
        <v>1000</v>
      </c>
      <c r="DK384" s="267">
        <v>1000</v>
      </c>
      <c r="DL384" s="267">
        <v>1000</v>
      </c>
      <c r="DM384" s="267">
        <v>1000</v>
      </c>
      <c r="DN384" s="267">
        <v>1000</v>
      </c>
      <c r="DO384" s="267">
        <v>1000</v>
      </c>
      <c r="DP384" s="267">
        <v>1000</v>
      </c>
      <c r="DQ384" s="267">
        <v>1000</v>
      </c>
      <c r="DR384" s="267">
        <v>1000</v>
      </c>
      <c r="DS384" s="267">
        <v>4000</v>
      </c>
      <c r="DT384" s="267">
        <v>13000</v>
      </c>
      <c r="DU384" s="267">
        <v>18000</v>
      </c>
      <c r="DV384" s="267">
        <v>1000</v>
      </c>
      <c r="DW384" s="267">
        <v>62000</v>
      </c>
      <c r="DX384" s="267">
        <v>17000</v>
      </c>
      <c r="DY384" s="267">
        <v>40000</v>
      </c>
      <c r="DZ384" s="267">
        <v>13000</v>
      </c>
      <c r="EA384" s="267">
        <v>13000</v>
      </c>
      <c r="EB384" s="267">
        <v>1000</v>
      </c>
      <c r="EC384" s="267">
        <v>26000</v>
      </c>
      <c r="ED384" s="267">
        <v>10000</v>
      </c>
      <c r="EE384" s="267">
        <v>45000</v>
      </c>
      <c r="EF384" s="267">
        <v>13000</v>
      </c>
      <c r="EG384" s="267">
        <v>57000</v>
      </c>
      <c r="EH384" s="267">
        <v>10000</v>
      </c>
      <c r="EI384" s="267">
        <v>64000</v>
      </c>
      <c r="EJ384" s="267">
        <v>10000</v>
      </c>
      <c r="EK384" s="267">
        <v>0</v>
      </c>
      <c r="EL384" s="267">
        <v>0</v>
      </c>
      <c r="EM384" s="267">
        <v>0</v>
      </c>
      <c r="EN384" s="267">
        <v>0</v>
      </c>
      <c r="EO384" s="267">
        <v>0</v>
      </c>
      <c r="EP384" s="267">
        <v>1</v>
      </c>
      <c r="EQ384" s="267">
        <v>0</v>
      </c>
      <c r="ER384" s="267" t="s">
        <v>1769</v>
      </c>
    </row>
    <row r="385" spans="1:148" x14ac:dyDescent="0.35">
      <c r="A385" s="267" t="s">
        <v>1879</v>
      </c>
      <c r="B385" s="267">
        <v>1000</v>
      </c>
      <c r="C385" s="267">
        <v>1000</v>
      </c>
      <c r="D385" s="267">
        <v>1000</v>
      </c>
      <c r="E385" s="267">
        <v>1000</v>
      </c>
      <c r="F385" s="267">
        <v>1000</v>
      </c>
      <c r="G385" s="267">
        <v>1000</v>
      </c>
      <c r="H385" s="267">
        <v>1000</v>
      </c>
      <c r="I385" s="267">
        <v>1000</v>
      </c>
      <c r="J385" s="267">
        <v>1000</v>
      </c>
      <c r="K385" s="267">
        <v>1000</v>
      </c>
      <c r="L385" s="267">
        <v>1000</v>
      </c>
      <c r="M385" s="267">
        <v>1000</v>
      </c>
      <c r="N385" s="267">
        <v>1000</v>
      </c>
      <c r="O385" s="267">
        <v>1000</v>
      </c>
      <c r="P385" s="267">
        <v>1000</v>
      </c>
      <c r="Q385" s="267">
        <v>1000</v>
      </c>
      <c r="R385" s="267">
        <v>1000</v>
      </c>
      <c r="S385" s="267">
        <v>1000</v>
      </c>
      <c r="T385" s="267">
        <v>1000</v>
      </c>
      <c r="U385" s="267">
        <v>1000</v>
      </c>
      <c r="V385" s="267">
        <v>1000</v>
      </c>
      <c r="W385" s="267">
        <v>1000</v>
      </c>
      <c r="X385" s="267">
        <v>1000</v>
      </c>
      <c r="Y385" s="267">
        <v>1000</v>
      </c>
      <c r="Z385" s="267">
        <v>1000</v>
      </c>
      <c r="AA385" s="267">
        <v>1000</v>
      </c>
      <c r="AB385" s="267">
        <v>1000</v>
      </c>
      <c r="AC385" s="267">
        <v>1000</v>
      </c>
      <c r="AD385" s="267">
        <v>1000</v>
      </c>
      <c r="AE385" s="267">
        <v>1000</v>
      </c>
      <c r="AF385" s="267">
        <v>1000</v>
      </c>
      <c r="AG385" s="267">
        <v>1000</v>
      </c>
      <c r="AH385" s="267">
        <v>1000</v>
      </c>
      <c r="AI385" s="267">
        <v>1000</v>
      </c>
      <c r="AJ385" s="267">
        <v>1000</v>
      </c>
      <c r="AK385" s="267">
        <v>1000</v>
      </c>
      <c r="AL385" s="267">
        <v>1000</v>
      </c>
      <c r="AM385" s="267">
        <v>1000</v>
      </c>
      <c r="AN385" s="267">
        <v>1000</v>
      </c>
      <c r="AO385" s="267">
        <v>1000</v>
      </c>
      <c r="AP385" s="267">
        <v>1000</v>
      </c>
      <c r="AQ385" s="267">
        <v>1000</v>
      </c>
      <c r="AR385" s="267">
        <v>1000</v>
      </c>
      <c r="AS385" s="267">
        <v>1000</v>
      </c>
      <c r="AT385" s="267">
        <v>1000</v>
      </c>
      <c r="AU385" s="267">
        <v>1000</v>
      </c>
      <c r="AV385" s="267">
        <v>1000</v>
      </c>
      <c r="AW385" s="267">
        <v>1000</v>
      </c>
      <c r="AX385" s="267">
        <v>1000</v>
      </c>
      <c r="AY385" s="267">
        <v>1000</v>
      </c>
      <c r="AZ385" s="267">
        <v>1000</v>
      </c>
      <c r="BA385" s="267">
        <v>1000</v>
      </c>
      <c r="BB385" s="267">
        <v>1000</v>
      </c>
      <c r="BC385" s="267">
        <v>1000</v>
      </c>
      <c r="BD385" s="267">
        <v>1000</v>
      </c>
      <c r="BE385" s="267">
        <v>1000</v>
      </c>
      <c r="BF385" s="267">
        <v>1000</v>
      </c>
      <c r="BG385" s="267">
        <v>1000</v>
      </c>
      <c r="BH385" s="267">
        <v>1000</v>
      </c>
      <c r="BI385" s="267">
        <v>1000</v>
      </c>
      <c r="BJ385" s="267">
        <v>1000</v>
      </c>
      <c r="BK385" s="267">
        <v>1000</v>
      </c>
      <c r="BL385" s="267">
        <v>1000</v>
      </c>
      <c r="BM385" s="267">
        <v>1000</v>
      </c>
      <c r="BN385" s="267">
        <v>1000</v>
      </c>
      <c r="BO385" s="267">
        <v>1000</v>
      </c>
      <c r="BP385" s="267">
        <v>1000</v>
      </c>
      <c r="BQ385" s="267">
        <v>1000</v>
      </c>
      <c r="BR385" s="267">
        <v>1000</v>
      </c>
      <c r="BS385" s="267">
        <v>1000</v>
      </c>
      <c r="BT385" s="267">
        <v>1000</v>
      </c>
      <c r="BU385" s="267">
        <v>1000</v>
      </c>
      <c r="BV385" s="267">
        <v>1000</v>
      </c>
      <c r="BW385" s="267">
        <v>1000</v>
      </c>
      <c r="BX385" s="267">
        <v>1000</v>
      </c>
      <c r="BY385" s="267">
        <v>1000</v>
      </c>
      <c r="BZ385" s="267">
        <v>1000</v>
      </c>
      <c r="CA385" s="267">
        <v>1000</v>
      </c>
      <c r="CB385" s="267">
        <v>1000</v>
      </c>
      <c r="CC385" s="267">
        <v>1000</v>
      </c>
      <c r="CD385" s="267">
        <v>1000</v>
      </c>
      <c r="CE385" s="267">
        <v>1000</v>
      </c>
      <c r="CF385" s="267">
        <v>1000</v>
      </c>
      <c r="CG385" s="267">
        <v>1000</v>
      </c>
      <c r="CH385" s="267">
        <v>1000</v>
      </c>
      <c r="CI385" s="267">
        <v>1000</v>
      </c>
      <c r="CJ385" s="267">
        <v>1000</v>
      </c>
      <c r="CK385" s="267">
        <v>1000</v>
      </c>
      <c r="CL385" s="267">
        <v>1000</v>
      </c>
      <c r="CM385" s="267">
        <v>1000</v>
      </c>
      <c r="CN385" s="267">
        <v>1000</v>
      </c>
      <c r="CO385" s="267">
        <v>1000</v>
      </c>
      <c r="CP385" s="267">
        <v>1000</v>
      </c>
      <c r="CQ385" s="267">
        <v>1000</v>
      </c>
      <c r="CR385" s="267">
        <v>1000</v>
      </c>
      <c r="CS385" s="267">
        <v>1000</v>
      </c>
      <c r="CT385" s="267">
        <v>1000</v>
      </c>
      <c r="CU385" s="267">
        <v>1000</v>
      </c>
      <c r="CV385" s="267">
        <v>1000</v>
      </c>
      <c r="CW385" s="267">
        <v>1000</v>
      </c>
      <c r="CX385" s="267">
        <v>1000</v>
      </c>
      <c r="CY385" s="267">
        <v>1000</v>
      </c>
      <c r="CZ385" s="267">
        <v>1000</v>
      </c>
      <c r="DA385" s="267">
        <v>1000</v>
      </c>
      <c r="DB385" s="267">
        <v>1000</v>
      </c>
      <c r="DC385" s="267">
        <v>1000</v>
      </c>
      <c r="DD385" s="267">
        <v>1000</v>
      </c>
      <c r="DE385" s="267">
        <v>1000</v>
      </c>
      <c r="DF385" s="267">
        <v>28000</v>
      </c>
      <c r="DG385" s="267">
        <v>1000</v>
      </c>
      <c r="DH385" s="267">
        <v>2000</v>
      </c>
      <c r="DI385" s="267">
        <v>1000</v>
      </c>
      <c r="DJ385" s="267">
        <v>1000</v>
      </c>
      <c r="DK385" s="267">
        <v>1000</v>
      </c>
      <c r="DL385" s="267">
        <v>1000</v>
      </c>
      <c r="DM385" s="267">
        <v>1000</v>
      </c>
      <c r="DN385" s="267">
        <v>1000</v>
      </c>
      <c r="DO385" s="267">
        <v>1000</v>
      </c>
      <c r="DP385" s="267">
        <v>1000</v>
      </c>
      <c r="DQ385" s="267">
        <v>1000</v>
      </c>
      <c r="DR385" s="267">
        <v>1000</v>
      </c>
      <c r="DS385" s="267">
        <v>4000</v>
      </c>
      <c r="DT385" s="267">
        <v>13000</v>
      </c>
      <c r="DU385" s="267">
        <v>18000</v>
      </c>
      <c r="DV385" s="267">
        <v>1000</v>
      </c>
      <c r="DW385" s="267">
        <v>62000</v>
      </c>
      <c r="DX385" s="267">
        <v>17000</v>
      </c>
      <c r="DY385" s="267">
        <v>40000</v>
      </c>
      <c r="DZ385" s="267">
        <v>13000</v>
      </c>
      <c r="EA385" s="267">
        <v>13000</v>
      </c>
      <c r="EB385" s="267">
        <v>1000</v>
      </c>
      <c r="EC385" s="267">
        <v>26000</v>
      </c>
      <c r="ED385" s="267">
        <v>10000</v>
      </c>
      <c r="EE385" s="267">
        <v>45000</v>
      </c>
      <c r="EF385" s="267">
        <v>13000</v>
      </c>
      <c r="EG385" s="267">
        <v>57000</v>
      </c>
      <c r="EH385" s="267">
        <v>10000</v>
      </c>
      <c r="EI385" s="267">
        <v>64000</v>
      </c>
      <c r="EJ385" s="267">
        <v>10000</v>
      </c>
      <c r="EK385" s="267">
        <v>0</v>
      </c>
      <c r="EL385" s="267">
        <v>0</v>
      </c>
      <c r="EM385" s="267">
        <v>0</v>
      </c>
      <c r="EN385" s="267">
        <v>0</v>
      </c>
      <c r="EO385" s="267">
        <v>0</v>
      </c>
      <c r="EP385" s="267">
        <v>1</v>
      </c>
      <c r="EQ385" s="267">
        <v>0</v>
      </c>
      <c r="ER385" s="267" t="s">
        <v>1877</v>
      </c>
    </row>
    <row r="386" spans="1:148" x14ac:dyDescent="0.35">
      <c r="A386" s="267" t="s">
        <v>1963</v>
      </c>
      <c r="B386" s="267">
        <v>1000</v>
      </c>
      <c r="C386" s="267">
        <v>1000</v>
      </c>
      <c r="D386" s="267">
        <v>1000</v>
      </c>
      <c r="E386" s="267">
        <v>1000</v>
      </c>
      <c r="F386" s="267">
        <v>1000</v>
      </c>
      <c r="G386" s="267">
        <v>1000</v>
      </c>
      <c r="H386" s="267">
        <v>1000</v>
      </c>
      <c r="I386" s="267">
        <v>1000</v>
      </c>
      <c r="J386" s="267">
        <v>1000</v>
      </c>
      <c r="K386" s="267">
        <v>1000</v>
      </c>
      <c r="L386" s="267">
        <v>1000</v>
      </c>
      <c r="M386" s="267">
        <v>1000</v>
      </c>
      <c r="N386" s="267">
        <v>1000</v>
      </c>
      <c r="O386" s="267">
        <v>1000</v>
      </c>
      <c r="P386" s="267">
        <v>1000</v>
      </c>
      <c r="Q386" s="267">
        <v>1000</v>
      </c>
      <c r="R386" s="267">
        <v>1000</v>
      </c>
      <c r="S386" s="267">
        <v>1000</v>
      </c>
      <c r="T386" s="267">
        <v>1000</v>
      </c>
      <c r="U386" s="267">
        <v>1000</v>
      </c>
      <c r="V386" s="267">
        <v>1000</v>
      </c>
      <c r="W386" s="267">
        <v>1000</v>
      </c>
      <c r="X386" s="267">
        <v>1000</v>
      </c>
      <c r="Y386" s="267">
        <v>1000</v>
      </c>
      <c r="Z386" s="267">
        <v>1000</v>
      </c>
      <c r="AA386" s="267">
        <v>1000</v>
      </c>
      <c r="AB386" s="267">
        <v>1000</v>
      </c>
      <c r="AC386" s="267">
        <v>1000</v>
      </c>
      <c r="AD386" s="267">
        <v>1000</v>
      </c>
      <c r="AE386" s="267">
        <v>1000</v>
      </c>
      <c r="AF386" s="267">
        <v>1000</v>
      </c>
      <c r="AG386" s="267">
        <v>1000</v>
      </c>
      <c r="AH386" s="267">
        <v>1000</v>
      </c>
      <c r="AI386" s="267">
        <v>1000</v>
      </c>
      <c r="AJ386" s="267">
        <v>1000</v>
      </c>
      <c r="AK386" s="267">
        <v>1000</v>
      </c>
      <c r="AL386" s="267">
        <v>1000</v>
      </c>
      <c r="AM386" s="267">
        <v>1000</v>
      </c>
      <c r="AN386" s="267">
        <v>1000</v>
      </c>
      <c r="AO386" s="267">
        <v>1000</v>
      </c>
      <c r="AP386" s="267">
        <v>1000</v>
      </c>
      <c r="AQ386" s="267">
        <v>1000</v>
      </c>
      <c r="AR386" s="267">
        <v>1000</v>
      </c>
      <c r="AS386" s="267">
        <v>1000</v>
      </c>
      <c r="AT386" s="267">
        <v>1000</v>
      </c>
      <c r="AU386" s="267">
        <v>1000</v>
      </c>
      <c r="AV386" s="267">
        <v>1000</v>
      </c>
      <c r="AW386" s="267">
        <v>1000</v>
      </c>
      <c r="AX386" s="267">
        <v>1000</v>
      </c>
      <c r="AY386" s="267">
        <v>1000</v>
      </c>
      <c r="AZ386" s="267">
        <v>1000</v>
      </c>
      <c r="BA386" s="267">
        <v>1000</v>
      </c>
      <c r="BB386" s="267">
        <v>1000</v>
      </c>
      <c r="BC386" s="267">
        <v>1000</v>
      </c>
      <c r="BD386" s="267">
        <v>1000</v>
      </c>
      <c r="BE386" s="267">
        <v>1000</v>
      </c>
      <c r="BF386" s="267">
        <v>1000</v>
      </c>
      <c r="BG386" s="267">
        <v>1000</v>
      </c>
      <c r="BH386" s="267">
        <v>1000</v>
      </c>
      <c r="BI386" s="267">
        <v>1000</v>
      </c>
      <c r="BJ386" s="267">
        <v>1000</v>
      </c>
      <c r="BK386" s="267">
        <v>1000</v>
      </c>
      <c r="BL386" s="267">
        <v>1000</v>
      </c>
      <c r="BM386" s="267">
        <v>1000</v>
      </c>
      <c r="BN386" s="267">
        <v>1000</v>
      </c>
      <c r="BO386" s="267">
        <v>1000</v>
      </c>
      <c r="BP386" s="267">
        <v>1000</v>
      </c>
      <c r="BQ386" s="267">
        <v>1000</v>
      </c>
      <c r="BR386" s="267">
        <v>1000</v>
      </c>
      <c r="BS386" s="267">
        <v>1000</v>
      </c>
      <c r="BT386" s="267">
        <v>1000</v>
      </c>
      <c r="BU386" s="267">
        <v>1000</v>
      </c>
      <c r="BV386" s="267">
        <v>1000</v>
      </c>
      <c r="BW386" s="267">
        <v>1000</v>
      </c>
      <c r="BX386" s="267">
        <v>1000</v>
      </c>
      <c r="BY386" s="267">
        <v>1000</v>
      </c>
      <c r="BZ386" s="267">
        <v>1000</v>
      </c>
      <c r="CA386" s="267">
        <v>1000</v>
      </c>
      <c r="CB386" s="267">
        <v>1000</v>
      </c>
      <c r="CC386" s="267">
        <v>1000</v>
      </c>
      <c r="CD386" s="267">
        <v>1000</v>
      </c>
      <c r="CE386" s="267">
        <v>1000</v>
      </c>
      <c r="CF386" s="267">
        <v>1000</v>
      </c>
      <c r="CG386" s="267">
        <v>1000</v>
      </c>
      <c r="CH386" s="267">
        <v>1000</v>
      </c>
      <c r="CI386" s="267">
        <v>1000</v>
      </c>
      <c r="CJ386" s="267">
        <v>1000</v>
      </c>
      <c r="CK386" s="267">
        <v>1000</v>
      </c>
      <c r="CL386" s="267">
        <v>1000</v>
      </c>
      <c r="CM386" s="267">
        <v>1000</v>
      </c>
      <c r="CN386" s="267">
        <v>1000</v>
      </c>
      <c r="CO386" s="267">
        <v>1000</v>
      </c>
      <c r="CP386" s="267">
        <v>1000</v>
      </c>
      <c r="CQ386" s="267">
        <v>1000</v>
      </c>
      <c r="CR386" s="267">
        <v>1000</v>
      </c>
      <c r="CS386" s="267">
        <v>1000</v>
      </c>
      <c r="CT386" s="267">
        <v>1000</v>
      </c>
      <c r="CU386" s="267">
        <v>1000</v>
      </c>
      <c r="CV386" s="267">
        <v>1000</v>
      </c>
      <c r="CW386" s="267">
        <v>1000</v>
      </c>
      <c r="CX386" s="267">
        <v>1000</v>
      </c>
      <c r="CY386" s="267">
        <v>1000</v>
      </c>
      <c r="CZ386" s="267">
        <v>1000</v>
      </c>
      <c r="DA386" s="267">
        <v>1000</v>
      </c>
      <c r="DB386" s="267">
        <v>1000</v>
      </c>
      <c r="DC386" s="267">
        <v>1000</v>
      </c>
      <c r="DD386" s="267">
        <v>1000</v>
      </c>
      <c r="DE386" s="267">
        <v>1000</v>
      </c>
      <c r="DF386" s="267">
        <v>28000</v>
      </c>
      <c r="DG386" s="267">
        <v>1000</v>
      </c>
      <c r="DH386" s="267">
        <v>2000</v>
      </c>
      <c r="DI386" s="267">
        <v>1000</v>
      </c>
      <c r="DJ386" s="267">
        <v>1000</v>
      </c>
      <c r="DK386" s="267">
        <v>1000</v>
      </c>
      <c r="DL386" s="267">
        <v>1000</v>
      </c>
      <c r="DM386" s="267">
        <v>1000</v>
      </c>
      <c r="DN386" s="267">
        <v>1000</v>
      </c>
      <c r="DO386" s="267">
        <v>1000</v>
      </c>
      <c r="DP386" s="267">
        <v>1000</v>
      </c>
      <c r="DQ386" s="267">
        <v>1000</v>
      </c>
      <c r="DR386" s="267">
        <v>1000</v>
      </c>
      <c r="DS386" s="267">
        <v>4000</v>
      </c>
      <c r="DT386" s="267">
        <v>13000</v>
      </c>
      <c r="DU386" s="267">
        <v>18000</v>
      </c>
      <c r="DV386" s="267">
        <v>1000</v>
      </c>
      <c r="DW386" s="267">
        <v>62000</v>
      </c>
      <c r="DX386" s="267">
        <v>17000</v>
      </c>
      <c r="DY386" s="267">
        <v>40000</v>
      </c>
      <c r="DZ386" s="267">
        <v>13000</v>
      </c>
      <c r="EA386" s="267">
        <v>13000</v>
      </c>
      <c r="EB386" s="267">
        <v>1000</v>
      </c>
      <c r="EC386" s="267">
        <v>26000</v>
      </c>
      <c r="ED386" s="267">
        <v>10000</v>
      </c>
      <c r="EE386" s="267">
        <v>45000</v>
      </c>
      <c r="EF386" s="267">
        <v>13000</v>
      </c>
      <c r="EG386" s="267">
        <v>57000</v>
      </c>
      <c r="EH386" s="267">
        <v>10000</v>
      </c>
      <c r="EI386" s="267">
        <v>64000</v>
      </c>
      <c r="EJ386" s="267">
        <v>10000</v>
      </c>
      <c r="EK386" s="267">
        <v>0</v>
      </c>
      <c r="EL386" s="267">
        <v>0</v>
      </c>
      <c r="EM386" s="267">
        <v>0</v>
      </c>
      <c r="EN386" s="267">
        <v>0</v>
      </c>
      <c r="EO386" s="267">
        <v>0</v>
      </c>
      <c r="EP386" s="267">
        <v>1</v>
      </c>
      <c r="EQ386" s="267">
        <v>0</v>
      </c>
      <c r="ER386" s="267" t="s">
        <v>1961</v>
      </c>
    </row>
    <row r="387" spans="1:148" x14ac:dyDescent="0.35">
      <c r="A387" s="267" t="s">
        <v>1645</v>
      </c>
      <c r="B387" s="267">
        <v>1000</v>
      </c>
      <c r="C387" s="267">
        <v>1000</v>
      </c>
      <c r="D387" s="267">
        <v>1000</v>
      </c>
      <c r="E387" s="267">
        <v>1000</v>
      </c>
      <c r="F387" s="267">
        <v>1000</v>
      </c>
      <c r="G387" s="267">
        <v>1000</v>
      </c>
      <c r="H387" s="267">
        <v>1000</v>
      </c>
      <c r="I387" s="267">
        <v>1000</v>
      </c>
      <c r="J387" s="267">
        <v>1000</v>
      </c>
      <c r="K387" s="267">
        <v>1000</v>
      </c>
      <c r="L387" s="267">
        <v>1000</v>
      </c>
      <c r="M387" s="267">
        <v>1000</v>
      </c>
      <c r="N387" s="267">
        <v>1000</v>
      </c>
      <c r="O387" s="267">
        <v>1000</v>
      </c>
      <c r="P387" s="267">
        <v>1000</v>
      </c>
      <c r="Q387" s="267">
        <v>1000</v>
      </c>
      <c r="R387" s="267">
        <v>1000</v>
      </c>
      <c r="S387" s="267">
        <v>1000</v>
      </c>
      <c r="T387" s="267">
        <v>1000</v>
      </c>
      <c r="U387" s="267">
        <v>1000</v>
      </c>
      <c r="V387" s="267">
        <v>1000</v>
      </c>
      <c r="W387" s="267">
        <v>1000</v>
      </c>
      <c r="X387" s="267">
        <v>1000</v>
      </c>
      <c r="Y387" s="267">
        <v>1000</v>
      </c>
      <c r="Z387" s="267">
        <v>1000</v>
      </c>
      <c r="AA387" s="267">
        <v>1000</v>
      </c>
      <c r="AB387" s="267">
        <v>1000</v>
      </c>
      <c r="AC387" s="267">
        <v>1000</v>
      </c>
      <c r="AD387" s="267">
        <v>1000</v>
      </c>
      <c r="AE387" s="267">
        <v>1000</v>
      </c>
      <c r="AF387" s="267">
        <v>1000</v>
      </c>
      <c r="AG387" s="267">
        <v>1000</v>
      </c>
      <c r="AH387" s="267">
        <v>1000</v>
      </c>
      <c r="AI387" s="267">
        <v>1000</v>
      </c>
      <c r="AJ387" s="267">
        <v>1000</v>
      </c>
      <c r="AK387" s="267">
        <v>1000</v>
      </c>
      <c r="AL387" s="267">
        <v>1000</v>
      </c>
      <c r="AM387" s="267">
        <v>1000</v>
      </c>
      <c r="AN387" s="267">
        <v>1000</v>
      </c>
      <c r="AO387" s="267">
        <v>1000</v>
      </c>
      <c r="AP387" s="267">
        <v>1000</v>
      </c>
      <c r="AQ387" s="267">
        <v>1000</v>
      </c>
      <c r="AR387" s="267">
        <v>1000</v>
      </c>
      <c r="AS387" s="267">
        <v>1000</v>
      </c>
      <c r="AT387" s="267">
        <v>1000</v>
      </c>
      <c r="AU387" s="267">
        <v>1000</v>
      </c>
      <c r="AV387" s="267">
        <v>1000</v>
      </c>
      <c r="AW387" s="267">
        <v>1000</v>
      </c>
      <c r="AX387" s="267">
        <v>1000</v>
      </c>
      <c r="AY387" s="267">
        <v>1000</v>
      </c>
      <c r="AZ387" s="267">
        <v>1000</v>
      </c>
      <c r="BA387" s="267">
        <v>1000</v>
      </c>
      <c r="BB387" s="267">
        <v>1000</v>
      </c>
      <c r="BC387" s="267">
        <v>1000</v>
      </c>
      <c r="BD387" s="267">
        <v>1000</v>
      </c>
      <c r="BE387" s="267">
        <v>1000</v>
      </c>
      <c r="BF387" s="267">
        <v>1000</v>
      </c>
      <c r="BG387" s="267">
        <v>1000</v>
      </c>
      <c r="BH387" s="267">
        <v>1000</v>
      </c>
      <c r="BI387" s="267">
        <v>1000</v>
      </c>
      <c r="BJ387" s="267">
        <v>1000</v>
      </c>
      <c r="BK387" s="267">
        <v>1000</v>
      </c>
      <c r="BL387" s="267">
        <v>1000</v>
      </c>
      <c r="BM387" s="267">
        <v>1000</v>
      </c>
      <c r="BN387" s="267">
        <v>1000</v>
      </c>
      <c r="BO387" s="267">
        <v>1000</v>
      </c>
      <c r="BP387" s="267">
        <v>1000</v>
      </c>
      <c r="BQ387" s="267">
        <v>1000</v>
      </c>
      <c r="BR387" s="267">
        <v>1000</v>
      </c>
      <c r="BS387" s="267">
        <v>1000</v>
      </c>
      <c r="BT387" s="267">
        <v>1000</v>
      </c>
      <c r="BU387" s="267">
        <v>1000</v>
      </c>
      <c r="BV387" s="267">
        <v>1000</v>
      </c>
      <c r="BW387" s="267">
        <v>1000</v>
      </c>
      <c r="BX387" s="267">
        <v>1000</v>
      </c>
      <c r="BY387" s="267">
        <v>1000</v>
      </c>
      <c r="BZ387" s="267">
        <v>1000</v>
      </c>
      <c r="CA387" s="267">
        <v>1000</v>
      </c>
      <c r="CB387" s="267">
        <v>1000</v>
      </c>
      <c r="CC387" s="267">
        <v>1000</v>
      </c>
      <c r="CD387" s="267">
        <v>1000</v>
      </c>
      <c r="CE387" s="267">
        <v>1000</v>
      </c>
      <c r="CF387" s="267">
        <v>1000</v>
      </c>
      <c r="CG387" s="267">
        <v>1000</v>
      </c>
      <c r="CH387" s="267">
        <v>1000</v>
      </c>
      <c r="CI387" s="267">
        <v>1000</v>
      </c>
      <c r="CJ387" s="267">
        <v>1000</v>
      </c>
      <c r="CK387" s="267">
        <v>1000</v>
      </c>
      <c r="CL387" s="267">
        <v>1000</v>
      </c>
      <c r="CM387" s="267">
        <v>1000</v>
      </c>
      <c r="CN387" s="267">
        <v>1000</v>
      </c>
      <c r="CO387" s="267">
        <v>1000</v>
      </c>
      <c r="CP387" s="267">
        <v>1000</v>
      </c>
      <c r="CQ387" s="267">
        <v>1000</v>
      </c>
      <c r="CR387" s="267">
        <v>1000</v>
      </c>
      <c r="CS387" s="267">
        <v>1000</v>
      </c>
      <c r="CT387" s="267">
        <v>1000</v>
      </c>
      <c r="CU387" s="267">
        <v>1000</v>
      </c>
      <c r="CV387" s="267">
        <v>1000</v>
      </c>
      <c r="CW387" s="267">
        <v>1000</v>
      </c>
      <c r="CX387" s="267">
        <v>1000</v>
      </c>
      <c r="CY387" s="267">
        <v>1000</v>
      </c>
      <c r="CZ387" s="267">
        <v>1000</v>
      </c>
      <c r="DA387" s="267">
        <v>1000</v>
      </c>
      <c r="DB387" s="267">
        <v>1000</v>
      </c>
      <c r="DC387" s="267">
        <v>1000</v>
      </c>
      <c r="DD387" s="267">
        <v>1000</v>
      </c>
      <c r="DE387" s="267">
        <v>1000</v>
      </c>
      <c r="DF387" s="267">
        <v>28000</v>
      </c>
      <c r="DG387" s="267">
        <v>1000</v>
      </c>
      <c r="DH387" s="267">
        <v>2000</v>
      </c>
      <c r="DI387" s="267">
        <v>1000</v>
      </c>
      <c r="DJ387" s="267">
        <v>1000</v>
      </c>
      <c r="DK387" s="267">
        <v>1000</v>
      </c>
      <c r="DL387" s="267">
        <v>1000</v>
      </c>
      <c r="DM387" s="267">
        <v>1000</v>
      </c>
      <c r="DN387" s="267">
        <v>1000</v>
      </c>
      <c r="DO387" s="267">
        <v>1000</v>
      </c>
      <c r="DP387" s="267">
        <v>1000</v>
      </c>
      <c r="DQ387" s="267">
        <v>1000</v>
      </c>
      <c r="DR387" s="267">
        <v>1000</v>
      </c>
      <c r="DS387" s="267">
        <v>4000</v>
      </c>
      <c r="DT387" s="267">
        <v>13000</v>
      </c>
      <c r="DU387" s="267">
        <v>18000</v>
      </c>
      <c r="DV387" s="267">
        <v>1000</v>
      </c>
      <c r="DW387" s="267">
        <v>62000</v>
      </c>
      <c r="DX387" s="267">
        <v>17000</v>
      </c>
      <c r="DY387" s="267">
        <v>40000</v>
      </c>
      <c r="DZ387" s="267">
        <v>13000</v>
      </c>
      <c r="EA387" s="267">
        <v>13000</v>
      </c>
      <c r="EB387" s="267">
        <v>1000</v>
      </c>
      <c r="EC387" s="267">
        <v>26000</v>
      </c>
      <c r="ED387" s="267">
        <v>10000</v>
      </c>
      <c r="EE387" s="267">
        <v>45000</v>
      </c>
      <c r="EF387" s="267">
        <v>13000</v>
      </c>
      <c r="EG387" s="267">
        <v>57000</v>
      </c>
      <c r="EH387" s="267">
        <v>10000</v>
      </c>
      <c r="EI387" s="267">
        <v>64000</v>
      </c>
      <c r="EJ387" s="267">
        <v>10000</v>
      </c>
      <c r="EK387" s="267">
        <v>0</v>
      </c>
      <c r="EL387" s="267">
        <v>0</v>
      </c>
      <c r="EM387" s="267">
        <v>0</v>
      </c>
      <c r="EN387" s="267">
        <v>0</v>
      </c>
      <c r="EO387" s="267">
        <v>0</v>
      </c>
      <c r="EP387" s="267">
        <v>1</v>
      </c>
      <c r="EQ387" s="267">
        <v>0</v>
      </c>
      <c r="ER387" s="267" t="s">
        <v>1643</v>
      </c>
    </row>
    <row r="388" spans="1:148" x14ac:dyDescent="0.35">
      <c r="A388" s="267" t="s">
        <v>1927</v>
      </c>
      <c r="B388" s="267">
        <v>1000</v>
      </c>
      <c r="C388" s="267">
        <v>1000</v>
      </c>
      <c r="D388" s="267">
        <v>1000</v>
      </c>
      <c r="E388" s="267">
        <v>1000</v>
      </c>
      <c r="F388" s="267">
        <v>1000</v>
      </c>
      <c r="G388" s="267">
        <v>1000</v>
      </c>
      <c r="H388" s="267">
        <v>1000</v>
      </c>
      <c r="I388" s="267">
        <v>1000</v>
      </c>
      <c r="J388" s="267">
        <v>1000</v>
      </c>
      <c r="K388" s="267">
        <v>1000</v>
      </c>
      <c r="L388" s="267">
        <v>1000</v>
      </c>
      <c r="M388" s="267">
        <v>1000</v>
      </c>
      <c r="N388" s="267">
        <v>1000</v>
      </c>
      <c r="O388" s="267">
        <v>1000</v>
      </c>
      <c r="P388" s="267">
        <v>1000</v>
      </c>
      <c r="Q388" s="267">
        <v>1000</v>
      </c>
      <c r="R388" s="267">
        <v>1000</v>
      </c>
      <c r="S388" s="267">
        <v>1000</v>
      </c>
      <c r="T388" s="267">
        <v>1000</v>
      </c>
      <c r="U388" s="267">
        <v>1000</v>
      </c>
      <c r="V388" s="267">
        <v>1000</v>
      </c>
      <c r="W388" s="267">
        <v>1000</v>
      </c>
      <c r="X388" s="267">
        <v>1000</v>
      </c>
      <c r="Y388" s="267">
        <v>1000</v>
      </c>
      <c r="Z388" s="267">
        <v>1000</v>
      </c>
      <c r="AA388" s="267">
        <v>1000</v>
      </c>
      <c r="AB388" s="267">
        <v>1000</v>
      </c>
      <c r="AC388" s="267">
        <v>1000</v>
      </c>
      <c r="AD388" s="267">
        <v>1000</v>
      </c>
      <c r="AE388" s="267">
        <v>1000</v>
      </c>
      <c r="AF388" s="267">
        <v>1000</v>
      </c>
      <c r="AG388" s="267">
        <v>1000</v>
      </c>
      <c r="AH388" s="267">
        <v>1000</v>
      </c>
      <c r="AI388" s="267">
        <v>1000</v>
      </c>
      <c r="AJ388" s="267">
        <v>1000</v>
      </c>
      <c r="AK388" s="267">
        <v>1000</v>
      </c>
      <c r="AL388" s="267">
        <v>1000</v>
      </c>
      <c r="AM388" s="267">
        <v>1000</v>
      </c>
      <c r="AN388" s="267">
        <v>1000</v>
      </c>
      <c r="AO388" s="267">
        <v>1000</v>
      </c>
      <c r="AP388" s="267">
        <v>1000</v>
      </c>
      <c r="AQ388" s="267">
        <v>1000</v>
      </c>
      <c r="AR388" s="267">
        <v>1000</v>
      </c>
      <c r="AS388" s="267">
        <v>1000</v>
      </c>
      <c r="AT388" s="267">
        <v>1000</v>
      </c>
      <c r="AU388" s="267">
        <v>1000</v>
      </c>
      <c r="AV388" s="267">
        <v>1000</v>
      </c>
      <c r="AW388" s="267">
        <v>1000</v>
      </c>
      <c r="AX388" s="267">
        <v>1000</v>
      </c>
      <c r="AY388" s="267">
        <v>1000</v>
      </c>
      <c r="AZ388" s="267">
        <v>1000</v>
      </c>
      <c r="BA388" s="267">
        <v>1000</v>
      </c>
      <c r="BB388" s="267">
        <v>1000</v>
      </c>
      <c r="BC388" s="267">
        <v>1000</v>
      </c>
      <c r="BD388" s="267">
        <v>1000</v>
      </c>
      <c r="BE388" s="267">
        <v>1000</v>
      </c>
      <c r="BF388" s="267">
        <v>1000</v>
      </c>
      <c r="BG388" s="267">
        <v>1000</v>
      </c>
      <c r="BH388" s="267">
        <v>1000</v>
      </c>
      <c r="BI388" s="267">
        <v>1000</v>
      </c>
      <c r="BJ388" s="267">
        <v>1000</v>
      </c>
      <c r="BK388" s="267">
        <v>1000</v>
      </c>
      <c r="BL388" s="267">
        <v>1000</v>
      </c>
      <c r="BM388" s="267">
        <v>1000</v>
      </c>
      <c r="BN388" s="267">
        <v>1000</v>
      </c>
      <c r="BO388" s="267">
        <v>1000</v>
      </c>
      <c r="BP388" s="267">
        <v>1000</v>
      </c>
      <c r="BQ388" s="267">
        <v>1000</v>
      </c>
      <c r="BR388" s="267">
        <v>1000</v>
      </c>
      <c r="BS388" s="267">
        <v>1000</v>
      </c>
      <c r="BT388" s="267">
        <v>1000</v>
      </c>
      <c r="BU388" s="267">
        <v>1000</v>
      </c>
      <c r="BV388" s="267">
        <v>1000</v>
      </c>
      <c r="BW388" s="267">
        <v>1000</v>
      </c>
      <c r="BX388" s="267">
        <v>1000</v>
      </c>
      <c r="BY388" s="267">
        <v>1000</v>
      </c>
      <c r="BZ388" s="267">
        <v>1000</v>
      </c>
      <c r="CA388" s="267">
        <v>1000</v>
      </c>
      <c r="CB388" s="267">
        <v>1000</v>
      </c>
      <c r="CC388" s="267">
        <v>1000</v>
      </c>
      <c r="CD388" s="267">
        <v>1000</v>
      </c>
      <c r="CE388" s="267">
        <v>1000</v>
      </c>
      <c r="CF388" s="267">
        <v>1000</v>
      </c>
      <c r="CG388" s="267">
        <v>1000</v>
      </c>
      <c r="CH388" s="267">
        <v>1000</v>
      </c>
      <c r="CI388" s="267">
        <v>1000</v>
      </c>
      <c r="CJ388" s="267">
        <v>1000</v>
      </c>
      <c r="CK388" s="267">
        <v>1000</v>
      </c>
      <c r="CL388" s="267">
        <v>1000</v>
      </c>
      <c r="CM388" s="267">
        <v>1000</v>
      </c>
      <c r="CN388" s="267">
        <v>1000</v>
      </c>
      <c r="CO388" s="267">
        <v>1000</v>
      </c>
      <c r="CP388" s="267">
        <v>1000</v>
      </c>
      <c r="CQ388" s="267">
        <v>1000</v>
      </c>
      <c r="CR388" s="267">
        <v>1000</v>
      </c>
      <c r="CS388" s="267">
        <v>1000</v>
      </c>
      <c r="CT388" s="267">
        <v>1000</v>
      </c>
      <c r="CU388" s="267">
        <v>1000</v>
      </c>
      <c r="CV388" s="267">
        <v>1000</v>
      </c>
      <c r="CW388" s="267">
        <v>1000</v>
      </c>
      <c r="CX388" s="267">
        <v>1000</v>
      </c>
      <c r="CY388" s="267">
        <v>1000</v>
      </c>
      <c r="CZ388" s="267">
        <v>1000</v>
      </c>
      <c r="DA388" s="267">
        <v>1000</v>
      </c>
      <c r="DB388" s="267">
        <v>1000</v>
      </c>
      <c r="DC388" s="267">
        <v>1000</v>
      </c>
      <c r="DD388" s="267">
        <v>1000</v>
      </c>
      <c r="DE388" s="267">
        <v>1000</v>
      </c>
      <c r="DF388" s="267">
        <v>28000</v>
      </c>
      <c r="DG388" s="267">
        <v>1000</v>
      </c>
      <c r="DH388" s="267">
        <v>2000</v>
      </c>
      <c r="DI388" s="267">
        <v>1000</v>
      </c>
      <c r="DJ388" s="267">
        <v>1000</v>
      </c>
      <c r="DK388" s="267">
        <v>1000</v>
      </c>
      <c r="DL388" s="267">
        <v>1000</v>
      </c>
      <c r="DM388" s="267">
        <v>1000</v>
      </c>
      <c r="DN388" s="267">
        <v>1000</v>
      </c>
      <c r="DO388" s="267">
        <v>1000</v>
      </c>
      <c r="DP388" s="267">
        <v>1000</v>
      </c>
      <c r="DQ388" s="267">
        <v>1000</v>
      </c>
      <c r="DR388" s="267">
        <v>1000</v>
      </c>
      <c r="DS388" s="267">
        <v>4000</v>
      </c>
      <c r="DT388" s="267">
        <v>13000</v>
      </c>
      <c r="DU388" s="267">
        <v>18000</v>
      </c>
      <c r="DV388" s="267">
        <v>1000</v>
      </c>
      <c r="DW388" s="267">
        <v>62000</v>
      </c>
      <c r="DX388" s="267">
        <v>17000</v>
      </c>
      <c r="DY388" s="267">
        <v>40000</v>
      </c>
      <c r="DZ388" s="267">
        <v>13000</v>
      </c>
      <c r="EA388" s="267">
        <v>13000</v>
      </c>
      <c r="EB388" s="267">
        <v>1000</v>
      </c>
      <c r="EC388" s="267">
        <v>26000</v>
      </c>
      <c r="ED388" s="267">
        <v>10000</v>
      </c>
      <c r="EE388" s="267">
        <v>45000</v>
      </c>
      <c r="EF388" s="267">
        <v>13000</v>
      </c>
      <c r="EG388" s="267">
        <v>57000</v>
      </c>
      <c r="EH388" s="267">
        <v>10000</v>
      </c>
      <c r="EI388" s="267">
        <v>64000</v>
      </c>
      <c r="EJ388" s="267">
        <v>10000</v>
      </c>
      <c r="EK388" s="267">
        <v>0</v>
      </c>
      <c r="EL388" s="267">
        <v>0</v>
      </c>
      <c r="EM388" s="267">
        <v>0</v>
      </c>
      <c r="EN388" s="267">
        <v>0</v>
      </c>
      <c r="EO388" s="267">
        <v>0</v>
      </c>
      <c r="EP388" s="267">
        <v>1</v>
      </c>
      <c r="EQ388" s="267">
        <v>0</v>
      </c>
      <c r="ER388" s="267" t="s">
        <v>1925</v>
      </c>
    </row>
    <row r="389" spans="1:148" x14ac:dyDescent="0.35">
      <c r="A389" s="267" t="s">
        <v>2077</v>
      </c>
      <c r="B389" s="267">
        <v>1000</v>
      </c>
      <c r="C389" s="267">
        <v>1000</v>
      </c>
      <c r="D389" s="267">
        <v>1000</v>
      </c>
      <c r="E389" s="267">
        <v>1000</v>
      </c>
      <c r="F389" s="267">
        <v>1000</v>
      </c>
      <c r="G389" s="267">
        <v>1000</v>
      </c>
      <c r="H389" s="267">
        <v>1000</v>
      </c>
      <c r="I389" s="267">
        <v>1000</v>
      </c>
      <c r="J389" s="267">
        <v>1000</v>
      </c>
      <c r="K389" s="267">
        <v>1000</v>
      </c>
      <c r="L389" s="267">
        <v>1000</v>
      </c>
      <c r="M389" s="267">
        <v>1000</v>
      </c>
      <c r="N389" s="267">
        <v>1000</v>
      </c>
      <c r="O389" s="267">
        <v>1000</v>
      </c>
      <c r="P389" s="267">
        <v>1000</v>
      </c>
      <c r="Q389" s="267">
        <v>1000</v>
      </c>
      <c r="R389" s="267">
        <v>1000</v>
      </c>
      <c r="S389" s="267">
        <v>1000</v>
      </c>
      <c r="T389" s="267">
        <v>1000</v>
      </c>
      <c r="U389" s="267">
        <v>1000</v>
      </c>
      <c r="V389" s="267">
        <v>1000</v>
      </c>
      <c r="W389" s="267">
        <v>1000</v>
      </c>
      <c r="X389" s="267">
        <v>1000</v>
      </c>
      <c r="Y389" s="267">
        <v>1000</v>
      </c>
      <c r="Z389" s="267">
        <v>1000</v>
      </c>
      <c r="AA389" s="267">
        <v>1000</v>
      </c>
      <c r="AB389" s="267">
        <v>1000</v>
      </c>
      <c r="AC389" s="267">
        <v>1000</v>
      </c>
      <c r="AD389" s="267">
        <v>1000</v>
      </c>
      <c r="AE389" s="267">
        <v>1000</v>
      </c>
      <c r="AF389" s="267">
        <v>1000</v>
      </c>
      <c r="AG389" s="267">
        <v>1000</v>
      </c>
      <c r="AH389" s="267">
        <v>1000</v>
      </c>
      <c r="AI389" s="267">
        <v>1000</v>
      </c>
      <c r="AJ389" s="267">
        <v>1000</v>
      </c>
      <c r="AK389" s="267">
        <v>1000</v>
      </c>
      <c r="AL389" s="267">
        <v>1000</v>
      </c>
      <c r="AM389" s="267">
        <v>1000</v>
      </c>
      <c r="AN389" s="267">
        <v>1000</v>
      </c>
      <c r="AO389" s="267">
        <v>1000</v>
      </c>
      <c r="AP389" s="267">
        <v>1000</v>
      </c>
      <c r="AQ389" s="267">
        <v>1000</v>
      </c>
      <c r="AR389" s="267">
        <v>1000</v>
      </c>
      <c r="AS389" s="267">
        <v>1000</v>
      </c>
      <c r="AT389" s="267">
        <v>1000</v>
      </c>
      <c r="AU389" s="267">
        <v>1000</v>
      </c>
      <c r="AV389" s="267">
        <v>1000</v>
      </c>
      <c r="AW389" s="267">
        <v>1000</v>
      </c>
      <c r="AX389" s="267">
        <v>1000</v>
      </c>
      <c r="AY389" s="267">
        <v>1000</v>
      </c>
      <c r="AZ389" s="267">
        <v>1000</v>
      </c>
      <c r="BA389" s="267">
        <v>1000</v>
      </c>
      <c r="BB389" s="267">
        <v>1000</v>
      </c>
      <c r="BC389" s="267">
        <v>1000</v>
      </c>
      <c r="BD389" s="267">
        <v>1000</v>
      </c>
      <c r="BE389" s="267">
        <v>1000</v>
      </c>
      <c r="BF389" s="267">
        <v>1000</v>
      </c>
      <c r="BG389" s="267">
        <v>1000</v>
      </c>
      <c r="BH389" s="267">
        <v>1000</v>
      </c>
      <c r="BI389" s="267">
        <v>1000</v>
      </c>
      <c r="BJ389" s="267">
        <v>1000</v>
      </c>
      <c r="BK389" s="267">
        <v>1000</v>
      </c>
      <c r="BL389" s="267">
        <v>1000</v>
      </c>
      <c r="BM389" s="267">
        <v>1000</v>
      </c>
      <c r="BN389" s="267">
        <v>1000</v>
      </c>
      <c r="BO389" s="267">
        <v>1000</v>
      </c>
      <c r="BP389" s="267">
        <v>1000</v>
      </c>
      <c r="BQ389" s="267">
        <v>1000</v>
      </c>
      <c r="BR389" s="267">
        <v>1000</v>
      </c>
      <c r="BS389" s="267">
        <v>1000</v>
      </c>
      <c r="BT389" s="267">
        <v>1000</v>
      </c>
      <c r="BU389" s="267">
        <v>1000</v>
      </c>
      <c r="BV389" s="267">
        <v>1000</v>
      </c>
      <c r="BW389" s="267">
        <v>1000</v>
      </c>
      <c r="BX389" s="267">
        <v>1000</v>
      </c>
      <c r="BY389" s="267">
        <v>1000</v>
      </c>
      <c r="BZ389" s="267">
        <v>1000</v>
      </c>
      <c r="CA389" s="267">
        <v>1000</v>
      </c>
      <c r="CB389" s="267">
        <v>1000</v>
      </c>
      <c r="CC389" s="267">
        <v>1000</v>
      </c>
      <c r="CD389" s="267">
        <v>1000</v>
      </c>
      <c r="CE389" s="267">
        <v>1000</v>
      </c>
      <c r="CF389" s="267">
        <v>1000</v>
      </c>
      <c r="CG389" s="267">
        <v>1000</v>
      </c>
      <c r="CH389" s="267">
        <v>1000</v>
      </c>
      <c r="CI389" s="267">
        <v>1000</v>
      </c>
      <c r="CJ389" s="267">
        <v>1000</v>
      </c>
      <c r="CK389" s="267">
        <v>1000</v>
      </c>
      <c r="CL389" s="267">
        <v>1000</v>
      </c>
      <c r="CM389" s="267">
        <v>1000</v>
      </c>
      <c r="CN389" s="267">
        <v>1000</v>
      </c>
      <c r="CO389" s="267">
        <v>1000</v>
      </c>
      <c r="CP389" s="267">
        <v>1000</v>
      </c>
      <c r="CQ389" s="267">
        <v>1000</v>
      </c>
      <c r="CR389" s="267">
        <v>1000</v>
      </c>
      <c r="CS389" s="267">
        <v>1000</v>
      </c>
      <c r="CT389" s="267">
        <v>1000</v>
      </c>
      <c r="CU389" s="267">
        <v>1000</v>
      </c>
      <c r="CV389" s="267">
        <v>1000</v>
      </c>
      <c r="CW389" s="267">
        <v>1000</v>
      </c>
      <c r="CX389" s="267">
        <v>1000</v>
      </c>
      <c r="CY389" s="267">
        <v>1000</v>
      </c>
      <c r="CZ389" s="267">
        <v>1000</v>
      </c>
      <c r="DA389" s="267">
        <v>1000</v>
      </c>
      <c r="DB389" s="267">
        <v>1000</v>
      </c>
      <c r="DC389" s="267">
        <v>1000</v>
      </c>
      <c r="DD389" s="267">
        <v>1000</v>
      </c>
      <c r="DE389" s="267">
        <v>1000</v>
      </c>
      <c r="DF389" s="267">
        <v>28000</v>
      </c>
      <c r="DG389" s="267">
        <v>1000</v>
      </c>
      <c r="DH389" s="267">
        <v>2000</v>
      </c>
      <c r="DI389" s="267">
        <v>1000</v>
      </c>
      <c r="DJ389" s="267">
        <v>1000</v>
      </c>
      <c r="DK389" s="267">
        <v>1000</v>
      </c>
      <c r="DL389" s="267">
        <v>1000</v>
      </c>
      <c r="DM389" s="267">
        <v>1000</v>
      </c>
      <c r="DN389" s="267">
        <v>1000</v>
      </c>
      <c r="DO389" s="267">
        <v>1000</v>
      </c>
      <c r="DP389" s="267">
        <v>1000</v>
      </c>
      <c r="DQ389" s="267">
        <v>1000</v>
      </c>
      <c r="DR389" s="267">
        <v>1000</v>
      </c>
      <c r="DS389" s="267">
        <v>4000</v>
      </c>
      <c r="DT389" s="267">
        <v>13000</v>
      </c>
      <c r="DU389" s="267">
        <v>18000</v>
      </c>
      <c r="DV389" s="267">
        <v>1000</v>
      </c>
      <c r="DW389" s="267">
        <v>62000</v>
      </c>
      <c r="DX389" s="267">
        <v>17000</v>
      </c>
      <c r="DY389" s="267">
        <v>40000</v>
      </c>
      <c r="DZ389" s="267">
        <v>13000</v>
      </c>
      <c r="EA389" s="267">
        <v>13000</v>
      </c>
      <c r="EB389" s="267">
        <v>1000</v>
      </c>
      <c r="EC389" s="267">
        <v>26000</v>
      </c>
      <c r="ED389" s="267">
        <v>10000</v>
      </c>
      <c r="EE389" s="267">
        <v>45000</v>
      </c>
      <c r="EF389" s="267">
        <v>13000</v>
      </c>
      <c r="EG389" s="267">
        <v>57000</v>
      </c>
      <c r="EH389" s="267">
        <v>10000</v>
      </c>
      <c r="EI389" s="267">
        <v>64000</v>
      </c>
      <c r="EJ389" s="267">
        <v>10000</v>
      </c>
      <c r="EK389" s="267">
        <v>0</v>
      </c>
      <c r="EL389" s="267">
        <v>0</v>
      </c>
      <c r="EM389" s="267">
        <v>0</v>
      </c>
      <c r="EN389" s="267">
        <v>0</v>
      </c>
      <c r="EO389" s="267">
        <v>0</v>
      </c>
      <c r="EP389" s="267">
        <v>1</v>
      </c>
      <c r="EQ389" s="267">
        <v>0</v>
      </c>
      <c r="ER389" s="267" t="s">
        <v>2075</v>
      </c>
    </row>
    <row r="390" spans="1:148" x14ac:dyDescent="0.35">
      <c r="A390" s="267" t="s">
        <v>2143</v>
      </c>
      <c r="B390" s="267">
        <v>1000</v>
      </c>
      <c r="C390" s="267">
        <v>1000</v>
      </c>
      <c r="D390" s="267">
        <v>1000</v>
      </c>
      <c r="E390" s="267">
        <v>1000</v>
      </c>
      <c r="F390" s="267">
        <v>1000</v>
      </c>
      <c r="G390" s="267">
        <v>1000</v>
      </c>
      <c r="H390" s="267">
        <v>1000</v>
      </c>
      <c r="I390" s="267">
        <v>1000</v>
      </c>
      <c r="J390" s="267">
        <v>1000</v>
      </c>
      <c r="K390" s="267">
        <v>1000</v>
      </c>
      <c r="L390" s="267">
        <v>1000</v>
      </c>
      <c r="M390" s="267">
        <v>1000</v>
      </c>
      <c r="N390" s="267">
        <v>1000</v>
      </c>
      <c r="O390" s="267">
        <v>1000</v>
      </c>
      <c r="P390" s="267">
        <v>1000</v>
      </c>
      <c r="Q390" s="267">
        <v>1000</v>
      </c>
      <c r="R390" s="267">
        <v>1000</v>
      </c>
      <c r="S390" s="267">
        <v>1000</v>
      </c>
      <c r="T390" s="267">
        <v>1000</v>
      </c>
      <c r="U390" s="267">
        <v>1000</v>
      </c>
      <c r="V390" s="267">
        <v>1000</v>
      </c>
      <c r="W390" s="267">
        <v>1000</v>
      </c>
      <c r="X390" s="267">
        <v>1000</v>
      </c>
      <c r="Y390" s="267">
        <v>1000</v>
      </c>
      <c r="Z390" s="267">
        <v>1000</v>
      </c>
      <c r="AA390" s="267">
        <v>1000</v>
      </c>
      <c r="AB390" s="267">
        <v>1000</v>
      </c>
      <c r="AC390" s="267">
        <v>1000</v>
      </c>
      <c r="AD390" s="267">
        <v>1000</v>
      </c>
      <c r="AE390" s="267">
        <v>1000</v>
      </c>
      <c r="AF390" s="267">
        <v>1000</v>
      </c>
      <c r="AG390" s="267">
        <v>1000</v>
      </c>
      <c r="AH390" s="267">
        <v>1000</v>
      </c>
      <c r="AI390" s="267">
        <v>1000</v>
      </c>
      <c r="AJ390" s="267">
        <v>1000</v>
      </c>
      <c r="AK390" s="267">
        <v>1000</v>
      </c>
      <c r="AL390" s="267">
        <v>1000</v>
      </c>
      <c r="AM390" s="267">
        <v>1000</v>
      </c>
      <c r="AN390" s="267">
        <v>1000</v>
      </c>
      <c r="AO390" s="267">
        <v>1000</v>
      </c>
      <c r="AP390" s="267">
        <v>1000</v>
      </c>
      <c r="AQ390" s="267">
        <v>1000</v>
      </c>
      <c r="AR390" s="267">
        <v>1000</v>
      </c>
      <c r="AS390" s="267">
        <v>1000</v>
      </c>
      <c r="AT390" s="267">
        <v>1000</v>
      </c>
      <c r="AU390" s="267">
        <v>1000</v>
      </c>
      <c r="AV390" s="267">
        <v>1000</v>
      </c>
      <c r="AW390" s="267">
        <v>1000</v>
      </c>
      <c r="AX390" s="267">
        <v>1000</v>
      </c>
      <c r="AY390" s="267">
        <v>1000</v>
      </c>
      <c r="AZ390" s="267">
        <v>1000</v>
      </c>
      <c r="BA390" s="267">
        <v>1000</v>
      </c>
      <c r="BB390" s="267">
        <v>1000</v>
      </c>
      <c r="BC390" s="267">
        <v>1000</v>
      </c>
      <c r="BD390" s="267">
        <v>1000</v>
      </c>
      <c r="BE390" s="267">
        <v>1000</v>
      </c>
      <c r="BF390" s="267">
        <v>1000</v>
      </c>
      <c r="BG390" s="267">
        <v>1000</v>
      </c>
      <c r="BH390" s="267">
        <v>1000</v>
      </c>
      <c r="BI390" s="267">
        <v>1000</v>
      </c>
      <c r="BJ390" s="267">
        <v>1000</v>
      </c>
      <c r="BK390" s="267">
        <v>1000</v>
      </c>
      <c r="BL390" s="267">
        <v>1000</v>
      </c>
      <c r="BM390" s="267">
        <v>1000</v>
      </c>
      <c r="BN390" s="267">
        <v>1000</v>
      </c>
      <c r="BO390" s="267">
        <v>1000</v>
      </c>
      <c r="BP390" s="267">
        <v>1000</v>
      </c>
      <c r="BQ390" s="267">
        <v>1000</v>
      </c>
      <c r="BR390" s="267">
        <v>1000</v>
      </c>
      <c r="BS390" s="267">
        <v>1000</v>
      </c>
      <c r="BT390" s="267">
        <v>1000</v>
      </c>
      <c r="BU390" s="267">
        <v>1000</v>
      </c>
      <c r="BV390" s="267">
        <v>1000</v>
      </c>
      <c r="BW390" s="267">
        <v>1000</v>
      </c>
      <c r="BX390" s="267">
        <v>1000</v>
      </c>
      <c r="BY390" s="267">
        <v>1000</v>
      </c>
      <c r="BZ390" s="267">
        <v>1000</v>
      </c>
      <c r="CA390" s="267">
        <v>1000</v>
      </c>
      <c r="CB390" s="267">
        <v>1000</v>
      </c>
      <c r="CC390" s="267">
        <v>1000</v>
      </c>
      <c r="CD390" s="267">
        <v>1000</v>
      </c>
      <c r="CE390" s="267">
        <v>1000</v>
      </c>
      <c r="CF390" s="267">
        <v>1000</v>
      </c>
      <c r="CG390" s="267">
        <v>1000</v>
      </c>
      <c r="CH390" s="267">
        <v>1000</v>
      </c>
      <c r="CI390" s="267">
        <v>1000</v>
      </c>
      <c r="CJ390" s="267">
        <v>1000</v>
      </c>
      <c r="CK390" s="267">
        <v>1000</v>
      </c>
      <c r="CL390" s="267">
        <v>1000</v>
      </c>
      <c r="CM390" s="267">
        <v>1000</v>
      </c>
      <c r="CN390" s="267">
        <v>1000</v>
      </c>
      <c r="CO390" s="267">
        <v>1000</v>
      </c>
      <c r="CP390" s="267">
        <v>1000</v>
      </c>
      <c r="CQ390" s="267">
        <v>1000</v>
      </c>
      <c r="CR390" s="267">
        <v>1000</v>
      </c>
      <c r="CS390" s="267">
        <v>1000</v>
      </c>
      <c r="CT390" s="267">
        <v>1000</v>
      </c>
      <c r="CU390" s="267">
        <v>1000</v>
      </c>
      <c r="CV390" s="267">
        <v>1000</v>
      </c>
      <c r="CW390" s="267">
        <v>1000</v>
      </c>
      <c r="CX390" s="267">
        <v>1000</v>
      </c>
      <c r="CY390" s="267">
        <v>1000</v>
      </c>
      <c r="CZ390" s="267">
        <v>1000</v>
      </c>
      <c r="DA390" s="267">
        <v>1000</v>
      </c>
      <c r="DB390" s="267">
        <v>1000</v>
      </c>
      <c r="DC390" s="267">
        <v>1000</v>
      </c>
      <c r="DD390" s="267">
        <v>1000</v>
      </c>
      <c r="DE390" s="267">
        <v>1000</v>
      </c>
      <c r="DF390" s="267">
        <v>28000</v>
      </c>
      <c r="DG390" s="267">
        <v>1000</v>
      </c>
      <c r="DH390" s="267">
        <v>2000</v>
      </c>
      <c r="DI390" s="267">
        <v>1000</v>
      </c>
      <c r="DJ390" s="267">
        <v>1000</v>
      </c>
      <c r="DK390" s="267">
        <v>1000</v>
      </c>
      <c r="DL390" s="267">
        <v>1000</v>
      </c>
      <c r="DM390" s="267">
        <v>1000</v>
      </c>
      <c r="DN390" s="267">
        <v>1000</v>
      </c>
      <c r="DO390" s="267">
        <v>1000</v>
      </c>
      <c r="DP390" s="267">
        <v>1000</v>
      </c>
      <c r="DQ390" s="267">
        <v>1000</v>
      </c>
      <c r="DR390" s="267">
        <v>1000</v>
      </c>
      <c r="DS390" s="267">
        <v>4000</v>
      </c>
      <c r="DT390" s="267">
        <v>13000</v>
      </c>
      <c r="DU390" s="267">
        <v>18000</v>
      </c>
      <c r="DV390" s="267">
        <v>1000</v>
      </c>
      <c r="DW390" s="267">
        <v>62000</v>
      </c>
      <c r="DX390" s="267">
        <v>17000</v>
      </c>
      <c r="DY390" s="267">
        <v>40000</v>
      </c>
      <c r="DZ390" s="267">
        <v>13000</v>
      </c>
      <c r="EA390" s="267">
        <v>13000</v>
      </c>
      <c r="EB390" s="267">
        <v>1000</v>
      </c>
      <c r="EC390" s="267">
        <v>26000</v>
      </c>
      <c r="ED390" s="267">
        <v>10000</v>
      </c>
      <c r="EE390" s="267">
        <v>45000</v>
      </c>
      <c r="EF390" s="267">
        <v>13000</v>
      </c>
      <c r="EG390" s="267">
        <v>57000</v>
      </c>
      <c r="EH390" s="267">
        <v>10000</v>
      </c>
      <c r="EI390" s="267">
        <v>64000</v>
      </c>
      <c r="EJ390" s="267">
        <v>10000</v>
      </c>
      <c r="EK390" s="267">
        <v>0</v>
      </c>
      <c r="EL390" s="267">
        <v>0</v>
      </c>
      <c r="EM390" s="267">
        <v>0</v>
      </c>
      <c r="EN390" s="267">
        <v>0</v>
      </c>
      <c r="EO390" s="267">
        <v>0</v>
      </c>
      <c r="EP390" s="267">
        <v>1</v>
      </c>
      <c r="EQ390" s="267">
        <v>0</v>
      </c>
      <c r="ER390" s="267" t="s">
        <v>2141</v>
      </c>
    </row>
    <row r="391" spans="1:148" x14ac:dyDescent="0.35">
      <c r="A391" s="267" t="s">
        <v>2167</v>
      </c>
      <c r="B391" s="267">
        <v>1000</v>
      </c>
      <c r="C391" s="267">
        <v>1000</v>
      </c>
      <c r="D391" s="267">
        <v>1000</v>
      </c>
      <c r="E391" s="267">
        <v>1000</v>
      </c>
      <c r="F391" s="267">
        <v>1000</v>
      </c>
      <c r="G391" s="267">
        <v>1000</v>
      </c>
      <c r="H391" s="267">
        <v>1000</v>
      </c>
      <c r="I391" s="267">
        <v>1000</v>
      </c>
      <c r="J391" s="267">
        <v>1000</v>
      </c>
      <c r="K391" s="267">
        <v>1000</v>
      </c>
      <c r="L391" s="267">
        <v>1000</v>
      </c>
      <c r="M391" s="267">
        <v>1000</v>
      </c>
      <c r="N391" s="267">
        <v>1000</v>
      </c>
      <c r="O391" s="267">
        <v>1000</v>
      </c>
      <c r="P391" s="267">
        <v>1000</v>
      </c>
      <c r="Q391" s="267">
        <v>1000</v>
      </c>
      <c r="R391" s="267">
        <v>1000</v>
      </c>
      <c r="S391" s="267">
        <v>1000</v>
      </c>
      <c r="T391" s="267">
        <v>1000</v>
      </c>
      <c r="U391" s="267">
        <v>1000</v>
      </c>
      <c r="V391" s="267">
        <v>1000</v>
      </c>
      <c r="W391" s="267">
        <v>1000</v>
      </c>
      <c r="X391" s="267">
        <v>1000</v>
      </c>
      <c r="Y391" s="267">
        <v>1000</v>
      </c>
      <c r="Z391" s="267">
        <v>1000</v>
      </c>
      <c r="AA391" s="267">
        <v>1000</v>
      </c>
      <c r="AB391" s="267">
        <v>1000</v>
      </c>
      <c r="AC391" s="267">
        <v>1000</v>
      </c>
      <c r="AD391" s="267">
        <v>1000</v>
      </c>
      <c r="AE391" s="267">
        <v>1000</v>
      </c>
      <c r="AF391" s="267">
        <v>1000</v>
      </c>
      <c r="AG391" s="267">
        <v>1000</v>
      </c>
      <c r="AH391" s="267">
        <v>1000</v>
      </c>
      <c r="AI391" s="267">
        <v>1000</v>
      </c>
      <c r="AJ391" s="267">
        <v>1000</v>
      </c>
      <c r="AK391" s="267">
        <v>1000</v>
      </c>
      <c r="AL391" s="267">
        <v>1000</v>
      </c>
      <c r="AM391" s="267">
        <v>1000</v>
      </c>
      <c r="AN391" s="267">
        <v>1000</v>
      </c>
      <c r="AO391" s="267">
        <v>1000</v>
      </c>
      <c r="AP391" s="267">
        <v>1000</v>
      </c>
      <c r="AQ391" s="267">
        <v>1000</v>
      </c>
      <c r="AR391" s="267">
        <v>1000</v>
      </c>
      <c r="AS391" s="267">
        <v>1000</v>
      </c>
      <c r="AT391" s="267">
        <v>1000</v>
      </c>
      <c r="AU391" s="267">
        <v>1000</v>
      </c>
      <c r="AV391" s="267">
        <v>1000</v>
      </c>
      <c r="AW391" s="267">
        <v>1000</v>
      </c>
      <c r="AX391" s="267">
        <v>1000</v>
      </c>
      <c r="AY391" s="267">
        <v>1000</v>
      </c>
      <c r="AZ391" s="267">
        <v>1000</v>
      </c>
      <c r="BA391" s="267">
        <v>1000</v>
      </c>
      <c r="BB391" s="267">
        <v>1000</v>
      </c>
      <c r="BC391" s="267">
        <v>1000</v>
      </c>
      <c r="BD391" s="267">
        <v>1000</v>
      </c>
      <c r="BE391" s="267">
        <v>1000</v>
      </c>
      <c r="BF391" s="267">
        <v>1000</v>
      </c>
      <c r="BG391" s="267">
        <v>1000</v>
      </c>
      <c r="BH391" s="267">
        <v>1000</v>
      </c>
      <c r="BI391" s="267">
        <v>1000</v>
      </c>
      <c r="BJ391" s="267">
        <v>1000</v>
      </c>
      <c r="BK391" s="267">
        <v>1000</v>
      </c>
      <c r="BL391" s="267">
        <v>1000</v>
      </c>
      <c r="BM391" s="267">
        <v>1000</v>
      </c>
      <c r="BN391" s="267">
        <v>1000</v>
      </c>
      <c r="BO391" s="267">
        <v>1000</v>
      </c>
      <c r="BP391" s="267">
        <v>1000</v>
      </c>
      <c r="BQ391" s="267">
        <v>1000</v>
      </c>
      <c r="BR391" s="267">
        <v>1000</v>
      </c>
      <c r="BS391" s="267">
        <v>1000</v>
      </c>
      <c r="BT391" s="267">
        <v>1000</v>
      </c>
      <c r="BU391" s="267">
        <v>1000</v>
      </c>
      <c r="BV391" s="267">
        <v>1000</v>
      </c>
      <c r="BW391" s="267">
        <v>1000</v>
      </c>
      <c r="BX391" s="267">
        <v>1000</v>
      </c>
      <c r="BY391" s="267">
        <v>1000</v>
      </c>
      <c r="BZ391" s="267">
        <v>1000</v>
      </c>
      <c r="CA391" s="267">
        <v>1000</v>
      </c>
      <c r="CB391" s="267">
        <v>1000</v>
      </c>
      <c r="CC391" s="267">
        <v>1000</v>
      </c>
      <c r="CD391" s="267">
        <v>1000</v>
      </c>
      <c r="CE391" s="267">
        <v>1000</v>
      </c>
      <c r="CF391" s="267">
        <v>1000</v>
      </c>
      <c r="CG391" s="267">
        <v>1000</v>
      </c>
      <c r="CH391" s="267">
        <v>1000</v>
      </c>
      <c r="CI391" s="267">
        <v>1000</v>
      </c>
      <c r="CJ391" s="267">
        <v>1000</v>
      </c>
      <c r="CK391" s="267">
        <v>1000</v>
      </c>
      <c r="CL391" s="267">
        <v>1000</v>
      </c>
      <c r="CM391" s="267">
        <v>1000</v>
      </c>
      <c r="CN391" s="267">
        <v>1000</v>
      </c>
      <c r="CO391" s="267">
        <v>1000</v>
      </c>
      <c r="CP391" s="267">
        <v>1000</v>
      </c>
      <c r="CQ391" s="267">
        <v>1000</v>
      </c>
      <c r="CR391" s="267">
        <v>1000</v>
      </c>
      <c r="CS391" s="267">
        <v>1000</v>
      </c>
      <c r="CT391" s="267">
        <v>1000</v>
      </c>
      <c r="CU391" s="267">
        <v>1000</v>
      </c>
      <c r="CV391" s="267">
        <v>1000</v>
      </c>
      <c r="CW391" s="267">
        <v>1000</v>
      </c>
      <c r="CX391" s="267">
        <v>1000</v>
      </c>
      <c r="CY391" s="267">
        <v>1000</v>
      </c>
      <c r="CZ391" s="267">
        <v>1000</v>
      </c>
      <c r="DA391" s="267">
        <v>1000</v>
      </c>
      <c r="DB391" s="267">
        <v>1000</v>
      </c>
      <c r="DC391" s="267">
        <v>1000</v>
      </c>
      <c r="DD391" s="267">
        <v>1000</v>
      </c>
      <c r="DE391" s="267">
        <v>1000</v>
      </c>
      <c r="DF391" s="267">
        <v>28000</v>
      </c>
      <c r="DG391" s="267">
        <v>1000</v>
      </c>
      <c r="DH391" s="267">
        <v>2000</v>
      </c>
      <c r="DI391" s="267">
        <v>1000</v>
      </c>
      <c r="DJ391" s="267">
        <v>1000</v>
      </c>
      <c r="DK391" s="267">
        <v>1000</v>
      </c>
      <c r="DL391" s="267">
        <v>1000</v>
      </c>
      <c r="DM391" s="267">
        <v>1000</v>
      </c>
      <c r="DN391" s="267">
        <v>1000</v>
      </c>
      <c r="DO391" s="267">
        <v>1000</v>
      </c>
      <c r="DP391" s="267">
        <v>1000</v>
      </c>
      <c r="DQ391" s="267">
        <v>1000</v>
      </c>
      <c r="DR391" s="267">
        <v>1000</v>
      </c>
      <c r="DS391" s="267">
        <v>4000</v>
      </c>
      <c r="DT391" s="267">
        <v>13000</v>
      </c>
      <c r="DU391" s="267">
        <v>18000</v>
      </c>
      <c r="DV391" s="267">
        <v>1000</v>
      </c>
      <c r="DW391" s="267">
        <v>62000</v>
      </c>
      <c r="DX391" s="267">
        <v>17000</v>
      </c>
      <c r="DY391" s="267">
        <v>40000</v>
      </c>
      <c r="DZ391" s="267">
        <v>13000</v>
      </c>
      <c r="EA391" s="267">
        <v>13000</v>
      </c>
      <c r="EB391" s="267">
        <v>1000</v>
      </c>
      <c r="EC391" s="267">
        <v>26000</v>
      </c>
      <c r="ED391" s="267">
        <v>10000</v>
      </c>
      <c r="EE391" s="267">
        <v>45000</v>
      </c>
      <c r="EF391" s="267">
        <v>13000</v>
      </c>
      <c r="EG391" s="267">
        <v>57000</v>
      </c>
      <c r="EH391" s="267">
        <v>10000</v>
      </c>
      <c r="EI391" s="267">
        <v>64000</v>
      </c>
      <c r="EJ391" s="267">
        <v>10000</v>
      </c>
      <c r="EK391" s="267">
        <v>0</v>
      </c>
      <c r="EL391" s="267">
        <v>0</v>
      </c>
      <c r="EM391" s="267">
        <v>0</v>
      </c>
      <c r="EN391" s="267">
        <v>0</v>
      </c>
      <c r="EO391" s="267">
        <v>0</v>
      </c>
      <c r="EP391" s="267">
        <v>1</v>
      </c>
      <c r="EQ391" s="267">
        <v>0</v>
      </c>
      <c r="ER391" s="267" t="s">
        <v>2165</v>
      </c>
    </row>
    <row r="392" spans="1:148" x14ac:dyDescent="0.35">
      <c r="A392" s="267" t="s">
        <v>1283</v>
      </c>
      <c r="B392" s="267">
        <v>1000</v>
      </c>
      <c r="C392" s="267">
        <v>1000</v>
      </c>
      <c r="D392" s="267">
        <v>1000</v>
      </c>
      <c r="E392" s="267">
        <v>1000</v>
      </c>
      <c r="F392" s="267">
        <v>1000</v>
      </c>
      <c r="G392" s="267">
        <v>1000</v>
      </c>
      <c r="H392" s="267">
        <v>1000</v>
      </c>
      <c r="I392" s="267">
        <v>1000</v>
      </c>
      <c r="J392" s="267">
        <v>1000</v>
      </c>
      <c r="K392" s="267">
        <v>1000</v>
      </c>
      <c r="L392" s="267">
        <v>1000</v>
      </c>
      <c r="M392" s="267">
        <v>1000</v>
      </c>
      <c r="N392" s="267">
        <v>1000</v>
      </c>
      <c r="O392" s="267">
        <v>1000</v>
      </c>
      <c r="P392" s="267">
        <v>1000</v>
      </c>
      <c r="Q392" s="267">
        <v>1000</v>
      </c>
      <c r="R392" s="267">
        <v>1000</v>
      </c>
      <c r="S392" s="267">
        <v>1000</v>
      </c>
      <c r="T392" s="267">
        <v>1000</v>
      </c>
      <c r="U392" s="267">
        <v>1000</v>
      </c>
      <c r="V392" s="267">
        <v>1000</v>
      </c>
      <c r="W392" s="267">
        <v>1000</v>
      </c>
      <c r="X392" s="267">
        <v>1000</v>
      </c>
      <c r="Y392" s="267">
        <v>1000</v>
      </c>
      <c r="Z392" s="267">
        <v>1000</v>
      </c>
      <c r="AA392" s="267">
        <v>1000</v>
      </c>
      <c r="AB392" s="267">
        <v>1000</v>
      </c>
      <c r="AC392" s="267">
        <v>1000</v>
      </c>
      <c r="AD392" s="267">
        <v>1000</v>
      </c>
      <c r="AE392" s="267">
        <v>1000</v>
      </c>
      <c r="AF392" s="267">
        <v>1000</v>
      </c>
      <c r="AG392" s="267">
        <v>1000</v>
      </c>
      <c r="AH392" s="267">
        <v>1000</v>
      </c>
      <c r="AI392" s="267">
        <v>1000</v>
      </c>
      <c r="AJ392" s="267">
        <v>1000</v>
      </c>
      <c r="AK392" s="267">
        <v>1000</v>
      </c>
      <c r="AL392" s="267">
        <v>1000</v>
      </c>
      <c r="AM392" s="267">
        <v>1000</v>
      </c>
      <c r="AN392" s="267">
        <v>1000</v>
      </c>
      <c r="AO392" s="267">
        <v>1000</v>
      </c>
      <c r="AP392" s="267">
        <v>1000</v>
      </c>
      <c r="AQ392" s="267">
        <v>1000</v>
      </c>
      <c r="AR392" s="267">
        <v>1000</v>
      </c>
      <c r="AS392" s="267">
        <v>1000</v>
      </c>
      <c r="AT392" s="267">
        <v>1000</v>
      </c>
      <c r="AU392" s="267">
        <v>1000</v>
      </c>
      <c r="AV392" s="267">
        <v>1000</v>
      </c>
      <c r="AW392" s="267">
        <v>1000</v>
      </c>
      <c r="AX392" s="267">
        <v>1000</v>
      </c>
      <c r="AY392" s="267">
        <v>1000</v>
      </c>
      <c r="AZ392" s="267">
        <v>1000</v>
      </c>
      <c r="BA392" s="267">
        <v>1000</v>
      </c>
      <c r="BB392" s="267">
        <v>1000</v>
      </c>
      <c r="BC392" s="267">
        <v>1000</v>
      </c>
      <c r="BD392" s="267">
        <v>1000</v>
      </c>
      <c r="BE392" s="267">
        <v>1000</v>
      </c>
      <c r="BF392" s="267">
        <v>1000</v>
      </c>
      <c r="BG392" s="267">
        <v>1000</v>
      </c>
      <c r="BH392" s="267">
        <v>1000</v>
      </c>
      <c r="BI392" s="267">
        <v>1000</v>
      </c>
      <c r="BJ392" s="267">
        <v>1000</v>
      </c>
      <c r="BK392" s="267">
        <v>1000</v>
      </c>
      <c r="BL392" s="267">
        <v>1000</v>
      </c>
      <c r="BM392" s="267">
        <v>1000</v>
      </c>
      <c r="BN392" s="267">
        <v>1000</v>
      </c>
      <c r="BO392" s="267">
        <v>1000</v>
      </c>
      <c r="BP392" s="267">
        <v>1000</v>
      </c>
      <c r="BQ392" s="267">
        <v>1000</v>
      </c>
      <c r="BR392" s="267">
        <v>1000</v>
      </c>
      <c r="BS392" s="267">
        <v>1000</v>
      </c>
      <c r="BT392" s="267">
        <v>1000</v>
      </c>
      <c r="BU392" s="267">
        <v>1000</v>
      </c>
      <c r="BV392" s="267">
        <v>1000</v>
      </c>
      <c r="BW392" s="267">
        <v>1000</v>
      </c>
      <c r="BX392" s="267">
        <v>1000</v>
      </c>
      <c r="BY392" s="267">
        <v>1000</v>
      </c>
      <c r="BZ392" s="267">
        <v>1000</v>
      </c>
      <c r="CA392" s="267">
        <v>1000</v>
      </c>
      <c r="CB392" s="267">
        <v>1000</v>
      </c>
      <c r="CC392" s="267">
        <v>1000</v>
      </c>
      <c r="CD392" s="267">
        <v>1000</v>
      </c>
      <c r="CE392" s="267">
        <v>1000</v>
      </c>
      <c r="CF392" s="267">
        <v>1000</v>
      </c>
      <c r="CG392" s="267">
        <v>1000</v>
      </c>
      <c r="CH392" s="267">
        <v>1000</v>
      </c>
      <c r="CI392" s="267">
        <v>1000</v>
      </c>
      <c r="CJ392" s="267">
        <v>1000</v>
      </c>
      <c r="CK392" s="267">
        <v>1000</v>
      </c>
      <c r="CL392" s="267">
        <v>1000</v>
      </c>
      <c r="CM392" s="267">
        <v>1000</v>
      </c>
      <c r="CN392" s="267">
        <v>1000</v>
      </c>
      <c r="CO392" s="267">
        <v>1000</v>
      </c>
      <c r="CP392" s="267">
        <v>1000</v>
      </c>
      <c r="CQ392" s="267">
        <v>1000</v>
      </c>
      <c r="CR392" s="267">
        <v>1000</v>
      </c>
      <c r="CS392" s="267">
        <v>1000</v>
      </c>
      <c r="CT392" s="267">
        <v>1000</v>
      </c>
      <c r="CU392" s="267">
        <v>1000</v>
      </c>
      <c r="CV392" s="267">
        <v>1000</v>
      </c>
      <c r="CW392" s="267">
        <v>1000</v>
      </c>
      <c r="CX392" s="267">
        <v>1000</v>
      </c>
      <c r="CY392" s="267">
        <v>1000</v>
      </c>
      <c r="CZ392" s="267">
        <v>1000</v>
      </c>
      <c r="DA392" s="267">
        <v>1000</v>
      </c>
      <c r="DB392" s="267">
        <v>1000</v>
      </c>
      <c r="DC392" s="267">
        <v>1000</v>
      </c>
      <c r="DD392" s="267">
        <v>1000</v>
      </c>
      <c r="DE392" s="267">
        <v>1000</v>
      </c>
      <c r="DF392" s="267">
        <v>28000</v>
      </c>
      <c r="DG392" s="267">
        <v>1000</v>
      </c>
      <c r="DH392" s="267">
        <v>2000</v>
      </c>
      <c r="DI392" s="267">
        <v>1000</v>
      </c>
      <c r="DJ392" s="267">
        <v>1000</v>
      </c>
      <c r="DK392" s="267">
        <v>1000</v>
      </c>
      <c r="DL392" s="267">
        <v>1000</v>
      </c>
      <c r="DM392" s="267">
        <v>1000</v>
      </c>
      <c r="DN392" s="267">
        <v>1000</v>
      </c>
      <c r="DO392" s="267">
        <v>1000</v>
      </c>
      <c r="DP392" s="267">
        <v>1000</v>
      </c>
      <c r="DQ392" s="267">
        <v>1000</v>
      </c>
      <c r="DR392" s="267">
        <v>1000</v>
      </c>
      <c r="DS392" s="267">
        <v>4000</v>
      </c>
      <c r="DT392" s="267">
        <v>13000</v>
      </c>
      <c r="DU392" s="267">
        <v>18000</v>
      </c>
      <c r="DV392" s="267">
        <v>1000</v>
      </c>
      <c r="DW392" s="267">
        <v>62000</v>
      </c>
      <c r="DX392" s="267">
        <v>17000</v>
      </c>
      <c r="DY392" s="267">
        <v>40000</v>
      </c>
      <c r="DZ392" s="267">
        <v>13000</v>
      </c>
      <c r="EA392" s="267">
        <v>13000</v>
      </c>
      <c r="EB392" s="267">
        <v>1000</v>
      </c>
      <c r="EC392" s="267">
        <v>26000</v>
      </c>
      <c r="ED392" s="267">
        <v>10000</v>
      </c>
      <c r="EE392" s="267">
        <v>45000</v>
      </c>
      <c r="EF392" s="267">
        <v>13000</v>
      </c>
      <c r="EG392" s="267">
        <v>57000</v>
      </c>
      <c r="EH392" s="267">
        <v>10000</v>
      </c>
      <c r="EI392" s="267">
        <v>64000</v>
      </c>
      <c r="EJ392" s="267">
        <v>10000</v>
      </c>
      <c r="EK392" s="267">
        <v>0</v>
      </c>
      <c r="EL392" s="267">
        <v>0</v>
      </c>
      <c r="EM392" s="267">
        <v>0</v>
      </c>
      <c r="EN392" s="267">
        <v>0</v>
      </c>
      <c r="EO392" s="267">
        <v>0</v>
      </c>
      <c r="EP392" s="267">
        <v>1</v>
      </c>
      <c r="EQ392" s="267">
        <v>0</v>
      </c>
      <c r="ER392" s="267" t="s">
        <v>1281</v>
      </c>
    </row>
    <row r="393" spans="1:148" x14ac:dyDescent="0.35">
      <c r="A393" s="267" t="s">
        <v>1442</v>
      </c>
      <c r="B393" s="267">
        <v>1000</v>
      </c>
      <c r="C393" s="267">
        <v>1000</v>
      </c>
      <c r="D393" s="267">
        <v>1000</v>
      </c>
      <c r="E393" s="267">
        <v>1000</v>
      </c>
      <c r="F393" s="267">
        <v>1000</v>
      </c>
      <c r="G393" s="267">
        <v>1000</v>
      </c>
      <c r="H393" s="267">
        <v>1000</v>
      </c>
      <c r="I393" s="267">
        <v>1000</v>
      </c>
      <c r="J393" s="267">
        <v>1000</v>
      </c>
      <c r="K393" s="267">
        <v>1000</v>
      </c>
      <c r="L393" s="267">
        <v>1000</v>
      </c>
      <c r="M393" s="267">
        <v>1000</v>
      </c>
      <c r="N393" s="267">
        <v>1000</v>
      </c>
      <c r="O393" s="267">
        <v>1000</v>
      </c>
      <c r="P393" s="267">
        <v>1000</v>
      </c>
      <c r="Q393" s="267">
        <v>1000</v>
      </c>
      <c r="R393" s="267">
        <v>1000</v>
      </c>
      <c r="S393" s="267">
        <v>1000</v>
      </c>
      <c r="T393" s="267">
        <v>1000</v>
      </c>
      <c r="U393" s="267">
        <v>1000</v>
      </c>
      <c r="V393" s="267">
        <v>1000</v>
      </c>
      <c r="W393" s="267">
        <v>1000</v>
      </c>
      <c r="X393" s="267">
        <v>1000</v>
      </c>
      <c r="Y393" s="267">
        <v>1000</v>
      </c>
      <c r="Z393" s="267">
        <v>1000</v>
      </c>
      <c r="AA393" s="267">
        <v>1000</v>
      </c>
      <c r="AB393" s="267">
        <v>1000</v>
      </c>
      <c r="AC393" s="267">
        <v>1000</v>
      </c>
      <c r="AD393" s="267">
        <v>1000</v>
      </c>
      <c r="AE393" s="267">
        <v>1000</v>
      </c>
      <c r="AF393" s="267">
        <v>1000</v>
      </c>
      <c r="AG393" s="267">
        <v>1000</v>
      </c>
      <c r="AH393" s="267">
        <v>1000</v>
      </c>
      <c r="AI393" s="267">
        <v>1000</v>
      </c>
      <c r="AJ393" s="267">
        <v>1000</v>
      </c>
      <c r="AK393" s="267">
        <v>1000</v>
      </c>
      <c r="AL393" s="267">
        <v>1000</v>
      </c>
      <c r="AM393" s="267">
        <v>1000</v>
      </c>
      <c r="AN393" s="267">
        <v>1000</v>
      </c>
      <c r="AO393" s="267">
        <v>1000</v>
      </c>
      <c r="AP393" s="267">
        <v>1000</v>
      </c>
      <c r="AQ393" s="267">
        <v>1000</v>
      </c>
      <c r="AR393" s="267">
        <v>1000</v>
      </c>
      <c r="AS393" s="267">
        <v>1000</v>
      </c>
      <c r="AT393" s="267">
        <v>1000</v>
      </c>
      <c r="AU393" s="267">
        <v>1000</v>
      </c>
      <c r="AV393" s="267">
        <v>1000</v>
      </c>
      <c r="AW393" s="267">
        <v>1000</v>
      </c>
      <c r="AX393" s="267">
        <v>1000</v>
      </c>
      <c r="AY393" s="267">
        <v>1000</v>
      </c>
      <c r="AZ393" s="267">
        <v>1000</v>
      </c>
      <c r="BA393" s="267">
        <v>1000</v>
      </c>
      <c r="BB393" s="267">
        <v>1000</v>
      </c>
      <c r="BC393" s="267">
        <v>1000</v>
      </c>
      <c r="BD393" s="267">
        <v>1000</v>
      </c>
      <c r="BE393" s="267">
        <v>1000</v>
      </c>
      <c r="BF393" s="267">
        <v>1000</v>
      </c>
      <c r="BG393" s="267">
        <v>1000</v>
      </c>
      <c r="BH393" s="267">
        <v>1000</v>
      </c>
      <c r="BI393" s="267">
        <v>1000</v>
      </c>
      <c r="BJ393" s="267">
        <v>1000</v>
      </c>
      <c r="BK393" s="267">
        <v>1000</v>
      </c>
      <c r="BL393" s="267">
        <v>1000</v>
      </c>
      <c r="BM393" s="267">
        <v>1000</v>
      </c>
      <c r="BN393" s="267">
        <v>1000</v>
      </c>
      <c r="BO393" s="267">
        <v>1000</v>
      </c>
      <c r="BP393" s="267">
        <v>1000</v>
      </c>
      <c r="BQ393" s="267">
        <v>1000</v>
      </c>
      <c r="BR393" s="267">
        <v>1000</v>
      </c>
      <c r="BS393" s="267">
        <v>1000</v>
      </c>
      <c r="BT393" s="267">
        <v>1000</v>
      </c>
      <c r="BU393" s="267">
        <v>1000</v>
      </c>
      <c r="BV393" s="267">
        <v>1000</v>
      </c>
      <c r="BW393" s="267">
        <v>1000</v>
      </c>
      <c r="BX393" s="267">
        <v>1000</v>
      </c>
      <c r="BY393" s="267">
        <v>1000</v>
      </c>
      <c r="BZ393" s="267">
        <v>1000</v>
      </c>
      <c r="CA393" s="267">
        <v>1000</v>
      </c>
      <c r="CB393" s="267">
        <v>1000</v>
      </c>
      <c r="CC393" s="267">
        <v>1000</v>
      </c>
      <c r="CD393" s="267">
        <v>1000</v>
      </c>
      <c r="CE393" s="267">
        <v>1000</v>
      </c>
      <c r="CF393" s="267">
        <v>1000</v>
      </c>
      <c r="CG393" s="267">
        <v>1000</v>
      </c>
      <c r="CH393" s="267">
        <v>1000</v>
      </c>
      <c r="CI393" s="267">
        <v>1000</v>
      </c>
      <c r="CJ393" s="267">
        <v>1000</v>
      </c>
      <c r="CK393" s="267">
        <v>1000</v>
      </c>
      <c r="CL393" s="267">
        <v>1000</v>
      </c>
      <c r="CM393" s="267">
        <v>1000</v>
      </c>
      <c r="CN393" s="267">
        <v>1000</v>
      </c>
      <c r="CO393" s="267">
        <v>1000</v>
      </c>
      <c r="CP393" s="267">
        <v>1000</v>
      </c>
      <c r="CQ393" s="267">
        <v>1000</v>
      </c>
      <c r="CR393" s="267">
        <v>1000</v>
      </c>
      <c r="CS393" s="267">
        <v>1000</v>
      </c>
      <c r="CT393" s="267">
        <v>1000</v>
      </c>
      <c r="CU393" s="267">
        <v>1000</v>
      </c>
      <c r="CV393" s="267">
        <v>1000</v>
      </c>
      <c r="CW393" s="267">
        <v>1000</v>
      </c>
      <c r="CX393" s="267">
        <v>1000</v>
      </c>
      <c r="CY393" s="267">
        <v>1000</v>
      </c>
      <c r="CZ393" s="267">
        <v>1000</v>
      </c>
      <c r="DA393" s="267">
        <v>1000</v>
      </c>
      <c r="DB393" s="267">
        <v>1000</v>
      </c>
      <c r="DC393" s="267">
        <v>1000</v>
      </c>
      <c r="DD393" s="267">
        <v>1000</v>
      </c>
      <c r="DE393" s="267">
        <v>1000</v>
      </c>
      <c r="DF393" s="267">
        <v>28000</v>
      </c>
      <c r="DG393" s="267">
        <v>1000</v>
      </c>
      <c r="DH393" s="267">
        <v>2000</v>
      </c>
      <c r="DI393" s="267">
        <v>1000</v>
      </c>
      <c r="DJ393" s="267">
        <v>1000</v>
      </c>
      <c r="DK393" s="267">
        <v>1000</v>
      </c>
      <c r="DL393" s="267">
        <v>1000</v>
      </c>
      <c r="DM393" s="267">
        <v>1000</v>
      </c>
      <c r="DN393" s="267">
        <v>1000</v>
      </c>
      <c r="DO393" s="267">
        <v>1000</v>
      </c>
      <c r="DP393" s="267">
        <v>1000</v>
      </c>
      <c r="DQ393" s="267">
        <v>1000</v>
      </c>
      <c r="DR393" s="267">
        <v>1000</v>
      </c>
      <c r="DS393" s="267">
        <v>4000</v>
      </c>
      <c r="DT393" s="267">
        <v>13000</v>
      </c>
      <c r="DU393" s="267">
        <v>18000</v>
      </c>
      <c r="DV393" s="267">
        <v>1000</v>
      </c>
      <c r="DW393" s="267">
        <v>62000</v>
      </c>
      <c r="DX393" s="267">
        <v>17000</v>
      </c>
      <c r="DY393" s="267">
        <v>40000</v>
      </c>
      <c r="DZ393" s="267">
        <v>13000</v>
      </c>
      <c r="EA393" s="267">
        <v>13000</v>
      </c>
      <c r="EB393" s="267">
        <v>1000</v>
      </c>
      <c r="EC393" s="267">
        <v>26000</v>
      </c>
      <c r="ED393" s="267">
        <v>10000</v>
      </c>
      <c r="EE393" s="267">
        <v>45000</v>
      </c>
      <c r="EF393" s="267">
        <v>13000</v>
      </c>
      <c r="EG393" s="267">
        <v>57000</v>
      </c>
      <c r="EH393" s="267">
        <v>10000</v>
      </c>
      <c r="EI393" s="267">
        <v>64000</v>
      </c>
      <c r="EJ393" s="267">
        <v>10000</v>
      </c>
      <c r="EK393" s="267">
        <v>0</v>
      </c>
      <c r="EL393" s="267">
        <v>0</v>
      </c>
      <c r="EM393" s="267">
        <v>0</v>
      </c>
      <c r="EN393" s="267">
        <v>0</v>
      </c>
      <c r="EO393" s="267">
        <v>0</v>
      </c>
      <c r="EP393" s="267">
        <v>1</v>
      </c>
      <c r="EQ393" s="267">
        <v>0</v>
      </c>
      <c r="ER393" s="267" t="s">
        <v>1440</v>
      </c>
    </row>
    <row r="394" spans="1:148" x14ac:dyDescent="0.35">
      <c r="A394" s="267" t="s">
        <v>1421</v>
      </c>
      <c r="B394" s="267">
        <v>1000</v>
      </c>
      <c r="C394" s="267">
        <v>1000</v>
      </c>
      <c r="D394" s="267">
        <v>1000</v>
      </c>
      <c r="E394" s="267">
        <v>1000</v>
      </c>
      <c r="F394" s="267">
        <v>1000</v>
      </c>
      <c r="G394" s="267">
        <v>1000</v>
      </c>
      <c r="H394" s="267">
        <v>1000</v>
      </c>
      <c r="I394" s="267">
        <v>1000</v>
      </c>
      <c r="J394" s="267">
        <v>1000</v>
      </c>
      <c r="K394" s="267">
        <v>1000</v>
      </c>
      <c r="L394" s="267">
        <v>4000</v>
      </c>
      <c r="M394" s="267">
        <v>1000</v>
      </c>
      <c r="N394" s="267">
        <v>1000</v>
      </c>
      <c r="O394" s="267">
        <v>186000</v>
      </c>
      <c r="P394" s="267">
        <v>1000</v>
      </c>
      <c r="Q394" s="267">
        <v>1000</v>
      </c>
      <c r="R394" s="267">
        <v>1000</v>
      </c>
      <c r="S394" s="267">
        <v>1000</v>
      </c>
      <c r="T394" s="267">
        <v>74000</v>
      </c>
      <c r="U394" s="267">
        <v>48000</v>
      </c>
      <c r="V394" s="267">
        <v>1000</v>
      </c>
      <c r="W394" s="267">
        <v>258000</v>
      </c>
      <c r="X394" s="267">
        <v>99000</v>
      </c>
      <c r="Y394" s="267">
        <v>1000</v>
      </c>
      <c r="Z394" s="267">
        <v>1000</v>
      </c>
      <c r="AA394" s="267">
        <v>6000</v>
      </c>
      <c r="AB394" s="267">
        <v>1000</v>
      </c>
      <c r="AC394" s="267">
        <v>1000</v>
      </c>
      <c r="AD394" s="267">
        <v>1000</v>
      </c>
      <c r="AE394" s="267">
        <v>1000</v>
      </c>
      <c r="AF394" s="267">
        <v>31000</v>
      </c>
      <c r="AG394" s="267">
        <v>12000</v>
      </c>
      <c r="AH394" s="267">
        <v>1000</v>
      </c>
      <c r="AI394" s="267">
        <v>1000</v>
      </c>
      <c r="AJ394" s="267">
        <v>1000</v>
      </c>
      <c r="AK394" s="267">
        <v>1000</v>
      </c>
      <c r="AL394" s="267">
        <v>1000</v>
      </c>
      <c r="AM394" s="267">
        <v>1000</v>
      </c>
      <c r="AN394" s="267">
        <v>1000</v>
      </c>
      <c r="AO394" s="267">
        <v>1000</v>
      </c>
      <c r="AP394" s="267">
        <v>46000</v>
      </c>
      <c r="AQ394" s="267">
        <v>4000</v>
      </c>
      <c r="AR394" s="267">
        <v>1000</v>
      </c>
      <c r="AS394" s="267">
        <v>19000</v>
      </c>
      <c r="AT394" s="267">
        <v>1000</v>
      </c>
      <c r="AU394" s="267">
        <v>1000</v>
      </c>
      <c r="AV394" s="267">
        <v>2000</v>
      </c>
      <c r="AW394" s="267">
        <v>1000</v>
      </c>
      <c r="AX394" s="267">
        <v>1000</v>
      </c>
      <c r="AY394" s="267">
        <v>2000</v>
      </c>
      <c r="AZ394" s="267">
        <v>1000</v>
      </c>
      <c r="BA394" s="267">
        <v>1000</v>
      </c>
      <c r="BB394" s="267">
        <v>3000</v>
      </c>
      <c r="BC394" s="267">
        <v>1000</v>
      </c>
      <c r="BD394" s="267">
        <v>1000</v>
      </c>
      <c r="BE394" s="267">
        <v>1000</v>
      </c>
      <c r="BF394" s="267">
        <v>1000</v>
      </c>
      <c r="BG394" s="267">
        <v>1000</v>
      </c>
      <c r="BH394" s="267">
        <v>1000</v>
      </c>
      <c r="BI394" s="267">
        <v>1000</v>
      </c>
      <c r="BJ394" s="267">
        <v>1000</v>
      </c>
      <c r="BK394" s="267">
        <v>1000</v>
      </c>
      <c r="BL394" s="267">
        <v>1000</v>
      </c>
      <c r="BM394" s="267">
        <v>1000</v>
      </c>
      <c r="BN394" s="267">
        <v>1000</v>
      </c>
      <c r="BO394" s="267">
        <v>1000</v>
      </c>
      <c r="BP394" s="267">
        <v>1000</v>
      </c>
      <c r="BQ394" s="267">
        <v>2000</v>
      </c>
      <c r="BR394" s="267">
        <v>1000</v>
      </c>
      <c r="BS394" s="267">
        <v>1000</v>
      </c>
      <c r="BT394" s="267">
        <v>1000</v>
      </c>
      <c r="BU394" s="267">
        <v>1000</v>
      </c>
      <c r="BV394" s="267">
        <v>1000</v>
      </c>
      <c r="BW394" s="267">
        <v>1000</v>
      </c>
      <c r="BX394" s="267">
        <v>1000</v>
      </c>
      <c r="BY394" s="267">
        <v>1000</v>
      </c>
      <c r="BZ394" s="267">
        <v>1000</v>
      </c>
      <c r="CA394" s="267">
        <v>1000</v>
      </c>
      <c r="CB394" s="267">
        <v>1000</v>
      </c>
      <c r="CC394" s="267">
        <v>1000</v>
      </c>
      <c r="CD394" s="267">
        <v>1000</v>
      </c>
      <c r="CE394" s="267">
        <v>1000</v>
      </c>
      <c r="CF394" s="267">
        <v>2000</v>
      </c>
      <c r="CG394" s="267">
        <v>1000</v>
      </c>
      <c r="CH394" s="267">
        <v>320000</v>
      </c>
      <c r="CI394" s="267">
        <v>1000</v>
      </c>
      <c r="CJ394" s="267">
        <v>1000</v>
      </c>
      <c r="CK394" s="267">
        <v>1000</v>
      </c>
      <c r="CL394" s="267">
        <v>1000</v>
      </c>
      <c r="CM394" s="267">
        <v>1000</v>
      </c>
      <c r="CN394" s="267">
        <v>1000</v>
      </c>
      <c r="CO394" s="267">
        <v>1000</v>
      </c>
      <c r="CP394" s="267">
        <v>1000</v>
      </c>
      <c r="CQ394" s="267">
        <v>1000</v>
      </c>
      <c r="CR394" s="267">
        <v>1000</v>
      </c>
      <c r="CS394" s="267">
        <v>1000</v>
      </c>
      <c r="CT394" s="267">
        <v>1000</v>
      </c>
      <c r="CU394" s="267">
        <v>5000</v>
      </c>
      <c r="CV394" s="267">
        <v>1000</v>
      </c>
      <c r="CW394" s="267">
        <v>1000</v>
      </c>
      <c r="CX394" s="267">
        <v>163000</v>
      </c>
      <c r="CY394" s="267">
        <v>1000</v>
      </c>
      <c r="CZ394" s="267">
        <v>1000</v>
      </c>
      <c r="DA394" s="267">
        <v>2000</v>
      </c>
      <c r="DB394" s="267">
        <v>1000</v>
      </c>
      <c r="DC394" s="267">
        <v>57000</v>
      </c>
      <c r="DD394" s="267">
        <v>1000</v>
      </c>
      <c r="DE394" s="267">
        <v>9000</v>
      </c>
      <c r="DF394" s="267">
        <v>32000</v>
      </c>
      <c r="DG394" s="267">
        <v>1000</v>
      </c>
      <c r="DH394" s="267">
        <v>2000</v>
      </c>
      <c r="DI394" s="267">
        <v>2000</v>
      </c>
      <c r="DJ394" s="267">
        <v>1000</v>
      </c>
      <c r="DK394" s="267">
        <v>1000</v>
      </c>
      <c r="DL394" s="267">
        <v>33000</v>
      </c>
      <c r="DM394" s="267">
        <v>78000</v>
      </c>
      <c r="DN394" s="267">
        <v>1000</v>
      </c>
      <c r="DO394" s="267">
        <v>53000</v>
      </c>
      <c r="DP394" s="267">
        <v>54000</v>
      </c>
      <c r="DQ394" s="267">
        <v>1000</v>
      </c>
      <c r="DR394" s="267">
        <v>492000</v>
      </c>
      <c r="DS394" s="267">
        <v>32000</v>
      </c>
      <c r="DT394" s="267">
        <v>62000</v>
      </c>
      <c r="DU394" s="267">
        <v>634000</v>
      </c>
      <c r="DV394" s="267">
        <v>4000</v>
      </c>
      <c r="DW394" s="267">
        <v>2295000</v>
      </c>
      <c r="DX394" s="267">
        <v>593000</v>
      </c>
      <c r="DY394" s="267">
        <v>2119000</v>
      </c>
      <c r="DZ394" s="267">
        <v>488000</v>
      </c>
      <c r="EA394" s="267">
        <v>341000</v>
      </c>
      <c r="EB394" s="267">
        <v>8000</v>
      </c>
      <c r="EC394" s="267">
        <v>714000</v>
      </c>
      <c r="ED394" s="267">
        <v>297000</v>
      </c>
      <c r="EE394" s="267">
        <v>2182000</v>
      </c>
      <c r="EF394" s="267">
        <v>488000</v>
      </c>
      <c r="EG394" s="267">
        <v>2740000</v>
      </c>
      <c r="EH394" s="267">
        <v>710000</v>
      </c>
      <c r="EI394" s="267">
        <v>2871000</v>
      </c>
      <c r="EJ394" s="267">
        <v>708000</v>
      </c>
      <c r="EK394" s="267">
        <v>0</v>
      </c>
      <c r="EL394" s="267">
        <v>0</v>
      </c>
      <c r="EM394" s="267">
        <v>0</v>
      </c>
      <c r="EN394" s="267">
        <v>0</v>
      </c>
      <c r="EO394" s="267">
        <v>1</v>
      </c>
      <c r="EP394" s="267">
        <v>1</v>
      </c>
      <c r="EQ394" s="267">
        <v>0</v>
      </c>
      <c r="ER394" s="267" t="s">
        <v>1419</v>
      </c>
    </row>
    <row r="395" spans="1:148" x14ac:dyDescent="0.35">
      <c r="A395" s="267" t="s">
        <v>1930</v>
      </c>
      <c r="B395" s="267">
        <v>1000</v>
      </c>
      <c r="C395" s="267">
        <v>1000</v>
      </c>
      <c r="D395" s="267">
        <v>1000</v>
      </c>
      <c r="E395" s="267">
        <v>1000</v>
      </c>
      <c r="F395" s="267">
        <v>1000</v>
      </c>
      <c r="G395" s="267">
        <v>1000</v>
      </c>
      <c r="H395" s="267">
        <v>1000</v>
      </c>
      <c r="I395" s="267">
        <v>1000</v>
      </c>
      <c r="J395" s="267">
        <v>1000</v>
      </c>
      <c r="K395" s="267">
        <v>1000</v>
      </c>
      <c r="L395" s="267">
        <v>4000</v>
      </c>
      <c r="M395" s="267">
        <v>1000</v>
      </c>
      <c r="N395" s="267">
        <v>1000</v>
      </c>
      <c r="O395" s="267">
        <v>186000</v>
      </c>
      <c r="P395" s="267">
        <v>1000</v>
      </c>
      <c r="Q395" s="267">
        <v>1000</v>
      </c>
      <c r="R395" s="267">
        <v>1000</v>
      </c>
      <c r="S395" s="267">
        <v>1000</v>
      </c>
      <c r="T395" s="267">
        <v>74000</v>
      </c>
      <c r="U395" s="267">
        <v>48000</v>
      </c>
      <c r="V395" s="267">
        <v>1000</v>
      </c>
      <c r="W395" s="267">
        <v>258000</v>
      </c>
      <c r="X395" s="267">
        <v>99000</v>
      </c>
      <c r="Y395" s="267">
        <v>1000</v>
      </c>
      <c r="Z395" s="267">
        <v>1000</v>
      </c>
      <c r="AA395" s="267">
        <v>6000</v>
      </c>
      <c r="AB395" s="267">
        <v>1000</v>
      </c>
      <c r="AC395" s="267">
        <v>1000</v>
      </c>
      <c r="AD395" s="267">
        <v>1000</v>
      </c>
      <c r="AE395" s="267">
        <v>1000</v>
      </c>
      <c r="AF395" s="267">
        <v>31000</v>
      </c>
      <c r="AG395" s="267">
        <v>12000</v>
      </c>
      <c r="AH395" s="267">
        <v>1000</v>
      </c>
      <c r="AI395" s="267">
        <v>1000</v>
      </c>
      <c r="AJ395" s="267">
        <v>1000</v>
      </c>
      <c r="AK395" s="267">
        <v>1000</v>
      </c>
      <c r="AL395" s="267">
        <v>1000</v>
      </c>
      <c r="AM395" s="267">
        <v>1000</v>
      </c>
      <c r="AN395" s="267">
        <v>1000</v>
      </c>
      <c r="AO395" s="267">
        <v>1000</v>
      </c>
      <c r="AP395" s="267">
        <v>46000</v>
      </c>
      <c r="AQ395" s="267">
        <v>4000</v>
      </c>
      <c r="AR395" s="267">
        <v>1000</v>
      </c>
      <c r="AS395" s="267">
        <v>19000</v>
      </c>
      <c r="AT395" s="267">
        <v>1000</v>
      </c>
      <c r="AU395" s="267">
        <v>1000</v>
      </c>
      <c r="AV395" s="267">
        <v>2000</v>
      </c>
      <c r="AW395" s="267">
        <v>1000</v>
      </c>
      <c r="AX395" s="267">
        <v>1000</v>
      </c>
      <c r="AY395" s="267">
        <v>2000</v>
      </c>
      <c r="AZ395" s="267">
        <v>1000</v>
      </c>
      <c r="BA395" s="267">
        <v>1000</v>
      </c>
      <c r="BB395" s="267">
        <v>3000</v>
      </c>
      <c r="BC395" s="267">
        <v>1000</v>
      </c>
      <c r="BD395" s="267">
        <v>1000</v>
      </c>
      <c r="BE395" s="267">
        <v>1000</v>
      </c>
      <c r="BF395" s="267">
        <v>1000</v>
      </c>
      <c r="BG395" s="267">
        <v>1000</v>
      </c>
      <c r="BH395" s="267">
        <v>1000</v>
      </c>
      <c r="BI395" s="267">
        <v>1000</v>
      </c>
      <c r="BJ395" s="267">
        <v>1000</v>
      </c>
      <c r="BK395" s="267">
        <v>1000</v>
      </c>
      <c r="BL395" s="267">
        <v>1000</v>
      </c>
      <c r="BM395" s="267">
        <v>1000</v>
      </c>
      <c r="BN395" s="267">
        <v>1000</v>
      </c>
      <c r="BO395" s="267">
        <v>1000</v>
      </c>
      <c r="BP395" s="267">
        <v>1000</v>
      </c>
      <c r="BQ395" s="267">
        <v>2000</v>
      </c>
      <c r="BR395" s="267">
        <v>1000</v>
      </c>
      <c r="BS395" s="267">
        <v>1000</v>
      </c>
      <c r="BT395" s="267">
        <v>1000</v>
      </c>
      <c r="BU395" s="267">
        <v>1000</v>
      </c>
      <c r="BV395" s="267">
        <v>1000</v>
      </c>
      <c r="BW395" s="267">
        <v>1000</v>
      </c>
      <c r="BX395" s="267">
        <v>1000</v>
      </c>
      <c r="BY395" s="267">
        <v>1000</v>
      </c>
      <c r="BZ395" s="267">
        <v>1000</v>
      </c>
      <c r="CA395" s="267">
        <v>1000</v>
      </c>
      <c r="CB395" s="267">
        <v>1000</v>
      </c>
      <c r="CC395" s="267">
        <v>1000</v>
      </c>
      <c r="CD395" s="267">
        <v>1000</v>
      </c>
      <c r="CE395" s="267">
        <v>1000</v>
      </c>
      <c r="CF395" s="267">
        <v>2000</v>
      </c>
      <c r="CG395" s="267">
        <v>1000</v>
      </c>
      <c r="CH395" s="267">
        <v>1000</v>
      </c>
      <c r="CI395" s="267">
        <v>1000</v>
      </c>
      <c r="CJ395" s="267">
        <v>1000</v>
      </c>
      <c r="CK395" s="267">
        <v>1000</v>
      </c>
      <c r="CL395" s="267">
        <v>1000</v>
      </c>
      <c r="CM395" s="267">
        <v>1000</v>
      </c>
      <c r="CN395" s="267">
        <v>1000</v>
      </c>
      <c r="CO395" s="267">
        <v>1000</v>
      </c>
      <c r="CP395" s="267">
        <v>1000</v>
      </c>
      <c r="CQ395" s="267">
        <v>1000</v>
      </c>
      <c r="CR395" s="267">
        <v>1000</v>
      </c>
      <c r="CS395" s="267">
        <v>1000</v>
      </c>
      <c r="CT395" s="267">
        <v>1000</v>
      </c>
      <c r="CU395" s="267">
        <v>5000</v>
      </c>
      <c r="CV395" s="267">
        <v>1000</v>
      </c>
      <c r="CW395" s="267">
        <v>1000</v>
      </c>
      <c r="CX395" s="267">
        <v>163000</v>
      </c>
      <c r="CY395" s="267">
        <v>1000</v>
      </c>
      <c r="CZ395" s="267">
        <v>1000</v>
      </c>
      <c r="DA395" s="267">
        <v>2000</v>
      </c>
      <c r="DB395" s="267">
        <v>1000</v>
      </c>
      <c r="DC395" s="267">
        <v>7000</v>
      </c>
      <c r="DD395" s="267">
        <v>1000</v>
      </c>
      <c r="DE395" s="267">
        <v>1000</v>
      </c>
      <c r="DF395" s="267">
        <v>4000</v>
      </c>
      <c r="DG395" s="267">
        <v>1000</v>
      </c>
      <c r="DH395" s="267">
        <v>1000</v>
      </c>
      <c r="DI395" s="267">
        <v>2000</v>
      </c>
      <c r="DJ395" s="267">
        <v>1000</v>
      </c>
      <c r="DK395" s="267">
        <v>1000</v>
      </c>
      <c r="DL395" s="267">
        <v>33000</v>
      </c>
      <c r="DM395" s="267">
        <v>78000</v>
      </c>
      <c r="DN395" s="267">
        <v>1000</v>
      </c>
      <c r="DO395" s="267">
        <v>53000</v>
      </c>
      <c r="DP395" s="267">
        <v>54000</v>
      </c>
      <c r="DQ395" s="267">
        <v>1000</v>
      </c>
      <c r="DR395" s="267">
        <v>486000</v>
      </c>
      <c r="DS395" s="267">
        <v>16000</v>
      </c>
      <c r="DT395" s="267">
        <v>23000</v>
      </c>
      <c r="DU395" s="267">
        <v>264000</v>
      </c>
      <c r="DV395" s="267">
        <v>1000</v>
      </c>
      <c r="DW395" s="267">
        <v>1000000</v>
      </c>
      <c r="DX395" s="267">
        <v>239000</v>
      </c>
      <c r="DY395" s="267">
        <v>605000</v>
      </c>
      <c r="DZ395" s="267">
        <v>165000</v>
      </c>
      <c r="EA395" s="267">
        <v>49000</v>
      </c>
      <c r="EB395" s="267">
        <v>1000</v>
      </c>
      <c r="EC395" s="267">
        <v>500000</v>
      </c>
      <c r="ED395" s="267">
        <v>261000</v>
      </c>
      <c r="EE395" s="267">
        <v>634000</v>
      </c>
      <c r="EF395" s="267">
        <v>165000</v>
      </c>
      <c r="EG395" s="267">
        <v>1065000</v>
      </c>
      <c r="EH395" s="267">
        <v>343000</v>
      </c>
      <c r="EI395" s="267">
        <v>1164000</v>
      </c>
      <c r="EJ395" s="267">
        <v>343000</v>
      </c>
      <c r="EK395" s="267">
        <v>0</v>
      </c>
      <c r="EL395" s="267">
        <v>0</v>
      </c>
      <c r="EM395" s="267">
        <v>0</v>
      </c>
      <c r="EN395" s="267">
        <v>0</v>
      </c>
      <c r="EO395" s="267">
        <v>0</v>
      </c>
      <c r="EP395" s="267">
        <v>0</v>
      </c>
      <c r="EQ395" s="267">
        <v>0</v>
      </c>
      <c r="ER395" s="267" t="s">
        <v>1928</v>
      </c>
    </row>
    <row r="396" spans="1:148" x14ac:dyDescent="0.35">
      <c r="A396" s="267" t="s">
        <v>2164</v>
      </c>
      <c r="B396" s="267">
        <v>1000</v>
      </c>
      <c r="C396" s="267">
        <v>1000</v>
      </c>
      <c r="D396" s="267">
        <v>1000</v>
      </c>
      <c r="E396" s="267">
        <v>1000</v>
      </c>
      <c r="F396" s="267">
        <v>1000</v>
      </c>
      <c r="G396" s="267">
        <v>1000</v>
      </c>
      <c r="H396" s="267">
        <v>1000</v>
      </c>
      <c r="I396" s="267">
        <v>1000</v>
      </c>
      <c r="J396" s="267">
        <v>1000</v>
      </c>
      <c r="K396" s="267">
        <v>1000</v>
      </c>
      <c r="L396" s="267">
        <v>4000</v>
      </c>
      <c r="M396" s="267">
        <v>1000</v>
      </c>
      <c r="N396" s="267">
        <v>1000</v>
      </c>
      <c r="O396" s="267">
        <v>186000</v>
      </c>
      <c r="P396" s="267">
        <v>1000</v>
      </c>
      <c r="Q396" s="267">
        <v>1000</v>
      </c>
      <c r="R396" s="267">
        <v>1000</v>
      </c>
      <c r="S396" s="267">
        <v>1000</v>
      </c>
      <c r="T396" s="267">
        <v>74000</v>
      </c>
      <c r="U396" s="267">
        <v>48000</v>
      </c>
      <c r="V396" s="267">
        <v>1000</v>
      </c>
      <c r="W396" s="267">
        <v>258000</v>
      </c>
      <c r="X396" s="267">
        <v>99000</v>
      </c>
      <c r="Y396" s="267">
        <v>1000</v>
      </c>
      <c r="Z396" s="267">
        <v>1000</v>
      </c>
      <c r="AA396" s="267">
        <v>6000</v>
      </c>
      <c r="AB396" s="267">
        <v>1000</v>
      </c>
      <c r="AC396" s="267">
        <v>1000</v>
      </c>
      <c r="AD396" s="267">
        <v>1000</v>
      </c>
      <c r="AE396" s="267">
        <v>1000</v>
      </c>
      <c r="AF396" s="267">
        <v>31000</v>
      </c>
      <c r="AG396" s="267">
        <v>12000</v>
      </c>
      <c r="AH396" s="267">
        <v>1000</v>
      </c>
      <c r="AI396" s="267">
        <v>1000</v>
      </c>
      <c r="AJ396" s="267">
        <v>1000</v>
      </c>
      <c r="AK396" s="267">
        <v>1000</v>
      </c>
      <c r="AL396" s="267">
        <v>1000</v>
      </c>
      <c r="AM396" s="267">
        <v>1000</v>
      </c>
      <c r="AN396" s="267">
        <v>1000</v>
      </c>
      <c r="AO396" s="267">
        <v>1000</v>
      </c>
      <c r="AP396" s="267">
        <v>46000</v>
      </c>
      <c r="AQ396" s="267">
        <v>4000</v>
      </c>
      <c r="AR396" s="267">
        <v>1000</v>
      </c>
      <c r="AS396" s="267">
        <v>19000</v>
      </c>
      <c r="AT396" s="267">
        <v>1000</v>
      </c>
      <c r="AU396" s="267">
        <v>1000</v>
      </c>
      <c r="AV396" s="267">
        <v>2000</v>
      </c>
      <c r="AW396" s="267">
        <v>1000</v>
      </c>
      <c r="AX396" s="267">
        <v>1000</v>
      </c>
      <c r="AY396" s="267">
        <v>2000</v>
      </c>
      <c r="AZ396" s="267">
        <v>1000</v>
      </c>
      <c r="BA396" s="267">
        <v>1000</v>
      </c>
      <c r="BB396" s="267">
        <v>3000</v>
      </c>
      <c r="BC396" s="267">
        <v>1000</v>
      </c>
      <c r="BD396" s="267">
        <v>1000</v>
      </c>
      <c r="BE396" s="267">
        <v>1000</v>
      </c>
      <c r="BF396" s="267">
        <v>1000</v>
      </c>
      <c r="BG396" s="267">
        <v>1000</v>
      </c>
      <c r="BH396" s="267">
        <v>1000</v>
      </c>
      <c r="BI396" s="267">
        <v>1000</v>
      </c>
      <c r="BJ396" s="267">
        <v>1000</v>
      </c>
      <c r="BK396" s="267">
        <v>1000</v>
      </c>
      <c r="BL396" s="267">
        <v>1000</v>
      </c>
      <c r="BM396" s="267">
        <v>1000</v>
      </c>
      <c r="BN396" s="267">
        <v>1000</v>
      </c>
      <c r="BO396" s="267">
        <v>1000</v>
      </c>
      <c r="BP396" s="267">
        <v>1000</v>
      </c>
      <c r="BQ396" s="267">
        <v>2000</v>
      </c>
      <c r="BR396" s="267">
        <v>1000</v>
      </c>
      <c r="BS396" s="267">
        <v>1000</v>
      </c>
      <c r="BT396" s="267">
        <v>1000</v>
      </c>
      <c r="BU396" s="267">
        <v>1000</v>
      </c>
      <c r="BV396" s="267">
        <v>1000</v>
      </c>
      <c r="BW396" s="267">
        <v>1000</v>
      </c>
      <c r="BX396" s="267">
        <v>1000</v>
      </c>
      <c r="BY396" s="267">
        <v>1000</v>
      </c>
      <c r="BZ396" s="267">
        <v>1000</v>
      </c>
      <c r="CA396" s="267">
        <v>1000</v>
      </c>
      <c r="CB396" s="267">
        <v>1000</v>
      </c>
      <c r="CC396" s="267">
        <v>1000</v>
      </c>
      <c r="CD396" s="267">
        <v>1000</v>
      </c>
      <c r="CE396" s="267">
        <v>1000</v>
      </c>
      <c r="CF396" s="267">
        <v>2000</v>
      </c>
      <c r="CG396" s="267">
        <v>1000</v>
      </c>
      <c r="CH396" s="267">
        <v>1000</v>
      </c>
      <c r="CI396" s="267">
        <v>1000</v>
      </c>
      <c r="CJ396" s="267">
        <v>1000</v>
      </c>
      <c r="CK396" s="267">
        <v>1000</v>
      </c>
      <c r="CL396" s="267">
        <v>1000</v>
      </c>
      <c r="CM396" s="267">
        <v>1000</v>
      </c>
      <c r="CN396" s="267">
        <v>1000</v>
      </c>
      <c r="CO396" s="267">
        <v>1000</v>
      </c>
      <c r="CP396" s="267">
        <v>1000</v>
      </c>
      <c r="CQ396" s="267">
        <v>1000</v>
      </c>
      <c r="CR396" s="267">
        <v>1000</v>
      </c>
      <c r="CS396" s="267">
        <v>1000</v>
      </c>
      <c r="CT396" s="267">
        <v>1000</v>
      </c>
      <c r="CU396" s="267">
        <v>5000</v>
      </c>
      <c r="CV396" s="267">
        <v>1000</v>
      </c>
      <c r="CW396" s="267">
        <v>1000</v>
      </c>
      <c r="CX396" s="267">
        <v>163000</v>
      </c>
      <c r="CY396" s="267">
        <v>1000</v>
      </c>
      <c r="CZ396" s="267">
        <v>1000</v>
      </c>
      <c r="DA396" s="267">
        <v>2000</v>
      </c>
      <c r="DB396" s="267">
        <v>1000</v>
      </c>
      <c r="DC396" s="267">
        <v>7000</v>
      </c>
      <c r="DD396" s="267">
        <v>1000</v>
      </c>
      <c r="DE396" s="267">
        <v>1000</v>
      </c>
      <c r="DF396" s="267">
        <v>4000</v>
      </c>
      <c r="DG396" s="267">
        <v>1000</v>
      </c>
      <c r="DH396" s="267">
        <v>1000</v>
      </c>
      <c r="DI396" s="267">
        <v>2000</v>
      </c>
      <c r="DJ396" s="267">
        <v>1000</v>
      </c>
      <c r="DK396" s="267">
        <v>1000</v>
      </c>
      <c r="DL396" s="267">
        <v>33000</v>
      </c>
      <c r="DM396" s="267">
        <v>78000</v>
      </c>
      <c r="DN396" s="267">
        <v>1000</v>
      </c>
      <c r="DO396" s="267">
        <v>53000</v>
      </c>
      <c r="DP396" s="267">
        <v>54000</v>
      </c>
      <c r="DQ396" s="267">
        <v>1000</v>
      </c>
      <c r="DR396" s="267">
        <v>486000</v>
      </c>
      <c r="DS396" s="267">
        <v>16000</v>
      </c>
      <c r="DT396" s="267">
        <v>23000</v>
      </c>
      <c r="DU396" s="267">
        <v>264000</v>
      </c>
      <c r="DV396" s="267">
        <v>1000</v>
      </c>
      <c r="DW396" s="267">
        <v>1000000</v>
      </c>
      <c r="DX396" s="267">
        <v>239000</v>
      </c>
      <c r="DY396" s="267">
        <v>605000</v>
      </c>
      <c r="DZ396" s="267">
        <v>165000</v>
      </c>
      <c r="EA396" s="267">
        <v>49000</v>
      </c>
      <c r="EB396" s="267">
        <v>1000</v>
      </c>
      <c r="EC396" s="267">
        <v>500000</v>
      </c>
      <c r="ED396" s="267">
        <v>261000</v>
      </c>
      <c r="EE396" s="267">
        <v>634000</v>
      </c>
      <c r="EF396" s="267">
        <v>165000</v>
      </c>
      <c r="EG396" s="267">
        <v>1065000</v>
      </c>
      <c r="EH396" s="267">
        <v>343000</v>
      </c>
      <c r="EI396" s="267">
        <v>1164000</v>
      </c>
      <c r="EJ396" s="267">
        <v>343000</v>
      </c>
      <c r="EK396" s="267">
        <v>0</v>
      </c>
      <c r="EL396" s="267">
        <v>0</v>
      </c>
      <c r="EM396" s="267">
        <v>0</v>
      </c>
      <c r="EN396" s="267">
        <v>0</v>
      </c>
      <c r="EO396" s="267">
        <v>0</v>
      </c>
      <c r="EP396" s="267">
        <v>0</v>
      </c>
      <c r="EQ396" s="267">
        <v>0</v>
      </c>
      <c r="ER396" s="267" t="s">
        <v>2162</v>
      </c>
    </row>
    <row r="397" spans="1:148" x14ac:dyDescent="0.35">
      <c r="A397" s="267" t="s">
        <v>1618</v>
      </c>
      <c r="B397" s="267">
        <v>1000</v>
      </c>
      <c r="C397" s="267">
        <v>1000</v>
      </c>
      <c r="D397" s="267">
        <v>1000</v>
      </c>
      <c r="E397" s="267">
        <v>1000</v>
      </c>
      <c r="F397" s="267">
        <v>1000</v>
      </c>
      <c r="G397" s="267">
        <v>1000</v>
      </c>
      <c r="H397" s="267">
        <v>1000</v>
      </c>
      <c r="I397" s="267">
        <v>1000</v>
      </c>
      <c r="J397" s="267">
        <v>1000</v>
      </c>
      <c r="K397" s="267">
        <v>1000</v>
      </c>
      <c r="L397" s="267">
        <v>4000</v>
      </c>
      <c r="M397" s="267">
        <v>1000</v>
      </c>
      <c r="N397" s="267">
        <v>1000</v>
      </c>
      <c r="O397" s="267">
        <v>186000</v>
      </c>
      <c r="P397" s="267">
        <v>1000</v>
      </c>
      <c r="Q397" s="267">
        <v>1000</v>
      </c>
      <c r="R397" s="267">
        <v>1000</v>
      </c>
      <c r="S397" s="267">
        <v>1000</v>
      </c>
      <c r="T397" s="267">
        <v>74000</v>
      </c>
      <c r="U397" s="267">
        <v>48000</v>
      </c>
      <c r="V397" s="267">
        <v>1000</v>
      </c>
      <c r="W397" s="267">
        <v>258000</v>
      </c>
      <c r="X397" s="267">
        <v>99000</v>
      </c>
      <c r="Y397" s="267">
        <v>1000</v>
      </c>
      <c r="Z397" s="267">
        <v>1000</v>
      </c>
      <c r="AA397" s="267">
        <v>6000</v>
      </c>
      <c r="AB397" s="267">
        <v>1000</v>
      </c>
      <c r="AC397" s="267">
        <v>1000</v>
      </c>
      <c r="AD397" s="267">
        <v>1000</v>
      </c>
      <c r="AE397" s="267">
        <v>1000</v>
      </c>
      <c r="AF397" s="267">
        <v>31000</v>
      </c>
      <c r="AG397" s="267">
        <v>12000</v>
      </c>
      <c r="AH397" s="267">
        <v>1000</v>
      </c>
      <c r="AI397" s="267">
        <v>1000</v>
      </c>
      <c r="AJ397" s="267">
        <v>1000</v>
      </c>
      <c r="AK397" s="267">
        <v>1000</v>
      </c>
      <c r="AL397" s="267">
        <v>1000</v>
      </c>
      <c r="AM397" s="267">
        <v>1000</v>
      </c>
      <c r="AN397" s="267">
        <v>1000</v>
      </c>
      <c r="AO397" s="267">
        <v>1000</v>
      </c>
      <c r="AP397" s="267">
        <v>46000</v>
      </c>
      <c r="AQ397" s="267">
        <v>4000</v>
      </c>
      <c r="AR397" s="267">
        <v>1000</v>
      </c>
      <c r="AS397" s="267">
        <v>19000</v>
      </c>
      <c r="AT397" s="267">
        <v>1000</v>
      </c>
      <c r="AU397" s="267">
        <v>1000</v>
      </c>
      <c r="AV397" s="267">
        <v>2000</v>
      </c>
      <c r="AW397" s="267">
        <v>1000</v>
      </c>
      <c r="AX397" s="267">
        <v>1000</v>
      </c>
      <c r="AY397" s="267">
        <v>2000</v>
      </c>
      <c r="AZ397" s="267">
        <v>1000</v>
      </c>
      <c r="BA397" s="267">
        <v>1000</v>
      </c>
      <c r="BB397" s="267">
        <v>3000</v>
      </c>
      <c r="BC397" s="267">
        <v>1000</v>
      </c>
      <c r="BD397" s="267">
        <v>1000</v>
      </c>
      <c r="BE397" s="267">
        <v>1000</v>
      </c>
      <c r="BF397" s="267">
        <v>1000</v>
      </c>
      <c r="BG397" s="267">
        <v>1000</v>
      </c>
      <c r="BH397" s="267">
        <v>1000</v>
      </c>
      <c r="BI397" s="267">
        <v>1000</v>
      </c>
      <c r="BJ397" s="267">
        <v>1000</v>
      </c>
      <c r="BK397" s="267">
        <v>1000</v>
      </c>
      <c r="BL397" s="267">
        <v>1000</v>
      </c>
      <c r="BM397" s="267">
        <v>1000</v>
      </c>
      <c r="BN397" s="267">
        <v>1000</v>
      </c>
      <c r="BO397" s="267">
        <v>1000</v>
      </c>
      <c r="BP397" s="267">
        <v>1000</v>
      </c>
      <c r="BQ397" s="267">
        <v>2000</v>
      </c>
      <c r="BR397" s="267">
        <v>1000</v>
      </c>
      <c r="BS397" s="267">
        <v>1000</v>
      </c>
      <c r="BT397" s="267">
        <v>1000</v>
      </c>
      <c r="BU397" s="267">
        <v>1000</v>
      </c>
      <c r="BV397" s="267">
        <v>1000</v>
      </c>
      <c r="BW397" s="267">
        <v>1000</v>
      </c>
      <c r="BX397" s="267">
        <v>1000</v>
      </c>
      <c r="BY397" s="267">
        <v>1000</v>
      </c>
      <c r="BZ397" s="267">
        <v>1000</v>
      </c>
      <c r="CA397" s="267">
        <v>1000</v>
      </c>
      <c r="CB397" s="267">
        <v>1000</v>
      </c>
      <c r="CC397" s="267">
        <v>1000</v>
      </c>
      <c r="CD397" s="267">
        <v>1000</v>
      </c>
      <c r="CE397" s="267">
        <v>1000</v>
      </c>
      <c r="CF397" s="267">
        <v>2000</v>
      </c>
      <c r="CG397" s="267">
        <v>1000</v>
      </c>
      <c r="CH397" s="267">
        <v>1000</v>
      </c>
      <c r="CI397" s="267">
        <v>1000</v>
      </c>
      <c r="CJ397" s="267">
        <v>1000</v>
      </c>
      <c r="CK397" s="267">
        <v>1000</v>
      </c>
      <c r="CL397" s="267">
        <v>1000</v>
      </c>
      <c r="CM397" s="267">
        <v>1000</v>
      </c>
      <c r="CN397" s="267">
        <v>1000</v>
      </c>
      <c r="CO397" s="267">
        <v>1000</v>
      </c>
      <c r="CP397" s="267">
        <v>1000</v>
      </c>
      <c r="CQ397" s="267">
        <v>1000</v>
      </c>
      <c r="CR397" s="267">
        <v>1000</v>
      </c>
      <c r="CS397" s="267">
        <v>1000</v>
      </c>
      <c r="CT397" s="267">
        <v>1000</v>
      </c>
      <c r="CU397" s="267">
        <v>5000</v>
      </c>
      <c r="CV397" s="267">
        <v>1000</v>
      </c>
      <c r="CW397" s="267">
        <v>1000</v>
      </c>
      <c r="CX397" s="267">
        <v>163000</v>
      </c>
      <c r="CY397" s="267">
        <v>1000</v>
      </c>
      <c r="CZ397" s="267">
        <v>1000</v>
      </c>
      <c r="DA397" s="267">
        <v>2000</v>
      </c>
      <c r="DB397" s="267">
        <v>1000</v>
      </c>
      <c r="DC397" s="267">
        <v>7000</v>
      </c>
      <c r="DD397" s="267">
        <v>1000</v>
      </c>
      <c r="DE397" s="267">
        <v>1000</v>
      </c>
      <c r="DF397" s="267">
        <v>4000</v>
      </c>
      <c r="DG397" s="267">
        <v>1000</v>
      </c>
      <c r="DH397" s="267">
        <v>1000</v>
      </c>
      <c r="DI397" s="267">
        <v>2000</v>
      </c>
      <c r="DJ397" s="267">
        <v>1000</v>
      </c>
      <c r="DK397" s="267">
        <v>1000</v>
      </c>
      <c r="DL397" s="267">
        <v>33000</v>
      </c>
      <c r="DM397" s="267">
        <v>78000</v>
      </c>
      <c r="DN397" s="267">
        <v>1000</v>
      </c>
      <c r="DO397" s="267">
        <v>53000</v>
      </c>
      <c r="DP397" s="267">
        <v>54000</v>
      </c>
      <c r="DQ397" s="267">
        <v>1000</v>
      </c>
      <c r="DR397" s="267">
        <v>486000</v>
      </c>
      <c r="DS397" s="267">
        <v>16000</v>
      </c>
      <c r="DT397" s="267">
        <v>23000</v>
      </c>
      <c r="DU397" s="267">
        <v>264000</v>
      </c>
      <c r="DV397" s="267">
        <v>1000</v>
      </c>
      <c r="DW397" s="267">
        <v>1000000</v>
      </c>
      <c r="DX397" s="267">
        <v>239000</v>
      </c>
      <c r="DY397" s="267">
        <v>605000</v>
      </c>
      <c r="DZ397" s="267">
        <v>165000</v>
      </c>
      <c r="EA397" s="267">
        <v>49000</v>
      </c>
      <c r="EB397" s="267">
        <v>1000</v>
      </c>
      <c r="EC397" s="267">
        <v>500000</v>
      </c>
      <c r="ED397" s="267">
        <v>261000</v>
      </c>
      <c r="EE397" s="267">
        <v>634000</v>
      </c>
      <c r="EF397" s="267">
        <v>165000</v>
      </c>
      <c r="EG397" s="267">
        <v>1065000</v>
      </c>
      <c r="EH397" s="267">
        <v>343000</v>
      </c>
      <c r="EI397" s="267">
        <v>1164000</v>
      </c>
      <c r="EJ397" s="267">
        <v>343000</v>
      </c>
      <c r="EK397" s="267">
        <v>0</v>
      </c>
      <c r="EL397" s="267">
        <v>0</v>
      </c>
      <c r="EM397" s="267">
        <v>0</v>
      </c>
      <c r="EN397" s="267">
        <v>0</v>
      </c>
      <c r="EO397" s="267">
        <v>0</v>
      </c>
      <c r="EP397" s="267">
        <v>0</v>
      </c>
      <c r="EQ397" s="267">
        <v>0</v>
      </c>
      <c r="ER397" s="267" t="s">
        <v>1616</v>
      </c>
    </row>
    <row r="398" spans="1:148" x14ac:dyDescent="0.35">
      <c r="A398" s="267" t="s">
        <v>2026</v>
      </c>
      <c r="B398" s="267">
        <v>1000</v>
      </c>
      <c r="C398" s="267">
        <v>1000</v>
      </c>
      <c r="D398" s="267">
        <v>1000</v>
      </c>
      <c r="E398" s="267">
        <v>1000</v>
      </c>
      <c r="F398" s="267">
        <v>1000</v>
      </c>
      <c r="G398" s="267">
        <v>1000</v>
      </c>
      <c r="H398" s="267">
        <v>1000</v>
      </c>
      <c r="I398" s="267">
        <v>1000</v>
      </c>
      <c r="J398" s="267">
        <v>1000</v>
      </c>
      <c r="K398" s="267">
        <v>1000</v>
      </c>
      <c r="L398" s="267">
        <v>4000</v>
      </c>
      <c r="M398" s="267">
        <v>1000</v>
      </c>
      <c r="N398" s="267">
        <v>1000</v>
      </c>
      <c r="O398" s="267">
        <v>186000</v>
      </c>
      <c r="P398" s="267">
        <v>1000</v>
      </c>
      <c r="Q398" s="267">
        <v>1000</v>
      </c>
      <c r="R398" s="267">
        <v>1000</v>
      </c>
      <c r="S398" s="267">
        <v>1000</v>
      </c>
      <c r="T398" s="267">
        <v>74000</v>
      </c>
      <c r="U398" s="267">
        <v>48000</v>
      </c>
      <c r="V398" s="267">
        <v>1000</v>
      </c>
      <c r="W398" s="267">
        <v>258000</v>
      </c>
      <c r="X398" s="267">
        <v>99000</v>
      </c>
      <c r="Y398" s="267">
        <v>1000</v>
      </c>
      <c r="Z398" s="267">
        <v>1000</v>
      </c>
      <c r="AA398" s="267">
        <v>6000</v>
      </c>
      <c r="AB398" s="267">
        <v>1000</v>
      </c>
      <c r="AC398" s="267">
        <v>1000</v>
      </c>
      <c r="AD398" s="267">
        <v>1000</v>
      </c>
      <c r="AE398" s="267">
        <v>1000</v>
      </c>
      <c r="AF398" s="267">
        <v>31000</v>
      </c>
      <c r="AG398" s="267">
        <v>12000</v>
      </c>
      <c r="AH398" s="267">
        <v>1000</v>
      </c>
      <c r="AI398" s="267">
        <v>1000</v>
      </c>
      <c r="AJ398" s="267">
        <v>1000</v>
      </c>
      <c r="AK398" s="267">
        <v>1000</v>
      </c>
      <c r="AL398" s="267">
        <v>1000</v>
      </c>
      <c r="AM398" s="267">
        <v>1000</v>
      </c>
      <c r="AN398" s="267">
        <v>1000</v>
      </c>
      <c r="AO398" s="267">
        <v>1000</v>
      </c>
      <c r="AP398" s="267">
        <v>46000</v>
      </c>
      <c r="AQ398" s="267">
        <v>4000</v>
      </c>
      <c r="AR398" s="267">
        <v>1000</v>
      </c>
      <c r="AS398" s="267">
        <v>19000</v>
      </c>
      <c r="AT398" s="267">
        <v>1000</v>
      </c>
      <c r="AU398" s="267">
        <v>1000</v>
      </c>
      <c r="AV398" s="267">
        <v>2000</v>
      </c>
      <c r="AW398" s="267">
        <v>1000</v>
      </c>
      <c r="AX398" s="267">
        <v>1000</v>
      </c>
      <c r="AY398" s="267">
        <v>2000</v>
      </c>
      <c r="AZ398" s="267">
        <v>1000</v>
      </c>
      <c r="BA398" s="267">
        <v>1000</v>
      </c>
      <c r="BB398" s="267">
        <v>3000</v>
      </c>
      <c r="BC398" s="267">
        <v>1000</v>
      </c>
      <c r="BD398" s="267">
        <v>1000</v>
      </c>
      <c r="BE398" s="267">
        <v>1000</v>
      </c>
      <c r="BF398" s="267">
        <v>1000</v>
      </c>
      <c r="BG398" s="267">
        <v>1000</v>
      </c>
      <c r="BH398" s="267">
        <v>1000</v>
      </c>
      <c r="BI398" s="267">
        <v>1000</v>
      </c>
      <c r="BJ398" s="267">
        <v>1000</v>
      </c>
      <c r="BK398" s="267">
        <v>1000</v>
      </c>
      <c r="BL398" s="267">
        <v>1000</v>
      </c>
      <c r="BM398" s="267">
        <v>1000</v>
      </c>
      <c r="BN398" s="267">
        <v>1000</v>
      </c>
      <c r="BO398" s="267">
        <v>1000</v>
      </c>
      <c r="BP398" s="267">
        <v>1000</v>
      </c>
      <c r="BQ398" s="267">
        <v>2000</v>
      </c>
      <c r="BR398" s="267">
        <v>1000</v>
      </c>
      <c r="BS398" s="267">
        <v>1000</v>
      </c>
      <c r="BT398" s="267">
        <v>1000</v>
      </c>
      <c r="BU398" s="267">
        <v>1000</v>
      </c>
      <c r="BV398" s="267">
        <v>1000</v>
      </c>
      <c r="BW398" s="267">
        <v>1000</v>
      </c>
      <c r="BX398" s="267">
        <v>1000</v>
      </c>
      <c r="BY398" s="267">
        <v>1000</v>
      </c>
      <c r="BZ398" s="267">
        <v>1000</v>
      </c>
      <c r="CA398" s="267">
        <v>1000</v>
      </c>
      <c r="CB398" s="267">
        <v>1000</v>
      </c>
      <c r="CC398" s="267">
        <v>1000</v>
      </c>
      <c r="CD398" s="267">
        <v>1000</v>
      </c>
      <c r="CE398" s="267">
        <v>1000</v>
      </c>
      <c r="CF398" s="267">
        <v>2000</v>
      </c>
      <c r="CG398" s="267">
        <v>1000</v>
      </c>
      <c r="CH398" s="267">
        <v>1000</v>
      </c>
      <c r="CI398" s="267">
        <v>1000</v>
      </c>
      <c r="CJ398" s="267">
        <v>1000</v>
      </c>
      <c r="CK398" s="267">
        <v>1000</v>
      </c>
      <c r="CL398" s="267">
        <v>1000</v>
      </c>
      <c r="CM398" s="267">
        <v>1000</v>
      </c>
      <c r="CN398" s="267">
        <v>1000</v>
      </c>
      <c r="CO398" s="267">
        <v>1000</v>
      </c>
      <c r="CP398" s="267">
        <v>1000</v>
      </c>
      <c r="CQ398" s="267">
        <v>1000</v>
      </c>
      <c r="CR398" s="267">
        <v>1000</v>
      </c>
      <c r="CS398" s="267">
        <v>1000</v>
      </c>
      <c r="CT398" s="267">
        <v>1000</v>
      </c>
      <c r="CU398" s="267">
        <v>5000</v>
      </c>
      <c r="CV398" s="267">
        <v>1000</v>
      </c>
      <c r="CW398" s="267">
        <v>1000</v>
      </c>
      <c r="CX398" s="267">
        <v>163000</v>
      </c>
      <c r="CY398" s="267">
        <v>1000</v>
      </c>
      <c r="CZ398" s="267">
        <v>1000</v>
      </c>
      <c r="DA398" s="267">
        <v>2000</v>
      </c>
      <c r="DB398" s="267">
        <v>1000</v>
      </c>
      <c r="DC398" s="267">
        <v>7000</v>
      </c>
      <c r="DD398" s="267">
        <v>1000</v>
      </c>
      <c r="DE398" s="267">
        <v>1000</v>
      </c>
      <c r="DF398" s="267">
        <v>4000</v>
      </c>
      <c r="DG398" s="267">
        <v>1000</v>
      </c>
      <c r="DH398" s="267">
        <v>1000</v>
      </c>
      <c r="DI398" s="267">
        <v>2000</v>
      </c>
      <c r="DJ398" s="267">
        <v>1000</v>
      </c>
      <c r="DK398" s="267">
        <v>1000</v>
      </c>
      <c r="DL398" s="267">
        <v>33000</v>
      </c>
      <c r="DM398" s="267">
        <v>78000</v>
      </c>
      <c r="DN398" s="267">
        <v>1000</v>
      </c>
      <c r="DO398" s="267">
        <v>53000</v>
      </c>
      <c r="DP398" s="267">
        <v>54000</v>
      </c>
      <c r="DQ398" s="267">
        <v>1000</v>
      </c>
      <c r="DR398" s="267">
        <v>486000</v>
      </c>
      <c r="DS398" s="267">
        <v>16000</v>
      </c>
      <c r="DT398" s="267">
        <v>23000</v>
      </c>
      <c r="DU398" s="267">
        <v>264000</v>
      </c>
      <c r="DV398" s="267">
        <v>1000</v>
      </c>
      <c r="DW398" s="267">
        <v>1000000</v>
      </c>
      <c r="DX398" s="267">
        <v>239000</v>
      </c>
      <c r="DY398" s="267">
        <v>605000</v>
      </c>
      <c r="DZ398" s="267">
        <v>165000</v>
      </c>
      <c r="EA398" s="267">
        <v>49000</v>
      </c>
      <c r="EB398" s="267">
        <v>1000</v>
      </c>
      <c r="EC398" s="267">
        <v>500000</v>
      </c>
      <c r="ED398" s="267">
        <v>261000</v>
      </c>
      <c r="EE398" s="267">
        <v>634000</v>
      </c>
      <c r="EF398" s="267">
        <v>165000</v>
      </c>
      <c r="EG398" s="267">
        <v>1065000</v>
      </c>
      <c r="EH398" s="267">
        <v>343000</v>
      </c>
      <c r="EI398" s="267">
        <v>1164000</v>
      </c>
      <c r="EJ398" s="267">
        <v>343000</v>
      </c>
      <c r="EK398" s="267">
        <v>0</v>
      </c>
      <c r="EL398" s="267">
        <v>0</v>
      </c>
      <c r="EM398" s="267">
        <v>0</v>
      </c>
      <c r="EN398" s="267">
        <v>0</v>
      </c>
      <c r="EO398" s="267">
        <v>0</v>
      </c>
      <c r="EP398" s="267">
        <v>0</v>
      </c>
      <c r="EQ398" s="267">
        <v>0</v>
      </c>
      <c r="ER398" s="267" t="s">
        <v>2024</v>
      </c>
    </row>
    <row r="399" spans="1:148" x14ac:dyDescent="0.35">
      <c r="A399" s="267" t="s">
        <v>2140</v>
      </c>
      <c r="B399" s="267">
        <v>1000</v>
      </c>
      <c r="C399" s="267">
        <v>1000</v>
      </c>
      <c r="D399" s="267">
        <v>1000</v>
      </c>
      <c r="E399" s="267">
        <v>1000</v>
      </c>
      <c r="F399" s="267">
        <v>1000</v>
      </c>
      <c r="G399" s="267">
        <v>1000</v>
      </c>
      <c r="H399" s="267">
        <v>1000</v>
      </c>
      <c r="I399" s="267">
        <v>1000</v>
      </c>
      <c r="J399" s="267">
        <v>1000</v>
      </c>
      <c r="K399" s="267">
        <v>1000</v>
      </c>
      <c r="L399" s="267">
        <v>4000</v>
      </c>
      <c r="M399" s="267">
        <v>1000</v>
      </c>
      <c r="N399" s="267">
        <v>1000</v>
      </c>
      <c r="O399" s="267">
        <v>186000</v>
      </c>
      <c r="P399" s="267">
        <v>1000</v>
      </c>
      <c r="Q399" s="267">
        <v>1000</v>
      </c>
      <c r="R399" s="267">
        <v>1000</v>
      </c>
      <c r="S399" s="267">
        <v>1000</v>
      </c>
      <c r="T399" s="267">
        <v>74000</v>
      </c>
      <c r="U399" s="267">
        <v>48000</v>
      </c>
      <c r="V399" s="267">
        <v>1000</v>
      </c>
      <c r="W399" s="267">
        <v>258000</v>
      </c>
      <c r="X399" s="267">
        <v>99000</v>
      </c>
      <c r="Y399" s="267">
        <v>1000</v>
      </c>
      <c r="Z399" s="267">
        <v>1000</v>
      </c>
      <c r="AA399" s="267">
        <v>6000</v>
      </c>
      <c r="AB399" s="267">
        <v>1000</v>
      </c>
      <c r="AC399" s="267">
        <v>1000</v>
      </c>
      <c r="AD399" s="267">
        <v>1000</v>
      </c>
      <c r="AE399" s="267">
        <v>1000</v>
      </c>
      <c r="AF399" s="267">
        <v>31000</v>
      </c>
      <c r="AG399" s="267">
        <v>12000</v>
      </c>
      <c r="AH399" s="267">
        <v>1000</v>
      </c>
      <c r="AI399" s="267">
        <v>1000</v>
      </c>
      <c r="AJ399" s="267">
        <v>1000</v>
      </c>
      <c r="AK399" s="267">
        <v>1000</v>
      </c>
      <c r="AL399" s="267">
        <v>1000</v>
      </c>
      <c r="AM399" s="267">
        <v>1000</v>
      </c>
      <c r="AN399" s="267">
        <v>1000</v>
      </c>
      <c r="AO399" s="267">
        <v>1000</v>
      </c>
      <c r="AP399" s="267">
        <v>46000</v>
      </c>
      <c r="AQ399" s="267">
        <v>4000</v>
      </c>
      <c r="AR399" s="267">
        <v>1000</v>
      </c>
      <c r="AS399" s="267">
        <v>19000</v>
      </c>
      <c r="AT399" s="267">
        <v>1000</v>
      </c>
      <c r="AU399" s="267">
        <v>1000</v>
      </c>
      <c r="AV399" s="267">
        <v>2000</v>
      </c>
      <c r="AW399" s="267">
        <v>1000</v>
      </c>
      <c r="AX399" s="267">
        <v>1000</v>
      </c>
      <c r="AY399" s="267">
        <v>2000</v>
      </c>
      <c r="AZ399" s="267">
        <v>1000</v>
      </c>
      <c r="BA399" s="267">
        <v>1000</v>
      </c>
      <c r="BB399" s="267">
        <v>3000</v>
      </c>
      <c r="BC399" s="267">
        <v>1000</v>
      </c>
      <c r="BD399" s="267">
        <v>1000</v>
      </c>
      <c r="BE399" s="267">
        <v>1000</v>
      </c>
      <c r="BF399" s="267">
        <v>1000</v>
      </c>
      <c r="BG399" s="267">
        <v>1000</v>
      </c>
      <c r="BH399" s="267">
        <v>1000</v>
      </c>
      <c r="BI399" s="267">
        <v>1000</v>
      </c>
      <c r="BJ399" s="267">
        <v>1000</v>
      </c>
      <c r="BK399" s="267">
        <v>1000</v>
      </c>
      <c r="BL399" s="267">
        <v>1000</v>
      </c>
      <c r="BM399" s="267">
        <v>1000</v>
      </c>
      <c r="BN399" s="267">
        <v>1000</v>
      </c>
      <c r="BO399" s="267">
        <v>1000</v>
      </c>
      <c r="BP399" s="267">
        <v>1000</v>
      </c>
      <c r="BQ399" s="267">
        <v>2000</v>
      </c>
      <c r="BR399" s="267">
        <v>1000</v>
      </c>
      <c r="BS399" s="267">
        <v>1000</v>
      </c>
      <c r="BT399" s="267">
        <v>1000</v>
      </c>
      <c r="BU399" s="267">
        <v>1000</v>
      </c>
      <c r="BV399" s="267">
        <v>1000</v>
      </c>
      <c r="BW399" s="267">
        <v>1000</v>
      </c>
      <c r="BX399" s="267">
        <v>1000</v>
      </c>
      <c r="BY399" s="267">
        <v>1000</v>
      </c>
      <c r="BZ399" s="267">
        <v>1000</v>
      </c>
      <c r="CA399" s="267">
        <v>1000</v>
      </c>
      <c r="CB399" s="267">
        <v>1000</v>
      </c>
      <c r="CC399" s="267">
        <v>1000</v>
      </c>
      <c r="CD399" s="267">
        <v>1000</v>
      </c>
      <c r="CE399" s="267">
        <v>1000</v>
      </c>
      <c r="CF399" s="267">
        <v>2000</v>
      </c>
      <c r="CG399" s="267">
        <v>1000</v>
      </c>
      <c r="CH399" s="267">
        <v>1000</v>
      </c>
      <c r="CI399" s="267">
        <v>1000</v>
      </c>
      <c r="CJ399" s="267">
        <v>1000</v>
      </c>
      <c r="CK399" s="267">
        <v>1000</v>
      </c>
      <c r="CL399" s="267">
        <v>1000</v>
      </c>
      <c r="CM399" s="267">
        <v>1000</v>
      </c>
      <c r="CN399" s="267">
        <v>1000</v>
      </c>
      <c r="CO399" s="267">
        <v>1000</v>
      </c>
      <c r="CP399" s="267">
        <v>1000</v>
      </c>
      <c r="CQ399" s="267">
        <v>1000</v>
      </c>
      <c r="CR399" s="267">
        <v>1000</v>
      </c>
      <c r="CS399" s="267">
        <v>1000</v>
      </c>
      <c r="CT399" s="267">
        <v>1000</v>
      </c>
      <c r="CU399" s="267">
        <v>5000</v>
      </c>
      <c r="CV399" s="267">
        <v>1000</v>
      </c>
      <c r="CW399" s="267">
        <v>1000</v>
      </c>
      <c r="CX399" s="267">
        <v>163000</v>
      </c>
      <c r="CY399" s="267">
        <v>1000</v>
      </c>
      <c r="CZ399" s="267">
        <v>1000</v>
      </c>
      <c r="DA399" s="267">
        <v>2000</v>
      </c>
      <c r="DB399" s="267">
        <v>1000</v>
      </c>
      <c r="DC399" s="267">
        <v>7000</v>
      </c>
      <c r="DD399" s="267">
        <v>1000</v>
      </c>
      <c r="DE399" s="267">
        <v>1000</v>
      </c>
      <c r="DF399" s="267">
        <v>4000</v>
      </c>
      <c r="DG399" s="267">
        <v>1000</v>
      </c>
      <c r="DH399" s="267">
        <v>1000</v>
      </c>
      <c r="DI399" s="267">
        <v>2000</v>
      </c>
      <c r="DJ399" s="267">
        <v>1000</v>
      </c>
      <c r="DK399" s="267">
        <v>1000</v>
      </c>
      <c r="DL399" s="267">
        <v>33000</v>
      </c>
      <c r="DM399" s="267">
        <v>78000</v>
      </c>
      <c r="DN399" s="267">
        <v>1000</v>
      </c>
      <c r="DO399" s="267">
        <v>53000</v>
      </c>
      <c r="DP399" s="267">
        <v>54000</v>
      </c>
      <c r="DQ399" s="267">
        <v>1000</v>
      </c>
      <c r="DR399" s="267">
        <v>486000</v>
      </c>
      <c r="DS399" s="267">
        <v>16000</v>
      </c>
      <c r="DT399" s="267">
        <v>23000</v>
      </c>
      <c r="DU399" s="267">
        <v>264000</v>
      </c>
      <c r="DV399" s="267">
        <v>1000</v>
      </c>
      <c r="DW399" s="267">
        <v>1000000</v>
      </c>
      <c r="DX399" s="267">
        <v>239000</v>
      </c>
      <c r="DY399" s="267">
        <v>605000</v>
      </c>
      <c r="DZ399" s="267">
        <v>165000</v>
      </c>
      <c r="EA399" s="267">
        <v>49000</v>
      </c>
      <c r="EB399" s="267">
        <v>1000</v>
      </c>
      <c r="EC399" s="267">
        <v>500000</v>
      </c>
      <c r="ED399" s="267">
        <v>261000</v>
      </c>
      <c r="EE399" s="267">
        <v>634000</v>
      </c>
      <c r="EF399" s="267">
        <v>165000</v>
      </c>
      <c r="EG399" s="267">
        <v>1065000</v>
      </c>
      <c r="EH399" s="267">
        <v>343000</v>
      </c>
      <c r="EI399" s="267">
        <v>1164000</v>
      </c>
      <c r="EJ399" s="267">
        <v>343000</v>
      </c>
      <c r="EK399" s="267">
        <v>0</v>
      </c>
      <c r="EL399" s="267">
        <v>0</v>
      </c>
      <c r="EM399" s="267">
        <v>0</v>
      </c>
      <c r="EN399" s="267">
        <v>0</v>
      </c>
      <c r="EO399" s="267">
        <v>0</v>
      </c>
      <c r="EP399" s="267">
        <v>0</v>
      </c>
      <c r="EQ399" s="267">
        <v>0</v>
      </c>
      <c r="ER399" s="267" t="s">
        <v>2138</v>
      </c>
    </row>
    <row r="400" spans="1:148" x14ac:dyDescent="0.35">
      <c r="A400" s="267" t="s">
        <v>1145</v>
      </c>
      <c r="B400" s="267">
        <v>1000</v>
      </c>
      <c r="C400" s="267">
        <v>1000</v>
      </c>
      <c r="D400" s="267">
        <v>1000</v>
      </c>
      <c r="E400" s="267">
        <v>1000</v>
      </c>
      <c r="F400" s="267">
        <v>1000</v>
      </c>
      <c r="G400" s="267">
        <v>1000</v>
      </c>
      <c r="H400" s="267">
        <v>1000</v>
      </c>
      <c r="I400" s="267">
        <v>1000</v>
      </c>
      <c r="J400" s="267">
        <v>1000</v>
      </c>
      <c r="K400" s="267">
        <v>1000</v>
      </c>
      <c r="L400" s="267">
        <v>4000</v>
      </c>
      <c r="M400" s="267">
        <v>1000</v>
      </c>
      <c r="N400" s="267">
        <v>1000</v>
      </c>
      <c r="O400" s="267">
        <v>186000</v>
      </c>
      <c r="P400" s="267">
        <v>1000</v>
      </c>
      <c r="Q400" s="267">
        <v>1000</v>
      </c>
      <c r="R400" s="267">
        <v>1000</v>
      </c>
      <c r="S400" s="267">
        <v>1000</v>
      </c>
      <c r="T400" s="267">
        <v>74000</v>
      </c>
      <c r="U400" s="267">
        <v>48000</v>
      </c>
      <c r="V400" s="267">
        <v>1000</v>
      </c>
      <c r="W400" s="267">
        <v>258000</v>
      </c>
      <c r="X400" s="267">
        <v>99000</v>
      </c>
      <c r="Y400" s="267">
        <v>1000</v>
      </c>
      <c r="Z400" s="267">
        <v>1000</v>
      </c>
      <c r="AA400" s="267">
        <v>6000</v>
      </c>
      <c r="AB400" s="267">
        <v>1000</v>
      </c>
      <c r="AC400" s="267">
        <v>1000</v>
      </c>
      <c r="AD400" s="267">
        <v>1000</v>
      </c>
      <c r="AE400" s="267">
        <v>1000</v>
      </c>
      <c r="AF400" s="267">
        <v>31000</v>
      </c>
      <c r="AG400" s="267">
        <v>12000</v>
      </c>
      <c r="AH400" s="267">
        <v>1000</v>
      </c>
      <c r="AI400" s="267">
        <v>1000</v>
      </c>
      <c r="AJ400" s="267">
        <v>1000</v>
      </c>
      <c r="AK400" s="267">
        <v>1000</v>
      </c>
      <c r="AL400" s="267">
        <v>1000</v>
      </c>
      <c r="AM400" s="267">
        <v>1000</v>
      </c>
      <c r="AN400" s="267">
        <v>1000</v>
      </c>
      <c r="AO400" s="267">
        <v>1000</v>
      </c>
      <c r="AP400" s="267">
        <v>46000</v>
      </c>
      <c r="AQ400" s="267">
        <v>4000</v>
      </c>
      <c r="AR400" s="267">
        <v>1000</v>
      </c>
      <c r="AS400" s="267">
        <v>19000</v>
      </c>
      <c r="AT400" s="267">
        <v>1000</v>
      </c>
      <c r="AU400" s="267">
        <v>1000</v>
      </c>
      <c r="AV400" s="267">
        <v>2000</v>
      </c>
      <c r="AW400" s="267">
        <v>1000</v>
      </c>
      <c r="AX400" s="267">
        <v>1000</v>
      </c>
      <c r="AY400" s="267">
        <v>2000</v>
      </c>
      <c r="AZ400" s="267">
        <v>1000</v>
      </c>
      <c r="BA400" s="267">
        <v>1000</v>
      </c>
      <c r="BB400" s="267">
        <v>3000</v>
      </c>
      <c r="BC400" s="267">
        <v>1000</v>
      </c>
      <c r="BD400" s="267">
        <v>1000</v>
      </c>
      <c r="BE400" s="267">
        <v>1000</v>
      </c>
      <c r="BF400" s="267">
        <v>1000</v>
      </c>
      <c r="BG400" s="267">
        <v>1000</v>
      </c>
      <c r="BH400" s="267">
        <v>1000</v>
      </c>
      <c r="BI400" s="267">
        <v>1000</v>
      </c>
      <c r="BJ400" s="267">
        <v>1000</v>
      </c>
      <c r="BK400" s="267">
        <v>1000</v>
      </c>
      <c r="BL400" s="267">
        <v>1000</v>
      </c>
      <c r="BM400" s="267">
        <v>1000</v>
      </c>
      <c r="BN400" s="267">
        <v>1000</v>
      </c>
      <c r="BO400" s="267">
        <v>1000</v>
      </c>
      <c r="BP400" s="267">
        <v>1000</v>
      </c>
      <c r="BQ400" s="267">
        <v>2000</v>
      </c>
      <c r="BR400" s="267">
        <v>1000</v>
      </c>
      <c r="BS400" s="267">
        <v>1000</v>
      </c>
      <c r="BT400" s="267">
        <v>1000</v>
      </c>
      <c r="BU400" s="267">
        <v>1000</v>
      </c>
      <c r="BV400" s="267">
        <v>1000</v>
      </c>
      <c r="BW400" s="267">
        <v>1000</v>
      </c>
      <c r="BX400" s="267">
        <v>1000</v>
      </c>
      <c r="BY400" s="267">
        <v>1000</v>
      </c>
      <c r="BZ400" s="267">
        <v>1000</v>
      </c>
      <c r="CA400" s="267">
        <v>1000</v>
      </c>
      <c r="CB400" s="267">
        <v>1000</v>
      </c>
      <c r="CC400" s="267">
        <v>1000</v>
      </c>
      <c r="CD400" s="267">
        <v>1000</v>
      </c>
      <c r="CE400" s="267">
        <v>1000</v>
      </c>
      <c r="CF400" s="267">
        <v>2000</v>
      </c>
      <c r="CG400" s="267">
        <v>1000</v>
      </c>
      <c r="CH400" s="267">
        <v>1000</v>
      </c>
      <c r="CI400" s="267">
        <v>1000</v>
      </c>
      <c r="CJ400" s="267">
        <v>1000</v>
      </c>
      <c r="CK400" s="267">
        <v>1000</v>
      </c>
      <c r="CL400" s="267">
        <v>1000</v>
      </c>
      <c r="CM400" s="267">
        <v>1000</v>
      </c>
      <c r="CN400" s="267">
        <v>1000</v>
      </c>
      <c r="CO400" s="267">
        <v>1000</v>
      </c>
      <c r="CP400" s="267">
        <v>1000</v>
      </c>
      <c r="CQ400" s="267">
        <v>1000</v>
      </c>
      <c r="CR400" s="267">
        <v>1000</v>
      </c>
      <c r="CS400" s="267">
        <v>1000</v>
      </c>
      <c r="CT400" s="267">
        <v>1000</v>
      </c>
      <c r="CU400" s="267">
        <v>5000</v>
      </c>
      <c r="CV400" s="267">
        <v>1000</v>
      </c>
      <c r="CW400" s="267">
        <v>1000</v>
      </c>
      <c r="CX400" s="267">
        <v>163000</v>
      </c>
      <c r="CY400" s="267">
        <v>1000</v>
      </c>
      <c r="CZ400" s="267">
        <v>1000</v>
      </c>
      <c r="DA400" s="267">
        <v>2000</v>
      </c>
      <c r="DB400" s="267">
        <v>1000</v>
      </c>
      <c r="DC400" s="267">
        <v>7000</v>
      </c>
      <c r="DD400" s="267">
        <v>1000</v>
      </c>
      <c r="DE400" s="267">
        <v>1000</v>
      </c>
      <c r="DF400" s="267">
        <v>4000</v>
      </c>
      <c r="DG400" s="267">
        <v>1000</v>
      </c>
      <c r="DH400" s="267">
        <v>1000</v>
      </c>
      <c r="DI400" s="267">
        <v>2000</v>
      </c>
      <c r="DJ400" s="267">
        <v>1000</v>
      </c>
      <c r="DK400" s="267">
        <v>1000</v>
      </c>
      <c r="DL400" s="267">
        <v>33000</v>
      </c>
      <c r="DM400" s="267">
        <v>78000</v>
      </c>
      <c r="DN400" s="267">
        <v>1000</v>
      </c>
      <c r="DO400" s="267">
        <v>53000</v>
      </c>
      <c r="DP400" s="267">
        <v>54000</v>
      </c>
      <c r="DQ400" s="267">
        <v>1000</v>
      </c>
      <c r="DR400" s="267">
        <v>486000</v>
      </c>
      <c r="DS400" s="267">
        <v>16000</v>
      </c>
      <c r="DT400" s="267">
        <v>23000</v>
      </c>
      <c r="DU400" s="267">
        <v>264000</v>
      </c>
      <c r="DV400" s="267">
        <v>1000</v>
      </c>
      <c r="DW400" s="267">
        <v>1000000</v>
      </c>
      <c r="DX400" s="267">
        <v>239000</v>
      </c>
      <c r="DY400" s="267">
        <v>605000</v>
      </c>
      <c r="DZ400" s="267">
        <v>165000</v>
      </c>
      <c r="EA400" s="267">
        <v>49000</v>
      </c>
      <c r="EB400" s="267">
        <v>1000</v>
      </c>
      <c r="EC400" s="267">
        <v>500000</v>
      </c>
      <c r="ED400" s="267">
        <v>261000</v>
      </c>
      <c r="EE400" s="267">
        <v>634000</v>
      </c>
      <c r="EF400" s="267">
        <v>165000</v>
      </c>
      <c r="EG400" s="267">
        <v>1065000</v>
      </c>
      <c r="EH400" s="267">
        <v>343000</v>
      </c>
      <c r="EI400" s="267">
        <v>1164000</v>
      </c>
      <c r="EJ400" s="267">
        <v>343000</v>
      </c>
      <c r="EK400" s="267">
        <v>0</v>
      </c>
      <c r="EL400" s="267">
        <v>0</v>
      </c>
      <c r="EM400" s="267">
        <v>0</v>
      </c>
      <c r="EN400" s="267">
        <v>0</v>
      </c>
      <c r="EO400" s="267">
        <v>0</v>
      </c>
      <c r="EP400" s="267">
        <v>0</v>
      </c>
      <c r="EQ400" s="267">
        <v>0</v>
      </c>
      <c r="ER400" s="267" t="s">
        <v>1143</v>
      </c>
    </row>
    <row r="401" spans="1:148" x14ac:dyDescent="0.35">
      <c r="A401" s="267" t="s">
        <v>2152</v>
      </c>
      <c r="B401" s="267">
        <v>1000</v>
      </c>
      <c r="C401" s="267">
        <v>1000</v>
      </c>
      <c r="D401" s="267">
        <v>1000</v>
      </c>
      <c r="E401" s="267">
        <v>1000</v>
      </c>
      <c r="F401" s="267">
        <v>1000</v>
      </c>
      <c r="G401" s="267">
        <v>1000</v>
      </c>
      <c r="H401" s="267">
        <v>1000</v>
      </c>
      <c r="I401" s="267">
        <v>1000</v>
      </c>
      <c r="J401" s="267">
        <v>1000</v>
      </c>
      <c r="K401" s="267">
        <v>1000</v>
      </c>
      <c r="L401" s="267">
        <v>4000</v>
      </c>
      <c r="M401" s="267">
        <v>1000</v>
      </c>
      <c r="N401" s="267">
        <v>1000</v>
      </c>
      <c r="O401" s="267">
        <v>186000</v>
      </c>
      <c r="P401" s="267">
        <v>1000</v>
      </c>
      <c r="Q401" s="267">
        <v>1000</v>
      </c>
      <c r="R401" s="267">
        <v>1000</v>
      </c>
      <c r="S401" s="267">
        <v>1000</v>
      </c>
      <c r="T401" s="267">
        <v>74000</v>
      </c>
      <c r="U401" s="267">
        <v>48000</v>
      </c>
      <c r="V401" s="267">
        <v>1000</v>
      </c>
      <c r="W401" s="267">
        <v>258000</v>
      </c>
      <c r="X401" s="267">
        <v>99000</v>
      </c>
      <c r="Y401" s="267">
        <v>1000</v>
      </c>
      <c r="Z401" s="267">
        <v>1000</v>
      </c>
      <c r="AA401" s="267">
        <v>6000</v>
      </c>
      <c r="AB401" s="267">
        <v>1000</v>
      </c>
      <c r="AC401" s="267">
        <v>1000</v>
      </c>
      <c r="AD401" s="267">
        <v>1000</v>
      </c>
      <c r="AE401" s="267">
        <v>1000</v>
      </c>
      <c r="AF401" s="267">
        <v>31000</v>
      </c>
      <c r="AG401" s="267">
        <v>12000</v>
      </c>
      <c r="AH401" s="267">
        <v>1000</v>
      </c>
      <c r="AI401" s="267">
        <v>1000</v>
      </c>
      <c r="AJ401" s="267">
        <v>1000</v>
      </c>
      <c r="AK401" s="267">
        <v>1000</v>
      </c>
      <c r="AL401" s="267">
        <v>1000</v>
      </c>
      <c r="AM401" s="267">
        <v>1000</v>
      </c>
      <c r="AN401" s="267">
        <v>1000</v>
      </c>
      <c r="AO401" s="267">
        <v>1000</v>
      </c>
      <c r="AP401" s="267">
        <v>46000</v>
      </c>
      <c r="AQ401" s="267">
        <v>4000</v>
      </c>
      <c r="AR401" s="267">
        <v>1000</v>
      </c>
      <c r="AS401" s="267">
        <v>19000</v>
      </c>
      <c r="AT401" s="267">
        <v>1000</v>
      </c>
      <c r="AU401" s="267">
        <v>1000</v>
      </c>
      <c r="AV401" s="267">
        <v>2000</v>
      </c>
      <c r="AW401" s="267">
        <v>1000</v>
      </c>
      <c r="AX401" s="267">
        <v>1000</v>
      </c>
      <c r="AY401" s="267">
        <v>2000</v>
      </c>
      <c r="AZ401" s="267">
        <v>1000</v>
      </c>
      <c r="BA401" s="267">
        <v>1000</v>
      </c>
      <c r="BB401" s="267">
        <v>3000</v>
      </c>
      <c r="BC401" s="267">
        <v>1000</v>
      </c>
      <c r="BD401" s="267">
        <v>1000</v>
      </c>
      <c r="BE401" s="267">
        <v>1000</v>
      </c>
      <c r="BF401" s="267">
        <v>1000</v>
      </c>
      <c r="BG401" s="267">
        <v>1000</v>
      </c>
      <c r="BH401" s="267">
        <v>1000</v>
      </c>
      <c r="BI401" s="267">
        <v>1000</v>
      </c>
      <c r="BJ401" s="267">
        <v>1000</v>
      </c>
      <c r="BK401" s="267">
        <v>1000</v>
      </c>
      <c r="BL401" s="267">
        <v>1000</v>
      </c>
      <c r="BM401" s="267">
        <v>1000</v>
      </c>
      <c r="BN401" s="267">
        <v>1000</v>
      </c>
      <c r="BO401" s="267">
        <v>1000</v>
      </c>
      <c r="BP401" s="267">
        <v>1000</v>
      </c>
      <c r="BQ401" s="267">
        <v>2000</v>
      </c>
      <c r="BR401" s="267">
        <v>1000</v>
      </c>
      <c r="BS401" s="267">
        <v>1000</v>
      </c>
      <c r="BT401" s="267">
        <v>1000</v>
      </c>
      <c r="BU401" s="267">
        <v>1000</v>
      </c>
      <c r="BV401" s="267">
        <v>1000</v>
      </c>
      <c r="BW401" s="267">
        <v>1000</v>
      </c>
      <c r="BX401" s="267">
        <v>1000</v>
      </c>
      <c r="BY401" s="267">
        <v>1000</v>
      </c>
      <c r="BZ401" s="267">
        <v>1000</v>
      </c>
      <c r="CA401" s="267">
        <v>1000</v>
      </c>
      <c r="CB401" s="267">
        <v>1000</v>
      </c>
      <c r="CC401" s="267">
        <v>1000</v>
      </c>
      <c r="CD401" s="267">
        <v>1000</v>
      </c>
      <c r="CE401" s="267">
        <v>1000</v>
      </c>
      <c r="CF401" s="267">
        <v>2000</v>
      </c>
      <c r="CG401" s="267">
        <v>1000</v>
      </c>
      <c r="CH401" s="267">
        <v>1000</v>
      </c>
      <c r="CI401" s="267">
        <v>1000</v>
      </c>
      <c r="CJ401" s="267">
        <v>1000</v>
      </c>
      <c r="CK401" s="267">
        <v>1000</v>
      </c>
      <c r="CL401" s="267">
        <v>1000</v>
      </c>
      <c r="CM401" s="267">
        <v>1000</v>
      </c>
      <c r="CN401" s="267">
        <v>1000</v>
      </c>
      <c r="CO401" s="267">
        <v>1000</v>
      </c>
      <c r="CP401" s="267">
        <v>1000</v>
      </c>
      <c r="CQ401" s="267">
        <v>1000</v>
      </c>
      <c r="CR401" s="267">
        <v>1000</v>
      </c>
      <c r="CS401" s="267">
        <v>1000</v>
      </c>
      <c r="CT401" s="267">
        <v>1000</v>
      </c>
      <c r="CU401" s="267">
        <v>5000</v>
      </c>
      <c r="CV401" s="267">
        <v>1000</v>
      </c>
      <c r="CW401" s="267">
        <v>1000</v>
      </c>
      <c r="CX401" s="267">
        <v>163000</v>
      </c>
      <c r="CY401" s="267">
        <v>1000</v>
      </c>
      <c r="CZ401" s="267">
        <v>1000</v>
      </c>
      <c r="DA401" s="267">
        <v>2000</v>
      </c>
      <c r="DB401" s="267">
        <v>1000</v>
      </c>
      <c r="DC401" s="267">
        <v>7000</v>
      </c>
      <c r="DD401" s="267">
        <v>1000</v>
      </c>
      <c r="DE401" s="267">
        <v>1000</v>
      </c>
      <c r="DF401" s="267">
        <v>4000</v>
      </c>
      <c r="DG401" s="267">
        <v>1000</v>
      </c>
      <c r="DH401" s="267">
        <v>1000</v>
      </c>
      <c r="DI401" s="267">
        <v>2000</v>
      </c>
      <c r="DJ401" s="267">
        <v>1000</v>
      </c>
      <c r="DK401" s="267">
        <v>1000</v>
      </c>
      <c r="DL401" s="267">
        <v>33000</v>
      </c>
      <c r="DM401" s="267">
        <v>78000</v>
      </c>
      <c r="DN401" s="267">
        <v>1000</v>
      </c>
      <c r="DO401" s="267">
        <v>53000</v>
      </c>
      <c r="DP401" s="267">
        <v>54000</v>
      </c>
      <c r="DQ401" s="267">
        <v>1000</v>
      </c>
      <c r="DR401" s="267">
        <v>486000</v>
      </c>
      <c r="DS401" s="267">
        <v>16000</v>
      </c>
      <c r="DT401" s="267">
        <v>23000</v>
      </c>
      <c r="DU401" s="267">
        <v>264000</v>
      </c>
      <c r="DV401" s="267">
        <v>1000</v>
      </c>
      <c r="DW401" s="267">
        <v>1000000</v>
      </c>
      <c r="DX401" s="267">
        <v>239000</v>
      </c>
      <c r="DY401" s="267">
        <v>605000</v>
      </c>
      <c r="DZ401" s="267">
        <v>165000</v>
      </c>
      <c r="EA401" s="267">
        <v>49000</v>
      </c>
      <c r="EB401" s="267">
        <v>1000</v>
      </c>
      <c r="EC401" s="267">
        <v>500000</v>
      </c>
      <c r="ED401" s="267">
        <v>261000</v>
      </c>
      <c r="EE401" s="267">
        <v>634000</v>
      </c>
      <c r="EF401" s="267">
        <v>165000</v>
      </c>
      <c r="EG401" s="267">
        <v>1065000</v>
      </c>
      <c r="EH401" s="267">
        <v>343000</v>
      </c>
      <c r="EI401" s="267">
        <v>1164000</v>
      </c>
      <c r="EJ401" s="267">
        <v>343000</v>
      </c>
      <c r="EK401" s="267">
        <v>0</v>
      </c>
      <c r="EL401" s="267">
        <v>0</v>
      </c>
      <c r="EM401" s="267">
        <v>0</v>
      </c>
      <c r="EN401" s="267">
        <v>0</v>
      </c>
      <c r="EO401" s="267">
        <v>0</v>
      </c>
      <c r="EP401" s="267">
        <v>0</v>
      </c>
      <c r="EQ401" s="267">
        <v>0</v>
      </c>
      <c r="ER401" s="267" t="s">
        <v>2150</v>
      </c>
    </row>
    <row r="402" spans="1:148" x14ac:dyDescent="0.35">
      <c r="A402" s="267" t="s">
        <v>2230</v>
      </c>
      <c r="B402" s="267">
        <v>1000</v>
      </c>
      <c r="C402" s="267">
        <v>1000</v>
      </c>
      <c r="D402" s="267">
        <v>1000</v>
      </c>
      <c r="E402" s="267">
        <v>1000</v>
      </c>
      <c r="F402" s="267">
        <v>1000</v>
      </c>
      <c r="G402" s="267">
        <v>1000</v>
      </c>
      <c r="H402" s="267">
        <v>1000</v>
      </c>
      <c r="I402" s="267">
        <v>1000</v>
      </c>
      <c r="J402" s="267">
        <v>1000</v>
      </c>
      <c r="K402" s="267">
        <v>1000</v>
      </c>
      <c r="L402" s="267">
        <v>4000</v>
      </c>
      <c r="M402" s="267">
        <v>1000</v>
      </c>
      <c r="N402" s="267">
        <v>1000</v>
      </c>
      <c r="O402" s="267">
        <v>186000</v>
      </c>
      <c r="P402" s="267">
        <v>1000</v>
      </c>
      <c r="Q402" s="267">
        <v>1000</v>
      </c>
      <c r="R402" s="267">
        <v>1000</v>
      </c>
      <c r="S402" s="267">
        <v>1000</v>
      </c>
      <c r="T402" s="267">
        <v>74000</v>
      </c>
      <c r="U402" s="267">
        <v>48000</v>
      </c>
      <c r="V402" s="267">
        <v>1000</v>
      </c>
      <c r="W402" s="267">
        <v>258000</v>
      </c>
      <c r="X402" s="267">
        <v>99000</v>
      </c>
      <c r="Y402" s="267">
        <v>1000</v>
      </c>
      <c r="Z402" s="267">
        <v>1000</v>
      </c>
      <c r="AA402" s="267">
        <v>6000</v>
      </c>
      <c r="AB402" s="267">
        <v>1000</v>
      </c>
      <c r="AC402" s="267">
        <v>1000</v>
      </c>
      <c r="AD402" s="267">
        <v>1000</v>
      </c>
      <c r="AE402" s="267">
        <v>1000</v>
      </c>
      <c r="AF402" s="267">
        <v>31000</v>
      </c>
      <c r="AG402" s="267">
        <v>12000</v>
      </c>
      <c r="AH402" s="267">
        <v>1000</v>
      </c>
      <c r="AI402" s="267">
        <v>1000</v>
      </c>
      <c r="AJ402" s="267">
        <v>1000</v>
      </c>
      <c r="AK402" s="267">
        <v>1000</v>
      </c>
      <c r="AL402" s="267">
        <v>1000</v>
      </c>
      <c r="AM402" s="267">
        <v>1000</v>
      </c>
      <c r="AN402" s="267">
        <v>1000</v>
      </c>
      <c r="AO402" s="267">
        <v>1000</v>
      </c>
      <c r="AP402" s="267">
        <v>46000</v>
      </c>
      <c r="AQ402" s="267">
        <v>4000</v>
      </c>
      <c r="AR402" s="267">
        <v>1000</v>
      </c>
      <c r="AS402" s="267">
        <v>19000</v>
      </c>
      <c r="AT402" s="267">
        <v>1000</v>
      </c>
      <c r="AU402" s="267">
        <v>1000</v>
      </c>
      <c r="AV402" s="267">
        <v>2000</v>
      </c>
      <c r="AW402" s="267">
        <v>1000</v>
      </c>
      <c r="AX402" s="267">
        <v>1000</v>
      </c>
      <c r="AY402" s="267">
        <v>2000</v>
      </c>
      <c r="AZ402" s="267">
        <v>1000</v>
      </c>
      <c r="BA402" s="267">
        <v>1000</v>
      </c>
      <c r="BB402" s="267">
        <v>3000</v>
      </c>
      <c r="BC402" s="267">
        <v>1000</v>
      </c>
      <c r="BD402" s="267">
        <v>1000</v>
      </c>
      <c r="BE402" s="267">
        <v>1000</v>
      </c>
      <c r="BF402" s="267">
        <v>1000</v>
      </c>
      <c r="BG402" s="267">
        <v>1000</v>
      </c>
      <c r="BH402" s="267">
        <v>1000</v>
      </c>
      <c r="BI402" s="267">
        <v>1000</v>
      </c>
      <c r="BJ402" s="267">
        <v>1000</v>
      </c>
      <c r="BK402" s="267">
        <v>1000</v>
      </c>
      <c r="BL402" s="267">
        <v>1000</v>
      </c>
      <c r="BM402" s="267">
        <v>1000</v>
      </c>
      <c r="BN402" s="267">
        <v>1000</v>
      </c>
      <c r="BO402" s="267">
        <v>1000</v>
      </c>
      <c r="BP402" s="267">
        <v>1000</v>
      </c>
      <c r="BQ402" s="267">
        <v>2000</v>
      </c>
      <c r="BR402" s="267">
        <v>1000</v>
      </c>
      <c r="BS402" s="267">
        <v>1000</v>
      </c>
      <c r="BT402" s="267">
        <v>1000</v>
      </c>
      <c r="BU402" s="267">
        <v>1000</v>
      </c>
      <c r="BV402" s="267">
        <v>1000</v>
      </c>
      <c r="BW402" s="267">
        <v>1000</v>
      </c>
      <c r="BX402" s="267">
        <v>1000</v>
      </c>
      <c r="BY402" s="267">
        <v>1000</v>
      </c>
      <c r="BZ402" s="267">
        <v>1000</v>
      </c>
      <c r="CA402" s="267">
        <v>1000</v>
      </c>
      <c r="CB402" s="267">
        <v>1000</v>
      </c>
      <c r="CC402" s="267">
        <v>1000</v>
      </c>
      <c r="CD402" s="267">
        <v>1000</v>
      </c>
      <c r="CE402" s="267">
        <v>1000</v>
      </c>
      <c r="CF402" s="267">
        <v>2000</v>
      </c>
      <c r="CG402" s="267">
        <v>1000</v>
      </c>
      <c r="CH402" s="267">
        <v>1000</v>
      </c>
      <c r="CI402" s="267">
        <v>1000</v>
      </c>
      <c r="CJ402" s="267">
        <v>1000</v>
      </c>
      <c r="CK402" s="267">
        <v>1000</v>
      </c>
      <c r="CL402" s="267">
        <v>1000</v>
      </c>
      <c r="CM402" s="267">
        <v>1000</v>
      </c>
      <c r="CN402" s="267">
        <v>1000</v>
      </c>
      <c r="CO402" s="267">
        <v>1000</v>
      </c>
      <c r="CP402" s="267">
        <v>1000</v>
      </c>
      <c r="CQ402" s="267">
        <v>1000</v>
      </c>
      <c r="CR402" s="267">
        <v>1000</v>
      </c>
      <c r="CS402" s="267">
        <v>1000</v>
      </c>
      <c r="CT402" s="267">
        <v>1000</v>
      </c>
      <c r="CU402" s="267">
        <v>5000</v>
      </c>
      <c r="CV402" s="267">
        <v>1000</v>
      </c>
      <c r="CW402" s="267">
        <v>1000</v>
      </c>
      <c r="CX402" s="267">
        <v>163000</v>
      </c>
      <c r="CY402" s="267">
        <v>1000</v>
      </c>
      <c r="CZ402" s="267">
        <v>1000</v>
      </c>
      <c r="DA402" s="267">
        <v>2000</v>
      </c>
      <c r="DB402" s="267">
        <v>1000</v>
      </c>
      <c r="DC402" s="267">
        <v>7000</v>
      </c>
      <c r="DD402" s="267">
        <v>1000</v>
      </c>
      <c r="DE402" s="267">
        <v>1000</v>
      </c>
      <c r="DF402" s="267">
        <v>4000</v>
      </c>
      <c r="DG402" s="267">
        <v>1000</v>
      </c>
      <c r="DH402" s="267">
        <v>1000</v>
      </c>
      <c r="DI402" s="267">
        <v>2000</v>
      </c>
      <c r="DJ402" s="267">
        <v>1000</v>
      </c>
      <c r="DK402" s="267">
        <v>1000</v>
      </c>
      <c r="DL402" s="267">
        <v>33000</v>
      </c>
      <c r="DM402" s="267">
        <v>78000</v>
      </c>
      <c r="DN402" s="267">
        <v>1000</v>
      </c>
      <c r="DO402" s="267">
        <v>53000</v>
      </c>
      <c r="DP402" s="267">
        <v>54000</v>
      </c>
      <c r="DQ402" s="267">
        <v>1000</v>
      </c>
      <c r="DR402" s="267">
        <v>486000</v>
      </c>
      <c r="DS402" s="267">
        <v>16000</v>
      </c>
      <c r="DT402" s="267">
        <v>23000</v>
      </c>
      <c r="DU402" s="267">
        <v>264000</v>
      </c>
      <c r="DV402" s="267">
        <v>1000</v>
      </c>
      <c r="DW402" s="267">
        <v>1000000</v>
      </c>
      <c r="DX402" s="267">
        <v>239000</v>
      </c>
      <c r="DY402" s="267">
        <v>605000</v>
      </c>
      <c r="DZ402" s="267">
        <v>165000</v>
      </c>
      <c r="EA402" s="267">
        <v>49000</v>
      </c>
      <c r="EB402" s="267">
        <v>1000</v>
      </c>
      <c r="EC402" s="267">
        <v>500000</v>
      </c>
      <c r="ED402" s="267">
        <v>261000</v>
      </c>
      <c r="EE402" s="267">
        <v>634000</v>
      </c>
      <c r="EF402" s="267">
        <v>165000</v>
      </c>
      <c r="EG402" s="267">
        <v>1065000</v>
      </c>
      <c r="EH402" s="267">
        <v>343000</v>
      </c>
      <c r="EI402" s="267">
        <v>1164000</v>
      </c>
      <c r="EJ402" s="267">
        <v>343000</v>
      </c>
      <c r="EK402" s="267">
        <v>0</v>
      </c>
      <c r="EL402" s="267">
        <v>0</v>
      </c>
      <c r="EM402" s="267">
        <v>0</v>
      </c>
      <c r="EN402" s="267">
        <v>0</v>
      </c>
      <c r="EO402" s="267">
        <v>1</v>
      </c>
      <c r="EP402" s="267">
        <v>1</v>
      </c>
      <c r="EQ402" s="267">
        <v>0</v>
      </c>
      <c r="ER402" s="267" t="s">
        <v>2228</v>
      </c>
    </row>
    <row r="403" spans="1:148" x14ac:dyDescent="0.35">
      <c r="A403" s="267" t="s">
        <v>1325</v>
      </c>
      <c r="B403" s="267">
        <v>1000</v>
      </c>
      <c r="C403" s="267">
        <v>1000</v>
      </c>
      <c r="D403" s="267">
        <v>1000</v>
      </c>
      <c r="E403" s="267">
        <v>1000</v>
      </c>
      <c r="F403" s="267">
        <v>1000</v>
      </c>
      <c r="G403" s="267">
        <v>1000</v>
      </c>
      <c r="H403" s="267">
        <v>1000</v>
      </c>
      <c r="I403" s="267">
        <v>1000</v>
      </c>
      <c r="J403" s="267">
        <v>1000</v>
      </c>
      <c r="K403" s="267">
        <v>1000</v>
      </c>
      <c r="L403" s="267">
        <v>4000</v>
      </c>
      <c r="M403" s="267">
        <v>1000</v>
      </c>
      <c r="N403" s="267">
        <v>1000</v>
      </c>
      <c r="O403" s="267">
        <v>186000</v>
      </c>
      <c r="P403" s="267">
        <v>1000</v>
      </c>
      <c r="Q403" s="267">
        <v>1000</v>
      </c>
      <c r="R403" s="267">
        <v>1000</v>
      </c>
      <c r="S403" s="267">
        <v>1000</v>
      </c>
      <c r="T403" s="267">
        <v>74000</v>
      </c>
      <c r="U403" s="267">
        <v>48000</v>
      </c>
      <c r="V403" s="267">
        <v>1000</v>
      </c>
      <c r="W403" s="267">
        <v>258000</v>
      </c>
      <c r="X403" s="267">
        <v>99000</v>
      </c>
      <c r="Y403" s="267">
        <v>1000</v>
      </c>
      <c r="Z403" s="267">
        <v>1000</v>
      </c>
      <c r="AA403" s="267">
        <v>6000</v>
      </c>
      <c r="AB403" s="267">
        <v>1000</v>
      </c>
      <c r="AC403" s="267">
        <v>1000</v>
      </c>
      <c r="AD403" s="267">
        <v>1000</v>
      </c>
      <c r="AE403" s="267">
        <v>1000</v>
      </c>
      <c r="AF403" s="267">
        <v>31000</v>
      </c>
      <c r="AG403" s="267">
        <v>12000</v>
      </c>
      <c r="AH403" s="267">
        <v>1000</v>
      </c>
      <c r="AI403" s="267">
        <v>1000</v>
      </c>
      <c r="AJ403" s="267">
        <v>1000</v>
      </c>
      <c r="AK403" s="267">
        <v>1000</v>
      </c>
      <c r="AL403" s="267">
        <v>1000</v>
      </c>
      <c r="AM403" s="267">
        <v>1000</v>
      </c>
      <c r="AN403" s="267">
        <v>1000</v>
      </c>
      <c r="AO403" s="267">
        <v>1000</v>
      </c>
      <c r="AP403" s="267">
        <v>46000</v>
      </c>
      <c r="AQ403" s="267">
        <v>4000</v>
      </c>
      <c r="AR403" s="267">
        <v>1000</v>
      </c>
      <c r="AS403" s="267">
        <v>19000</v>
      </c>
      <c r="AT403" s="267">
        <v>1000</v>
      </c>
      <c r="AU403" s="267">
        <v>1000</v>
      </c>
      <c r="AV403" s="267">
        <v>2000</v>
      </c>
      <c r="AW403" s="267">
        <v>1000</v>
      </c>
      <c r="AX403" s="267">
        <v>1000</v>
      </c>
      <c r="AY403" s="267">
        <v>2000</v>
      </c>
      <c r="AZ403" s="267">
        <v>1000</v>
      </c>
      <c r="BA403" s="267">
        <v>1000</v>
      </c>
      <c r="BB403" s="267">
        <v>3000</v>
      </c>
      <c r="BC403" s="267">
        <v>1000</v>
      </c>
      <c r="BD403" s="267">
        <v>1000</v>
      </c>
      <c r="BE403" s="267">
        <v>1000</v>
      </c>
      <c r="BF403" s="267">
        <v>1000</v>
      </c>
      <c r="BG403" s="267">
        <v>1000</v>
      </c>
      <c r="BH403" s="267">
        <v>1000</v>
      </c>
      <c r="BI403" s="267">
        <v>1000</v>
      </c>
      <c r="BJ403" s="267">
        <v>1000</v>
      </c>
      <c r="BK403" s="267">
        <v>1000</v>
      </c>
      <c r="BL403" s="267">
        <v>1000</v>
      </c>
      <c r="BM403" s="267">
        <v>1000</v>
      </c>
      <c r="BN403" s="267">
        <v>1000</v>
      </c>
      <c r="BO403" s="267">
        <v>1000</v>
      </c>
      <c r="BP403" s="267">
        <v>1000</v>
      </c>
      <c r="BQ403" s="267">
        <v>2000</v>
      </c>
      <c r="BR403" s="267">
        <v>1000</v>
      </c>
      <c r="BS403" s="267">
        <v>1000</v>
      </c>
      <c r="BT403" s="267">
        <v>1000</v>
      </c>
      <c r="BU403" s="267">
        <v>1000</v>
      </c>
      <c r="BV403" s="267">
        <v>1000</v>
      </c>
      <c r="BW403" s="267">
        <v>1000</v>
      </c>
      <c r="BX403" s="267">
        <v>1000</v>
      </c>
      <c r="BY403" s="267">
        <v>1000</v>
      </c>
      <c r="BZ403" s="267">
        <v>1000</v>
      </c>
      <c r="CA403" s="267">
        <v>1000</v>
      </c>
      <c r="CB403" s="267">
        <v>1000</v>
      </c>
      <c r="CC403" s="267">
        <v>1000</v>
      </c>
      <c r="CD403" s="267">
        <v>1000</v>
      </c>
      <c r="CE403" s="267">
        <v>1000</v>
      </c>
      <c r="CF403" s="267">
        <v>2000</v>
      </c>
      <c r="CG403" s="267">
        <v>1000</v>
      </c>
      <c r="CH403" s="267">
        <v>1000</v>
      </c>
      <c r="CI403" s="267">
        <v>1000</v>
      </c>
      <c r="CJ403" s="267">
        <v>1000</v>
      </c>
      <c r="CK403" s="267">
        <v>1000</v>
      </c>
      <c r="CL403" s="267">
        <v>1000</v>
      </c>
      <c r="CM403" s="267">
        <v>1000</v>
      </c>
      <c r="CN403" s="267">
        <v>1000</v>
      </c>
      <c r="CO403" s="267">
        <v>1000</v>
      </c>
      <c r="CP403" s="267">
        <v>1000</v>
      </c>
      <c r="CQ403" s="267">
        <v>1000</v>
      </c>
      <c r="CR403" s="267">
        <v>1000</v>
      </c>
      <c r="CS403" s="267">
        <v>1000</v>
      </c>
      <c r="CT403" s="267">
        <v>1000</v>
      </c>
      <c r="CU403" s="267">
        <v>5000</v>
      </c>
      <c r="CV403" s="267">
        <v>1000</v>
      </c>
      <c r="CW403" s="267">
        <v>1000</v>
      </c>
      <c r="CX403" s="267">
        <v>163000</v>
      </c>
      <c r="CY403" s="267">
        <v>1000</v>
      </c>
      <c r="CZ403" s="267">
        <v>1000</v>
      </c>
      <c r="DA403" s="267">
        <v>2000</v>
      </c>
      <c r="DB403" s="267">
        <v>1000</v>
      </c>
      <c r="DC403" s="267">
        <v>7000</v>
      </c>
      <c r="DD403" s="267">
        <v>1000</v>
      </c>
      <c r="DE403" s="267">
        <v>1000</v>
      </c>
      <c r="DF403" s="267">
        <v>4000</v>
      </c>
      <c r="DG403" s="267">
        <v>1000</v>
      </c>
      <c r="DH403" s="267">
        <v>1000</v>
      </c>
      <c r="DI403" s="267">
        <v>2000</v>
      </c>
      <c r="DJ403" s="267">
        <v>1000</v>
      </c>
      <c r="DK403" s="267">
        <v>1000</v>
      </c>
      <c r="DL403" s="267">
        <v>33000</v>
      </c>
      <c r="DM403" s="267">
        <v>78000</v>
      </c>
      <c r="DN403" s="267">
        <v>1000</v>
      </c>
      <c r="DO403" s="267">
        <v>53000</v>
      </c>
      <c r="DP403" s="267">
        <v>54000</v>
      </c>
      <c r="DQ403" s="267">
        <v>1000</v>
      </c>
      <c r="DR403" s="267">
        <v>486000</v>
      </c>
      <c r="DS403" s="267">
        <v>16000</v>
      </c>
      <c r="DT403" s="267">
        <v>23000</v>
      </c>
      <c r="DU403" s="267">
        <v>264000</v>
      </c>
      <c r="DV403" s="267">
        <v>1000</v>
      </c>
      <c r="DW403" s="267">
        <v>1000000</v>
      </c>
      <c r="DX403" s="267">
        <v>239000</v>
      </c>
      <c r="DY403" s="267">
        <v>605000</v>
      </c>
      <c r="DZ403" s="267">
        <v>165000</v>
      </c>
      <c r="EA403" s="267">
        <v>49000</v>
      </c>
      <c r="EB403" s="267">
        <v>1000</v>
      </c>
      <c r="EC403" s="267">
        <v>500000</v>
      </c>
      <c r="ED403" s="267">
        <v>261000</v>
      </c>
      <c r="EE403" s="267">
        <v>634000</v>
      </c>
      <c r="EF403" s="267">
        <v>165000</v>
      </c>
      <c r="EG403" s="267">
        <v>1065000</v>
      </c>
      <c r="EH403" s="267">
        <v>343000</v>
      </c>
      <c r="EI403" s="267">
        <v>1164000</v>
      </c>
      <c r="EJ403" s="267">
        <v>343000</v>
      </c>
      <c r="EK403" s="267">
        <v>0</v>
      </c>
      <c r="EL403" s="267">
        <v>0</v>
      </c>
      <c r="EM403" s="267">
        <v>0</v>
      </c>
      <c r="EN403" s="267">
        <v>0</v>
      </c>
      <c r="EO403" s="267">
        <v>0</v>
      </c>
      <c r="EP403" s="267">
        <v>0</v>
      </c>
      <c r="EQ403" s="267">
        <v>0</v>
      </c>
      <c r="ER403" s="267" t="s">
        <v>1323</v>
      </c>
    </row>
    <row r="404" spans="1:148" x14ac:dyDescent="0.35">
      <c r="A404" s="267" t="s">
        <v>1708</v>
      </c>
      <c r="B404" s="267">
        <v>1000</v>
      </c>
      <c r="C404" s="267">
        <v>1000</v>
      </c>
      <c r="D404" s="267">
        <v>1000</v>
      </c>
      <c r="E404" s="267">
        <v>1000</v>
      </c>
      <c r="F404" s="267">
        <v>1000</v>
      </c>
      <c r="G404" s="267">
        <v>1000</v>
      </c>
      <c r="H404" s="267">
        <v>1000</v>
      </c>
      <c r="I404" s="267">
        <v>1000</v>
      </c>
      <c r="J404" s="267">
        <v>1000</v>
      </c>
      <c r="K404" s="267">
        <v>1000</v>
      </c>
      <c r="L404" s="267">
        <v>4000</v>
      </c>
      <c r="M404" s="267">
        <v>1000</v>
      </c>
      <c r="N404" s="267">
        <v>1000</v>
      </c>
      <c r="O404" s="267">
        <v>186000</v>
      </c>
      <c r="P404" s="267">
        <v>1000</v>
      </c>
      <c r="Q404" s="267">
        <v>1000</v>
      </c>
      <c r="R404" s="267">
        <v>1000</v>
      </c>
      <c r="S404" s="267">
        <v>1000</v>
      </c>
      <c r="T404" s="267">
        <v>74000</v>
      </c>
      <c r="U404" s="267">
        <v>48000</v>
      </c>
      <c r="V404" s="267">
        <v>1000</v>
      </c>
      <c r="W404" s="267">
        <v>258000</v>
      </c>
      <c r="X404" s="267">
        <v>99000</v>
      </c>
      <c r="Y404" s="267">
        <v>1000</v>
      </c>
      <c r="Z404" s="267">
        <v>1000</v>
      </c>
      <c r="AA404" s="267">
        <v>6000</v>
      </c>
      <c r="AB404" s="267">
        <v>1000</v>
      </c>
      <c r="AC404" s="267">
        <v>1000</v>
      </c>
      <c r="AD404" s="267">
        <v>1000</v>
      </c>
      <c r="AE404" s="267">
        <v>1000</v>
      </c>
      <c r="AF404" s="267">
        <v>31000</v>
      </c>
      <c r="AG404" s="267">
        <v>12000</v>
      </c>
      <c r="AH404" s="267">
        <v>1000</v>
      </c>
      <c r="AI404" s="267">
        <v>1000</v>
      </c>
      <c r="AJ404" s="267">
        <v>1000</v>
      </c>
      <c r="AK404" s="267">
        <v>1000</v>
      </c>
      <c r="AL404" s="267">
        <v>1000</v>
      </c>
      <c r="AM404" s="267">
        <v>1000</v>
      </c>
      <c r="AN404" s="267">
        <v>1000</v>
      </c>
      <c r="AO404" s="267">
        <v>1000</v>
      </c>
      <c r="AP404" s="267">
        <v>46000</v>
      </c>
      <c r="AQ404" s="267">
        <v>4000</v>
      </c>
      <c r="AR404" s="267">
        <v>1000</v>
      </c>
      <c r="AS404" s="267">
        <v>19000</v>
      </c>
      <c r="AT404" s="267">
        <v>1000</v>
      </c>
      <c r="AU404" s="267">
        <v>1000</v>
      </c>
      <c r="AV404" s="267">
        <v>2000</v>
      </c>
      <c r="AW404" s="267">
        <v>1000</v>
      </c>
      <c r="AX404" s="267">
        <v>1000</v>
      </c>
      <c r="AY404" s="267">
        <v>2000</v>
      </c>
      <c r="AZ404" s="267">
        <v>1000</v>
      </c>
      <c r="BA404" s="267">
        <v>1000</v>
      </c>
      <c r="BB404" s="267">
        <v>3000</v>
      </c>
      <c r="BC404" s="267">
        <v>1000</v>
      </c>
      <c r="BD404" s="267">
        <v>1000</v>
      </c>
      <c r="BE404" s="267">
        <v>1000</v>
      </c>
      <c r="BF404" s="267">
        <v>1000</v>
      </c>
      <c r="BG404" s="267">
        <v>1000</v>
      </c>
      <c r="BH404" s="267">
        <v>1000</v>
      </c>
      <c r="BI404" s="267">
        <v>1000</v>
      </c>
      <c r="BJ404" s="267">
        <v>1000</v>
      </c>
      <c r="BK404" s="267">
        <v>1000</v>
      </c>
      <c r="BL404" s="267">
        <v>1000</v>
      </c>
      <c r="BM404" s="267">
        <v>1000</v>
      </c>
      <c r="BN404" s="267">
        <v>1000</v>
      </c>
      <c r="BO404" s="267">
        <v>1000</v>
      </c>
      <c r="BP404" s="267">
        <v>1000</v>
      </c>
      <c r="BQ404" s="267">
        <v>2000</v>
      </c>
      <c r="BR404" s="267">
        <v>1000</v>
      </c>
      <c r="BS404" s="267">
        <v>1000</v>
      </c>
      <c r="BT404" s="267">
        <v>1000</v>
      </c>
      <c r="BU404" s="267">
        <v>1000</v>
      </c>
      <c r="BV404" s="267">
        <v>1000</v>
      </c>
      <c r="BW404" s="267">
        <v>1000</v>
      </c>
      <c r="BX404" s="267">
        <v>1000</v>
      </c>
      <c r="BY404" s="267">
        <v>1000</v>
      </c>
      <c r="BZ404" s="267">
        <v>1000</v>
      </c>
      <c r="CA404" s="267">
        <v>1000</v>
      </c>
      <c r="CB404" s="267">
        <v>1000</v>
      </c>
      <c r="CC404" s="267">
        <v>1000</v>
      </c>
      <c r="CD404" s="267">
        <v>1000</v>
      </c>
      <c r="CE404" s="267">
        <v>1000</v>
      </c>
      <c r="CF404" s="267">
        <v>2000</v>
      </c>
      <c r="CG404" s="267">
        <v>1000</v>
      </c>
      <c r="CH404" s="267">
        <v>1000</v>
      </c>
      <c r="CI404" s="267">
        <v>1000</v>
      </c>
      <c r="CJ404" s="267">
        <v>1000</v>
      </c>
      <c r="CK404" s="267">
        <v>1000</v>
      </c>
      <c r="CL404" s="267">
        <v>1000</v>
      </c>
      <c r="CM404" s="267">
        <v>1000</v>
      </c>
      <c r="CN404" s="267">
        <v>1000</v>
      </c>
      <c r="CO404" s="267">
        <v>1000</v>
      </c>
      <c r="CP404" s="267">
        <v>1000</v>
      </c>
      <c r="CQ404" s="267">
        <v>1000</v>
      </c>
      <c r="CR404" s="267">
        <v>1000</v>
      </c>
      <c r="CS404" s="267">
        <v>1000</v>
      </c>
      <c r="CT404" s="267">
        <v>1000</v>
      </c>
      <c r="CU404" s="267">
        <v>5000</v>
      </c>
      <c r="CV404" s="267">
        <v>1000</v>
      </c>
      <c r="CW404" s="267">
        <v>1000</v>
      </c>
      <c r="CX404" s="267">
        <v>163000</v>
      </c>
      <c r="CY404" s="267">
        <v>1000</v>
      </c>
      <c r="CZ404" s="267">
        <v>1000</v>
      </c>
      <c r="DA404" s="267">
        <v>2000</v>
      </c>
      <c r="DB404" s="267">
        <v>1000</v>
      </c>
      <c r="DC404" s="267">
        <v>7000</v>
      </c>
      <c r="DD404" s="267">
        <v>1000</v>
      </c>
      <c r="DE404" s="267">
        <v>1000</v>
      </c>
      <c r="DF404" s="267">
        <v>4000</v>
      </c>
      <c r="DG404" s="267">
        <v>1000</v>
      </c>
      <c r="DH404" s="267">
        <v>1000</v>
      </c>
      <c r="DI404" s="267">
        <v>2000</v>
      </c>
      <c r="DJ404" s="267">
        <v>1000</v>
      </c>
      <c r="DK404" s="267">
        <v>1000</v>
      </c>
      <c r="DL404" s="267">
        <v>33000</v>
      </c>
      <c r="DM404" s="267">
        <v>78000</v>
      </c>
      <c r="DN404" s="267">
        <v>1000</v>
      </c>
      <c r="DO404" s="267">
        <v>53000</v>
      </c>
      <c r="DP404" s="267">
        <v>54000</v>
      </c>
      <c r="DQ404" s="267">
        <v>1000</v>
      </c>
      <c r="DR404" s="267">
        <v>486000</v>
      </c>
      <c r="DS404" s="267">
        <v>16000</v>
      </c>
      <c r="DT404" s="267">
        <v>23000</v>
      </c>
      <c r="DU404" s="267">
        <v>264000</v>
      </c>
      <c r="DV404" s="267">
        <v>1000</v>
      </c>
      <c r="DW404" s="267">
        <v>1000000</v>
      </c>
      <c r="DX404" s="267">
        <v>239000</v>
      </c>
      <c r="DY404" s="267">
        <v>605000</v>
      </c>
      <c r="DZ404" s="267">
        <v>165000</v>
      </c>
      <c r="EA404" s="267">
        <v>49000</v>
      </c>
      <c r="EB404" s="267">
        <v>1000</v>
      </c>
      <c r="EC404" s="267">
        <v>500000</v>
      </c>
      <c r="ED404" s="267">
        <v>261000</v>
      </c>
      <c r="EE404" s="267">
        <v>634000</v>
      </c>
      <c r="EF404" s="267">
        <v>165000</v>
      </c>
      <c r="EG404" s="267">
        <v>1065000</v>
      </c>
      <c r="EH404" s="267">
        <v>343000</v>
      </c>
      <c r="EI404" s="267">
        <v>1164000</v>
      </c>
      <c r="EJ404" s="267">
        <v>343000</v>
      </c>
      <c r="EK404" s="267">
        <v>0</v>
      </c>
      <c r="EL404" s="267">
        <v>0</v>
      </c>
      <c r="EM404" s="267">
        <v>0</v>
      </c>
      <c r="EN404" s="267">
        <v>0</v>
      </c>
      <c r="EO404" s="267">
        <v>0</v>
      </c>
      <c r="EP404" s="267">
        <v>0</v>
      </c>
      <c r="EQ404" s="267">
        <v>0</v>
      </c>
      <c r="ER404" s="267" t="s">
        <v>1706</v>
      </c>
    </row>
    <row r="405" spans="1:148" x14ac:dyDescent="0.35">
      <c r="A405" s="267" t="s">
        <v>1274</v>
      </c>
      <c r="B405" s="267">
        <v>1000</v>
      </c>
      <c r="C405" s="267">
        <v>1000</v>
      </c>
      <c r="D405" s="267">
        <v>1000</v>
      </c>
      <c r="E405" s="267">
        <v>1000</v>
      </c>
      <c r="F405" s="267">
        <v>1000</v>
      </c>
      <c r="G405" s="267">
        <v>1000</v>
      </c>
      <c r="H405" s="267">
        <v>1000</v>
      </c>
      <c r="I405" s="267">
        <v>1000</v>
      </c>
      <c r="J405" s="267">
        <v>1000</v>
      </c>
      <c r="K405" s="267">
        <v>1000</v>
      </c>
      <c r="L405" s="267">
        <v>4000</v>
      </c>
      <c r="M405" s="267">
        <v>1000</v>
      </c>
      <c r="N405" s="267">
        <v>1000</v>
      </c>
      <c r="O405" s="267">
        <v>186000</v>
      </c>
      <c r="P405" s="267">
        <v>1000</v>
      </c>
      <c r="Q405" s="267">
        <v>1000</v>
      </c>
      <c r="R405" s="267">
        <v>1000</v>
      </c>
      <c r="S405" s="267">
        <v>1000</v>
      </c>
      <c r="T405" s="267">
        <v>74000</v>
      </c>
      <c r="U405" s="267">
        <v>48000</v>
      </c>
      <c r="V405" s="267">
        <v>1000</v>
      </c>
      <c r="W405" s="267">
        <v>258000</v>
      </c>
      <c r="X405" s="267">
        <v>99000</v>
      </c>
      <c r="Y405" s="267">
        <v>1000</v>
      </c>
      <c r="Z405" s="267">
        <v>1000</v>
      </c>
      <c r="AA405" s="267">
        <v>6000</v>
      </c>
      <c r="AB405" s="267">
        <v>1000</v>
      </c>
      <c r="AC405" s="267">
        <v>1000</v>
      </c>
      <c r="AD405" s="267">
        <v>1000</v>
      </c>
      <c r="AE405" s="267">
        <v>1000</v>
      </c>
      <c r="AF405" s="267">
        <v>31000</v>
      </c>
      <c r="AG405" s="267">
        <v>12000</v>
      </c>
      <c r="AH405" s="267">
        <v>1000</v>
      </c>
      <c r="AI405" s="267">
        <v>1000</v>
      </c>
      <c r="AJ405" s="267">
        <v>1000</v>
      </c>
      <c r="AK405" s="267">
        <v>1000</v>
      </c>
      <c r="AL405" s="267">
        <v>1000</v>
      </c>
      <c r="AM405" s="267">
        <v>1000</v>
      </c>
      <c r="AN405" s="267">
        <v>1000</v>
      </c>
      <c r="AO405" s="267">
        <v>1000</v>
      </c>
      <c r="AP405" s="267">
        <v>46000</v>
      </c>
      <c r="AQ405" s="267">
        <v>4000</v>
      </c>
      <c r="AR405" s="267">
        <v>1000</v>
      </c>
      <c r="AS405" s="267">
        <v>19000</v>
      </c>
      <c r="AT405" s="267">
        <v>1000</v>
      </c>
      <c r="AU405" s="267">
        <v>1000</v>
      </c>
      <c r="AV405" s="267">
        <v>2000</v>
      </c>
      <c r="AW405" s="267">
        <v>1000</v>
      </c>
      <c r="AX405" s="267">
        <v>1000</v>
      </c>
      <c r="AY405" s="267">
        <v>2000</v>
      </c>
      <c r="AZ405" s="267">
        <v>1000</v>
      </c>
      <c r="BA405" s="267">
        <v>1000</v>
      </c>
      <c r="BB405" s="267">
        <v>3000</v>
      </c>
      <c r="BC405" s="267">
        <v>1000</v>
      </c>
      <c r="BD405" s="267">
        <v>1000</v>
      </c>
      <c r="BE405" s="267">
        <v>1000</v>
      </c>
      <c r="BF405" s="267">
        <v>1000</v>
      </c>
      <c r="BG405" s="267">
        <v>1000</v>
      </c>
      <c r="BH405" s="267">
        <v>1000</v>
      </c>
      <c r="BI405" s="267">
        <v>1000</v>
      </c>
      <c r="BJ405" s="267">
        <v>1000</v>
      </c>
      <c r="BK405" s="267">
        <v>1000</v>
      </c>
      <c r="BL405" s="267">
        <v>1000</v>
      </c>
      <c r="BM405" s="267">
        <v>1000</v>
      </c>
      <c r="BN405" s="267">
        <v>1000</v>
      </c>
      <c r="BO405" s="267">
        <v>1000</v>
      </c>
      <c r="BP405" s="267">
        <v>1000</v>
      </c>
      <c r="BQ405" s="267">
        <v>2000</v>
      </c>
      <c r="BR405" s="267">
        <v>1000</v>
      </c>
      <c r="BS405" s="267">
        <v>1000</v>
      </c>
      <c r="BT405" s="267">
        <v>1000</v>
      </c>
      <c r="BU405" s="267">
        <v>1000</v>
      </c>
      <c r="BV405" s="267">
        <v>1000</v>
      </c>
      <c r="BW405" s="267">
        <v>1000</v>
      </c>
      <c r="BX405" s="267">
        <v>1000</v>
      </c>
      <c r="BY405" s="267">
        <v>1000</v>
      </c>
      <c r="BZ405" s="267">
        <v>1000</v>
      </c>
      <c r="CA405" s="267">
        <v>1000</v>
      </c>
      <c r="CB405" s="267">
        <v>1000</v>
      </c>
      <c r="CC405" s="267">
        <v>1000</v>
      </c>
      <c r="CD405" s="267">
        <v>1000</v>
      </c>
      <c r="CE405" s="267">
        <v>1000</v>
      </c>
      <c r="CF405" s="267">
        <v>2000</v>
      </c>
      <c r="CG405" s="267">
        <v>1000</v>
      </c>
      <c r="CH405" s="267">
        <v>1000</v>
      </c>
      <c r="CI405" s="267">
        <v>1000</v>
      </c>
      <c r="CJ405" s="267">
        <v>1000</v>
      </c>
      <c r="CK405" s="267">
        <v>1000</v>
      </c>
      <c r="CL405" s="267">
        <v>1000</v>
      </c>
      <c r="CM405" s="267">
        <v>1000</v>
      </c>
      <c r="CN405" s="267">
        <v>1000</v>
      </c>
      <c r="CO405" s="267">
        <v>1000</v>
      </c>
      <c r="CP405" s="267">
        <v>1000</v>
      </c>
      <c r="CQ405" s="267">
        <v>1000</v>
      </c>
      <c r="CR405" s="267">
        <v>1000</v>
      </c>
      <c r="CS405" s="267">
        <v>1000</v>
      </c>
      <c r="CT405" s="267">
        <v>1000</v>
      </c>
      <c r="CU405" s="267">
        <v>5000</v>
      </c>
      <c r="CV405" s="267">
        <v>1000</v>
      </c>
      <c r="CW405" s="267">
        <v>1000</v>
      </c>
      <c r="CX405" s="267">
        <v>163000</v>
      </c>
      <c r="CY405" s="267">
        <v>1000</v>
      </c>
      <c r="CZ405" s="267">
        <v>1000</v>
      </c>
      <c r="DA405" s="267">
        <v>2000</v>
      </c>
      <c r="DB405" s="267">
        <v>1000</v>
      </c>
      <c r="DC405" s="267">
        <v>7000</v>
      </c>
      <c r="DD405" s="267">
        <v>1000</v>
      </c>
      <c r="DE405" s="267">
        <v>1000</v>
      </c>
      <c r="DF405" s="267">
        <v>4000</v>
      </c>
      <c r="DG405" s="267">
        <v>1000</v>
      </c>
      <c r="DH405" s="267">
        <v>1000</v>
      </c>
      <c r="DI405" s="267">
        <v>2000</v>
      </c>
      <c r="DJ405" s="267">
        <v>1000</v>
      </c>
      <c r="DK405" s="267">
        <v>1000</v>
      </c>
      <c r="DL405" s="267">
        <v>33000</v>
      </c>
      <c r="DM405" s="267">
        <v>78000</v>
      </c>
      <c r="DN405" s="267">
        <v>1000</v>
      </c>
      <c r="DO405" s="267">
        <v>53000</v>
      </c>
      <c r="DP405" s="267">
        <v>54000</v>
      </c>
      <c r="DQ405" s="267">
        <v>1000</v>
      </c>
      <c r="DR405" s="267">
        <v>486000</v>
      </c>
      <c r="DS405" s="267">
        <v>16000</v>
      </c>
      <c r="DT405" s="267">
        <v>23000</v>
      </c>
      <c r="DU405" s="267">
        <v>264000</v>
      </c>
      <c r="DV405" s="267">
        <v>1000</v>
      </c>
      <c r="DW405" s="267">
        <v>1000000</v>
      </c>
      <c r="DX405" s="267">
        <v>239000</v>
      </c>
      <c r="DY405" s="267">
        <v>605000</v>
      </c>
      <c r="DZ405" s="267">
        <v>165000</v>
      </c>
      <c r="EA405" s="267">
        <v>49000</v>
      </c>
      <c r="EB405" s="267">
        <v>1000</v>
      </c>
      <c r="EC405" s="267">
        <v>500000</v>
      </c>
      <c r="ED405" s="267">
        <v>261000</v>
      </c>
      <c r="EE405" s="267">
        <v>634000</v>
      </c>
      <c r="EF405" s="267">
        <v>165000</v>
      </c>
      <c r="EG405" s="267">
        <v>1065000</v>
      </c>
      <c r="EH405" s="267">
        <v>343000</v>
      </c>
      <c r="EI405" s="267">
        <v>1164000</v>
      </c>
      <c r="EJ405" s="267">
        <v>343000</v>
      </c>
      <c r="EK405" s="267">
        <v>0</v>
      </c>
      <c r="EL405" s="267">
        <v>0</v>
      </c>
      <c r="EM405" s="267">
        <v>0</v>
      </c>
      <c r="EN405" s="267">
        <v>0</v>
      </c>
      <c r="EO405" s="267">
        <v>0</v>
      </c>
      <c r="EP405" s="267">
        <v>0</v>
      </c>
      <c r="EQ405" s="267">
        <v>0</v>
      </c>
      <c r="ER405" s="267" t="s">
        <v>1272</v>
      </c>
    </row>
    <row r="406" spans="1:148" x14ac:dyDescent="0.35">
      <c r="A406" s="267" t="s">
        <v>1505</v>
      </c>
      <c r="B406" s="267">
        <v>1000</v>
      </c>
      <c r="C406" s="267">
        <v>1000</v>
      </c>
      <c r="D406" s="267">
        <v>1000</v>
      </c>
      <c r="E406" s="267">
        <v>1000</v>
      </c>
      <c r="F406" s="267">
        <v>1000</v>
      </c>
      <c r="G406" s="267">
        <v>1000</v>
      </c>
      <c r="H406" s="267">
        <v>1000</v>
      </c>
      <c r="I406" s="267">
        <v>1000</v>
      </c>
      <c r="J406" s="267">
        <v>1000</v>
      </c>
      <c r="K406" s="267">
        <v>1000</v>
      </c>
      <c r="L406" s="267">
        <v>4000</v>
      </c>
      <c r="M406" s="267">
        <v>1000</v>
      </c>
      <c r="N406" s="267">
        <v>1000</v>
      </c>
      <c r="O406" s="267">
        <v>186000</v>
      </c>
      <c r="P406" s="267">
        <v>1000</v>
      </c>
      <c r="Q406" s="267">
        <v>1000</v>
      </c>
      <c r="R406" s="267">
        <v>1000</v>
      </c>
      <c r="S406" s="267">
        <v>1000</v>
      </c>
      <c r="T406" s="267">
        <v>74000</v>
      </c>
      <c r="U406" s="267">
        <v>48000</v>
      </c>
      <c r="V406" s="267">
        <v>1000</v>
      </c>
      <c r="W406" s="267">
        <v>258000</v>
      </c>
      <c r="X406" s="267">
        <v>99000</v>
      </c>
      <c r="Y406" s="267">
        <v>1000</v>
      </c>
      <c r="Z406" s="267">
        <v>1000</v>
      </c>
      <c r="AA406" s="267">
        <v>6000</v>
      </c>
      <c r="AB406" s="267">
        <v>1000</v>
      </c>
      <c r="AC406" s="267">
        <v>1000</v>
      </c>
      <c r="AD406" s="267">
        <v>1000</v>
      </c>
      <c r="AE406" s="267">
        <v>1000</v>
      </c>
      <c r="AF406" s="267">
        <v>31000</v>
      </c>
      <c r="AG406" s="267">
        <v>12000</v>
      </c>
      <c r="AH406" s="267">
        <v>1000</v>
      </c>
      <c r="AI406" s="267">
        <v>1000</v>
      </c>
      <c r="AJ406" s="267">
        <v>1000</v>
      </c>
      <c r="AK406" s="267">
        <v>1000</v>
      </c>
      <c r="AL406" s="267">
        <v>1000</v>
      </c>
      <c r="AM406" s="267">
        <v>1000</v>
      </c>
      <c r="AN406" s="267">
        <v>1000</v>
      </c>
      <c r="AO406" s="267">
        <v>1000</v>
      </c>
      <c r="AP406" s="267">
        <v>46000</v>
      </c>
      <c r="AQ406" s="267">
        <v>4000</v>
      </c>
      <c r="AR406" s="267">
        <v>1000</v>
      </c>
      <c r="AS406" s="267">
        <v>19000</v>
      </c>
      <c r="AT406" s="267">
        <v>1000</v>
      </c>
      <c r="AU406" s="267">
        <v>1000</v>
      </c>
      <c r="AV406" s="267">
        <v>2000</v>
      </c>
      <c r="AW406" s="267">
        <v>1000</v>
      </c>
      <c r="AX406" s="267">
        <v>1000</v>
      </c>
      <c r="AY406" s="267">
        <v>2000</v>
      </c>
      <c r="AZ406" s="267">
        <v>1000</v>
      </c>
      <c r="BA406" s="267">
        <v>1000</v>
      </c>
      <c r="BB406" s="267">
        <v>3000</v>
      </c>
      <c r="BC406" s="267">
        <v>1000</v>
      </c>
      <c r="BD406" s="267">
        <v>1000</v>
      </c>
      <c r="BE406" s="267">
        <v>1000</v>
      </c>
      <c r="BF406" s="267">
        <v>1000</v>
      </c>
      <c r="BG406" s="267">
        <v>1000</v>
      </c>
      <c r="BH406" s="267">
        <v>1000</v>
      </c>
      <c r="BI406" s="267">
        <v>1000</v>
      </c>
      <c r="BJ406" s="267">
        <v>1000</v>
      </c>
      <c r="BK406" s="267">
        <v>1000</v>
      </c>
      <c r="BL406" s="267">
        <v>1000</v>
      </c>
      <c r="BM406" s="267">
        <v>1000</v>
      </c>
      <c r="BN406" s="267">
        <v>1000</v>
      </c>
      <c r="BO406" s="267">
        <v>1000</v>
      </c>
      <c r="BP406" s="267">
        <v>1000</v>
      </c>
      <c r="BQ406" s="267">
        <v>2000</v>
      </c>
      <c r="BR406" s="267">
        <v>1000</v>
      </c>
      <c r="BS406" s="267">
        <v>1000</v>
      </c>
      <c r="BT406" s="267">
        <v>1000</v>
      </c>
      <c r="BU406" s="267">
        <v>1000</v>
      </c>
      <c r="BV406" s="267">
        <v>1000</v>
      </c>
      <c r="BW406" s="267">
        <v>1000</v>
      </c>
      <c r="BX406" s="267">
        <v>1000</v>
      </c>
      <c r="BY406" s="267">
        <v>1000</v>
      </c>
      <c r="BZ406" s="267">
        <v>1000</v>
      </c>
      <c r="CA406" s="267">
        <v>1000</v>
      </c>
      <c r="CB406" s="267">
        <v>1000</v>
      </c>
      <c r="CC406" s="267">
        <v>1000</v>
      </c>
      <c r="CD406" s="267">
        <v>1000</v>
      </c>
      <c r="CE406" s="267">
        <v>1000</v>
      </c>
      <c r="CF406" s="267">
        <v>2000</v>
      </c>
      <c r="CG406" s="267">
        <v>1000</v>
      </c>
      <c r="CH406" s="267">
        <v>1000</v>
      </c>
      <c r="CI406" s="267">
        <v>1000</v>
      </c>
      <c r="CJ406" s="267">
        <v>1000</v>
      </c>
      <c r="CK406" s="267">
        <v>1000</v>
      </c>
      <c r="CL406" s="267">
        <v>1000</v>
      </c>
      <c r="CM406" s="267">
        <v>1000</v>
      </c>
      <c r="CN406" s="267">
        <v>1000</v>
      </c>
      <c r="CO406" s="267">
        <v>1000</v>
      </c>
      <c r="CP406" s="267">
        <v>1000</v>
      </c>
      <c r="CQ406" s="267">
        <v>1000</v>
      </c>
      <c r="CR406" s="267">
        <v>1000</v>
      </c>
      <c r="CS406" s="267">
        <v>1000</v>
      </c>
      <c r="CT406" s="267">
        <v>1000</v>
      </c>
      <c r="CU406" s="267">
        <v>5000</v>
      </c>
      <c r="CV406" s="267">
        <v>1000</v>
      </c>
      <c r="CW406" s="267">
        <v>1000</v>
      </c>
      <c r="CX406" s="267">
        <v>163000</v>
      </c>
      <c r="CY406" s="267">
        <v>1000</v>
      </c>
      <c r="CZ406" s="267">
        <v>1000</v>
      </c>
      <c r="DA406" s="267">
        <v>2000</v>
      </c>
      <c r="DB406" s="267">
        <v>1000</v>
      </c>
      <c r="DC406" s="267">
        <v>7000</v>
      </c>
      <c r="DD406" s="267">
        <v>1000</v>
      </c>
      <c r="DE406" s="267">
        <v>1000</v>
      </c>
      <c r="DF406" s="267">
        <v>4000</v>
      </c>
      <c r="DG406" s="267">
        <v>1000</v>
      </c>
      <c r="DH406" s="267">
        <v>1000</v>
      </c>
      <c r="DI406" s="267">
        <v>2000</v>
      </c>
      <c r="DJ406" s="267">
        <v>1000</v>
      </c>
      <c r="DK406" s="267">
        <v>1000</v>
      </c>
      <c r="DL406" s="267">
        <v>33000</v>
      </c>
      <c r="DM406" s="267">
        <v>78000</v>
      </c>
      <c r="DN406" s="267">
        <v>1000</v>
      </c>
      <c r="DO406" s="267">
        <v>53000</v>
      </c>
      <c r="DP406" s="267">
        <v>54000</v>
      </c>
      <c r="DQ406" s="267">
        <v>1000</v>
      </c>
      <c r="DR406" s="267">
        <v>486000</v>
      </c>
      <c r="DS406" s="267">
        <v>16000</v>
      </c>
      <c r="DT406" s="267">
        <v>23000</v>
      </c>
      <c r="DU406" s="267">
        <v>264000</v>
      </c>
      <c r="DV406" s="267">
        <v>1000</v>
      </c>
      <c r="DW406" s="267">
        <v>1000000</v>
      </c>
      <c r="DX406" s="267">
        <v>239000</v>
      </c>
      <c r="DY406" s="267">
        <v>605000</v>
      </c>
      <c r="DZ406" s="267">
        <v>165000</v>
      </c>
      <c r="EA406" s="267">
        <v>49000</v>
      </c>
      <c r="EB406" s="267">
        <v>1000</v>
      </c>
      <c r="EC406" s="267">
        <v>500000</v>
      </c>
      <c r="ED406" s="267">
        <v>261000</v>
      </c>
      <c r="EE406" s="267">
        <v>634000</v>
      </c>
      <c r="EF406" s="267">
        <v>165000</v>
      </c>
      <c r="EG406" s="267">
        <v>1065000</v>
      </c>
      <c r="EH406" s="267">
        <v>343000</v>
      </c>
      <c r="EI406" s="267">
        <v>1164000</v>
      </c>
      <c r="EJ406" s="267">
        <v>343000</v>
      </c>
      <c r="EK406" s="267">
        <v>0</v>
      </c>
      <c r="EL406" s="267">
        <v>0</v>
      </c>
      <c r="EM406" s="267">
        <v>0</v>
      </c>
      <c r="EN406" s="267">
        <v>0</v>
      </c>
      <c r="EO406" s="267">
        <v>0</v>
      </c>
      <c r="EP406" s="267">
        <v>0</v>
      </c>
      <c r="EQ406" s="267">
        <v>0</v>
      </c>
      <c r="ER406" s="267" t="s">
        <v>1503</v>
      </c>
    </row>
    <row r="407" spans="1:148" x14ac:dyDescent="0.35">
      <c r="A407" s="267" t="s">
        <v>1418</v>
      </c>
      <c r="B407" s="267">
        <v>1000</v>
      </c>
      <c r="C407" s="267">
        <v>1000</v>
      </c>
      <c r="D407" s="267">
        <v>1000</v>
      </c>
      <c r="E407" s="267">
        <v>1000</v>
      </c>
      <c r="F407" s="267">
        <v>1000</v>
      </c>
      <c r="G407" s="267">
        <v>1000</v>
      </c>
      <c r="H407" s="267">
        <v>1000</v>
      </c>
      <c r="I407" s="267">
        <v>1000</v>
      </c>
      <c r="J407" s="267">
        <v>1000</v>
      </c>
      <c r="K407" s="267">
        <v>1000</v>
      </c>
      <c r="L407" s="267">
        <v>4000</v>
      </c>
      <c r="M407" s="267">
        <v>1000</v>
      </c>
      <c r="N407" s="267">
        <v>1000</v>
      </c>
      <c r="O407" s="267">
        <v>186000</v>
      </c>
      <c r="P407" s="267">
        <v>1000</v>
      </c>
      <c r="Q407" s="267">
        <v>1000</v>
      </c>
      <c r="R407" s="267">
        <v>1000</v>
      </c>
      <c r="S407" s="267">
        <v>1000</v>
      </c>
      <c r="T407" s="267">
        <v>74000</v>
      </c>
      <c r="U407" s="267">
        <v>48000</v>
      </c>
      <c r="V407" s="267">
        <v>1000</v>
      </c>
      <c r="W407" s="267">
        <v>258000</v>
      </c>
      <c r="X407" s="267">
        <v>99000</v>
      </c>
      <c r="Y407" s="267">
        <v>1000</v>
      </c>
      <c r="Z407" s="267">
        <v>1000</v>
      </c>
      <c r="AA407" s="267">
        <v>6000</v>
      </c>
      <c r="AB407" s="267">
        <v>1000</v>
      </c>
      <c r="AC407" s="267">
        <v>1000</v>
      </c>
      <c r="AD407" s="267">
        <v>1000</v>
      </c>
      <c r="AE407" s="267">
        <v>1000</v>
      </c>
      <c r="AF407" s="267">
        <v>31000</v>
      </c>
      <c r="AG407" s="267">
        <v>12000</v>
      </c>
      <c r="AH407" s="267">
        <v>1000</v>
      </c>
      <c r="AI407" s="267">
        <v>1000</v>
      </c>
      <c r="AJ407" s="267">
        <v>1000</v>
      </c>
      <c r="AK407" s="267">
        <v>1000</v>
      </c>
      <c r="AL407" s="267">
        <v>1000</v>
      </c>
      <c r="AM407" s="267">
        <v>1000</v>
      </c>
      <c r="AN407" s="267">
        <v>1000</v>
      </c>
      <c r="AO407" s="267">
        <v>1000</v>
      </c>
      <c r="AP407" s="267">
        <v>46000</v>
      </c>
      <c r="AQ407" s="267">
        <v>4000</v>
      </c>
      <c r="AR407" s="267">
        <v>1000</v>
      </c>
      <c r="AS407" s="267">
        <v>19000</v>
      </c>
      <c r="AT407" s="267">
        <v>1000</v>
      </c>
      <c r="AU407" s="267">
        <v>1000</v>
      </c>
      <c r="AV407" s="267">
        <v>2000</v>
      </c>
      <c r="AW407" s="267">
        <v>1000</v>
      </c>
      <c r="AX407" s="267">
        <v>1000</v>
      </c>
      <c r="AY407" s="267">
        <v>2000</v>
      </c>
      <c r="AZ407" s="267">
        <v>1000</v>
      </c>
      <c r="BA407" s="267">
        <v>1000</v>
      </c>
      <c r="BB407" s="267">
        <v>3000</v>
      </c>
      <c r="BC407" s="267">
        <v>1000</v>
      </c>
      <c r="BD407" s="267">
        <v>1000</v>
      </c>
      <c r="BE407" s="267">
        <v>1000</v>
      </c>
      <c r="BF407" s="267">
        <v>1000</v>
      </c>
      <c r="BG407" s="267">
        <v>1000</v>
      </c>
      <c r="BH407" s="267">
        <v>1000</v>
      </c>
      <c r="BI407" s="267">
        <v>1000</v>
      </c>
      <c r="BJ407" s="267">
        <v>1000</v>
      </c>
      <c r="BK407" s="267">
        <v>1000</v>
      </c>
      <c r="BL407" s="267">
        <v>1000</v>
      </c>
      <c r="BM407" s="267">
        <v>1000</v>
      </c>
      <c r="BN407" s="267">
        <v>1000</v>
      </c>
      <c r="BO407" s="267">
        <v>1000</v>
      </c>
      <c r="BP407" s="267">
        <v>1000</v>
      </c>
      <c r="BQ407" s="267">
        <v>2000</v>
      </c>
      <c r="BR407" s="267">
        <v>1000</v>
      </c>
      <c r="BS407" s="267">
        <v>1000</v>
      </c>
      <c r="BT407" s="267">
        <v>1000</v>
      </c>
      <c r="BU407" s="267">
        <v>1000</v>
      </c>
      <c r="BV407" s="267">
        <v>1000</v>
      </c>
      <c r="BW407" s="267">
        <v>1000</v>
      </c>
      <c r="BX407" s="267">
        <v>1000</v>
      </c>
      <c r="BY407" s="267">
        <v>1000</v>
      </c>
      <c r="BZ407" s="267">
        <v>1000</v>
      </c>
      <c r="CA407" s="267">
        <v>1000</v>
      </c>
      <c r="CB407" s="267">
        <v>1000</v>
      </c>
      <c r="CC407" s="267">
        <v>1000</v>
      </c>
      <c r="CD407" s="267">
        <v>1000</v>
      </c>
      <c r="CE407" s="267">
        <v>1000</v>
      </c>
      <c r="CF407" s="267">
        <v>2000</v>
      </c>
      <c r="CG407" s="267">
        <v>1000</v>
      </c>
      <c r="CH407" s="267">
        <v>1000</v>
      </c>
      <c r="CI407" s="267">
        <v>1000</v>
      </c>
      <c r="CJ407" s="267">
        <v>1000</v>
      </c>
      <c r="CK407" s="267">
        <v>1000</v>
      </c>
      <c r="CL407" s="267">
        <v>1000</v>
      </c>
      <c r="CM407" s="267">
        <v>1000</v>
      </c>
      <c r="CN407" s="267">
        <v>1000</v>
      </c>
      <c r="CO407" s="267">
        <v>1000</v>
      </c>
      <c r="CP407" s="267">
        <v>1000</v>
      </c>
      <c r="CQ407" s="267">
        <v>1000</v>
      </c>
      <c r="CR407" s="267">
        <v>1000</v>
      </c>
      <c r="CS407" s="267">
        <v>1000</v>
      </c>
      <c r="CT407" s="267">
        <v>1000</v>
      </c>
      <c r="CU407" s="267">
        <v>5000</v>
      </c>
      <c r="CV407" s="267">
        <v>1000</v>
      </c>
      <c r="CW407" s="267">
        <v>1000</v>
      </c>
      <c r="CX407" s="267">
        <v>163000</v>
      </c>
      <c r="CY407" s="267">
        <v>1000</v>
      </c>
      <c r="CZ407" s="267">
        <v>1000</v>
      </c>
      <c r="DA407" s="267">
        <v>2000</v>
      </c>
      <c r="DB407" s="267">
        <v>1000</v>
      </c>
      <c r="DC407" s="267">
        <v>7000</v>
      </c>
      <c r="DD407" s="267">
        <v>1000</v>
      </c>
      <c r="DE407" s="267">
        <v>1000</v>
      </c>
      <c r="DF407" s="267">
        <v>4000</v>
      </c>
      <c r="DG407" s="267">
        <v>1000</v>
      </c>
      <c r="DH407" s="267">
        <v>1000</v>
      </c>
      <c r="DI407" s="267">
        <v>2000</v>
      </c>
      <c r="DJ407" s="267">
        <v>1000</v>
      </c>
      <c r="DK407" s="267">
        <v>1000</v>
      </c>
      <c r="DL407" s="267">
        <v>33000</v>
      </c>
      <c r="DM407" s="267">
        <v>78000</v>
      </c>
      <c r="DN407" s="267">
        <v>1000</v>
      </c>
      <c r="DO407" s="267">
        <v>53000</v>
      </c>
      <c r="DP407" s="267">
        <v>54000</v>
      </c>
      <c r="DQ407" s="267">
        <v>1000</v>
      </c>
      <c r="DR407" s="267">
        <v>486000</v>
      </c>
      <c r="DS407" s="267">
        <v>16000</v>
      </c>
      <c r="DT407" s="267">
        <v>23000</v>
      </c>
      <c r="DU407" s="267">
        <v>264000</v>
      </c>
      <c r="DV407" s="267">
        <v>1000</v>
      </c>
      <c r="DW407" s="267">
        <v>1000000</v>
      </c>
      <c r="DX407" s="267">
        <v>239000</v>
      </c>
      <c r="DY407" s="267">
        <v>605000</v>
      </c>
      <c r="DZ407" s="267">
        <v>165000</v>
      </c>
      <c r="EA407" s="267">
        <v>49000</v>
      </c>
      <c r="EB407" s="267">
        <v>1000</v>
      </c>
      <c r="EC407" s="267">
        <v>500000</v>
      </c>
      <c r="ED407" s="267">
        <v>261000</v>
      </c>
      <c r="EE407" s="267">
        <v>634000</v>
      </c>
      <c r="EF407" s="267">
        <v>165000</v>
      </c>
      <c r="EG407" s="267">
        <v>1065000</v>
      </c>
      <c r="EH407" s="267">
        <v>343000</v>
      </c>
      <c r="EI407" s="267">
        <v>1164000</v>
      </c>
      <c r="EJ407" s="267">
        <v>343000</v>
      </c>
      <c r="EK407" s="267">
        <v>0</v>
      </c>
      <c r="EL407" s="267">
        <v>0</v>
      </c>
      <c r="EM407" s="267">
        <v>0</v>
      </c>
      <c r="EN407" s="267">
        <v>0</v>
      </c>
      <c r="EO407" s="267">
        <v>0</v>
      </c>
      <c r="EP407" s="267">
        <v>0</v>
      </c>
      <c r="EQ407" s="267">
        <v>0</v>
      </c>
      <c r="ER407" s="267" t="s">
        <v>1416</v>
      </c>
    </row>
    <row r="408" spans="1:148" x14ac:dyDescent="0.35">
      <c r="A408" s="267" t="s">
        <v>1568</v>
      </c>
      <c r="B408" s="267">
        <v>1000</v>
      </c>
      <c r="C408" s="267">
        <v>1000</v>
      </c>
      <c r="D408" s="267">
        <v>1000</v>
      </c>
      <c r="E408" s="267">
        <v>1000</v>
      </c>
      <c r="F408" s="267">
        <v>1000</v>
      </c>
      <c r="G408" s="267">
        <v>1000</v>
      </c>
      <c r="H408" s="267">
        <v>1000</v>
      </c>
      <c r="I408" s="267">
        <v>1000</v>
      </c>
      <c r="J408" s="267">
        <v>1000</v>
      </c>
      <c r="K408" s="267">
        <v>1000</v>
      </c>
      <c r="L408" s="267">
        <v>4000</v>
      </c>
      <c r="M408" s="267">
        <v>1000</v>
      </c>
      <c r="N408" s="267">
        <v>1000</v>
      </c>
      <c r="O408" s="267">
        <v>186000</v>
      </c>
      <c r="P408" s="267">
        <v>1000</v>
      </c>
      <c r="Q408" s="267">
        <v>1000</v>
      </c>
      <c r="R408" s="267">
        <v>1000</v>
      </c>
      <c r="S408" s="267">
        <v>1000</v>
      </c>
      <c r="T408" s="267">
        <v>74000</v>
      </c>
      <c r="U408" s="267">
        <v>48000</v>
      </c>
      <c r="V408" s="267">
        <v>1000</v>
      </c>
      <c r="W408" s="267">
        <v>258000</v>
      </c>
      <c r="X408" s="267">
        <v>99000</v>
      </c>
      <c r="Y408" s="267">
        <v>1000</v>
      </c>
      <c r="Z408" s="267">
        <v>1000</v>
      </c>
      <c r="AA408" s="267">
        <v>6000</v>
      </c>
      <c r="AB408" s="267">
        <v>1000</v>
      </c>
      <c r="AC408" s="267">
        <v>1000</v>
      </c>
      <c r="AD408" s="267">
        <v>1000</v>
      </c>
      <c r="AE408" s="267">
        <v>1000</v>
      </c>
      <c r="AF408" s="267">
        <v>31000</v>
      </c>
      <c r="AG408" s="267">
        <v>12000</v>
      </c>
      <c r="AH408" s="267">
        <v>1000</v>
      </c>
      <c r="AI408" s="267">
        <v>1000</v>
      </c>
      <c r="AJ408" s="267">
        <v>1000</v>
      </c>
      <c r="AK408" s="267">
        <v>1000</v>
      </c>
      <c r="AL408" s="267">
        <v>1000</v>
      </c>
      <c r="AM408" s="267">
        <v>1000</v>
      </c>
      <c r="AN408" s="267">
        <v>1000</v>
      </c>
      <c r="AO408" s="267">
        <v>1000</v>
      </c>
      <c r="AP408" s="267">
        <v>46000</v>
      </c>
      <c r="AQ408" s="267">
        <v>4000</v>
      </c>
      <c r="AR408" s="267">
        <v>1000</v>
      </c>
      <c r="AS408" s="267">
        <v>19000</v>
      </c>
      <c r="AT408" s="267">
        <v>1000</v>
      </c>
      <c r="AU408" s="267">
        <v>1000</v>
      </c>
      <c r="AV408" s="267">
        <v>2000</v>
      </c>
      <c r="AW408" s="267">
        <v>1000</v>
      </c>
      <c r="AX408" s="267">
        <v>1000</v>
      </c>
      <c r="AY408" s="267">
        <v>2000</v>
      </c>
      <c r="AZ408" s="267">
        <v>1000</v>
      </c>
      <c r="BA408" s="267">
        <v>1000</v>
      </c>
      <c r="BB408" s="267">
        <v>3000</v>
      </c>
      <c r="BC408" s="267">
        <v>1000</v>
      </c>
      <c r="BD408" s="267">
        <v>1000</v>
      </c>
      <c r="BE408" s="267">
        <v>1000</v>
      </c>
      <c r="BF408" s="267">
        <v>1000</v>
      </c>
      <c r="BG408" s="267">
        <v>1000</v>
      </c>
      <c r="BH408" s="267">
        <v>1000</v>
      </c>
      <c r="BI408" s="267">
        <v>1000</v>
      </c>
      <c r="BJ408" s="267">
        <v>1000</v>
      </c>
      <c r="BK408" s="267">
        <v>1000</v>
      </c>
      <c r="BL408" s="267">
        <v>1000</v>
      </c>
      <c r="BM408" s="267">
        <v>1000</v>
      </c>
      <c r="BN408" s="267">
        <v>1000</v>
      </c>
      <c r="BO408" s="267">
        <v>1000</v>
      </c>
      <c r="BP408" s="267">
        <v>1000</v>
      </c>
      <c r="BQ408" s="267">
        <v>2000</v>
      </c>
      <c r="BR408" s="267">
        <v>1000</v>
      </c>
      <c r="BS408" s="267">
        <v>1000</v>
      </c>
      <c r="BT408" s="267">
        <v>1000</v>
      </c>
      <c r="BU408" s="267">
        <v>1000</v>
      </c>
      <c r="BV408" s="267">
        <v>1000</v>
      </c>
      <c r="BW408" s="267">
        <v>1000</v>
      </c>
      <c r="BX408" s="267">
        <v>1000</v>
      </c>
      <c r="BY408" s="267">
        <v>1000</v>
      </c>
      <c r="BZ408" s="267">
        <v>1000</v>
      </c>
      <c r="CA408" s="267">
        <v>1000</v>
      </c>
      <c r="CB408" s="267">
        <v>1000</v>
      </c>
      <c r="CC408" s="267">
        <v>1000</v>
      </c>
      <c r="CD408" s="267">
        <v>1000</v>
      </c>
      <c r="CE408" s="267">
        <v>1000</v>
      </c>
      <c r="CF408" s="267">
        <v>2000</v>
      </c>
      <c r="CG408" s="267">
        <v>1000</v>
      </c>
      <c r="CH408" s="267">
        <v>1000</v>
      </c>
      <c r="CI408" s="267">
        <v>1000</v>
      </c>
      <c r="CJ408" s="267">
        <v>1000</v>
      </c>
      <c r="CK408" s="267">
        <v>1000</v>
      </c>
      <c r="CL408" s="267">
        <v>1000</v>
      </c>
      <c r="CM408" s="267">
        <v>1000</v>
      </c>
      <c r="CN408" s="267">
        <v>1000</v>
      </c>
      <c r="CO408" s="267">
        <v>1000</v>
      </c>
      <c r="CP408" s="267">
        <v>1000</v>
      </c>
      <c r="CQ408" s="267">
        <v>1000</v>
      </c>
      <c r="CR408" s="267">
        <v>1000</v>
      </c>
      <c r="CS408" s="267">
        <v>1000</v>
      </c>
      <c r="CT408" s="267">
        <v>1000</v>
      </c>
      <c r="CU408" s="267">
        <v>5000</v>
      </c>
      <c r="CV408" s="267">
        <v>1000</v>
      </c>
      <c r="CW408" s="267">
        <v>1000</v>
      </c>
      <c r="CX408" s="267">
        <v>163000</v>
      </c>
      <c r="CY408" s="267">
        <v>1000</v>
      </c>
      <c r="CZ408" s="267">
        <v>1000</v>
      </c>
      <c r="DA408" s="267">
        <v>2000</v>
      </c>
      <c r="DB408" s="267">
        <v>1000</v>
      </c>
      <c r="DC408" s="267">
        <v>7000</v>
      </c>
      <c r="DD408" s="267">
        <v>1000</v>
      </c>
      <c r="DE408" s="267">
        <v>1000</v>
      </c>
      <c r="DF408" s="267">
        <v>4000</v>
      </c>
      <c r="DG408" s="267">
        <v>1000</v>
      </c>
      <c r="DH408" s="267">
        <v>1000</v>
      </c>
      <c r="DI408" s="267">
        <v>2000</v>
      </c>
      <c r="DJ408" s="267">
        <v>1000</v>
      </c>
      <c r="DK408" s="267">
        <v>1000</v>
      </c>
      <c r="DL408" s="267">
        <v>33000</v>
      </c>
      <c r="DM408" s="267">
        <v>78000</v>
      </c>
      <c r="DN408" s="267">
        <v>1000</v>
      </c>
      <c r="DO408" s="267">
        <v>53000</v>
      </c>
      <c r="DP408" s="267">
        <v>54000</v>
      </c>
      <c r="DQ408" s="267">
        <v>1000</v>
      </c>
      <c r="DR408" s="267">
        <v>486000</v>
      </c>
      <c r="DS408" s="267">
        <v>16000</v>
      </c>
      <c r="DT408" s="267">
        <v>23000</v>
      </c>
      <c r="DU408" s="267">
        <v>264000</v>
      </c>
      <c r="DV408" s="267">
        <v>1000</v>
      </c>
      <c r="DW408" s="267">
        <v>1000000</v>
      </c>
      <c r="DX408" s="267">
        <v>239000</v>
      </c>
      <c r="DY408" s="267">
        <v>605000</v>
      </c>
      <c r="DZ408" s="267">
        <v>165000</v>
      </c>
      <c r="EA408" s="267">
        <v>49000</v>
      </c>
      <c r="EB408" s="267">
        <v>1000</v>
      </c>
      <c r="EC408" s="267">
        <v>500000</v>
      </c>
      <c r="ED408" s="267">
        <v>261000</v>
      </c>
      <c r="EE408" s="267">
        <v>634000</v>
      </c>
      <c r="EF408" s="267">
        <v>165000</v>
      </c>
      <c r="EG408" s="267">
        <v>1065000</v>
      </c>
      <c r="EH408" s="267">
        <v>343000</v>
      </c>
      <c r="EI408" s="267">
        <v>1164000</v>
      </c>
      <c r="EJ408" s="267">
        <v>343000</v>
      </c>
      <c r="EK408" s="267">
        <v>0</v>
      </c>
      <c r="EL408" s="267">
        <v>0</v>
      </c>
      <c r="EM408" s="267">
        <v>0</v>
      </c>
      <c r="EN408" s="267">
        <v>0</v>
      </c>
      <c r="EO408" s="267">
        <v>0</v>
      </c>
      <c r="EP408" s="267">
        <v>0</v>
      </c>
      <c r="EQ408" s="267">
        <v>0</v>
      </c>
      <c r="ER408" s="267" t="s">
        <v>1566</v>
      </c>
    </row>
    <row r="409" spans="1:148" x14ac:dyDescent="0.35">
      <c r="A409" s="372" t="s">
        <v>1322</v>
      </c>
      <c r="B409" s="267">
        <v>1000</v>
      </c>
      <c r="C409" s="267">
        <v>1000</v>
      </c>
      <c r="D409" s="267">
        <v>1000</v>
      </c>
      <c r="E409" s="267">
        <v>1000</v>
      </c>
      <c r="F409" s="267">
        <v>1000</v>
      </c>
      <c r="G409" s="267">
        <v>1000</v>
      </c>
      <c r="H409" s="267">
        <v>1000</v>
      </c>
      <c r="I409" s="267">
        <v>1000</v>
      </c>
      <c r="J409" s="267">
        <v>1000</v>
      </c>
      <c r="K409" s="267">
        <v>1000</v>
      </c>
      <c r="L409" s="267">
        <v>1000</v>
      </c>
      <c r="M409" s="267">
        <v>1000</v>
      </c>
      <c r="N409" s="267">
        <v>1000</v>
      </c>
      <c r="O409" s="267">
        <v>1000</v>
      </c>
      <c r="P409" s="267">
        <v>1000</v>
      </c>
      <c r="Q409" s="267">
        <v>1000</v>
      </c>
      <c r="R409" s="267">
        <v>1000</v>
      </c>
      <c r="S409" s="267">
        <v>1000</v>
      </c>
      <c r="T409" s="267">
        <v>1000</v>
      </c>
      <c r="U409" s="267">
        <v>1000</v>
      </c>
      <c r="V409" s="267">
        <v>1000</v>
      </c>
      <c r="W409" s="267">
        <v>1000</v>
      </c>
      <c r="X409" s="267">
        <v>1000</v>
      </c>
      <c r="Y409" s="267">
        <v>1000</v>
      </c>
      <c r="Z409" s="267">
        <v>1000</v>
      </c>
      <c r="AA409" s="267">
        <v>1000</v>
      </c>
      <c r="AB409" s="267">
        <v>1000</v>
      </c>
      <c r="AC409" s="267">
        <v>1000</v>
      </c>
      <c r="AD409" s="267">
        <v>1000</v>
      </c>
      <c r="AE409" s="267">
        <v>1000</v>
      </c>
      <c r="AF409" s="267">
        <v>1000</v>
      </c>
      <c r="AG409" s="267">
        <v>1000</v>
      </c>
      <c r="AH409" s="267">
        <v>1000</v>
      </c>
      <c r="AI409" s="267">
        <v>1000</v>
      </c>
      <c r="AJ409" s="267">
        <v>1000</v>
      </c>
      <c r="AK409" s="267">
        <v>1000</v>
      </c>
      <c r="AL409" s="267">
        <v>1000</v>
      </c>
      <c r="AM409" s="267">
        <v>1000</v>
      </c>
      <c r="AN409" s="267">
        <v>1000</v>
      </c>
      <c r="AO409" s="267">
        <v>1000</v>
      </c>
      <c r="AP409" s="267">
        <v>1000</v>
      </c>
      <c r="AQ409" s="267">
        <v>1000</v>
      </c>
      <c r="AR409" s="267">
        <v>1000</v>
      </c>
      <c r="AS409" s="267">
        <v>1000</v>
      </c>
      <c r="AT409" s="267">
        <v>1000</v>
      </c>
      <c r="AU409" s="267">
        <v>1000</v>
      </c>
      <c r="AV409" s="267">
        <v>1000</v>
      </c>
      <c r="AW409" s="267">
        <v>1000</v>
      </c>
      <c r="AX409" s="267">
        <v>1000</v>
      </c>
      <c r="AY409" s="267">
        <v>1000</v>
      </c>
      <c r="AZ409" s="267">
        <v>1000</v>
      </c>
      <c r="BA409" s="267">
        <v>1000</v>
      </c>
      <c r="BB409" s="267">
        <v>1000</v>
      </c>
      <c r="BC409" s="267">
        <v>1000</v>
      </c>
      <c r="BD409" s="267">
        <v>1000</v>
      </c>
      <c r="BE409" s="267">
        <v>1000</v>
      </c>
      <c r="BF409" s="267">
        <v>1000</v>
      </c>
      <c r="BG409" s="267">
        <v>1000</v>
      </c>
      <c r="BH409" s="267">
        <v>1000</v>
      </c>
      <c r="BI409" s="267">
        <v>1000</v>
      </c>
      <c r="BJ409" s="267">
        <v>1000</v>
      </c>
      <c r="BK409" s="267">
        <v>1000</v>
      </c>
      <c r="BL409" s="267">
        <v>1000</v>
      </c>
      <c r="BM409" s="267">
        <v>1000</v>
      </c>
      <c r="BN409" s="267">
        <v>1000</v>
      </c>
      <c r="BO409" s="267">
        <v>1000</v>
      </c>
      <c r="BP409" s="267">
        <v>1000</v>
      </c>
      <c r="BQ409" s="267">
        <v>1000</v>
      </c>
      <c r="BR409" s="267">
        <v>1000</v>
      </c>
      <c r="BS409" s="267">
        <v>1000</v>
      </c>
      <c r="BT409" s="267">
        <v>1000</v>
      </c>
      <c r="BU409" s="267">
        <v>1000</v>
      </c>
      <c r="BV409" s="267">
        <v>1000</v>
      </c>
      <c r="BW409" s="267">
        <v>1000</v>
      </c>
      <c r="BX409" s="267">
        <v>1000</v>
      </c>
      <c r="BY409" s="267">
        <v>1000</v>
      </c>
      <c r="BZ409" s="267">
        <v>1000</v>
      </c>
      <c r="CA409" s="267">
        <v>1000</v>
      </c>
      <c r="CB409" s="267">
        <v>1000</v>
      </c>
      <c r="CC409" s="267">
        <v>1000</v>
      </c>
      <c r="CD409" s="267">
        <v>1000</v>
      </c>
      <c r="CE409" s="267">
        <v>1000</v>
      </c>
      <c r="CF409" s="267">
        <v>1000</v>
      </c>
      <c r="CG409" s="267">
        <v>1000</v>
      </c>
      <c r="CH409" s="267">
        <v>320000</v>
      </c>
      <c r="CI409" s="267">
        <v>1000</v>
      </c>
      <c r="CJ409" s="267">
        <v>1000</v>
      </c>
      <c r="CK409" s="267">
        <v>1000</v>
      </c>
      <c r="CL409" s="267">
        <v>1000</v>
      </c>
      <c r="CM409" s="267">
        <v>1000</v>
      </c>
      <c r="CN409" s="267">
        <v>1000</v>
      </c>
      <c r="CO409" s="267">
        <v>1000</v>
      </c>
      <c r="CP409" s="267">
        <v>1000</v>
      </c>
      <c r="CQ409" s="267">
        <v>1000</v>
      </c>
      <c r="CR409" s="267">
        <v>1000</v>
      </c>
      <c r="CS409" s="267">
        <v>1000</v>
      </c>
      <c r="CT409" s="267">
        <v>1000</v>
      </c>
      <c r="CU409" s="267">
        <v>1000</v>
      </c>
      <c r="CV409" s="267">
        <v>1000</v>
      </c>
      <c r="CW409" s="267">
        <v>1000</v>
      </c>
      <c r="CX409" s="267">
        <v>1000</v>
      </c>
      <c r="CY409" s="267">
        <v>1000</v>
      </c>
      <c r="CZ409" s="267">
        <v>1000</v>
      </c>
      <c r="DA409" s="267">
        <v>1000</v>
      </c>
      <c r="DB409" s="267">
        <v>1000</v>
      </c>
      <c r="DC409" s="267">
        <v>1000</v>
      </c>
      <c r="DD409" s="267">
        <v>1000</v>
      </c>
      <c r="DE409" s="267">
        <v>1000</v>
      </c>
      <c r="DF409" s="267">
        <v>1000</v>
      </c>
      <c r="DG409" s="267">
        <v>1000</v>
      </c>
      <c r="DH409" s="267">
        <v>1000</v>
      </c>
      <c r="DI409" s="267">
        <v>1000</v>
      </c>
      <c r="DJ409" s="267">
        <v>1000</v>
      </c>
      <c r="DK409" s="267">
        <v>1000</v>
      </c>
      <c r="DL409" s="267">
        <v>1000</v>
      </c>
      <c r="DM409" s="267">
        <v>1000</v>
      </c>
      <c r="DN409" s="267">
        <v>1000</v>
      </c>
      <c r="DO409" s="267">
        <v>1000</v>
      </c>
      <c r="DP409" s="267">
        <v>1000</v>
      </c>
      <c r="DQ409" s="267">
        <v>1000</v>
      </c>
      <c r="DR409" s="267">
        <v>1000</v>
      </c>
      <c r="DS409" s="267">
        <v>1000</v>
      </c>
      <c r="DT409" s="267">
        <v>3000</v>
      </c>
      <c r="DU409" s="267">
        <v>320000</v>
      </c>
      <c r="DV409" s="267">
        <v>1000</v>
      </c>
      <c r="DW409" s="267">
        <v>1065000</v>
      </c>
      <c r="DX409" s="267">
        <v>311000</v>
      </c>
      <c r="DY409" s="267">
        <v>1356000</v>
      </c>
      <c r="DZ409" s="267">
        <v>283000</v>
      </c>
      <c r="EA409" s="267">
        <v>236000</v>
      </c>
      <c r="EB409" s="267">
        <v>3000</v>
      </c>
      <c r="EC409" s="267">
        <v>128000</v>
      </c>
      <c r="ED409" s="267">
        <v>12000</v>
      </c>
      <c r="EE409" s="267">
        <v>1369000</v>
      </c>
      <c r="EF409" s="267">
        <v>283000</v>
      </c>
      <c r="EG409" s="267">
        <v>1429000</v>
      </c>
      <c r="EH409" s="267">
        <v>337000</v>
      </c>
      <c r="EI409" s="267">
        <v>1429000</v>
      </c>
      <c r="EJ409" s="267">
        <v>337000</v>
      </c>
      <c r="EK409" s="267">
        <v>0</v>
      </c>
      <c r="EL409" s="267">
        <v>0</v>
      </c>
      <c r="EM409" s="267">
        <v>0</v>
      </c>
      <c r="EN409" s="267">
        <v>0</v>
      </c>
      <c r="EO409" s="267">
        <v>0</v>
      </c>
      <c r="EP409" s="267">
        <v>0</v>
      </c>
      <c r="EQ409" s="267">
        <v>0</v>
      </c>
      <c r="ER409" s="267" t="s">
        <v>1320</v>
      </c>
    </row>
    <row r="410" spans="1:148" x14ac:dyDescent="0.35">
      <c r="A410" s="372" t="s">
        <v>1720</v>
      </c>
      <c r="B410" s="267">
        <v>1000</v>
      </c>
      <c r="C410" s="267">
        <v>1000</v>
      </c>
      <c r="D410" s="267">
        <v>1000</v>
      </c>
      <c r="E410" s="267">
        <v>1000</v>
      </c>
      <c r="F410" s="267">
        <v>1000</v>
      </c>
      <c r="G410" s="267">
        <v>1000</v>
      </c>
      <c r="H410" s="267">
        <v>1000</v>
      </c>
      <c r="I410" s="267">
        <v>1000</v>
      </c>
      <c r="J410" s="267">
        <v>1000</v>
      </c>
      <c r="K410" s="267">
        <v>1000</v>
      </c>
      <c r="L410" s="267">
        <v>1000</v>
      </c>
      <c r="M410" s="267">
        <v>1000</v>
      </c>
      <c r="N410" s="267">
        <v>1000</v>
      </c>
      <c r="O410" s="267">
        <v>1000</v>
      </c>
      <c r="P410" s="267">
        <v>1000</v>
      </c>
      <c r="Q410" s="267">
        <v>1000</v>
      </c>
      <c r="R410" s="267">
        <v>1000</v>
      </c>
      <c r="S410" s="267">
        <v>1000</v>
      </c>
      <c r="T410" s="267">
        <v>1000</v>
      </c>
      <c r="U410" s="267">
        <v>1000</v>
      </c>
      <c r="V410" s="267">
        <v>1000</v>
      </c>
      <c r="W410" s="267">
        <v>1000</v>
      </c>
      <c r="X410" s="267">
        <v>1000</v>
      </c>
      <c r="Y410" s="267">
        <v>1000</v>
      </c>
      <c r="Z410" s="267">
        <v>1000</v>
      </c>
      <c r="AA410" s="267">
        <v>1000</v>
      </c>
      <c r="AB410" s="267">
        <v>1000</v>
      </c>
      <c r="AC410" s="267">
        <v>1000</v>
      </c>
      <c r="AD410" s="267">
        <v>1000</v>
      </c>
      <c r="AE410" s="267">
        <v>1000</v>
      </c>
      <c r="AF410" s="267">
        <v>1000</v>
      </c>
      <c r="AG410" s="267">
        <v>1000</v>
      </c>
      <c r="AH410" s="267">
        <v>1000</v>
      </c>
      <c r="AI410" s="267">
        <v>1000</v>
      </c>
      <c r="AJ410" s="267">
        <v>1000</v>
      </c>
      <c r="AK410" s="267">
        <v>1000</v>
      </c>
      <c r="AL410" s="267">
        <v>1000</v>
      </c>
      <c r="AM410" s="267">
        <v>1000</v>
      </c>
      <c r="AN410" s="267">
        <v>1000</v>
      </c>
      <c r="AO410" s="267">
        <v>1000</v>
      </c>
      <c r="AP410" s="267">
        <v>1000</v>
      </c>
      <c r="AQ410" s="267">
        <v>1000</v>
      </c>
      <c r="AR410" s="267">
        <v>1000</v>
      </c>
      <c r="AS410" s="267">
        <v>1000</v>
      </c>
      <c r="AT410" s="267">
        <v>1000</v>
      </c>
      <c r="AU410" s="267">
        <v>1000</v>
      </c>
      <c r="AV410" s="267">
        <v>1000</v>
      </c>
      <c r="AW410" s="267">
        <v>1000</v>
      </c>
      <c r="AX410" s="267">
        <v>1000</v>
      </c>
      <c r="AY410" s="267">
        <v>1000</v>
      </c>
      <c r="AZ410" s="267">
        <v>1000</v>
      </c>
      <c r="BA410" s="267">
        <v>1000</v>
      </c>
      <c r="BB410" s="267">
        <v>1000</v>
      </c>
      <c r="BC410" s="267">
        <v>1000</v>
      </c>
      <c r="BD410" s="267">
        <v>1000</v>
      </c>
      <c r="BE410" s="267">
        <v>1000</v>
      </c>
      <c r="BF410" s="267">
        <v>1000</v>
      </c>
      <c r="BG410" s="267">
        <v>1000</v>
      </c>
      <c r="BH410" s="267">
        <v>1000</v>
      </c>
      <c r="BI410" s="267">
        <v>1000</v>
      </c>
      <c r="BJ410" s="267">
        <v>1000</v>
      </c>
      <c r="BK410" s="267">
        <v>1000</v>
      </c>
      <c r="BL410" s="267">
        <v>1000</v>
      </c>
      <c r="BM410" s="267">
        <v>1000</v>
      </c>
      <c r="BN410" s="267">
        <v>1000</v>
      </c>
      <c r="BO410" s="267">
        <v>1000</v>
      </c>
      <c r="BP410" s="267">
        <v>1000</v>
      </c>
      <c r="BQ410" s="267">
        <v>1000</v>
      </c>
      <c r="BR410" s="267">
        <v>1000</v>
      </c>
      <c r="BS410" s="267">
        <v>1000</v>
      </c>
      <c r="BT410" s="267">
        <v>1000</v>
      </c>
      <c r="BU410" s="267">
        <v>1000</v>
      </c>
      <c r="BV410" s="267">
        <v>1000</v>
      </c>
      <c r="BW410" s="267">
        <v>1000</v>
      </c>
      <c r="BX410" s="267">
        <v>1000</v>
      </c>
      <c r="BY410" s="267">
        <v>1000</v>
      </c>
      <c r="BZ410" s="267">
        <v>1000</v>
      </c>
      <c r="CA410" s="267">
        <v>1000</v>
      </c>
      <c r="CB410" s="267">
        <v>1000</v>
      </c>
      <c r="CC410" s="267">
        <v>1000</v>
      </c>
      <c r="CD410" s="267">
        <v>1000</v>
      </c>
      <c r="CE410" s="267">
        <v>1000</v>
      </c>
      <c r="CF410" s="267">
        <v>1000</v>
      </c>
      <c r="CG410" s="267">
        <v>1000</v>
      </c>
      <c r="CH410" s="267">
        <v>320000</v>
      </c>
      <c r="CI410" s="267">
        <v>1000</v>
      </c>
      <c r="CJ410" s="267">
        <v>1000</v>
      </c>
      <c r="CK410" s="267">
        <v>1000</v>
      </c>
      <c r="CL410" s="267">
        <v>1000</v>
      </c>
      <c r="CM410" s="267">
        <v>1000</v>
      </c>
      <c r="CN410" s="267">
        <v>1000</v>
      </c>
      <c r="CO410" s="267">
        <v>1000</v>
      </c>
      <c r="CP410" s="267">
        <v>1000</v>
      </c>
      <c r="CQ410" s="267">
        <v>1000</v>
      </c>
      <c r="CR410" s="267">
        <v>1000</v>
      </c>
      <c r="CS410" s="267">
        <v>1000</v>
      </c>
      <c r="CT410" s="267">
        <v>1000</v>
      </c>
      <c r="CU410" s="267">
        <v>1000</v>
      </c>
      <c r="CV410" s="267">
        <v>1000</v>
      </c>
      <c r="CW410" s="267">
        <v>1000</v>
      </c>
      <c r="CX410" s="267">
        <v>1000</v>
      </c>
      <c r="CY410" s="267">
        <v>1000</v>
      </c>
      <c r="CZ410" s="267">
        <v>1000</v>
      </c>
      <c r="DA410" s="267">
        <v>1000</v>
      </c>
      <c r="DB410" s="267">
        <v>1000</v>
      </c>
      <c r="DC410" s="267">
        <v>1000</v>
      </c>
      <c r="DD410" s="267">
        <v>1000</v>
      </c>
      <c r="DE410" s="267">
        <v>1000</v>
      </c>
      <c r="DF410" s="267">
        <v>1000</v>
      </c>
      <c r="DG410" s="267">
        <v>1000</v>
      </c>
      <c r="DH410" s="267">
        <v>1000</v>
      </c>
      <c r="DI410" s="267">
        <v>1000</v>
      </c>
      <c r="DJ410" s="267">
        <v>1000</v>
      </c>
      <c r="DK410" s="267">
        <v>1000</v>
      </c>
      <c r="DL410" s="267">
        <v>1000</v>
      </c>
      <c r="DM410" s="267">
        <v>1000</v>
      </c>
      <c r="DN410" s="267">
        <v>1000</v>
      </c>
      <c r="DO410" s="267">
        <v>1000</v>
      </c>
      <c r="DP410" s="267">
        <v>1000</v>
      </c>
      <c r="DQ410" s="267">
        <v>1000</v>
      </c>
      <c r="DR410" s="267">
        <v>1000</v>
      </c>
      <c r="DS410" s="267">
        <v>1000</v>
      </c>
      <c r="DT410" s="267">
        <v>3000</v>
      </c>
      <c r="DU410" s="267">
        <v>320000</v>
      </c>
      <c r="DV410" s="267">
        <v>1000</v>
      </c>
      <c r="DW410" s="267">
        <v>1065000</v>
      </c>
      <c r="DX410" s="267">
        <v>311000</v>
      </c>
      <c r="DY410" s="267">
        <v>1356000</v>
      </c>
      <c r="DZ410" s="267">
        <v>283000</v>
      </c>
      <c r="EA410" s="267">
        <v>236000</v>
      </c>
      <c r="EB410" s="267">
        <v>3000</v>
      </c>
      <c r="EC410" s="267">
        <v>128000</v>
      </c>
      <c r="ED410" s="267">
        <v>12000</v>
      </c>
      <c r="EE410" s="267">
        <v>1369000</v>
      </c>
      <c r="EF410" s="267">
        <v>283000</v>
      </c>
      <c r="EG410" s="267">
        <v>1429000</v>
      </c>
      <c r="EH410" s="267">
        <v>337000</v>
      </c>
      <c r="EI410" s="267">
        <v>1429000</v>
      </c>
      <c r="EJ410" s="267">
        <v>337000</v>
      </c>
      <c r="EK410" s="267">
        <v>0</v>
      </c>
      <c r="EL410" s="267">
        <v>0</v>
      </c>
      <c r="EM410" s="267">
        <v>0</v>
      </c>
      <c r="EN410" s="267">
        <v>0</v>
      </c>
      <c r="EO410" s="267">
        <v>0</v>
      </c>
      <c r="EP410" s="267">
        <v>0</v>
      </c>
      <c r="EQ410" s="267">
        <v>0</v>
      </c>
      <c r="ER410" s="267" t="s">
        <v>1718</v>
      </c>
    </row>
    <row r="411" spans="1:148" x14ac:dyDescent="0.35">
      <c r="A411" s="372" t="s">
        <v>2134</v>
      </c>
      <c r="B411" s="267">
        <v>1000</v>
      </c>
      <c r="C411" s="267">
        <v>1000</v>
      </c>
      <c r="D411" s="267">
        <v>1000</v>
      </c>
      <c r="E411" s="267">
        <v>1000</v>
      </c>
      <c r="F411" s="267">
        <v>1000</v>
      </c>
      <c r="G411" s="267">
        <v>1000</v>
      </c>
      <c r="H411" s="267">
        <v>1000</v>
      </c>
      <c r="I411" s="267">
        <v>1000</v>
      </c>
      <c r="J411" s="267">
        <v>1000</v>
      </c>
      <c r="K411" s="267">
        <v>1000</v>
      </c>
      <c r="L411" s="267">
        <v>1000</v>
      </c>
      <c r="M411" s="267">
        <v>1000</v>
      </c>
      <c r="N411" s="267">
        <v>1000</v>
      </c>
      <c r="O411" s="267">
        <v>1000</v>
      </c>
      <c r="P411" s="267">
        <v>1000</v>
      </c>
      <c r="Q411" s="267">
        <v>1000</v>
      </c>
      <c r="R411" s="267">
        <v>1000</v>
      </c>
      <c r="S411" s="267">
        <v>1000</v>
      </c>
      <c r="T411" s="267">
        <v>1000</v>
      </c>
      <c r="U411" s="267">
        <v>1000</v>
      </c>
      <c r="V411" s="267">
        <v>1000</v>
      </c>
      <c r="W411" s="267">
        <v>1000</v>
      </c>
      <c r="X411" s="267">
        <v>1000</v>
      </c>
      <c r="Y411" s="267">
        <v>1000</v>
      </c>
      <c r="Z411" s="267">
        <v>1000</v>
      </c>
      <c r="AA411" s="267">
        <v>1000</v>
      </c>
      <c r="AB411" s="267">
        <v>1000</v>
      </c>
      <c r="AC411" s="267">
        <v>1000</v>
      </c>
      <c r="AD411" s="267">
        <v>1000</v>
      </c>
      <c r="AE411" s="267">
        <v>1000</v>
      </c>
      <c r="AF411" s="267">
        <v>1000</v>
      </c>
      <c r="AG411" s="267">
        <v>1000</v>
      </c>
      <c r="AH411" s="267">
        <v>1000</v>
      </c>
      <c r="AI411" s="267">
        <v>1000</v>
      </c>
      <c r="AJ411" s="267">
        <v>1000</v>
      </c>
      <c r="AK411" s="267">
        <v>1000</v>
      </c>
      <c r="AL411" s="267">
        <v>1000</v>
      </c>
      <c r="AM411" s="267">
        <v>1000</v>
      </c>
      <c r="AN411" s="267">
        <v>1000</v>
      </c>
      <c r="AO411" s="267">
        <v>1000</v>
      </c>
      <c r="AP411" s="267">
        <v>1000</v>
      </c>
      <c r="AQ411" s="267">
        <v>1000</v>
      </c>
      <c r="AR411" s="267">
        <v>1000</v>
      </c>
      <c r="AS411" s="267">
        <v>1000</v>
      </c>
      <c r="AT411" s="267">
        <v>1000</v>
      </c>
      <c r="AU411" s="267">
        <v>1000</v>
      </c>
      <c r="AV411" s="267">
        <v>1000</v>
      </c>
      <c r="AW411" s="267">
        <v>1000</v>
      </c>
      <c r="AX411" s="267">
        <v>1000</v>
      </c>
      <c r="AY411" s="267">
        <v>1000</v>
      </c>
      <c r="AZ411" s="267">
        <v>1000</v>
      </c>
      <c r="BA411" s="267">
        <v>1000</v>
      </c>
      <c r="BB411" s="267">
        <v>1000</v>
      </c>
      <c r="BC411" s="267">
        <v>1000</v>
      </c>
      <c r="BD411" s="267">
        <v>1000</v>
      </c>
      <c r="BE411" s="267">
        <v>1000</v>
      </c>
      <c r="BF411" s="267">
        <v>1000</v>
      </c>
      <c r="BG411" s="267">
        <v>1000</v>
      </c>
      <c r="BH411" s="267">
        <v>1000</v>
      </c>
      <c r="BI411" s="267">
        <v>1000</v>
      </c>
      <c r="BJ411" s="267">
        <v>1000</v>
      </c>
      <c r="BK411" s="267">
        <v>1000</v>
      </c>
      <c r="BL411" s="267">
        <v>1000</v>
      </c>
      <c r="BM411" s="267">
        <v>1000</v>
      </c>
      <c r="BN411" s="267">
        <v>1000</v>
      </c>
      <c r="BO411" s="267">
        <v>1000</v>
      </c>
      <c r="BP411" s="267">
        <v>1000</v>
      </c>
      <c r="BQ411" s="267">
        <v>1000</v>
      </c>
      <c r="BR411" s="267">
        <v>1000</v>
      </c>
      <c r="BS411" s="267">
        <v>1000</v>
      </c>
      <c r="BT411" s="267">
        <v>1000</v>
      </c>
      <c r="BU411" s="267">
        <v>1000</v>
      </c>
      <c r="BV411" s="267">
        <v>1000</v>
      </c>
      <c r="BW411" s="267">
        <v>1000</v>
      </c>
      <c r="BX411" s="267">
        <v>1000</v>
      </c>
      <c r="BY411" s="267">
        <v>1000</v>
      </c>
      <c r="BZ411" s="267">
        <v>1000</v>
      </c>
      <c r="CA411" s="267">
        <v>1000</v>
      </c>
      <c r="CB411" s="267">
        <v>1000</v>
      </c>
      <c r="CC411" s="267">
        <v>1000</v>
      </c>
      <c r="CD411" s="267">
        <v>1000</v>
      </c>
      <c r="CE411" s="267">
        <v>1000</v>
      </c>
      <c r="CF411" s="267">
        <v>1000</v>
      </c>
      <c r="CG411" s="267">
        <v>1000</v>
      </c>
      <c r="CH411" s="267">
        <v>320000</v>
      </c>
      <c r="CI411" s="267">
        <v>1000</v>
      </c>
      <c r="CJ411" s="267">
        <v>1000</v>
      </c>
      <c r="CK411" s="267">
        <v>1000</v>
      </c>
      <c r="CL411" s="267">
        <v>1000</v>
      </c>
      <c r="CM411" s="267">
        <v>1000</v>
      </c>
      <c r="CN411" s="267">
        <v>1000</v>
      </c>
      <c r="CO411" s="267">
        <v>1000</v>
      </c>
      <c r="CP411" s="267">
        <v>1000</v>
      </c>
      <c r="CQ411" s="267">
        <v>1000</v>
      </c>
      <c r="CR411" s="267">
        <v>1000</v>
      </c>
      <c r="CS411" s="267">
        <v>1000</v>
      </c>
      <c r="CT411" s="267">
        <v>1000</v>
      </c>
      <c r="CU411" s="267">
        <v>1000</v>
      </c>
      <c r="CV411" s="267">
        <v>1000</v>
      </c>
      <c r="CW411" s="267">
        <v>1000</v>
      </c>
      <c r="CX411" s="267">
        <v>1000</v>
      </c>
      <c r="CY411" s="267">
        <v>1000</v>
      </c>
      <c r="CZ411" s="267">
        <v>1000</v>
      </c>
      <c r="DA411" s="267">
        <v>1000</v>
      </c>
      <c r="DB411" s="267">
        <v>1000</v>
      </c>
      <c r="DC411" s="267">
        <v>1000</v>
      </c>
      <c r="DD411" s="267">
        <v>1000</v>
      </c>
      <c r="DE411" s="267">
        <v>1000</v>
      </c>
      <c r="DF411" s="267">
        <v>1000</v>
      </c>
      <c r="DG411" s="267">
        <v>1000</v>
      </c>
      <c r="DH411" s="267">
        <v>1000</v>
      </c>
      <c r="DI411" s="267">
        <v>1000</v>
      </c>
      <c r="DJ411" s="267">
        <v>1000</v>
      </c>
      <c r="DK411" s="267">
        <v>1000</v>
      </c>
      <c r="DL411" s="267">
        <v>1000</v>
      </c>
      <c r="DM411" s="267">
        <v>1000</v>
      </c>
      <c r="DN411" s="267">
        <v>1000</v>
      </c>
      <c r="DO411" s="267">
        <v>1000</v>
      </c>
      <c r="DP411" s="267">
        <v>1000</v>
      </c>
      <c r="DQ411" s="267">
        <v>1000</v>
      </c>
      <c r="DR411" s="267">
        <v>1000</v>
      </c>
      <c r="DS411" s="267">
        <v>1000</v>
      </c>
      <c r="DT411" s="267">
        <v>3000</v>
      </c>
      <c r="DU411" s="267">
        <v>320000</v>
      </c>
      <c r="DV411" s="267">
        <v>1000</v>
      </c>
      <c r="DW411" s="267">
        <v>1065000</v>
      </c>
      <c r="DX411" s="267">
        <v>311000</v>
      </c>
      <c r="DY411" s="267">
        <v>1356000</v>
      </c>
      <c r="DZ411" s="267">
        <v>283000</v>
      </c>
      <c r="EA411" s="267">
        <v>236000</v>
      </c>
      <c r="EB411" s="267">
        <v>3000</v>
      </c>
      <c r="EC411" s="267">
        <v>128000</v>
      </c>
      <c r="ED411" s="267">
        <v>12000</v>
      </c>
      <c r="EE411" s="267">
        <v>1369000</v>
      </c>
      <c r="EF411" s="267">
        <v>283000</v>
      </c>
      <c r="EG411" s="267">
        <v>1429000</v>
      </c>
      <c r="EH411" s="267">
        <v>337000</v>
      </c>
      <c r="EI411" s="267">
        <v>1429000</v>
      </c>
      <c r="EJ411" s="267">
        <v>337000</v>
      </c>
      <c r="EK411" s="267">
        <v>0</v>
      </c>
      <c r="EL411" s="267">
        <v>0</v>
      </c>
      <c r="EM411" s="267">
        <v>0</v>
      </c>
      <c r="EN411" s="267">
        <v>0</v>
      </c>
      <c r="EO411" s="267">
        <v>0</v>
      </c>
      <c r="EP411" s="267">
        <v>0</v>
      </c>
      <c r="EQ411" s="267">
        <v>0</v>
      </c>
      <c r="ER411" s="267" t="s">
        <v>2132</v>
      </c>
    </row>
    <row r="412" spans="1:148" x14ac:dyDescent="0.35">
      <c r="A412" s="397" t="s">
        <v>2173</v>
      </c>
      <c r="B412" s="267">
        <v>1000</v>
      </c>
      <c r="C412" s="267">
        <v>1000</v>
      </c>
      <c r="D412" s="267">
        <v>1000</v>
      </c>
      <c r="E412" s="267">
        <v>1000</v>
      </c>
      <c r="F412" s="267">
        <v>1000</v>
      </c>
      <c r="G412" s="267">
        <v>1000</v>
      </c>
      <c r="H412" s="267">
        <v>1000</v>
      </c>
      <c r="I412" s="267">
        <v>1000</v>
      </c>
      <c r="J412" s="267">
        <v>1000</v>
      </c>
      <c r="K412" s="267">
        <v>1000</v>
      </c>
      <c r="L412" s="267">
        <v>1000</v>
      </c>
      <c r="M412" s="267">
        <v>1000</v>
      </c>
      <c r="N412" s="267">
        <v>1000</v>
      </c>
      <c r="O412" s="267">
        <v>1000</v>
      </c>
      <c r="P412" s="267">
        <v>1000</v>
      </c>
      <c r="Q412" s="267">
        <v>1000</v>
      </c>
      <c r="R412" s="267">
        <v>1000</v>
      </c>
      <c r="S412" s="267">
        <v>1000</v>
      </c>
      <c r="T412" s="267">
        <v>1000</v>
      </c>
      <c r="U412" s="267">
        <v>1000</v>
      </c>
      <c r="V412" s="267">
        <v>1000</v>
      </c>
      <c r="W412" s="267">
        <v>1000</v>
      </c>
      <c r="X412" s="267">
        <v>1000</v>
      </c>
      <c r="Y412" s="267">
        <v>1000</v>
      </c>
      <c r="Z412" s="267">
        <v>1000</v>
      </c>
      <c r="AA412" s="267">
        <v>1000</v>
      </c>
      <c r="AB412" s="267">
        <v>1000</v>
      </c>
      <c r="AC412" s="267">
        <v>1000</v>
      </c>
      <c r="AD412" s="267">
        <v>1000</v>
      </c>
      <c r="AE412" s="267">
        <v>1000</v>
      </c>
      <c r="AF412" s="267">
        <v>1000</v>
      </c>
      <c r="AG412" s="267">
        <v>1000</v>
      </c>
      <c r="AH412" s="267">
        <v>1000</v>
      </c>
      <c r="AI412" s="267">
        <v>1000</v>
      </c>
      <c r="AJ412" s="267">
        <v>1000</v>
      </c>
      <c r="AK412" s="267">
        <v>1000</v>
      </c>
      <c r="AL412" s="267">
        <v>1000</v>
      </c>
      <c r="AM412" s="267">
        <v>1000</v>
      </c>
      <c r="AN412" s="267">
        <v>1000</v>
      </c>
      <c r="AO412" s="267">
        <v>1000</v>
      </c>
      <c r="AP412" s="267">
        <v>1000</v>
      </c>
      <c r="AQ412" s="267">
        <v>1000</v>
      </c>
      <c r="AR412" s="267">
        <v>1000</v>
      </c>
      <c r="AS412" s="267">
        <v>1000</v>
      </c>
      <c r="AT412" s="267">
        <v>1000</v>
      </c>
      <c r="AU412" s="267">
        <v>1000</v>
      </c>
      <c r="AV412" s="267">
        <v>1000</v>
      </c>
      <c r="AW412" s="267">
        <v>1000</v>
      </c>
      <c r="AX412" s="267">
        <v>1000</v>
      </c>
      <c r="AY412" s="267">
        <v>1000</v>
      </c>
      <c r="AZ412" s="267">
        <v>1000</v>
      </c>
      <c r="BA412" s="267">
        <v>1000</v>
      </c>
      <c r="BB412" s="267">
        <v>1000</v>
      </c>
      <c r="BC412" s="267">
        <v>1000</v>
      </c>
      <c r="BD412" s="267">
        <v>1000</v>
      </c>
      <c r="BE412" s="267">
        <v>1000</v>
      </c>
      <c r="BF412" s="267">
        <v>1000</v>
      </c>
      <c r="BG412" s="267">
        <v>1000</v>
      </c>
      <c r="BH412" s="267">
        <v>1000</v>
      </c>
      <c r="BI412" s="267">
        <v>1000</v>
      </c>
      <c r="BJ412" s="267">
        <v>1000</v>
      </c>
      <c r="BK412" s="267">
        <v>1000</v>
      </c>
      <c r="BL412" s="267">
        <v>1000</v>
      </c>
      <c r="BM412" s="267">
        <v>1000</v>
      </c>
      <c r="BN412" s="267">
        <v>1000</v>
      </c>
      <c r="BO412" s="267">
        <v>1000</v>
      </c>
      <c r="BP412" s="267">
        <v>1000</v>
      </c>
      <c r="BQ412" s="267">
        <v>1000</v>
      </c>
      <c r="BR412" s="267">
        <v>1000</v>
      </c>
      <c r="BS412" s="267">
        <v>1000</v>
      </c>
      <c r="BT412" s="267">
        <v>1000</v>
      </c>
      <c r="BU412" s="267">
        <v>1000</v>
      </c>
      <c r="BV412" s="267">
        <v>1000</v>
      </c>
      <c r="BW412" s="267">
        <v>1000</v>
      </c>
      <c r="BX412" s="267">
        <v>1000</v>
      </c>
      <c r="BY412" s="267">
        <v>1000</v>
      </c>
      <c r="BZ412" s="267">
        <v>1000</v>
      </c>
      <c r="CA412" s="267">
        <v>1000</v>
      </c>
      <c r="CB412" s="267">
        <v>1000</v>
      </c>
      <c r="CC412" s="267">
        <v>1000</v>
      </c>
      <c r="CD412" s="267">
        <v>1000</v>
      </c>
      <c r="CE412" s="267">
        <v>1000</v>
      </c>
      <c r="CF412" s="267">
        <v>1000</v>
      </c>
      <c r="CG412" s="267">
        <v>1000</v>
      </c>
      <c r="CH412" s="267">
        <v>320000</v>
      </c>
      <c r="CI412" s="267">
        <v>1000</v>
      </c>
      <c r="CJ412" s="267">
        <v>1000</v>
      </c>
      <c r="CK412" s="267">
        <v>1000</v>
      </c>
      <c r="CL412" s="267">
        <v>1000</v>
      </c>
      <c r="CM412" s="267">
        <v>1000</v>
      </c>
      <c r="CN412" s="267">
        <v>1000</v>
      </c>
      <c r="CO412" s="267">
        <v>1000</v>
      </c>
      <c r="CP412" s="267">
        <v>1000</v>
      </c>
      <c r="CQ412" s="267">
        <v>1000</v>
      </c>
      <c r="CR412" s="267">
        <v>1000</v>
      </c>
      <c r="CS412" s="267">
        <v>1000</v>
      </c>
      <c r="CT412" s="267">
        <v>1000</v>
      </c>
      <c r="CU412" s="267">
        <v>1000</v>
      </c>
      <c r="CV412" s="267">
        <v>1000</v>
      </c>
      <c r="CW412" s="267">
        <v>1000</v>
      </c>
      <c r="CX412" s="267">
        <v>1000</v>
      </c>
      <c r="CY412" s="267">
        <v>1000</v>
      </c>
      <c r="CZ412" s="267">
        <v>1000</v>
      </c>
      <c r="DA412" s="267">
        <v>1000</v>
      </c>
      <c r="DB412" s="267">
        <v>1000</v>
      </c>
      <c r="DC412" s="267">
        <v>1000</v>
      </c>
      <c r="DD412" s="267">
        <v>1000</v>
      </c>
      <c r="DE412" s="267">
        <v>1000</v>
      </c>
      <c r="DF412" s="267">
        <v>1000</v>
      </c>
      <c r="DG412" s="267">
        <v>1000</v>
      </c>
      <c r="DH412" s="267">
        <v>1000</v>
      </c>
      <c r="DI412" s="267">
        <v>1000</v>
      </c>
      <c r="DJ412" s="267">
        <v>1000</v>
      </c>
      <c r="DK412" s="267">
        <v>1000</v>
      </c>
      <c r="DL412" s="267">
        <v>1000</v>
      </c>
      <c r="DM412" s="267">
        <v>1000</v>
      </c>
      <c r="DN412" s="267">
        <v>1000</v>
      </c>
      <c r="DO412" s="267">
        <v>1000</v>
      </c>
      <c r="DP412" s="267">
        <v>1000</v>
      </c>
      <c r="DQ412" s="267">
        <v>1000</v>
      </c>
      <c r="DR412" s="267">
        <v>1000</v>
      </c>
      <c r="DS412" s="267">
        <v>1000</v>
      </c>
      <c r="DT412" s="267">
        <v>3000</v>
      </c>
      <c r="DU412" s="267">
        <v>320000</v>
      </c>
      <c r="DV412" s="267">
        <v>1000</v>
      </c>
      <c r="DW412" s="267">
        <v>1065000</v>
      </c>
      <c r="DX412" s="267">
        <v>311000</v>
      </c>
      <c r="DY412" s="267">
        <v>1356000</v>
      </c>
      <c r="DZ412" s="267">
        <v>283000</v>
      </c>
      <c r="EA412" s="267">
        <v>236000</v>
      </c>
      <c r="EB412" s="267">
        <v>3000</v>
      </c>
      <c r="EC412" s="267">
        <v>128000</v>
      </c>
      <c r="ED412" s="267">
        <v>12000</v>
      </c>
      <c r="EE412" s="267">
        <v>1369000</v>
      </c>
      <c r="EF412" s="267">
        <v>283000</v>
      </c>
      <c r="EG412" s="267">
        <v>1429000</v>
      </c>
      <c r="EH412" s="267">
        <v>337000</v>
      </c>
      <c r="EI412" s="267">
        <v>1429000</v>
      </c>
      <c r="EJ412" s="267">
        <v>337000</v>
      </c>
      <c r="EK412" s="267">
        <v>0</v>
      </c>
      <c r="EL412" s="267">
        <v>0</v>
      </c>
      <c r="EM412" s="267">
        <v>0</v>
      </c>
      <c r="EN412" s="267">
        <v>0</v>
      </c>
      <c r="EO412" s="267">
        <v>0</v>
      </c>
      <c r="EP412" s="267">
        <v>0</v>
      </c>
      <c r="EQ412" s="267">
        <v>0</v>
      </c>
      <c r="ER412" s="267" t="s">
        <v>2171</v>
      </c>
    </row>
    <row r="413" spans="1:148" x14ac:dyDescent="0.35">
      <c r="A413" s="267" t="s">
        <v>1651</v>
      </c>
      <c r="B413" s="267">
        <v>1000</v>
      </c>
      <c r="C413" s="267">
        <v>1000</v>
      </c>
      <c r="D413" s="267">
        <v>1000</v>
      </c>
      <c r="E413" s="267">
        <v>1000</v>
      </c>
      <c r="F413" s="267">
        <v>1000</v>
      </c>
      <c r="G413" s="267">
        <v>1000</v>
      </c>
      <c r="H413" s="267">
        <v>1000</v>
      </c>
      <c r="I413" s="267">
        <v>1000</v>
      </c>
      <c r="J413" s="267">
        <v>1000</v>
      </c>
      <c r="K413" s="267">
        <v>1000</v>
      </c>
      <c r="L413" s="267">
        <v>1000</v>
      </c>
      <c r="M413" s="267">
        <v>1000</v>
      </c>
      <c r="N413" s="267">
        <v>1000</v>
      </c>
      <c r="O413" s="267">
        <v>1000</v>
      </c>
      <c r="P413" s="267">
        <v>1000</v>
      </c>
      <c r="Q413" s="267">
        <v>1000</v>
      </c>
      <c r="R413" s="267">
        <v>1000</v>
      </c>
      <c r="S413" s="267">
        <v>1000</v>
      </c>
      <c r="T413" s="267">
        <v>1000</v>
      </c>
      <c r="U413" s="267">
        <v>1000</v>
      </c>
      <c r="V413" s="267">
        <v>1000</v>
      </c>
      <c r="W413" s="267">
        <v>1000</v>
      </c>
      <c r="X413" s="267">
        <v>1000</v>
      </c>
      <c r="Y413" s="267">
        <v>1000</v>
      </c>
      <c r="Z413" s="267">
        <v>1000</v>
      </c>
      <c r="AA413" s="267">
        <v>1000</v>
      </c>
      <c r="AB413" s="267">
        <v>1000</v>
      </c>
      <c r="AC413" s="267">
        <v>1000</v>
      </c>
      <c r="AD413" s="267">
        <v>1000</v>
      </c>
      <c r="AE413" s="267">
        <v>1000</v>
      </c>
      <c r="AF413" s="267">
        <v>1000</v>
      </c>
      <c r="AG413" s="267">
        <v>1000</v>
      </c>
      <c r="AH413" s="267">
        <v>1000</v>
      </c>
      <c r="AI413" s="267">
        <v>1000</v>
      </c>
      <c r="AJ413" s="267">
        <v>1000</v>
      </c>
      <c r="AK413" s="267">
        <v>1000</v>
      </c>
      <c r="AL413" s="267">
        <v>1000</v>
      </c>
      <c r="AM413" s="267">
        <v>1000</v>
      </c>
      <c r="AN413" s="267">
        <v>1000</v>
      </c>
      <c r="AO413" s="267">
        <v>1000</v>
      </c>
      <c r="AP413" s="267">
        <v>1000</v>
      </c>
      <c r="AQ413" s="267">
        <v>1000</v>
      </c>
      <c r="AR413" s="267">
        <v>1000</v>
      </c>
      <c r="AS413" s="267">
        <v>1000</v>
      </c>
      <c r="AT413" s="267">
        <v>1000</v>
      </c>
      <c r="AU413" s="267">
        <v>1000</v>
      </c>
      <c r="AV413" s="267">
        <v>1000</v>
      </c>
      <c r="AW413" s="267">
        <v>1000</v>
      </c>
      <c r="AX413" s="267">
        <v>1000</v>
      </c>
      <c r="AY413" s="267">
        <v>1000</v>
      </c>
      <c r="AZ413" s="267">
        <v>1000</v>
      </c>
      <c r="BA413" s="267">
        <v>1000</v>
      </c>
      <c r="BB413" s="267">
        <v>1000</v>
      </c>
      <c r="BC413" s="267">
        <v>1000</v>
      </c>
      <c r="BD413" s="267">
        <v>1000</v>
      </c>
      <c r="BE413" s="267">
        <v>1000</v>
      </c>
      <c r="BF413" s="267">
        <v>1000</v>
      </c>
      <c r="BG413" s="267">
        <v>1000</v>
      </c>
      <c r="BH413" s="267">
        <v>1000</v>
      </c>
      <c r="BI413" s="267">
        <v>1000</v>
      </c>
      <c r="BJ413" s="267">
        <v>1000</v>
      </c>
      <c r="BK413" s="267">
        <v>1000</v>
      </c>
      <c r="BL413" s="267">
        <v>1000</v>
      </c>
      <c r="BM413" s="267">
        <v>1000</v>
      </c>
      <c r="BN413" s="267">
        <v>1000</v>
      </c>
      <c r="BO413" s="267">
        <v>1000</v>
      </c>
      <c r="BP413" s="267">
        <v>1000</v>
      </c>
      <c r="BQ413" s="267">
        <v>1000</v>
      </c>
      <c r="BR413" s="267">
        <v>1000</v>
      </c>
      <c r="BS413" s="267">
        <v>1000</v>
      </c>
      <c r="BT413" s="267">
        <v>1000</v>
      </c>
      <c r="BU413" s="267">
        <v>1000</v>
      </c>
      <c r="BV413" s="267">
        <v>1000</v>
      </c>
      <c r="BW413" s="267">
        <v>1000</v>
      </c>
      <c r="BX413" s="267">
        <v>1000</v>
      </c>
      <c r="BY413" s="267">
        <v>1000</v>
      </c>
      <c r="BZ413" s="267">
        <v>1000</v>
      </c>
      <c r="CA413" s="267">
        <v>1000</v>
      </c>
      <c r="CB413" s="267">
        <v>1000</v>
      </c>
      <c r="CC413" s="267">
        <v>1000</v>
      </c>
      <c r="CD413" s="267">
        <v>1000</v>
      </c>
      <c r="CE413" s="267">
        <v>1000</v>
      </c>
      <c r="CF413" s="267">
        <v>1000</v>
      </c>
      <c r="CG413" s="267">
        <v>1000</v>
      </c>
      <c r="CH413" s="267">
        <v>320000</v>
      </c>
      <c r="CI413" s="267">
        <v>1000</v>
      </c>
      <c r="CJ413" s="267">
        <v>1000</v>
      </c>
      <c r="CK413" s="267">
        <v>1000</v>
      </c>
      <c r="CL413" s="267">
        <v>1000</v>
      </c>
      <c r="CM413" s="267">
        <v>1000</v>
      </c>
      <c r="CN413" s="267">
        <v>1000</v>
      </c>
      <c r="CO413" s="267">
        <v>1000</v>
      </c>
      <c r="CP413" s="267">
        <v>1000</v>
      </c>
      <c r="CQ413" s="267">
        <v>1000</v>
      </c>
      <c r="CR413" s="267">
        <v>1000</v>
      </c>
      <c r="CS413" s="267">
        <v>1000</v>
      </c>
      <c r="CT413" s="267">
        <v>1000</v>
      </c>
      <c r="CU413" s="267">
        <v>1000</v>
      </c>
      <c r="CV413" s="267">
        <v>1000</v>
      </c>
      <c r="CW413" s="267">
        <v>1000</v>
      </c>
      <c r="CX413" s="267">
        <v>1000</v>
      </c>
      <c r="CY413" s="267">
        <v>1000</v>
      </c>
      <c r="CZ413" s="267">
        <v>1000</v>
      </c>
      <c r="DA413" s="267">
        <v>1000</v>
      </c>
      <c r="DB413" s="267">
        <v>1000</v>
      </c>
      <c r="DC413" s="267">
        <v>1000</v>
      </c>
      <c r="DD413" s="267">
        <v>1000</v>
      </c>
      <c r="DE413" s="267">
        <v>1000</v>
      </c>
      <c r="DF413" s="267">
        <v>1000</v>
      </c>
      <c r="DG413" s="267">
        <v>1000</v>
      </c>
      <c r="DH413" s="267">
        <v>1000</v>
      </c>
      <c r="DI413" s="267">
        <v>1000</v>
      </c>
      <c r="DJ413" s="267">
        <v>1000</v>
      </c>
      <c r="DK413" s="267">
        <v>1000</v>
      </c>
      <c r="DL413" s="267">
        <v>1000</v>
      </c>
      <c r="DM413" s="267">
        <v>1000</v>
      </c>
      <c r="DN413" s="267">
        <v>1000</v>
      </c>
      <c r="DO413" s="267">
        <v>1000</v>
      </c>
      <c r="DP413" s="267">
        <v>1000</v>
      </c>
      <c r="DQ413" s="267">
        <v>1000</v>
      </c>
      <c r="DR413" s="267">
        <v>1000</v>
      </c>
      <c r="DS413" s="267">
        <v>1000</v>
      </c>
      <c r="DT413" s="267">
        <v>3000</v>
      </c>
      <c r="DU413" s="267">
        <v>320000</v>
      </c>
      <c r="DV413" s="267">
        <v>1000</v>
      </c>
      <c r="DW413" s="267">
        <v>1065000</v>
      </c>
      <c r="DX413" s="267">
        <v>311000</v>
      </c>
      <c r="DY413" s="267">
        <v>1356000</v>
      </c>
      <c r="DZ413" s="267">
        <v>283000</v>
      </c>
      <c r="EA413" s="267">
        <v>236000</v>
      </c>
      <c r="EB413" s="267">
        <v>3000</v>
      </c>
      <c r="EC413" s="267">
        <v>128000</v>
      </c>
      <c r="ED413" s="267">
        <v>12000</v>
      </c>
      <c r="EE413" s="267">
        <v>1369000</v>
      </c>
      <c r="EF413" s="267">
        <v>283000</v>
      </c>
      <c r="EG413" s="267">
        <v>1429000</v>
      </c>
      <c r="EH413" s="267">
        <v>337000</v>
      </c>
      <c r="EI413" s="267">
        <v>1429000</v>
      </c>
      <c r="EJ413" s="267">
        <v>337000</v>
      </c>
      <c r="EK413" s="267">
        <v>0</v>
      </c>
      <c r="EL413" s="267">
        <v>0</v>
      </c>
      <c r="EM413" s="267">
        <v>0</v>
      </c>
      <c r="EN413" s="267">
        <v>0</v>
      </c>
      <c r="EO413" s="267">
        <v>0</v>
      </c>
      <c r="EP413" s="267">
        <v>0</v>
      </c>
      <c r="EQ413" s="267">
        <v>0</v>
      </c>
      <c r="ER413" s="267" t="s">
        <v>1649</v>
      </c>
    </row>
    <row r="414" spans="1:148" x14ac:dyDescent="0.35">
      <c r="A414" s="267" t="s">
        <v>1579</v>
      </c>
      <c r="B414" s="267">
        <v>1000</v>
      </c>
      <c r="C414" s="267">
        <v>1000</v>
      </c>
      <c r="D414" s="267">
        <v>1000</v>
      </c>
      <c r="E414" s="267">
        <v>1000</v>
      </c>
      <c r="F414" s="267">
        <v>1000</v>
      </c>
      <c r="G414" s="267">
        <v>1000</v>
      </c>
      <c r="H414" s="267">
        <v>1000</v>
      </c>
      <c r="I414" s="267">
        <v>1000</v>
      </c>
      <c r="J414" s="267">
        <v>1000</v>
      </c>
      <c r="K414" s="267">
        <v>1000</v>
      </c>
      <c r="L414" s="267">
        <v>1000</v>
      </c>
      <c r="M414" s="267">
        <v>1000</v>
      </c>
      <c r="N414" s="267">
        <v>1000</v>
      </c>
      <c r="O414" s="267">
        <v>1000</v>
      </c>
      <c r="P414" s="267">
        <v>1000</v>
      </c>
      <c r="Q414" s="267">
        <v>1000</v>
      </c>
      <c r="R414" s="267">
        <v>1000</v>
      </c>
      <c r="S414" s="267">
        <v>1000</v>
      </c>
      <c r="T414" s="267">
        <v>1000</v>
      </c>
      <c r="U414" s="267">
        <v>1000</v>
      </c>
      <c r="V414" s="267">
        <v>1000</v>
      </c>
      <c r="W414" s="267">
        <v>1000</v>
      </c>
      <c r="X414" s="267">
        <v>1000</v>
      </c>
      <c r="Y414" s="267">
        <v>1000</v>
      </c>
      <c r="Z414" s="267">
        <v>1000</v>
      </c>
      <c r="AA414" s="267">
        <v>1000</v>
      </c>
      <c r="AB414" s="267">
        <v>1000</v>
      </c>
      <c r="AC414" s="267">
        <v>1000</v>
      </c>
      <c r="AD414" s="267">
        <v>1000</v>
      </c>
      <c r="AE414" s="267">
        <v>1000</v>
      </c>
      <c r="AF414" s="267">
        <v>1000</v>
      </c>
      <c r="AG414" s="267">
        <v>1000</v>
      </c>
      <c r="AH414" s="267">
        <v>1000</v>
      </c>
      <c r="AI414" s="267">
        <v>1000</v>
      </c>
      <c r="AJ414" s="267">
        <v>1000</v>
      </c>
      <c r="AK414" s="267">
        <v>1000</v>
      </c>
      <c r="AL414" s="267">
        <v>1000</v>
      </c>
      <c r="AM414" s="267">
        <v>1000</v>
      </c>
      <c r="AN414" s="267">
        <v>1000</v>
      </c>
      <c r="AO414" s="267">
        <v>1000</v>
      </c>
      <c r="AP414" s="267">
        <v>1000</v>
      </c>
      <c r="AQ414" s="267">
        <v>1000</v>
      </c>
      <c r="AR414" s="267">
        <v>1000</v>
      </c>
      <c r="AS414" s="267">
        <v>1000</v>
      </c>
      <c r="AT414" s="267">
        <v>1000</v>
      </c>
      <c r="AU414" s="267">
        <v>3000</v>
      </c>
      <c r="AV414" s="267">
        <v>1000</v>
      </c>
      <c r="AW414" s="267">
        <v>1000</v>
      </c>
      <c r="AX414" s="267">
        <v>2000</v>
      </c>
      <c r="AY414" s="267">
        <v>1000</v>
      </c>
      <c r="AZ414" s="267">
        <v>1000</v>
      </c>
      <c r="BA414" s="267">
        <v>1000</v>
      </c>
      <c r="BB414" s="267">
        <v>1000</v>
      </c>
      <c r="BC414" s="267">
        <v>1000</v>
      </c>
      <c r="BD414" s="267">
        <v>1000</v>
      </c>
      <c r="BE414" s="267">
        <v>1000</v>
      </c>
      <c r="BF414" s="267">
        <v>1000</v>
      </c>
      <c r="BG414" s="267">
        <v>1000</v>
      </c>
      <c r="BH414" s="267">
        <v>1000</v>
      </c>
      <c r="BI414" s="267">
        <v>1000</v>
      </c>
      <c r="BJ414" s="267">
        <v>1000</v>
      </c>
      <c r="BK414" s="267">
        <v>1000</v>
      </c>
      <c r="BL414" s="267">
        <v>1000</v>
      </c>
      <c r="BM414" s="267">
        <v>1000</v>
      </c>
      <c r="BN414" s="267">
        <v>1000</v>
      </c>
      <c r="BO414" s="267">
        <v>1000</v>
      </c>
      <c r="BP414" s="267">
        <v>1000</v>
      </c>
      <c r="BQ414" s="267">
        <v>1000</v>
      </c>
      <c r="BR414" s="267">
        <v>1000</v>
      </c>
      <c r="BS414" s="267">
        <v>1000</v>
      </c>
      <c r="BT414" s="267">
        <v>1000</v>
      </c>
      <c r="BU414" s="267">
        <v>1000</v>
      </c>
      <c r="BV414" s="267">
        <v>1000</v>
      </c>
      <c r="BW414" s="267">
        <v>1000</v>
      </c>
      <c r="BX414" s="267">
        <v>1000</v>
      </c>
      <c r="BY414" s="267">
        <v>1000</v>
      </c>
      <c r="BZ414" s="267">
        <v>1000</v>
      </c>
      <c r="CA414" s="267">
        <v>1000</v>
      </c>
      <c r="CB414" s="267">
        <v>1000</v>
      </c>
      <c r="CC414" s="267">
        <v>1000</v>
      </c>
      <c r="CD414" s="267">
        <v>1000</v>
      </c>
      <c r="CE414" s="267">
        <v>1000</v>
      </c>
      <c r="CF414" s="267">
        <v>1000</v>
      </c>
      <c r="CG414" s="267">
        <v>1000</v>
      </c>
      <c r="CH414" s="267">
        <v>1000</v>
      </c>
      <c r="CI414" s="267">
        <v>1000</v>
      </c>
      <c r="CJ414" s="267">
        <v>1000</v>
      </c>
      <c r="CK414" s="267">
        <v>1000</v>
      </c>
      <c r="CL414" s="267">
        <v>1000</v>
      </c>
      <c r="CM414" s="267">
        <v>1000</v>
      </c>
      <c r="CN414" s="267">
        <v>1000</v>
      </c>
      <c r="CO414" s="267">
        <v>1000</v>
      </c>
      <c r="CP414" s="267">
        <v>1000</v>
      </c>
      <c r="CQ414" s="267">
        <v>1000</v>
      </c>
      <c r="CR414" s="267">
        <v>1000</v>
      </c>
      <c r="CS414" s="267">
        <v>1000</v>
      </c>
      <c r="CT414" s="267">
        <v>1000</v>
      </c>
      <c r="CU414" s="267">
        <v>1000</v>
      </c>
      <c r="CV414" s="267">
        <v>1000</v>
      </c>
      <c r="CW414" s="267">
        <v>1000</v>
      </c>
      <c r="CX414" s="267">
        <v>1000</v>
      </c>
      <c r="CY414" s="267">
        <v>1000</v>
      </c>
      <c r="CZ414" s="267">
        <v>1000</v>
      </c>
      <c r="DA414" s="267">
        <v>1000</v>
      </c>
      <c r="DB414" s="267">
        <v>1000</v>
      </c>
      <c r="DC414" s="267">
        <v>1000</v>
      </c>
      <c r="DD414" s="267">
        <v>1000</v>
      </c>
      <c r="DE414" s="267">
        <v>1000</v>
      </c>
      <c r="DF414" s="267">
        <v>1000</v>
      </c>
      <c r="DG414" s="267">
        <v>1000</v>
      </c>
      <c r="DH414" s="267">
        <v>1000</v>
      </c>
      <c r="DI414" s="267">
        <v>1000</v>
      </c>
      <c r="DJ414" s="267">
        <v>1000</v>
      </c>
      <c r="DK414" s="267">
        <v>1000</v>
      </c>
      <c r="DL414" s="267">
        <v>1000</v>
      </c>
      <c r="DM414" s="267">
        <v>1000</v>
      </c>
      <c r="DN414" s="267">
        <v>1000</v>
      </c>
      <c r="DO414" s="267">
        <v>1000</v>
      </c>
      <c r="DP414" s="267">
        <v>1000</v>
      </c>
      <c r="DQ414" s="267">
        <v>1000</v>
      </c>
      <c r="DR414" s="267">
        <v>1000</v>
      </c>
      <c r="DS414" s="267">
        <v>3000</v>
      </c>
      <c r="DT414" s="267">
        <v>1000</v>
      </c>
      <c r="DU414" s="267">
        <v>1000</v>
      </c>
      <c r="DV414" s="267">
        <v>1000</v>
      </c>
      <c r="DW414" s="267">
        <v>25000</v>
      </c>
      <c r="DX414" s="267">
        <v>13000</v>
      </c>
      <c r="DY414" s="267">
        <v>16000</v>
      </c>
      <c r="DZ414" s="267">
        <v>1000</v>
      </c>
      <c r="EA414" s="267">
        <v>1000</v>
      </c>
      <c r="EB414" s="267">
        <v>1000</v>
      </c>
      <c r="EC414" s="267">
        <v>11000</v>
      </c>
      <c r="ED414" s="267">
        <v>5000</v>
      </c>
      <c r="EE414" s="267">
        <v>16000</v>
      </c>
      <c r="EF414" s="267">
        <v>1000</v>
      </c>
      <c r="EG414" s="267">
        <v>19000</v>
      </c>
      <c r="EH414" s="267">
        <v>1000</v>
      </c>
      <c r="EI414" s="267">
        <v>28000</v>
      </c>
      <c r="EJ414" s="267">
        <v>1000</v>
      </c>
      <c r="EK414" s="267">
        <v>0</v>
      </c>
      <c r="EL414" s="267">
        <v>0</v>
      </c>
      <c r="EM414" s="267">
        <v>0</v>
      </c>
      <c r="EN414" s="267">
        <v>0</v>
      </c>
      <c r="EO414" s="267">
        <v>0</v>
      </c>
      <c r="EP414" s="267">
        <v>0</v>
      </c>
      <c r="EQ414" s="267">
        <v>0</v>
      </c>
      <c r="ER414" s="267" t="s">
        <v>1578</v>
      </c>
    </row>
    <row r="415" spans="1:148" x14ac:dyDescent="0.35">
      <c r="A415" s="267"/>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c r="AA415" s="267"/>
      <c r="AB415" s="267"/>
      <c r="AC415" s="267"/>
      <c r="AD415" s="267"/>
      <c r="AE415" s="267"/>
      <c r="AF415" s="267"/>
      <c r="AG415" s="267"/>
      <c r="AH415" s="267"/>
      <c r="AI415" s="267"/>
      <c r="AJ415" s="267"/>
      <c r="AK415" s="267"/>
      <c r="AL415" s="267"/>
      <c r="AM415" s="267"/>
      <c r="AN415" s="267"/>
      <c r="AO415" s="267"/>
      <c r="AP415" s="267"/>
      <c r="AQ415" s="267"/>
      <c r="AR415" s="267"/>
      <c r="AS415" s="267"/>
      <c r="AT415" s="267"/>
      <c r="AU415" s="267"/>
      <c r="AV415" s="267"/>
      <c r="AW415" s="267"/>
      <c r="AX415" s="267"/>
      <c r="AY415" s="267"/>
      <c r="AZ415" s="267"/>
      <c r="BA415" s="267"/>
      <c r="BB415" s="267"/>
      <c r="BC415" s="267"/>
      <c r="BD415" s="267"/>
      <c r="BE415" s="267"/>
      <c r="BF415" s="267"/>
      <c r="BG415" s="267"/>
      <c r="BH415" s="267"/>
      <c r="BI415" s="267"/>
      <c r="BJ415" s="267"/>
      <c r="BK415" s="267"/>
      <c r="BL415" s="267"/>
      <c r="BM415" s="267"/>
      <c r="BN415" s="267"/>
      <c r="BO415" s="267"/>
      <c r="BP415" s="267"/>
      <c r="BQ415" s="267"/>
      <c r="BR415" s="267"/>
      <c r="BS415" s="267"/>
      <c r="BT415" s="267"/>
      <c r="BU415" s="267"/>
      <c r="BV415" s="267"/>
      <c r="BW415" s="267"/>
      <c r="BX415" s="267"/>
      <c r="BY415" s="267"/>
      <c r="BZ415" s="267"/>
      <c r="CA415" s="267"/>
      <c r="CB415" s="267"/>
      <c r="CC415" s="267"/>
      <c r="CD415" s="267"/>
      <c r="CE415" s="267"/>
      <c r="CF415" s="267"/>
      <c r="CG415" s="267"/>
      <c r="CH415" s="267"/>
      <c r="CI415" s="267"/>
      <c r="CJ415" s="267"/>
      <c r="CK415" s="267"/>
      <c r="CL415" s="267"/>
      <c r="CM415" s="267"/>
      <c r="CN415" s="267"/>
      <c r="CO415" s="267"/>
      <c r="CP415" s="267"/>
      <c r="CQ415" s="267"/>
      <c r="CR415" s="267"/>
      <c r="CS415" s="267"/>
      <c r="CT415" s="267"/>
      <c r="CU415" s="267"/>
      <c r="CV415" s="267"/>
      <c r="CW415" s="267"/>
      <c r="CX415" s="267"/>
      <c r="CY415" s="267"/>
      <c r="CZ415" s="267"/>
      <c r="DA415" s="267"/>
      <c r="DB415" s="267"/>
      <c r="DC415" s="267"/>
      <c r="DD415" s="267"/>
      <c r="DE415" s="267"/>
      <c r="DF415" s="267"/>
      <c r="DG415" s="267"/>
      <c r="DH415" s="267"/>
      <c r="DI415" s="267"/>
      <c r="DJ415" s="267"/>
      <c r="DK415" s="267"/>
      <c r="DL415" s="267"/>
      <c r="DM415" s="267"/>
      <c r="DN415" s="267"/>
      <c r="DO415" s="267"/>
      <c r="DP415" s="267"/>
      <c r="DQ415" s="267"/>
      <c r="DR415" s="267"/>
      <c r="DS415" s="267"/>
      <c r="DT415" s="267"/>
      <c r="DU415" s="267"/>
      <c r="DV415" s="267"/>
      <c r="DW415" s="267"/>
      <c r="DX415" s="267"/>
      <c r="DY415" s="267"/>
      <c r="DZ415" s="267"/>
      <c r="EA415" s="267"/>
      <c r="EB415" s="267"/>
      <c r="EC415" s="267"/>
      <c r="ED415" s="267"/>
      <c r="EE415" s="267"/>
      <c r="EF415" s="267"/>
      <c r="EG415" s="267"/>
      <c r="EH415" s="267"/>
      <c r="EI415" s="267"/>
      <c r="EJ415" s="267"/>
      <c r="EK415" s="267"/>
      <c r="EL415" s="267"/>
      <c r="EM415" s="267"/>
      <c r="EN415" s="267"/>
      <c r="EO415" s="267"/>
      <c r="EP415" s="267"/>
      <c r="EQ415" s="267"/>
      <c r="ER415" s="267"/>
    </row>
    <row r="416" spans="1:148" x14ac:dyDescent="0.35">
      <c r="A416" s="267"/>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c r="AA416" s="267"/>
      <c r="AB416" s="267"/>
      <c r="AC416" s="267"/>
      <c r="AD416" s="267"/>
      <c r="AE416" s="267"/>
      <c r="AF416" s="267"/>
      <c r="AG416" s="267"/>
      <c r="AH416" s="267"/>
      <c r="AI416" s="267"/>
      <c r="AJ416" s="267"/>
      <c r="AK416" s="267"/>
      <c r="AL416" s="267"/>
      <c r="AM416" s="267"/>
      <c r="AN416" s="267"/>
      <c r="AO416" s="267"/>
      <c r="AP416" s="267"/>
      <c r="AQ416" s="267"/>
      <c r="AR416" s="267"/>
      <c r="AS416" s="267"/>
      <c r="AT416" s="267"/>
      <c r="AU416" s="267"/>
      <c r="AV416" s="267"/>
      <c r="AW416" s="267"/>
      <c r="AX416" s="267"/>
      <c r="AY416" s="267"/>
      <c r="AZ416" s="267"/>
      <c r="BA416" s="267"/>
      <c r="BB416" s="267"/>
      <c r="BC416" s="267"/>
      <c r="BD416" s="267"/>
      <c r="BE416" s="267"/>
      <c r="BF416" s="267"/>
      <c r="BG416" s="267"/>
      <c r="BH416" s="267"/>
      <c r="BI416" s="267"/>
      <c r="BJ416" s="267"/>
      <c r="BK416" s="267"/>
      <c r="BL416" s="267"/>
      <c r="BM416" s="267"/>
      <c r="BN416" s="267"/>
      <c r="BO416" s="267"/>
      <c r="BP416" s="267"/>
      <c r="BQ416" s="267"/>
      <c r="BR416" s="267"/>
      <c r="BS416" s="267"/>
      <c r="BT416" s="267"/>
      <c r="BU416" s="267"/>
      <c r="BV416" s="267"/>
      <c r="BW416" s="267"/>
      <c r="BX416" s="267"/>
      <c r="BY416" s="267"/>
      <c r="BZ416" s="267"/>
      <c r="CA416" s="267"/>
      <c r="CB416" s="267"/>
      <c r="CC416" s="267"/>
      <c r="CD416" s="267"/>
      <c r="CE416" s="267"/>
      <c r="CF416" s="267"/>
      <c r="CG416" s="267"/>
      <c r="CH416" s="267"/>
      <c r="CI416" s="267"/>
      <c r="CJ416" s="267"/>
      <c r="CK416" s="267"/>
      <c r="CL416" s="267"/>
      <c r="CM416" s="267"/>
      <c r="CN416" s="267"/>
      <c r="CO416" s="267"/>
      <c r="CP416" s="267"/>
      <c r="CQ416" s="267"/>
      <c r="CR416" s="267"/>
      <c r="CS416" s="267"/>
      <c r="CT416" s="267"/>
      <c r="CU416" s="267"/>
      <c r="CV416" s="267"/>
      <c r="CW416" s="267"/>
      <c r="CX416" s="267"/>
      <c r="CY416" s="267"/>
      <c r="CZ416" s="267"/>
      <c r="DA416" s="267"/>
      <c r="DB416" s="267"/>
      <c r="DC416" s="267"/>
      <c r="DD416" s="267"/>
      <c r="DE416" s="267"/>
      <c r="DF416" s="267"/>
      <c r="DG416" s="267"/>
      <c r="DH416" s="267"/>
      <c r="DI416" s="267"/>
      <c r="DJ416" s="267"/>
      <c r="DK416" s="267"/>
      <c r="DL416" s="267"/>
      <c r="DM416" s="267"/>
      <c r="DN416" s="267"/>
      <c r="DO416" s="267"/>
      <c r="DP416" s="267"/>
      <c r="DQ416" s="267"/>
      <c r="DR416" s="267"/>
      <c r="DS416" s="267"/>
      <c r="DT416" s="267"/>
      <c r="DU416" s="267"/>
      <c r="DV416" s="267"/>
      <c r="DW416" s="267"/>
      <c r="DX416" s="267"/>
      <c r="DY416" s="267"/>
      <c r="DZ416" s="267"/>
      <c r="EA416" s="267"/>
      <c r="EB416" s="267"/>
      <c r="EC416" s="267"/>
      <c r="ED416" s="267"/>
      <c r="EE416" s="267"/>
      <c r="EF416" s="267"/>
      <c r="EG416" s="267"/>
      <c r="EH416" s="267"/>
      <c r="EI416" s="267"/>
      <c r="EJ416" s="267"/>
      <c r="EK416" s="267"/>
      <c r="EL416" s="267"/>
      <c r="EM416" s="267"/>
      <c r="EN416" s="267"/>
      <c r="EO416" s="267"/>
      <c r="EP416" s="267"/>
      <c r="EQ416" s="267"/>
      <c r="ER416" s="267"/>
    </row>
    <row r="417" spans="1:148" x14ac:dyDescent="0.35">
      <c r="A417" s="267"/>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c r="AA417" s="267"/>
      <c r="AB417" s="267"/>
      <c r="AC417" s="267"/>
      <c r="AD417" s="267"/>
      <c r="AE417" s="267"/>
      <c r="AF417" s="267"/>
      <c r="AG417" s="267"/>
      <c r="AH417" s="267"/>
      <c r="AI417" s="267"/>
      <c r="AJ417" s="267"/>
      <c r="AK417" s="267"/>
      <c r="AL417" s="267"/>
      <c r="AM417" s="267"/>
      <c r="AN417" s="267"/>
      <c r="AO417" s="267"/>
      <c r="AP417" s="267"/>
      <c r="AQ417" s="267"/>
      <c r="AR417" s="267"/>
      <c r="AS417" s="267"/>
      <c r="AT417" s="267"/>
      <c r="AU417" s="267"/>
      <c r="AV417" s="267"/>
      <c r="AW417" s="267"/>
      <c r="AX417" s="267"/>
      <c r="AY417" s="267"/>
      <c r="AZ417" s="267"/>
      <c r="BA417" s="267"/>
      <c r="BB417" s="267"/>
      <c r="BC417" s="267"/>
      <c r="BD417" s="267"/>
      <c r="BE417" s="267"/>
      <c r="BF417" s="267"/>
      <c r="BG417" s="267"/>
      <c r="BH417" s="267"/>
      <c r="BI417" s="267"/>
      <c r="BJ417" s="267"/>
      <c r="BK417" s="267"/>
      <c r="BL417" s="267"/>
      <c r="BM417" s="267"/>
      <c r="BN417" s="267"/>
      <c r="BO417" s="267"/>
      <c r="BP417" s="267"/>
      <c r="BQ417" s="267"/>
      <c r="BR417" s="267"/>
      <c r="BS417" s="267"/>
      <c r="BT417" s="267"/>
      <c r="BU417" s="267"/>
      <c r="BV417" s="267"/>
      <c r="BW417" s="267"/>
      <c r="BX417" s="267"/>
      <c r="BY417" s="267"/>
      <c r="BZ417" s="267"/>
      <c r="CA417" s="267"/>
      <c r="CB417" s="267"/>
      <c r="CC417" s="267"/>
      <c r="CD417" s="267"/>
      <c r="CE417" s="267"/>
      <c r="CF417" s="267"/>
      <c r="CG417" s="267"/>
      <c r="CH417" s="267"/>
      <c r="CI417" s="267"/>
      <c r="CJ417" s="267"/>
      <c r="CK417" s="267"/>
      <c r="CL417" s="267"/>
      <c r="CM417" s="267"/>
      <c r="CN417" s="267"/>
      <c r="CO417" s="267"/>
      <c r="CP417" s="267"/>
      <c r="CQ417" s="267"/>
      <c r="CR417" s="267"/>
      <c r="CS417" s="267"/>
      <c r="CT417" s="267"/>
      <c r="CU417" s="267"/>
      <c r="CV417" s="267"/>
      <c r="CW417" s="267"/>
      <c r="CX417" s="267"/>
      <c r="CY417" s="267"/>
      <c r="CZ417" s="267"/>
      <c r="DA417" s="267"/>
      <c r="DB417" s="267"/>
      <c r="DC417" s="267"/>
      <c r="DD417" s="267"/>
      <c r="DE417" s="267"/>
      <c r="DF417" s="267"/>
      <c r="DG417" s="267"/>
      <c r="DH417" s="267"/>
      <c r="DI417" s="267"/>
      <c r="DJ417" s="267"/>
      <c r="DK417" s="267"/>
      <c r="DL417" s="267"/>
      <c r="DM417" s="267"/>
      <c r="DN417" s="267"/>
      <c r="DO417" s="267"/>
      <c r="DP417" s="267"/>
      <c r="DQ417" s="267"/>
      <c r="DR417" s="267"/>
      <c r="DS417" s="267"/>
      <c r="DT417" s="267"/>
      <c r="DU417" s="267"/>
      <c r="DV417" s="267"/>
      <c r="DW417" s="267"/>
      <c r="DX417" s="267"/>
      <c r="DY417" s="267"/>
      <c r="DZ417" s="267"/>
      <c r="EA417" s="267"/>
      <c r="EB417" s="267"/>
      <c r="EC417" s="267"/>
      <c r="ED417" s="267"/>
      <c r="EE417" s="267"/>
      <c r="EF417" s="267"/>
      <c r="EG417" s="267"/>
      <c r="EH417" s="267"/>
      <c r="EI417" s="267"/>
      <c r="EJ417" s="267"/>
      <c r="EK417" s="267"/>
      <c r="EL417" s="267"/>
      <c r="EM417" s="267"/>
      <c r="EN417" s="267"/>
      <c r="EO417" s="267"/>
      <c r="EP417" s="267"/>
      <c r="EQ417" s="267"/>
      <c r="ER417" s="267"/>
    </row>
    <row r="418" spans="1:148" x14ac:dyDescent="0.35">
      <c r="A418" s="267"/>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c r="AA418" s="267"/>
      <c r="AB418" s="267"/>
      <c r="AC418" s="267"/>
      <c r="AD418" s="267"/>
      <c r="AE418" s="267"/>
      <c r="AF418" s="267"/>
      <c r="AG418" s="267"/>
      <c r="AH418" s="267"/>
      <c r="AI418" s="267"/>
      <c r="AJ418" s="267"/>
      <c r="AK418" s="267"/>
      <c r="AL418" s="267"/>
      <c r="AM418" s="267"/>
      <c r="AN418" s="267"/>
      <c r="AO418" s="267"/>
      <c r="AP418" s="267"/>
      <c r="AQ418" s="267"/>
      <c r="AR418" s="267"/>
      <c r="AS418" s="267"/>
      <c r="AT418" s="267"/>
      <c r="AU418" s="267"/>
      <c r="AV418" s="267"/>
      <c r="AW418" s="267"/>
      <c r="AX418" s="267"/>
      <c r="AY418" s="267"/>
      <c r="AZ418" s="267"/>
      <c r="BA418" s="267"/>
      <c r="BB418" s="267"/>
      <c r="BC418" s="267"/>
      <c r="BD418" s="267"/>
      <c r="BE418" s="267"/>
      <c r="BF418" s="267"/>
      <c r="BG418" s="267"/>
      <c r="BH418" s="267"/>
      <c r="BI418" s="267"/>
      <c r="BJ418" s="267"/>
      <c r="BK418" s="267"/>
      <c r="BL418" s="267"/>
      <c r="BM418" s="267"/>
      <c r="BN418" s="267"/>
      <c r="BO418" s="267"/>
      <c r="BP418" s="267"/>
      <c r="BQ418" s="267"/>
      <c r="BR418" s="267"/>
      <c r="BS418" s="267"/>
      <c r="BT418" s="267"/>
      <c r="BU418" s="267"/>
      <c r="BV418" s="267"/>
      <c r="BW418" s="267"/>
      <c r="BX418" s="267"/>
      <c r="BY418" s="267"/>
      <c r="BZ418" s="267"/>
      <c r="CA418" s="267"/>
      <c r="CB418" s="267"/>
      <c r="CC418" s="267"/>
      <c r="CD418" s="267"/>
      <c r="CE418" s="267"/>
      <c r="CF418" s="267"/>
      <c r="CG418" s="267"/>
      <c r="CH418" s="267"/>
      <c r="CI418" s="267"/>
      <c r="CJ418" s="267"/>
      <c r="CK418" s="267"/>
      <c r="CL418" s="267"/>
      <c r="CM418" s="267"/>
      <c r="CN418" s="267"/>
      <c r="CO418" s="267"/>
      <c r="CP418" s="267"/>
      <c r="CQ418" s="267"/>
      <c r="CR418" s="267"/>
      <c r="CS418" s="267"/>
      <c r="CT418" s="267"/>
      <c r="CU418" s="267"/>
      <c r="CV418" s="267"/>
      <c r="CW418" s="267"/>
      <c r="CX418" s="267"/>
      <c r="CY418" s="267"/>
      <c r="CZ418" s="267"/>
      <c r="DA418" s="267"/>
      <c r="DB418" s="267"/>
      <c r="DC418" s="267"/>
      <c r="DD418" s="267"/>
      <c r="DE418" s="267"/>
      <c r="DF418" s="267"/>
      <c r="DG418" s="267"/>
      <c r="DH418" s="267"/>
      <c r="DI418" s="267"/>
      <c r="DJ418" s="267"/>
      <c r="DK418" s="267"/>
      <c r="DL418" s="267"/>
      <c r="DM418" s="267"/>
      <c r="DN418" s="267"/>
      <c r="DO418" s="267"/>
      <c r="DP418" s="267"/>
      <c r="DQ418" s="267"/>
      <c r="DR418" s="267"/>
      <c r="DS418" s="267"/>
      <c r="DT418" s="267"/>
      <c r="DU418" s="267"/>
      <c r="DV418" s="267"/>
      <c r="DW418" s="267"/>
      <c r="DX418" s="267"/>
      <c r="DY418" s="267"/>
      <c r="DZ418" s="267"/>
      <c r="EA418" s="267"/>
      <c r="EB418" s="267"/>
      <c r="EC418" s="267"/>
      <c r="ED418" s="267"/>
      <c r="EE418" s="267"/>
      <c r="EF418" s="267"/>
      <c r="EG418" s="267"/>
      <c r="EH418" s="267"/>
      <c r="EI418" s="267"/>
      <c r="EJ418" s="267"/>
      <c r="EK418" s="267"/>
      <c r="EL418" s="267"/>
      <c r="EM418" s="267"/>
      <c r="EN418" s="267"/>
      <c r="EO418" s="267"/>
      <c r="EP418" s="267"/>
      <c r="EQ418" s="267"/>
      <c r="ER418" s="267"/>
    </row>
    <row r="419" spans="1:148" x14ac:dyDescent="0.35">
      <c r="A419" s="267"/>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c r="AA419" s="267"/>
      <c r="AB419" s="267"/>
      <c r="AC419" s="267"/>
      <c r="AD419" s="267"/>
      <c r="AE419" s="267"/>
      <c r="AF419" s="267"/>
      <c r="AG419" s="267"/>
      <c r="AH419" s="267"/>
      <c r="AI419" s="267"/>
      <c r="AJ419" s="267"/>
      <c r="AK419" s="267"/>
      <c r="AL419" s="267"/>
      <c r="AM419" s="267"/>
      <c r="AN419" s="267"/>
      <c r="AO419" s="267"/>
      <c r="AP419" s="267"/>
      <c r="AQ419" s="267"/>
      <c r="AR419" s="267"/>
      <c r="AS419" s="267"/>
      <c r="AT419" s="267"/>
      <c r="AU419" s="267"/>
      <c r="AV419" s="267"/>
      <c r="AW419" s="267"/>
      <c r="AX419" s="267"/>
      <c r="AY419" s="267"/>
      <c r="AZ419" s="267"/>
      <c r="BA419" s="267"/>
      <c r="BB419" s="267"/>
      <c r="BC419" s="267"/>
      <c r="BD419" s="267"/>
      <c r="BE419" s="267"/>
      <c r="BF419" s="267"/>
      <c r="BG419" s="267"/>
      <c r="BH419" s="267"/>
      <c r="BI419" s="267"/>
      <c r="BJ419" s="267"/>
      <c r="BK419" s="267"/>
      <c r="BL419" s="267"/>
      <c r="BM419" s="267"/>
      <c r="BN419" s="267"/>
      <c r="BO419" s="267"/>
      <c r="BP419" s="267"/>
      <c r="BQ419" s="267"/>
      <c r="BR419" s="267"/>
      <c r="BS419" s="267"/>
      <c r="BT419" s="267"/>
      <c r="BU419" s="267"/>
      <c r="BV419" s="267"/>
      <c r="BW419" s="267"/>
      <c r="BX419" s="267"/>
      <c r="BY419" s="267"/>
      <c r="BZ419" s="267"/>
      <c r="CA419" s="267"/>
      <c r="CB419" s="267"/>
      <c r="CC419" s="267"/>
      <c r="CD419" s="267"/>
      <c r="CE419" s="267"/>
      <c r="CF419" s="267"/>
      <c r="CG419" s="267"/>
      <c r="CH419" s="267"/>
      <c r="CI419" s="267"/>
      <c r="CJ419" s="267"/>
      <c r="CK419" s="267"/>
      <c r="CL419" s="267"/>
      <c r="CM419" s="267"/>
      <c r="CN419" s="267"/>
      <c r="CO419" s="267"/>
      <c r="CP419" s="267"/>
      <c r="CQ419" s="267"/>
      <c r="CR419" s="267"/>
      <c r="CS419" s="267"/>
      <c r="CT419" s="267"/>
      <c r="CU419" s="267"/>
      <c r="CV419" s="267"/>
      <c r="CW419" s="267"/>
      <c r="CX419" s="267"/>
      <c r="CY419" s="267"/>
      <c r="CZ419" s="267"/>
      <c r="DA419" s="267"/>
      <c r="DB419" s="267"/>
      <c r="DC419" s="267"/>
      <c r="DD419" s="267"/>
      <c r="DE419" s="267"/>
      <c r="DF419" s="267"/>
      <c r="DG419" s="267"/>
      <c r="DH419" s="267"/>
      <c r="DI419" s="267"/>
      <c r="DJ419" s="267"/>
      <c r="DK419" s="267"/>
      <c r="DL419" s="267"/>
      <c r="DM419" s="267"/>
      <c r="DN419" s="267"/>
      <c r="DO419" s="267"/>
      <c r="DP419" s="267"/>
      <c r="DQ419" s="267"/>
      <c r="DR419" s="267"/>
      <c r="DS419" s="267"/>
      <c r="DT419" s="267"/>
      <c r="DU419" s="267"/>
      <c r="DV419" s="267"/>
      <c r="DW419" s="267"/>
      <c r="DX419" s="267"/>
      <c r="DY419" s="267"/>
      <c r="DZ419" s="267"/>
      <c r="EA419" s="267"/>
      <c r="EB419" s="267"/>
      <c r="EC419" s="267"/>
      <c r="ED419" s="267"/>
      <c r="EE419" s="267"/>
      <c r="EF419" s="267"/>
      <c r="EG419" s="267"/>
      <c r="EH419" s="267"/>
      <c r="EI419" s="267"/>
      <c r="EJ419" s="267"/>
      <c r="EK419" s="267"/>
      <c r="EL419" s="267"/>
      <c r="EM419" s="267"/>
      <c r="EN419" s="267"/>
      <c r="EO419" s="267"/>
      <c r="EP419" s="267"/>
      <c r="EQ419" s="267"/>
      <c r="ER419" s="267"/>
    </row>
    <row r="420" spans="1:148" x14ac:dyDescent="0.35">
      <c r="A420" s="267"/>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c r="AI420" s="267"/>
      <c r="AJ420" s="267"/>
      <c r="AK420" s="267"/>
      <c r="AL420" s="267"/>
      <c r="AM420" s="267"/>
      <c r="AN420" s="267"/>
      <c r="AO420" s="267"/>
      <c r="AP420" s="267"/>
      <c r="AQ420" s="267"/>
      <c r="AR420" s="267"/>
      <c r="AS420" s="267"/>
      <c r="AT420" s="267"/>
      <c r="AU420" s="267"/>
      <c r="AV420" s="267"/>
      <c r="AW420" s="267"/>
      <c r="AX420" s="267"/>
      <c r="AY420" s="267"/>
      <c r="AZ420" s="267"/>
      <c r="BA420" s="267"/>
      <c r="BB420" s="267"/>
      <c r="BC420" s="267"/>
      <c r="BD420" s="267"/>
      <c r="BE420" s="267"/>
      <c r="BF420" s="267"/>
      <c r="BG420" s="267"/>
      <c r="BH420" s="267"/>
      <c r="BI420" s="267"/>
      <c r="BJ420" s="267"/>
      <c r="BK420" s="267"/>
      <c r="BL420" s="267"/>
      <c r="BM420" s="267"/>
      <c r="BN420" s="267"/>
      <c r="BO420" s="267"/>
      <c r="BP420" s="267"/>
      <c r="BQ420" s="267"/>
      <c r="BR420" s="267"/>
      <c r="BS420" s="267"/>
      <c r="BT420" s="267"/>
      <c r="BU420" s="267"/>
      <c r="BV420" s="267"/>
      <c r="BW420" s="267"/>
      <c r="BX420" s="267"/>
      <c r="BY420" s="267"/>
      <c r="BZ420" s="267"/>
      <c r="CA420" s="267"/>
      <c r="CB420" s="267"/>
      <c r="CC420" s="267"/>
      <c r="CD420" s="267"/>
      <c r="CE420" s="267"/>
      <c r="CF420" s="267"/>
      <c r="CG420" s="267"/>
      <c r="CH420" s="267"/>
      <c r="CI420" s="267"/>
      <c r="CJ420" s="267"/>
      <c r="CK420" s="267"/>
      <c r="CL420" s="267"/>
      <c r="CM420" s="267"/>
      <c r="CN420" s="267"/>
      <c r="CO420" s="267"/>
      <c r="CP420" s="267"/>
      <c r="CQ420" s="267"/>
      <c r="CR420" s="267"/>
      <c r="CS420" s="267"/>
      <c r="CT420" s="267"/>
      <c r="CU420" s="267"/>
      <c r="CV420" s="267"/>
      <c r="CW420" s="267"/>
      <c r="CX420" s="267"/>
      <c r="CY420" s="267"/>
      <c r="CZ420" s="267"/>
      <c r="DA420" s="267"/>
      <c r="DB420" s="267"/>
      <c r="DC420" s="267"/>
      <c r="DD420" s="267"/>
      <c r="DE420" s="267"/>
      <c r="DF420" s="267"/>
      <c r="DG420" s="267"/>
      <c r="DH420" s="267"/>
      <c r="DI420" s="267"/>
      <c r="DJ420" s="267"/>
      <c r="DK420" s="267"/>
      <c r="DL420" s="267"/>
      <c r="DM420" s="267"/>
      <c r="DN420" s="267"/>
      <c r="DO420" s="267"/>
      <c r="DP420" s="267"/>
      <c r="DQ420" s="267"/>
      <c r="DR420" s="267"/>
      <c r="DS420" s="267"/>
      <c r="DT420" s="267"/>
      <c r="DU420" s="267"/>
      <c r="DV420" s="267"/>
      <c r="DW420" s="267"/>
      <c r="DX420" s="267"/>
      <c r="DY420" s="267"/>
      <c r="DZ420" s="267"/>
      <c r="EA420" s="267"/>
      <c r="EB420" s="267"/>
      <c r="EC420" s="267"/>
      <c r="ED420" s="267"/>
      <c r="EE420" s="267"/>
      <c r="EF420" s="267"/>
      <c r="EG420" s="267"/>
      <c r="EH420" s="267"/>
      <c r="EI420" s="267"/>
      <c r="EJ420" s="267"/>
      <c r="EK420" s="267"/>
      <c r="EL420" s="267"/>
      <c r="EM420" s="267"/>
      <c r="EN420" s="267"/>
      <c r="EO420" s="267"/>
      <c r="EP420" s="267"/>
      <c r="EQ420" s="267"/>
      <c r="ER420" s="267"/>
    </row>
    <row r="421" spans="1:148" x14ac:dyDescent="0.35">
      <c r="A421" s="267"/>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c r="AA421" s="267"/>
      <c r="AB421" s="267"/>
      <c r="AC421" s="267"/>
      <c r="AD421" s="267"/>
      <c r="AE421" s="267"/>
      <c r="AF421" s="267"/>
      <c r="AG421" s="267"/>
      <c r="AH421" s="267"/>
      <c r="AI421" s="267"/>
      <c r="AJ421" s="267"/>
      <c r="AK421" s="267"/>
      <c r="AL421" s="267"/>
      <c r="AM421" s="267"/>
      <c r="AN421" s="267"/>
      <c r="AO421" s="267"/>
      <c r="AP421" s="267"/>
      <c r="AQ421" s="267"/>
      <c r="AR421" s="267"/>
      <c r="AS421" s="267"/>
      <c r="AT421" s="267"/>
      <c r="AU421" s="267"/>
      <c r="AV421" s="267"/>
      <c r="AW421" s="267"/>
      <c r="AX421" s="267"/>
      <c r="AY421" s="267"/>
      <c r="AZ421" s="267"/>
      <c r="BA421" s="267"/>
      <c r="BB421" s="267"/>
      <c r="BC421" s="267"/>
      <c r="BD421" s="267"/>
      <c r="BE421" s="267"/>
      <c r="BF421" s="267"/>
      <c r="BG421" s="267"/>
      <c r="BH421" s="267"/>
      <c r="BI421" s="267"/>
      <c r="BJ421" s="267"/>
      <c r="BK421" s="267"/>
      <c r="BL421" s="267"/>
      <c r="BM421" s="267"/>
      <c r="BN421" s="267"/>
      <c r="BO421" s="267"/>
      <c r="BP421" s="267"/>
      <c r="BQ421" s="267"/>
      <c r="BR421" s="267"/>
      <c r="BS421" s="267"/>
      <c r="BT421" s="267"/>
      <c r="BU421" s="267"/>
      <c r="BV421" s="267"/>
      <c r="BW421" s="267"/>
      <c r="BX421" s="267"/>
      <c r="BY421" s="267"/>
      <c r="BZ421" s="267"/>
      <c r="CA421" s="267"/>
      <c r="CB421" s="267"/>
      <c r="CC421" s="267"/>
      <c r="CD421" s="267"/>
      <c r="CE421" s="267"/>
      <c r="CF421" s="267"/>
      <c r="CG421" s="267"/>
      <c r="CH421" s="267"/>
      <c r="CI421" s="267"/>
      <c r="CJ421" s="267"/>
      <c r="CK421" s="267"/>
      <c r="CL421" s="267"/>
      <c r="CM421" s="267"/>
      <c r="CN421" s="267"/>
      <c r="CO421" s="267"/>
      <c r="CP421" s="267"/>
      <c r="CQ421" s="267"/>
      <c r="CR421" s="267"/>
      <c r="CS421" s="267"/>
      <c r="CT421" s="267"/>
      <c r="CU421" s="267"/>
      <c r="CV421" s="267"/>
      <c r="CW421" s="267"/>
      <c r="CX421" s="267"/>
      <c r="CY421" s="267"/>
      <c r="CZ421" s="267"/>
      <c r="DA421" s="267"/>
      <c r="DB421" s="267"/>
      <c r="DC421" s="267"/>
      <c r="DD421" s="267"/>
      <c r="DE421" s="267"/>
      <c r="DF421" s="267"/>
      <c r="DG421" s="267"/>
      <c r="DH421" s="267"/>
      <c r="DI421" s="267"/>
      <c r="DJ421" s="267"/>
      <c r="DK421" s="267"/>
      <c r="DL421" s="267"/>
      <c r="DM421" s="267"/>
      <c r="DN421" s="267"/>
      <c r="DO421" s="267"/>
      <c r="DP421" s="267"/>
      <c r="DQ421" s="267"/>
      <c r="DR421" s="267"/>
      <c r="DS421" s="267"/>
      <c r="DT421" s="267"/>
      <c r="DU421" s="267"/>
      <c r="DV421" s="267"/>
      <c r="DW421" s="267"/>
      <c r="DX421" s="267"/>
      <c r="DY421" s="267"/>
      <c r="DZ421" s="267"/>
      <c r="EA421" s="267"/>
      <c r="EB421" s="267"/>
      <c r="EC421" s="267"/>
      <c r="ED421" s="267"/>
      <c r="EE421" s="267"/>
      <c r="EF421" s="267"/>
      <c r="EG421" s="267"/>
      <c r="EH421" s="267"/>
      <c r="EI421" s="267"/>
      <c r="EJ421" s="267"/>
      <c r="EK421" s="267"/>
      <c r="EL421" s="267"/>
      <c r="EM421" s="267"/>
      <c r="EN421" s="267"/>
      <c r="EO421" s="267"/>
      <c r="EP421" s="267"/>
      <c r="EQ421" s="267"/>
      <c r="ER421" s="267"/>
    </row>
    <row r="422" spans="1:148" x14ac:dyDescent="0.35">
      <c r="A422" s="267"/>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c r="AA422" s="267"/>
      <c r="AB422" s="267"/>
      <c r="AC422" s="267"/>
      <c r="AD422" s="267"/>
      <c r="AE422" s="267"/>
      <c r="AF422" s="267"/>
      <c r="AG422" s="267"/>
      <c r="AH422" s="267"/>
      <c r="AI422" s="267"/>
      <c r="AJ422" s="267"/>
      <c r="AK422" s="267"/>
      <c r="AL422" s="267"/>
      <c r="AM422" s="267"/>
      <c r="AN422" s="267"/>
      <c r="AO422" s="267"/>
      <c r="AP422" s="267"/>
      <c r="AQ422" s="267"/>
      <c r="AR422" s="267"/>
      <c r="AS422" s="267"/>
      <c r="AT422" s="267"/>
      <c r="AU422" s="267"/>
      <c r="AV422" s="267"/>
      <c r="AW422" s="267"/>
      <c r="AX422" s="267"/>
      <c r="AY422" s="267"/>
      <c r="AZ422" s="267"/>
      <c r="BA422" s="267"/>
      <c r="BB422" s="267"/>
      <c r="BC422" s="267"/>
      <c r="BD422" s="267"/>
      <c r="BE422" s="267"/>
      <c r="BF422" s="267"/>
      <c r="BG422" s="267"/>
      <c r="BH422" s="267"/>
      <c r="BI422" s="267"/>
      <c r="BJ422" s="267"/>
      <c r="BK422" s="267"/>
      <c r="BL422" s="267"/>
      <c r="BM422" s="267"/>
      <c r="BN422" s="267"/>
      <c r="BO422" s="267"/>
      <c r="BP422" s="267"/>
      <c r="BQ422" s="267"/>
      <c r="BR422" s="267"/>
      <c r="BS422" s="267"/>
      <c r="BT422" s="267"/>
      <c r="BU422" s="267"/>
      <c r="BV422" s="267"/>
      <c r="BW422" s="267"/>
      <c r="BX422" s="267"/>
      <c r="BY422" s="267"/>
      <c r="BZ422" s="267"/>
      <c r="CA422" s="267"/>
      <c r="CB422" s="267"/>
      <c r="CC422" s="267"/>
      <c r="CD422" s="267"/>
      <c r="CE422" s="267"/>
      <c r="CF422" s="267"/>
      <c r="CG422" s="267"/>
      <c r="CH422" s="267"/>
      <c r="CI422" s="267"/>
      <c r="CJ422" s="267"/>
      <c r="CK422" s="267"/>
      <c r="CL422" s="267"/>
      <c r="CM422" s="267"/>
      <c r="CN422" s="267"/>
      <c r="CO422" s="267"/>
      <c r="CP422" s="267"/>
      <c r="CQ422" s="267"/>
      <c r="CR422" s="267"/>
      <c r="CS422" s="267"/>
      <c r="CT422" s="267"/>
      <c r="CU422" s="267"/>
      <c r="CV422" s="267"/>
      <c r="CW422" s="267"/>
      <c r="CX422" s="267"/>
      <c r="CY422" s="267"/>
      <c r="CZ422" s="267"/>
      <c r="DA422" s="267"/>
      <c r="DB422" s="267"/>
      <c r="DC422" s="267"/>
      <c r="DD422" s="267"/>
      <c r="DE422" s="267"/>
      <c r="DF422" s="267"/>
      <c r="DG422" s="267"/>
      <c r="DH422" s="267"/>
      <c r="DI422" s="267"/>
      <c r="DJ422" s="267"/>
      <c r="DK422" s="267"/>
      <c r="DL422" s="267"/>
      <c r="DM422" s="267"/>
      <c r="DN422" s="267"/>
      <c r="DO422" s="267"/>
      <c r="DP422" s="267"/>
      <c r="DQ422" s="267"/>
      <c r="DR422" s="267"/>
      <c r="DS422" s="267"/>
      <c r="DT422" s="267"/>
      <c r="DU422" s="267"/>
      <c r="DV422" s="267"/>
      <c r="DW422" s="267"/>
      <c r="DX422" s="267"/>
      <c r="DY422" s="267"/>
      <c r="DZ422" s="267"/>
      <c r="EA422" s="267"/>
      <c r="EB422" s="267"/>
      <c r="EC422" s="267"/>
      <c r="ED422" s="267"/>
      <c r="EE422" s="267"/>
      <c r="EF422" s="267"/>
      <c r="EG422" s="267"/>
      <c r="EH422" s="267"/>
      <c r="EI422" s="267"/>
      <c r="EJ422" s="267"/>
      <c r="EK422" s="267"/>
      <c r="EL422" s="267"/>
      <c r="EM422" s="267"/>
      <c r="EN422" s="267"/>
      <c r="EO422" s="267"/>
      <c r="EP422" s="267"/>
      <c r="EQ422" s="267"/>
      <c r="ER422" s="267"/>
    </row>
  </sheetData>
  <autoFilter ref="A1:A422" xr:uid="{00000000-0001-0000-1100-000000000000}"/>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92D050"/>
  </sheetPr>
  <dimension ref="A1:EJ414"/>
  <sheetViews>
    <sheetView showGridLines="0" zoomScale="60" zoomScaleNormal="60" workbookViewId="0">
      <pane xSplit="1" ySplit="1" topLeftCell="B223" activePane="bottomRight" state="frozen"/>
      <selection pane="topRight" activeCell="M47" sqref="M47"/>
      <selection pane="bottomLeft" activeCell="M47" sqref="M47"/>
      <selection pane="bottomRight" activeCell="M260" sqref="M260"/>
    </sheetView>
  </sheetViews>
  <sheetFormatPr defaultColWidth="9.07421875" defaultRowHeight="15.5" x14ac:dyDescent="0.35"/>
  <cols>
    <col min="1" max="1" width="12.3046875" style="400" customWidth="1"/>
    <col min="2" max="2" width="17.3046875" style="400" bestFit="1" customWidth="1"/>
    <col min="3" max="3" width="17.84375" style="400" bestFit="1" customWidth="1"/>
    <col min="4" max="4" width="15.69140625" style="400" bestFit="1" customWidth="1"/>
    <col min="5" max="5" width="15.07421875" style="400" bestFit="1" customWidth="1"/>
    <col min="6" max="6" width="15.4609375" style="400" bestFit="1" customWidth="1"/>
    <col min="7" max="7" width="13.3046875" style="400" bestFit="1" customWidth="1"/>
    <col min="8" max="8" width="15.3046875" style="400" bestFit="1" customWidth="1"/>
    <col min="9" max="9" width="15.69140625" style="400" bestFit="1" customWidth="1"/>
    <col min="10" max="10" width="13.3046875" style="400" bestFit="1" customWidth="1"/>
    <col min="11" max="11" width="17.07421875" style="400" bestFit="1" customWidth="1"/>
    <col min="12" max="12" width="17.4609375" style="400" bestFit="1" customWidth="1"/>
    <col min="13" max="13" width="15.3046875" style="400" bestFit="1" customWidth="1"/>
    <col min="14" max="14" width="15.84375" style="400" bestFit="1" customWidth="1"/>
    <col min="15" max="15" width="16.07421875" style="400" bestFit="1" customWidth="1"/>
    <col min="16" max="16" width="13.84375" style="400" bestFit="1" customWidth="1"/>
    <col min="17" max="17" width="15.84375" style="400" bestFit="1" customWidth="1"/>
    <col min="18" max="18" width="16.07421875" style="400" bestFit="1" customWidth="1"/>
    <col min="19" max="19" width="13.84375" style="400" bestFit="1" customWidth="1"/>
    <col min="20" max="20" width="18.4609375" style="400" bestFit="1" customWidth="1"/>
    <col min="21" max="21" width="18.84375" style="400" bestFit="1" customWidth="1"/>
    <col min="22" max="22" width="16.84375" style="400" bestFit="1" customWidth="1"/>
    <col min="23" max="23" width="18.07421875" style="400" bestFit="1" customWidth="1"/>
    <col min="24" max="24" width="18.3046875" style="400" bestFit="1" customWidth="1"/>
    <col min="25" max="25" width="16.3046875" style="400" bestFit="1" customWidth="1"/>
    <col min="26" max="26" width="18.3046875" style="400" bestFit="1" customWidth="1"/>
    <col min="27" max="27" width="18.69140625" style="400" bestFit="1" customWidth="1"/>
    <col min="28" max="28" width="16.4609375" style="400" bestFit="1" customWidth="1"/>
    <col min="29" max="29" width="20.84375" style="400" bestFit="1" customWidth="1"/>
    <col min="30" max="30" width="21.07421875" style="400" bestFit="1" customWidth="1"/>
    <col min="31" max="31" width="18.84375" style="400" bestFit="1" customWidth="1"/>
    <col min="32" max="32" width="16.84375" style="400" bestFit="1" customWidth="1"/>
    <col min="33" max="33" width="17.07421875" style="400" bestFit="1" customWidth="1"/>
    <col min="34" max="34" width="15.07421875" style="400" bestFit="1" customWidth="1"/>
    <col min="35" max="35" width="13.07421875" style="400" bestFit="1" customWidth="1"/>
    <col min="36" max="36" width="13.4609375" style="400" bestFit="1" customWidth="1"/>
    <col min="37" max="37" width="11.3046875" style="400" bestFit="1" customWidth="1"/>
    <col min="38" max="38" width="13.3046875" style="400" bestFit="1" customWidth="1"/>
    <col min="39" max="39" width="13.69140625" style="400" bestFit="1" customWidth="1"/>
    <col min="40" max="40" width="11.4609375" style="400" bestFit="1" customWidth="1"/>
    <col min="41" max="41" width="15.07421875" style="400" bestFit="1" customWidth="1"/>
    <col min="42" max="42" width="15.4609375" style="400" bestFit="1" customWidth="1"/>
    <col min="43" max="43" width="13.3046875" style="400" bestFit="1" customWidth="1"/>
    <col min="44" max="44" width="13.4609375" style="400" bestFit="1" customWidth="1"/>
    <col min="45" max="45" width="13.84375" style="400" bestFit="1" customWidth="1"/>
    <col min="46" max="46" width="11.84375" style="400" bestFit="1" customWidth="1"/>
    <col min="47" max="47" width="14.07421875" style="400" bestFit="1" customWidth="1"/>
    <col min="48" max="48" width="14.3046875" style="400" bestFit="1" customWidth="1"/>
    <col min="49" max="49" width="12.3046875" style="400" bestFit="1" customWidth="1"/>
    <col min="50" max="50" width="14.4609375" style="400" bestFit="1" customWidth="1"/>
    <col min="51" max="51" width="14.84375" style="400" bestFit="1" customWidth="1"/>
    <col min="52" max="52" width="12.84375" style="400" bestFit="1" customWidth="1"/>
    <col min="53" max="53" width="13.4609375" style="400" bestFit="1" customWidth="1"/>
    <col min="54" max="54" width="13.84375" style="400" bestFit="1" customWidth="1"/>
    <col min="55" max="55" width="11.84375" style="400" bestFit="1" customWidth="1"/>
    <col min="56" max="56" width="13.3046875" style="400" bestFit="1" customWidth="1"/>
    <col min="57" max="57" width="13.84375" style="400" bestFit="1" customWidth="1"/>
    <col min="58" max="58" width="11.69140625" style="400" bestFit="1" customWidth="1"/>
    <col min="59" max="59" width="15.07421875" style="400" bestFit="1" customWidth="1"/>
    <col min="60" max="60" width="15.3046875" style="400" bestFit="1" customWidth="1"/>
    <col min="61" max="61" width="13.07421875" style="400" bestFit="1" customWidth="1"/>
    <col min="62" max="62" width="14.3046875" style="400" bestFit="1" customWidth="1"/>
    <col min="63" max="63" width="14.84375" style="400" bestFit="1" customWidth="1"/>
    <col min="64" max="64" width="12.69140625" style="400" bestFit="1" customWidth="1"/>
    <col min="65" max="65" width="16.07421875" style="400" bestFit="1" customWidth="1"/>
    <col min="66" max="66" width="16.3046875" style="400" bestFit="1" customWidth="1"/>
    <col min="67" max="67" width="14.07421875" style="400" bestFit="1" customWidth="1"/>
    <col min="68" max="68" width="16.4609375" style="400" bestFit="1" customWidth="1"/>
    <col min="69" max="69" width="16.84375" style="400" bestFit="1" customWidth="1"/>
    <col min="70" max="70" width="14.69140625" style="400" bestFit="1" customWidth="1"/>
    <col min="71" max="71" width="14.84375" style="400" bestFit="1" customWidth="1"/>
    <col min="72" max="72" width="15.07421875" style="400" bestFit="1" customWidth="1"/>
    <col min="73" max="73" width="12.84375" style="400" bestFit="1" customWidth="1"/>
    <col min="74" max="74" width="16.84375" style="400" bestFit="1" customWidth="1"/>
    <col min="75" max="75" width="17.07421875" style="400" bestFit="1" customWidth="1"/>
    <col min="76" max="76" width="15.07421875" style="400" bestFit="1" customWidth="1"/>
    <col min="77" max="77" width="16.07421875" style="400" bestFit="1" customWidth="1"/>
    <col min="78" max="78" width="16.4609375" style="400" bestFit="1" customWidth="1"/>
    <col min="79" max="79" width="14.3046875" style="400" bestFit="1" customWidth="1"/>
    <col min="80" max="80" width="14.07421875" style="400" bestFit="1" customWidth="1"/>
    <col min="81" max="81" width="14.3046875" style="400" bestFit="1" customWidth="1"/>
    <col min="82" max="82" width="12.3046875" style="400" bestFit="1" customWidth="1"/>
    <col min="83" max="83" width="13.84375" style="400" bestFit="1" customWidth="1"/>
    <col min="84" max="84" width="14.07421875" style="400" bestFit="1" customWidth="1"/>
    <col min="85" max="85" width="11.84375" style="400" bestFit="1" customWidth="1"/>
    <col min="86" max="86" width="15.07421875" style="400" bestFit="1" customWidth="1"/>
    <col min="87" max="87" width="15.4609375" style="400" bestFit="1" customWidth="1"/>
    <col min="88" max="88" width="13.3046875" style="400" bestFit="1" customWidth="1"/>
    <col min="89" max="89" width="14.07421875" style="400" bestFit="1" customWidth="1"/>
    <col min="90" max="90" width="14.4609375" style="400" bestFit="1" customWidth="1"/>
    <col min="91" max="91" width="12.3046875" style="400" bestFit="1" customWidth="1"/>
    <col min="92" max="92" width="14.3046875" style="400" bestFit="1" customWidth="1"/>
    <col min="93" max="93" width="14.84375" style="400" bestFit="1" customWidth="1"/>
    <col min="94" max="94" width="12.69140625" style="400" bestFit="1" customWidth="1"/>
    <col min="95" max="95" width="15.07421875" style="400" bestFit="1" customWidth="1"/>
    <col min="96" max="96" width="15.3046875" style="400" bestFit="1" customWidth="1"/>
    <col min="97" max="97" width="13.07421875" style="400" bestFit="1" customWidth="1"/>
    <col min="98" max="98" width="14.84375" style="400" bestFit="1" customWidth="1"/>
    <col min="99" max="99" width="15.3046875" style="400" bestFit="1" customWidth="1"/>
    <col min="100" max="100" width="13.07421875" style="400" bestFit="1" customWidth="1"/>
    <col min="101" max="101" width="14.69140625" style="400" bestFit="1" customWidth="1"/>
    <col min="102" max="102" width="15.07421875" style="400" bestFit="1" customWidth="1"/>
    <col min="103" max="103" width="12.84375" style="400" bestFit="1" customWidth="1"/>
    <col min="104" max="106" width="12.84375" style="400" customWidth="1"/>
    <col min="107" max="107" width="13.84375" style="400" bestFit="1" customWidth="1"/>
    <col min="108" max="108" width="14.07421875" style="400" bestFit="1" customWidth="1"/>
    <col min="109" max="109" width="11.84375" style="400" bestFit="1" customWidth="1"/>
    <col min="110" max="110" width="13.3046875" style="400" bestFit="1" customWidth="1"/>
    <col min="111" max="111" width="13.69140625" style="400" bestFit="1" customWidth="1"/>
    <col min="112" max="112" width="11.4609375" style="400" bestFit="1" customWidth="1"/>
    <col min="113" max="113" width="14.07421875" style="400" bestFit="1" customWidth="1"/>
    <col min="114" max="114" width="14.4609375" style="400" bestFit="1" customWidth="1"/>
    <col min="115" max="115" width="12.3046875" style="400" bestFit="1" customWidth="1"/>
    <col min="116" max="116" width="17.84375" style="400" bestFit="1" customWidth="1"/>
    <col min="117" max="117" width="18.07421875" style="400" bestFit="1" customWidth="1"/>
    <col min="118" max="118" width="16.07421875" style="400" bestFit="1" customWidth="1"/>
    <col min="119" max="119" width="14.84375" style="400" bestFit="1" customWidth="1"/>
    <col min="120" max="120" width="15.3046875" style="400" bestFit="1" customWidth="1"/>
    <col min="121" max="121" width="13.07421875" style="400" bestFit="1" customWidth="1"/>
    <col min="122" max="122" width="24.84375" style="402" bestFit="1" customWidth="1"/>
    <col min="123" max="123" width="8.84375" style="402" bestFit="1" customWidth="1"/>
    <col min="124" max="124" width="27.07421875" style="402" bestFit="1" customWidth="1"/>
    <col min="125" max="125" width="11.3046875" style="402" bestFit="1" customWidth="1"/>
    <col min="126" max="126" width="10.4609375" style="402" bestFit="1" customWidth="1"/>
    <col min="127" max="127" width="12.07421875" style="402" bestFit="1" customWidth="1"/>
    <col min="128" max="128" width="14.3046875" style="402" bestFit="1" customWidth="1"/>
    <col min="129" max="129" width="12.4609375" style="402" bestFit="1" customWidth="1"/>
    <col min="130" max="130" width="17.84375" style="402" bestFit="1" customWidth="1"/>
    <col min="131" max="131" width="12.07421875" style="402" bestFit="1" customWidth="1"/>
    <col min="132" max="132" width="12.84375" style="402" bestFit="1" customWidth="1"/>
    <col min="133" max="133" width="9.84375" style="402" bestFit="1" customWidth="1"/>
    <col min="134" max="134" width="10.69140625" style="402" bestFit="1" customWidth="1"/>
    <col min="135" max="136" width="9.84375" style="402" bestFit="1" customWidth="1"/>
    <col min="137" max="137" width="18.4609375" style="402" bestFit="1" customWidth="1"/>
    <col min="138" max="138" width="19.3046875" style="402" bestFit="1" customWidth="1"/>
    <col min="139" max="139" width="10.07421875" style="402" bestFit="1" customWidth="1"/>
    <col min="140" max="140" width="10.4609375" style="402" bestFit="1" customWidth="1"/>
    <col min="141" max="16384" width="9.07421875" style="400"/>
  </cols>
  <sheetData>
    <row r="1" spans="1:140" x14ac:dyDescent="0.35">
      <c r="A1" s="398" t="s">
        <v>2382</v>
      </c>
      <c r="B1" s="398" t="s">
        <v>2234</v>
      </c>
      <c r="C1" s="398" t="s">
        <v>2235</v>
      </c>
      <c r="D1" s="398" t="s">
        <v>2236</v>
      </c>
      <c r="E1" s="398" t="s">
        <v>2237</v>
      </c>
      <c r="F1" s="398" t="s">
        <v>2238</v>
      </c>
      <c r="G1" s="398" t="s">
        <v>2239</v>
      </c>
      <c r="H1" s="398" t="s">
        <v>2240</v>
      </c>
      <c r="I1" s="398" t="s">
        <v>2241</v>
      </c>
      <c r="J1" s="398" t="s">
        <v>2242</v>
      </c>
      <c r="K1" s="398" t="s">
        <v>2243</v>
      </c>
      <c r="L1" s="398" t="s">
        <v>2244</v>
      </c>
      <c r="M1" s="398" t="s">
        <v>2245</v>
      </c>
      <c r="N1" s="398" t="s">
        <v>2246</v>
      </c>
      <c r="O1" s="398" t="s">
        <v>2247</v>
      </c>
      <c r="P1" s="398" t="s">
        <v>2248</v>
      </c>
      <c r="Q1" s="398" t="s">
        <v>2249</v>
      </c>
      <c r="R1" s="398" t="s">
        <v>2250</v>
      </c>
      <c r="S1" s="398" t="s">
        <v>2251</v>
      </c>
      <c r="T1" s="398" t="s">
        <v>2252</v>
      </c>
      <c r="U1" s="398" t="s">
        <v>2253</v>
      </c>
      <c r="V1" s="398" t="s">
        <v>2254</v>
      </c>
      <c r="W1" s="398" t="s">
        <v>2255</v>
      </c>
      <c r="X1" s="398" t="s">
        <v>2256</v>
      </c>
      <c r="Y1" s="398" t="s">
        <v>2257</v>
      </c>
      <c r="Z1" s="398" t="s">
        <v>2258</v>
      </c>
      <c r="AA1" s="398" t="s">
        <v>2259</v>
      </c>
      <c r="AB1" s="398" t="s">
        <v>2260</v>
      </c>
      <c r="AC1" s="398" t="s">
        <v>2261</v>
      </c>
      <c r="AD1" s="398" t="s">
        <v>2262</v>
      </c>
      <c r="AE1" s="398" t="s">
        <v>2263</v>
      </c>
      <c r="AF1" s="398" t="s">
        <v>2264</v>
      </c>
      <c r="AG1" s="398" t="s">
        <v>2265</v>
      </c>
      <c r="AH1" s="398" t="s">
        <v>2266</v>
      </c>
      <c r="AI1" s="398" t="s">
        <v>2267</v>
      </c>
      <c r="AJ1" s="398" t="s">
        <v>2268</v>
      </c>
      <c r="AK1" s="398" t="s">
        <v>2269</v>
      </c>
      <c r="AL1" s="398" t="s">
        <v>2270</v>
      </c>
      <c r="AM1" s="398" t="s">
        <v>2271</v>
      </c>
      <c r="AN1" s="398" t="s">
        <v>2272</v>
      </c>
      <c r="AO1" s="398" t="s">
        <v>2273</v>
      </c>
      <c r="AP1" s="398" t="s">
        <v>2274</v>
      </c>
      <c r="AQ1" s="398" t="s">
        <v>2275</v>
      </c>
      <c r="AR1" s="398" t="s">
        <v>2276</v>
      </c>
      <c r="AS1" s="398" t="s">
        <v>2277</v>
      </c>
      <c r="AT1" s="398" t="s">
        <v>2278</v>
      </c>
      <c r="AU1" s="398" t="s">
        <v>2279</v>
      </c>
      <c r="AV1" s="398" t="s">
        <v>2280</v>
      </c>
      <c r="AW1" s="398" t="s">
        <v>2281</v>
      </c>
      <c r="AX1" s="398" t="s">
        <v>2282</v>
      </c>
      <c r="AY1" s="398" t="s">
        <v>2283</v>
      </c>
      <c r="AZ1" s="398" t="s">
        <v>2284</v>
      </c>
      <c r="BA1" s="398" t="s">
        <v>2285</v>
      </c>
      <c r="BB1" s="398" t="s">
        <v>2286</v>
      </c>
      <c r="BC1" s="398" t="s">
        <v>2287</v>
      </c>
      <c r="BD1" s="398" t="s">
        <v>2288</v>
      </c>
      <c r="BE1" s="398" t="s">
        <v>2289</v>
      </c>
      <c r="BF1" s="398" t="s">
        <v>2290</v>
      </c>
      <c r="BG1" s="398" t="s">
        <v>2291</v>
      </c>
      <c r="BH1" s="398" t="s">
        <v>2292</v>
      </c>
      <c r="BI1" s="398" t="s">
        <v>2293</v>
      </c>
      <c r="BJ1" s="398" t="s">
        <v>2294</v>
      </c>
      <c r="BK1" s="398" t="s">
        <v>2295</v>
      </c>
      <c r="BL1" s="398" t="s">
        <v>2296</v>
      </c>
      <c r="BM1" s="398" t="s">
        <v>2297</v>
      </c>
      <c r="BN1" s="398" t="s">
        <v>2298</v>
      </c>
      <c r="BO1" s="398" t="s">
        <v>2299</v>
      </c>
      <c r="BP1" s="398" t="s">
        <v>2300</v>
      </c>
      <c r="BQ1" s="398" t="s">
        <v>2301</v>
      </c>
      <c r="BR1" s="398" t="s">
        <v>2302</v>
      </c>
      <c r="BS1" s="398" t="s">
        <v>2303</v>
      </c>
      <c r="BT1" s="398" t="s">
        <v>2304</v>
      </c>
      <c r="BU1" s="398" t="s">
        <v>2305</v>
      </c>
      <c r="BV1" s="398" t="s">
        <v>2306</v>
      </c>
      <c r="BW1" s="398" t="s">
        <v>2307</v>
      </c>
      <c r="BX1" s="398" t="s">
        <v>2308</v>
      </c>
      <c r="BY1" s="398" t="s">
        <v>2309</v>
      </c>
      <c r="BZ1" s="398" t="s">
        <v>2310</v>
      </c>
      <c r="CA1" s="398" t="s">
        <v>2311</v>
      </c>
      <c r="CB1" s="398" t="s">
        <v>2312</v>
      </c>
      <c r="CC1" s="398" t="s">
        <v>2313</v>
      </c>
      <c r="CD1" s="398" t="s">
        <v>2314</v>
      </c>
      <c r="CE1" s="398" t="s">
        <v>2315</v>
      </c>
      <c r="CF1" s="398" t="s">
        <v>2316</v>
      </c>
      <c r="CG1" s="398" t="s">
        <v>2317</v>
      </c>
      <c r="CH1" s="398" t="s">
        <v>2318</v>
      </c>
      <c r="CI1" s="398" t="s">
        <v>2319</v>
      </c>
      <c r="CJ1" s="398" t="s">
        <v>2320</v>
      </c>
      <c r="CK1" s="398" t="s">
        <v>2321</v>
      </c>
      <c r="CL1" s="398" t="s">
        <v>2322</v>
      </c>
      <c r="CM1" s="398" t="s">
        <v>2323</v>
      </c>
      <c r="CN1" s="398" t="s">
        <v>2324</v>
      </c>
      <c r="CO1" s="398" t="s">
        <v>2325</v>
      </c>
      <c r="CP1" s="398" t="s">
        <v>2326</v>
      </c>
      <c r="CQ1" s="398" t="s">
        <v>2327</v>
      </c>
      <c r="CR1" s="398" t="s">
        <v>2328</v>
      </c>
      <c r="CS1" s="398" t="s">
        <v>2329</v>
      </c>
      <c r="CT1" s="398" t="s">
        <v>2330</v>
      </c>
      <c r="CU1" s="398" t="s">
        <v>2331</v>
      </c>
      <c r="CV1" s="398" t="s">
        <v>2332</v>
      </c>
      <c r="CW1" s="398" t="s">
        <v>2333</v>
      </c>
      <c r="CX1" s="398" t="s">
        <v>2334</v>
      </c>
      <c r="CY1" s="398" t="s">
        <v>2335</v>
      </c>
      <c r="CZ1" s="398" t="s">
        <v>2336</v>
      </c>
      <c r="DA1" s="398" t="s">
        <v>2337</v>
      </c>
      <c r="DB1" s="398" t="s">
        <v>2338</v>
      </c>
      <c r="DC1" s="398" t="s">
        <v>2339</v>
      </c>
      <c r="DD1" s="398" t="s">
        <v>2340</v>
      </c>
      <c r="DE1" s="398" t="s">
        <v>2341</v>
      </c>
      <c r="DF1" s="398" t="s">
        <v>2342</v>
      </c>
      <c r="DG1" s="398" t="s">
        <v>2343</v>
      </c>
      <c r="DH1" s="398" t="s">
        <v>2344</v>
      </c>
      <c r="DI1" s="398" t="s">
        <v>2345</v>
      </c>
      <c r="DJ1" s="398" t="s">
        <v>2346</v>
      </c>
      <c r="DK1" s="398" t="s">
        <v>2347</v>
      </c>
      <c r="DL1" s="398" t="s">
        <v>2348</v>
      </c>
      <c r="DM1" s="398" t="s">
        <v>2349</v>
      </c>
      <c r="DN1" s="398" t="s">
        <v>2350</v>
      </c>
      <c r="DO1" s="398" t="s">
        <v>2351</v>
      </c>
      <c r="DP1" s="398" t="s">
        <v>2352</v>
      </c>
      <c r="DQ1" s="398" t="s">
        <v>2353</v>
      </c>
      <c r="DR1" s="399" t="s">
        <v>2383</v>
      </c>
      <c r="DS1" s="399" t="s">
        <v>2355</v>
      </c>
      <c r="DT1" s="399" t="s">
        <v>2384</v>
      </c>
      <c r="DU1" s="399" t="s">
        <v>2357</v>
      </c>
      <c r="DV1" s="399" t="s">
        <v>2358</v>
      </c>
      <c r="DW1" s="399" t="s">
        <v>2359</v>
      </c>
      <c r="DX1" s="399" t="s">
        <v>2360</v>
      </c>
      <c r="DY1" s="399" t="s">
        <v>2361</v>
      </c>
      <c r="DZ1" s="399" t="s">
        <v>2362</v>
      </c>
      <c r="EA1" s="399" t="s">
        <v>2363</v>
      </c>
      <c r="EB1" s="399" t="s">
        <v>2364</v>
      </c>
      <c r="EC1" s="399" t="s">
        <v>2365</v>
      </c>
      <c r="ED1" s="399" t="s">
        <v>2366</v>
      </c>
      <c r="EE1" s="399" t="s">
        <v>2385</v>
      </c>
      <c r="EF1" s="399" t="s">
        <v>2386</v>
      </c>
      <c r="EG1" s="399" t="s">
        <v>2369</v>
      </c>
      <c r="EH1" s="399" t="s">
        <v>2370</v>
      </c>
      <c r="EI1" s="399" t="s">
        <v>2371</v>
      </c>
      <c r="EJ1" s="399" t="s">
        <v>2372</v>
      </c>
    </row>
    <row r="2" spans="1:140" x14ac:dyDescent="0.35">
      <c r="A2" s="398" t="s">
        <v>1463</v>
      </c>
      <c r="B2" s="401">
        <v>4776</v>
      </c>
      <c r="C2" s="401">
        <v>0</v>
      </c>
      <c r="D2" s="401">
        <v>0</v>
      </c>
      <c r="E2" s="401">
        <v>15</v>
      </c>
      <c r="F2" s="401">
        <v>0</v>
      </c>
      <c r="G2" s="401">
        <v>0</v>
      </c>
      <c r="H2" s="401">
        <v>658</v>
      </c>
      <c r="I2" s="401">
        <v>0</v>
      </c>
      <c r="J2" s="401">
        <v>0</v>
      </c>
      <c r="K2" s="401">
        <v>1439</v>
      </c>
      <c r="L2" s="401">
        <v>0</v>
      </c>
      <c r="M2" s="401">
        <v>0</v>
      </c>
      <c r="N2" s="401">
        <v>19917</v>
      </c>
      <c r="O2" s="401">
        <v>0</v>
      </c>
      <c r="P2" s="401">
        <v>0</v>
      </c>
      <c r="Q2" s="401">
        <v>0</v>
      </c>
      <c r="R2" s="401">
        <v>0</v>
      </c>
      <c r="S2" s="401">
        <v>0</v>
      </c>
      <c r="T2" s="401">
        <v>0</v>
      </c>
      <c r="U2" s="401">
        <v>0</v>
      </c>
      <c r="V2" s="401">
        <v>0</v>
      </c>
      <c r="W2" s="401">
        <v>0</v>
      </c>
      <c r="X2" s="401">
        <v>0</v>
      </c>
      <c r="Y2" s="401">
        <v>0</v>
      </c>
      <c r="Z2" s="401">
        <v>0</v>
      </c>
      <c r="AA2" s="401">
        <v>0</v>
      </c>
      <c r="AB2" s="401">
        <v>0</v>
      </c>
      <c r="AC2" s="401">
        <v>0</v>
      </c>
      <c r="AD2" s="401">
        <v>0</v>
      </c>
      <c r="AE2" s="401">
        <v>0</v>
      </c>
      <c r="AF2" s="401">
        <v>0</v>
      </c>
      <c r="AG2" s="401">
        <v>0</v>
      </c>
      <c r="AH2" s="401">
        <v>0</v>
      </c>
      <c r="AI2" s="401">
        <v>1964</v>
      </c>
      <c r="AJ2" s="401">
        <v>0</v>
      </c>
      <c r="AK2" s="401">
        <v>0</v>
      </c>
      <c r="AL2" s="401">
        <v>2927</v>
      </c>
      <c r="AM2" s="401">
        <v>0</v>
      </c>
      <c r="AN2" s="401">
        <v>0</v>
      </c>
      <c r="AO2" s="401">
        <v>7573</v>
      </c>
      <c r="AP2" s="401">
        <v>40</v>
      </c>
      <c r="AQ2" s="401">
        <v>0</v>
      </c>
      <c r="AR2" s="401">
        <v>3125</v>
      </c>
      <c r="AS2" s="401">
        <v>0</v>
      </c>
      <c r="AT2" s="401">
        <v>0</v>
      </c>
      <c r="AU2" s="401">
        <v>31653</v>
      </c>
      <c r="AV2" s="401">
        <v>0</v>
      </c>
      <c r="AW2" s="401">
        <v>0</v>
      </c>
      <c r="AX2" s="401">
        <v>786</v>
      </c>
      <c r="AY2" s="401">
        <v>0</v>
      </c>
      <c r="AZ2" s="401">
        <v>0</v>
      </c>
      <c r="BA2" s="401">
        <v>6505</v>
      </c>
      <c r="BB2" s="401">
        <v>0</v>
      </c>
      <c r="BC2" s="401">
        <v>0</v>
      </c>
      <c r="BD2" s="401">
        <v>163</v>
      </c>
      <c r="BE2" s="401">
        <v>0</v>
      </c>
      <c r="BF2" s="401">
        <v>0</v>
      </c>
      <c r="BG2" s="401">
        <v>381</v>
      </c>
      <c r="BH2" s="401">
        <v>0</v>
      </c>
      <c r="BI2" s="401">
        <v>0</v>
      </c>
      <c r="BJ2" s="401">
        <v>0</v>
      </c>
      <c r="BK2" s="401">
        <v>0</v>
      </c>
      <c r="BL2" s="401">
        <v>0</v>
      </c>
      <c r="BM2" s="401">
        <v>0</v>
      </c>
      <c r="BN2" s="401">
        <v>0</v>
      </c>
      <c r="BO2" s="401">
        <v>0</v>
      </c>
      <c r="BP2" s="401">
        <v>58</v>
      </c>
      <c r="BQ2" s="401">
        <v>0</v>
      </c>
      <c r="BR2" s="401">
        <v>0</v>
      </c>
      <c r="BS2" s="401">
        <v>0</v>
      </c>
      <c r="BT2" s="401">
        <v>0</v>
      </c>
      <c r="BU2" s="401">
        <v>0</v>
      </c>
      <c r="BV2" s="401">
        <v>0</v>
      </c>
      <c r="BW2" s="401">
        <v>0</v>
      </c>
      <c r="BX2" s="401">
        <v>0</v>
      </c>
      <c r="BY2" s="401">
        <v>0</v>
      </c>
      <c r="BZ2" s="401">
        <v>0</v>
      </c>
      <c r="CA2" s="401">
        <v>0</v>
      </c>
      <c r="CB2" s="401">
        <v>309</v>
      </c>
      <c r="CC2" s="401">
        <v>0</v>
      </c>
      <c r="CD2" s="401">
        <v>0</v>
      </c>
      <c r="CE2" s="401">
        <v>677</v>
      </c>
      <c r="CF2" s="401">
        <v>0</v>
      </c>
      <c r="CG2" s="401">
        <v>0</v>
      </c>
      <c r="CH2" s="401">
        <v>0</v>
      </c>
      <c r="CI2" s="401">
        <v>0</v>
      </c>
      <c r="CJ2" s="401">
        <v>0</v>
      </c>
      <c r="CK2" s="401">
        <v>0</v>
      </c>
      <c r="CL2" s="401">
        <v>0</v>
      </c>
      <c r="CM2" s="401">
        <v>0</v>
      </c>
      <c r="CN2" s="401">
        <v>90</v>
      </c>
      <c r="CO2" s="401">
        <v>0</v>
      </c>
      <c r="CP2" s="401">
        <v>0</v>
      </c>
      <c r="CQ2" s="401">
        <v>0</v>
      </c>
      <c r="CR2" s="401">
        <v>0</v>
      </c>
      <c r="CS2" s="401">
        <v>0</v>
      </c>
      <c r="CT2" s="401">
        <v>0</v>
      </c>
      <c r="CU2" s="401">
        <v>0</v>
      </c>
      <c r="CV2" s="401">
        <v>0</v>
      </c>
      <c r="CW2" s="401">
        <v>14496</v>
      </c>
      <c r="CX2" s="401">
        <v>0</v>
      </c>
      <c r="CY2" s="401">
        <v>0</v>
      </c>
      <c r="CZ2" s="401">
        <v>0</v>
      </c>
      <c r="DA2" s="401">
        <v>0</v>
      </c>
      <c r="DB2" s="401">
        <v>0</v>
      </c>
      <c r="DC2" s="401">
        <v>0</v>
      </c>
      <c r="DD2" s="401">
        <v>0</v>
      </c>
      <c r="DE2" s="401">
        <v>0</v>
      </c>
      <c r="DF2" s="401">
        <v>0</v>
      </c>
      <c r="DG2" s="401">
        <v>0</v>
      </c>
      <c r="DH2" s="401">
        <v>0</v>
      </c>
      <c r="DI2" s="401">
        <v>674</v>
      </c>
      <c r="DJ2" s="401">
        <v>0</v>
      </c>
      <c r="DK2" s="401">
        <v>0</v>
      </c>
      <c r="DL2" s="401">
        <v>0</v>
      </c>
      <c r="DM2" s="401">
        <v>0</v>
      </c>
      <c r="DN2" s="401">
        <v>0</v>
      </c>
      <c r="DO2" s="401">
        <v>477</v>
      </c>
      <c r="DP2" s="401">
        <v>0</v>
      </c>
      <c r="DQ2" s="401">
        <v>0</v>
      </c>
      <c r="DR2" s="401">
        <v>67286</v>
      </c>
      <c r="DS2" s="401">
        <v>0</v>
      </c>
      <c r="DT2" s="401">
        <v>0</v>
      </c>
      <c r="DU2" s="401">
        <v>31417</v>
      </c>
      <c r="DV2" s="401">
        <v>0</v>
      </c>
      <c r="DW2" s="401">
        <v>147680</v>
      </c>
      <c r="DX2" s="401">
        <v>34020</v>
      </c>
      <c r="DY2" s="401">
        <v>110607</v>
      </c>
      <c r="DZ2" s="401">
        <v>15862</v>
      </c>
      <c r="EA2" s="401">
        <v>0</v>
      </c>
      <c r="EB2" s="401">
        <v>0</v>
      </c>
      <c r="EC2" s="401">
        <v>7300</v>
      </c>
      <c r="ED2" s="401">
        <v>-15628</v>
      </c>
      <c r="EE2" s="401">
        <v>110607</v>
      </c>
      <c r="EF2" s="401">
        <v>15862</v>
      </c>
      <c r="EG2" s="401">
        <v>148000</v>
      </c>
      <c r="EH2" s="401">
        <v>20000</v>
      </c>
      <c r="EI2" s="401">
        <v>158000</v>
      </c>
      <c r="EJ2" s="401">
        <v>20000</v>
      </c>
    </row>
    <row r="3" spans="1:140" x14ac:dyDescent="0.35">
      <c r="A3" s="398" t="s">
        <v>1666</v>
      </c>
      <c r="B3" s="401">
        <v>4331</v>
      </c>
      <c r="C3" s="401">
        <v>0</v>
      </c>
      <c r="D3" s="401">
        <v>0</v>
      </c>
      <c r="E3" s="401">
        <v>1036</v>
      </c>
      <c r="F3" s="401">
        <v>0</v>
      </c>
      <c r="G3" s="401">
        <v>0</v>
      </c>
      <c r="H3" s="401">
        <v>8655</v>
      </c>
      <c r="I3" s="401">
        <v>0</v>
      </c>
      <c r="J3" s="401">
        <v>0</v>
      </c>
      <c r="K3" s="401">
        <v>53</v>
      </c>
      <c r="L3" s="401">
        <v>0</v>
      </c>
      <c r="M3" s="401">
        <v>0</v>
      </c>
      <c r="N3" s="401">
        <v>13816</v>
      </c>
      <c r="O3" s="401">
        <v>0</v>
      </c>
      <c r="P3" s="401">
        <v>0</v>
      </c>
      <c r="Q3" s="401">
        <v>0</v>
      </c>
      <c r="R3" s="401">
        <v>0</v>
      </c>
      <c r="S3" s="401">
        <v>0</v>
      </c>
      <c r="T3" s="401">
        <v>0</v>
      </c>
      <c r="U3" s="401">
        <v>0</v>
      </c>
      <c r="V3" s="401">
        <v>0</v>
      </c>
      <c r="W3" s="401">
        <v>0</v>
      </c>
      <c r="X3" s="401">
        <v>0</v>
      </c>
      <c r="Y3" s="401">
        <v>0</v>
      </c>
      <c r="Z3" s="401">
        <v>0</v>
      </c>
      <c r="AA3" s="401">
        <v>0</v>
      </c>
      <c r="AB3" s="401">
        <v>0</v>
      </c>
      <c r="AC3" s="401">
        <v>0</v>
      </c>
      <c r="AD3" s="401">
        <v>0</v>
      </c>
      <c r="AE3" s="401">
        <v>0</v>
      </c>
      <c r="AF3" s="401">
        <v>0</v>
      </c>
      <c r="AG3" s="401">
        <v>0</v>
      </c>
      <c r="AH3" s="401">
        <v>0</v>
      </c>
      <c r="AI3" s="401">
        <v>0</v>
      </c>
      <c r="AJ3" s="401">
        <v>787</v>
      </c>
      <c r="AK3" s="401">
        <v>0</v>
      </c>
      <c r="AL3" s="401">
        <v>43</v>
      </c>
      <c r="AM3" s="401">
        <v>0</v>
      </c>
      <c r="AN3" s="401">
        <v>0</v>
      </c>
      <c r="AO3" s="401">
        <v>1702</v>
      </c>
      <c r="AP3" s="401">
        <v>426</v>
      </c>
      <c r="AQ3" s="401">
        <v>0</v>
      </c>
      <c r="AR3" s="401">
        <v>0</v>
      </c>
      <c r="AS3" s="401">
        <v>0</v>
      </c>
      <c r="AT3" s="401">
        <v>0</v>
      </c>
      <c r="AU3" s="401">
        <v>0</v>
      </c>
      <c r="AV3" s="401">
        <v>0</v>
      </c>
      <c r="AW3" s="401">
        <v>0</v>
      </c>
      <c r="AX3" s="401">
        <v>0</v>
      </c>
      <c r="AY3" s="401">
        <v>0</v>
      </c>
      <c r="AZ3" s="401">
        <v>0</v>
      </c>
      <c r="BA3" s="401">
        <v>0</v>
      </c>
      <c r="BB3" s="401">
        <v>0</v>
      </c>
      <c r="BC3" s="401">
        <v>0</v>
      </c>
      <c r="BD3" s="401">
        <v>0</v>
      </c>
      <c r="BE3" s="401">
        <v>0</v>
      </c>
      <c r="BF3" s="401">
        <v>0</v>
      </c>
      <c r="BG3" s="401">
        <v>0</v>
      </c>
      <c r="BH3" s="401">
        <v>0</v>
      </c>
      <c r="BI3" s="401">
        <v>0</v>
      </c>
      <c r="BJ3" s="401">
        <v>0</v>
      </c>
      <c r="BK3" s="401">
        <v>0</v>
      </c>
      <c r="BL3" s="401">
        <v>0</v>
      </c>
      <c r="BM3" s="401">
        <v>0</v>
      </c>
      <c r="BN3" s="401">
        <v>0</v>
      </c>
      <c r="BO3" s="401">
        <v>0</v>
      </c>
      <c r="BP3" s="401">
        <v>0</v>
      </c>
      <c r="BQ3" s="401">
        <v>0</v>
      </c>
      <c r="BR3" s="401">
        <v>0</v>
      </c>
      <c r="BS3" s="401">
        <v>0</v>
      </c>
      <c r="BT3" s="401">
        <v>0</v>
      </c>
      <c r="BU3" s="401">
        <v>0</v>
      </c>
      <c r="BV3" s="401">
        <v>0</v>
      </c>
      <c r="BW3" s="401">
        <v>0</v>
      </c>
      <c r="BX3" s="401">
        <v>0</v>
      </c>
      <c r="BY3" s="401">
        <v>0</v>
      </c>
      <c r="BZ3" s="401">
        <v>0</v>
      </c>
      <c r="CA3" s="401">
        <v>0</v>
      </c>
      <c r="CB3" s="401">
        <v>0</v>
      </c>
      <c r="CC3" s="401">
        <v>0</v>
      </c>
      <c r="CD3" s="401">
        <v>0</v>
      </c>
      <c r="CE3" s="401">
        <v>155</v>
      </c>
      <c r="CF3" s="401">
        <v>0</v>
      </c>
      <c r="CG3" s="401">
        <v>0</v>
      </c>
      <c r="CH3" s="401">
        <v>0</v>
      </c>
      <c r="CI3" s="401">
        <v>0</v>
      </c>
      <c r="CJ3" s="401">
        <v>0</v>
      </c>
      <c r="CK3" s="401">
        <v>0</v>
      </c>
      <c r="CL3" s="401">
        <v>0</v>
      </c>
      <c r="CM3" s="401">
        <v>0</v>
      </c>
      <c r="CN3" s="401">
        <v>0</v>
      </c>
      <c r="CO3" s="401">
        <v>0</v>
      </c>
      <c r="CP3" s="401">
        <v>0</v>
      </c>
      <c r="CQ3" s="401">
        <v>0</v>
      </c>
      <c r="CR3" s="401">
        <v>0</v>
      </c>
      <c r="CS3" s="401">
        <v>0</v>
      </c>
      <c r="CT3" s="401">
        <v>0</v>
      </c>
      <c r="CU3" s="401">
        <v>0</v>
      </c>
      <c r="CV3" s="401">
        <v>0</v>
      </c>
      <c r="CW3" s="401">
        <v>14836</v>
      </c>
      <c r="CX3" s="401">
        <v>0</v>
      </c>
      <c r="CY3" s="401">
        <v>0</v>
      </c>
      <c r="CZ3" s="401">
        <v>0</v>
      </c>
      <c r="DA3" s="401">
        <v>0</v>
      </c>
      <c r="DB3" s="401">
        <v>0</v>
      </c>
      <c r="DC3" s="401">
        <v>0</v>
      </c>
      <c r="DD3" s="401">
        <v>0</v>
      </c>
      <c r="DE3" s="401">
        <v>0</v>
      </c>
      <c r="DF3" s="401">
        <v>0</v>
      </c>
      <c r="DG3" s="401">
        <v>0</v>
      </c>
      <c r="DH3" s="401">
        <v>0</v>
      </c>
      <c r="DI3" s="401">
        <v>42709</v>
      </c>
      <c r="DJ3" s="401">
        <v>0</v>
      </c>
      <c r="DK3" s="401">
        <v>23622</v>
      </c>
      <c r="DL3" s="401">
        <v>0</v>
      </c>
      <c r="DM3" s="401">
        <v>0</v>
      </c>
      <c r="DN3" s="401">
        <v>0</v>
      </c>
      <c r="DO3" s="401">
        <v>0</v>
      </c>
      <c r="DP3" s="401">
        <v>0</v>
      </c>
      <c r="DQ3" s="401">
        <v>0</v>
      </c>
      <c r="DR3" s="401">
        <v>32909</v>
      </c>
      <c r="DS3" s="401">
        <v>23622</v>
      </c>
      <c r="DT3" s="401">
        <v>0</v>
      </c>
      <c r="DU3" s="401">
        <v>32018</v>
      </c>
      <c r="DV3" s="401">
        <v>0</v>
      </c>
      <c r="DW3" s="401">
        <v>359711</v>
      </c>
      <c r="DX3" s="401">
        <v>27564</v>
      </c>
      <c r="DY3" s="401">
        <v>285789</v>
      </c>
      <c r="DZ3" s="401">
        <v>39512</v>
      </c>
      <c r="EA3" s="401">
        <v>12699</v>
      </c>
      <c r="EB3" s="401">
        <v>-340</v>
      </c>
      <c r="EC3" s="401">
        <v>15000</v>
      </c>
      <c r="ED3" s="401">
        <v>-10200</v>
      </c>
      <c r="EE3" s="401">
        <v>298488</v>
      </c>
      <c r="EF3" s="401">
        <v>39172</v>
      </c>
      <c r="EG3" s="401">
        <v>352000</v>
      </c>
      <c r="EH3" s="401">
        <v>0</v>
      </c>
      <c r="EI3" s="401">
        <v>372000</v>
      </c>
      <c r="EJ3" s="401">
        <v>0</v>
      </c>
    </row>
    <row r="4" spans="1:140" x14ac:dyDescent="0.35">
      <c r="A4" s="398" t="s">
        <v>1816</v>
      </c>
      <c r="B4" s="401">
        <v>1706</v>
      </c>
      <c r="C4" s="401">
        <v>0</v>
      </c>
      <c r="D4" s="401">
        <v>0</v>
      </c>
      <c r="E4" s="401">
        <v>0</v>
      </c>
      <c r="F4" s="401">
        <v>2153</v>
      </c>
      <c r="G4" s="401">
        <v>0</v>
      </c>
      <c r="H4" s="401">
        <v>213</v>
      </c>
      <c r="I4" s="401">
        <v>895</v>
      </c>
      <c r="J4" s="401">
        <v>0</v>
      </c>
      <c r="K4" s="401">
        <v>0</v>
      </c>
      <c r="L4" s="401">
        <v>750</v>
      </c>
      <c r="M4" s="401">
        <v>0</v>
      </c>
      <c r="N4" s="401">
        <v>9985</v>
      </c>
      <c r="O4" s="401">
        <v>3860</v>
      </c>
      <c r="P4" s="401">
        <v>0</v>
      </c>
      <c r="Q4" s="401">
        <v>701</v>
      </c>
      <c r="R4" s="401">
        <v>0</v>
      </c>
      <c r="S4" s="401">
        <v>0</v>
      </c>
      <c r="T4" s="401">
        <v>50</v>
      </c>
      <c r="U4" s="401">
        <v>0</v>
      </c>
      <c r="V4" s="401">
        <v>0</v>
      </c>
      <c r="W4" s="401">
        <v>75</v>
      </c>
      <c r="X4" s="401">
        <v>0</v>
      </c>
      <c r="Y4" s="401">
        <v>0</v>
      </c>
      <c r="Z4" s="401">
        <v>0</v>
      </c>
      <c r="AA4" s="401">
        <v>0</v>
      </c>
      <c r="AB4" s="401">
        <v>0</v>
      </c>
      <c r="AC4" s="401">
        <v>0</v>
      </c>
      <c r="AD4" s="401">
        <v>0</v>
      </c>
      <c r="AE4" s="401">
        <v>0</v>
      </c>
      <c r="AF4" s="401">
        <v>0</v>
      </c>
      <c r="AG4" s="401">
        <v>0</v>
      </c>
      <c r="AH4" s="401">
        <v>0</v>
      </c>
      <c r="AI4" s="401">
        <v>0</v>
      </c>
      <c r="AJ4" s="401">
        <v>2390</v>
      </c>
      <c r="AK4" s="401">
        <v>0</v>
      </c>
      <c r="AL4" s="401">
        <v>0</v>
      </c>
      <c r="AM4" s="401">
        <v>0</v>
      </c>
      <c r="AN4" s="401">
        <v>0</v>
      </c>
      <c r="AO4" s="401">
        <v>0</v>
      </c>
      <c r="AP4" s="401">
        <v>0</v>
      </c>
      <c r="AQ4" s="401">
        <v>0</v>
      </c>
      <c r="AR4" s="401">
        <v>0</v>
      </c>
      <c r="AS4" s="401">
        <v>0</v>
      </c>
      <c r="AT4" s="401">
        <v>0</v>
      </c>
      <c r="AU4" s="401">
        <v>7282</v>
      </c>
      <c r="AV4" s="401">
        <v>468</v>
      </c>
      <c r="AW4" s="401">
        <v>0</v>
      </c>
      <c r="AX4" s="401">
        <v>1186</v>
      </c>
      <c r="AY4" s="401">
        <v>0</v>
      </c>
      <c r="AZ4" s="401">
        <v>0</v>
      </c>
      <c r="BA4" s="401">
        <v>0</v>
      </c>
      <c r="BB4" s="401">
        <v>0</v>
      </c>
      <c r="BC4" s="401">
        <v>0</v>
      </c>
      <c r="BD4" s="401">
        <v>0</v>
      </c>
      <c r="BE4" s="401">
        <v>0</v>
      </c>
      <c r="BF4" s="401">
        <v>0</v>
      </c>
      <c r="BG4" s="401">
        <v>0</v>
      </c>
      <c r="BH4" s="401">
        <v>0</v>
      </c>
      <c r="BI4" s="401">
        <v>0</v>
      </c>
      <c r="BJ4" s="401">
        <v>126</v>
      </c>
      <c r="BK4" s="401">
        <v>0</v>
      </c>
      <c r="BL4" s="401">
        <v>0</v>
      </c>
      <c r="BM4" s="401">
        <v>657</v>
      </c>
      <c r="BN4" s="401">
        <v>0</v>
      </c>
      <c r="BO4" s="401">
        <v>0</v>
      </c>
      <c r="BP4" s="401">
        <v>0</v>
      </c>
      <c r="BQ4" s="401">
        <v>0</v>
      </c>
      <c r="BR4" s="401">
        <v>0</v>
      </c>
      <c r="BS4" s="401">
        <v>0</v>
      </c>
      <c r="BT4" s="401">
        <v>0</v>
      </c>
      <c r="BU4" s="401">
        <v>0</v>
      </c>
      <c r="BV4" s="401">
        <v>0</v>
      </c>
      <c r="BW4" s="401">
        <v>0</v>
      </c>
      <c r="BX4" s="401">
        <v>0</v>
      </c>
      <c r="BY4" s="401">
        <v>0</v>
      </c>
      <c r="BZ4" s="401">
        <v>0</v>
      </c>
      <c r="CA4" s="401">
        <v>0</v>
      </c>
      <c r="CB4" s="401">
        <v>0</v>
      </c>
      <c r="CC4" s="401">
        <v>0</v>
      </c>
      <c r="CD4" s="401">
        <v>0</v>
      </c>
      <c r="CE4" s="401">
        <v>100</v>
      </c>
      <c r="CF4" s="401">
        <v>0</v>
      </c>
      <c r="CG4" s="401">
        <v>0</v>
      </c>
      <c r="CH4" s="401">
        <v>350</v>
      </c>
      <c r="CI4" s="401">
        <v>0</v>
      </c>
      <c r="CJ4" s="401">
        <v>0</v>
      </c>
      <c r="CK4" s="401">
        <v>0</v>
      </c>
      <c r="CL4" s="401">
        <v>0</v>
      </c>
      <c r="CM4" s="401">
        <v>0</v>
      </c>
      <c r="CN4" s="401">
        <v>195</v>
      </c>
      <c r="CO4" s="401">
        <v>0</v>
      </c>
      <c r="CP4" s="401">
        <v>0</v>
      </c>
      <c r="CQ4" s="401">
        <v>0</v>
      </c>
      <c r="CR4" s="401">
        <v>0</v>
      </c>
      <c r="CS4" s="401">
        <v>0</v>
      </c>
      <c r="CT4" s="401">
        <v>302</v>
      </c>
      <c r="CU4" s="401">
        <v>0</v>
      </c>
      <c r="CV4" s="401">
        <v>0</v>
      </c>
      <c r="CW4" s="401">
        <v>35321</v>
      </c>
      <c r="CX4" s="401">
        <v>816</v>
      </c>
      <c r="CY4" s="401">
        <v>0</v>
      </c>
      <c r="CZ4" s="401">
        <v>0</v>
      </c>
      <c r="DA4" s="401">
        <v>0</v>
      </c>
      <c r="DB4" s="401">
        <v>0</v>
      </c>
      <c r="DC4" s="401">
        <v>0</v>
      </c>
      <c r="DD4" s="401">
        <v>0</v>
      </c>
      <c r="DE4" s="401">
        <v>0</v>
      </c>
      <c r="DF4" s="401">
        <v>0</v>
      </c>
      <c r="DG4" s="401">
        <v>0</v>
      </c>
      <c r="DH4" s="401">
        <v>0</v>
      </c>
      <c r="DI4" s="401">
        <v>9180</v>
      </c>
      <c r="DJ4" s="401">
        <v>0</v>
      </c>
      <c r="DK4" s="401">
        <v>250</v>
      </c>
      <c r="DL4" s="401">
        <v>0</v>
      </c>
      <c r="DM4" s="401">
        <v>0</v>
      </c>
      <c r="DN4" s="401">
        <v>0</v>
      </c>
      <c r="DO4" s="401">
        <v>0</v>
      </c>
      <c r="DP4" s="401">
        <v>0</v>
      </c>
      <c r="DQ4" s="401">
        <v>0</v>
      </c>
      <c r="DR4" s="401">
        <v>66591</v>
      </c>
      <c r="DS4" s="401">
        <v>250</v>
      </c>
      <c r="DT4" s="401">
        <v>3</v>
      </c>
      <c r="DU4" s="401">
        <v>11917</v>
      </c>
      <c r="DV4" s="401">
        <v>0</v>
      </c>
      <c r="DW4" s="401">
        <v>274576</v>
      </c>
      <c r="DX4" s="401">
        <v>6191</v>
      </c>
      <c r="DY4" s="401">
        <v>216729</v>
      </c>
      <c r="DZ4" s="401">
        <v>12286</v>
      </c>
      <c r="EA4" s="401">
        <v>39856</v>
      </c>
      <c r="EB4" s="401">
        <v>-2507</v>
      </c>
      <c r="EC4" s="401">
        <v>15000</v>
      </c>
      <c r="ED4" s="401">
        <v>0</v>
      </c>
      <c r="EE4" s="401">
        <v>256585</v>
      </c>
      <c r="EF4" s="401">
        <v>9779</v>
      </c>
      <c r="EG4" s="401">
        <v>274576</v>
      </c>
      <c r="EH4" s="401">
        <v>6191</v>
      </c>
      <c r="EI4" s="401">
        <v>299576</v>
      </c>
      <c r="EJ4" s="401">
        <v>6191</v>
      </c>
    </row>
    <row r="5" spans="1:140" x14ac:dyDescent="0.35">
      <c r="A5" s="398" t="s">
        <v>1975</v>
      </c>
      <c r="B5" s="401">
        <v>1994</v>
      </c>
      <c r="C5" s="401">
        <v>0</v>
      </c>
      <c r="D5" s="401">
        <v>0</v>
      </c>
      <c r="E5" s="401">
        <v>1903</v>
      </c>
      <c r="F5" s="401">
        <v>0</v>
      </c>
      <c r="G5" s="401">
        <v>0</v>
      </c>
      <c r="H5" s="401">
        <v>5748</v>
      </c>
      <c r="I5" s="401">
        <v>0</v>
      </c>
      <c r="J5" s="401">
        <v>0</v>
      </c>
      <c r="K5" s="401">
        <v>0</v>
      </c>
      <c r="L5" s="401">
        <v>1605</v>
      </c>
      <c r="M5" s="401">
        <v>0</v>
      </c>
      <c r="N5" s="401">
        <v>16827</v>
      </c>
      <c r="O5" s="401">
        <v>0</v>
      </c>
      <c r="P5" s="401">
        <v>0</v>
      </c>
      <c r="Q5" s="401">
        <v>0</v>
      </c>
      <c r="R5" s="401">
        <v>0</v>
      </c>
      <c r="S5" s="401">
        <v>0</v>
      </c>
      <c r="T5" s="401">
        <v>0</v>
      </c>
      <c r="U5" s="401">
        <v>0</v>
      </c>
      <c r="V5" s="401">
        <v>0</v>
      </c>
      <c r="W5" s="401">
        <v>0</v>
      </c>
      <c r="X5" s="401">
        <v>0</v>
      </c>
      <c r="Y5" s="401">
        <v>0</v>
      </c>
      <c r="Z5" s="401">
        <v>0</v>
      </c>
      <c r="AA5" s="401">
        <v>0</v>
      </c>
      <c r="AB5" s="401">
        <v>0</v>
      </c>
      <c r="AC5" s="401">
        <v>0</v>
      </c>
      <c r="AD5" s="401">
        <v>0</v>
      </c>
      <c r="AE5" s="401">
        <v>0</v>
      </c>
      <c r="AF5" s="401">
        <v>0</v>
      </c>
      <c r="AG5" s="401">
        <v>0</v>
      </c>
      <c r="AH5" s="401">
        <v>0</v>
      </c>
      <c r="AI5" s="401">
        <v>1749</v>
      </c>
      <c r="AJ5" s="401">
        <v>369</v>
      </c>
      <c r="AK5" s="401">
        <v>0</v>
      </c>
      <c r="AL5" s="401">
        <v>0</v>
      </c>
      <c r="AM5" s="401">
        <v>0</v>
      </c>
      <c r="AN5" s="401">
        <v>0</v>
      </c>
      <c r="AO5" s="401">
        <v>1624</v>
      </c>
      <c r="AP5" s="401">
        <v>231</v>
      </c>
      <c r="AQ5" s="401">
        <v>0</v>
      </c>
      <c r="AR5" s="401">
        <v>9200</v>
      </c>
      <c r="AS5" s="401">
        <v>1416</v>
      </c>
      <c r="AT5" s="401">
        <v>0</v>
      </c>
      <c r="AU5" s="401">
        <v>4982</v>
      </c>
      <c r="AV5" s="401">
        <v>0</v>
      </c>
      <c r="AW5" s="401">
        <v>0</v>
      </c>
      <c r="AX5" s="401">
        <v>14466</v>
      </c>
      <c r="AY5" s="401">
        <v>0</v>
      </c>
      <c r="AZ5" s="401">
        <v>0</v>
      </c>
      <c r="BA5" s="401">
        <v>0</v>
      </c>
      <c r="BB5" s="401">
        <v>0</v>
      </c>
      <c r="BC5" s="401">
        <v>0</v>
      </c>
      <c r="BD5" s="401">
        <v>242</v>
      </c>
      <c r="BE5" s="401">
        <v>0</v>
      </c>
      <c r="BF5" s="401">
        <v>0</v>
      </c>
      <c r="BG5" s="401">
        <v>0</v>
      </c>
      <c r="BH5" s="401">
        <v>0</v>
      </c>
      <c r="BI5" s="401">
        <v>0</v>
      </c>
      <c r="BJ5" s="401">
        <v>0</v>
      </c>
      <c r="BK5" s="401">
        <v>0</v>
      </c>
      <c r="BL5" s="401">
        <v>0</v>
      </c>
      <c r="BM5" s="401">
        <v>0</v>
      </c>
      <c r="BN5" s="401">
        <v>0</v>
      </c>
      <c r="BO5" s="401">
        <v>0</v>
      </c>
      <c r="BP5" s="401">
        <v>3534</v>
      </c>
      <c r="BQ5" s="401">
        <v>0</v>
      </c>
      <c r="BR5" s="401">
        <v>0</v>
      </c>
      <c r="BS5" s="401">
        <v>0</v>
      </c>
      <c r="BT5" s="401">
        <v>0</v>
      </c>
      <c r="BU5" s="401">
        <v>0</v>
      </c>
      <c r="BV5" s="401">
        <v>159</v>
      </c>
      <c r="BW5" s="401">
        <v>0</v>
      </c>
      <c r="BX5" s="401">
        <v>0</v>
      </c>
      <c r="BY5" s="401">
        <v>0</v>
      </c>
      <c r="BZ5" s="401">
        <v>0</v>
      </c>
      <c r="CA5" s="401">
        <v>0</v>
      </c>
      <c r="CB5" s="401">
        <v>130</v>
      </c>
      <c r="CC5" s="401">
        <v>0</v>
      </c>
      <c r="CD5" s="401">
        <v>0</v>
      </c>
      <c r="CE5" s="401">
        <v>48</v>
      </c>
      <c r="CF5" s="401">
        <v>0</v>
      </c>
      <c r="CG5" s="401">
        <v>0</v>
      </c>
      <c r="CH5" s="401">
        <v>21</v>
      </c>
      <c r="CI5" s="401">
        <v>0</v>
      </c>
      <c r="CJ5" s="401">
        <v>0</v>
      </c>
      <c r="CK5" s="401">
        <v>0</v>
      </c>
      <c r="CL5" s="401">
        <v>0</v>
      </c>
      <c r="CM5" s="401">
        <v>0</v>
      </c>
      <c r="CN5" s="401">
        <v>1500</v>
      </c>
      <c r="CO5" s="401">
        <v>0</v>
      </c>
      <c r="CP5" s="401">
        <v>0</v>
      </c>
      <c r="CQ5" s="401">
        <v>0</v>
      </c>
      <c r="CR5" s="401">
        <v>0</v>
      </c>
      <c r="CS5" s="401">
        <v>0</v>
      </c>
      <c r="CT5" s="401">
        <v>0</v>
      </c>
      <c r="CU5" s="401">
        <v>0</v>
      </c>
      <c r="CV5" s="401">
        <v>0</v>
      </c>
      <c r="CW5" s="401">
        <v>18368</v>
      </c>
      <c r="CX5" s="401">
        <v>0</v>
      </c>
      <c r="CY5" s="401">
        <v>0</v>
      </c>
      <c r="CZ5" s="401">
        <v>0</v>
      </c>
      <c r="DA5" s="401">
        <v>0</v>
      </c>
      <c r="DB5" s="401">
        <v>0</v>
      </c>
      <c r="DC5" s="401">
        <v>0</v>
      </c>
      <c r="DD5" s="401">
        <v>0</v>
      </c>
      <c r="DE5" s="401">
        <v>0</v>
      </c>
      <c r="DF5" s="401">
        <v>0</v>
      </c>
      <c r="DG5" s="401">
        <v>0</v>
      </c>
      <c r="DH5" s="401">
        <v>0</v>
      </c>
      <c r="DI5" s="401">
        <v>1689</v>
      </c>
      <c r="DJ5" s="401">
        <v>0</v>
      </c>
      <c r="DK5" s="401">
        <v>0</v>
      </c>
      <c r="DL5" s="401">
        <v>0</v>
      </c>
      <c r="DM5" s="401">
        <v>0</v>
      </c>
      <c r="DN5" s="401">
        <v>0</v>
      </c>
      <c r="DO5" s="401">
        <v>37</v>
      </c>
      <c r="DP5" s="401">
        <v>0</v>
      </c>
      <c r="DQ5" s="401">
        <v>0</v>
      </c>
      <c r="DR5" s="401">
        <v>63744</v>
      </c>
      <c r="DS5" s="401">
        <v>3171</v>
      </c>
      <c r="DT5" s="401">
        <v>5527</v>
      </c>
      <c r="DU5" s="401">
        <v>15400</v>
      </c>
      <c r="DV5" s="401">
        <v>0</v>
      </c>
      <c r="DW5" s="401">
        <v>204842</v>
      </c>
      <c r="DX5" s="401">
        <v>15400</v>
      </c>
      <c r="DY5" s="401">
        <v>151000</v>
      </c>
      <c r="DZ5" s="401">
        <v>48000</v>
      </c>
      <c r="EA5" s="401">
        <v>4500</v>
      </c>
      <c r="EB5" s="401">
        <v>-1343</v>
      </c>
      <c r="EC5" s="401">
        <v>13300</v>
      </c>
      <c r="ED5" s="401">
        <v>0</v>
      </c>
      <c r="EE5" s="401">
        <v>155500</v>
      </c>
      <c r="EF5" s="401">
        <v>46657</v>
      </c>
      <c r="EG5" s="401">
        <v>204800</v>
      </c>
      <c r="EH5" s="401">
        <v>15400</v>
      </c>
      <c r="EI5" s="401">
        <v>219800</v>
      </c>
      <c r="EJ5" s="401">
        <v>15400</v>
      </c>
    </row>
    <row r="6" spans="1:140" x14ac:dyDescent="0.35">
      <c r="A6" s="398" t="s">
        <v>1241</v>
      </c>
      <c r="B6" s="401">
        <v>404</v>
      </c>
      <c r="C6" s="401">
        <v>0</v>
      </c>
      <c r="D6" s="401">
        <v>0</v>
      </c>
      <c r="E6" s="401">
        <v>0</v>
      </c>
      <c r="F6" s="401">
        <v>0</v>
      </c>
      <c r="G6" s="401">
        <v>0</v>
      </c>
      <c r="H6" s="401">
        <v>0</v>
      </c>
      <c r="I6" s="401">
        <v>0</v>
      </c>
      <c r="J6" s="401">
        <v>0</v>
      </c>
      <c r="K6" s="401">
        <v>0</v>
      </c>
      <c r="L6" s="401">
        <v>0</v>
      </c>
      <c r="M6" s="401">
        <v>0</v>
      </c>
      <c r="N6" s="401">
        <v>9211</v>
      </c>
      <c r="O6" s="401">
        <v>0</v>
      </c>
      <c r="P6" s="401">
        <v>0</v>
      </c>
      <c r="Q6" s="401">
        <v>391</v>
      </c>
      <c r="R6" s="401">
        <v>0</v>
      </c>
      <c r="S6" s="401">
        <v>0</v>
      </c>
      <c r="T6" s="401">
        <v>246</v>
      </c>
      <c r="U6" s="401">
        <v>0</v>
      </c>
      <c r="V6" s="401">
        <v>0</v>
      </c>
      <c r="W6" s="401">
        <v>13200</v>
      </c>
      <c r="X6" s="401">
        <v>0</v>
      </c>
      <c r="Y6" s="401">
        <v>0</v>
      </c>
      <c r="Z6" s="401">
        <v>0</v>
      </c>
      <c r="AA6" s="401">
        <v>0</v>
      </c>
      <c r="AB6" s="401">
        <v>0</v>
      </c>
      <c r="AC6" s="401">
        <v>0</v>
      </c>
      <c r="AD6" s="401">
        <v>0</v>
      </c>
      <c r="AE6" s="401">
        <v>0</v>
      </c>
      <c r="AF6" s="401">
        <v>0</v>
      </c>
      <c r="AG6" s="401">
        <v>0</v>
      </c>
      <c r="AH6" s="401">
        <v>0</v>
      </c>
      <c r="AI6" s="401">
        <v>0</v>
      </c>
      <c r="AJ6" s="401">
        <v>50</v>
      </c>
      <c r="AK6" s="401">
        <v>0</v>
      </c>
      <c r="AL6" s="401">
        <v>0</v>
      </c>
      <c r="AM6" s="401">
        <v>0</v>
      </c>
      <c r="AN6" s="401">
        <v>0</v>
      </c>
      <c r="AO6" s="401">
        <v>72394</v>
      </c>
      <c r="AP6" s="401">
        <v>6513</v>
      </c>
      <c r="AQ6" s="401">
        <v>0</v>
      </c>
      <c r="AR6" s="401">
        <v>3852</v>
      </c>
      <c r="AS6" s="401">
        <v>0</v>
      </c>
      <c r="AT6" s="401">
        <v>0</v>
      </c>
      <c r="AU6" s="401">
        <v>1060</v>
      </c>
      <c r="AV6" s="401">
        <v>0</v>
      </c>
      <c r="AW6" s="401">
        <v>0</v>
      </c>
      <c r="AX6" s="401">
        <v>48</v>
      </c>
      <c r="AY6" s="401">
        <v>0</v>
      </c>
      <c r="AZ6" s="401">
        <v>0</v>
      </c>
      <c r="BA6" s="401">
        <v>0</v>
      </c>
      <c r="BB6" s="401">
        <v>0</v>
      </c>
      <c r="BC6" s="401">
        <v>0</v>
      </c>
      <c r="BD6" s="401">
        <v>0</v>
      </c>
      <c r="BE6" s="401">
        <v>0</v>
      </c>
      <c r="BF6" s="401">
        <v>0</v>
      </c>
      <c r="BG6" s="401">
        <v>10</v>
      </c>
      <c r="BH6" s="401">
        <v>0</v>
      </c>
      <c r="BI6" s="401">
        <v>0</v>
      </c>
      <c r="BJ6" s="401">
        <v>0</v>
      </c>
      <c r="BK6" s="401">
        <v>0</v>
      </c>
      <c r="BL6" s="401">
        <v>0</v>
      </c>
      <c r="BM6" s="401">
        <v>0</v>
      </c>
      <c r="BN6" s="401">
        <v>0</v>
      </c>
      <c r="BO6" s="401">
        <v>0</v>
      </c>
      <c r="BP6" s="401">
        <v>0</v>
      </c>
      <c r="BQ6" s="401">
        <v>0</v>
      </c>
      <c r="BR6" s="401">
        <v>0</v>
      </c>
      <c r="BS6" s="401">
        <v>0</v>
      </c>
      <c r="BT6" s="401">
        <v>0</v>
      </c>
      <c r="BU6" s="401">
        <v>0</v>
      </c>
      <c r="BV6" s="401">
        <v>0</v>
      </c>
      <c r="BW6" s="401">
        <v>0</v>
      </c>
      <c r="BX6" s="401">
        <v>0</v>
      </c>
      <c r="BY6" s="401">
        <v>0</v>
      </c>
      <c r="BZ6" s="401">
        <v>0</v>
      </c>
      <c r="CA6" s="401">
        <v>0</v>
      </c>
      <c r="CB6" s="401">
        <v>0</v>
      </c>
      <c r="CC6" s="401">
        <v>0</v>
      </c>
      <c r="CD6" s="401">
        <v>0</v>
      </c>
      <c r="CE6" s="401">
        <v>0</v>
      </c>
      <c r="CF6" s="401">
        <v>0</v>
      </c>
      <c r="CG6" s="401">
        <v>0</v>
      </c>
      <c r="CH6" s="401">
        <v>0</v>
      </c>
      <c r="CI6" s="401">
        <v>0</v>
      </c>
      <c r="CJ6" s="401">
        <v>0</v>
      </c>
      <c r="CK6" s="401">
        <v>0</v>
      </c>
      <c r="CL6" s="401">
        <v>0</v>
      </c>
      <c r="CM6" s="401">
        <v>0</v>
      </c>
      <c r="CN6" s="401">
        <v>0</v>
      </c>
      <c r="CO6" s="401">
        <v>0</v>
      </c>
      <c r="CP6" s="401">
        <v>0</v>
      </c>
      <c r="CQ6" s="401">
        <v>0</v>
      </c>
      <c r="CR6" s="401">
        <v>0</v>
      </c>
      <c r="CS6" s="401">
        <v>0</v>
      </c>
      <c r="CT6" s="401">
        <v>0</v>
      </c>
      <c r="CU6" s="401">
        <v>0</v>
      </c>
      <c r="CV6" s="401">
        <v>0</v>
      </c>
      <c r="CW6" s="401">
        <v>19619</v>
      </c>
      <c r="CX6" s="401">
        <v>0</v>
      </c>
      <c r="CY6" s="401">
        <v>0</v>
      </c>
      <c r="CZ6" s="401">
        <v>0</v>
      </c>
      <c r="DA6" s="401">
        <v>0</v>
      </c>
      <c r="DB6" s="401">
        <v>0</v>
      </c>
      <c r="DC6" s="401">
        <v>0</v>
      </c>
      <c r="DD6" s="401">
        <v>0</v>
      </c>
      <c r="DE6" s="401">
        <v>0</v>
      </c>
      <c r="DF6" s="401">
        <v>0</v>
      </c>
      <c r="DG6" s="401">
        <v>0</v>
      </c>
      <c r="DH6" s="401">
        <v>0</v>
      </c>
      <c r="DI6" s="401">
        <v>8116</v>
      </c>
      <c r="DJ6" s="401">
        <v>0</v>
      </c>
      <c r="DK6" s="401">
        <v>0</v>
      </c>
      <c r="DL6" s="401">
        <v>0</v>
      </c>
      <c r="DM6" s="401">
        <v>0</v>
      </c>
      <c r="DN6" s="401">
        <v>0</v>
      </c>
      <c r="DO6" s="401">
        <v>0</v>
      </c>
      <c r="DP6" s="401">
        <v>0</v>
      </c>
      <c r="DQ6" s="401">
        <v>0</v>
      </c>
      <c r="DR6" s="401">
        <v>42933</v>
      </c>
      <c r="DS6" s="401">
        <v>5768</v>
      </c>
      <c r="DT6" s="401">
        <v>56826</v>
      </c>
      <c r="DU6" s="401">
        <v>29587</v>
      </c>
      <c r="DV6" s="401">
        <v>0</v>
      </c>
      <c r="DW6" s="401">
        <v>260106</v>
      </c>
      <c r="DX6" s="401">
        <v>19086</v>
      </c>
      <c r="DY6" s="401">
        <v>176061</v>
      </c>
      <c r="DZ6" s="401">
        <v>24981</v>
      </c>
      <c r="EA6" s="401">
        <v>5912</v>
      </c>
      <c r="EB6" s="401">
        <v>-1099</v>
      </c>
      <c r="EC6" s="401">
        <v>40000</v>
      </c>
      <c r="ED6" s="401">
        <v>-5329</v>
      </c>
      <c r="EE6" s="401">
        <v>181973</v>
      </c>
      <c r="EF6" s="401">
        <v>23882</v>
      </c>
      <c r="EG6" s="401">
        <v>183973</v>
      </c>
      <c r="EH6" s="401">
        <v>23882</v>
      </c>
      <c r="EI6" s="401">
        <v>273111</v>
      </c>
      <c r="EJ6" s="401">
        <v>20040</v>
      </c>
    </row>
    <row r="7" spans="1:140" x14ac:dyDescent="0.35">
      <c r="A7" s="398" t="s">
        <v>1433</v>
      </c>
      <c r="B7" s="401">
        <v>674</v>
      </c>
      <c r="C7" s="401">
        <v>0</v>
      </c>
      <c r="D7" s="401">
        <v>0</v>
      </c>
      <c r="E7" s="401">
        <v>0</v>
      </c>
      <c r="F7" s="401">
        <v>0</v>
      </c>
      <c r="G7" s="401">
        <v>0</v>
      </c>
      <c r="H7" s="401">
        <v>75</v>
      </c>
      <c r="I7" s="401">
        <v>0</v>
      </c>
      <c r="J7" s="401">
        <v>0</v>
      </c>
      <c r="K7" s="401">
        <v>0</v>
      </c>
      <c r="L7" s="401">
        <v>0</v>
      </c>
      <c r="M7" s="401">
        <v>0</v>
      </c>
      <c r="N7" s="401">
        <v>2526</v>
      </c>
      <c r="O7" s="401">
        <v>0</v>
      </c>
      <c r="P7" s="401">
        <v>0</v>
      </c>
      <c r="Q7" s="401">
        <v>0</v>
      </c>
      <c r="R7" s="401">
        <v>0</v>
      </c>
      <c r="S7" s="401">
        <v>0</v>
      </c>
      <c r="T7" s="401">
        <v>0</v>
      </c>
      <c r="U7" s="401">
        <v>0</v>
      </c>
      <c r="V7" s="401">
        <v>0</v>
      </c>
      <c r="W7" s="401">
        <v>0</v>
      </c>
      <c r="X7" s="401">
        <v>0</v>
      </c>
      <c r="Y7" s="401">
        <v>0</v>
      </c>
      <c r="Z7" s="401">
        <v>0</v>
      </c>
      <c r="AA7" s="401">
        <v>0</v>
      </c>
      <c r="AB7" s="401">
        <v>0</v>
      </c>
      <c r="AC7" s="401">
        <v>0</v>
      </c>
      <c r="AD7" s="401">
        <v>0</v>
      </c>
      <c r="AE7" s="401">
        <v>0</v>
      </c>
      <c r="AF7" s="401">
        <v>0</v>
      </c>
      <c r="AG7" s="401">
        <v>0</v>
      </c>
      <c r="AH7" s="401">
        <v>0</v>
      </c>
      <c r="AI7" s="401">
        <v>2877</v>
      </c>
      <c r="AJ7" s="401">
        <v>1140</v>
      </c>
      <c r="AK7" s="401">
        <v>0</v>
      </c>
      <c r="AL7" s="401">
        <v>0</v>
      </c>
      <c r="AM7" s="401">
        <v>0</v>
      </c>
      <c r="AN7" s="401">
        <v>0</v>
      </c>
      <c r="AO7" s="401">
        <v>0</v>
      </c>
      <c r="AP7" s="401">
        <v>0</v>
      </c>
      <c r="AQ7" s="401">
        <v>0</v>
      </c>
      <c r="AR7" s="401">
        <v>0</v>
      </c>
      <c r="AS7" s="401">
        <v>0</v>
      </c>
      <c r="AT7" s="401">
        <v>0</v>
      </c>
      <c r="AU7" s="401">
        <v>15230</v>
      </c>
      <c r="AV7" s="401">
        <v>0</v>
      </c>
      <c r="AW7" s="401">
        <v>0</v>
      </c>
      <c r="AX7" s="401">
        <v>4003</v>
      </c>
      <c r="AY7" s="401">
        <v>0</v>
      </c>
      <c r="AZ7" s="401">
        <v>0</v>
      </c>
      <c r="BA7" s="401">
        <v>0</v>
      </c>
      <c r="BB7" s="401">
        <v>0</v>
      </c>
      <c r="BC7" s="401">
        <v>0</v>
      </c>
      <c r="BD7" s="401">
        <v>0</v>
      </c>
      <c r="BE7" s="401">
        <v>0</v>
      </c>
      <c r="BF7" s="401">
        <v>0</v>
      </c>
      <c r="BG7" s="401">
        <v>0</v>
      </c>
      <c r="BH7" s="401">
        <v>0</v>
      </c>
      <c r="BI7" s="401">
        <v>0</v>
      </c>
      <c r="BJ7" s="401">
        <v>0</v>
      </c>
      <c r="BK7" s="401">
        <v>0</v>
      </c>
      <c r="BL7" s="401">
        <v>0</v>
      </c>
      <c r="BM7" s="401">
        <v>299</v>
      </c>
      <c r="BN7" s="401">
        <v>0</v>
      </c>
      <c r="BO7" s="401">
        <v>0</v>
      </c>
      <c r="BP7" s="401">
        <v>299</v>
      </c>
      <c r="BQ7" s="401">
        <v>0</v>
      </c>
      <c r="BR7" s="401">
        <v>0</v>
      </c>
      <c r="BS7" s="401">
        <v>0</v>
      </c>
      <c r="BT7" s="401">
        <v>0</v>
      </c>
      <c r="BU7" s="401">
        <v>0</v>
      </c>
      <c r="BV7" s="401">
        <v>0</v>
      </c>
      <c r="BW7" s="401">
        <v>0</v>
      </c>
      <c r="BX7" s="401">
        <v>0</v>
      </c>
      <c r="BY7" s="401">
        <v>0</v>
      </c>
      <c r="BZ7" s="401">
        <v>0</v>
      </c>
      <c r="CA7" s="401">
        <v>0</v>
      </c>
      <c r="CB7" s="401">
        <v>0</v>
      </c>
      <c r="CC7" s="401">
        <v>0</v>
      </c>
      <c r="CD7" s="401">
        <v>0</v>
      </c>
      <c r="CE7" s="401">
        <v>1745</v>
      </c>
      <c r="CF7" s="401">
        <v>0</v>
      </c>
      <c r="CG7" s="401">
        <v>0</v>
      </c>
      <c r="CH7" s="401">
        <v>0</v>
      </c>
      <c r="CI7" s="401">
        <v>0</v>
      </c>
      <c r="CJ7" s="401">
        <v>0</v>
      </c>
      <c r="CK7" s="401">
        <v>0</v>
      </c>
      <c r="CL7" s="401">
        <v>0</v>
      </c>
      <c r="CM7" s="401">
        <v>0</v>
      </c>
      <c r="CN7" s="401">
        <v>0</v>
      </c>
      <c r="CO7" s="401">
        <v>0</v>
      </c>
      <c r="CP7" s="401">
        <v>0</v>
      </c>
      <c r="CQ7" s="401">
        <v>0</v>
      </c>
      <c r="CR7" s="401">
        <v>0</v>
      </c>
      <c r="CS7" s="401">
        <v>0</v>
      </c>
      <c r="CT7" s="401">
        <v>0</v>
      </c>
      <c r="CU7" s="401">
        <v>0</v>
      </c>
      <c r="CV7" s="401">
        <v>0</v>
      </c>
      <c r="CW7" s="401">
        <v>10103</v>
      </c>
      <c r="CX7" s="401">
        <v>0</v>
      </c>
      <c r="CY7" s="401">
        <v>0</v>
      </c>
      <c r="CZ7" s="401">
        <v>11000</v>
      </c>
      <c r="DA7" s="401">
        <v>0</v>
      </c>
      <c r="DB7" s="401">
        <v>0</v>
      </c>
      <c r="DC7" s="401">
        <v>0</v>
      </c>
      <c r="DD7" s="401">
        <v>0</v>
      </c>
      <c r="DE7" s="401">
        <v>0</v>
      </c>
      <c r="DF7" s="401">
        <v>0</v>
      </c>
      <c r="DG7" s="401">
        <v>0</v>
      </c>
      <c r="DH7" s="401">
        <v>0</v>
      </c>
      <c r="DI7" s="401">
        <v>700</v>
      </c>
      <c r="DJ7" s="401">
        <v>0</v>
      </c>
      <c r="DK7" s="401">
        <v>0</v>
      </c>
      <c r="DL7" s="401">
        <v>0</v>
      </c>
      <c r="DM7" s="401">
        <v>0</v>
      </c>
      <c r="DN7" s="401">
        <v>0</v>
      </c>
      <c r="DO7" s="401">
        <v>0</v>
      </c>
      <c r="DP7" s="401">
        <v>0</v>
      </c>
      <c r="DQ7" s="401">
        <v>0</v>
      </c>
      <c r="DR7" s="401">
        <v>17548</v>
      </c>
      <c r="DS7" s="401">
        <v>3611</v>
      </c>
      <c r="DT7" s="401">
        <v>0</v>
      </c>
      <c r="DU7" s="401">
        <v>32512</v>
      </c>
      <c r="DV7" s="401">
        <v>0</v>
      </c>
      <c r="DW7" s="401">
        <v>627532</v>
      </c>
      <c r="DX7" s="401">
        <v>20202</v>
      </c>
      <c r="DY7" s="401">
        <v>202000</v>
      </c>
      <c r="DZ7" s="401">
        <v>20000</v>
      </c>
      <c r="EA7" s="401">
        <v>336274</v>
      </c>
      <c r="EB7" s="401">
        <v>-9136</v>
      </c>
      <c r="EC7" s="401">
        <v>38000</v>
      </c>
      <c r="ED7" s="401">
        <v>-50700</v>
      </c>
      <c r="EE7" s="401">
        <v>538274</v>
      </c>
      <c r="EF7" s="401">
        <v>10864</v>
      </c>
      <c r="EG7" s="401">
        <v>558274</v>
      </c>
      <c r="EH7" s="401">
        <v>5861</v>
      </c>
      <c r="EI7" s="401">
        <v>647532</v>
      </c>
      <c r="EJ7" s="401">
        <v>20202</v>
      </c>
    </row>
    <row r="8" spans="1:140" x14ac:dyDescent="0.35">
      <c r="A8" s="398" t="s">
        <v>2098</v>
      </c>
      <c r="B8" s="401">
        <v>6985</v>
      </c>
      <c r="C8" s="401">
        <v>0</v>
      </c>
      <c r="D8" s="401">
        <v>0</v>
      </c>
      <c r="E8" s="401">
        <v>7612</v>
      </c>
      <c r="F8" s="401">
        <v>0</v>
      </c>
      <c r="G8" s="401">
        <v>0</v>
      </c>
      <c r="H8" s="401">
        <v>3556</v>
      </c>
      <c r="I8" s="401">
        <v>0</v>
      </c>
      <c r="J8" s="401">
        <v>0</v>
      </c>
      <c r="K8" s="401">
        <v>8638</v>
      </c>
      <c r="L8" s="401">
        <v>645</v>
      </c>
      <c r="M8" s="401">
        <v>0</v>
      </c>
      <c r="N8" s="401">
        <v>40355</v>
      </c>
      <c r="O8" s="401">
        <v>0</v>
      </c>
      <c r="P8" s="401">
        <v>0</v>
      </c>
      <c r="Q8" s="401">
        <v>0</v>
      </c>
      <c r="R8" s="401">
        <v>0</v>
      </c>
      <c r="S8" s="401">
        <v>0</v>
      </c>
      <c r="T8" s="401">
        <v>49695</v>
      </c>
      <c r="U8" s="401">
        <v>0</v>
      </c>
      <c r="V8" s="401">
        <v>0</v>
      </c>
      <c r="W8" s="401">
        <v>0</v>
      </c>
      <c r="X8" s="401">
        <v>0</v>
      </c>
      <c r="Y8" s="401">
        <v>0</v>
      </c>
      <c r="Z8" s="401">
        <v>0</v>
      </c>
      <c r="AA8" s="401">
        <v>0</v>
      </c>
      <c r="AB8" s="401">
        <v>0</v>
      </c>
      <c r="AC8" s="401">
        <v>0</v>
      </c>
      <c r="AD8" s="401">
        <v>0</v>
      </c>
      <c r="AE8" s="401">
        <v>0</v>
      </c>
      <c r="AF8" s="401">
        <v>0</v>
      </c>
      <c r="AG8" s="401">
        <v>0</v>
      </c>
      <c r="AH8" s="401">
        <v>0</v>
      </c>
      <c r="AI8" s="401">
        <v>369</v>
      </c>
      <c r="AJ8" s="401">
        <v>0</v>
      </c>
      <c r="AK8" s="401">
        <v>0</v>
      </c>
      <c r="AL8" s="401">
        <v>0</v>
      </c>
      <c r="AM8" s="401">
        <v>94</v>
      </c>
      <c r="AN8" s="401">
        <v>0</v>
      </c>
      <c r="AO8" s="401">
        <v>7798</v>
      </c>
      <c r="AP8" s="401">
        <v>0</v>
      </c>
      <c r="AQ8" s="401">
        <v>0</v>
      </c>
      <c r="AR8" s="401">
        <v>1900</v>
      </c>
      <c r="AS8" s="401">
        <v>0</v>
      </c>
      <c r="AT8" s="401">
        <v>0</v>
      </c>
      <c r="AU8" s="401">
        <v>1777</v>
      </c>
      <c r="AV8" s="401">
        <v>0</v>
      </c>
      <c r="AW8" s="401">
        <v>0</v>
      </c>
      <c r="AX8" s="401">
        <v>0</v>
      </c>
      <c r="AY8" s="401">
        <v>0</v>
      </c>
      <c r="AZ8" s="401">
        <v>0</v>
      </c>
      <c r="BA8" s="401">
        <v>0</v>
      </c>
      <c r="BB8" s="401">
        <v>0</v>
      </c>
      <c r="BC8" s="401">
        <v>0</v>
      </c>
      <c r="BD8" s="401">
        <v>135</v>
      </c>
      <c r="BE8" s="401">
        <v>0</v>
      </c>
      <c r="BF8" s="401">
        <v>0</v>
      </c>
      <c r="BG8" s="401">
        <v>270</v>
      </c>
      <c r="BH8" s="401">
        <v>0</v>
      </c>
      <c r="BI8" s="401">
        <v>0</v>
      </c>
      <c r="BJ8" s="401">
        <v>0</v>
      </c>
      <c r="BK8" s="401">
        <v>0</v>
      </c>
      <c r="BL8" s="401">
        <v>0</v>
      </c>
      <c r="BM8" s="401">
        <v>0</v>
      </c>
      <c r="BN8" s="401">
        <v>0</v>
      </c>
      <c r="BO8" s="401">
        <v>0</v>
      </c>
      <c r="BP8" s="401">
        <v>853</v>
      </c>
      <c r="BQ8" s="401">
        <v>0</v>
      </c>
      <c r="BR8" s="401">
        <v>0</v>
      </c>
      <c r="BS8" s="401">
        <v>0</v>
      </c>
      <c r="BT8" s="401">
        <v>0</v>
      </c>
      <c r="BU8" s="401">
        <v>0</v>
      </c>
      <c r="BV8" s="401">
        <v>0</v>
      </c>
      <c r="BW8" s="401">
        <v>0</v>
      </c>
      <c r="BX8" s="401">
        <v>0</v>
      </c>
      <c r="BY8" s="401">
        <v>0</v>
      </c>
      <c r="BZ8" s="401">
        <v>0</v>
      </c>
      <c r="CA8" s="401">
        <v>0</v>
      </c>
      <c r="CB8" s="401">
        <v>0</v>
      </c>
      <c r="CC8" s="401">
        <v>0</v>
      </c>
      <c r="CD8" s="401">
        <v>0</v>
      </c>
      <c r="CE8" s="401">
        <v>0</v>
      </c>
      <c r="CF8" s="401">
        <v>0</v>
      </c>
      <c r="CG8" s="401">
        <v>0</v>
      </c>
      <c r="CH8" s="401">
        <v>0</v>
      </c>
      <c r="CI8" s="401">
        <v>0</v>
      </c>
      <c r="CJ8" s="401">
        <v>0</v>
      </c>
      <c r="CK8" s="401">
        <v>0</v>
      </c>
      <c r="CL8" s="401">
        <v>0</v>
      </c>
      <c r="CM8" s="401">
        <v>0</v>
      </c>
      <c r="CN8" s="401">
        <v>0</v>
      </c>
      <c r="CO8" s="401">
        <v>0</v>
      </c>
      <c r="CP8" s="401">
        <v>0</v>
      </c>
      <c r="CQ8" s="401">
        <v>0</v>
      </c>
      <c r="CR8" s="401">
        <v>0</v>
      </c>
      <c r="CS8" s="401">
        <v>0</v>
      </c>
      <c r="CT8" s="401">
        <v>0</v>
      </c>
      <c r="CU8" s="401">
        <v>0</v>
      </c>
      <c r="CV8" s="401">
        <v>0</v>
      </c>
      <c r="CW8" s="401">
        <v>0</v>
      </c>
      <c r="CX8" s="401">
        <v>0</v>
      </c>
      <c r="CY8" s="401">
        <v>0</v>
      </c>
      <c r="CZ8" s="401">
        <v>0</v>
      </c>
      <c r="DA8" s="401">
        <v>0</v>
      </c>
      <c r="DB8" s="401">
        <v>0</v>
      </c>
      <c r="DC8" s="401">
        <v>0</v>
      </c>
      <c r="DD8" s="401">
        <v>0</v>
      </c>
      <c r="DE8" s="401">
        <v>0</v>
      </c>
      <c r="DF8" s="401">
        <v>0</v>
      </c>
      <c r="DG8" s="401">
        <v>0</v>
      </c>
      <c r="DH8" s="401">
        <v>0</v>
      </c>
      <c r="DI8" s="401">
        <v>19049</v>
      </c>
      <c r="DJ8" s="401">
        <v>2001</v>
      </c>
      <c r="DK8" s="401">
        <v>0</v>
      </c>
      <c r="DL8" s="401">
        <v>5385</v>
      </c>
      <c r="DM8" s="401">
        <v>100795</v>
      </c>
      <c r="DN8" s="401">
        <v>0</v>
      </c>
      <c r="DO8" s="401">
        <v>0</v>
      </c>
      <c r="DP8" s="401">
        <v>0</v>
      </c>
      <c r="DQ8" s="401">
        <v>0</v>
      </c>
      <c r="DR8" s="401">
        <v>76297</v>
      </c>
      <c r="DS8" s="401">
        <v>3183</v>
      </c>
      <c r="DT8" s="401">
        <v>0</v>
      </c>
      <c r="DU8" s="401">
        <v>179432</v>
      </c>
      <c r="DV8" s="401">
        <v>0</v>
      </c>
      <c r="DW8" s="401">
        <v>2198288</v>
      </c>
      <c r="DX8" s="401">
        <v>155598</v>
      </c>
      <c r="DY8" s="401">
        <v>2198288</v>
      </c>
      <c r="DZ8" s="401">
        <v>155598</v>
      </c>
      <c r="EA8" s="401">
        <v>3046</v>
      </c>
      <c r="EB8" s="401">
        <v>-166</v>
      </c>
      <c r="EC8" s="401">
        <v>80000</v>
      </c>
      <c r="ED8" s="401">
        <v>0</v>
      </c>
      <c r="EE8" s="401">
        <v>2201334</v>
      </c>
      <c r="EF8" s="401">
        <v>155432</v>
      </c>
      <c r="EG8" s="401">
        <v>2110451</v>
      </c>
      <c r="EH8" s="401">
        <v>142262</v>
      </c>
      <c r="EI8" s="401">
        <v>2310192</v>
      </c>
      <c r="EJ8" s="401">
        <v>156506</v>
      </c>
    </row>
    <row r="9" spans="1:140" x14ac:dyDescent="0.35">
      <c r="A9" s="398" t="s">
        <v>1066</v>
      </c>
      <c r="B9" s="401">
        <v>5856</v>
      </c>
      <c r="C9" s="401">
        <v>0</v>
      </c>
      <c r="D9" s="401">
        <v>0</v>
      </c>
      <c r="E9" s="401">
        <v>301</v>
      </c>
      <c r="F9" s="401">
        <v>0</v>
      </c>
      <c r="G9" s="401">
        <v>0</v>
      </c>
      <c r="H9" s="401">
        <v>3207</v>
      </c>
      <c r="I9" s="401">
        <v>0</v>
      </c>
      <c r="J9" s="401">
        <v>0</v>
      </c>
      <c r="K9" s="401">
        <v>0</v>
      </c>
      <c r="L9" s="401">
        <v>0</v>
      </c>
      <c r="M9" s="401">
        <v>0</v>
      </c>
      <c r="N9" s="401">
        <v>17611</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c r="AH9" s="401">
        <v>0</v>
      </c>
      <c r="AI9" s="401">
        <v>0</v>
      </c>
      <c r="AJ9" s="401">
        <v>3748</v>
      </c>
      <c r="AK9" s="401">
        <v>0</v>
      </c>
      <c r="AL9" s="401">
        <v>0</v>
      </c>
      <c r="AM9" s="401">
        <v>0</v>
      </c>
      <c r="AN9" s="401">
        <v>0</v>
      </c>
      <c r="AO9" s="401">
        <v>3887</v>
      </c>
      <c r="AP9" s="401">
        <v>730</v>
      </c>
      <c r="AQ9" s="401">
        <v>0</v>
      </c>
      <c r="AR9" s="401">
        <v>0</v>
      </c>
      <c r="AS9" s="401">
        <v>0</v>
      </c>
      <c r="AT9" s="401">
        <v>0</v>
      </c>
      <c r="AU9" s="401">
        <v>3942</v>
      </c>
      <c r="AV9" s="401">
        <v>0</v>
      </c>
      <c r="AW9" s="401">
        <v>0</v>
      </c>
      <c r="AX9" s="401">
        <v>0</v>
      </c>
      <c r="AY9" s="401">
        <v>0</v>
      </c>
      <c r="AZ9" s="401">
        <v>0</v>
      </c>
      <c r="BA9" s="401">
        <v>0</v>
      </c>
      <c r="BB9" s="401">
        <v>0</v>
      </c>
      <c r="BC9" s="401">
        <v>0</v>
      </c>
      <c r="BD9" s="401">
        <v>0</v>
      </c>
      <c r="BE9" s="401">
        <v>0</v>
      </c>
      <c r="BF9" s="401">
        <v>0</v>
      </c>
      <c r="BG9" s="401">
        <v>827</v>
      </c>
      <c r="BH9" s="401">
        <v>0</v>
      </c>
      <c r="BI9" s="401">
        <v>0</v>
      </c>
      <c r="BJ9" s="401">
        <v>0</v>
      </c>
      <c r="BK9" s="401">
        <v>0</v>
      </c>
      <c r="BL9" s="401">
        <v>0</v>
      </c>
      <c r="BM9" s="401">
        <v>0</v>
      </c>
      <c r="BN9" s="401">
        <v>0</v>
      </c>
      <c r="BO9" s="401">
        <v>0</v>
      </c>
      <c r="BP9" s="401">
        <v>0</v>
      </c>
      <c r="BQ9" s="401">
        <v>0</v>
      </c>
      <c r="BR9" s="401">
        <v>0</v>
      </c>
      <c r="BS9" s="401">
        <v>0</v>
      </c>
      <c r="BT9" s="401">
        <v>0</v>
      </c>
      <c r="BU9" s="401">
        <v>0</v>
      </c>
      <c r="BV9" s="401">
        <v>0</v>
      </c>
      <c r="BW9" s="401">
        <v>0</v>
      </c>
      <c r="BX9" s="401">
        <v>0</v>
      </c>
      <c r="BY9" s="401">
        <v>0</v>
      </c>
      <c r="BZ9" s="401">
        <v>0</v>
      </c>
      <c r="CA9" s="401">
        <v>0</v>
      </c>
      <c r="CB9" s="401">
        <v>0</v>
      </c>
      <c r="CC9" s="401">
        <v>0</v>
      </c>
      <c r="CD9" s="401">
        <v>0</v>
      </c>
      <c r="CE9" s="401">
        <v>0</v>
      </c>
      <c r="CF9" s="401">
        <v>0</v>
      </c>
      <c r="CG9" s="401">
        <v>0</v>
      </c>
      <c r="CH9" s="401">
        <v>0</v>
      </c>
      <c r="CI9" s="401">
        <v>0</v>
      </c>
      <c r="CJ9" s="401">
        <v>0</v>
      </c>
      <c r="CK9" s="401">
        <v>0</v>
      </c>
      <c r="CL9" s="401">
        <v>0</v>
      </c>
      <c r="CM9" s="401">
        <v>0</v>
      </c>
      <c r="CN9" s="401">
        <v>0</v>
      </c>
      <c r="CO9" s="401">
        <v>0</v>
      </c>
      <c r="CP9" s="401">
        <v>0</v>
      </c>
      <c r="CQ9" s="401">
        <v>0</v>
      </c>
      <c r="CR9" s="401">
        <v>0</v>
      </c>
      <c r="CS9" s="401">
        <v>0</v>
      </c>
      <c r="CT9" s="401">
        <v>0</v>
      </c>
      <c r="CU9" s="401">
        <v>38</v>
      </c>
      <c r="CV9" s="401">
        <v>0</v>
      </c>
      <c r="CW9" s="401">
        <v>73463</v>
      </c>
      <c r="CX9" s="401">
        <v>163</v>
      </c>
      <c r="CY9" s="401">
        <v>0</v>
      </c>
      <c r="CZ9" s="401">
        <v>0</v>
      </c>
      <c r="DA9" s="401">
        <v>0</v>
      </c>
      <c r="DB9" s="401">
        <v>0</v>
      </c>
      <c r="DC9" s="401">
        <v>0</v>
      </c>
      <c r="DD9" s="401">
        <v>0</v>
      </c>
      <c r="DE9" s="401">
        <v>0</v>
      </c>
      <c r="DF9" s="401">
        <v>0</v>
      </c>
      <c r="DG9" s="401">
        <v>0</v>
      </c>
      <c r="DH9" s="401">
        <v>0</v>
      </c>
      <c r="DI9" s="401">
        <v>12313</v>
      </c>
      <c r="DJ9" s="401">
        <v>0</v>
      </c>
      <c r="DK9" s="401">
        <v>0</v>
      </c>
      <c r="DL9" s="401">
        <v>0</v>
      </c>
      <c r="DM9" s="401">
        <v>120</v>
      </c>
      <c r="DN9" s="401">
        <v>0</v>
      </c>
      <c r="DO9" s="401">
        <v>0</v>
      </c>
      <c r="DP9" s="401">
        <v>0</v>
      </c>
      <c r="DQ9" s="401">
        <v>0</v>
      </c>
      <c r="DR9" s="401">
        <v>52025</v>
      </c>
      <c r="DS9" s="401">
        <v>0</v>
      </c>
      <c r="DT9" s="401">
        <v>4161</v>
      </c>
      <c r="DU9" s="401">
        <v>70020</v>
      </c>
      <c r="DV9" s="401">
        <v>0</v>
      </c>
      <c r="DW9" s="401">
        <v>341860</v>
      </c>
      <c r="DX9" s="401">
        <v>58222</v>
      </c>
      <c r="DY9" s="401">
        <v>171452</v>
      </c>
      <c r="DZ9" s="401">
        <v>41816</v>
      </c>
      <c r="EA9" s="401">
        <v>63736</v>
      </c>
      <c r="EB9" s="401">
        <v>-3402</v>
      </c>
      <c r="EC9" s="401">
        <v>20000</v>
      </c>
      <c r="ED9" s="401">
        <v>-68000</v>
      </c>
      <c r="EE9" s="401">
        <v>235188</v>
      </c>
      <c r="EF9" s="401">
        <v>38414</v>
      </c>
      <c r="EG9" s="401">
        <v>351900</v>
      </c>
      <c r="EH9" s="401">
        <v>50100</v>
      </c>
      <c r="EI9" s="401">
        <v>361900</v>
      </c>
      <c r="EJ9" s="401">
        <v>50100</v>
      </c>
    </row>
    <row r="10" spans="1:140" x14ac:dyDescent="0.35">
      <c r="A10" s="398" t="s">
        <v>1069</v>
      </c>
      <c r="B10" s="401">
        <v>567</v>
      </c>
      <c r="C10" s="401">
        <v>0</v>
      </c>
      <c r="D10" s="401">
        <v>0</v>
      </c>
      <c r="E10" s="401">
        <v>566</v>
      </c>
      <c r="F10" s="401">
        <v>0</v>
      </c>
      <c r="G10" s="401">
        <v>0</v>
      </c>
      <c r="H10" s="401">
        <v>3500</v>
      </c>
      <c r="I10" s="401">
        <v>0</v>
      </c>
      <c r="J10" s="401">
        <v>0</v>
      </c>
      <c r="K10" s="401">
        <v>0</v>
      </c>
      <c r="L10" s="401">
        <v>0</v>
      </c>
      <c r="M10" s="401">
        <v>0</v>
      </c>
      <c r="N10" s="401">
        <v>5197</v>
      </c>
      <c r="O10" s="401">
        <v>0</v>
      </c>
      <c r="P10" s="401">
        <v>0</v>
      </c>
      <c r="Q10" s="401">
        <v>0</v>
      </c>
      <c r="R10" s="401">
        <v>0</v>
      </c>
      <c r="S10" s="401">
        <v>0</v>
      </c>
      <c r="T10" s="401">
        <v>0</v>
      </c>
      <c r="U10" s="401">
        <v>0</v>
      </c>
      <c r="V10" s="401">
        <v>0</v>
      </c>
      <c r="W10" s="401">
        <v>0</v>
      </c>
      <c r="X10" s="401">
        <v>0</v>
      </c>
      <c r="Y10" s="401">
        <v>0</v>
      </c>
      <c r="Z10" s="401">
        <v>0</v>
      </c>
      <c r="AA10" s="401">
        <v>0</v>
      </c>
      <c r="AB10" s="401">
        <v>0</v>
      </c>
      <c r="AC10" s="401">
        <v>0</v>
      </c>
      <c r="AD10" s="401">
        <v>0</v>
      </c>
      <c r="AE10" s="401">
        <v>0</v>
      </c>
      <c r="AF10" s="401">
        <v>0</v>
      </c>
      <c r="AG10" s="401">
        <v>0</v>
      </c>
      <c r="AH10" s="401">
        <v>0</v>
      </c>
      <c r="AI10" s="401">
        <v>558</v>
      </c>
      <c r="AJ10" s="401">
        <v>1986</v>
      </c>
      <c r="AK10" s="401">
        <v>0</v>
      </c>
      <c r="AL10" s="401">
        <v>0</v>
      </c>
      <c r="AM10" s="401">
        <v>0</v>
      </c>
      <c r="AN10" s="401">
        <v>0</v>
      </c>
      <c r="AO10" s="401">
        <v>16534</v>
      </c>
      <c r="AP10" s="401">
        <v>0</v>
      </c>
      <c r="AQ10" s="401">
        <v>0</v>
      </c>
      <c r="AR10" s="401">
        <v>0</v>
      </c>
      <c r="AS10" s="401">
        <v>0</v>
      </c>
      <c r="AT10" s="401">
        <v>0</v>
      </c>
      <c r="AU10" s="401">
        <v>0</v>
      </c>
      <c r="AV10" s="401">
        <v>0</v>
      </c>
      <c r="AW10" s="401">
        <v>0</v>
      </c>
      <c r="AX10" s="401">
        <v>0</v>
      </c>
      <c r="AY10" s="401">
        <v>0</v>
      </c>
      <c r="AZ10" s="401">
        <v>0</v>
      </c>
      <c r="BA10" s="401">
        <v>0</v>
      </c>
      <c r="BB10" s="401">
        <v>0</v>
      </c>
      <c r="BC10" s="401">
        <v>0</v>
      </c>
      <c r="BD10" s="401">
        <v>0</v>
      </c>
      <c r="BE10" s="401">
        <v>0</v>
      </c>
      <c r="BF10" s="401">
        <v>0</v>
      </c>
      <c r="BG10" s="401">
        <v>0</v>
      </c>
      <c r="BH10" s="401">
        <v>0</v>
      </c>
      <c r="BI10" s="401">
        <v>0</v>
      </c>
      <c r="BJ10" s="401">
        <v>23741</v>
      </c>
      <c r="BK10" s="401">
        <v>0</v>
      </c>
      <c r="BL10" s="401">
        <v>0</v>
      </c>
      <c r="BM10" s="401">
        <v>0</v>
      </c>
      <c r="BN10" s="401">
        <v>0</v>
      </c>
      <c r="BO10" s="401">
        <v>0</v>
      </c>
      <c r="BP10" s="401">
        <v>0</v>
      </c>
      <c r="BQ10" s="401">
        <v>0</v>
      </c>
      <c r="BR10" s="401">
        <v>0</v>
      </c>
      <c r="BS10" s="401">
        <v>0</v>
      </c>
      <c r="BT10" s="401">
        <v>0</v>
      </c>
      <c r="BU10" s="401">
        <v>0</v>
      </c>
      <c r="BV10" s="401">
        <v>0</v>
      </c>
      <c r="BW10" s="401">
        <v>0</v>
      </c>
      <c r="BX10" s="401">
        <v>0</v>
      </c>
      <c r="BY10" s="401">
        <v>0</v>
      </c>
      <c r="BZ10" s="401">
        <v>0</v>
      </c>
      <c r="CA10" s="401">
        <v>0</v>
      </c>
      <c r="CB10" s="401">
        <v>0</v>
      </c>
      <c r="CC10" s="401">
        <v>0</v>
      </c>
      <c r="CD10" s="401">
        <v>0</v>
      </c>
      <c r="CE10" s="401">
        <v>0</v>
      </c>
      <c r="CF10" s="401">
        <v>0</v>
      </c>
      <c r="CG10" s="401">
        <v>0</v>
      </c>
      <c r="CH10" s="401">
        <v>0</v>
      </c>
      <c r="CI10" s="401">
        <v>0</v>
      </c>
      <c r="CJ10" s="401">
        <v>0</v>
      </c>
      <c r="CK10" s="401">
        <v>0</v>
      </c>
      <c r="CL10" s="401">
        <v>0</v>
      </c>
      <c r="CM10" s="401">
        <v>0</v>
      </c>
      <c r="CN10" s="401">
        <v>0</v>
      </c>
      <c r="CO10" s="401">
        <v>0</v>
      </c>
      <c r="CP10" s="401">
        <v>0</v>
      </c>
      <c r="CQ10" s="401">
        <v>0</v>
      </c>
      <c r="CR10" s="401">
        <v>0</v>
      </c>
      <c r="CS10" s="401">
        <v>0</v>
      </c>
      <c r="CT10" s="401">
        <v>0</v>
      </c>
      <c r="CU10" s="401">
        <v>0</v>
      </c>
      <c r="CV10" s="401">
        <v>0</v>
      </c>
      <c r="CW10" s="401">
        <v>93150</v>
      </c>
      <c r="CX10" s="401">
        <v>0</v>
      </c>
      <c r="CY10" s="401">
        <v>0</v>
      </c>
      <c r="CZ10" s="401">
        <v>0</v>
      </c>
      <c r="DA10" s="401">
        <v>0</v>
      </c>
      <c r="DB10" s="401">
        <v>0</v>
      </c>
      <c r="DC10" s="401">
        <v>0</v>
      </c>
      <c r="DD10" s="401">
        <v>0</v>
      </c>
      <c r="DE10" s="401">
        <v>0</v>
      </c>
      <c r="DF10" s="401">
        <v>0</v>
      </c>
      <c r="DG10" s="401">
        <v>0</v>
      </c>
      <c r="DH10" s="401">
        <v>0</v>
      </c>
      <c r="DI10" s="401">
        <v>0</v>
      </c>
      <c r="DJ10" s="401">
        <v>0</v>
      </c>
      <c r="DK10" s="401">
        <v>0</v>
      </c>
      <c r="DL10" s="401">
        <v>0</v>
      </c>
      <c r="DM10" s="401">
        <v>0</v>
      </c>
      <c r="DN10" s="401">
        <v>0</v>
      </c>
      <c r="DO10" s="401">
        <v>0</v>
      </c>
      <c r="DP10" s="401">
        <v>0</v>
      </c>
      <c r="DQ10" s="401">
        <v>0</v>
      </c>
      <c r="DR10" s="401">
        <v>80113</v>
      </c>
      <c r="DS10" s="401">
        <v>0</v>
      </c>
      <c r="DT10" s="401">
        <v>7290</v>
      </c>
      <c r="DU10" s="401">
        <v>58396</v>
      </c>
      <c r="DV10" s="401">
        <v>0</v>
      </c>
      <c r="DW10" s="401">
        <v>605660</v>
      </c>
      <c r="DX10" s="401">
        <v>47532</v>
      </c>
      <c r="DY10" s="401">
        <v>544301</v>
      </c>
      <c r="DZ10" s="401">
        <v>54828</v>
      </c>
      <c r="EA10" s="401">
        <v>72410</v>
      </c>
      <c r="EB10" s="401">
        <v>-4595</v>
      </c>
      <c r="EC10" s="401">
        <v>0</v>
      </c>
      <c r="ED10" s="401">
        <v>0</v>
      </c>
      <c r="EE10" s="401">
        <v>616711</v>
      </c>
      <c r="EF10" s="401">
        <v>50233</v>
      </c>
      <c r="EG10" s="401">
        <v>679000</v>
      </c>
      <c r="EH10" s="401">
        <v>0</v>
      </c>
      <c r="EI10" s="401">
        <v>689000</v>
      </c>
      <c r="EJ10" s="401">
        <v>0</v>
      </c>
    </row>
    <row r="11" spans="1:140" x14ac:dyDescent="0.35">
      <c r="A11" s="398" t="s">
        <v>1547</v>
      </c>
      <c r="B11" s="401">
        <v>622</v>
      </c>
      <c r="C11" s="401">
        <v>0</v>
      </c>
      <c r="D11" s="401">
        <v>0</v>
      </c>
      <c r="E11" s="401">
        <v>5562</v>
      </c>
      <c r="F11" s="401">
        <v>0</v>
      </c>
      <c r="G11" s="401">
        <v>0</v>
      </c>
      <c r="H11" s="401">
        <v>1526</v>
      </c>
      <c r="I11" s="401">
        <v>0</v>
      </c>
      <c r="J11" s="401">
        <v>0</v>
      </c>
      <c r="K11" s="401">
        <v>0</v>
      </c>
      <c r="L11" s="401">
        <v>0</v>
      </c>
      <c r="M11" s="401">
        <v>0</v>
      </c>
      <c r="N11" s="401">
        <v>21765</v>
      </c>
      <c r="O11" s="401">
        <v>0</v>
      </c>
      <c r="P11" s="401">
        <v>0</v>
      </c>
      <c r="Q11" s="401">
        <v>770</v>
      </c>
      <c r="R11" s="401">
        <v>0</v>
      </c>
      <c r="S11" s="401">
        <v>0</v>
      </c>
      <c r="T11" s="401">
        <v>0</v>
      </c>
      <c r="U11" s="401">
        <v>0</v>
      </c>
      <c r="V11" s="401">
        <v>0</v>
      </c>
      <c r="W11" s="401">
        <v>0</v>
      </c>
      <c r="X11" s="401">
        <v>0</v>
      </c>
      <c r="Y11" s="401">
        <v>0</v>
      </c>
      <c r="Z11" s="401">
        <v>0</v>
      </c>
      <c r="AA11" s="401">
        <v>0</v>
      </c>
      <c r="AB11" s="401">
        <v>0</v>
      </c>
      <c r="AC11" s="401">
        <v>0</v>
      </c>
      <c r="AD11" s="401">
        <v>0</v>
      </c>
      <c r="AE11" s="401">
        <v>0</v>
      </c>
      <c r="AF11" s="401">
        <v>2677</v>
      </c>
      <c r="AG11" s="401">
        <v>0</v>
      </c>
      <c r="AH11" s="401">
        <v>0</v>
      </c>
      <c r="AI11" s="401">
        <v>200</v>
      </c>
      <c r="AJ11" s="401">
        <v>0</v>
      </c>
      <c r="AK11" s="401">
        <v>0</v>
      </c>
      <c r="AL11" s="401">
        <v>0</v>
      </c>
      <c r="AM11" s="401">
        <v>0</v>
      </c>
      <c r="AN11" s="401">
        <v>0</v>
      </c>
      <c r="AO11" s="401">
        <v>86937</v>
      </c>
      <c r="AP11" s="401">
        <v>3116</v>
      </c>
      <c r="AQ11" s="401">
        <v>7155</v>
      </c>
      <c r="AR11" s="401">
        <v>9514</v>
      </c>
      <c r="AS11" s="401">
        <v>0</v>
      </c>
      <c r="AT11" s="401">
        <v>0</v>
      </c>
      <c r="AU11" s="401">
        <v>8701</v>
      </c>
      <c r="AV11" s="401">
        <v>0</v>
      </c>
      <c r="AW11" s="401">
        <v>0</v>
      </c>
      <c r="AX11" s="401">
        <v>8420</v>
      </c>
      <c r="AY11" s="401">
        <v>0</v>
      </c>
      <c r="AZ11" s="401">
        <v>0</v>
      </c>
      <c r="BA11" s="401">
        <v>0</v>
      </c>
      <c r="BB11" s="401">
        <v>0</v>
      </c>
      <c r="BC11" s="401">
        <v>0</v>
      </c>
      <c r="BD11" s="401">
        <v>400</v>
      </c>
      <c r="BE11" s="401">
        <v>0</v>
      </c>
      <c r="BF11" s="401">
        <v>0</v>
      </c>
      <c r="BG11" s="401">
        <v>430</v>
      </c>
      <c r="BH11" s="401">
        <v>0</v>
      </c>
      <c r="BI11" s="401">
        <v>0</v>
      </c>
      <c r="BJ11" s="401">
        <v>0</v>
      </c>
      <c r="BK11" s="401">
        <v>0</v>
      </c>
      <c r="BL11" s="401">
        <v>0</v>
      </c>
      <c r="BM11" s="401">
        <v>1950</v>
      </c>
      <c r="BN11" s="401">
        <v>0</v>
      </c>
      <c r="BO11" s="401">
        <v>0</v>
      </c>
      <c r="BP11" s="401">
        <v>0</v>
      </c>
      <c r="BQ11" s="401">
        <v>0</v>
      </c>
      <c r="BR11" s="401">
        <v>0</v>
      </c>
      <c r="BS11" s="401">
        <v>0</v>
      </c>
      <c r="BT11" s="401">
        <v>0</v>
      </c>
      <c r="BU11" s="401">
        <v>0</v>
      </c>
      <c r="BV11" s="401">
        <v>0</v>
      </c>
      <c r="BW11" s="401">
        <v>0</v>
      </c>
      <c r="BX11" s="401">
        <v>0</v>
      </c>
      <c r="BY11" s="401">
        <v>0</v>
      </c>
      <c r="BZ11" s="401">
        <v>0</v>
      </c>
      <c r="CA11" s="401">
        <v>0</v>
      </c>
      <c r="CB11" s="401">
        <v>0</v>
      </c>
      <c r="CC11" s="401">
        <v>0</v>
      </c>
      <c r="CD11" s="401">
        <v>0</v>
      </c>
      <c r="CE11" s="401">
        <v>0</v>
      </c>
      <c r="CF11" s="401">
        <v>0</v>
      </c>
      <c r="CG11" s="401">
        <v>0</v>
      </c>
      <c r="CH11" s="401">
        <v>125</v>
      </c>
      <c r="CI11" s="401">
        <v>0</v>
      </c>
      <c r="CJ11" s="401">
        <v>0</v>
      </c>
      <c r="CK11" s="401">
        <v>0</v>
      </c>
      <c r="CL11" s="401">
        <v>0</v>
      </c>
      <c r="CM11" s="401">
        <v>0</v>
      </c>
      <c r="CN11" s="401">
        <v>0</v>
      </c>
      <c r="CO11" s="401">
        <v>0</v>
      </c>
      <c r="CP11" s="401">
        <v>0</v>
      </c>
      <c r="CQ11" s="401">
        <v>0</v>
      </c>
      <c r="CR11" s="401">
        <v>0</v>
      </c>
      <c r="CS11" s="401">
        <v>0</v>
      </c>
      <c r="CT11" s="401">
        <v>0</v>
      </c>
      <c r="CU11" s="401">
        <v>0</v>
      </c>
      <c r="CV11" s="401">
        <v>0</v>
      </c>
      <c r="CW11" s="401">
        <v>0</v>
      </c>
      <c r="CX11" s="401">
        <v>0</v>
      </c>
      <c r="CY11" s="401">
        <v>0</v>
      </c>
      <c r="CZ11" s="401">
        <v>0</v>
      </c>
      <c r="DA11" s="401">
        <v>0</v>
      </c>
      <c r="DB11" s="401">
        <v>0</v>
      </c>
      <c r="DC11" s="401">
        <v>0</v>
      </c>
      <c r="DD11" s="401">
        <v>0</v>
      </c>
      <c r="DE11" s="401">
        <v>0</v>
      </c>
      <c r="DF11" s="401">
        <v>0</v>
      </c>
      <c r="DG11" s="401">
        <v>0</v>
      </c>
      <c r="DH11" s="401">
        <v>0</v>
      </c>
      <c r="DI11" s="401">
        <v>32751</v>
      </c>
      <c r="DJ11" s="401">
        <v>3577</v>
      </c>
      <c r="DK11" s="401">
        <v>4000</v>
      </c>
      <c r="DL11" s="401">
        <v>0</v>
      </c>
      <c r="DM11" s="401">
        <v>0</v>
      </c>
      <c r="DN11" s="401">
        <v>0</v>
      </c>
      <c r="DO11" s="401">
        <v>0</v>
      </c>
      <c r="DP11" s="401">
        <v>0</v>
      </c>
      <c r="DQ11" s="401">
        <v>0</v>
      </c>
      <c r="DR11" s="401">
        <v>62980</v>
      </c>
      <c r="DS11" s="401">
        <v>29074</v>
      </c>
      <c r="DT11" s="401">
        <v>33744</v>
      </c>
      <c r="DU11" s="401">
        <v>69245</v>
      </c>
      <c r="DV11" s="401">
        <v>0</v>
      </c>
      <c r="DW11" s="401">
        <v>1051323</v>
      </c>
      <c r="DX11" s="401">
        <v>48335</v>
      </c>
      <c r="DY11" s="401">
        <v>786920</v>
      </c>
      <c r="DZ11" s="401">
        <v>69245</v>
      </c>
      <c r="EA11" s="401">
        <v>166751</v>
      </c>
      <c r="EB11" s="401">
        <v>-1130</v>
      </c>
      <c r="EC11" s="401">
        <v>50000</v>
      </c>
      <c r="ED11" s="401">
        <v>0</v>
      </c>
      <c r="EE11" s="401">
        <v>953671</v>
      </c>
      <c r="EF11" s="401">
        <v>68115</v>
      </c>
      <c r="EG11" s="401">
        <v>996148</v>
      </c>
      <c r="EH11" s="401">
        <v>58272</v>
      </c>
      <c r="EI11" s="401">
        <v>1088202</v>
      </c>
      <c r="EJ11" s="401">
        <v>97410</v>
      </c>
    </row>
    <row r="12" spans="1:140" x14ac:dyDescent="0.35">
      <c r="A12" s="398" t="s">
        <v>1328</v>
      </c>
      <c r="B12" s="401">
        <v>7178</v>
      </c>
      <c r="C12" s="401">
        <v>0</v>
      </c>
      <c r="D12" s="401">
        <v>0</v>
      </c>
      <c r="E12" s="401">
        <v>513</v>
      </c>
      <c r="F12" s="401">
        <v>0</v>
      </c>
      <c r="G12" s="401">
        <v>0</v>
      </c>
      <c r="H12" s="401">
        <v>1511</v>
      </c>
      <c r="I12" s="401">
        <v>0</v>
      </c>
      <c r="J12" s="401">
        <v>0</v>
      </c>
      <c r="K12" s="401">
        <v>0</v>
      </c>
      <c r="L12" s="401">
        <v>0</v>
      </c>
      <c r="M12" s="401">
        <v>0</v>
      </c>
      <c r="N12" s="401">
        <v>64803</v>
      </c>
      <c r="O12" s="401">
        <v>0</v>
      </c>
      <c r="P12" s="401">
        <v>0</v>
      </c>
      <c r="Q12" s="401">
        <v>6909</v>
      </c>
      <c r="R12" s="401">
        <v>0</v>
      </c>
      <c r="S12" s="401">
        <v>0</v>
      </c>
      <c r="T12" s="401">
        <v>0</v>
      </c>
      <c r="U12" s="401">
        <v>0</v>
      </c>
      <c r="V12" s="401">
        <v>0</v>
      </c>
      <c r="W12" s="401">
        <v>0</v>
      </c>
      <c r="X12" s="401">
        <v>0</v>
      </c>
      <c r="Y12" s="401">
        <v>0</v>
      </c>
      <c r="Z12" s="401">
        <v>0</v>
      </c>
      <c r="AA12" s="401">
        <v>0</v>
      </c>
      <c r="AB12" s="401">
        <v>0</v>
      </c>
      <c r="AC12" s="401">
        <v>0</v>
      </c>
      <c r="AD12" s="401">
        <v>0</v>
      </c>
      <c r="AE12" s="401">
        <v>0</v>
      </c>
      <c r="AF12" s="401">
        <v>0</v>
      </c>
      <c r="AG12" s="401">
        <v>0</v>
      </c>
      <c r="AH12" s="401">
        <v>0</v>
      </c>
      <c r="AI12" s="401">
        <v>1991</v>
      </c>
      <c r="AJ12" s="401">
        <v>0</v>
      </c>
      <c r="AK12" s="401">
        <v>0</v>
      </c>
      <c r="AL12" s="401">
        <v>0</v>
      </c>
      <c r="AM12" s="401">
        <v>0</v>
      </c>
      <c r="AN12" s="401">
        <v>0</v>
      </c>
      <c r="AO12" s="401">
        <v>88848</v>
      </c>
      <c r="AP12" s="401">
        <v>4078</v>
      </c>
      <c r="AQ12" s="401">
        <v>10345</v>
      </c>
      <c r="AR12" s="401">
        <v>0</v>
      </c>
      <c r="AS12" s="401">
        <v>0</v>
      </c>
      <c r="AT12" s="401">
        <v>0</v>
      </c>
      <c r="AU12" s="401">
        <v>15162</v>
      </c>
      <c r="AV12" s="401">
        <v>0</v>
      </c>
      <c r="AW12" s="401">
        <v>0</v>
      </c>
      <c r="AX12" s="401">
        <v>0</v>
      </c>
      <c r="AY12" s="401">
        <v>0</v>
      </c>
      <c r="AZ12" s="401">
        <v>0</v>
      </c>
      <c r="BA12" s="401">
        <v>411</v>
      </c>
      <c r="BB12" s="401">
        <v>0</v>
      </c>
      <c r="BC12" s="401">
        <v>0</v>
      </c>
      <c r="BD12" s="401">
        <v>0</v>
      </c>
      <c r="BE12" s="401">
        <v>0</v>
      </c>
      <c r="BF12" s="401">
        <v>0</v>
      </c>
      <c r="BG12" s="401">
        <v>0</v>
      </c>
      <c r="BH12" s="401">
        <v>0</v>
      </c>
      <c r="BI12" s="401">
        <v>0</v>
      </c>
      <c r="BJ12" s="401">
        <v>3762</v>
      </c>
      <c r="BK12" s="401">
        <v>0</v>
      </c>
      <c r="BL12" s="401">
        <v>0</v>
      </c>
      <c r="BM12" s="401">
        <v>26</v>
      </c>
      <c r="BN12" s="401">
        <v>0</v>
      </c>
      <c r="BO12" s="401">
        <v>0</v>
      </c>
      <c r="BP12" s="401">
        <v>7323</v>
      </c>
      <c r="BQ12" s="401">
        <v>0</v>
      </c>
      <c r="BR12" s="401">
        <v>0</v>
      </c>
      <c r="BS12" s="401">
        <v>4778</v>
      </c>
      <c r="BT12" s="401">
        <v>0</v>
      </c>
      <c r="BU12" s="401">
        <v>0</v>
      </c>
      <c r="BV12" s="401">
        <v>0</v>
      </c>
      <c r="BW12" s="401">
        <v>0</v>
      </c>
      <c r="BX12" s="401">
        <v>0</v>
      </c>
      <c r="BY12" s="401">
        <v>0</v>
      </c>
      <c r="BZ12" s="401">
        <v>0</v>
      </c>
      <c r="CA12" s="401">
        <v>0</v>
      </c>
      <c r="CB12" s="401">
        <v>0</v>
      </c>
      <c r="CC12" s="401">
        <v>0</v>
      </c>
      <c r="CD12" s="401">
        <v>0</v>
      </c>
      <c r="CE12" s="401">
        <v>0</v>
      </c>
      <c r="CF12" s="401">
        <v>0</v>
      </c>
      <c r="CG12" s="401">
        <v>0</v>
      </c>
      <c r="CH12" s="401">
        <v>250</v>
      </c>
      <c r="CI12" s="401">
        <v>0</v>
      </c>
      <c r="CJ12" s="401">
        <v>0</v>
      </c>
      <c r="CK12" s="401">
        <v>0</v>
      </c>
      <c r="CL12" s="401">
        <v>0</v>
      </c>
      <c r="CM12" s="401">
        <v>0</v>
      </c>
      <c r="CN12" s="401">
        <v>200</v>
      </c>
      <c r="CO12" s="401">
        <v>0</v>
      </c>
      <c r="CP12" s="401">
        <v>0</v>
      </c>
      <c r="CQ12" s="401">
        <v>0</v>
      </c>
      <c r="CR12" s="401">
        <v>0</v>
      </c>
      <c r="CS12" s="401">
        <v>0</v>
      </c>
      <c r="CT12" s="401">
        <v>0</v>
      </c>
      <c r="CU12" s="401">
        <v>0</v>
      </c>
      <c r="CV12" s="401">
        <v>0</v>
      </c>
      <c r="CW12" s="401">
        <v>9968</v>
      </c>
      <c r="CX12" s="401">
        <v>8841</v>
      </c>
      <c r="CY12" s="401">
        <v>0</v>
      </c>
      <c r="CZ12" s="401">
        <v>0</v>
      </c>
      <c r="DA12" s="401">
        <v>1578</v>
      </c>
      <c r="DB12" s="401">
        <v>0</v>
      </c>
      <c r="DC12" s="401">
        <v>0</v>
      </c>
      <c r="DD12" s="401">
        <v>0</v>
      </c>
      <c r="DE12" s="401">
        <v>0</v>
      </c>
      <c r="DF12" s="401">
        <v>0</v>
      </c>
      <c r="DG12" s="401">
        <v>0</v>
      </c>
      <c r="DH12" s="401">
        <v>0</v>
      </c>
      <c r="DI12" s="401">
        <v>19973</v>
      </c>
      <c r="DJ12" s="401">
        <v>0</v>
      </c>
      <c r="DK12" s="401">
        <v>8925</v>
      </c>
      <c r="DL12" s="401">
        <v>0</v>
      </c>
      <c r="DM12" s="401">
        <v>0</v>
      </c>
      <c r="DN12" s="401">
        <v>0</v>
      </c>
      <c r="DO12" s="401">
        <v>0</v>
      </c>
      <c r="DP12" s="401">
        <v>0</v>
      </c>
      <c r="DQ12" s="401">
        <v>0</v>
      </c>
      <c r="DR12" s="401">
        <v>100690</v>
      </c>
      <c r="DS12" s="401">
        <v>13410</v>
      </c>
      <c r="DT12" s="401">
        <v>44242</v>
      </c>
      <c r="DU12" s="401">
        <v>89761</v>
      </c>
      <c r="DV12" s="401">
        <v>0</v>
      </c>
      <c r="DW12" s="401">
        <v>562444</v>
      </c>
      <c r="DX12" s="401">
        <v>75874</v>
      </c>
      <c r="DY12" s="401">
        <v>383173</v>
      </c>
      <c r="DZ12" s="401">
        <v>-13883</v>
      </c>
      <c r="EA12" s="401">
        <v>5342</v>
      </c>
      <c r="EB12" s="401">
        <v>-1649</v>
      </c>
      <c r="EC12" s="401">
        <v>129600</v>
      </c>
      <c r="ED12" s="401">
        <v>-31950</v>
      </c>
      <c r="EE12" s="401">
        <v>388515</v>
      </c>
      <c r="EF12" s="401">
        <v>-15532</v>
      </c>
      <c r="EG12" s="401">
        <v>513813</v>
      </c>
      <c r="EH12" s="401">
        <v>77886</v>
      </c>
      <c r="EI12" s="401">
        <v>666447</v>
      </c>
      <c r="EJ12" s="401">
        <v>93886</v>
      </c>
    </row>
    <row r="13" spans="1:140" x14ac:dyDescent="0.35">
      <c r="A13" s="398" t="s">
        <v>1705</v>
      </c>
      <c r="B13" s="401">
        <v>12943</v>
      </c>
      <c r="C13" s="401">
        <v>0</v>
      </c>
      <c r="D13" s="401">
        <v>0</v>
      </c>
      <c r="E13" s="401">
        <v>0</v>
      </c>
      <c r="F13" s="401">
        <v>0</v>
      </c>
      <c r="G13" s="401">
        <v>0</v>
      </c>
      <c r="H13" s="401">
        <v>4300</v>
      </c>
      <c r="I13" s="401">
        <v>0</v>
      </c>
      <c r="J13" s="401">
        <v>0</v>
      </c>
      <c r="K13" s="401">
        <v>1823</v>
      </c>
      <c r="L13" s="401">
        <v>0</v>
      </c>
      <c r="M13" s="401">
        <v>0</v>
      </c>
      <c r="N13" s="401">
        <v>15791</v>
      </c>
      <c r="O13" s="401">
        <v>0</v>
      </c>
      <c r="P13" s="401">
        <v>0</v>
      </c>
      <c r="Q13" s="401">
        <v>0</v>
      </c>
      <c r="R13" s="401">
        <v>0</v>
      </c>
      <c r="S13" s="401">
        <v>0</v>
      </c>
      <c r="T13" s="401">
        <v>0</v>
      </c>
      <c r="U13" s="401">
        <v>0</v>
      </c>
      <c r="V13" s="401">
        <v>0</v>
      </c>
      <c r="W13" s="401">
        <v>0</v>
      </c>
      <c r="X13" s="401">
        <v>0</v>
      </c>
      <c r="Y13" s="401">
        <v>0</v>
      </c>
      <c r="Z13" s="401">
        <v>0</v>
      </c>
      <c r="AA13" s="401">
        <v>0</v>
      </c>
      <c r="AB13" s="401">
        <v>0</v>
      </c>
      <c r="AC13" s="401">
        <v>0</v>
      </c>
      <c r="AD13" s="401">
        <v>0</v>
      </c>
      <c r="AE13" s="401">
        <v>0</v>
      </c>
      <c r="AF13" s="401">
        <v>0</v>
      </c>
      <c r="AG13" s="401">
        <v>0</v>
      </c>
      <c r="AH13" s="401">
        <v>0</v>
      </c>
      <c r="AI13" s="401">
        <v>0</v>
      </c>
      <c r="AJ13" s="401">
        <v>0</v>
      </c>
      <c r="AK13" s="401">
        <v>0</v>
      </c>
      <c r="AL13" s="401">
        <v>0</v>
      </c>
      <c r="AM13" s="401">
        <v>0</v>
      </c>
      <c r="AN13" s="401">
        <v>0</v>
      </c>
      <c r="AO13" s="401">
        <v>0</v>
      </c>
      <c r="AP13" s="401">
        <v>4084</v>
      </c>
      <c r="AQ13" s="401">
        <v>0</v>
      </c>
      <c r="AR13" s="401">
        <v>4690</v>
      </c>
      <c r="AS13" s="401">
        <v>0</v>
      </c>
      <c r="AT13" s="401">
        <v>0</v>
      </c>
      <c r="AU13" s="401">
        <v>602</v>
      </c>
      <c r="AV13" s="401">
        <v>80</v>
      </c>
      <c r="AW13" s="401">
        <v>0</v>
      </c>
      <c r="AX13" s="401">
        <v>150</v>
      </c>
      <c r="AY13" s="401">
        <v>0</v>
      </c>
      <c r="AZ13" s="401">
        <v>0</v>
      </c>
      <c r="BA13" s="401">
        <v>0</v>
      </c>
      <c r="BB13" s="401">
        <v>0</v>
      </c>
      <c r="BC13" s="401">
        <v>0</v>
      </c>
      <c r="BD13" s="401">
        <v>0</v>
      </c>
      <c r="BE13" s="401">
        <v>0</v>
      </c>
      <c r="BF13" s="401">
        <v>0</v>
      </c>
      <c r="BG13" s="401">
        <v>27</v>
      </c>
      <c r="BH13" s="401">
        <v>0</v>
      </c>
      <c r="BI13" s="401">
        <v>0</v>
      </c>
      <c r="BJ13" s="401">
        <v>0</v>
      </c>
      <c r="BK13" s="401">
        <v>0</v>
      </c>
      <c r="BL13" s="401">
        <v>0</v>
      </c>
      <c r="BM13" s="401">
        <v>0</v>
      </c>
      <c r="BN13" s="401">
        <v>0</v>
      </c>
      <c r="BO13" s="401">
        <v>0</v>
      </c>
      <c r="BP13" s="401">
        <v>1563</v>
      </c>
      <c r="BQ13" s="401">
        <v>0</v>
      </c>
      <c r="BR13" s="401">
        <v>0</v>
      </c>
      <c r="BS13" s="401">
        <v>0</v>
      </c>
      <c r="BT13" s="401">
        <v>0</v>
      </c>
      <c r="BU13" s="401">
        <v>0</v>
      </c>
      <c r="BV13" s="401">
        <v>0</v>
      </c>
      <c r="BW13" s="401">
        <v>0</v>
      </c>
      <c r="BX13" s="401">
        <v>0</v>
      </c>
      <c r="BY13" s="401">
        <v>0</v>
      </c>
      <c r="BZ13" s="401">
        <v>0</v>
      </c>
      <c r="CA13" s="401">
        <v>0</v>
      </c>
      <c r="CB13" s="401">
        <v>0</v>
      </c>
      <c r="CC13" s="401">
        <v>0</v>
      </c>
      <c r="CD13" s="401">
        <v>0</v>
      </c>
      <c r="CE13" s="401">
        <v>835</v>
      </c>
      <c r="CF13" s="401">
        <v>0</v>
      </c>
      <c r="CG13" s="401">
        <v>0</v>
      </c>
      <c r="CH13" s="401">
        <v>0</v>
      </c>
      <c r="CI13" s="401">
        <v>0</v>
      </c>
      <c r="CJ13" s="401">
        <v>0</v>
      </c>
      <c r="CK13" s="401">
        <v>0</v>
      </c>
      <c r="CL13" s="401">
        <v>0</v>
      </c>
      <c r="CM13" s="401">
        <v>0</v>
      </c>
      <c r="CN13" s="401">
        <v>0</v>
      </c>
      <c r="CO13" s="401">
        <v>0</v>
      </c>
      <c r="CP13" s="401">
        <v>0</v>
      </c>
      <c r="CQ13" s="401">
        <v>0</v>
      </c>
      <c r="CR13" s="401">
        <v>0</v>
      </c>
      <c r="CS13" s="401">
        <v>0</v>
      </c>
      <c r="CT13" s="401">
        <v>0</v>
      </c>
      <c r="CU13" s="401">
        <v>0</v>
      </c>
      <c r="CV13" s="401">
        <v>0</v>
      </c>
      <c r="CW13" s="401">
        <v>65597</v>
      </c>
      <c r="CX13" s="401">
        <v>0</v>
      </c>
      <c r="CY13" s="401">
        <v>0</v>
      </c>
      <c r="CZ13" s="401">
        <v>199</v>
      </c>
      <c r="DA13" s="401">
        <v>0</v>
      </c>
      <c r="DB13" s="401">
        <v>0</v>
      </c>
      <c r="DC13" s="401">
        <v>0</v>
      </c>
      <c r="DD13" s="401">
        <v>0</v>
      </c>
      <c r="DE13" s="401">
        <v>0</v>
      </c>
      <c r="DF13" s="401">
        <v>0</v>
      </c>
      <c r="DG13" s="401">
        <v>0</v>
      </c>
      <c r="DH13" s="401">
        <v>0</v>
      </c>
      <c r="DI13" s="401">
        <v>781</v>
      </c>
      <c r="DJ13" s="401">
        <v>0</v>
      </c>
      <c r="DK13" s="401">
        <v>0</v>
      </c>
      <c r="DL13" s="401">
        <v>0</v>
      </c>
      <c r="DM13" s="401">
        <v>0</v>
      </c>
      <c r="DN13" s="401">
        <v>0</v>
      </c>
      <c r="DO13" s="401">
        <v>0</v>
      </c>
      <c r="DP13" s="401">
        <v>0</v>
      </c>
      <c r="DQ13" s="401">
        <v>0</v>
      </c>
      <c r="DR13" s="401">
        <v>72418</v>
      </c>
      <c r="DS13" s="401">
        <v>0</v>
      </c>
      <c r="DT13" s="401">
        <v>0</v>
      </c>
      <c r="DU13" s="401">
        <v>41047</v>
      </c>
      <c r="DV13" s="401">
        <v>0</v>
      </c>
      <c r="DW13" s="401">
        <v>248083</v>
      </c>
      <c r="DX13" s="401">
        <v>29393</v>
      </c>
      <c r="DY13" s="401">
        <v>210843</v>
      </c>
      <c r="DZ13" s="401">
        <v>52156</v>
      </c>
      <c r="EA13" s="401">
        <v>0</v>
      </c>
      <c r="EB13" s="401">
        <v>0</v>
      </c>
      <c r="EC13" s="401">
        <v>10000</v>
      </c>
      <c r="ED13" s="401">
        <v>845</v>
      </c>
      <c r="EE13" s="401">
        <v>210843</v>
      </c>
      <c r="EF13" s="401">
        <v>52156</v>
      </c>
      <c r="EG13" s="401">
        <v>260000</v>
      </c>
      <c r="EH13" s="401">
        <v>10000</v>
      </c>
      <c r="EI13" s="401">
        <v>300000</v>
      </c>
      <c r="EJ13" s="401">
        <v>10000</v>
      </c>
    </row>
    <row r="14" spans="1:140" x14ac:dyDescent="0.35">
      <c r="A14" s="398" t="s">
        <v>1717</v>
      </c>
      <c r="B14" s="401">
        <v>2580</v>
      </c>
      <c r="C14" s="401">
        <v>0</v>
      </c>
      <c r="D14" s="401">
        <v>0</v>
      </c>
      <c r="E14" s="401">
        <v>1524</v>
      </c>
      <c r="F14" s="401">
        <v>0</v>
      </c>
      <c r="G14" s="401">
        <v>0</v>
      </c>
      <c r="H14" s="401">
        <v>3846</v>
      </c>
      <c r="I14" s="401">
        <v>0</v>
      </c>
      <c r="J14" s="401">
        <v>0</v>
      </c>
      <c r="K14" s="401">
        <v>0</v>
      </c>
      <c r="L14" s="401">
        <v>0</v>
      </c>
      <c r="M14" s="401">
        <v>0</v>
      </c>
      <c r="N14" s="401">
        <v>29764</v>
      </c>
      <c r="O14" s="401">
        <v>0</v>
      </c>
      <c r="P14" s="401">
        <v>0</v>
      </c>
      <c r="Q14" s="401">
        <v>419</v>
      </c>
      <c r="R14" s="401">
        <v>0</v>
      </c>
      <c r="S14" s="401">
        <v>0</v>
      </c>
      <c r="T14" s="401">
        <v>0</v>
      </c>
      <c r="U14" s="401">
        <v>0</v>
      </c>
      <c r="V14" s="401">
        <v>0</v>
      </c>
      <c r="W14" s="401">
        <v>0</v>
      </c>
      <c r="X14" s="401">
        <v>0</v>
      </c>
      <c r="Y14" s="401">
        <v>0</v>
      </c>
      <c r="Z14" s="401">
        <v>0</v>
      </c>
      <c r="AA14" s="401">
        <v>0</v>
      </c>
      <c r="AB14" s="401">
        <v>0</v>
      </c>
      <c r="AC14" s="401">
        <v>0</v>
      </c>
      <c r="AD14" s="401">
        <v>0</v>
      </c>
      <c r="AE14" s="401">
        <v>0</v>
      </c>
      <c r="AF14" s="401">
        <v>0</v>
      </c>
      <c r="AG14" s="401">
        <v>0</v>
      </c>
      <c r="AH14" s="401">
        <v>0</v>
      </c>
      <c r="AI14" s="401">
        <v>2372</v>
      </c>
      <c r="AJ14" s="401">
        <v>0</v>
      </c>
      <c r="AK14" s="401">
        <v>0</v>
      </c>
      <c r="AL14" s="401">
        <v>0</v>
      </c>
      <c r="AM14" s="401">
        <v>0</v>
      </c>
      <c r="AN14" s="401">
        <v>0</v>
      </c>
      <c r="AO14" s="401">
        <v>600</v>
      </c>
      <c r="AP14" s="401">
        <v>1924</v>
      </c>
      <c r="AQ14" s="401">
        <v>0</v>
      </c>
      <c r="AR14" s="401">
        <v>0</v>
      </c>
      <c r="AS14" s="401">
        <v>0</v>
      </c>
      <c r="AT14" s="401">
        <v>0</v>
      </c>
      <c r="AU14" s="401">
        <v>100</v>
      </c>
      <c r="AV14" s="401">
        <v>1502</v>
      </c>
      <c r="AW14" s="401">
        <v>0</v>
      </c>
      <c r="AX14" s="401">
        <v>0</v>
      </c>
      <c r="AY14" s="401">
        <v>0</v>
      </c>
      <c r="AZ14" s="401">
        <v>0</v>
      </c>
      <c r="BA14" s="401">
        <v>0</v>
      </c>
      <c r="BB14" s="401">
        <v>0</v>
      </c>
      <c r="BC14" s="401">
        <v>0</v>
      </c>
      <c r="BD14" s="401">
        <v>0</v>
      </c>
      <c r="BE14" s="401">
        <v>0</v>
      </c>
      <c r="BF14" s="401">
        <v>0</v>
      </c>
      <c r="BG14" s="401">
        <v>0</v>
      </c>
      <c r="BH14" s="401">
        <v>0</v>
      </c>
      <c r="BI14" s="401">
        <v>0</v>
      </c>
      <c r="BJ14" s="401">
        <v>0</v>
      </c>
      <c r="BK14" s="401">
        <v>0</v>
      </c>
      <c r="BL14" s="401">
        <v>0</v>
      </c>
      <c r="BM14" s="401">
        <v>0</v>
      </c>
      <c r="BN14" s="401">
        <v>20</v>
      </c>
      <c r="BO14" s="401">
        <v>0</v>
      </c>
      <c r="BP14" s="401">
        <v>1575</v>
      </c>
      <c r="BQ14" s="401">
        <v>0</v>
      </c>
      <c r="BR14" s="401">
        <v>0</v>
      </c>
      <c r="BS14" s="401">
        <v>0</v>
      </c>
      <c r="BT14" s="401">
        <v>0</v>
      </c>
      <c r="BU14" s="401">
        <v>0</v>
      </c>
      <c r="BV14" s="401">
        <v>0</v>
      </c>
      <c r="BW14" s="401">
        <v>0</v>
      </c>
      <c r="BX14" s="401">
        <v>0</v>
      </c>
      <c r="BY14" s="401">
        <v>0</v>
      </c>
      <c r="BZ14" s="401">
        <v>0</v>
      </c>
      <c r="CA14" s="401">
        <v>0</v>
      </c>
      <c r="CB14" s="401">
        <v>0</v>
      </c>
      <c r="CC14" s="401">
        <v>0</v>
      </c>
      <c r="CD14" s="401">
        <v>0</v>
      </c>
      <c r="CE14" s="401">
        <v>140</v>
      </c>
      <c r="CF14" s="401">
        <v>0</v>
      </c>
      <c r="CG14" s="401">
        <v>0</v>
      </c>
      <c r="CH14" s="401">
        <v>0</v>
      </c>
      <c r="CI14" s="401">
        <v>0</v>
      </c>
      <c r="CJ14" s="401">
        <v>0</v>
      </c>
      <c r="CK14" s="401">
        <v>0</v>
      </c>
      <c r="CL14" s="401">
        <v>0</v>
      </c>
      <c r="CM14" s="401">
        <v>0</v>
      </c>
      <c r="CN14" s="401">
        <v>1300</v>
      </c>
      <c r="CO14" s="401">
        <v>0</v>
      </c>
      <c r="CP14" s="401">
        <v>0</v>
      </c>
      <c r="CQ14" s="401">
        <v>10</v>
      </c>
      <c r="CR14" s="401">
        <v>0</v>
      </c>
      <c r="CS14" s="401">
        <v>0</v>
      </c>
      <c r="CT14" s="401">
        <v>63</v>
      </c>
      <c r="CU14" s="401">
        <v>0</v>
      </c>
      <c r="CV14" s="401">
        <v>0</v>
      </c>
      <c r="CW14" s="401">
        <v>15722</v>
      </c>
      <c r="CX14" s="401">
        <v>0</v>
      </c>
      <c r="CY14" s="401">
        <v>0</v>
      </c>
      <c r="CZ14" s="401">
        <v>0</v>
      </c>
      <c r="DA14" s="401">
        <v>0</v>
      </c>
      <c r="DB14" s="401">
        <v>0</v>
      </c>
      <c r="DC14" s="401">
        <v>0</v>
      </c>
      <c r="DD14" s="401">
        <v>0</v>
      </c>
      <c r="DE14" s="401">
        <v>0</v>
      </c>
      <c r="DF14" s="401">
        <v>0</v>
      </c>
      <c r="DG14" s="401">
        <v>0</v>
      </c>
      <c r="DH14" s="401">
        <v>0</v>
      </c>
      <c r="DI14" s="401">
        <v>14064</v>
      </c>
      <c r="DJ14" s="401">
        <v>0</v>
      </c>
      <c r="DK14" s="401">
        <v>0</v>
      </c>
      <c r="DL14" s="401">
        <v>0</v>
      </c>
      <c r="DM14" s="401">
        <v>0</v>
      </c>
      <c r="DN14" s="401">
        <v>0</v>
      </c>
      <c r="DO14" s="401">
        <v>0</v>
      </c>
      <c r="DP14" s="401">
        <v>0</v>
      </c>
      <c r="DQ14" s="401">
        <v>0</v>
      </c>
      <c r="DR14" s="401">
        <v>59456</v>
      </c>
      <c r="DS14" s="401">
        <v>3000</v>
      </c>
      <c r="DT14" s="401">
        <v>30</v>
      </c>
      <c r="DU14" s="401">
        <v>15039</v>
      </c>
      <c r="DV14" s="401">
        <v>0</v>
      </c>
      <c r="DW14" s="401">
        <v>262008</v>
      </c>
      <c r="DX14" s="401">
        <v>8037</v>
      </c>
      <c r="DY14" s="401">
        <v>171706</v>
      </c>
      <c r="DZ14" s="401">
        <v>14639</v>
      </c>
      <c r="EA14" s="401">
        <v>10000</v>
      </c>
      <c r="EB14" s="401">
        <v>10000</v>
      </c>
      <c r="EC14" s="401">
        <v>10000</v>
      </c>
      <c r="ED14" s="401">
        <v>1000</v>
      </c>
      <c r="EE14" s="401">
        <v>181706</v>
      </c>
      <c r="EF14" s="401">
        <v>24639</v>
      </c>
      <c r="EG14" s="401">
        <v>238364</v>
      </c>
      <c r="EH14" s="401">
        <v>19195</v>
      </c>
      <c r="EI14" s="401">
        <v>258364</v>
      </c>
      <c r="EJ14" s="401">
        <v>19195</v>
      </c>
    </row>
    <row r="15" spans="1:140" x14ac:dyDescent="0.35">
      <c r="A15" s="398" t="s">
        <v>2227</v>
      </c>
      <c r="B15" s="401">
        <v>4718</v>
      </c>
      <c r="C15" s="401">
        <v>0</v>
      </c>
      <c r="D15" s="401">
        <v>0</v>
      </c>
      <c r="E15" s="401">
        <v>1636</v>
      </c>
      <c r="F15" s="401">
        <v>0</v>
      </c>
      <c r="G15" s="401">
        <v>0</v>
      </c>
      <c r="H15" s="401">
        <v>5853</v>
      </c>
      <c r="I15" s="401">
        <v>0</v>
      </c>
      <c r="J15" s="401">
        <v>0</v>
      </c>
      <c r="K15" s="401">
        <v>0</v>
      </c>
      <c r="L15" s="401">
        <v>0</v>
      </c>
      <c r="M15" s="401">
        <v>0</v>
      </c>
      <c r="N15" s="401">
        <v>62372</v>
      </c>
      <c r="O15" s="401">
        <v>0</v>
      </c>
      <c r="P15" s="401">
        <v>0</v>
      </c>
      <c r="Q15" s="401">
        <v>0</v>
      </c>
      <c r="R15" s="401">
        <v>0</v>
      </c>
      <c r="S15" s="401">
        <v>0</v>
      </c>
      <c r="T15" s="401">
        <v>0</v>
      </c>
      <c r="U15" s="401">
        <v>0</v>
      </c>
      <c r="V15" s="401">
        <v>0</v>
      </c>
      <c r="W15" s="401">
        <v>0</v>
      </c>
      <c r="X15" s="401">
        <v>1500</v>
      </c>
      <c r="Y15" s="401">
        <v>0</v>
      </c>
      <c r="Z15" s="401">
        <v>0</v>
      </c>
      <c r="AA15" s="401">
        <v>0</v>
      </c>
      <c r="AB15" s="401">
        <v>0</v>
      </c>
      <c r="AC15" s="401">
        <v>0</v>
      </c>
      <c r="AD15" s="401">
        <v>0</v>
      </c>
      <c r="AE15" s="401">
        <v>0</v>
      </c>
      <c r="AF15" s="401">
        <v>0</v>
      </c>
      <c r="AG15" s="401">
        <v>0</v>
      </c>
      <c r="AH15" s="401">
        <v>0</v>
      </c>
      <c r="AI15" s="401">
        <v>904</v>
      </c>
      <c r="AJ15" s="401">
        <v>260</v>
      </c>
      <c r="AK15" s="401">
        <v>0</v>
      </c>
      <c r="AL15" s="401">
        <v>0</v>
      </c>
      <c r="AM15" s="401">
        <v>0</v>
      </c>
      <c r="AN15" s="401">
        <v>0</v>
      </c>
      <c r="AO15" s="401">
        <v>44671</v>
      </c>
      <c r="AP15" s="401">
        <v>2375</v>
      </c>
      <c r="AQ15" s="401">
        <v>16620</v>
      </c>
      <c r="AR15" s="401">
        <v>400</v>
      </c>
      <c r="AS15" s="401">
        <v>0</v>
      </c>
      <c r="AT15" s="401">
        <v>0</v>
      </c>
      <c r="AU15" s="401">
        <v>192</v>
      </c>
      <c r="AV15" s="401">
        <v>0</v>
      </c>
      <c r="AW15" s="401">
        <v>0</v>
      </c>
      <c r="AX15" s="401">
        <v>0</v>
      </c>
      <c r="AY15" s="401">
        <v>0</v>
      </c>
      <c r="AZ15" s="401">
        <v>0</v>
      </c>
      <c r="BA15" s="401">
        <v>0</v>
      </c>
      <c r="BB15" s="401">
        <v>0</v>
      </c>
      <c r="BC15" s="401">
        <v>0</v>
      </c>
      <c r="BD15" s="401">
        <v>2026</v>
      </c>
      <c r="BE15" s="401">
        <v>0</v>
      </c>
      <c r="BF15" s="401">
        <v>0</v>
      </c>
      <c r="BG15" s="401">
        <v>227</v>
      </c>
      <c r="BH15" s="401">
        <v>0</v>
      </c>
      <c r="BI15" s="401">
        <v>0</v>
      </c>
      <c r="BJ15" s="401">
        <v>0</v>
      </c>
      <c r="BK15" s="401">
        <v>0</v>
      </c>
      <c r="BL15" s="401">
        <v>0</v>
      </c>
      <c r="BM15" s="401">
        <v>0</v>
      </c>
      <c r="BN15" s="401">
        <v>0</v>
      </c>
      <c r="BO15" s="401">
        <v>0</v>
      </c>
      <c r="BP15" s="401">
        <v>4183</v>
      </c>
      <c r="BQ15" s="401">
        <v>2790</v>
      </c>
      <c r="BR15" s="401">
        <v>0</v>
      </c>
      <c r="BS15" s="401">
        <v>0</v>
      </c>
      <c r="BT15" s="401">
        <v>0</v>
      </c>
      <c r="BU15" s="401">
        <v>0</v>
      </c>
      <c r="BV15" s="401">
        <v>0</v>
      </c>
      <c r="BW15" s="401">
        <v>5</v>
      </c>
      <c r="BX15" s="401">
        <v>0</v>
      </c>
      <c r="BY15" s="401">
        <v>169</v>
      </c>
      <c r="BZ15" s="401">
        <v>0</v>
      </c>
      <c r="CA15" s="401">
        <v>0</v>
      </c>
      <c r="CB15" s="401">
        <v>1658</v>
      </c>
      <c r="CC15" s="401">
        <v>0</v>
      </c>
      <c r="CD15" s="401">
        <v>0</v>
      </c>
      <c r="CE15" s="401">
        <v>2557</v>
      </c>
      <c r="CF15" s="401">
        <v>0</v>
      </c>
      <c r="CG15" s="401">
        <v>0</v>
      </c>
      <c r="CH15" s="401">
        <v>0</v>
      </c>
      <c r="CI15" s="401">
        <v>0</v>
      </c>
      <c r="CJ15" s="401">
        <v>0</v>
      </c>
      <c r="CK15" s="401">
        <v>0</v>
      </c>
      <c r="CL15" s="401">
        <v>0</v>
      </c>
      <c r="CM15" s="401">
        <v>0</v>
      </c>
      <c r="CN15" s="401">
        <v>0</v>
      </c>
      <c r="CO15" s="401">
        <v>0</v>
      </c>
      <c r="CP15" s="401">
        <v>0</v>
      </c>
      <c r="CQ15" s="401">
        <v>0</v>
      </c>
      <c r="CR15" s="401">
        <v>0</v>
      </c>
      <c r="CS15" s="401">
        <v>0</v>
      </c>
      <c r="CT15" s="401">
        <v>1450</v>
      </c>
      <c r="CU15" s="401">
        <v>0</v>
      </c>
      <c r="CV15" s="401">
        <v>0</v>
      </c>
      <c r="CW15" s="401">
        <v>9041</v>
      </c>
      <c r="CX15" s="401">
        <v>35600</v>
      </c>
      <c r="CY15" s="401">
        <v>0</v>
      </c>
      <c r="CZ15" s="401">
        <v>0</v>
      </c>
      <c r="DA15" s="401">
        <v>0</v>
      </c>
      <c r="DB15" s="401">
        <v>0</v>
      </c>
      <c r="DC15" s="401">
        <v>0</v>
      </c>
      <c r="DD15" s="401">
        <v>0</v>
      </c>
      <c r="DE15" s="401">
        <v>0</v>
      </c>
      <c r="DF15" s="401">
        <v>0</v>
      </c>
      <c r="DG15" s="401">
        <v>0</v>
      </c>
      <c r="DH15" s="401">
        <v>0</v>
      </c>
      <c r="DI15" s="401">
        <v>5542</v>
      </c>
      <c r="DJ15" s="401">
        <v>0</v>
      </c>
      <c r="DK15" s="401">
        <v>0</v>
      </c>
      <c r="DL15" s="401">
        <v>0</v>
      </c>
      <c r="DM15" s="401">
        <v>0</v>
      </c>
      <c r="DN15" s="401">
        <v>0</v>
      </c>
      <c r="DO15" s="401">
        <v>0</v>
      </c>
      <c r="DP15" s="401">
        <v>0</v>
      </c>
      <c r="DQ15" s="401">
        <v>0</v>
      </c>
      <c r="DR15" s="401">
        <v>70218</v>
      </c>
      <c r="DS15" s="401">
        <v>20559</v>
      </c>
      <c r="DT15" s="401">
        <v>15557</v>
      </c>
      <c r="DU15" s="401">
        <v>83795</v>
      </c>
      <c r="DV15" s="401">
        <v>0</v>
      </c>
      <c r="DW15" s="401">
        <v>589112</v>
      </c>
      <c r="DX15" s="401">
        <v>74315</v>
      </c>
      <c r="DY15" s="401">
        <v>420850</v>
      </c>
      <c r="DZ15" s="401">
        <v>83400</v>
      </c>
      <c r="EA15" s="401">
        <v>43212</v>
      </c>
      <c r="EB15" s="401">
        <v>1470</v>
      </c>
      <c r="EC15" s="401">
        <v>15000</v>
      </c>
      <c r="ED15" s="401">
        <v>0</v>
      </c>
      <c r="EE15" s="401">
        <v>464062</v>
      </c>
      <c r="EF15" s="401">
        <v>84870</v>
      </c>
      <c r="EG15" s="401">
        <v>602306</v>
      </c>
      <c r="EH15" s="401">
        <v>0</v>
      </c>
      <c r="EI15" s="401">
        <v>632306</v>
      </c>
      <c r="EJ15" s="401">
        <v>0</v>
      </c>
    </row>
    <row r="16" spans="1:140" x14ac:dyDescent="0.35">
      <c r="A16" s="398" t="s">
        <v>1250</v>
      </c>
      <c r="B16" s="401">
        <v>1733.9672499999999</v>
      </c>
      <c r="C16" s="401">
        <v>0</v>
      </c>
      <c r="D16" s="401">
        <v>0</v>
      </c>
      <c r="E16" s="401">
        <v>4662.7862500000001</v>
      </c>
      <c r="F16" s="401">
        <v>239.71199999999999</v>
      </c>
      <c r="G16" s="401">
        <v>0</v>
      </c>
      <c r="H16" s="401">
        <v>5158.0572499999998</v>
      </c>
      <c r="I16" s="401">
        <v>0</v>
      </c>
      <c r="J16" s="401">
        <v>0</v>
      </c>
      <c r="K16" s="401">
        <v>1556.17525</v>
      </c>
      <c r="L16" s="401">
        <v>165.99600000000001</v>
      </c>
      <c r="M16" s="401">
        <v>0</v>
      </c>
      <c r="N16" s="401">
        <v>35546</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c r="AH16" s="401">
        <v>0</v>
      </c>
      <c r="AI16" s="401">
        <v>0</v>
      </c>
      <c r="AJ16" s="401">
        <v>0</v>
      </c>
      <c r="AK16" s="401">
        <v>0</v>
      </c>
      <c r="AL16" s="401">
        <v>0</v>
      </c>
      <c r="AM16" s="401">
        <v>0</v>
      </c>
      <c r="AN16" s="401">
        <v>0</v>
      </c>
      <c r="AO16" s="401">
        <v>43526.076000000001</v>
      </c>
      <c r="AP16" s="401">
        <v>3735.6759999999999</v>
      </c>
      <c r="AQ16" s="401">
        <v>250</v>
      </c>
      <c r="AR16" s="401">
        <v>0</v>
      </c>
      <c r="AS16" s="401">
        <v>0</v>
      </c>
      <c r="AT16" s="401">
        <v>250</v>
      </c>
      <c r="AU16" s="401">
        <v>2921.6439999999998</v>
      </c>
      <c r="AV16" s="401">
        <v>0</v>
      </c>
      <c r="AW16" s="401">
        <v>0</v>
      </c>
      <c r="AX16" s="401">
        <v>0</v>
      </c>
      <c r="AY16" s="401">
        <v>0</v>
      </c>
      <c r="AZ16" s="401">
        <v>0</v>
      </c>
      <c r="BA16" s="401">
        <v>0</v>
      </c>
      <c r="BB16" s="401">
        <v>0</v>
      </c>
      <c r="BC16" s="401">
        <v>0</v>
      </c>
      <c r="BD16" s="401">
        <v>0</v>
      </c>
      <c r="BE16" s="401">
        <v>0</v>
      </c>
      <c r="BF16" s="401">
        <v>0</v>
      </c>
      <c r="BG16" s="401">
        <v>0</v>
      </c>
      <c r="BH16" s="401">
        <v>0</v>
      </c>
      <c r="BI16" s="401">
        <v>0</v>
      </c>
      <c r="BJ16" s="401">
        <v>0</v>
      </c>
      <c r="BK16" s="401">
        <v>0</v>
      </c>
      <c r="BL16" s="401">
        <v>0</v>
      </c>
      <c r="BM16" s="401">
        <v>0</v>
      </c>
      <c r="BN16" s="401">
        <v>0</v>
      </c>
      <c r="BO16" s="401">
        <v>0</v>
      </c>
      <c r="BP16" s="401">
        <v>41824.851000000002</v>
      </c>
      <c r="BQ16" s="401">
        <v>0</v>
      </c>
      <c r="BR16" s="401">
        <v>0</v>
      </c>
      <c r="BS16" s="401">
        <v>0</v>
      </c>
      <c r="BT16" s="401">
        <v>0</v>
      </c>
      <c r="BU16" s="401">
        <v>0</v>
      </c>
      <c r="BV16" s="401">
        <v>0</v>
      </c>
      <c r="BW16" s="401">
        <v>0</v>
      </c>
      <c r="BX16" s="401">
        <v>0</v>
      </c>
      <c r="BY16" s="401">
        <v>0</v>
      </c>
      <c r="BZ16" s="401">
        <v>0</v>
      </c>
      <c r="CA16" s="401">
        <v>0</v>
      </c>
      <c r="CB16" s="401">
        <v>540</v>
      </c>
      <c r="CC16" s="401">
        <v>0</v>
      </c>
      <c r="CD16" s="401">
        <v>0</v>
      </c>
      <c r="CE16" s="401">
        <v>1798</v>
      </c>
      <c r="CF16" s="401">
        <v>0</v>
      </c>
      <c r="CG16" s="401">
        <v>0</v>
      </c>
      <c r="CH16" s="401">
        <v>0</v>
      </c>
      <c r="CI16" s="401">
        <v>0</v>
      </c>
      <c r="CJ16" s="401">
        <v>0</v>
      </c>
      <c r="CK16" s="401">
        <v>0</v>
      </c>
      <c r="CL16" s="401">
        <v>0</v>
      </c>
      <c r="CM16" s="401">
        <v>0</v>
      </c>
      <c r="CN16" s="401">
        <v>0</v>
      </c>
      <c r="CO16" s="401">
        <v>0</v>
      </c>
      <c r="CP16" s="401">
        <v>0</v>
      </c>
      <c r="CQ16" s="401">
        <v>0</v>
      </c>
      <c r="CR16" s="401">
        <v>0</v>
      </c>
      <c r="CS16" s="401">
        <v>0</v>
      </c>
      <c r="CT16" s="401">
        <v>2166.8629999999998</v>
      </c>
      <c r="CU16" s="401">
        <v>2200</v>
      </c>
      <c r="CV16" s="401">
        <v>0</v>
      </c>
      <c r="CW16" s="401">
        <v>62546.743000000002</v>
      </c>
      <c r="CX16" s="401">
        <v>1410.069</v>
      </c>
      <c r="CY16" s="401">
        <v>0</v>
      </c>
      <c r="CZ16" s="401">
        <v>3111</v>
      </c>
      <c r="DA16" s="401">
        <v>0</v>
      </c>
      <c r="DB16" s="401">
        <v>0</v>
      </c>
      <c r="DC16" s="401">
        <v>0</v>
      </c>
      <c r="DD16" s="401">
        <v>0</v>
      </c>
      <c r="DE16" s="401">
        <v>0</v>
      </c>
      <c r="DF16" s="401">
        <v>0</v>
      </c>
      <c r="DG16" s="401">
        <v>0</v>
      </c>
      <c r="DH16" s="401">
        <v>0</v>
      </c>
      <c r="DI16" s="401">
        <v>7900.8649999999998</v>
      </c>
      <c r="DJ16" s="401">
        <v>0</v>
      </c>
      <c r="DK16" s="401">
        <v>0</v>
      </c>
      <c r="DL16" s="401">
        <v>0</v>
      </c>
      <c r="DM16" s="401">
        <v>0</v>
      </c>
      <c r="DN16" s="401">
        <v>0</v>
      </c>
      <c r="DO16" s="401">
        <v>0</v>
      </c>
      <c r="DP16" s="401">
        <v>0</v>
      </c>
      <c r="DQ16" s="401">
        <v>0</v>
      </c>
      <c r="DR16" s="401">
        <v>103026.288</v>
      </c>
      <c r="DS16" s="401">
        <v>17070.835999999999</v>
      </c>
      <c r="DT16" s="401">
        <v>36038.836000000003</v>
      </c>
      <c r="DU16" s="401">
        <v>66607.936000000002</v>
      </c>
      <c r="DV16" s="401">
        <v>0</v>
      </c>
      <c r="DW16" s="401">
        <v>861145.45707</v>
      </c>
      <c r="DX16" s="401">
        <v>56274.050840000004</v>
      </c>
      <c r="DY16" s="401">
        <v>520212.05476999999</v>
      </c>
      <c r="DZ16" s="401">
        <v>79928.16691</v>
      </c>
      <c r="EA16" s="401">
        <v>66382.402300000002</v>
      </c>
      <c r="EB16" s="401">
        <v>-4832.1933099999997</v>
      </c>
      <c r="EC16" s="401">
        <v>15000</v>
      </c>
      <c r="ED16" s="401">
        <v>0</v>
      </c>
      <c r="EE16" s="401">
        <v>586594.45707</v>
      </c>
      <c r="EF16" s="401">
        <v>75095.973599999998</v>
      </c>
      <c r="EG16" s="401">
        <v>1002200</v>
      </c>
      <c r="EH16" s="401">
        <v>147900</v>
      </c>
      <c r="EI16" s="401">
        <v>1218600</v>
      </c>
      <c r="EJ16" s="401">
        <v>274300</v>
      </c>
    </row>
    <row r="17" spans="1:140" x14ac:dyDescent="0.35">
      <c r="A17" s="398" t="s">
        <v>1585</v>
      </c>
      <c r="B17" s="401">
        <v>857</v>
      </c>
      <c r="C17" s="401">
        <v>0</v>
      </c>
      <c r="D17" s="401">
        <v>0</v>
      </c>
      <c r="E17" s="401">
        <v>11132</v>
      </c>
      <c r="F17" s="401">
        <v>0</v>
      </c>
      <c r="G17" s="401">
        <v>0</v>
      </c>
      <c r="H17" s="401">
        <v>6397</v>
      </c>
      <c r="I17" s="401">
        <v>0</v>
      </c>
      <c r="J17" s="401">
        <v>0</v>
      </c>
      <c r="K17" s="401">
        <v>3772</v>
      </c>
      <c r="L17" s="401">
        <v>0</v>
      </c>
      <c r="M17" s="401">
        <v>0</v>
      </c>
      <c r="N17" s="401">
        <v>11394</v>
      </c>
      <c r="O17" s="401">
        <v>0</v>
      </c>
      <c r="P17" s="401">
        <v>0</v>
      </c>
      <c r="Q17" s="401">
        <v>0</v>
      </c>
      <c r="R17" s="401">
        <v>0</v>
      </c>
      <c r="S17" s="401">
        <v>0</v>
      </c>
      <c r="T17" s="401">
        <v>376</v>
      </c>
      <c r="U17" s="401">
        <v>0</v>
      </c>
      <c r="V17" s="401">
        <v>0</v>
      </c>
      <c r="W17" s="401">
        <v>0</v>
      </c>
      <c r="X17" s="401">
        <v>0</v>
      </c>
      <c r="Y17" s="401">
        <v>0</v>
      </c>
      <c r="Z17" s="401">
        <v>0</v>
      </c>
      <c r="AA17" s="401">
        <v>0</v>
      </c>
      <c r="AB17" s="401">
        <v>0</v>
      </c>
      <c r="AC17" s="401">
        <v>0</v>
      </c>
      <c r="AD17" s="401">
        <v>0</v>
      </c>
      <c r="AE17" s="401">
        <v>0</v>
      </c>
      <c r="AF17" s="401">
        <v>0</v>
      </c>
      <c r="AG17" s="401">
        <v>0</v>
      </c>
      <c r="AH17" s="401">
        <v>0</v>
      </c>
      <c r="AI17" s="401">
        <v>2215</v>
      </c>
      <c r="AJ17" s="401">
        <v>0</v>
      </c>
      <c r="AK17" s="401">
        <v>0</v>
      </c>
      <c r="AL17" s="401">
        <v>858</v>
      </c>
      <c r="AM17" s="401">
        <v>0</v>
      </c>
      <c r="AN17" s="401">
        <v>0</v>
      </c>
      <c r="AO17" s="401">
        <v>63673</v>
      </c>
      <c r="AP17" s="401">
        <v>121</v>
      </c>
      <c r="AQ17" s="401">
        <v>10000</v>
      </c>
      <c r="AR17" s="401">
        <v>8841</v>
      </c>
      <c r="AS17" s="401">
        <v>0</v>
      </c>
      <c r="AT17" s="401">
        <v>0</v>
      </c>
      <c r="AU17" s="401">
        <v>0</v>
      </c>
      <c r="AV17" s="401">
        <v>0</v>
      </c>
      <c r="AW17" s="401">
        <v>0</v>
      </c>
      <c r="AX17" s="401">
        <v>3338</v>
      </c>
      <c r="AY17" s="401">
        <v>0</v>
      </c>
      <c r="AZ17" s="401">
        <v>0</v>
      </c>
      <c r="BA17" s="401">
        <v>0</v>
      </c>
      <c r="BB17" s="401">
        <v>0</v>
      </c>
      <c r="BC17" s="401">
        <v>0</v>
      </c>
      <c r="BD17" s="401">
        <v>591</v>
      </c>
      <c r="BE17" s="401">
        <v>0</v>
      </c>
      <c r="BF17" s="401">
        <v>0</v>
      </c>
      <c r="BG17" s="401">
        <v>0</v>
      </c>
      <c r="BH17" s="401">
        <v>0</v>
      </c>
      <c r="BI17" s="401">
        <v>0</v>
      </c>
      <c r="BJ17" s="401">
        <v>0</v>
      </c>
      <c r="BK17" s="401">
        <v>0</v>
      </c>
      <c r="BL17" s="401">
        <v>0</v>
      </c>
      <c r="BM17" s="401">
        <v>0</v>
      </c>
      <c r="BN17" s="401">
        <v>0</v>
      </c>
      <c r="BO17" s="401">
        <v>0</v>
      </c>
      <c r="BP17" s="401">
        <v>300</v>
      </c>
      <c r="BQ17" s="401">
        <v>0</v>
      </c>
      <c r="BR17" s="401">
        <v>0</v>
      </c>
      <c r="BS17" s="401">
        <v>0</v>
      </c>
      <c r="BT17" s="401">
        <v>0</v>
      </c>
      <c r="BU17" s="401">
        <v>0</v>
      </c>
      <c r="BV17" s="401">
        <v>0</v>
      </c>
      <c r="BW17" s="401">
        <v>0</v>
      </c>
      <c r="BX17" s="401">
        <v>0</v>
      </c>
      <c r="BY17" s="401">
        <v>0</v>
      </c>
      <c r="BZ17" s="401">
        <v>0</v>
      </c>
      <c r="CA17" s="401">
        <v>0</v>
      </c>
      <c r="CB17" s="401">
        <v>0</v>
      </c>
      <c r="CC17" s="401">
        <v>0</v>
      </c>
      <c r="CD17" s="401">
        <v>0</v>
      </c>
      <c r="CE17" s="401">
        <v>0</v>
      </c>
      <c r="CF17" s="401">
        <v>0</v>
      </c>
      <c r="CG17" s="401">
        <v>0</v>
      </c>
      <c r="CH17" s="401">
        <v>0</v>
      </c>
      <c r="CI17" s="401">
        <v>0</v>
      </c>
      <c r="CJ17" s="401">
        <v>0</v>
      </c>
      <c r="CK17" s="401">
        <v>0</v>
      </c>
      <c r="CL17" s="401">
        <v>0</v>
      </c>
      <c r="CM17" s="401">
        <v>0</v>
      </c>
      <c r="CN17" s="401">
        <v>0</v>
      </c>
      <c r="CO17" s="401">
        <v>0</v>
      </c>
      <c r="CP17" s="401">
        <v>0</v>
      </c>
      <c r="CQ17" s="401">
        <v>0</v>
      </c>
      <c r="CR17" s="401">
        <v>0</v>
      </c>
      <c r="CS17" s="401">
        <v>0</v>
      </c>
      <c r="CT17" s="401">
        <v>0</v>
      </c>
      <c r="CU17" s="401">
        <v>0</v>
      </c>
      <c r="CV17" s="401">
        <v>0</v>
      </c>
      <c r="CW17" s="401">
        <v>56295</v>
      </c>
      <c r="CX17" s="401">
        <v>1055</v>
      </c>
      <c r="CY17" s="401">
        <v>1000</v>
      </c>
      <c r="CZ17" s="401">
        <v>0</v>
      </c>
      <c r="DA17" s="401">
        <v>0</v>
      </c>
      <c r="DB17" s="401">
        <v>0</v>
      </c>
      <c r="DC17" s="401">
        <v>0</v>
      </c>
      <c r="DD17" s="401">
        <v>0</v>
      </c>
      <c r="DE17" s="401">
        <v>0</v>
      </c>
      <c r="DF17" s="401">
        <v>0</v>
      </c>
      <c r="DG17" s="401">
        <v>0</v>
      </c>
      <c r="DH17" s="401">
        <v>0</v>
      </c>
      <c r="DI17" s="401">
        <v>4356</v>
      </c>
      <c r="DJ17" s="401">
        <v>0</v>
      </c>
      <c r="DK17" s="401">
        <v>0</v>
      </c>
      <c r="DL17" s="401">
        <v>0</v>
      </c>
      <c r="DM17" s="401">
        <v>0</v>
      </c>
      <c r="DN17" s="401">
        <v>0</v>
      </c>
      <c r="DO17" s="401">
        <v>0</v>
      </c>
      <c r="DP17" s="401">
        <v>0</v>
      </c>
      <c r="DQ17" s="401">
        <v>0</v>
      </c>
      <c r="DR17" s="401">
        <v>54427</v>
      </c>
      <c r="DS17" s="401">
        <v>61450</v>
      </c>
      <c r="DT17" s="401">
        <v>15801</v>
      </c>
      <c r="DU17" s="401">
        <v>43893</v>
      </c>
      <c r="DV17" s="401">
        <v>0</v>
      </c>
      <c r="DW17" s="401">
        <v>727022</v>
      </c>
      <c r="DX17" s="401">
        <v>34776</v>
      </c>
      <c r="DY17" s="401">
        <v>170000</v>
      </c>
      <c r="DZ17" s="401">
        <v>0</v>
      </c>
      <c r="EA17" s="401">
        <v>86000</v>
      </c>
      <c r="EB17" s="401">
        <v>-2700</v>
      </c>
      <c r="EC17" s="401">
        <v>50000</v>
      </c>
      <c r="ED17" s="401">
        <v>-90000</v>
      </c>
      <c r="EE17" s="401">
        <v>256000</v>
      </c>
      <c r="EF17" s="401">
        <v>-2700</v>
      </c>
      <c r="EG17" s="401">
        <v>395000</v>
      </c>
      <c r="EH17" s="401">
        <v>0</v>
      </c>
      <c r="EI17" s="401">
        <v>495000</v>
      </c>
      <c r="EJ17" s="401">
        <v>0</v>
      </c>
    </row>
    <row r="18" spans="1:140" x14ac:dyDescent="0.35">
      <c r="A18" s="398" t="s">
        <v>1858</v>
      </c>
      <c r="B18" s="401">
        <v>1038</v>
      </c>
      <c r="C18" s="401">
        <v>5</v>
      </c>
      <c r="D18" s="401">
        <v>0</v>
      </c>
      <c r="E18" s="401">
        <v>0</v>
      </c>
      <c r="F18" s="401">
        <v>0</v>
      </c>
      <c r="G18" s="401">
        <v>0</v>
      </c>
      <c r="H18" s="401">
        <v>0</v>
      </c>
      <c r="I18" s="401">
        <v>0</v>
      </c>
      <c r="J18" s="401">
        <v>0</v>
      </c>
      <c r="K18" s="401">
        <v>0</v>
      </c>
      <c r="L18" s="401">
        <v>0</v>
      </c>
      <c r="M18" s="401">
        <v>0</v>
      </c>
      <c r="N18" s="401">
        <v>3652</v>
      </c>
      <c r="O18" s="401">
        <v>0</v>
      </c>
      <c r="P18" s="401">
        <v>0</v>
      </c>
      <c r="Q18" s="401">
        <v>257</v>
      </c>
      <c r="R18" s="401">
        <v>0</v>
      </c>
      <c r="S18" s="401">
        <v>0</v>
      </c>
      <c r="T18" s="401">
        <v>1180</v>
      </c>
      <c r="U18" s="401">
        <v>0</v>
      </c>
      <c r="V18" s="401">
        <v>0</v>
      </c>
      <c r="W18" s="401">
        <v>572</v>
      </c>
      <c r="X18" s="401">
        <v>0</v>
      </c>
      <c r="Y18" s="401">
        <v>0</v>
      </c>
      <c r="Z18" s="401">
        <v>0</v>
      </c>
      <c r="AA18" s="401">
        <v>0</v>
      </c>
      <c r="AB18" s="401">
        <v>0</v>
      </c>
      <c r="AC18" s="401">
        <v>0</v>
      </c>
      <c r="AD18" s="401">
        <v>0</v>
      </c>
      <c r="AE18" s="401">
        <v>0</v>
      </c>
      <c r="AF18" s="401">
        <v>0</v>
      </c>
      <c r="AG18" s="401">
        <v>0</v>
      </c>
      <c r="AH18" s="401">
        <v>0</v>
      </c>
      <c r="AI18" s="401">
        <v>0</v>
      </c>
      <c r="AJ18" s="401">
        <v>0</v>
      </c>
      <c r="AK18" s="401">
        <v>0</v>
      </c>
      <c r="AL18" s="401">
        <v>3076</v>
      </c>
      <c r="AM18" s="401">
        <v>0</v>
      </c>
      <c r="AN18" s="401">
        <v>0</v>
      </c>
      <c r="AO18" s="401">
        <v>0</v>
      </c>
      <c r="AP18" s="401">
        <v>1043</v>
      </c>
      <c r="AQ18" s="401">
        <v>0</v>
      </c>
      <c r="AR18" s="401">
        <v>1170</v>
      </c>
      <c r="AS18" s="401">
        <v>4786</v>
      </c>
      <c r="AT18" s="401">
        <v>0</v>
      </c>
      <c r="AU18" s="401">
        <v>0</v>
      </c>
      <c r="AV18" s="401">
        <v>0</v>
      </c>
      <c r="AW18" s="401">
        <v>0</v>
      </c>
      <c r="AX18" s="401">
        <v>0</v>
      </c>
      <c r="AY18" s="401">
        <v>0</v>
      </c>
      <c r="AZ18" s="401">
        <v>0</v>
      </c>
      <c r="BA18" s="401">
        <v>0</v>
      </c>
      <c r="BB18" s="401">
        <v>0</v>
      </c>
      <c r="BC18" s="401">
        <v>0</v>
      </c>
      <c r="BD18" s="401">
        <v>500</v>
      </c>
      <c r="BE18" s="401">
        <v>0</v>
      </c>
      <c r="BF18" s="401">
        <v>0</v>
      </c>
      <c r="BG18" s="401">
        <v>0</v>
      </c>
      <c r="BH18" s="401">
        <v>0</v>
      </c>
      <c r="BI18" s="401">
        <v>0</v>
      </c>
      <c r="BJ18" s="401">
        <v>0</v>
      </c>
      <c r="BK18" s="401">
        <v>0</v>
      </c>
      <c r="BL18" s="401">
        <v>0</v>
      </c>
      <c r="BM18" s="401">
        <v>0</v>
      </c>
      <c r="BN18" s="401">
        <v>0</v>
      </c>
      <c r="BO18" s="401">
        <v>0</v>
      </c>
      <c r="BP18" s="401">
        <v>0</v>
      </c>
      <c r="BQ18" s="401">
        <v>0</v>
      </c>
      <c r="BR18" s="401">
        <v>0</v>
      </c>
      <c r="BS18" s="401">
        <v>0</v>
      </c>
      <c r="BT18" s="401">
        <v>0</v>
      </c>
      <c r="BU18" s="401">
        <v>0</v>
      </c>
      <c r="BV18" s="401">
        <v>0</v>
      </c>
      <c r="BW18" s="401">
        <v>0</v>
      </c>
      <c r="BX18" s="401">
        <v>0</v>
      </c>
      <c r="BY18" s="401">
        <v>0</v>
      </c>
      <c r="BZ18" s="401">
        <v>0</v>
      </c>
      <c r="CA18" s="401">
        <v>0</v>
      </c>
      <c r="CB18" s="401">
        <v>0</v>
      </c>
      <c r="CC18" s="401">
        <v>0</v>
      </c>
      <c r="CD18" s="401">
        <v>0</v>
      </c>
      <c r="CE18" s="401">
        <v>0</v>
      </c>
      <c r="CF18" s="401">
        <v>0</v>
      </c>
      <c r="CG18" s="401">
        <v>0</v>
      </c>
      <c r="CH18" s="401">
        <v>1862</v>
      </c>
      <c r="CI18" s="401">
        <v>0</v>
      </c>
      <c r="CJ18" s="401">
        <v>0</v>
      </c>
      <c r="CK18" s="401">
        <v>0</v>
      </c>
      <c r="CL18" s="401">
        <v>0</v>
      </c>
      <c r="CM18" s="401">
        <v>0</v>
      </c>
      <c r="CN18" s="401">
        <v>0</v>
      </c>
      <c r="CO18" s="401">
        <v>0</v>
      </c>
      <c r="CP18" s="401">
        <v>0</v>
      </c>
      <c r="CQ18" s="401">
        <v>0</v>
      </c>
      <c r="CR18" s="401">
        <v>0</v>
      </c>
      <c r="CS18" s="401">
        <v>0</v>
      </c>
      <c r="CT18" s="401">
        <v>0</v>
      </c>
      <c r="CU18" s="401">
        <v>0</v>
      </c>
      <c r="CV18" s="401">
        <v>0</v>
      </c>
      <c r="CW18" s="401">
        <v>0</v>
      </c>
      <c r="CX18" s="401">
        <v>0</v>
      </c>
      <c r="CY18" s="401">
        <v>0</v>
      </c>
      <c r="CZ18" s="401">
        <v>0</v>
      </c>
      <c r="DA18" s="401">
        <v>0</v>
      </c>
      <c r="DB18" s="401">
        <v>0</v>
      </c>
      <c r="DC18" s="401">
        <v>0</v>
      </c>
      <c r="DD18" s="401">
        <v>0</v>
      </c>
      <c r="DE18" s="401">
        <v>0</v>
      </c>
      <c r="DF18" s="401">
        <v>0</v>
      </c>
      <c r="DG18" s="401">
        <v>0</v>
      </c>
      <c r="DH18" s="401">
        <v>0</v>
      </c>
      <c r="DI18" s="401">
        <v>802</v>
      </c>
      <c r="DJ18" s="401">
        <v>0</v>
      </c>
      <c r="DK18" s="401">
        <v>0</v>
      </c>
      <c r="DL18" s="401">
        <v>0</v>
      </c>
      <c r="DM18" s="401">
        <v>0</v>
      </c>
      <c r="DN18" s="401">
        <v>0</v>
      </c>
      <c r="DO18" s="401">
        <v>0</v>
      </c>
      <c r="DP18" s="401">
        <v>0</v>
      </c>
      <c r="DQ18" s="401">
        <v>0</v>
      </c>
      <c r="DR18" s="401">
        <v>19305</v>
      </c>
      <c r="DS18" s="401">
        <v>558</v>
      </c>
      <c r="DT18" s="401">
        <v>80</v>
      </c>
      <c r="DU18" s="401">
        <v>0</v>
      </c>
      <c r="DV18" s="401">
        <v>0</v>
      </c>
      <c r="DW18" s="401">
        <v>17580</v>
      </c>
      <c r="DX18" s="401">
        <v>-615</v>
      </c>
      <c r="DY18" s="401">
        <v>21386</v>
      </c>
      <c r="DZ18" s="401">
        <v>0</v>
      </c>
      <c r="EA18" s="401">
        <v>0</v>
      </c>
      <c r="EB18" s="401">
        <v>0</v>
      </c>
      <c r="EC18" s="401">
        <v>34820</v>
      </c>
      <c r="ED18" s="401">
        <v>0</v>
      </c>
      <c r="EE18" s="401">
        <v>21386</v>
      </c>
      <c r="EF18" s="401">
        <v>0</v>
      </c>
      <c r="EG18" s="401">
        <v>23000</v>
      </c>
      <c r="EH18" s="401">
        <v>0</v>
      </c>
      <c r="EI18" s="401">
        <v>28000</v>
      </c>
      <c r="EJ18" s="401">
        <v>0</v>
      </c>
    </row>
    <row r="19" spans="1:140" x14ac:dyDescent="0.35">
      <c r="A19" s="398" t="s">
        <v>1765</v>
      </c>
      <c r="B19" s="401">
        <v>985</v>
      </c>
      <c r="C19" s="401">
        <v>0</v>
      </c>
      <c r="D19" s="401">
        <v>1618</v>
      </c>
      <c r="E19" s="401">
        <v>7216</v>
      </c>
      <c r="F19" s="401">
        <v>0</v>
      </c>
      <c r="G19" s="401">
        <v>3800</v>
      </c>
      <c r="H19" s="401">
        <v>269</v>
      </c>
      <c r="I19" s="401">
        <v>0</v>
      </c>
      <c r="J19" s="401">
        <v>0</v>
      </c>
      <c r="K19" s="401">
        <v>0</v>
      </c>
      <c r="L19" s="401">
        <v>0</v>
      </c>
      <c r="M19" s="401">
        <v>1586</v>
      </c>
      <c r="N19" s="401">
        <v>56666</v>
      </c>
      <c r="O19" s="401">
        <v>30407</v>
      </c>
      <c r="P19" s="401">
        <v>0</v>
      </c>
      <c r="Q19" s="401">
        <v>749</v>
      </c>
      <c r="R19" s="401">
        <v>0</v>
      </c>
      <c r="S19" s="401">
        <v>0</v>
      </c>
      <c r="T19" s="401">
        <v>2193</v>
      </c>
      <c r="U19" s="401">
        <v>6032</v>
      </c>
      <c r="V19" s="401">
        <v>0</v>
      </c>
      <c r="W19" s="401">
        <v>3994</v>
      </c>
      <c r="X19" s="401">
        <v>0</v>
      </c>
      <c r="Y19" s="401">
        <v>0</v>
      </c>
      <c r="Z19" s="401">
        <v>0</v>
      </c>
      <c r="AA19" s="401">
        <v>0</v>
      </c>
      <c r="AB19" s="401">
        <v>0</v>
      </c>
      <c r="AC19" s="401">
        <v>0</v>
      </c>
      <c r="AD19" s="401">
        <v>0</v>
      </c>
      <c r="AE19" s="401">
        <v>0</v>
      </c>
      <c r="AF19" s="401">
        <v>0</v>
      </c>
      <c r="AG19" s="401">
        <v>0</v>
      </c>
      <c r="AH19" s="401">
        <v>0</v>
      </c>
      <c r="AI19" s="401">
        <v>545</v>
      </c>
      <c r="AJ19" s="401">
        <v>0</v>
      </c>
      <c r="AK19" s="401">
        <v>0</v>
      </c>
      <c r="AL19" s="401">
        <v>0</v>
      </c>
      <c r="AM19" s="401">
        <v>0</v>
      </c>
      <c r="AN19" s="401">
        <v>0</v>
      </c>
      <c r="AO19" s="401">
        <v>70549</v>
      </c>
      <c r="AP19" s="401">
        <v>116174</v>
      </c>
      <c r="AQ19" s="401">
        <v>18055</v>
      </c>
      <c r="AR19" s="401">
        <v>914</v>
      </c>
      <c r="AS19" s="401">
        <v>0</v>
      </c>
      <c r="AT19" s="401">
        <v>0</v>
      </c>
      <c r="AU19" s="401">
        <v>875</v>
      </c>
      <c r="AV19" s="401">
        <v>0</v>
      </c>
      <c r="AW19" s="401">
        <v>449</v>
      </c>
      <c r="AX19" s="401">
        <v>3652</v>
      </c>
      <c r="AY19" s="401">
        <v>0</v>
      </c>
      <c r="AZ19" s="401">
        <v>0</v>
      </c>
      <c r="BA19" s="401">
        <v>0</v>
      </c>
      <c r="BB19" s="401">
        <v>0</v>
      </c>
      <c r="BC19" s="401">
        <v>0</v>
      </c>
      <c r="BD19" s="401">
        <v>363</v>
      </c>
      <c r="BE19" s="401">
        <v>0</v>
      </c>
      <c r="BF19" s="401">
        <v>0</v>
      </c>
      <c r="BG19" s="401">
        <v>20</v>
      </c>
      <c r="BH19" s="401">
        <v>0</v>
      </c>
      <c r="BI19" s="401">
        <v>0</v>
      </c>
      <c r="BJ19" s="401">
        <v>0</v>
      </c>
      <c r="BK19" s="401">
        <v>0</v>
      </c>
      <c r="BL19" s="401">
        <v>0</v>
      </c>
      <c r="BM19" s="401">
        <v>0</v>
      </c>
      <c r="BN19" s="401">
        <v>0</v>
      </c>
      <c r="BO19" s="401">
        <v>0</v>
      </c>
      <c r="BP19" s="401">
        <v>0</v>
      </c>
      <c r="BQ19" s="401">
        <v>0</v>
      </c>
      <c r="BR19" s="401">
        <v>0</v>
      </c>
      <c r="BS19" s="401">
        <v>0</v>
      </c>
      <c r="BT19" s="401">
        <v>0</v>
      </c>
      <c r="BU19" s="401">
        <v>0</v>
      </c>
      <c r="BV19" s="401">
        <v>80</v>
      </c>
      <c r="BW19" s="401">
        <v>0</v>
      </c>
      <c r="BX19" s="401">
        <v>0</v>
      </c>
      <c r="BY19" s="401">
        <v>0</v>
      </c>
      <c r="BZ19" s="401">
        <v>0</v>
      </c>
      <c r="CA19" s="401">
        <v>0</v>
      </c>
      <c r="CB19" s="401">
        <v>0</v>
      </c>
      <c r="CC19" s="401">
        <v>0</v>
      </c>
      <c r="CD19" s="401">
        <v>0</v>
      </c>
      <c r="CE19" s="401">
        <v>0</v>
      </c>
      <c r="CF19" s="401">
        <v>0</v>
      </c>
      <c r="CG19" s="401">
        <v>0</v>
      </c>
      <c r="CH19" s="401">
        <v>1787</v>
      </c>
      <c r="CI19" s="401">
        <v>0</v>
      </c>
      <c r="CJ19" s="401">
        <v>0</v>
      </c>
      <c r="CK19" s="401">
        <v>0</v>
      </c>
      <c r="CL19" s="401">
        <v>0</v>
      </c>
      <c r="CM19" s="401">
        <v>0</v>
      </c>
      <c r="CN19" s="401">
        <v>0</v>
      </c>
      <c r="CO19" s="401">
        <v>0</v>
      </c>
      <c r="CP19" s="401">
        <v>0</v>
      </c>
      <c r="CQ19" s="401">
        <v>0</v>
      </c>
      <c r="CR19" s="401">
        <v>0</v>
      </c>
      <c r="CS19" s="401">
        <v>0</v>
      </c>
      <c r="CT19" s="401">
        <v>0</v>
      </c>
      <c r="CU19" s="401">
        <v>0</v>
      </c>
      <c r="CV19" s="401">
        <v>0</v>
      </c>
      <c r="CW19" s="401">
        <v>373</v>
      </c>
      <c r="CX19" s="401">
        <v>1201</v>
      </c>
      <c r="CY19" s="401">
        <v>0</v>
      </c>
      <c r="CZ19" s="401">
        <v>0</v>
      </c>
      <c r="DA19" s="401">
        <v>0</v>
      </c>
      <c r="DB19" s="401">
        <v>0</v>
      </c>
      <c r="DC19" s="401">
        <v>0</v>
      </c>
      <c r="DD19" s="401">
        <v>0</v>
      </c>
      <c r="DE19" s="401">
        <v>0</v>
      </c>
      <c r="DF19" s="401">
        <v>0</v>
      </c>
      <c r="DG19" s="401">
        <v>0</v>
      </c>
      <c r="DH19" s="401">
        <v>0</v>
      </c>
      <c r="DI19" s="401">
        <v>1836</v>
      </c>
      <c r="DJ19" s="401">
        <v>0</v>
      </c>
      <c r="DK19" s="401">
        <v>1695</v>
      </c>
      <c r="DL19" s="401">
        <v>8152</v>
      </c>
      <c r="DM19" s="401">
        <v>0</v>
      </c>
      <c r="DN19" s="401">
        <v>17194</v>
      </c>
      <c r="DO19" s="401">
        <v>0</v>
      </c>
      <c r="DP19" s="401">
        <v>0</v>
      </c>
      <c r="DQ19" s="401">
        <v>0</v>
      </c>
      <c r="DR19" s="401">
        <v>232332</v>
      </c>
      <c r="DS19" s="401">
        <v>49103</v>
      </c>
      <c r="DT19" s="401">
        <v>52508</v>
      </c>
      <c r="DU19" s="401">
        <v>24281</v>
      </c>
      <c r="DV19" s="401">
        <v>0</v>
      </c>
      <c r="DW19" s="401">
        <v>1240853</v>
      </c>
      <c r="DX19" s="401">
        <v>-36435</v>
      </c>
      <c r="DY19" s="401">
        <v>756817</v>
      </c>
      <c r="DZ19" s="401">
        <v>-27431</v>
      </c>
      <c r="EA19" s="401">
        <v>133410</v>
      </c>
      <c r="EB19" s="401">
        <v>-12818</v>
      </c>
      <c r="EC19" s="401">
        <v>274800</v>
      </c>
      <c r="ED19" s="401">
        <v>-27800</v>
      </c>
      <c r="EE19" s="401">
        <v>890227</v>
      </c>
      <c r="EF19" s="401">
        <v>-40249</v>
      </c>
      <c r="EG19" s="401">
        <v>910200</v>
      </c>
      <c r="EH19" s="401">
        <v>-40200</v>
      </c>
      <c r="EI19" s="401">
        <v>940200</v>
      </c>
      <c r="EJ19" s="401">
        <v>-40200</v>
      </c>
    </row>
    <row r="20" spans="1:140" x14ac:dyDescent="0.35">
      <c r="A20" s="398" t="s">
        <v>1478</v>
      </c>
      <c r="B20" s="401">
        <v>9930.9187999999995</v>
      </c>
      <c r="C20" s="401">
        <v>0</v>
      </c>
      <c r="D20" s="401">
        <v>0</v>
      </c>
      <c r="E20" s="401">
        <v>5609.4105</v>
      </c>
      <c r="F20" s="401">
        <v>0</v>
      </c>
      <c r="G20" s="401">
        <v>0</v>
      </c>
      <c r="H20" s="401">
        <v>7254.0070599999999</v>
      </c>
      <c r="I20" s="401">
        <v>0</v>
      </c>
      <c r="J20" s="401">
        <v>0</v>
      </c>
      <c r="K20" s="401">
        <v>424</v>
      </c>
      <c r="L20" s="401">
        <v>0</v>
      </c>
      <c r="M20" s="401">
        <v>0</v>
      </c>
      <c r="N20" s="401">
        <v>51735.843309999997</v>
      </c>
      <c r="O20" s="401">
        <v>0</v>
      </c>
      <c r="P20" s="401">
        <v>0</v>
      </c>
      <c r="Q20" s="401">
        <v>0</v>
      </c>
      <c r="R20" s="401">
        <v>0</v>
      </c>
      <c r="S20" s="401">
        <v>0</v>
      </c>
      <c r="T20" s="401">
        <v>5755.1048099999998</v>
      </c>
      <c r="U20" s="401">
        <v>0</v>
      </c>
      <c r="V20" s="401">
        <v>0</v>
      </c>
      <c r="W20" s="401">
        <v>0</v>
      </c>
      <c r="X20" s="401">
        <v>0</v>
      </c>
      <c r="Y20" s="401">
        <v>0</v>
      </c>
      <c r="Z20" s="401">
        <v>0</v>
      </c>
      <c r="AA20" s="401">
        <v>0</v>
      </c>
      <c r="AB20" s="401">
        <v>0</v>
      </c>
      <c r="AC20" s="401">
        <v>0</v>
      </c>
      <c r="AD20" s="401">
        <v>0</v>
      </c>
      <c r="AE20" s="401">
        <v>0</v>
      </c>
      <c r="AF20" s="401">
        <v>0</v>
      </c>
      <c r="AG20" s="401">
        <v>0</v>
      </c>
      <c r="AH20" s="401">
        <v>0</v>
      </c>
      <c r="AI20" s="401">
        <v>2550</v>
      </c>
      <c r="AJ20" s="401">
        <v>1800</v>
      </c>
      <c r="AK20" s="401">
        <v>0</v>
      </c>
      <c r="AL20" s="401">
        <v>0</v>
      </c>
      <c r="AM20" s="401">
        <v>0</v>
      </c>
      <c r="AN20" s="401">
        <v>0</v>
      </c>
      <c r="AO20" s="401">
        <v>455</v>
      </c>
      <c r="AP20" s="401">
        <v>0</v>
      </c>
      <c r="AQ20" s="401">
        <v>0</v>
      </c>
      <c r="AR20" s="401">
        <v>7400</v>
      </c>
      <c r="AS20" s="401">
        <v>0</v>
      </c>
      <c r="AT20" s="401">
        <v>0</v>
      </c>
      <c r="AU20" s="401">
        <v>0</v>
      </c>
      <c r="AV20" s="401">
        <v>0</v>
      </c>
      <c r="AW20" s="401">
        <v>0</v>
      </c>
      <c r="AX20" s="401">
        <v>299.94157000000001</v>
      </c>
      <c r="AY20" s="401">
        <v>116.1225</v>
      </c>
      <c r="AZ20" s="401">
        <v>0</v>
      </c>
      <c r="BA20" s="401">
        <v>0</v>
      </c>
      <c r="BB20" s="401">
        <v>0</v>
      </c>
      <c r="BC20" s="401">
        <v>0</v>
      </c>
      <c r="BD20" s="401">
        <v>2610.71596</v>
      </c>
      <c r="BE20" s="401">
        <v>0</v>
      </c>
      <c r="BF20" s="401">
        <v>0</v>
      </c>
      <c r="BG20" s="401">
        <v>0</v>
      </c>
      <c r="BH20" s="401">
        <v>0</v>
      </c>
      <c r="BI20" s="401">
        <v>0</v>
      </c>
      <c r="BJ20" s="401">
        <v>0</v>
      </c>
      <c r="BK20" s="401">
        <v>0</v>
      </c>
      <c r="BL20" s="401">
        <v>0</v>
      </c>
      <c r="BM20" s="401">
        <v>0</v>
      </c>
      <c r="BN20" s="401">
        <v>0</v>
      </c>
      <c r="BO20" s="401">
        <v>0</v>
      </c>
      <c r="BP20" s="401">
        <v>337.28372000000002</v>
      </c>
      <c r="BQ20" s="401">
        <v>0</v>
      </c>
      <c r="BR20" s="401">
        <v>0</v>
      </c>
      <c r="BS20" s="401">
        <v>0</v>
      </c>
      <c r="BT20" s="401">
        <v>0</v>
      </c>
      <c r="BU20" s="401">
        <v>0</v>
      </c>
      <c r="BV20" s="401">
        <v>0</v>
      </c>
      <c r="BW20" s="401">
        <v>0</v>
      </c>
      <c r="BX20" s="401">
        <v>0</v>
      </c>
      <c r="BY20" s="401">
        <v>0</v>
      </c>
      <c r="BZ20" s="401">
        <v>0</v>
      </c>
      <c r="CA20" s="401">
        <v>0</v>
      </c>
      <c r="CB20" s="401">
        <v>0</v>
      </c>
      <c r="CC20" s="401">
        <v>0</v>
      </c>
      <c r="CD20" s="401">
        <v>0</v>
      </c>
      <c r="CE20" s="401">
        <v>18090</v>
      </c>
      <c r="CF20" s="401">
        <v>0</v>
      </c>
      <c r="CG20" s="401">
        <v>0</v>
      </c>
      <c r="CH20" s="401">
        <v>0</v>
      </c>
      <c r="CI20" s="401">
        <v>0</v>
      </c>
      <c r="CJ20" s="401">
        <v>0</v>
      </c>
      <c r="CK20" s="401">
        <v>0</v>
      </c>
      <c r="CL20" s="401">
        <v>0</v>
      </c>
      <c r="CM20" s="401">
        <v>0</v>
      </c>
      <c r="CN20" s="401">
        <v>0</v>
      </c>
      <c r="CO20" s="401">
        <v>0</v>
      </c>
      <c r="CP20" s="401">
        <v>0</v>
      </c>
      <c r="CQ20" s="401">
        <v>0</v>
      </c>
      <c r="CR20" s="401">
        <v>0</v>
      </c>
      <c r="CS20" s="401">
        <v>0</v>
      </c>
      <c r="CT20" s="401">
        <v>0</v>
      </c>
      <c r="CU20" s="401">
        <v>0</v>
      </c>
      <c r="CV20" s="401">
        <v>0</v>
      </c>
      <c r="CW20" s="401">
        <v>13078.30833</v>
      </c>
      <c r="CX20" s="401">
        <v>6346.8519999999999</v>
      </c>
      <c r="CY20" s="401">
        <v>0</v>
      </c>
      <c r="CZ20" s="401">
        <v>2507.6563700000002</v>
      </c>
      <c r="DA20" s="401">
        <v>0</v>
      </c>
      <c r="DB20" s="401">
        <v>0</v>
      </c>
      <c r="DC20" s="401">
        <v>0</v>
      </c>
      <c r="DD20" s="401">
        <v>0</v>
      </c>
      <c r="DE20" s="401">
        <v>0</v>
      </c>
      <c r="DF20" s="401">
        <v>0</v>
      </c>
      <c r="DG20" s="401">
        <v>0</v>
      </c>
      <c r="DH20" s="401">
        <v>0</v>
      </c>
      <c r="DI20" s="401">
        <v>12850.910970000001</v>
      </c>
      <c r="DJ20" s="401">
        <v>0</v>
      </c>
      <c r="DK20" s="401">
        <v>0</v>
      </c>
      <c r="DL20" s="401">
        <v>1307.0596599999999</v>
      </c>
      <c r="DM20" s="401">
        <v>0</v>
      </c>
      <c r="DN20" s="401">
        <v>0</v>
      </c>
      <c r="DO20" s="401">
        <v>0</v>
      </c>
      <c r="DP20" s="401">
        <v>0</v>
      </c>
      <c r="DQ20" s="401">
        <v>0</v>
      </c>
      <c r="DR20" s="401">
        <v>76781.646989999994</v>
      </c>
      <c r="DS20" s="401">
        <v>23562.63607</v>
      </c>
      <c r="DT20" s="401">
        <v>6195</v>
      </c>
      <c r="DU20" s="401">
        <v>43919.831510000004</v>
      </c>
      <c r="DV20" s="401">
        <v>0</v>
      </c>
      <c r="DW20" s="401">
        <v>349973.83150999999</v>
      </c>
      <c r="DX20" s="401">
        <v>39250.831510000004</v>
      </c>
      <c r="DY20" s="401">
        <v>162400</v>
      </c>
      <c r="DZ20" s="401">
        <v>42961</v>
      </c>
      <c r="EA20" s="401">
        <v>20309</v>
      </c>
      <c r="EB20" s="401">
        <v>2422</v>
      </c>
      <c r="EC20" s="401">
        <v>50000</v>
      </c>
      <c r="ED20" s="401">
        <v>0</v>
      </c>
      <c r="EE20" s="401">
        <v>182709</v>
      </c>
      <c r="EF20" s="401">
        <v>45383</v>
      </c>
      <c r="EG20" s="401">
        <v>400000</v>
      </c>
      <c r="EH20" s="401">
        <v>0</v>
      </c>
      <c r="EI20" s="401">
        <v>420000</v>
      </c>
      <c r="EJ20" s="401">
        <v>0</v>
      </c>
    </row>
    <row r="21" spans="1:140" x14ac:dyDescent="0.35">
      <c r="A21" s="398" t="s">
        <v>2032</v>
      </c>
      <c r="B21" s="401">
        <v>2140</v>
      </c>
      <c r="C21" s="401">
        <v>0</v>
      </c>
      <c r="D21" s="401">
        <v>0</v>
      </c>
      <c r="E21" s="401">
        <v>8880</v>
      </c>
      <c r="F21" s="401">
        <v>0</v>
      </c>
      <c r="G21" s="401">
        <v>4750</v>
      </c>
      <c r="H21" s="401">
        <v>10120</v>
      </c>
      <c r="I21" s="401">
        <v>0</v>
      </c>
      <c r="J21" s="401">
        <v>0</v>
      </c>
      <c r="K21" s="401">
        <v>0</v>
      </c>
      <c r="L21" s="401">
        <v>0</v>
      </c>
      <c r="M21" s="401">
        <v>0</v>
      </c>
      <c r="N21" s="401">
        <v>8432</v>
      </c>
      <c r="O21" s="401">
        <v>0</v>
      </c>
      <c r="P21" s="401">
        <v>0</v>
      </c>
      <c r="Q21" s="401">
        <v>0</v>
      </c>
      <c r="R21" s="401">
        <v>0</v>
      </c>
      <c r="S21" s="401">
        <v>0</v>
      </c>
      <c r="T21" s="401">
        <v>0</v>
      </c>
      <c r="U21" s="401">
        <v>0</v>
      </c>
      <c r="V21" s="401">
        <v>0</v>
      </c>
      <c r="W21" s="401">
        <v>0</v>
      </c>
      <c r="X21" s="401">
        <v>0</v>
      </c>
      <c r="Y21" s="401">
        <v>0</v>
      </c>
      <c r="Z21" s="401">
        <v>0</v>
      </c>
      <c r="AA21" s="401">
        <v>0</v>
      </c>
      <c r="AB21" s="401">
        <v>0</v>
      </c>
      <c r="AC21" s="401">
        <v>0</v>
      </c>
      <c r="AD21" s="401">
        <v>0</v>
      </c>
      <c r="AE21" s="401">
        <v>0</v>
      </c>
      <c r="AF21" s="401">
        <v>0</v>
      </c>
      <c r="AG21" s="401">
        <v>0</v>
      </c>
      <c r="AH21" s="401">
        <v>0</v>
      </c>
      <c r="AI21" s="401">
        <v>122</v>
      </c>
      <c r="AJ21" s="401">
        <v>0</v>
      </c>
      <c r="AK21" s="401">
        <v>0</v>
      </c>
      <c r="AL21" s="401">
        <v>0</v>
      </c>
      <c r="AM21" s="401">
        <v>0</v>
      </c>
      <c r="AN21" s="401">
        <v>0</v>
      </c>
      <c r="AO21" s="401">
        <v>11106</v>
      </c>
      <c r="AP21" s="401">
        <v>1164</v>
      </c>
      <c r="AQ21" s="401">
        <v>0</v>
      </c>
      <c r="AR21" s="401">
        <v>3996</v>
      </c>
      <c r="AS21" s="401">
        <v>0</v>
      </c>
      <c r="AT21" s="401">
        <v>0</v>
      </c>
      <c r="AU21" s="401">
        <v>4043</v>
      </c>
      <c r="AV21" s="401">
        <v>0</v>
      </c>
      <c r="AW21" s="401">
        <v>0</v>
      </c>
      <c r="AX21" s="401">
        <v>0</v>
      </c>
      <c r="AY21" s="401">
        <v>0</v>
      </c>
      <c r="AZ21" s="401">
        <v>0</v>
      </c>
      <c r="BA21" s="401">
        <v>0</v>
      </c>
      <c r="BB21" s="401">
        <v>0</v>
      </c>
      <c r="BC21" s="401">
        <v>0</v>
      </c>
      <c r="BD21" s="401">
        <v>0</v>
      </c>
      <c r="BE21" s="401">
        <v>0</v>
      </c>
      <c r="BF21" s="401">
        <v>0</v>
      </c>
      <c r="BG21" s="401">
        <v>202</v>
      </c>
      <c r="BH21" s="401">
        <v>0</v>
      </c>
      <c r="BI21" s="401">
        <v>0</v>
      </c>
      <c r="BJ21" s="401">
        <v>0</v>
      </c>
      <c r="BK21" s="401">
        <v>0</v>
      </c>
      <c r="BL21" s="401">
        <v>0</v>
      </c>
      <c r="BM21" s="401">
        <v>0</v>
      </c>
      <c r="BN21" s="401">
        <v>0</v>
      </c>
      <c r="BO21" s="401">
        <v>0</v>
      </c>
      <c r="BP21" s="401">
        <v>0</v>
      </c>
      <c r="BQ21" s="401">
        <v>0</v>
      </c>
      <c r="BR21" s="401">
        <v>0</v>
      </c>
      <c r="BS21" s="401">
        <v>0</v>
      </c>
      <c r="BT21" s="401">
        <v>0</v>
      </c>
      <c r="BU21" s="401">
        <v>0</v>
      </c>
      <c r="BV21" s="401">
        <v>0</v>
      </c>
      <c r="BW21" s="401">
        <v>0</v>
      </c>
      <c r="BX21" s="401">
        <v>0</v>
      </c>
      <c r="BY21" s="401">
        <v>0</v>
      </c>
      <c r="BZ21" s="401">
        <v>0</v>
      </c>
      <c r="CA21" s="401">
        <v>0</v>
      </c>
      <c r="CB21" s="401">
        <v>0</v>
      </c>
      <c r="CC21" s="401">
        <v>0</v>
      </c>
      <c r="CD21" s="401">
        <v>0</v>
      </c>
      <c r="CE21" s="401">
        <v>0</v>
      </c>
      <c r="CF21" s="401">
        <v>0</v>
      </c>
      <c r="CG21" s="401">
        <v>0</v>
      </c>
      <c r="CH21" s="401">
        <v>0</v>
      </c>
      <c r="CI21" s="401">
        <v>0</v>
      </c>
      <c r="CJ21" s="401">
        <v>0</v>
      </c>
      <c r="CK21" s="401">
        <v>0</v>
      </c>
      <c r="CL21" s="401">
        <v>0</v>
      </c>
      <c r="CM21" s="401">
        <v>0</v>
      </c>
      <c r="CN21" s="401">
        <v>0</v>
      </c>
      <c r="CO21" s="401">
        <v>0</v>
      </c>
      <c r="CP21" s="401">
        <v>0</v>
      </c>
      <c r="CQ21" s="401">
        <v>0</v>
      </c>
      <c r="CR21" s="401">
        <v>0</v>
      </c>
      <c r="CS21" s="401">
        <v>0</v>
      </c>
      <c r="CT21" s="401">
        <v>0</v>
      </c>
      <c r="CU21" s="401">
        <v>0</v>
      </c>
      <c r="CV21" s="401">
        <v>0</v>
      </c>
      <c r="CW21" s="401">
        <v>47583</v>
      </c>
      <c r="CX21" s="401">
        <v>40700</v>
      </c>
      <c r="CY21" s="401">
        <v>0</v>
      </c>
      <c r="CZ21" s="401">
        <v>0</v>
      </c>
      <c r="DA21" s="401">
        <v>0</v>
      </c>
      <c r="DB21" s="401">
        <v>0</v>
      </c>
      <c r="DC21" s="401">
        <v>0</v>
      </c>
      <c r="DD21" s="401">
        <v>0</v>
      </c>
      <c r="DE21" s="401">
        <v>0</v>
      </c>
      <c r="DF21" s="401">
        <v>0</v>
      </c>
      <c r="DG21" s="401">
        <v>0</v>
      </c>
      <c r="DH21" s="401">
        <v>0</v>
      </c>
      <c r="DI21" s="401">
        <v>9890</v>
      </c>
      <c r="DJ21" s="401">
        <v>0</v>
      </c>
      <c r="DK21" s="401">
        <v>2806</v>
      </c>
      <c r="DL21" s="401">
        <v>31420</v>
      </c>
      <c r="DM21" s="401">
        <v>0</v>
      </c>
      <c r="DN21" s="401">
        <v>0</v>
      </c>
      <c r="DO21" s="401">
        <v>0</v>
      </c>
      <c r="DP21" s="401">
        <v>0</v>
      </c>
      <c r="DQ21" s="401">
        <v>0</v>
      </c>
      <c r="DR21" s="401">
        <v>53311</v>
      </c>
      <c r="DS21" s="401">
        <v>7556</v>
      </c>
      <c r="DT21" s="401">
        <v>1058</v>
      </c>
      <c r="DU21" s="401">
        <v>117873</v>
      </c>
      <c r="DV21" s="401">
        <v>0</v>
      </c>
      <c r="DW21" s="401">
        <v>671600</v>
      </c>
      <c r="DX21" s="401">
        <v>112767</v>
      </c>
      <c r="DY21" s="401">
        <v>493700</v>
      </c>
      <c r="DZ21" s="401">
        <v>117882</v>
      </c>
      <c r="EA21" s="401">
        <v>41200</v>
      </c>
      <c r="EB21" s="401">
        <v>-3514</v>
      </c>
      <c r="EC21" s="401">
        <v>15000</v>
      </c>
      <c r="ED21" s="401">
        <v>0</v>
      </c>
      <c r="EE21" s="401">
        <v>534900</v>
      </c>
      <c r="EF21" s="401">
        <v>114368</v>
      </c>
      <c r="EG21" s="401">
        <v>775000</v>
      </c>
      <c r="EH21" s="401">
        <v>90000</v>
      </c>
      <c r="EI21" s="401">
        <v>799000</v>
      </c>
      <c r="EJ21" s="401">
        <v>90000</v>
      </c>
    </row>
    <row r="22" spans="1:140" x14ac:dyDescent="0.35">
      <c r="A22" s="398" t="s">
        <v>1978</v>
      </c>
      <c r="B22" s="401">
        <v>136</v>
      </c>
      <c r="C22" s="401">
        <v>0</v>
      </c>
      <c r="D22" s="401">
        <v>0</v>
      </c>
      <c r="E22" s="401">
        <v>5769</v>
      </c>
      <c r="F22" s="401">
        <v>0</v>
      </c>
      <c r="G22" s="401">
        <v>0</v>
      </c>
      <c r="H22" s="401">
        <v>6542</v>
      </c>
      <c r="I22" s="401">
        <v>0</v>
      </c>
      <c r="J22" s="401">
        <v>0</v>
      </c>
      <c r="K22" s="401">
        <v>0</v>
      </c>
      <c r="L22" s="401">
        <v>0</v>
      </c>
      <c r="M22" s="401">
        <v>0</v>
      </c>
      <c r="N22" s="401">
        <v>31595</v>
      </c>
      <c r="O22" s="401">
        <v>0</v>
      </c>
      <c r="P22" s="401">
        <v>0</v>
      </c>
      <c r="Q22" s="401">
        <v>0</v>
      </c>
      <c r="R22" s="401">
        <v>0</v>
      </c>
      <c r="S22" s="401">
        <v>0</v>
      </c>
      <c r="T22" s="401">
        <v>7900</v>
      </c>
      <c r="U22" s="401">
        <v>0</v>
      </c>
      <c r="V22" s="401">
        <v>0</v>
      </c>
      <c r="W22" s="401">
        <v>0</v>
      </c>
      <c r="X22" s="401">
        <v>0</v>
      </c>
      <c r="Y22" s="401">
        <v>0</v>
      </c>
      <c r="Z22" s="401">
        <v>0</v>
      </c>
      <c r="AA22" s="401">
        <v>0</v>
      </c>
      <c r="AB22" s="401">
        <v>0</v>
      </c>
      <c r="AC22" s="401">
        <v>0</v>
      </c>
      <c r="AD22" s="401">
        <v>0</v>
      </c>
      <c r="AE22" s="401">
        <v>0</v>
      </c>
      <c r="AF22" s="401">
        <v>0</v>
      </c>
      <c r="AG22" s="401">
        <v>0</v>
      </c>
      <c r="AH22" s="401">
        <v>0</v>
      </c>
      <c r="AI22" s="401">
        <v>4580</v>
      </c>
      <c r="AJ22" s="401">
        <v>0</v>
      </c>
      <c r="AK22" s="401">
        <v>0</v>
      </c>
      <c r="AL22" s="401">
        <v>0</v>
      </c>
      <c r="AM22" s="401">
        <v>0</v>
      </c>
      <c r="AN22" s="401">
        <v>0</v>
      </c>
      <c r="AO22" s="401">
        <v>50191</v>
      </c>
      <c r="AP22" s="401">
        <v>2843</v>
      </c>
      <c r="AQ22" s="401">
        <v>3855</v>
      </c>
      <c r="AR22" s="401">
        <v>1500</v>
      </c>
      <c r="AS22" s="401">
        <v>10451</v>
      </c>
      <c r="AT22" s="401">
        <v>0</v>
      </c>
      <c r="AU22" s="401">
        <v>646</v>
      </c>
      <c r="AV22" s="401">
        <v>0</v>
      </c>
      <c r="AW22" s="401">
        <v>0</v>
      </c>
      <c r="AX22" s="401">
        <v>0</v>
      </c>
      <c r="AY22" s="401">
        <v>0</v>
      </c>
      <c r="AZ22" s="401">
        <v>0</v>
      </c>
      <c r="BA22" s="401">
        <v>0</v>
      </c>
      <c r="BB22" s="401">
        <v>0</v>
      </c>
      <c r="BC22" s="401">
        <v>0</v>
      </c>
      <c r="BD22" s="401">
        <v>30</v>
      </c>
      <c r="BE22" s="401">
        <v>0</v>
      </c>
      <c r="BF22" s="401">
        <v>0</v>
      </c>
      <c r="BG22" s="401">
        <v>1420</v>
      </c>
      <c r="BH22" s="401">
        <v>0</v>
      </c>
      <c r="BI22" s="401">
        <v>0</v>
      </c>
      <c r="BJ22" s="401">
        <v>0</v>
      </c>
      <c r="BK22" s="401">
        <v>0</v>
      </c>
      <c r="BL22" s="401">
        <v>0</v>
      </c>
      <c r="BM22" s="401">
        <v>0</v>
      </c>
      <c r="BN22" s="401">
        <v>0</v>
      </c>
      <c r="BO22" s="401">
        <v>0</v>
      </c>
      <c r="BP22" s="401">
        <v>300</v>
      </c>
      <c r="BQ22" s="401">
        <v>0</v>
      </c>
      <c r="BR22" s="401">
        <v>0</v>
      </c>
      <c r="BS22" s="401">
        <v>0</v>
      </c>
      <c r="BT22" s="401">
        <v>0</v>
      </c>
      <c r="BU22" s="401">
        <v>0</v>
      </c>
      <c r="BV22" s="401">
        <v>0</v>
      </c>
      <c r="BW22" s="401">
        <v>0</v>
      </c>
      <c r="BX22" s="401">
        <v>0</v>
      </c>
      <c r="BY22" s="401">
        <v>0</v>
      </c>
      <c r="BZ22" s="401">
        <v>0</v>
      </c>
      <c r="CA22" s="401">
        <v>0</v>
      </c>
      <c r="CB22" s="401">
        <v>0</v>
      </c>
      <c r="CC22" s="401">
        <v>0</v>
      </c>
      <c r="CD22" s="401">
        <v>0</v>
      </c>
      <c r="CE22" s="401">
        <v>0</v>
      </c>
      <c r="CF22" s="401">
        <v>0</v>
      </c>
      <c r="CG22" s="401">
        <v>0</v>
      </c>
      <c r="CH22" s="401">
        <v>1113</v>
      </c>
      <c r="CI22" s="401">
        <v>0</v>
      </c>
      <c r="CJ22" s="401">
        <v>0</v>
      </c>
      <c r="CK22" s="401">
        <v>0</v>
      </c>
      <c r="CL22" s="401">
        <v>0</v>
      </c>
      <c r="CM22" s="401">
        <v>0</v>
      </c>
      <c r="CN22" s="401">
        <v>0</v>
      </c>
      <c r="CO22" s="401">
        <v>0</v>
      </c>
      <c r="CP22" s="401">
        <v>0</v>
      </c>
      <c r="CQ22" s="401">
        <v>0</v>
      </c>
      <c r="CR22" s="401">
        <v>0</v>
      </c>
      <c r="CS22" s="401">
        <v>0</v>
      </c>
      <c r="CT22" s="401">
        <v>0</v>
      </c>
      <c r="CU22" s="401">
        <v>0</v>
      </c>
      <c r="CV22" s="401">
        <v>0</v>
      </c>
      <c r="CW22" s="401">
        <v>41791</v>
      </c>
      <c r="CX22" s="401">
        <v>1810</v>
      </c>
      <c r="CY22" s="401">
        <v>15668</v>
      </c>
      <c r="CZ22" s="401">
        <v>0</v>
      </c>
      <c r="DA22" s="401">
        <v>0</v>
      </c>
      <c r="DB22" s="401">
        <v>0</v>
      </c>
      <c r="DC22" s="401">
        <v>0</v>
      </c>
      <c r="DD22" s="401">
        <v>0</v>
      </c>
      <c r="DE22" s="401">
        <v>0</v>
      </c>
      <c r="DF22" s="401">
        <v>0</v>
      </c>
      <c r="DG22" s="401">
        <v>0</v>
      </c>
      <c r="DH22" s="401">
        <v>0</v>
      </c>
      <c r="DI22" s="401">
        <v>16457</v>
      </c>
      <c r="DJ22" s="401">
        <v>0</v>
      </c>
      <c r="DK22" s="401">
        <v>0</v>
      </c>
      <c r="DL22" s="401">
        <v>130</v>
      </c>
      <c r="DM22" s="401">
        <v>0</v>
      </c>
      <c r="DN22" s="401">
        <v>0</v>
      </c>
      <c r="DO22" s="401">
        <v>0</v>
      </c>
      <c r="DP22" s="401">
        <v>0</v>
      </c>
      <c r="DQ22" s="401">
        <v>0</v>
      </c>
      <c r="DR22" s="401">
        <v>79901</v>
      </c>
      <c r="DS22" s="401">
        <v>15768</v>
      </c>
      <c r="DT22" s="401">
        <v>21277</v>
      </c>
      <c r="DU22" s="401">
        <v>68258</v>
      </c>
      <c r="DV22" s="401">
        <v>0</v>
      </c>
      <c r="DW22" s="401">
        <v>959492</v>
      </c>
      <c r="DX22" s="401">
        <v>41546</v>
      </c>
      <c r="DY22" s="401">
        <v>686715</v>
      </c>
      <c r="DZ22" s="401">
        <v>-5210</v>
      </c>
      <c r="EA22" s="401">
        <v>42493</v>
      </c>
      <c r="EB22" s="401">
        <v>-10158</v>
      </c>
      <c r="EC22" s="401">
        <v>10000</v>
      </c>
      <c r="ED22" s="401">
        <v>0</v>
      </c>
      <c r="EE22" s="401">
        <v>729208</v>
      </c>
      <c r="EF22" s="401">
        <v>-15368</v>
      </c>
      <c r="EG22" s="401">
        <v>743900</v>
      </c>
      <c r="EH22" s="401">
        <v>-31700</v>
      </c>
      <c r="EI22" s="401">
        <v>755300</v>
      </c>
      <c r="EJ22" s="401">
        <v>-22000</v>
      </c>
    </row>
    <row r="23" spans="1:140" x14ac:dyDescent="0.35">
      <c r="A23" s="398" t="s">
        <v>1041</v>
      </c>
      <c r="B23" s="401">
        <v>7322</v>
      </c>
      <c r="C23" s="401">
        <v>0</v>
      </c>
      <c r="D23" s="401">
        <v>0</v>
      </c>
      <c r="E23" s="401">
        <v>7086</v>
      </c>
      <c r="F23" s="401">
        <v>0</v>
      </c>
      <c r="G23" s="401">
        <v>0</v>
      </c>
      <c r="H23" s="401">
        <v>11679</v>
      </c>
      <c r="I23" s="401">
        <v>0</v>
      </c>
      <c r="J23" s="401">
        <v>0</v>
      </c>
      <c r="K23" s="401">
        <v>0</v>
      </c>
      <c r="L23" s="401">
        <v>0</v>
      </c>
      <c r="M23" s="401">
        <v>0</v>
      </c>
      <c r="N23" s="401">
        <v>30471</v>
      </c>
      <c r="O23" s="401">
        <v>0</v>
      </c>
      <c r="P23" s="401">
        <v>0</v>
      </c>
      <c r="Q23" s="401">
        <v>990</v>
      </c>
      <c r="R23" s="401">
        <v>0</v>
      </c>
      <c r="S23" s="401">
        <v>0</v>
      </c>
      <c r="T23" s="401">
        <v>0</v>
      </c>
      <c r="U23" s="401">
        <v>0</v>
      </c>
      <c r="V23" s="401">
        <v>0</v>
      </c>
      <c r="W23" s="401">
        <v>0</v>
      </c>
      <c r="X23" s="401">
        <v>0</v>
      </c>
      <c r="Y23" s="401">
        <v>0</v>
      </c>
      <c r="Z23" s="401">
        <v>0</v>
      </c>
      <c r="AA23" s="401">
        <v>0</v>
      </c>
      <c r="AB23" s="401">
        <v>0</v>
      </c>
      <c r="AC23" s="401">
        <v>0</v>
      </c>
      <c r="AD23" s="401">
        <v>0</v>
      </c>
      <c r="AE23" s="401">
        <v>0</v>
      </c>
      <c r="AF23" s="401">
        <v>0</v>
      </c>
      <c r="AG23" s="401">
        <v>0</v>
      </c>
      <c r="AH23" s="401">
        <v>0</v>
      </c>
      <c r="AI23" s="401">
        <v>3628</v>
      </c>
      <c r="AJ23" s="401">
        <v>1620</v>
      </c>
      <c r="AK23" s="401">
        <v>0</v>
      </c>
      <c r="AL23" s="401">
        <v>50</v>
      </c>
      <c r="AM23" s="401">
        <v>250</v>
      </c>
      <c r="AN23" s="401">
        <v>0</v>
      </c>
      <c r="AO23" s="401">
        <v>18361</v>
      </c>
      <c r="AP23" s="401">
        <v>0</v>
      </c>
      <c r="AQ23" s="401">
        <v>0</v>
      </c>
      <c r="AR23" s="401">
        <v>2118</v>
      </c>
      <c r="AS23" s="401">
        <v>0</v>
      </c>
      <c r="AT23" s="401">
        <v>0</v>
      </c>
      <c r="AU23" s="401">
        <v>720</v>
      </c>
      <c r="AV23" s="401">
        <v>100</v>
      </c>
      <c r="AW23" s="401">
        <v>0</v>
      </c>
      <c r="AX23" s="401">
        <v>4063</v>
      </c>
      <c r="AY23" s="401">
        <v>0</v>
      </c>
      <c r="AZ23" s="401">
        <v>0</v>
      </c>
      <c r="BA23" s="401">
        <v>20</v>
      </c>
      <c r="BB23" s="401">
        <v>0</v>
      </c>
      <c r="BC23" s="401">
        <v>0</v>
      </c>
      <c r="BD23" s="401">
        <v>211</v>
      </c>
      <c r="BE23" s="401">
        <v>0</v>
      </c>
      <c r="BF23" s="401">
        <v>0</v>
      </c>
      <c r="BG23" s="401">
        <v>15</v>
      </c>
      <c r="BH23" s="401">
        <v>0</v>
      </c>
      <c r="BI23" s="401">
        <v>0</v>
      </c>
      <c r="BJ23" s="401">
        <v>0</v>
      </c>
      <c r="BK23" s="401">
        <v>0</v>
      </c>
      <c r="BL23" s="401">
        <v>0</v>
      </c>
      <c r="BM23" s="401">
        <v>100</v>
      </c>
      <c r="BN23" s="401">
        <v>0</v>
      </c>
      <c r="BO23" s="401">
        <v>0</v>
      </c>
      <c r="BP23" s="401">
        <v>0</v>
      </c>
      <c r="BQ23" s="401">
        <v>0</v>
      </c>
      <c r="BR23" s="401">
        <v>0</v>
      </c>
      <c r="BS23" s="401">
        <v>0</v>
      </c>
      <c r="BT23" s="401">
        <v>0</v>
      </c>
      <c r="BU23" s="401">
        <v>0</v>
      </c>
      <c r="BV23" s="401">
        <v>520</v>
      </c>
      <c r="BW23" s="401">
        <v>0</v>
      </c>
      <c r="BX23" s="401">
        <v>0</v>
      </c>
      <c r="BY23" s="401">
        <v>0</v>
      </c>
      <c r="BZ23" s="401">
        <v>0</v>
      </c>
      <c r="CA23" s="401">
        <v>0</v>
      </c>
      <c r="CB23" s="401">
        <v>0</v>
      </c>
      <c r="CC23" s="401">
        <v>0</v>
      </c>
      <c r="CD23" s="401">
        <v>0</v>
      </c>
      <c r="CE23" s="401">
        <v>2201</v>
      </c>
      <c r="CF23" s="401">
        <v>0</v>
      </c>
      <c r="CG23" s="401">
        <v>0</v>
      </c>
      <c r="CH23" s="401">
        <v>2059</v>
      </c>
      <c r="CI23" s="401">
        <v>0</v>
      </c>
      <c r="CJ23" s="401">
        <v>0</v>
      </c>
      <c r="CK23" s="401">
        <v>0</v>
      </c>
      <c r="CL23" s="401">
        <v>0</v>
      </c>
      <c r="CM23" s="401">
        <v>0</v>
      </c>
      <c r="CN23" s="401">
        <v>1950</v>
      </c>
      <c r="CO23" s="401">
        <v>0</v>
      </c>
      <c r="CP23" s="401">
        <v>0</v>
      </c>
      <c r="CQ23" s="401">
        <v>0</v>
      </c>
      <c r="CR23" s="401">
        <v>0</v>
      </c>
      <c r="CS23" s="401">
        <v>0</v>
      </c>
      <c r="CT23" s="401">
        <v>0</v>
      </c>
      <c r="CU23" s="401">
        <v>0</v>
      </c>
      <c r="CV23" s="401">
        <v>0</v>
      </c>
      <c r="CW23" s="401">
        <v>19791</v>
      </c>
      <c r="CX23" s="401">
        <v>0</v>
      </c>
      <c r="CY23" s="401">
        <v>0</v>
      </c>
      <c r="CZ23" s="401">
        <v>200</v>
      </c>
      <c r="DA23" s="401">
        <v>0</v>
      </c>
      <c r="DB23" s="401">
        <v>0</v>
      </c>
      <c r="DC23" s="401">
        <v>0</v>
      </c>
      <c r="DD23" s="401">
        <v>0</v>
      </c>
      <c r="DE23" s="401">
        <v>0</v>
      </c>
      <c r="DF23" s="401">
        <v>0</v>
      </c>
      <c r="DG23" s="401">
        <v>0</v>
      </c>
      <c r="DH23" s="401">
        <v>0</v>
      </c>
      <c r="DI23" s="401">
        <v>12355</v>
      </c>
      <c r="DJ23" s="401">
        <v>0</v>
      </c>
      <c r="DK23" s="401">
        <v>0</v>
      </c>
      <c r="DL23" s="401">
        <v>12517</v>
      </c>
      <c r="DM23" s="401">
        <v>10552</v>
      </c>
      <c r="DN23" s="401">
        <v>0</v>
      </c>
      <c r="DO23" s="401">
        <v>0</v>
      </c>
      <c r="DP23" s="401">
        <v>0</v>
      </c>
      <c r="DQ23" s="401">
        <v>0</v>
      </c>
      <c r="DR23" s="401">
        <v>60573</v>
      </c>
      <c r="DS23" s="401">
        <v>11183</v>
      </c>
      <c r="DT23" s="401">
        <v>3878</v>
      </c>
      <c r="DU23" s="401">
        <v>77315</v>
      </c>
      <c r="DV23" s="401">
        <v>0</v>
      </c>
      <c r="DW23" s="401">
        <v>441682</v>
      </c>
      <c r="DX23" s="401">
        <v>65139</v>
      </c>
      <c r="DY23" s="401">
        <v>77315</v>
      </c>
      <c r="DZ23" s="401">
        <v>-169672</v>
      </c>
      <c r="EA23" s="401">
        <v>167</v>
      </c>
      <c r="EB23" s="401">
        <v>0</v>
      </c>
      <c r="EC23" s="401">
        <v>33700</v>
      </c>
      <c r="ED23" s="401">
        <v>0</v>
      </c>
      <c r="EE23" s="401">
        <v>77482</v>
      </c>
      <c r="EF23" s="401">
        <v>-169672</v>
      </c>
      <c r="EG23" s="401">
        <v>447000</v>
      </c>
      <c r="EH23" s="401">
        <v>34000</v>
      </c>
      <c r="EI23" s="401">
        <v>475000</v>
      </c>
      <c r="EJ23" s="401">
        <v>33000</v>
      </c>
    </row>
    <row r="24" spans="1:140" x14ac:dyDescent="0.35">
      <c r="A24" s="398" t="s">
        <v>1105</v>
      </c>
      <c r="B24" s="401">
        <v>2379</v>
      </c>
      <c r="C24" s="401">
        <v>67</v>
      </c>
      <c r="D24" s="401">
        <v>0</v>
      </c>
      <c r="E24" s="401">
        <v>8345</v>
      </c>
      <c r="F24" s="401">
        <v>2161</v>
      </c>
      <c r="G24" s="401">
        <v>0</v>
      </c>
      <c r="H24" s="401">
        <v>15796</v>
      </c>
      <c r="I24" s="401">
        <v>5555</v>
      </c>
      <c r="J24" s="401">
        <v>0</v>
      </c>
      <c r="K24" s="401">
        <v>0</v>
      </c>
      <c r="L24" s="401">
        <v>12</v>
      </c>
      <c r="M24" s="401">
        <v>0</v>
      </c>
      <c r="N24" s="401">
        <v>80596</v>
      </c>
      <c r="O24" s="401">
        <v>5962</v>
      </c>
      <c r="P24" s="401">
        <v>0</v>
      </c>
      <c r="Q24" s="401">
        <v>499</v>
      </c>
      <c r="R24" s="401">
        <v>0</v>
      </c>
      <c r="S24" s="401">
        <v>0</v>
      </c>
      <c r="T24" s="401">
        <v>1419</v>
      </c>
      <c r="U24" s="401">
        <v>0</v>
      </c>
      <c r="V24" s="401">
        <v>0</v>
      </c>
      <c r="W24" s="401">
        <v>23</v>
      </c>
      <c r="X24" s="401">
        <v>0</v>
      </c>
      <c r="Y24" s="401">
        <v>0</v>
      </c>
      <c r="Z24" s="401">
        <v>0</v>
      </c>
      <c r="AA24" s="401">
        <v>0</v>
      </c>
      <c r="AB24" s="401">
        <v>0</v>
      </c>
      <c r="AC24" s="401">
        <v>2562</v>
      </c>
      <c r="AD24" s="401">
        <v>0</v>
      </c>
      <c r="AE24" s="401">
        <v>0</v>
      </c>
      <c r="AF24" s="401">
        <v>0</v>
      </c>
      <c r="AG24" s="401">
        <v>0</v>
      </c>
      <c r="AH24" s="401">
        <v>0</v>
      </c>
      <c r="AI24" s="401">
        <v>10207</v>
      </c>
      <c r="AJ24" s="401">
        <v>0</v>
      </c>
      <c r="AK24" s="401">
        <v>0</v>
      </c>
      <c r="AL24" s="401">
        <v>0</v>
      </c>
      <c r="AM24" s="401">
        <v>1944</v>
      </c>
      <c r="AN24" s="401">
        <v>0</v>
      </c>
      <c r="AO24" s="401">
        <v>368105</v>
      </c>
      <c r="AP24" s="401">
        <v>7232</v>
      </c>
      <c r="AQ24" s="401">
        <v>13000</v>
      </c>
      <c r="AR24" s="401">
        <v>12220</v>
      </c>
      <c r="AS24" s="401">
        <v>0</v>
      </c>
      <c r="AT24" s="401">
        <v>0</v>
      </c>
      <c r="AU24" s="401">
        <v>5716</v>
      </c>
      <c r="AV24" s="401">
        <v>0</v>
      </c>
      <c r="AW24" s="401">
        <v>0</v>
      </c>
      <c r="AX24" s="401">
        <v>3020</v>
      </c>
      <c r="AY24" s="401">
        <v>0</v>
      </c>
      <c r="AZ24" s="401">
        <v>0</v>
      </c>
      <c r="BA24" s="401">
        <v>0</v>
      </c>
      <c r="BB24" s="401">
        <v>0</v>
      </c>
      <c r="BC24" s="401">
        <v>0</v>
      </c>
      <c r="BD24" s="401">
        <v>0</v>
      </c>
      <c r="BE24" s="401">
        <v>0</v>
      </c>
      <c r="BF24" s="401">
        <v>0</v>
      </c>
      <c r="BG24" s="401">
        <v>855</v>
      </c>
      <c r="BH24" s="401">
        <v>0</v>
      </c>
      <c r="BI24" s="401">
        <v>0</v>
      </c>
      <c r="BJ24" s="401">
        <v>0</v>
      </c>
      <c r="BK24" s="401">
        <v>0</v>
      </c>
      <c r="BL24" s="401">
        <v>0</v>
      </c>
      <c r="BM24" s="401">
        <v>0</v>
      </c>
      <c r="BN24" s="401">
        <v>0</v>
      </c>
      <c r="BO24" s="401">
        <v>0</v>
      </c>
      <c r="BP24" s="401">
        <v>3715</v>
      </c>
      <c r="BQ24" s="401">
        <v>2513</v>
      </c>
      <c r="BR24" s="401">
        <v>0</v>
      </c>
      <c r="BS24" s="401">
        <v>0</v>
      </c>
      <c r="BT24" s="401">
        <v>0</v>
      </c>
      <c r="BU24" s="401">
        <v>0</v>
      </c>
      <c r="BV24" s="401">
        <v>0</v>
      </c>
      <c r="BW24" s="401">
        <v>0</v>
      </c>
      <c r="BX24" s="401">
        <v>0</v>
      </c>
      <c r="BY24" s="401">
        <v>0</v>
      </c>
      <c r="BZ24" s="401">
        <v>0</v>
      </c>
      <c r="CA24" s="401">
        <v>0</v>
      </c>
      <c r="CB24" s="401">
        <v>0</v>
      </c>
      <c r="CC24" s="401">
        <v>0</v>
      </c>
      <c r="CD24" s="401">
        <v>0</v>
      </c>
      <c r="CE24" s="401">
        <v>0</v>
      </c>
      <c r="CF24" s="401">
        <v>0</v>
      </c>
      <c r="CG24" s="401">
        <v>0</v>
      </c>
      <c r="CH24" s="401">
        <v>0</v>
      </c>
      <c r="CI24" s="401">
        <v>0</v>
      </c>
      <c r="CJ24" s="401">
        <v>0</v>
      </c>
      <c r="CK24" s="401">
        <v>0</v>
      </c>
      <c r="CL24" s="401">
        <v>0</v>
      </c>
      <c r="CM24" s="401">
        <v>0</v>
      </c>
      <c r="CN24" s="401">
        <v>0</v>
      </c>
      <c r="CO24" s="401">
        <v>0</v>
      </c>
      <c r="CP24" s="401">
        <v>0</v>
      </c>
      <c r="CQ24" s="401">
        <v>0</v>
      </c>
      <c r="CR24" s="401">
        <v>0</v>
      </c>
      <c r="CS24" s="401">
        <v>0</v>
      </c>
      <c r="CT24" s="401">
        <v>0</v>
      </c>
      <c r="CU24" s="401">
        <v>0</v>
      </c>
      <c r="CV24" s="401">
        <v>0</v>
      </c>
      <c r="CW24" s="401">
        <v>2255</v>
      </c>
      <c r="CX24" s="401">
        <v>434</v>
      </c>
      <c r="CY24" s="401">
        <v>0</v>
      </c>
      <c r="CZ24" s="401">
        <v>1845</v>
      </c>
      <c r="DA24" s="401">
        <v>0</v>
      </c>
      <c r="DB24" s="401">
        <v>0</v>
      </c>
      <c r="DC24" s="401">
        <v>0</v>
      </c>
      <c r="DD24" s="401">
        <v>0</v>
      </c>
      <c r="DE24" s="401">
        <v>0</v>
      </c>
      <c r="DF24" s="401">
        <v>0</v>
      </c>
      <c r="DG24" s="401">
        <v>0</v>
      </c>
      <c r="DH24" s="401">
        <v>0</v>
      </c>
      <c r="DI24" s="401">
        <v>16673</v>
      </c>
      <c r="DJ24" s="401">
        <v>7477</v>
      </c>
      <c r="DK24" s="401">
        <v>20000</v>
      </c>
      <c r="DL24" s="401">
        <v>7065</v>
      </c>
      <c r="DM24" s="401">
        <v>0</v>
      </c>
      <c r="DN24" s="401">
        <v>0</v>
      </c>
      <c r="DO24" s="401">
        <v>0</v>
      </c>
      <c r="DP24" s="401">
        <v>0</v>
      </c>
      <c r="DQ24" s="401">
        <v>0</v>
      </c>
      <c r="DR24" s="401">
        <v>215652</v>
      </c>
      <c r="DS24" s="401">
        <v>44000</v>
      </c>
      <c r="DT24" s="401">
        <v>58000</v>
      </c>
      <c r="DU24" s="401">
        <v>259000</v>
      </c>
      <c r="DV24" s="401">
        <v>0</v>
      </c>
      <c r="DW24" s="401">
        <v>1206000</v>
      </c>
      <c r="DX24" s="401">
        <v>237000</v>
      </c>
      <c r="DY24" s="401">
        <v>801000</v>
      </c>
      <c r="DZ24" s="401">
        <v>315000</v>
      </c>
      <c r="EA24" s="401">
        <v>100000</v>
      </c>
      <c r="EB24" s="401">
        <v>-9000</v>
      </c>
      <c r="EC24" s="401">
        <v>90000</v>
      </c>
      <c r="ED24" s="401">
        <v>0</v>
      </c>
      <c r="EE24" s="401">
        <v>901000</v>
      </c>
      <c r="EF24" s="401">
        <v>306000</v>
      </c>
      <c r="EG24" s="401">
        <v>920000</v>
      </c>
      <c r="EH24" s="401">
        <v>0</v>
      </c>
      <c r="EI24" s="401">
        <v>1230000</v>
      </c>
      <c r="EJ24" s="401">
        <v>0</v>
      </c>
    </row>
    <row r="25" spans="1:140" x14ac:dyDescent="0.35">
      <c r="A25" s="398" t="s">
        <v>1729</v>
      </c>
      <c r="B25" s="401">
        <v>7793.0820000000003</v>
      </c>
      <c r="C25" s="401">
        <v>350.15</v>
      </c>
      <c r="D25" s="401">
        <v>0</v>
      </c>
      <c r="E25" s="401">
        <v>5113.625</v>
      </c>
      <c r="F25" s="401">
        <v>0</v>
      </c>
      <c r="G25" s="401">
        <v>0</v>
      </c>
      <c r="H25" s="401">
        <v>4264.6170000000002</v>
      </c>
      <c r="I25" s="401">
        <v>0</v>
      </c>
      <c r="J25" s="401">
        <v>0</v>
      </c>
      <c r="K25" s="401">
        <v>0</v>
      </c>
      <c r="L25" s="401">
        <v>0</v>
      </c>
      <c r="M25" s="401">
        <v>0</v>
      </c>
      <c r="N25" s="401">
        <v>52806.425000000003</v>
      </c>
      <c r="O25" s="401">
        <v>0</v>
      </c>
      <c r="P25" s="401">
        <v>0</v>
      </c>
      <c r="Q25" s="401">
        <v>200</v>
      </c>
      <c r="R25" s="401">
        <v>0</v>
      </c>
      <c r="S25" s="401">
        <v>0</v>
      </c>
      <c r="T25" s="401">
        <v>23900.951000000001</v>
      </c>
      <c r="U25" s="401">
        <v>0</v>
      </c>
      <c r="V25" s="401">
        <v>0</v>
      </c>
      <c r="W25" s="401">
        <v>36758.050999999999</v>
      </c>
      <c r="X25" s="401">
        <v>0</v>
      </c>
      <c r="Y25" s="401">
        <v>0</v>
      </c>
      <c r="Z25" s="401">
        <v>0</v>
      </c>
      <c r="AA25" s="401">
        <v>0</v>
      </c>
      <c r="AB25" s="401">
        <v>0</v>
      </c>
      <c r="AC25" s="401">
        <v>0</v>
      </c>
      <c r="AD25" s="401">
        <v>0</v>
      </c>
      <c r="AE25" s="401">
        <v>0</v>
      </c>
      <c r="AF25" s="401">
        <v>0</v>
      </c>
      <c r="AG25" s="401">
        <v>0</v>
      </c>
      <c r="AH25" s="401">
        <v>0</v>
      </c>
      <c r="AI25" s="401">
        <v>750</v>
      </c>
      <c r="AJ25" s="401">
        <v>2381.2370000000001</v>
      </c>
      <c r="AK25" s="401">
        <v>0</v>
      </c>
      <c r="AL25" s="401">
        <v>0</v>
      </c>
      <c r="AM25" s="401">
        <v>0</v>
      </c>
      <c r="AN25" s="401">
        <v>0</v>
      </c>
      <c r="AO25" s="401">
        <v>1500</v>
      </c>
      <c r="AP25" s="401">
        <v>2487.0659999999998</v>
      </c>
      <c r="AQ25" s="401">
        <v>0</v>
      </c>
      <c r="AR25" s="401">
        <v>3447.857</v>
      </c>
      <c r="AS25" s="401">
        <v>0</v>
      </c>
      <c r="AT25" s="401">
        <v>0</v>
      </c>
      <c r="AU25" s="401">
        <v>6171.0330000000004</v>
      </c>
      <c r="AV25" s="401">
        <v>0</v>
      </c>
      <c r="AW25" s="401">
        <v>0</v>
      </c>
      <c r="AX25" s="401">
        <v>1623.1859999999999</v>
      </c>
      <c r="AY25" s="401">
        <v>0</v>
      </c>
      <c r="AZ25" s="401">
        <v>0</v>
      </c>
      <c r="BA25" s="401">
        <v>0</v>
      </c>
      <c r="BB25" s="401">
        <v>0</v>
      </c>
      <c r="BC25" s="401">
        <v>0</v>
      </c>
      <c r="BD25" s="401">
        <v>175</v>
      </c>
      <c r="BE25" s="401">
        <v>0</v>
      </c>
      <c r="BF25" s="401">
        <v>0</v>
      </c>
      <c r="BG25" s="401">
        <v>0</v>
      </c>
      <c r="BH25" s="401">
        <v>0</v>
      </c>
      <c r="BI25" s="401">
        <v>0</v>
      </c>
      <c r="BJ25" s="401">
        <v>550</v>
      </c>
      <c r="BK25" s="401">
        <v>0</v>
      </c>
      <c r="BL25" s="401">
        <v>0</v>
      </c>
      <c r="BM25" s="401">
        <v>0</v>
      </c>
      <c r="BN25" s="401">
        <v>0</v>
      </c>
      <c r="BO25" s="401">
        <v>0</v>
      </c>
      <c r="BP25" s="401">
        <v>770</v>
      </c>
      <c r="BQ25" s="401">
        <v>0</v>
      </c>
      <c r="BR25" s="401">
        <v>0</v>
      </c>
      <c r="BS25" s="401">
        <v>0</v>
      </c>
      <c r="BT25" s="401">
        <v>0</v>
      </c>
      <c r="BU25" s="401">
        <v>0</v>
      </c>
      <c r="BV25" s="401">
        <v>0</v>
      </c>
      <c r="BW25" s="401">
        <v>0</v>
      </c>
      <c r="BX25" s="401">
        <v>0</v>
      </c>
      <c r="BY25" s="401">
        <v>0</v>
      </c>
      <c r="BZ25" s="401">
        <v>0</v>
      </c>
      <c r="CA25" s="401">
        <v>0</v>
      </c>
      <c r="CB25" s="401">
        <v>0</v>
      </c>
      <c r="CC25" s="401">
        <v>0</v>
      </c>
      <c r="CD25" s="401">
        <v>0</v>
      </c>
      <c r="CE25" s="401">
        <v>3910.22</v>
      </c>
      <c r="CF25" s="401">
        <v>0</v>
      </c>
      <c r="CG25" s="401">
        <v>0</v>
      </c>
      <c r="CH25" s="401">
        <v>0</v>
      </c>
      <c r="CI25" s="401">
        <v>0</v>
      </c>
      <c r="CJ25" s="401">
        <v>0</v>
      </c>
      <c r="CK25" s="401">
        <v>0</v>
      </c>
      <c r="CL25" s="401">
        <v>0</v>
      </c>
      <c r="CM25" s="401">
        <v>0</v>
      </c>
      <c r="CN25" s="401">
        <v>7261.8</v>
      </c>
      <c r="CO25" s="401">
        <v>0</v>
      </c>
      <c r="CP25" s="401">
        <v>0</v>
      </c>
      <c r="CQ25" s="401">
        <v>0</v>
      </c>
      <c r="CR25" s="401">
        <v>0</v>
      </c>
      <c r="CS25" s="401">
        <v>0</v>
      </c>
      <c r="CT25" s="401">
        <v>0</v>
      </c>
      <c r="CU25" s="401">
        <v>0</v>
      </c>
      <c r="CV25" s="401">
        <v>0</v>
      </c>
      <c r="CW25" s="401">
        <v>1000</v>
      </c>
      <c r="CX25" s="401">
        <v>0</v>
      </c>
      <c r="CY25" s="401">
        <v>0</v>
      </c>
      <c r="CZ25" s="401">
        <v>2596</v>
      </c>
      <c r="DA25" s="401">
        <v>0</v>
      </c>
      <c r="DB25" s="401">
        <v>0</v>
      </c>
      <c r="DC25" s="401">
        <v>0</v>
      </c>
      <c r="DD25" s="401">
        <v>0</v>
      </c>
      <c r="DE25" s="401">
        <v>0</v>
      </c>
      <c r="DF25" s="401">
        <v>0</v>
      </c>
      <c r="DG25" s="401">
        <v>0</v>
      </c>
      <c r="DH25" s="401">
        <v>0</v>
      </c>
      <c r="DI25" s="401">
        <v>5179.7070000000003</v>
      </c>
      <c r="DJ25" s="401">
        <v>598.69899999999996</v>
      </c>
      <c r="DK25" s="401">
        <v>0</v>
      </c>
      <c r="DL25" s="401">
        <v>0</v>
      </c>
      <c r="DM25" s="401">
        <v>0</v>
      </c>
      <c r="DN25" s="401">
        <v>0</v>
      </c>
      <c r="DO25" s="401">
        <v>0</v>
      </c>
      <c r="DP25" s="401">
        <v>0</v>
      </c>
      <c r="DQ25" s="401">
        <v>0</v>
      </c>
      <c r="DR25" s="401">
        <v>142838.80900000001</v>
      </c>
      <c r="DS25" s="401">
        <v>2004.7070000000001</v>
      </c>
      <c r="DT25" s="401">
        <v>805.55700000000002</v>
      </c>
      <c r="DU25" s="401">
        <v>25939.602999999999</v>
      </c>
      <c r="DV25" s="401">
        <v>0</v>
      </c>
      <c r="DW25" s="401">
        <v>208385.603</v>
      </c>
      <c r="DX25" s="401">
        <v>18185.602999999999</v>
      </c>
      <c r="DY25" s="401">
        <v>142740</v>
      </c>
      <c r="DZ25" s="401">
        <v>14240</v>
      </c>
      <c r="EA25" s="401">
        <v>31300</v>
      </c>
      <c r="EB25" s="401">
        <v>-800</v>
      </c>
      <c r="EC25" s="401">
        <v>221400</v>
      </c>
      <c r="ED25" s="401">
        <v>18700</v>
      </c>
      <c r="EE25" s="401">
        <v>174040</v>
      </c>
      <c r="EF25" s="401">
        <v>13440</v>
      </c>
      <c r="EG25" s="401">
        <v>232000</v>
      </c>
      <c r="EH25" s="401">
        <v>-11000</v>
      </c>
      <c r="EI25" s="401">
        <v>262000</v>
      </c>
      <c r="EJ25" s="401">
        <v>-3000</v>
      </c>
    </row>
    <row r="26" spans="1:140" x14ac:dyDescent="0.35">
      <c r="A26" s="398" t="s">
        <v>1900</v>
      </c>
      <c r="B26" s="401">
        <v>9173</v>
      </c>
      <c r="C26" s="401">
        <v>0</v>
      </c>
      <c r="D26" s="401">
        <v>0</v>
      </c>
      <c r="E26" s="401">
        <v>0</v>
      </c>
      <c r="F26" s="401">
        <v>26946</v>
      </c>
      <c r="G26" s="401">
        <v>0</v>
      </c>
      <c r="H26" s="401">
        <v>7717</v>
      </c>
      <c r="I26" s="401">
        <v>0</v>
      </c>
      <c r="J26" s="401">
        <v>0</v>
      </c>
      <c r="K26" s="401">
        <v>0</v>
      </c>
      <c r="L26" s="401">
        <v>0</v>
      </c>
      <c r="M26" s="401">
        <v>0</v>
      </c>
      <c r="N26" s="401">
        <v>35861</v>
      </c>
      <c r="O26" s="401">
        <v>0</v>
      </c>
      <c r="P26" s="401">
        <v>0</v>
      </c>
      <c r="Q26" s="401">
        <v>50</v>
      </c>
      <c r="R26" s="401">
        <v>0</v>
      </c>
      <c r="S26" s="401">
        <v>0</v>
      </c>
      <c r="T26" s="401">
        <v>294</v>
      </c>
      <c r="U26" s="401">
        <v>0</v>
      </c>
      <c r="V26" s="401">
        <v>0</v>
      </c>
      <c r="W26" s="401">
        <v>2422</v>
      </c>
      <c r="X26" s="401">
        <v>0</v>
      </c>
      <c r="Y26" s="401">
        <v>0</v>
      </c>
      <c r="Z26" s="401">
        <v>0</v>
      </c>
      <c r="AA26" s="401">
        <v>0</v>
      </c>
      <c r="AB26" s="401">
        <v>0</v>
      </c>
      <c r="AC26" s="401">
        <v>0</v>
      </c>
      <c r="AD26" s="401">
        <v>0</v>
      </c>
      <c r="AE26" s="401">
        <v>0</v>
      </c>
      <c r="AF26" s="401">
        <v>0</v>
      </c>
      <c r="AG26" s="401">
        <v>0</v>
      </c>
      <c r="AH26" s="401">
        <v>0</v>
      </c>
      <c r="AI26" s="401">
        <v>1501</v>
      </c>
      <c r="AJ26" s="401">
        <v>2339</v>
      </c>
      <c r="AK26" s="401">
        <v>0</v>
      </c>
      <c r="AL26" s="401">
        <v>0</v>
      </c>
      <c r="AM26" s="401">
        <v>0</v>
      </c>
      <c r="AN26" s="401">
        <v>0</v>
      </c>
      <c r="AO26" s="401">
        <v>0</v>
      </c>
      <c r="AP26" s="401">
        <v>2391</v>
      </c>
      <c r="AQ26" s="401">
        <v>0</v>
      </c>
      <c r="AR26" s="401">
        <v>746</v>
      </c>
      <c r="AS26" s="401">
        <v>0</v>
      </c>
      <c r="AT26" s="401">
        <v>0</v>
      </c>
      <c r="AU26" s="401">
        <v>200</v>
      </c>
      <c r="AV26" s="401">
        <v>0</v>
      </c>
      <c r="AW26" s="401">
        <v>0</v>
      </c>
      <c r="AX26" s="401">
        <v>763</v>
      </c>
      <c r="AY26" s="401">
        <v>0</v>
      </c>
      <c r="AZ26" s="401">
        <v>0</v>
      </c>
      <c r="BA26" s="401">
        <v>0</v>
      </c>
      <c r="BB26" s="401">
        <v>0</v>
      </c>
      <c r="BC26" s="401">
        <v>0</v>
      </c>
      <c r="BD26" s="401">
        <v>4</v>
      </c>
      <c r="BE26" s="401">
        <v>0</v>
      </c>
      <c r="BF26" s="401">
        <v>0</v>
      </c>
      <c r="BG26" s="401">
        <v>0</v>
      </c>
      <c r="BH26" s="401">
        <v>0</v>
      </c>
      <c r="BI26" s="401">
        <v>0</v>
      </c>
      <c r="BJ26" s="401">
        <v>0</v>
      </c>
      <c r="BK26" s="401">
        <v>0</v>
      </c>
      <c r="BL26" s="401">
        <v>0</v>
      </c>
      <c r="BM26" s="401">
        <v>0</v>
      </c>
      <c r="BN26" s="401">
        <v>0</v>
      </c>
      <c r="BO26" s="401">
        <v>0</v>
      </c>
      <c r="BP26" s="401">
        <v>1117</v>
      </c>
      <c r="BQ26" s="401">
        <v>8197</v>
      </c>
      <c r="BR26" s="401">
        <v>0</v>
      </c>
      <c r="BS26" s="401">
        <v>0</v>
      </c>
      <c r="BT26" s="401">
        <v>0</v>
      </c>
      <c r="BU26" s="401">
        <v>0</v>
      </c>
      <c r="BV26" s="401">
        <v>46</v>
      </c>
      <c r="BW26" s="401">
        <v>0</v>
      </c>
      <c r="BX26" s="401">
        <v>0</v>
      </c>
      <c r="BY26" s="401">
        <v>0</v>
      </c>
      <c r="BZ26" s="401">
        <v>0</v>
      </c>
      <c r="CA26" s="401">
        <v>0</v>
      </c>
      <c r="CB26" s="401">
        <v>142</v>
      </c>
      <c r="CC26" s="401">
        <v>0</v>
      </c>
      <c r="CD26" s="401">
        <v>0</v>
      </c>
      <c r="CE26" s="401">
        <v>0</v>
      </c>
      <c r="CF26" s="401">
        <v>0</v>
      </c>
      <c r="CG26" s="401">
        <v>0</v>
      </c>
      <c r="CH26" s="401">
        <v>3763</v>
      </c>
      <c r="CI26" s="401">
        <v>0</v>
      </c>
      <c r="CJ26" s="401">
        <v>0</v>
      </c>
      <c r="CK26" s="401">
        <v>0</v>
      </c>
      <c r="CL26" s="401">
        <v>0</v>
      </c>
      <c r="CM26" s="401">
        <v>0</v>
      </c>
      <c r="CN26" s="401">
        <v>0</v>
      </c>
      <c r="CO26" s="401">
        <v>0</v>
      </c>
      <c r="CP26" s="401">
        <v>0</v>
      </c>
      <c r="CQ26" s="401">
        <v>0</v>
      </c>
      <c r="CR26" s="401">
        <v>0</v>
      </c>
      <c r="CS26" s="401">
        <v>0</v>
      </c>
      <c r="CT26" s="401">
        <v>2069</v>
      </c>
      <c r="CU26" s="401">
        <v>0</v>
      </c>
      <c r="CV26" s="401">
        <v>0</v>
      </c>
      <c r="CW26" s="401">
        <v>10255</v>
      </c>
      <c r="CX26" s="401">
        <v>0</v>
      </c>
      <c r="CY26" s="401">
        <v>0</v>
      </c>
      <c r="CZ26" s="401">
        <v>0</v>
      </c>
      <c r="DA26" s="401">
        <v>0</v>
      </c>
      <c r="DB26" s="401">
        <v>0</v>
      </c>
      <c r="DC26" s="401">
        <v>0</v>
      </c>
      <c r="DD26" s="401">
        <v>0</v>
      </c>
      <c r="DE26" s="401">
        <v>0</v>
      </c>
      <c r="DF26" s="401">
        <v>0</v>
      </c>
      <c r="DG26" s="401">
        <v>0</v>
      </c>
      <c r="DH26" s="401">
        <v>0</v>
      </c>
      <c r="DI26" s="401">
        <v>3438</v>
      </c>
      <c r="DJ26" s="401">
        <v>0</v>
      </c>
      <c r="DK26" s="401">
        <v>13249</v>
      </c>
      <c r="DL26" s="401">
        <v>1130</v>
      </c>
      <c r="DM26" s="401">
        <v>0</v>
      </c>
      <c r="DN26" s="401">
        <v>0</v>
      </c>
      <c r="DO26" s="401">
        <v>0</v>
      </c>
      <c r="DP26" s="401">
        <v>0</v>
      </c>
      <c r="DQ26" s="401">
        <v>0</v>
      </c>
      <c r="DR26" s="401">
        <v>93400</v>
      </c>
      <c r="DS26" s="401">
        <v>1000</v>
      </c>
      <c r="DT26" s="401">
        <v>1037</v>
      </c>
      <c r="DU26" s="401">
        <v>25127</v>
      </c>
      <c r="DV26" s="401">
        <v>0</v>
      </c>
      <c r="DW26" s="401">
        <v>400628</v>
      </c>
      <c r="DX26" s="401">
        <v>17475</v>
      </c>
      <c r="DY26" s="401">
        <v>145000</v>
      </c>
      <c r="DZ26" s="401">
        <v>25000</v>
      </c>
      <c r="EA26" s="401">
        <v>12544</v>
      </c>
      <c r="EB26" s="401">
        <v>-1768</v>
      </c>
      <c r="EC26" s="401">
        <v>30000</v>
      </c>
      <c r="ED26" s="401">
        <v>-32000</v>
      </c>
      <c r="EE26" s="401">
        <v>157544</v>
      </c>
      <c r="EF26" s="401">
        <v>23232</v>
      </c>
      <c r="EG26" s="401">
        <v>407000</v>
      </c>
      <c r="EH26" s="401">
        <v>0</v>
      </c>
      <c r="EI26" s="401">
        <v>424000</v>
      </c>
      <c r="EJ26" s="401">
        <v>0</v>
      </c>
    </row>
    <row r="27" spans="1:140" x14ac:dyDescent="0.35">
      <c r="A27" s="398" t="s">
        <v>1801</v>
      </c>
      <c r="B27" s="401">
        <v>328</v>
      </c>
      <c r="C27" s="401">
        <v>0</v>
      </c>
      <c r="D27" s="401">
        <v>0</v>
      </c>
      <c r="E27" s="401">
        <v>0</v>
      </c>
      <c r="F27" s="401">
        <v>0</v>
      </c>
      <c r="G27" s="401">
        <v>0</v>
      </c>
      <c r="H27" s="401">
        <v>104</v>
      </c>
      <c r="I27" s="401">
        <v>0</v>
      </c>
      <c r="J27" s="401">
        <v>0</v>
      </c>
      <c r="K27" s="401">
        <v>0</v>
      </c>
      <c r="L27" s="401">
        <v>0</v>
      </c>
      <c r="M27" s="401">
        <v>0</v>
      </c>
      <c r="N27" s="401">
        <v>59278</v>
      </c>
      <c r="O27" s="401">
        <v>68</v>
      </c>
      <c r="P27" s="401">
        <v>0</v>
      </c>
      <c r="Q27" s="401">
        <v>463</v>
      </c>
      <c r="R27" s="401">
        <v>0</v>
      </c>
      <c r="S27" s="401">
        <v>0</v>
      </c>
      <c r="T27" s="401">
        <v>0</v>
      </c>
      <c r="U27" s="401">
        <v>0</v>
      </c>
      <c r="V27" s="401">
        <v>0</v>
      </c>
      <c r="W27" s="401">
        <v>7414</v>
      </c>
      <c r="X27" s="401">
        <v>0</v>
      </c>
      <c r="Y27" s="401">
        <v>0</v>
      </c>
      <c r="Z27" s="401">
        <v>0</v>
      </c>
      <c r="AA27" s="401">
        <v>0</v>
      </c>
      <c r="AB27" s="401">
        <v>0</v>
      </c>
      <c r="AC27" s="401">
        <v>0</v>
      </c>
      <c r="AD27" s="401">
        <v>0</v>
      </c>
      <c r="AE27" s="401">
        <v>0</v>
      </c>
      <c r="AF27" s="401">
        <v>0</v>
      </c>
      <c r="AG27" s="401">
        <v>0</v>
      </c>
      <c r="AH27" s="401">
        <v>0</v>
      </c>
      <c r="AI27" s="401">
        <v>3422</v>
      </c>
      <c r="AJ27" s="401">
        <v>0</v>
      </c>
      <c r="AK27" s="401">
        <v>0</v>
      </c>
      <c r="AL27" s="401">
        <v>2885</v>
      </c>
      <c r="AM27" s="401">
        <v>0</v>
      </c>
      <c r="AN27" s="401">
        <v>0</v>
      </c>
      <c r="AO27" s="401">
        <v>17439</v>
      </c>
      <c r="AP27" s="401">
        <v>18727</v>
      </c>
      <c r="AQ27" s="401">
        <v>1300</v>
      </c>
      <c r="AR27" s="401">
        <v>1000</v>
      </c>
      <c r="AS27" s="401">
        <v>0</v>
      </c>
      <c r="AT27" s="401">
        <v>0</v>
      </c>
      <c r="AU27" s="401">
        <v>6904</v>
      </c>
      <c r="AV27" s="401">
        <v>0</v>
      </c>
      <c r="AW27" s="401">
        <v>0</v>
      </c>
      <c r="AX27" s="401">
        <v>5990</v>
      </c>
      <c r="AY27" s="401">
        <v>0</v>
      </c>
      <c r="AZ27" s="401">
        <v>0</v>
      </c>
      <c r="BA27" s="401">
        <v>0</v>
      </c>
      <c r="BB27" s="401">
        <v>0</v>
      </c>
      <c r="BC27" s="401">
        <v>0</v>
      </c>
      <c r="BD27" s="401">
        <v>0</v>
      </c>
      <c r="BE27" s="401">
        <v>0</v>
      </c>
      <c r="BF27" s="401">
        <v>0</v>
      </c>
      <c r="BG27" s="401">
        <v>3772</v>
      </c>
      <c r="BH27" s="401">
        <v>0</v>
      </c>
      <c r="BI27" s="401">
        <v>0</v>
      </c>
      <c r="BJ27" s="401">
        <v>0</v>
      </c>
      <c r="BK27" s="401">
        <v>0</v>
      </c>
      <c r="BL27" s="401">
        <v>0</v>
      </c>
      <c r="BM27" s="401">
        <v>0</v>
      </c>
      <c r="BN27" s="401">
        <v>0</v>
      </c>
      <c r="BO27" s="401">
        <v>0</v>
      </c>
      <c r="BP27" s="401">
        <v>100</v>
      </c>
      <c r="BQ27" s="401">
        <v>0</v>
      </c>
      <c r="BR27" s="401">
        <v>0</v>
      </c>
      <c r="BS27" s="401">
        <v>0</v>
      </c>
      <c r="BT27" s="401">
        <v>0</v>
      </c>
      <c r="BU27" s="401">
        <v>0</v>
      </c>
      <c r="BV27" s="401">
        <v>0</v>
      </c>
      <c r="BW27" s="401">
        <v>0</v>
      </c>
      <c r="BX27" s="401">
        <v>0</v>
      </c>
      <c r="BY27" s="401">
        <v>0</v>
      </c>
      <c r="BZ27" s="401">
        <v>0</v>
      </c>
      <c r="CA27" s="401">
        <v>0</v>
      </c>
      <c r="CB27" s="401">
        <v>0</v>
      </c>
      <c r="CC27" s="401">
        <v>0</v>
      </c>
      <c r="CD27" s="401">
        <v>0</v>
      </c>
      <c r="CE27" s="401">
        <v>6634</v>
      </c>
      <c r="CF27" s="401">
        <v>0</v>
      </c>
      <c r="CG27" s="401">
        <v>0</v>
      </c>
      <c r="CH27" s="401">
        <v>0</v>
      </c>
      <c r="CI27" s="401">
        <v>0</v>
      </c>
      <c r="CJ27" s="401">
        <v>0</v>
      </c>
      <c r="CK27" s="401">
        <v>0</v>
      </c>
      <c r="CL27" s="401">
        <v>0</v>
      </c>
      <c r="CM27" s="401">
        <v>0</v>
      </c>
      <c r="CN27" s="401">
        <v>0</v>
      </c>
      <c r="CO27" s="401">
        <v>0</v>
      </c>
      <c r="CP27" s="401">
        <v>0</v>
      </c>
      <c r="CQ27" s="401">
        <v>0</v>
      </c>
      <c r="CR27" s="401">
        <v>0</v>
      </c>
      <c r="CS27" s="401">
        <v>0</v>
      </c>
      <c r="CT27" s="401">
        <v>0</v>
      </c>
      <c r="CU27" s="401">
        <v>0</v>
      </c>
      <c r="CV27" s="401">
        <v>0</v>
      </c>
      <c r="CW27" s="401">
        <v>208</v>
      </c>
      <c r="CX27" s="401">
        <v>8505</v>
      </c>
      <c r="CY27" s="401">
        <v>0</v>
      </c>
      <c r="CZ27" s="401">
        <v>0</v>
      </c>
      <c r="DA27" s="401">
        <v>0</v>
      </c>
      <c r="DB27" s="401">
        <v>0</v>
      </c>
      <c r="DC27" s="401">
        <v>0</v>
      </c>
      <c r="DD27" s="401">
        <v>0</v>
      </c>
      <c r="DE27" s="401">
        <v>0</v>
      </c>
      <c r="DF27" s="401">
        <v>0</v>
      </c>
      <c r="DG27" s="401">
        <v>0</v>
      </c>
      <c r="DH27" s="401">
        <v>0</v>
      </c>
      <c r="DI27" s="401">
        <v>10563</v>
      </c>
      <c r="DJ27" s="401">
        <v>0</v>
      </c>
      <c r="DK27" s="401">
        <v>0</v>
      </c>
      <c r="DL27" s="401">
        <v>25754</v>
      </c>
      <c r="DM27" s="401">
        <v>12521</v>
      </c>
      <c r="DN27" s="401">
        <v>0</v>
      </c>
      <c r="DO27" s="401">
        <v>0</v>
      </c>
      <c r="DP27" s="401">
        <v>0</v>
      </c>
      <c r="DQ27" s="401">
        <v>0</v>
      </c>
      <c r="DR27" s="401">
        <v>90248</v>
      </c>
      <c r="DS27" s="401">
        <v>3585</v>
      </c>
      <c r="DT27" s="401">
        <v>100</v>
      </c>
      <c r="DU27" s="401">
        <v>98146</v>
      </c>
      <c r="DV27" s="401">
        <v>0</v>
      </c>
      <c r="DW27" s="401">
        <v>999304</v>
      </c>
      <c r="DX27" s="401">
        <v>98143</v>
      </c>
      <c r="DY27" s="401">
        <v>739000</v>
      </c>
      <c r="DZ27" s="401">
        <v>-114000</v>
      </c>
      <c r="EA27" s="401">
        <v>104000</v>
      </c>
      <c r="EB27" s="401">
        <v>-25000</v>
      </c>
      <c r="EC27" s="401">
        <v>79000</v>
      </c>
      <c r="ED27" s="401">
        <v>79000</v>
      </c>
      <c r="EE27" s="401">
        <v>843000</v>
      </c>
      <c r="EF27" s="401">
        <v>-139000</v>
      </c>
      <c r="EG27" s="401">
        <v>1069000</v>
      </c>
      <c r="EH27" s="401">
        <v>-20000</v>
      </c>
      <c r="EI27" s="401">
        <v>1169000</v>
      </c>
      <c r="EJ27" s="401">
        <v>39000</v>
      </c>
    </row>
    <row r="28" spans="1:140" x14ac:dyDescent="0.35">
      <c r="A28" s="398" t="s">
        <v>2062</v>
      </c>
      <c r="B28" s="401">
        <v>708</v>
      </c>
      <c r="C28" s="401">
        <v>0</v>
      </c>
      <c r="D28" s="401">
        <v>0</v>
      </c>
      <c r="E28" s="401">
        <v>1573</v>
      </c>
      <c r="F28" s="401">
        <v>0</v>
      </c>
      <c r="G28" s="401">
        <v>0</v>
      </c>
      <c r="H28" s="401">
        <v>539</v>
      </c>
      <c r="I28" s="401">
        <v>0</v>
      </c>
      <c r="J28" s="401">
        <v>0</v>
      </c>
      <c r="K28" s="401">
        <v>224</v>
      </c>
      <c r="L28" s="401">
        <v>0</v>
      </c>
      <c r="M28" s="401">
        <v>0</v>
      </c>
      <c r="N28" s="401">
        <v>3577</v>
      </c>
      <c r="O28" s="401">
        <v>0</v>
      </c>
      <c r="P28" s="401">
        <v>0</v>
      </c>
      <c r="Q28" s="401">
        <v>0</v>
      </c>
      <c r="R28" s="401">
        <v>0</v>
      </c>
      <c r="S28" s="401">
        <v>0</v>
      </c>
      <c r="T28" s="401">
        <v>0</v>
      </c>
      <c r="U28" s="401">
        <v>0</v>
      </c>
      <c r="V28" s="401">
        <v>0</v>
      </c>
      <c r="W28" s="401">
        <v>0</v>
      </c>
      <c r="X28" s="401">
        <v>0</v>
      </c>
      <c r="Y28" s="401">
        <v>0</v>
      </c>
      <c r="Z28" s="401">
        <v>0</v>
      </c>
      <c r="AA28" s="401">
        <v>0</v>
      </c>
      <c r="AB28" s="401">
        <v>0</v>
      </c>
      <c r="AC28" s="401">
        <v>62</v>
      </c>
      <c r="AD28" s="401">
        <v>0</v>
      </c>
      <c r="AE28" s="401">
        <v>0</v>
      </c>
      <c r="AF28" s="401">
        <v>0</v>
      </c>
      <c r="AG28" s="401">
        <v>0</v>
      </c>
      <c r="AH28" s="401">
        <v>0</v>
      </c>
      <c r="AI28" s="401">
        <v>360</v>
      </c>
      <c r="AJ28" s="401">
        <v>83</v>
      </c>
      <c r="AK28" s="401">
        <v>0</v>
      </c>
      <c r="AL28" s="401">
        <v>0</v>
      </c>
      <c r="AM28" s="401">
        <v>0</v>
      </c>
      <c r="AN28" s="401">
        <v>0</v>
      </c>
      <c r="AO28" s="401">
        <v>2367</v>
      </c>
      <c r="AP28" s="401">
        <v>1032</v>
      </c>
      <c r="AQ28" s="401">
        <v>0</v>
      </c>
      <c r="AR28" s="401">
        <v>847</v>
      </c>
      <c r="AS28" s="401">
        <v>373</v>
      </c>
      <c r="AT28" s="401">
        <v>0</v>
      </c>
      <c r="AU28" s="401">
        <v>35</v>
      </c>
      <c r="AV28" s="401">
        <v>0</v>
      </c>
      <c r="AW28" s="401">
        <v>0</v>
      </c>
      <c r="AX28" s="401">
        <v>0</v>
      </c>
      <c r="AY28" s="401">
        <v>0</v>
      </c>
      <c r="AZ28" s="401">
        <v>0</v>
      </c>
      <c r="BA28" s="401">
        <v>0</v>
      </c>
      <c r="BB28" s="401">
        <v>0</v>
      </c>
      <c r="BC28" s="401">
        <v>0</v>
      </c>
      <c r="BD28" s="401">
        <v>0</v>
      </c>
      <c r="BE28" s="401">
        <v>0</v>
      </c>
      <c r="BF28" s="401">
        <v>0</v>
      </c>
      <c r="BG28" s="401">
        <v>0</v>
      </c>
      <c r="BH28" s="401">
        <v>0</v>
      </c>
      <c r="BI28" s="401">
        <v>0</v>
      </c>
      <c r="BJ28" s="401">
        <v>0</v>
      </c>
      <c r="BK28" s="401">
        <v>0</v>
      </c>
      <c r="BL28" s="401">
        <v>0</v>
      </c>
      <c r="BM28" s="401">
        <v>0</v>
      </c>
      <c r="BN28" s="401">
        <v>0</v>
      </c>
      <c r="BO28" s="401">
        <v>0</v>
      </c>
      <c r="BP28" s="401">
        <v>549</v>
      </c>
      <c r="BQ28" s="401">
        <v>0</v>
      </c>
      <c r="BR28" s="401">
        <v>0</v>
      </c>
      <c r="BS28" s="401">
        <v>0</v>
      </c>
      <c r="BT28" s="401">
        <v>0</v>
      </c>
      <c r="BU28" s="401">
        <v>0</v>
      </c>
      <c r="BV28" s="401">
        <v>0</v>
      </c>
      <c r="BW28" s="401">
        <v>0</v>
      </c>
      <c r="BX28" s="401">
        <v>0</v>
      </c>
      <c r="BY28" s="401">
        <v>0</v>
      </c>
      <c r="BZ28" s="401">
        <v>0</v>
      </c>
      <c r="CA28" s="401">
        <v>0</v>
      </c>
      <c r="CB28" s="401">
        <v>0</v>
      </c>
      <c r="CC28" s="401">
        <v>0</v>
      </c>
      <c r="CD28" s="401">
        <v>0</v>
      </c>
      <c r="CE28" s="401">
        <v>1200</v>
      </c>
      <c r="CF28" s="401">
        <v>1569</v>
      </c>
      <c r="CG28" s="401">
        <v>0</v>
      </c>
      <c r="CH28" s="401">
        <v>0</v>
      </c>
      <c r="CI28" s="401">
        <v>0</v>
      </c>
      <c r="CJ28" s="401">
        <v>0</v>
      </c>
      <c r="CK28" s="401">
        <v>0</v>
      </c>
      <c r="CL28" s="401">
        <v>0</v>
      </c>
      <c r="CM28" s="401">
        <v>0</v>
      </c>
      <c r="CN28" s="401">
        <v>264</v>
      </c>
      <c r="CO28" s="401">
        <v>0</v>
      </c>
      <c r="CP28" s="401">
        <v>0</v>
      </c>
      <c r="CQ28" s="401">
        <v>0</v>
      </c>
      <c r="CR28" s="401">
        <v>0</v>
      </c>
      <c r="CS28" s="401">
        <v>0</v>
      </c>
      <c r="CT28" s="401">
        <v>917</v>
      </c>
      <c r="CU28" s="401">
        <v>0</v>
      </c>
      <c r="CV28" s="401">
        <v>0</v>
      </c>
      <c r="CW28" s="401">
        <v>2645</v>
      </c>
      <c r="CX28" s="401">
        <v>0</v>
      </c>
      <c r="CY28" s="401">
        <v>0</v>
      </c>
      <c r="CZ28" s="401">
        <v>0</v>
      </c>
      <c r="DA28" s="401">
        <v>0</v>
      </c>
      <c r="DB28" s="401">
        <v>0</v>
      </c>
      <c r="DC28" s="401">
        <v>0</v>
      </c>
      <c r="DD28" s="401">
        <v>0</v>
      </c>
      <c r="DE28" s="401">
        <v>0</v>
      </c>
      <c r="DF28" s="401">
        <v>0</v>
      </c>
      <c r="DG28" s="401">
        <v>0</v>
      </c>
      <c r="DH28" s="401">
        <v>0</v>
      </c>
      <c r="DI28" s="401">
        <v>60</v>
      </c>
      <c r="DJ28" s="401">
        <v>0</v>
      </c>
      <c r="DK28" s="401">
        <v>0</v>
      </c>
      <c r="DL28" s="401">
        <v>0</v>
      </c>
      <c r="DM28" s="401">
        <v>0</v>
      </c>
      <c r="DN28" s="401">
        <v>0</v>
      </c>
      <c r="DO28" s="401">
        <v>0</v>
      </c>
      <c r="DP28" s="401">
        <v>0</v>
      </c>
      <c r="DQ28" s="401">
        <v>0</v>
      </c>
      <c r="DR28" s="401">
        <v>13952</v>
      </c>
      <c r="DS28" s="401">
        <v>85</v>
      </c>
      <c r="DT28" s="401">
        <v>497</v>
      </c>
      <c r="DU28" s="401">
        <v>4450</v>
      </c>
      <c r="DV28" s="401">
        <v>0</v>
      </c>
      <c r="DW28" s="401">
        <v>446464</v>
      </c>
      <c r="DX28" s="401">
        <v>-3422</v>
      </c>
      <c r="DY28" s="401">
        <v>355297</v>
      </c>
      <c r="DZ28" s="401">
        <v>-8710</v>
      </c>
      <c r="EA28" s="401">
        <v>13000</v>
      </c>
      <c r="EB28" s="401">
        <v>-1000</v>
      </c>
      <c r="EC28" s="401">
        <v>46000</v>
      </c>
      <c r="ED28" s="401">
        <v>-10000</v>
      </c>
      <c r="EE28" s="401">
        <v>368297</v>
      </c>
      <c r="EF28" s="401">
        <v>-9710</v>
      </c>
      <c r="EG28" s="401">
        <v>450000</v>
      </c>
      <c r="EH28" s="401">
        <v>0</v>
      </c>
      <c r="EI28" s="401">
        <v>500000</v>
      </c>
      <c r="EJ28" s="401">
        <v>0</v>
      </c>
    </row>
    <row r="29" spans="1:140" x14ac:dyDescent="0.35">
      <c r="A29" s="398" t="s">
        <v>2014</v>
      </c>
      <c r="B29" s="401">
        <v>2900</v>
      </c>
      <c r="C29" s="401">
        <v>0</v>
      </c>
      <c r="D29" s="401">
        <v>0</v>
      </c>
      <c r="E29" s="401">
        <v>525</v>
      </c>
      <c r="F29" s="401">
        <v>0</v>
      </c>
      <c r="G29" s="401">
        <v>0</v>
      </c>
      <c r="H29" s="401">
        <v>0</v>
      </c>
      <c r="I29" s="401">
        <v>0</v>
      </c>
      <c r="J29" s="401">
        <v>0</v>
      </c>
      <c r="K29" s="401">
        <v>3000</v>
      </c>
      <c r="L29" s="401">
        <v>0</v>
      </c>
      <c r="M29" s="401">
        <v>0</v>
      </c>
      <c r="N29" s="401">
        <v>29268</v>
      </c>
      <c r="O29" s="401">
        <v>0</v>
      </c>
      <c r="P29" s="401">
        <v>0</v>
      </c>
      <c r="Q29" s="401">
        <v>1853</v>
      </c>
      <c r="R29" s="401">
        <v>0</v>
      </c>
      <c r="S29" s="401">
        <v>0</v>
      </c>
      <c r="T29" s="401">
        <v>10661</v>
      </c>
      <c r="U29" s="401">
        <v>0</v>
      </c>
      <c r="V29" s="401">
        <v>0</v>
      </c>
      <c r="W29" s="401">
        <v>0</v>
      </c>
      <c r="X29" s="401">
        <v>0</v>
      </c>
      <c r="Y29" s="401">
        <v>0</v>
      </c>
      <c r="Z29" s="401">
        <v>0</v>
      </c>
      <c r="AA29" s="401">
        <v>0</v>
      </c>
      <c r="AB29" s="401">
        <v>0</v>
      </c>
      <c r="AC29" s="401">
        <v>0</v>
      </c>
      <c r="AD29" s="401">
        <v>0</v>
      </c>
      <c r="AE29" s="401">
        <v>0</v>
      </c>
      <c r="AF29" s="401">
        <v>0</v>
      </c>
      <c r="AG29" s="401">
        <v>0</v>
      </c>
      <c r="AH29" s="401">
        <v>0</v>
      </c>
      <c r="AI29" s="401">
        <v>576</v>
      </c>
      <c r="AJ29" s="401">
        <v>0</v>
      </c>
      <c r="AK29" s="401">
        <v>0</v>
      </c>
      <c r="AL29" s="401">
        <v>0</v>
      </c>
      <c r="AM29" s="401">
        <v>0</v>
      </c>
      <c r="AN29" s="401">
        <v>0</v>
      </c>
      <c r="AO29" s="401">
        <v>49432</v>
      </c>
      <c r="AP29" s="401">
        <v>0</v>
      </c>
      <c r="AQ29" s="401">
        <v>0</v>
      </c>
      <c r="AR29" s="401">
        <v>6906</v>
      </c>
      <c r="AS29" s="401">
        <v>0</v>
      </c>
      <c r="AT29" s="401">
        <v>0</v>
      </c>
      <c r="AU29" s="401">
        <v>1087</v>
      </c>
      <c r="AV29" s="401">
        <v>0</v>
      </c>
      <c r="AW29" s="401">
        <v>0</v>
      </c>
      <c r="AX29" s="401">
        <v>2507</v>
      </c>
      <c r="AY29" s="401">
        <v>0</v>
      </c>
      <c r="AZ29" s="401">
        <v>0</v>
      </c>
      <c r="BA29" s="401">
        <v>0</v>
      </c>
      <c r="BB29" s="401">
        <v>0</v>
      </c>
      <c r="BC29" s="401">
        <v>0</v>
      </c>
      <c r="BD29" s="401">
        <v>0</v>
      </c>
      <c r="BE29" s="401">
        <v>0</v>
      </c>
      <c r="BF29" s="401">
        <v>0</v>
      </c>
      <c r="BG29" s="401">
        <v>0</v>
      </c>
      <c r="BH29" s="401">
        <v>0</v>
      </c>
      <c r="BI29" s="401">
        <v>0</v>
      </c>
      <c r="BJ29" s="401">
        <v>0</v>
      </c>
      <c r="BK29" s="401">
        <v>0</v>
      </c>
      <c r="BL29" s="401">
        <v>0</v>
      </c>
      <c r="BM29" s="401">
        <v>0</v>
      </c>
      <c r="BN29" s="401">
        <v>0</v>
      </c>
      <c r="BO29" s="401">
        <v>0</v>
      </c>
      <c r="BP29" s="401">
        <v>0</v>
      </c>
      <c r="BQ29" s="401">
        <v>0</v>
      </c>
      <c r="BR29" s="401">
        <v>0</v>
      </c>
      <c r="BS29" s="401">
        <v>0</v>
      </c>
      <c r="BT29" s="401">
        <v>0</v>
      </c>
      <c r="BU29" s="401">
        <v>0</v>
      </c>
      <c r="BV29" s="401">
        <v>0</v>
      </c>
      <c r="BW29" s="401">
        <v>0</v>
      </c>
      <c r="BX29" s="401">
        <v>0</v>
      </c>
      <c r="BY29" s="401">
        <v>0</v>
      </c>
      <c r="BZ29" s="401">
        <v>0</v>
      </c>
      <c r="CA29" s="401">
        <v>0</v>
      </c>
      <c r="CB29" s="401">
        <v>0</v>
      </c>
      <c r="CC29" s="401">
        <v>0</v>
      </c>
      <c r="CD29" s="401">
        <v>0</v>
      </c>
      <c r="CE29" s="401">
        <v>0</v>
      </c>
      <c r="CF29" s="401">
        <v>0</v>
      </c>
      <c r="CG29" s="401">
        <v>0</v>
      </c>
      <c r="CH29" s="401">
        <v>0</v>
      </c>
      <c r="CI29" s="401">
        <v>0</v>
      </c>
      <c r="CJ29" s="401">
        <v>0</v>
      </c>
      <c r="CK29" s="401">
        <v>0</v>
      </c>
      <c r="CL29" s="401">
        <v>0</v>
      </c>
      <c r="CM29" s="401">
        <v>0</v>
      </c>
      <c r="CN29" s="401">
        <v>0</v>
      </c>
      <c r="CO29" s="401">
        <v>0</v>
      </c>
      <c r="CP29" s="401">
        <v>0</v>
      </c>
      <c r="CQ29" s="401">
        <v>0</v>
      </c>
      <c r="CR29" s="401">
        <v>0</v>
      </c>
      <c r="CS29" s="401">
        <v>0</v>
      </c>
      <c r="CT29" s="401">
        <v>0</v>
      </c>
      <c r="CU29" s="401">
        <v>0</v>
      </c>
      <c r="CV29" s="401">
        <v>0</v>
      </c>
      <c r="CW29" s="401">
        <v>843</v>
      </c>
      <c r="CX29" s="401">
        <v>0</v>
      </c>
      <c r="CY29" s="401">
        <v>0</v>
      </c>
      <c r="CZ29" s="401">
        <v>170</v>
      </c>
      <c r="DA29" s="401">
        <v>0</v>
      </c>
      <c r="DB29" s="401">
        <v>0</v>
      </c>
      <c r="DC29" s="401">
        <v>0</v>
      </c>
      <c r="DD29" s="401">
        <v>0</v>
      </c>
      <c r="DE29" s="401">
        <v>0</v>
      </c>
      <c r="DF29" s="401">
        <v>0</v>
      </c>
      <c r="DG29" s="401">
        <v>0</v>
      </c>
      <c r="DH29" s="401">
        <v>0</v>
      </c>
      <c r="DI29" s="401">
        <v>2648</v>
      </c>
      <c r="DJ29" s="401">
        <v>0</v>
      </c>
      <c r="DK29" s="401">
        <v>0</v>
      </c>
      <c r="DL29" s="401">
        <v>10967</v>
      </c>
      <c r="DM29" s="401">
        <v>0</v>
      </c>
      <c r="DN29" s="401">
        <v>0</v>
      </c>
      <c r="DO29" s="401">
        <v>0</v>
      </c>
      <c r="DP29" s="401">
        <v>0</v>
      </c>
      <c r="DQ29" s="401">
        <v>0</v>
      </c>
      <c r="DR29" s="401">
        <v>51890</v>
      </c>
      <c r="DS29" s="401">
        <v>1942</v>
      </c>
      <c r="DT29" s="401">
        <v>40746</v>
      </c>
      <c r="DU29" s="401">
        <v>28765</v>
      </c>
      <c r="DV29" s="401">
        <v>0</v>
      </c>
      <c r="DW29" s="401">
        <v>587065</v>
      </c>
      <c r="DX29" s="401">
        <v>16765</v>
      </c>
      <c r="DY29" s="401">
        <v>451526</v>
      </c>
      <c r="DZ29" s="401">
        <v>59329</v>
      </c>
      <c r="EA29" s="401">
        <v>34212</v>
      </c>
      <c r="EB29" s="401">
        <v>-3232</v>
      </c>
      <c r="EC29" s="401">
        <v>20000</v>
      </c>
      <c r="ED29" s="401">
        <v>0</v>
      </c>
      <c r="EE29" s="401">
        <v>485738</v>
      </c>
      <c r="EF29" s="401">
        <v>56097</v>
      </c>
      <c r="EG29" s="401">
        <v>505700</v>
      </c>
      <c r="EH29" s="401">
        <v>56100</v>
      </c>
      <c r="EI29" s="401">
        <v>525700</v>
      </c>
      <c r="EJ29" s="401">
        <v>56100</v>
      </c>
    </row>
    <row r="30" spans="1:140" x14ac:dyDescent="0.35">
      <c r="A30" s="398" t="s">
        <v>1798</v>
      </c>
      <c r="B30" s="401">
        <v>15700</v>
      </c>
      <c r="C30" s="401">
        <v>0</v>
      </c>
      <c r="D30" s="401">
        <v>0</v>
      </c>
      <c r="E30" s="401">
        <v>3700</v>
      </c>
      <c r="F30" s="401">
        <v>0</v>
      </c>
      <c r="G30" s="401">
        <v>0</v>
      </c>
      <c r="H30" s="401">
        <v>6560</v>
      </c>
      <c r="I30" s="401">
        <v>0</v>
      </c>
      <c r="J30" s="401">
        <v>0</v>
      </c>
      <c r="K30" s="401">
        <v>4440</v>
      </c>
      <c r="L30" s="401">
        <v>0</v>
      </c>
      <c r="M30" s="401">
        <v>0</v>
      </c>
      <c r="N30" s="401">
        <v>19100</v>
      </c>
      <c r="O30" s="401">
        <v>0</v>
      </c>
      <c r="P30" s="401">
        <v>0</v>
      </c>
      <c r="Q30" s="401">
        <v>60</v>
      </c>
      <c r="R30" s="401">
        <v>0</v>
      </c>
      <c r="S30" s="401">
        <v>0</v>
      </c>
      <c r="T30" s="401">
        <v>4000</v>
      </c>
      <c r="U30" s="401">
        <v>0</v>
      </c>
      <c r="V30" s="401">
        <v>0</v>
      </c>
      <c r="W30" s="401">
        <v>0</v>
      </c>
      <c r="X30" s="401">
        <v>0</v>
      </c>
      <c r="Y30" s="401">
        <v>0</v>
      </c>
      <c r="Z30" s="401">
        <v>0</v>
      </c>
      <c r="AA30" s="401">
        <v>0</v>
      </c>
      <c r="AB30" s="401">
        <v>0</v>
      </c>
      <c r="AC30" s="401">
        <v>0</v>
      </c>
      <c r="AD30" s="401">
        <v>0</v>
      </c>
      <c r="AE30" s="401">
        <v>0</v>
      </c>
      <c r="AF30" s="401">
        <v>0</v>
      </c>
      <c r="AG30" s="401">
        <v>0</v>
      </c>
      <c r="AH30" s="401">
        <v>0</v>
      </c>
      <c r="AI30" s="401">
        <v>0</v>
      </c>
      <c r="AJ30" s="401">
        <v>3030</v>
      </c>
      <c r="AK30" s="401">
        <v>0</v>
      </c>
      <c r="AL30" s="401">
        <v>0</v>
      </c>
      <c r="AM30" s="401">
        <v>0</v>
      </c>
      <c r="AN30" s="401">
        <v>0</v>
      </c>
      <c r="AO30" s="401">
        <v>10830</v>
      </c>
      <c r="AP30" s="401">
        <v>0</v>
      </c>
      <c r="AQ30" s="401">
        <v>0</v>
      </c>
      <c r="AR30" s="401">
        <v>19360</v>
      </c>
      <c r="AS30" s="401">
        <v>0</v>
      </c>
      <c r="AT30" s="401">
        <v>0</v>
      </c>
      <c r="AU30" s="401">
        <v>3200</v>
      </c>
      <c r="AV30" s="401">
        <v>0</v>
      </c>
      <c r="AW30" s="401">
        <v>0</v>
      </c>
      <c r="AX30" s="401">
        <v>120</v>
      </c>
      <c r="AY30" s="401">
        <v>160</v>
      </c>
      <c r="AZ30" s="401">
        <v>0</v>
      </c>
      <c r="BA30" s="401">
        <v>0</v>
      </c>
      <c r="BB30" s="401">
        <v>0</v>
      </c>
      <c r="BC30" s="401">
        <v>0</v>
      </c>
      <c r="BD30" s="401">
        <v>0</v>
      </c>
      <c r="BE30" s="401">
        <v>0</v>
      </c>
      <c r="BF30" s="401">
        <v>0</v>
      </c>
      <c r="BG30" s="401">
        <v>580</v>
      </c>
      <c r="BH30" s="401">
        <v>0</v>
      </c>
      <c r="BI30" s="401">
        <v>0</v>
      </c>
      <c r="BJ30" s="401">
        <v>0</v>
      </c>
      <c r="BK30" s="401">
        <v>0</v>
      </c>
      <c r="BL30" s="401">
        <v>0</v>
      </c>
      <c r="BM30" s="401">
        <v>960</v>
      </c>
      <c r="BN30" s="401">
        <v>0</v>
      </c>
      <c r="BO30" s="401">
        <v>0</v>
      </c>
      <c r="BP30" s="401">
        <v>0</v>
      </c>
      <c r="BQ30" s="401">
        <v>0</v>
      </c>
      <c r="BR30" s="401">
        <v>0</v>
      </c>
      <c r="BS30" s="401">
        <v>0</v>
      </c>
      <c r="BT30" s="401">
        <v>0</v>
      </c>
      <c r="BU30" s="401">
        <v>0</v>
      </c>
      <c r="BV30" s="401">
        <v>0</v>
      </c>
      <c r="BW30" s="401">
        <v>0</v>
      </c>
      <c r="BX30" s="401">
        <v>0</v>
      </c>
      <c r="BY30" s="401">
        <v>0</v>
      </c>
      <c r="BZ30" s="401">
        <v>0</v>
      </c>
      <c r="CA30" s="401">
        <v>0</v>
      </c>
      <c r="CB30" s="401">
        <v>0</v>
      </c>
      <c r="CC30" s="401">
        <v>0</v>
      </c>
      <c r="CD30" s="401">
        <v>0</v>
      </c>
      <c r="CE30" s="401">
        <v>3000</v>
      </c>
      <c r="CF30" s="401">
        <v>0</v>
      </c>
      <c r="CG30" s="401">
        <v>0</v>
      </c>
      <c r="CH30" s="401">
        <v>0</v>
      </c>
      <c r="CI30" s="401">
        <v>0</v>
      </c>
      <c r="CJ30" s="401">
        <v>0</v>
      </c>
      <c r="CK30" s="401">
        <v>0</v>
      </c>
      <c r="CL30" s="401">
        <v>0</v>
      </c>
      <c r="CM30" s="401">
        <v>0</v>
      </c>
      <c r="CN30" s="401">
        <v>0</v>
      </c>
      <c r="CO30" s="401">
        <v>0</v>
      </c>
      <c r="CP30" s="401">
        <v>0</v>
      </c>
      <c r="CQ30" s="401">
        <v>0</v>
      </c>
      <c r="CR30" s="401">
        <v>0</v>
      </c>
      <c r="CS30" s="401">
        <v>0</v>
      </c>
      <c r="CT30" s="401">
        <v>2000</v>
      </c>
      <c r="CU30" s="401">
        <v>0</v>
      </c>
      <c r="CV30" s="401">
        <v>0</v>
      </c>
      <c r="CW30" s="401">
        <v>0</v>
      </c>
      <c r="CX30" s="401">
        <v>0</v>
      </c>
      <c r="CY30" s="401">
        <v>0</v>
      </c>
      <c r="CZ30" s="401">
        <v>0</v>
      </c>
      <c r="DA30" s="401">
        <v>0</v>
      </c>
      <c r="DB30" s="401">
        <v>0</v>
      </c>
      <c r="DC30" s="401">
        <v>0</v>
      </c>
      <c r="DD30" s="401">
        <v>0</v>
      </c>
      <c r="DE30" s="401">
        <v>0</v>
      </c>
      <c r="DF30" s="401">
        <v>0</v>
      </c>
      <c r="DG30" s="401">
        <v>0</v>
      </c>
      <c r="DH30" s="401">
        <v>0</v>
      </c>
      <c r="DI30" s="401">
        <v>6490</v>
      </c>
      <c r="DJ30" s="401">
        <v>1900</v>
      </c>
      <c r="DK30" s="401">
        <v>0</v>
      </c>
      <c r="DL30" s="401">
        <v>15260</v>
      </c>
      <c r="DM30" s="401">
        <v>0</v>
      </c>
      <c r="DN30" s="401">
        <v>0</v>
      </c>
      <c r="DO30" s="401">
        <v>0</v>
      </c>
      <c r="DP30" s="401">
        <v>0</v>
      </c>
      <c r="DQ30" s="401">
        <v>0</v>
      </c>
      <c r="DR30" s="401">
        <v>60400</v>
      </c>
      <c r="DS30" s="401">
        <v>0</v>
      </c>
      <c r="DT30" s="401">
        <v>23150</v>
      </c>
      <c r="DU30" s="401">
        <v>36900</v>
      </c>
      <c r="DV30" s="401">
        <v>0</v>
      </c>
      <c r="DW30" s="401">
        <v>653900</v>
      </c>
      <c r="DX30" s="401">
        <v>18800</v>
      </c>
      <c r="DY30" s="401">
        <v>518700</v>
      </c>
      <c r="DZ30" s="401">
        <v>18700</v>
      </c>
      <c r="EA30" s="401">
        <v>27200</v>
      </c>
      <c r="EB30" s="401">
        <v>-1300</v>
      </c>
      <c r="EC30" s="401">
        <v>0</v>
      </c>
      <c r="ED30" s="401">
        <v>0</v>
      </c>
      <c r="EE30" s="401">
        <v>545900</v>
      </c>
      <c r="EF30" s="401">
        <v>17400</v>
      </c>
      <c r="EG30" s="401">
        <v>681100</v>
      </c>
      <c r="EH30" s="401">
        <v>17500</v>
      </c>
      <c r="EI30" s="401">
        <v>691100</v>
      </c>
      <c r="EJ30" s="401">
        <v>17460</v>
      </c>
    </row>
    <row r="31" spans="1:140" x14ac:dyDescent="0.35">
      <c r="A31" s="398" t="s">
        <v>1621</v>
      </c>
      <c r="B31" s="401">
        <v>4750.8999999999996</v>
      </c>
      <c r="C31" s="401">
        <v>0</v>
      </c>
      <c r="D31" s="401">
        <v>0</v>
      </c>
      <c r="E31" s="401">
        <v>424</v>
      </c>
      <c r="F31" s="401">
        <v>0</v>
      </c>
      <c r="G31" s="401">
        <v>0</v>
      </c>
      <c r="H31" s="401">
        <v>7906.21</v>
      </c>
      <c r="I31" s="401">
        <v>0</v>
      </c>
      <c r="J31" s="401">
        <v>0</v>
      </c>
      <c r="K31" s="401">
        <v>0</v>
      </c>
      <c r="L31" s="401">
        <v>0</v>
      </c>
      <c r="M31" s="401">
        <v>0</v>
      </c>
      <c r="N31" s="401">
        <v>18753.91</v>
      </c>
      <c r="O31" s="401">
        <v>0</v>
      </c>
      <c r="P31" s="401">
        <v>0</v>
      </c>
      <c r="Q31" s="401">
        <v>200</v>
      </c>
      <c r="R31" s="401">
        <v>0</v>
      </c>
      <c r="S31" s="401">
        <v>0</v>
      </c>
      <c r="T31" s="401">
        <v>1719.61</v>
      </c>
      <c r="U31" s="401">
        <v>0</v>
      </c>
      <c r="V31" s="401">
        <v>0</v>
      </c>
      <c r="W31" s="401">
        <v>2850</v>
      </c>
      <c r="X31" s="401">
        <v>0</v>
      </c>
      <c r="Y31" s="401">
        <v>0</v>
      </c>
      <c r="Z31" s="401">
        <v>0</v>
      </c>
      <c r="AA31" s="401">
        <v>8200</v>
      </c>
      <c r="AB31" s="401">
        <v>0</v>
      </c>
      <c r="AC31" s="401">
        <v>0</v>
      </c>
      <c r="AD31" s="401">
        <v>0</v>
      </c>
      <c r="AE31" s="401">
        <v>0</v>
      </c>
      <c r="AF31" s="401">
        <v>0</v>
      </c>
      <c r="AG31" s="401">
        <v>0</v>
      </c>
      <c r="AH31" s="401">
        <v>0</v>
      </c>
      <c r="AI31" s="401">
        <v>0</v>
      </c>
      <c r="AJ31" s="401">
        <v>0</v>
      </c>
      <c r="AK31" s="401">
        <v>0</v>
      </c>
      <c r="AL31" s="401">
        <v>0</v>
      </c>
      <c r="AM31" s="401">
        <v>0</v>
      </c>
      <c r="AN31" s="401">
        <v>0</v>
      </c>
      <c r="AO31" s="401">
        <v>84902.88</v>
      </c>
      <c r="AP31" s="401">
        <v>1895</v>
      </c>
      <c r="AQ31" s="401">
        <v>0</v>
      </c>
      <c r="AR31" s="401">
        <v>0</v>
      </c>
      <c r="AS31" s="401">
        <v>0</v>
      </c>
      <c r="AT31" s="401">
        <v>0</v>
      </c>
      <c r="AU31" s="401">
        <v>0</v>
      </c>
      <c r="AV31" s="401">
        <v>0</v>
      </c>
      <c r="AW31" s="401">
        <v>0</v>
      </c>
      <c r="AX31" s="401">
        <v>3021.89</v>
      </c>
      <c r="AY31" s="401">
        <v>0</v>
      </c>
      <c r="AZ31" s="401">
        <v>0</v>
      </c>
      <c r="BA31" s="401">
        <v>0</v>
      </c>
      <c r="BB31" s="401">
        <v>0</v>
      </c>
      <c r="BC31" s="401">
        <v>0</v>
      </c>
      <c r="BD31" s="401">
        <v>5325.34</v>
      </c>
      <c r="BE31" s="401">
        <v>0</v>
      </c>
      <c r="BF31" s="401">
        <v>0</v>
      </c>
      <c r="BG31" s="401">
        <v>520</v>
      </c>
      <c r="BH31" s="401">
        <v>0</v>
      </c>
      <c r="BI31" s="401">
        <v>0</v>
      </c>
      <c r="BJ31" s="401">
        <v>0</v>
      </c>
      <c r="BK31" s="401">
        <v>0</v>
      </c>
      <c r="BL31" s="401">
        <v>0</v>
      </c>
      <c r="BM31" s="401">
        <v>135</v>
      </c>
      <c r="BN31" s="401">
        <v>0</v>
      </c>
      <c r="BO31" s="401">
        <v>0</v>
      </c>
      <c r="BP31" s="401">
        <v>512.29999999999995</v>
      </c>
      <c r="BQ31" s="401">
        <v>0</v>
      </c>
      <c r="BR31" s="401">
        <v>0</v>
      </c>
      <c r="BS31" s="401">
        <v>0</v>
      </c>
      <c r="BT31" s="401">
        <v>0</v>
      </c>
      <c r="BU31" s="401">
        <v>0</v>
      </c>
      <c r="BV31" s="401">
        <v>0</v>
      </c>
      <c r="BW31" s="401">
        <v>0</v>
      </c>
      <c r="BX31" s="401">
        <v>0</v>
      </c>
      <c r="BY31" s="401">
        <v>0</v>
      </c>
      <c r="BZ31" s="401">
        <v>0</v>
      </c>
      <c r="CA31" s="401">
        <v>0</v>
      </c>
      <c r="CB31" s="401">
        <v>285.5</v>
      </c>
      <c r="CC31" s="401">
        <v>0</v>
      </c>
      <c r="CD31" s="401">
        <v>0</v>
      </c>
      <c r="CE31" s="401">
        <v>3000</v>
      </c>
      <c r="CF31" s="401">
        <v>0</v>
      </c>
      <c r="CG31" s="401">
        <v>0</v>
      </c>
      <c r="CH31" s="401">
        <v>2845</v>
      </c>
      <c r="CI31" s="401">
        <v>0</v>
      </c>
      <c r="CJ31" s="401">
        <v>0</v>
      </c>
      <c r="CK31" s="401">
        <v>0</v>
      </c>
      <c r="CL31" s="401">
        <v>0</v>
      </c>
      <c r="CM31" s="401">
        <v>0</v>
      </c>
      <c r="CN31" s="401">
        <v>225</v>
      </c>
      <c r="CO31" s="401">
        <v>0</v>
      </c>
      <c r="CP31" s="401">
        <v>0</v>
      </c>
      <c r="CQ31" s="401">
        <v>0</v>
      </c>
      <c r="CR31" s="401">
        <v>0</v>
      </c>
      <c r="CS31" s="401">
        <v>0</v>
      </c>
      <c r="CT31" s="401">
        <v>0</v>
      </c>
      <c r="CU31" s="401">
        <v>0</v>
      </c>
      <c r="CV31" s="401">
        <v>0</v>
      </c>
      <c r="CW31" s="401">
        <v>0</v>
      </c>
      <c r="CX31" s="401">
        <v>0</v>
      </c>
      <c r="CY31" s="401">
        <v>0</v>
      </c>
      <c r="CZ31" s="401">
        <v>0</v>
      </c>
      <c r="DA31" s="401">
        <v>0</v>
      </c>
      <c r="DB31" s="401">
        <v>0</v>
      </c>
      <c r="DC31" s="401">
        <v>0</v>
      </c>
      <c r="DD31" s="401">
        <v>0</v>
      </c>
      <c r="DE31" s="401">
        <v>0</v>
      </c>
      <c r="DF31" s="401">
        <v>0</v>
      </c>
      <c r="DG31" s="401">
        <v>0</v>
      </c>
      <c r="DH31" s="401">
        <v>0</v>
      </c>
      <c r="DI31" s="401">
        <v>66185.11</v>
      </c>
      <c r="DJ31" s="401">
        <v>0</v>
      </c>
      <c r="DK31" s="401">
        <v>0</v>
      </c>
      <c r="DL31" s="401">
        <v>-123.58</v>
      </c>
      <c r="DM31" s="401">
        <v>0</v>
      </c>
      <c r="DN31" s="401">
        <v>0</v>
      </c>
      <c r="DO31" s="401">
        <v>0</v>
      </c>
      <c r="DP31" s="401">
        <v>5000</v>
      </c>
      <c r="DQ31" s="401">
        <v>0</v>
      </c>
      <c r="DR31" s="401">
        <v>92841</v>
      </c>
      <c r="DS31" s="401">
        <v>11416</v>
      </c>
      <c r="DT31" s="401">
        <v>23689</v>
      </c>
      <c r="DU31" s="401">
        <v>90588</v>
      </c>
      <c r="DV31" s="401">
        <v>0</v>
      </c>
      <c r="DW31" s="401">
        <v>1183929</v>
      </c>
      <c r="DX31" s="401">
        <v>90588</v>
      </c>
      <c r="DY31" s="401">
        <v>866646</v>
      </c>
      <c r="DZ31" s="401">
        <v>70150</v>
      </c>
      <c r="EA31" s="401">
        <v>18230</v>
      </c>
      <c r="EB31" s="401">
        <v>-600</v>
      </c>
      <c r="EC31" s="401">
        <v>563812</v>
      </c>
      <c r="ED31" s="401">
        <v>2265</v>
      </c>
      <c r="EE31" s="401">
        <v>884876</v>
      </c>
      <c r="EF31" s="401">
        <v>69550</v>
      </c>
      <c r="EG31" s="401">
        <v>877690</v>
      </c>
      <c r="EH31" s="401">
        <v>33177</v>
      </c>
      <c r="EI31" s="401">
        <v>1018525</v>
      </c>
      <c r="EJ31" s="401">
        <v>156</v>
      </c>
    </row>
    <row r="32" spans="1:140" x14ac:dyDescent="0.35">
      <c r="A32" s="398" t="s">
        <v>1939</v>
      </c>
      <c r="B32" s="401">
        <v>319</v>
      </c>
      <c r="C32" s="401">
        <v>0</v>
      </c>
      <c r="D32" s="401">
        <v>0</v>
      </c>
      <c r="E32" s="401">
        <v>2417</v>
      </c>
      <c r="F32" s="401">
        <v>0</v>
      </c>
      <c r="G32" s="401">
        <v>0</v>
      </c>
      <c r="H32" s="401">
        <v>0</v>
      </c>
      <c r="I32" s="401">
        <v>0</v>
      </c>
      <c r="J32" s="401">
        <v>0</v>
      </c>
      <c r="K32" s="401">
        <v>0</v>
      </c>
      <c r="L32" s="401">
        <v>0</v>
      </c>
      <c r="M32" s="401">
        <v>0</v>
      </c>
      <c r="N32" s="401">
        <v>11842</v>
      </c>
      <c r="O32" s="401">
        <v>0</v>
      </c>
      <c r="P32" s="401">
        <v>0</v>
      </c>
      <c r="Q32" s="401">
        <v>336</v>
      </c>
      <c r="R32" s="401">
        <v>0</v>
      </c>
      <c r="S32" s="401">
        <v>0</v>
      </c>
      <c r="T32" s="401">
        <v>0</v>
      </c>
      <c r="U32" s="401">
        <v>21</v>
      </c>
      <c r="V32" s="401">
        <v>0</v>
      </c>
      <c r="W32" s="401">
        <v>0</v>
      </c>
      <c r="X32" s="401">
        <v>0</v>
      </c>
      <c r="Y32" s="401">
        <v>0</v>
      </c>
      <c r="Z32" s="401">
        <v>0</v>
      </c>
      <c r="AA32" s="401">
        <v>0</v>
      </c>
      <c r="AB32" s="401">
        <v>0</v>
      </c>
      <c r="AC32" s="401">
        <v>13206</v>
      </c>
      <c r="AD32" s="401">
        <v>0</v>
      </c>
      <c r="AE32" s="401">
        <v>0</v>
      </c>
      <c r="AF32" s="401">
        <v>0</v>
      </c>
      <c r="AG32" s="401">
        <v>0</v>
      </c>
      <c r="AH32" s="401">
        <v>0</v>
      </c>
      <c r="AI32" s="401">
        <v>199</v>
      </c>
      <c r="AJ32" s="401">
        <v>0</v>
      </c>
      <c r="AK32" s="401">
        <v>0</v>
      </c>
      <c r="AL32" s="401">
        <v>0</v>
      </c>
      <c r="AM32" s="401">
        <v>0</v>
      </c>
      <c r="AN32" s="401">
        <v>0</v>
      </c>
      <c r="AO32" s="401">
        <v>18022</v>
      </c>
      <c r="AP32" s="401">
        <v>0</v>
      </c>
      <c r="AQ32" s="401">
        <v>0</v>
      </c>
      <c r="AR32" s="401">
        <v>13146</v>
      </c>
      <c r="AS32" s="401">
        <v>0</v>
      </c>
      <c r="AT32" s="401">
        <v>0</v>
      </c>
      <c r="AU32" s="401">
        <v>785</v>
      </c>
      <c r="AV32" s="401">
        <v>0</v>
      </c>
      <c r="AW32" s="401">
        <v>0</v>
      </c>
      <c r="AX32" s="401">
        <v>166</v>
      </c>
      <c r="AY32" s="401">
        <v>0</v>
      </c>
      <c r="AZ32" s="401">
        <v>0</v>
      </c>
      <c r="BA32" s="401">
        <v>0</v>
      </c>
      <c r="BB32" s="401">
        <v>0</v>
      </c>
      <c r="BC32" s="401">
        <v>0</v>
      </c>
      <c r="BD32" s="401">
        <v>0</v>
      </c>
      <c r="BE32" s="401">
        <v>0</v>
      </c>
      <c r="BF32" s="401">
        <v>0</v>
      </c>
      <c r="BG32" s="401">
        <v>0</v>
      </c>
      <c r="BH32" s="401">
        <v>0</v>
      </c>
      <c r="BI32" s="401">
        <v>0</v>
      </c>
      <c r="BJ32" s="401">
        <v>0</v>
      </c>
      <c r="BK32" s="401">
        <v>0</v>
      </c>
      <c r="BL32" s="401">
        <v>0</v>
      </c>
      <c r="BM32" s="401">
        <v>0</v>
      </c>
      <c r="BN32" s="401">
        <v>0</v>
      </c>
      <c r="BO32" s="401">
        <v>0</v>
      </c>
      <c r="BP32" s="401">
        <v>0</v>
      </c>
      <c r="BQ32" s="401">
        <v>0</v>
      </c>
      <c r="BR32" s="401">
        <v>0</v>
      </c>
      <c r="BS32" s="401">
        <v>0</v>
      </c>
      <c r="BT32" s="401">
        <v>0</v>
      </c>
      <c r="BU32" s="401">
        <v>0</v>
      </c>
      <c r="BV32" s="401">
        <v>0</v>
      </c>
      <c r="BW32" s="401">
        <v>0</v>
      </c>
      <c r="BX32" s="401">
        <v>0</v>
      </c>
      <c r="BY32" s="401">
        <v>0</v>
      </c>
      <c r="BZ32" s="401">
        <v>0</v>
      </c>
      <c r="CA32" s="401">
        <v>0</v>
      </c>
      <c r="CB32" s="401">
        <v>0</v>
      </c>
      <c r="CC32" s="401">
        <v>0</v>
      </c>
      <c r="CD32" s="401">
        <v>0</v>
      </c>
      <c r="CE32" s="401">
        <v>0</v>
      </c>
      <c r="CF32" s="401">
        <v>0</v>
      </c>
      <c r="CG32" s="401">
        <v>0</v>
      </c>
      <c r="CH32" s="401">
        <v>0</v>
      </c>
      <c r="CI32" s="401">
        <v>0</v>
      </c>
      <c r="CJ32" s="401">
        <v>0</v>
      </c>
      <c r="CK32" s="401">
        <v>0</v>
      </c>
      <c r="CL32" s="401">
        <v>0</v>
      </c>
      <c r="CM32" s="401">
        <v>0</v>
      </c>
      <c r="CN32" s="401">
        <v>0</v>
      </c>
      <c r="CO32" s="401">
        <v>0</v>
      </c>
      <c r="CP32" s="401">
        <v>0</v>
      </c>
      <c r="CQ32" s="401">
        <v>0</v>
      </c>
      <c r="CR32" s="401">
        <v>0</v>
      </c>
      <c r="CS32" s="401">
        <v>0</v>
      </c>
      <c r="CT32" s="401">
        <v>488</v>
      </c>
      <c r="CU32" s="401">
        <v>0</v>
      </c>
      <c r="CV32" s="401">
        <v>0</v>
      </c>
      <c r="CW32" s="401">
        <v>0</v>
      </c>
      <c r="CX32" s="401">
        <v>0</v>
      </c>
      <c r="CY32" s="401">
        <v>0</v>
      </c>
      <c r="CZ32" s="401">
        <v>4476</v>
      </c>
      <c r="DA32" s="401">
        <v>0</v>
      </c>
      <c r="DB32" s="401">
        <v>0</v>
      </c>
      <c r="DC32" s="401">
        <v>0</v>
      </c>
      <c r="DD32" s="401">
        <v>0</v>
      </c>
      <c r="DE32" s="401">
        <v>0</v>
      </c>
      <c r="DF32" s="401">
        <v>0</v>
      </c>
      <c r="DG32" s="401">
        <v>0</v>
      </c>
      <c r="DH32" s="401">
        <v>0</v>
      </c>
      <c r="DI32" s="401">
        <v>2816</v>
      </c>
      <c r="DJ32" s="401">
        <v>1000</v>
      </c>
      <c r="DK32" s="401">
        <v>0</v>
      </c>
      <c r="DL32" s="401">
        <v>0</v>
      </c>
      <c r="DM32" s="401">
        <v>0</v>
      </c>
      <c r="DN32" s="401">
        <v>0</v>
      </c>
      <c r="DO32" s="401">
        <v>0</v>
      </c>
      <c r="DP32" s="401">
        <v>0</v>
      </c>
      <c r="DQ32" s="401">
        <v>0</v>
      </c>
      <c r="DR32" s="401">
        <v>30710</v>
      </c>
      <c r="DS32" s="401">
        <v>4428</v>
      </c>
      <c r="DT32" s="401">
        <v>13326</v>
      </c>
      <c r="DU32" s="401">
        <v>20775</v>
      </c>
      <c r="DV32" s="401">
        <v>0</v>
      </c>
      <c r="DW32" s="401">
        <v>476832</v>
      </c>
      <c r="DX32" s="401">
        <v>20775</v>
      </c>
      <c r="DY32" s="401">
        <v>355158</v>
      </c>
      <c r="DZ32" s="401">
        <v>-207</v>
      </c>
      <c r="EA32" s="401">
        <v>8305</v>
      </c>
      <c r="EB32" s="401">
        <v>-523</v>
      </c>
      <c r="EC32" s="401">
        <v>106161</v>
      </c>
      <c r="ED32" s="401">
        <v>0</v>
      </c>
      <c r="EE32" s="401">
        <v>363463</v>
      </c>
      <c r="EF32" s="401">
        <v>-730</v>
      </c>
      <c r="EG32" s="401">
        <v>385000</v>
      </c>
      <c r="EH32" s="401">
        <v>0</v>
      </c>
      <c r="EI32" s="401">
        <v>395000</v>
      </c>
      <c r="EJ32" s="401">
        <v>0</v>
      </c>
    </row>
    <row r="33" spans="1:140" x14ac:dyDescent="0.35">
      <c r="A33" s="398" t="s">
        <v>2056</v>
      </c>
      <c r="B33" s="401">
        <v>5372</v>
      </c>
      <c r="C33" s="401">
        <v>0</v>
      </c>
      <c r="D33" s="401">
        <v>0</v>
      </c>
      <c r="E33" s="401">
        <v>2290</v>
      </c>
      <c r="F33" s="401">
        <v>0</v>
      </c>
      <c r="G33" s="401">
        <v>0</v>
      </c>
      <c r="H33" s="401">
        <v>9866</v>
      </c>
      <c r="I33" s="401">
        <v>0</v>
      </c>
      <c r="J33" s="401">
        <v>0</v>
      </c>
      <c r="K33" s="401">
        <v>53</v>
      </c>
      <c r="L33" s="401">
        <v>0</v>
      </c>
      <c r="M33" s="401">
        <v>0</v>
      </c>
      <c r="N33" s="401">
        <v>10476</v>
      </c>
      <c r="O33" s="401">
        <v>0</v>
      </c>
      <c r="P33" s="401">
        <v>0</v>
      </c>
      <c r="Q33" s="401">
        <v>0</v>
      </c>
      <c r="R33" s="401">
        <v>0</v>
      </c>
      <c r="S33" s="401">
        <v>0</v>
      </c>
      <c r="T33" s="401">
        <v>0</v>
      </c>
      <c r="U33" s="401">
        <v>0</v>
      </c>
      <c r="V33" s="401">
        <v>0</v>
      </c>
      <c r="W33" s="401">
        <v>0</v>
      </c>
      <c r="X33" s="401">
        <v>0</v>
      </c>
      <c r="Y33" s="401">
        <v>0</v>
      </c>
      <c r="Z33" s="401">
        <v>0</v>
      </c>
      <c r="AA33" s="401">
        <v>0</v>
      </c>
      <c r="AB33" s="401">
        <v>0</v>
      </c>
      <c r="AC33" s="401">
        <v>0</v>
      </c>
      <c r="AD33" s="401">
        <v>0</v>
      </c>
      <c r="AE33" s="401">
        <v>0</v>
      </c>
      <c r="AF33" s="401">
        <v>0</v>
      </c>
      <c r="AG33" s="401">
        <v>0</v>
      </c>
      <c r="AH33" s="401">
        <v>0</v>
      </c>
      <c r="AI33" s="401">
        <v>0</v>
      </c>
      <c r="AJ33" s="401">
        <v>0</v>
      </c>
      <c r="AK33" s="401">
        <v>0</v>
      </c>
      <c r="AL33" s="401">
        <v>0</v>
      </c>
      <c r="AM33" s="401">
        <v>0</v>
      </c>
      <c r="AN33" s="401">
        <v>0</v>
      </c>
      <c r="AO33" s="401">
        <v>39760</v>
      </c>
      <c r="AP33" s="401">
        <v>1311</v>
      </c>
      <c r="AQ33" s="401">
        <v>5000</v>
      </c>
      <c r="AR33" s="401">
        <v>0</v>
      </c>
      <c r="AS33" s="401">
        <v>0</v>
      </c>
      <c r="AT33" s="401">
        <v>0</v>
      </c>
      <c r="AU33" s="401">
        <v>0</v>
      </c>
      <c r="AV33" s="401">
        <v>0</v>
      </c>
      <c r="AW33" s="401">
        <v>0</v>
      </c>
      <c r="AX33" s="401">
        <v>62</v>
      </c>
      <c r="AY33" s="401">
        <v>0</v>
      </c>
      <c r="AZ33" s="401">
        <v>0</v>
      </c>
      <c r="BA33" s="401">
        <v>0</v>
      </c>
      <c r="BB33" s="401">
        <v>0</v>
      </c>
      <c r="BC33" s="401">
        <v>0</v>
      </c>
      <c r="BD33" s="401">
        <v>0</v>
      </c>
      <c r="BE33" s="401">
        <v>0</v>
      </c>
      <c r="BF33" s="401">
        <v>0</v>
      </c>
      <c r="BG33" s="401">
        <v>0</v>
      </c>
      <c r="BH33" s="401">
        <v>0</v>
      </c>
      <c r="BI33" s="401">
        <v>0</v>
      </c>
      <c r="BJ33" s="401">
        <v>0</v>
      </c>
      <c r="BK33" s="401">
        <v>0</v>
      </c>
      <c r="BL33" s="401">
        <v>0</v>
      </c>
      <c r="BM33" s="401">
        <v>0</v>
      </c>
      <c r="BN33" s="401">
        <v>0</v>
      </c>
      <c r="BO33" s="401">
        <v>0</v>
      </c>
      <c r="BP33" s="401">
        <v>0</v>
      </c>
      <c r="BQ33" s="401">
        <v>0</v>
      </c>
      <c r="BR33" s="401">
        <v>0</v>
      </c>
      <c r="BS33" s="401">
        <v>0</v>
      </c>
      <c r="BT33" s="401">
        <v>0</v>
      </c>
      <c r="BU33" s="401">
        <v>0</v>
      </c>
      <c r="BV33" s="401">
        <v>0</v>
      </c>
      <c r="BW33" s="401">
        <v>0</v>
      </c>
      <c r="BX33" s="401">
        <v>0</v>
      </c>
      <c r="BY33" s="401">
        <v>0</v>
      </c>
      <c r="BZ33" s="401">
        <v>0</v>
      </c>
      <c r="CA33" s="401">
        <v>0</v>
      </c>
      <c r="CB33" s="401">
        <v>0</v>
      </c>
      <c r="CC33" s="401">
        <v>0</v>
      </c>
      <c r="CD33" s="401">
        <v>0</v>
      </c>
      <c r="CE33" s="401">
        <v>371</v>
      </c>
      <c r="CF33" s="401">
        <v>0</v>
      </c>
      <c r="CG33" s="401">
        <v>0</v>
      </c>
      <c r="CH33" s="401">
        <v>0</v>
      </c>
      <c r="CI33" s="401">
        <v>0</v>
      </c>
      <c r="CJ33" s="401">
        <v>0</v>
      </c>
      <c r="CK33" s="401">
        <v>0</v>
      </c>
      <c r="CL33" s="401">
        <v>0</v>
      </c>
      <c r="CM33" s="401">
        <v>0</v>
      </c>
      <c r="CN33" s="401">
        <v>0</v>
      </c>
      <c r="CO33" s="401">
        <v>0</v>
      </c>
      <c r="CP33" s="401">
        <v>0</v>
      </c>
      <c r="CQ33" s="401">
        <v>0</v>
      </c>
      <c r="CR33" s="401">
        <v>0</v>
      </c>
      <c r="CS33" s="401">
        <v>0</v>
      </c>
      <c r="CT33" s="401">
        <v>0</v>
      </c>
      <c r="CU33" s="401">
        <v>0</v>
      </c>
      <c r="CV33" s="401">
        <v>0</v>
      </c>
      <c r="CW33" s="401">
        <v>24232</v>
      </c>
      <c r="CX33" s="401">
        <v>0</v>
      </c>
      <c r="CY33" s="401">
        <v>0</v>
      </c>
      <c r="CZ33" s="401">
        <v>0</v>
      </c>
      <c r="DA33" s="401">
        <v>0</v>
      </c>
      <c r="DB33" s="401">
        <v>0</v>
      </c>
      <c r="DC33" s="401">
        <v>0</v>
      </c>
      <c r="DD33" s="401">
        <v>0</v>
      </c>
      <c r="DE33" s="401">
        <v>0</v>
      </c>
      <c r="DF33" s="401">
        <v>0</v>
      </c>
      <c r="DG33" s="401">
        <v>0</v>
      </c>
      <c r="DH33" s="401">
        <v>0</v>
      </c>
      <c r="DI33" s="401">
        <v>2080</v>
      </c>
      <c r="DJ33" s="401">
        <v>0</v>
      </c>
      <c r="DK33" s="401">
        <v>30870</v>
      </c>
      <c r="DL33" s="401">
        <v>0</v>
      </c>
      <c r="DM33" s="401">
        <v>0</v>
      </c>
      <c r="DN33" s="401">
        <v>96260</v>
      </c>
      <c r="DO33" s="401">
        <v>0</v>
      </c>
      <c r="DP33" s="401">
        <v>0</v>
      </c>
      <c r="DQ33" s="401">
        <v>0</v>
      </c>
      <c r="DR33" s="401">
        <v>51122</v>
      </c>
      <c r="DS33" s="401">
        <v>7990</v>
      </c>
      <c r="DT33" s="401">
        <v>15394</v>
      </c>
      <c r="DU33" s="401">
        <v>95443</v>
      </c>
      <c r="DV33" s="401">
        <v>0</v>
      </c>
      <c r="DW33" s="401">
        <v>977100</v>
      </c>
      <c r="DX33" s="401">
        <v>-62603</v>
      </c>
      <c r="DY33" s="401">
        <v>636000</v>
      </c>
      <c r="DZ33" s="401">
        <v>-457000</v>
      </c>
      <c r="EA33" s="401">
        <v>11557</v>
      </c>
      <c r="EB33" s="401">
        <v>-184</v>
      </c>
      <c r="EC33" s="401">
        <v>30000</v>
      </c>
      <c r="ED33" s="401">
        <v>-348000</v>
      </c>
      <c r="EE33" s="401">
        <v>647557</v>
      </c>
      <c r="EF33" s="401">
        <v>-457184</v>
      </c>
      <c r="EG33" s="401">
        <v>750000</v>
      </c>
      <c r="EH33" s="401">
        <v>-837000</v>
      </c>
      <c r="EI33" s="401">
        <v>850000</v>
      </c>
      <c r="EJ33" s="401">
        <v>-896000</v>
      </c>
    </row>
    <row r="34" spans="1:140" x14ac:dyDescent="0.35">
      <c r="A34" s="398" t="s">
        <v>1639</v>
      </c>
      <c r="B34" s="401">
        <v>1685</v>
      </c>
      <c r="C34" s="401">
        <v>0</v>
      </c>
      <c r="D34" s="401">
        <v>0</v>
      </c>
      <c r="E34" s="401">
        <v>13707</v>
      </c>
      <c r="F34" s="401">
        <v>0</v>
      </c>
      <c r="G34" s="401">
        <v>0</v>
      </c>
      <c r="H34" s="401">
        <v>12167</v>
      </c>
      <c r="I34" s="401">
        <v>0</v>
      </c>
      <c r="J34" s="401">
        <v>0</v>
      </c>
      <c r="K34" s="401">
        <v>2651</v>
      </c>
      <c r="L34" s="401">
        <v>0</v>
      </c>
      <c r="M34" s="401">
        <v>0</v>
      </c>
      <c r="N34" s="401">
        <v>7975</v>
      </c>
      <c r="O34" s="401">
        <v>0</v>
      </c>
      <c r="P34" s="401">
        <v>0</v>
      </c>
      <c r="Q34" s="401">
        <v>28</v>
      </c>
      <c r="R34" s="401">
        <v>0</v>
      </c>
      <c r="S34" s="401">
        <v>0</v>
      </c>
      <c r="T34" s="401">
        <v>0</v>
      </c>
      <c r="U34" s="401">
        <v>0</v>
      </c>
      <c r="V34" s="401">
        <v>0</v>
      </c>
      <c r="W34" s="401">
        <v>0</v>
      </c>
      <c r="X34" s="401">
        <v>0</v>
      </c>
      <c r="Y34" s="401">
        <v>0</v>
      </c>
      <c r="Z34" s="401">
        <v>0</v>
      </c>
      <c r="AA34" s="401">
        <v>0</v>
      </c>
      <c r="AB34" s="401">
        <v>0</v>
      </c>
      <c r="AC34" s="401">
        <v>0</v>
      </c>
      <c r="AD34" s="401">
        <v>0</v>
      </c>
      <c r="AE34" s="401">
        <v>0</v>
      </c>
      <c r="AF34" s="401">
        <v>2400</v>
      </c>
      <c r="AG34" s="401">
        <v>0</v>
      </c>
      <c r="AH34" s="401">
        <v>0</v>
      </c>
      <c r="AI34" s="401">
        <v>0</v>
      </c>
      <c r="AJ34" s="401">
        <v>0</v>
      </c>
      <c r="AK34" s="401">
        <v>0</v>
      </c>
      <c r="AL34" s="401">
        <v>0</v>
      </c>
      <c r="AM34" s="401">
        <v>0</v>
      </c>
      <c r="AN34" s="401">
        <v>0</v>
      </c>
      <c r="AO34" s="401">
        <v>65867</v>
      </c>
      <c r="AP34" s="401">
        <v>2286</v>
      </c>
      <c r="AQ34" s="401">
        <v>0</v>
      </c>
      <c r="AR34" s="401">
        <v>16277</v>
      </c>
      <c r="AS34" s="401">
        <v>0</v>
      </c>
      <c r="AT34" s="401">
        <v>0</v>
      </c>
      <c r="AU34" s="401">
        <v>1894</v>
      </c>
      <c r="AV34" s="401">
        <v>0</v>
      </c>
      <c r="AW34" s="401">
        <v>0</v>
      </c>
      <c r="AX34" s="401">
        <v>860</v>
      </c>
      <c r="AY34" s="401">
        <v>0</v>
      </c>
      <c r="AZ34" s="401">
        <v>0</v>
      </c>
      <c r="BA34" s="401">
        <v>0</v>
      </c>
      <c r="BB34" s="401">
        <v>0</v>
      </c>
      <c r="BC34" s="401">
        <v>0</v>
      </c>
      <c r="BD34" s="401">
        <v>0</v>
      </c>
      <c r="BE34" s="401">
        <v>0</v>
      </c>
      <c r="BF34" s="401">
        <v>0</v>
      </c>
      <c r="BG34" s="401">
        <v>0</v>
      </c>
      <c r="BH34" s="401">
        <v>0</v>
      </c>
      <c r="BI34" s="401">
        <v>0</v>
      </c>
      <c r="BJ34" s="401">
        <v>0</v>
      </c>
      <c r="BK34" s="401">
        <v>0</v>
      </c>
      <c r="BL34" s="401">
        <v>0</v>
      </c>
      <c r="BM34" s="401">
        <v>0</v>
      </c>
      <c r="BN34" s="401">
        <v>0</v>
      </c>
      <c r="BO34" s="401">
        <v>0</v>
      </c>
      <c r="BP34" s="401">
        <v>0</v>
      </c>
      <c r="BQ34" s="401">
        <v>0</v>
      </c>
      <c r="BR34" s="401">
        <v>0</v>
      </c>
      <c r="BS34" s="401">
        <v>0</v>
      </c>
      <c r="BT34" s="401">
        <v>0</v>
      </c>
      <c r="BU34" s="401">
        <v>0</v>
      </c>
      <c r="BV34" s="401">
        <v>0</v>
      </c>
      <c r="BW34" s="401">
        <v>0</v>
      </c>
      <c r="BX34" s="401">
        <v>0</v>
      </c>
      <c r="BY34" s="401">
        <v>0</v>
      </c>
      <c r="BZ34" s="401">
        <v>0</v>
      </c>
      <c r="CA34" s="401">
        <v>0</v>
      </c>
      <c r="CB34" s="401">
        <v>0</v>
      </c>
      <c r="CC34" s="401">
        <v>0</v>
      </c>
      <c r="CD34" s="401">
        <v>0</v>
      </c>
      <c r="CE34" s="401">
        <v>5623</v>
      </c>
      <c r="CF34" s="401">
        <v>0</v>
      </c>
      <c r="CG34" s="401">
        <v>0</v>
      </c>
      <c r="CH34" s="401">
        <v>0</v>
      </c>
      <c r="CI34" s="401">
        <v>0</v>
      </c>
      <c r="CJ34" s="401">
        <v>0</v>
      </c>
      <c r="CK34" s="401">
        <v>0</v>
      </c>
      <c r="CL34" s="401">
        <v>0</v>
      </c>
      <c r="CM34" s="401">
        <v>0</v>
      </c>
      <c r="CN34" s="401">
        <v>0</v>
      </c>
      <c r="CO34" s="401">
        <v>0</v>
      </c>
      <c r="CP34" s="401">
        <v>0</v>
      </c>
      <c r="CQ34" s="401">
        <v>0</v>
      </c>
      <c r="CR34" s="401">
        <v>0</v>
      </c>
      <c r="CS34" s="401">
        <v>0</v>
      </c>
      <c r="CT34" s="401">
        <v>0</v>
      </c>
      <c r="CU34" s="401">
        <v>0</v>
      </c>
      <c r="CV34" s="401">
        <v>0</v>
      </c>
      <c r="CW34" s="401">
        <v>19837</v>
      </c>
      <c r="CX34" s="401">
        <v>0</v>
      </c>
      <c r="CY34" s="401">
        <v>0</v>
      </c>
      <c r="CZ34" s="401">
        <v>0</v>
      </c>
      <c r="DA34" s="401">
        <v>0</v>
      </c>
      <c r="DB34" s="401">
        <v>0</v>
      </c>
      <c r="DC34" s="401">
        <v>0</v>
      </c>
      <c r="DD34" s="401">
        <v>0</v>
      </c>
      <c r="DE34" s="401">
        <v>0</v>
      </c>
      <c r="DF34" s="401">
        <v>0</v>
      </c>
      <c r="DG34" s="401">
        <v>0</v>
      </c>
      <c r="DH34" s="401">
        <v>0</v>
      </c>
      <c r="DI34" s="401">
        <v>25616</v>
      </c>
      <c r="DJ34" s="401">
        <v>0</v>
      </c>
      <c r="DK34" s="401">
        <v>0</v>
      </c>
      <c r="DL34" s="401">
        <v>913</v>
      </c>
      <c r="DM34" s="401">
        <v>0</v>
      </c>
      <c r="DN34" s="401">
        <v>0</v>
      </c>
      <c r="DO34" s="401">
        <v>0</v>
      </c>
      <c r="DP34" s="401">
        <v>0</v>
      </c>
      <c r="DQ34" s="401">
        <v>0</v>
      </c>
      <c r="DR34" s="401">
        <v>63518</v>
      </c>
      <c r="DS34" s="401">
        <v>9977</v>
      </c>
      <c r="DT34" s="401">
        <v>18055</v>
      </c>
      <c r="DU34" s="401">
        <v>88236</v>
      </c>
      <c r="DV34" s="401">
        <v>0</v>
      </c>
      <c r="DW34" s="401">
        <v>588674</v>
      </c>
      <c r="DX34" s="401">
        <v>81498</v>
      </c>
      <c r="DY34" s="401">
        <v>527382</v>
      </c>
      <c r="DZ34" s="401">
        <v>56004</v>
      </c>
      <c r="EA34" s="401">
        <v>0</v>
      </c>
      <c r="EB34" s="401">
        <v>0</v>
      </c>
      <c r="EC34" s="401">
        <v>40000</v>
      </c>
      <c r="ED34" s="401">
        <v>3000</v>
      </c>
      <c r="EE34" s="401">
        <v>527382</v>
      </c>
      <c r="EF34" s="401">
        <v>56004</v>
      </c>
      <c r="EG34" s="401">
        <v>673934</v>
      </c>
      <c r="EH34" s="401">
        <v>56014</v>
      </c>
      <c r="EI34" s="401">
        <v>741316</v>
      </c>
      <c r="EJ34" s="401">
        <v>62104</v>
      </c>
    </row>
    <row r="35" spans="1:140" x14ac:dyDescent="0.35">
      <c r="A35" s="398" t="s">
        <v>1084</v>
      </c>
      <c r="B35" s="401">
        <v>1250</v>
      </c>
      <c r="C35" s="401">
        <v>0</v>
      </c>
      <c r="D35" s="401">
        <v>0</v>
      </c>
      <c r="E35" s="401">
        <v>74</v>
      </c>
      <c r="F35" s="401">
        <v>0</v>
      </c>
      <c r="G35" s="401">
        <v>0</v>
      </c>
      <c r="H35" s="401">
        <v>20</v>
      </c>
      <c r="I35" s="401">
        <v>0</v>
      </c>
      <c r="J35" s="401">
        <v>0</v>
      </c>
      <c r="K35" s="401">
        <v>0</v>
      </c>
      <c r="L35" s="401">
        <v>0</v>
      </c>
      <c r="M35" s="401">
        <v>0</v>
      </c>
      <c r="N35" s="401">
        <v>6200</v>
      </c>
      <c r="O35" s="401">
        <v>0</v>
      </c>
      <c r="P35" s="401">
        <v>0</v>
      </c>
      <c r="Q35" s="401">
        <v>841</v>
      </c>
      <c r="R35" s="401">
        <v>0</v>
      </c>
      <c r="S35" s="401">
        <v>0</v>
      </c>
      <c r="T35" s="401">
        <v>0</v>
      </c>
      <c r="U35" s="401">
        <v>0</v>
      </c>
      <c r="V35" s="401">
        <v>0</v>
      </c>
      <c r="W35" s="401">
        <v>0</v>
      </c>
      <c r="X35" s="401">
        <v>0</v>
      </c>
      <c r="Y35" s="401">
        <v>0</v>
      </c>
      <c r="Z35" s="401">
        <v>0</v>
      </c>
      <c r="AA35" s="401">
        <v>0</v>
      </c>
      <c r="AB35" s="401">
        <v>0</v>
      </c>
      <c r="AC35" s="401">
        <v>0</v>
      </c>
      <c r="AD35" s="401">
        <v>0</v>
      </c>
      <c r="AE35" s="401">
        <v>0</v>
      </c>
      <c r="AF35" s="401">
        <v>55</v>
      </c>
      <c r="AG35" s="401">
        <v>0</v>
      </c>
      <c r="AH35" s="401">
        <v>0</v>
      </c>
      <c r="AI35" s="401">
        <v>196</v>
      </c>
      <c r="AJ35" s="401">
        <v>0</v>
      </c>
      <c r="AK35" s="401">
        <v>0</v>
      </c>
      <c r="AL35" s="401">
        <v>0</v>
      </c>
      <c r="AM35" s="401">
        <v>0</v>
      </c>
      <c r="AN35" s="401">
        <v>0</v>
      </c>
      <c r="AO35" s="401">
        <v>384</v>
      </c>
      <c r="AP35" s="401">
        <v>0</v>
      </c>
      <c r="AQ35" s="401">
        <v>0</v>
      </c>
      <c r="AR35" s="401">
        <v>0</v>
      </c>
      <c r="AS35" s="401">
        <v>0</v>
      </c>
      <c r="AT35" s="401">
        <v>0</v>
      </c>
      <c r="AU35" s="401">
        <v>656</v>
      </c>
      <c r="AV35" s="401">
        <v>0</v>
      </c>
      <c r="AW35" s="401">
        <v>0</v>
      </c>
      <c r="AX35" s="401">
        <v>280</v>
      </c>
      <c r="AY35" s="401">
        <v>0</v>
      </c>
      <c r="AZ35" s="401">
        <v>0</v>
      </c>
      <c r="BA35" s="401">
        <v>0</v>
      </c>
      <c r="BB35" s="401">
        <v>0</v>
      </c>
      <c r="BC35" s="401">
        <v>0</v>
      </c>
      <c r="BD35" s="401">
        <v>60</v>
      </c>
      <c r="BE35" s="401">
        <v>0</v>
      </c>
      <c r="BF35" s="401">
        <v>0</v>
      </c>
      <c r="BG35" s="401">
        <v>111</v>
      </c>
      <c r="BH35" s="401">
        <v>0</v>
      </c>
      <c r="BI35" s="401">
        <v>0</v>
      </c>
      <c r="BJ35" s="401">
        <v>0</v>
      </c>
      <c r="BK35" s="401">
        <v>0</v>
      </c>
      <c r="BL35" s="401">
        <v>0</v>
      </c>
      <c r="BM35" s="401">
        <v>0</v>
      </c>
      <c r="BN35" s="401">
        <v>0</v>
      </c>
      <c r="BO35" s="401">
        <v>0</v>
      </c>
      <c r="BP35" s="401">
        <v>240</v>
      </c>
      <c r="BQ35" s="401">
        <v>0</v>
      </c>
      <c r="BR35" s="401">
        <v>0</v>
      </c>
      <c r="BS35" s="401">
        <v>0</v>
      </c>
      <c r="BT35" s="401">
        <v>0</v>
      </c>
      <c r="BU35" s="401">
        <v>0</v>
      </c>
      <c r="BV35" s="401">
        <v>0</v>
      </c>
      <c r="BW35" s="401">
        <v>0</v>
      </c>
      <c r="BX35" s="401">
        <v>0</v>
      </c>
      <c r="BY35" s="401">
        <v>0</v>
      </c>
      <c r="BZ35" s="401">
        <v>0</v>
      </c>
      <c r="CA35" s="401">
        <v>0</v>
      </c>
      <c r="CB35" s="401">
        <v>0</v>
      </c>
      <c r="CC35" s="401">
        <v>0</v>
      </c>
      <c r="CD35" s="401">
        <v>0</v>
      </c>
      <c r="CE35" s="401">
        <v>0</v>
      </c>
      <c r="CF35" s="401">
        <v>0</v>
      </c>
      <c r="CG35" s="401">
        <v>0</v>
      </c>
      <c r="CH35" s="401">
        <v>100</v>
      </c>
      <c r="CI35" s="401">
        <v>0</v>
      </c>
      <c r="CJ35" s="401">
        <v>0</v>
      </c>
      <c r="CK35" s="401">
        <v>0</v>
      </c>
      <c r="CL35" s="401">
        <v>0</v>
      </c>
      <c r="CM35" s="401">
        <v>0</v>
      </c>
      <c r="CN35" s="401">
        <v>0</v>
      </c>
      <c r="CO35" s="401">
        <v>0</v>
      </c>
      <c r="CP35" s="401">
        <v>0</v>
      </c>
      <c r="CQ35" s="401">
        <v>0</v>
      </c>
      <c r="CR35" s="401">
        <v>0</v>
      </c>
      <c r="CS35" s="401">
        <v>0</v>
      </c>
      <c r="CT35" s="401">
        <v>0</v>
      </c>
      <c r="CU35" s="401">
        <v>0</v>
      </c>
      <c r="CV35" s="401">
        <v>0</v>
      </c>
      <c r="CW35" s="401">
        <v>0</v>
      </c>
      <c r="CX35" s="401">
        <v>0</v>
      </c>
      <c r="CY35" s="401">
        <v>0</v>
      </c>
      <c r="CZ35" s="401">
        <v>410</v>
      </c>
      <c r="DA35" s="401">
        <v>0</v>
      </c>
      <c r="DB35" s="401">
        <v>0</v>
      </c>
      <c r="DC35" s="401">
        <v>0</v>
      </c>
      <c r="DD35" s="401">
        <v>0</v>
      </c>
      <c r="DE35" s="401">
        <v>0</v>
      </c>
      <c r="DF35" s="401">
        <v>0</v>
      </c>
      <c r="DG35" s="401">
        <v>0</v>
      </c>
      <c r="DH35" s="401">
        <v>0</v>
      </c>
      <c r="DI35" s="401">
        <v>2139</v>
      </c>
      <c r="DJ35" s="401">
        <v>0</v>
      </c>
      <c r="DK35" s="401">
        <v>0</v>
      </c>
      <c r="DL35" s="401">
        <v>0</v>
      </c>
      <c r="DM35" s="401">
        <v>0</v>
      </c>
      <c r="DN35" s="401">
        <v>0</v>
      </c>
      <c r="DO35" s="401">
        <v>0</v>
      </c>
      <c r="DP35" s="401">
        <v>0</v>
      </c>
      <c r="DQ35" s="401">
        <v>0</v>
      </c>
      <c r="DR35" s="401">
        <v>6554</v>
      </c>
      <c r="DS35" s="401">
        <v>2700</v>
      </c>
      <c r="DT35" s="401">
        <v>0</v>
      </c>
      <c r="DU35" s="401">
        <v>3762</v>
      </c>
      <c r="DV35" s="401">
        <v>0</v>
      </c>
      <c r="DW35" s="401">
        <v>231802</v>
      </c>
      <c r="DX35" s="401">
        <v>2278</v>
      </c>
      <c r="DY35" s="401">
        <v>100000</v>
      </c>
      <c r="DZ35" s="401">
        <v>20000</v>
      </c>
      <c r="EA35" s="401">
        <v>0</v>
      </c>
      <c r="EB35" s="401">
        <v>0</v>
      </c>
      <c r="EC35" s="401">
        <v>15000</v>
      </c>
      <c r="ED35" s="401">
        <v>1000</v>
      </c>
      <c r="EE35" s="401">
        <v>100000</v>
      </c>
      <c r="EF35" s="401">
        <v>20000</v>
      </c>
      <c r="EG35" s="401">
        <v>250000</v>
      </c>
      <c r="EH35" s="401">
        <v>0</v>
      </c>
      <c r="EI35" s="401">
        <v>260000</v>
      </c>
      <c r="EJ35" s="401">
        <v>0</v>
      </c>
    </row>
    <row r="36" spans="1:140" x14ac:dyDescent="0.35">
      <c r="A36" s="398" t="s">
        <v>2122</v>
      </c>
      <c r="B36" s="401">
        <v>3883</v>
      </c>
      <c r="C36" s="401">
        <v>0</v>
      </c>
      <c r="D36" s="401">
        <v>0</v>
      </c>
      <c r="E36" s="401">
        <v>799</v>
      </c>
      <c r="F36" s="401">
        <v>0</v>
      </c>
      <c r="G36" s="401">
        <v>0</v>
      </c>
      <c r="H36" s="401">
        <v>2504</v>
      </c>
      <c r="I36" s="401">
        <v>0</v>
      </c>
      <c r="J36" s="401">
        <v>0</v>
      </c>
      <c r="K36" s="401">
        <v>0</v>
      </c>
      <c r="L36" s="401">
        <v>0</v>
      </c>
      <c r="M36" s="401">
        <v>0</v>
      </c>
      <c r="N36" s="401">
        <v>14491</v>
      </c>
      <c r="O36" s="401">
        <v>0</v>
      </c>
      <c r="P36" s="401">
        <v>0</v>
      </c>
      <c r="Q36" s="401">
        <v>552</v>
      </c>
      <c r="R36" s="401">
        <v>0</v>
      </c>
      <c r="S36" s="401">
        <v>0</v>
      </c>
      <c r="T36" s="401">
        <v>578</v>
      </c>
      <c r="U36" s="401">
        <v>0</v>
      </c>
      <c r="V36" s="401">
        <v>0</v>
      </c>
      <c r="W36" s="401">
        <v>3470</v>
      </c>
      <c r="X36" s="401">
        <v>0</v>
      </c>
      <c r="Y36" s="401">
        <v>0</v>
      </c>
      <c r="Z36" s="401">
        <v>0</v>
      </c>
      <c r="AA36" s="401">
        <v>0</v>
      </c>
      <c r="AB36" s="401">
        <v>0</v>
      </c>
      <c r="AC36" s="401">
        <v>0</v>
      </c>
      <c r="AD36" s="401">
        <v>0</v>
      </c>
      <c r="AE36" s="401">
        <v>0</v>
      </c>
      <c r="AF36" s="401">
        <v>0</v>
      </c>
      <c r="AG36" s="401">
        <v>0</v>
      </c>
      <c r="AH36" s="401">
        <v>0</v>
      </c>
      <c r="AI36" s="401">
        <v>811</v>
      </c>
      <c r="AJ36" s="401">
        <v>0</v>
      </c>
      <c r="AK36" s="401">
        <v>0</v>
      </c>
      <c r="AL36" s="401">
        <v>0</v>
      </c>
      <c r="AM36" s="401">
        <v>0</v>
      </c>
      <c r="AN36" s="401">
        <v>0</v>
      </c>
      <c r="AO36" s="401">
        <v>2497</v>
      </c>
      <c r="AP36" s="401">
        <v>1300</v>
      </c>
      <c r="AQ36" s="401">
        <v>0</v>
      </c>
      <c r="AR36" s="401">
        <v>10</v>
      </c>
      <c r="AS36" s="401">
        <v>0</v>
      </c>
      <c r="AT36" s="401">
        <v>0</v>
      </c>
      <c r="AU36" s="401">
        <v>5644</v>
      </c>
      <c r="AV36" s="401">
        <v>0</v>
      </c>
      <c r="AW36" s="401">
        <v>0</v>
      </c>
      <c r="AX36" s="401">
        <v>996</v>
      </c>
      <c r="AY36" s="401">
        <v>0</v>
      </c>
      <c r="AZ36" s="401">
        <v>0</v>
      </c>
      <c r="BA36" s="401">
        <v>0</v>
      </c>
      <c r="BB36" s="401">
        <v>0</v>
      </c>
      <c r="BC36" s="401">
        <v>0</v>
      </c>
      <c r="BD36" s="401">
        <v>1423</v>
      </c>
      <c r="BE36" s="401">
        <v>0</v>
      </c>
      <c r="BF36" s="401">
        <v>0</v>
      </c>
      <c r="BG36" s="401">
        <v>0</v>
      </c>
      <c r="BH36" s="401">
        <v>0</v>
      </c>
      <c r="BI36" s="401">
        <v>0</v>
      </c>
      <c r="BJ36" s="401">
        <v>0</v>
      </c>
      <c r="BK36" s="401">
        <v>0</v>
      </c>
      <c r="BL36" s="401">
        <v>0</v>
      </c>
      <c r="BM36" s="401">
        <v>0</v>
      </c>
      <c r="BN36" s="401">
        <v>0</v>
      </c>
      <c r="BO36" s="401">
        <v>0</v>
      </c>
      <c r="BP36" s="401">
        <v>2600</v>
      </c>
      <c r="BQ36" s="401">
        <v>0</v>
      </c>
      <c r="BR36" s="401">
        <v>0</v>
      </c>
      <c r="BS36" s="401">
        <v>0</v>
      </c>
      <c r="BT36" s="401">
        <v>0</v>
      </c>
      <c r="BU36" s="401">
        <v>0</v>
      </c>
      <c r="BV36" s="401">
        <v>0</v>
      </c>
      <c r="BW36" s="401">
        <v>0</v>
      </c>
      <c r="BX36" s="401">
        <v>0</v>
      </c>
      <c r="BY36" s="401">
        <v>0</v>
      </c>
      <c r="BZ36" s="401">
        <v>0</v>
      </c>
      <c r="CA36" s="401">
        <v>0</v>
      </c>
      <c r="CB36" s="401">
        <v>0</v>
      </c>
      <c r="CC36" s="401">
        <v>0</v>
      </c>
      <c r="CD36" s="401">
        <v>0</v>
      </c>
      <c r="CE36" s="401">
        <v>0</v>
      </c>
      <c r="CF36" s="401">
        <v>0</v>
      </c>
      <c r="CG36" s="401">
        <v>0</v>
      </c>
      <c r="CH36" s="401">
        <v>0</v>
      </c>
      <c r="CI36" s="401">
        <v>0</v>
      </c>
      <c r="CJ36" s="401">
        <v>0</v>
      </c>
      <c r="CK36" s="401">
        <v>0</v>
      </c>
      <c r="CL36" s="401">
        <v>0</v>
      </c>
      <c r="CM36" s="401">
        <v>0</v>
      </c>
      <c r="CN36" s="401">
        <v>0</v>
      </c>
      <c r="CO36" s="401">
        <v>0</v>
      </c>
      <c r="CP36" s="401">
        <v>0</v>
      </c>
      <c r="CQ36" s="401">
        <v>0</v>
      </c>
      <c r="CR36" s="401">
        <v>0</v>
      </c>
      <c r="CS36" s="401">
        <v>0</v>
      </c>
      <c r="CT36" s="401">
        <v>0</v>
      </c>
      <c r="CU36" s="401">
        <v>0</v>
      </c>
      <c r="CV36" s="401">
        <v>0</v>
      </c>
      <c r="CW36" s="401">
        <v>305</v>
      </c>
      <c r="CX36" s="401">
        <v>741</v>
      </c>
      <c r="CY36" s="401">
        <v>0</v>
      </c>
      <c r="CZ36" s="401">
        <v>3670</v>
      </c>
      <c r="DA36" s="401">
        <v>0</v>
      </c>
      <c r="DB36" s="401">
        <v>0</v>
      </c>
      <c r="DC36" s="401">
        <v>0</v>
      </c>
      <c r="DD36" s="401">
        <v>0</v>
      </c>
      <c r="DE36" s="401">
        <v>0</v>
      </c>
      <c r="DF36" s="401">
        <v>0</v>
      </c>
      <c r="DG36" s="401">
        <v>0</v>
      </c>
      <c r="DH36" s="401">
        <v>0</v>
      </c>
      <c r="DI36" s="401">
        <v>3960</v>
      </c>
      <c r="DJ36" s="401">
        <v>0</v>
      </c>
      <c r="DK36" s="401">
        <v>0</v>
      </c>
      <c r="DL36" s="401">
        <v>3517</v>
      </c>
      <c r="DM36" s="401">
        <v>0</v>
      </c>
      <c r="DN36" s="401">
        <v>0</v>
      </c>
      <c r="DO36" s="401">
        <v>0</v>
      </c>
      <c r="DP36" s="401">
        <v>0</v>
      </c>
      <c r="DQ36" s="401">
        <v>0</v>
      </c>
      <c r="DR36" s="401">
        <v>28352</v>
      </c>
      <c r="DS36" s="401">
        <v>0</v>
      </c>
      <c r="DT36" s="401">
        <v>0</v>
      </c>
      <c r="DU36" s="401">
        <v>25399</v>
      </c>
      <c r="DV36" s="401">
        <v>0</v>
      </c>
      <c r="DW36" s="401">
        <v>363240</v>
      </c>
      <c r="DX36" s="401">
        <v>25399</v>
      </c>
      <c r="DY36" s="401">
        <v>269001</v>
      </c>
      <c r="DZ36" s="401">
        <v>41024</v>
      </c>
      <c r="EA36" s="401">
        <v>8892</v>
      </c>
      <c r="EB36" s="401">
        <v>-915</v>
      </c>
      <c r="EC36" s="401">
        <v>10000</v>
      </c>
      <c r="ED36" s="401">
        <v>0</v>
      </c>
      <c r="EE36" s="401">
        <v>277893</v>
      </c>
      <c r="EF36" s="401">
        <v>40109</v>
      </c>
      <c r="EG36" s="401">
        <v>368892</v>
      </c>
      <c r="EH36" s="401">
        <v>-1729</v>
      </c>
      <c r="EI36" s="401">
        <v>382892</v>
      </c>
      <c r="EJ36" s="401">
        <v>-3929</v>
      </c>
    </row>
    <row r="37" spans="1:140" x14ac:dyDescent="0.35">
      <c r="A37" s="398" t="s">
        <v>1810</v>
      </c>
      <c r="B37" s="401">
        <v>3653</v>
      </c>
      <c r="C37" s="401">
        <v>3633</v>
      </c>
      <c r="D37" s="401">
        <v>88</v>
      </c>
      <c r="E37" s="401">
        <v>310</v>
      </c>
      <c r="F37" s="401">
        <v>4</v>
      </c>
      <c r="G37" s="401">
        <v>0</v>
      </c>
      <c r="H37" s="401">
        <v>1870</v>
      </c>
      <c r="I37" s="401">
        <v>0</v>
      </c>
      <c r="J37" s="401">
        <v>0</v>
      </c>
      <c r="K37" s="401">
        <v>0</v>
      </c>
      <c r="L37" s="401">
        <v>0</v>
      </c>
      <c r="M37" s="401">
        <v>0</v>
      </c>
      <c r="N37" s="401">
        <v>22754</v>
      </c>
      <c r="O37" s="401">
        <v>0</v>
      </c>
      <c r="P37" s="401">
        <v>0</v>
      </c>
      <c r="Q37" s="401">
        <v>326</v>
      </c>
      <c r="R37" s="401">
        <v>0</v>
      </c>
      <c r="S37" s="401">
        <v>0</v>
      </c>
      <c r="T37" s="401">
        <v>13610</v>
      </c>
      <c r="U37" s="401">
        <v>5388</v>
      </c>
      <c r="V37" s="401">
        <v>1525</v>
      </c>
      <c r="W37" s="401">
        <v>70</v>
      </c>
      <c r="X37" s="401">
        <v>0</v>
      </c>
      <c r="Y37" s="401">
        <v>0</v>
      </c>
      <c r="Z37" s="401">
        <v>0</v>
      </c>
      <c r="AA37" s="401">
        <v>0</v>
      </c>
      <c r="AB37" s="401">
        <v>0</v>
      </c>
      <c r="AC37" s="401">
        <v>0</v>
      </c>
      <c r="AD37" s="401">
        <v>0</v>
      </c>
      <c r="AE37" s="401">
        <v>0</v>
      </c>
      <c r="AF37" s="401">
        <v>0</v>
      </c>
      <c r="AG37" s="401">
        <v>0</v>
      </c>
      <c r="AH37" s="401">
        <v>0</v>
      </c>
      <c r="AI37" s="401">
        <v>4270</v>
      </c>
      <c r="AJ37" s="401">
        <v>175</v>
      </c>
      <c r="AK37" s="401">
        <v>0</v>
      </c>
      <c r="AL37" s="401">
        <v>0</v>
      </c>
      <c r="AM37" s="401">
        <v>0</v>
      </c>
      <c r="AN37" s="401">
        <v>0</v>
      </c>
      <c r="AO37" s="401">
        <v>51115</v>
      </c>
      <c r="AP37" s="401">
        <v>1977</v>
      </c>
      <c r="AQ37" s="401">
        <v>3056</v>
      </c>
      <c r="AR37" s="401">
        <v>4945</v>
      </c>
      <c r="AS37" s="401">
        <v>0</v>
      </c>
      <c r="AT37" s="401">
        <v>0</v>
      </c>
      <c r="AU37" s="401">
        <v>5132</v>
      </c>
      <c r="AV37" s="401">
        <v>0</v>
      </c>
      <c r="AW37" s="401">
        <v>0</v>
      </c>
      <c r="AX37" s="401">
        <v>634</v>
      </c>
      <c r="AY37" s="401">
        <v>0</v>
      </c>
      <c r="AZ37" s="401">
        <v>0</v>
      </c>
      <c r="BA37" s="401">
        <v>0</v>
      </c>
      <c r="BB37" s="401">
        <v>0</v>
      </c>
      <c r="BC37" s="401">
        <v>0</v>
      </c>
      <c r="BD37" s="401">
        <v>10679</v>
      </c>
      <c r="BE37" s="401">
        <v>0</v>
      </c>
      <c r="BF37" s="401">
        <v>750</v>
      </c>
      <c r="BG37" s="401">
        <v>812</v>
      </c>
      <c r="BH37" s="401">
        <v>0</v>
      </c>
      <c r="BI37" s="401">
        <v>0</v>
      </c>
      <c r="BJ37" s="401">
        <v>0</v>
      </c>
      <c r="BK37" s="401">
        <v>0</v>
      </c>
      <c r="BL37" s="401">
        <v>0</v>
      </c>
      <c r="BM37" s="401">
        <v>25</v>
      </c>
      <c r="BN37" s="401">
        <v>0</v>
      </c>
      <c r="BO37" s="401">
        <v>0</v>
      </c>
      <c r="BP37" s="401">
        <v>0</v>
      </c>
      <c r="BQ37" s="401">
        <v>0</v>
      </c>
      <c r="BR37" s="401">
        <v>0</v>
      </c>
      <c r="BS37" s="401">
        <v>0</v>
      </c>
      <c r="BT37" s="401">
        <v>0</v>
      </c>
      <c r="BU37" s="401">
        <v>0</v>
      </c>
      <c r="BV37" s="401">
        <v>100</v>
      </c>
      <c r="BW37" s="401">
        <v>0</v>
      </c>
      <c r="BX37" s="401">
        <v>0</v>
      </c>
      <c r="BY37" s="401">
        <v>0</v>
      </c>
      <c r="BZ37" s="401">
        <v>0</v>
      </c>
      <c r="CA37" s="401">
        <v>0</v>
      </c>
      <c r="CB37" s="401">
        <v>0</v>
      </c>
      <c r="CC37" s="401">
        <v>0</v>
      </c>
      <c r="CD37" s="401">
        <v>0</v>
      </c>
      <c r="CE37" s="401">
        <v>0</v>
      </c>
      <c r="CF37" s="401">
        <v>0</v>
      </c>
      <c r="CG37" s="401">
        <v>0</v>
      </c>
      <c r="CH37" s="401">
        <v>0</v>
      </c>
      <c r="CI37" s="401">
        <v>0</v>
      </c>
      <c r="CJ37" s="401">
        <v>0</v>
      </c>
      <c r="CK37" s="401">
        <v>0</v>
      </c>
      <c r="CL37" s="401">
        <v>0</v>
      </c>
      <c r="CM37" s="401">
        <v>0</v>
      </c>
      <c r="CN37" s="401">
        <v>0</v>
      </c>
      <c r="CO37" s="401">
        <v>0</v>
      </c>
      <c r="CP37" s="401">
        <v>0</v>
      </c>
      <c r="CQ37" s="401">
        <v>0</v>
      </c>
      <c r="CR37" s="401">
        <v>0</v>
      </c>
      <c r="CS37" s="401">
        <v>0</v>
      </c>
      <c r="CT37" s="401">
        <v>1290</v>
      </c>
      <c r="CU37" s="401">
        <v>0</v>
      </c>
      <c r="CV37" s="401">
        <v>0</v>
      </c>
      <c r="CW37" s="401">
        <v>2718</v>
      </c>
      <c r="CX37" s="401">
        <v>0</v>
      </c>
      <c r="CY37" s="401">
        <v>0</v>
      </c>
      <c r="CZ37" s="401">
        <v>0</v>
      </c>
      <c r="DA37" s="401">
        <v>0</v>
      </c>
      <c r="DB37" s="401">
        <v>0</v>
      </c>
      <c r="DC37" s="401">
        <v>0</v>
      </c>
      <c r="DD37" s="401">
        <v>0</v>
      </c>
      <c r="DE37" s="401">
        <v>0</v>
      </c>
      <c r="DF37" s="401">
        <v>0</v>
      </c>
      <c r="DG37" s="401">
        <v>0</v>
      </c>
      <c r="DH37" s="401">
        <v>0</v>
      </c>
      <c r="DI37" s="401">
        <v>5245</v>
      </c>
      <c r="DJ37" s="401">
        <v>100</v>
      </c>
      <c r="DK37" s="401">
        <v>1639</v>
      </c>
      <c r="DL37" s="401">
        <v>570</v>
      </c>
      <c r="DM37" s="401">
        <v>0</v>
      </c>
      <c r="DN37" s="401">
        <v>0</v>
      </c>
      <c r="DO37" s="401">
        <v>0</v>
      </c>
      <c r="DP37" s="401">
        <v>0</v>
      </c>
      <c r="DQ37" s="401">
        <v>0</v>
      </c>
      <c r="DR37" s="401">
        <v>73157</v>
      </c>
      <c r="DS37" s="401">
        <v>2176</v>
      </c>
      <c r="DT37" s="401">
        <v>19440</v>
      </c>
      <c r="DU37" s="401">
        <v>48219</v>
      </c>
      <c r="DV37" s="401">
        <v>0</v>
      </c>
      <c r="DW37" s="401">
        <v>669550</v>
      </c>
      <c r="DX37" s="401">
        <v>36004</v>
      </c>
      <c r="DY37" s="401">
        <v>462719</v>
      </c>
      <c r="DZ37" s="401">
        <v>46219</v>
      </c>
      <c r="EA37" s="401">
        <v>20479</v>
      </c>
      <c r="EB37" s="401">
        <v>-1364</v>
      </c>
      <c r="EC37" s="401">
        <v>25100</v>
      </c>
      <c r="ED37" s="401">
        <v>-1377</v>
      </c>
      <c r="EE37" s="401">
        <v>483198</v>
      </c>
      <c r="EF37" s="401">
        <v>44855</v>
      </c>
      <c r="EG37" s="401">
        <v>689550</v>
      </c>
      <c r="EH37" s="401">
        <v>36004</v>
      </c>
      <c r="EI37" s="401">
        <v>729550</v>
      </c>
      <c r="EJ37" s="401">
        <v>36004</v>
      </c>
    </row>
    <row r="38" spans="1:140" x14ac:dyDescent="0.35">
      <c r="A38" s="398" t="s">
        <v>1882</v>
      </c>
      <c r="B38" s="401">
        <v>1487</v>
      </c>
      <c r="C38" s="401">
        <v>0</v>
      </c>
      <c r="D38" s="401">
        <v>0</v>
      </c>
      <c r="E38" s="401">
        <v>0</v>
      </c>
      <c r="F38" s="401">
        <v>0</v>
      </c>
      <c r="G38" s="401">
        <v>0</v>
      </c>
      <c r="H38" s="401">
        <v>2233</v>
      </c>
      <c r="I38" s="401">
        <v>0</v>
      </c>
      <c r="J38" s="401">
        <v>0</v>
      </c>
      <c r="K38" s="401">
        <v>0</v>
      </c>
      <c r="L38" s="401">
        <v>0</v>
      </c>
      <c r="M38" s="401">
        <v>0</v>
      </c>
      <c r="N38" s="401">
        <v>10371</v>
      </c>
      <c r="O38" s="401">
        <v>0</v>
      </c>
      <c r="P38" s="401">
        <v>0</v>
      </c>
      <c r="Q38" s="401">
        <v>0</v>
      </c>
      <c r="R38" s="401">
        <v>0</v>
      </c>
      <c r="S38" s="401">
        <v>0</v>
      </c>
      <c r="T38" s="401">
        <v>0</v>
      </c>
      <c r="U38" s="401">
        <v>0</v>
      </c>
      <c r="V38" s="401">
        <v>0</v>
      </c>
      <c r="W38" s="401">
        <v>139</v>
      </c>
      <c r="X38" s="401">
        <v>0</v>
      </c>
      <c r="Y38" s="401">
        <v>0</v>
      </c>
      <c r="Z38" s="401">
        <v>0</v>
      </c>
      <c r="AA38" s="401">
        <v>0</v>
      </c>
      <c r="AB38" s="401">
        <v>0</v>
      </c>
      <c r="AC38" s="401">
        <v>0</v>
      </c>
      <c r="AD38" s="401">
        <v>0</v>
      </c>
      <c r="AE38" s="401">
        <v>0</v>
      </c>
      <c r="AF38" s="401">
        <v>0</v>
      </c>
      <c r="AG38" s="401">
        <v>0</v>
      </c>
      <c r="AH38" s="401">
        <v>0</v>
      </c>
      <c r="AI38" s="401">
        <v>0</v>
      </c>
      <c r="AJ38" s="401">
        <v>0</v>
      </c>
      <c r="AK38" s="401">
        <v>0</v>
      </c>
      <c r="AL38" s="401">
        <v>0</v>
      </c>
      <c r="AM38" s="401">
        <v>0</v>
      </c>
      <c r="AN38" s="401">
        <v>0</v>
      </c>
      <c r="AO38" s="401">
        <v>24693</v>
      </c>
      <c r="AP38" s="401">
        <v>1140</v>
      </c>
      <c r="AQ38" s="401">
        <v>0</v>
      </c>
      <c r="AR38" s="401">
        <v>0</v>
      </c>
      <c r="AS38" s="401">
        <v>0</v>
      </c>
      <c r="AT38" s="401">
        <v>0</v>
      </c>
      <c r="AU38" s="401">
        <v>0</v>
      </c>
      <c r="AV38" s="401">
        <v>0</v>
      </c>
      <c r="AW38" s="401">
        <v>0</v>
      </c>
      <c r="AX38" s="401">
        <v>0</v>
      </c>
      <c r="AY38" s="401">
        <v>0</v>
      </c>
      <c r="AZ38" s="401">
        <v>0</v>
      </c>
      <c r="BA38" s="401">
        <v>0</v>
      </c>
      <c r="BB38" s="401">
        <v>0</v>
      </c>
      <c r="BC38" s="401">
        <v>0</v>
      </c>
      <c r="BD38" s="401">
        <v>0</v>
      </c>
      <c r="BE38" s="401">
        <v>0</v>
      </c>
      <c r="BF38" s="401">
        <v>0</v>
      </c>
      <c r="BG38" s="401">
        <v>0</v>
      </c>
      <c r="BH38" s="401">
        <v>0</v>
      </c>
      <c r="BI38" s="401">
        <v>0</v>
      </c>
      <c r="BJ38" s="401">
        <v>0</v>
      </c>
      <c r="BK38" s="401">
        <v>0</v>
      </c>
      <c r="BL38" s="401">
        <v>0</v>
      </c>
      <c r="BM38" s="401">
        <v>0</v>
      </c>
      <c r="BN38" s="401">
        <v>0</v>
      </c>
      <c r="BO38" s="401">
        <v>0</v>
      </c>
      <c r="BP38" s="401">
        <v>0</v>
      </c>
      <c r="BQ38" s="401">
        <v>0</v>
      </c>
      <c r="BR38" s="401">
        <v>0</v>
      </c>
      <c r="BS38" s="401">
        <v>0</v>
      </c>
      <c r="BT38" s="401">
        <v>0</v>
      </c>
      <c r="BU38" s="401">
        <v>0</v>
      </c>
      <c r="BV38" s="401">
        <v>0</v>
      </c>
      <c r="BW38" s="401">
        <v>0</v>
      </c>
      <c r="BX38" s="401">
        <v>0</v>
      </c>
      <c r="BY38" s="401">
        <v>0</v>
      </c>
      <c r="BZ38" s="401">
        <v>0</v>
      </c>
      <c r="CA38" s="401">
        <v>0</v>
      </c>
      <c r="CB38" s="401">
        <v>0</v>
      </c>
      <c r="CC38" s="401">
        <v>0</v>
      </c>
      <c r="CD38" s="401">
        <v>0</v>
      </c>
      <c r="CE38" s="401">
        <v>900</v>
      </c>
      <c r="CF38" s="401">
        <v>0</v>
      </c>
      <c r="CG38" s="401">
        <v>0</v>
      </c>
      <c r="CH38" s="401">
        <v>0</v>
      </c>
      <c r="CI38" s="401">
        <v>0</v>
      </c>
      <c r="CJ38" s="401">
        <v>0</v>
      </c>
      <c r="CK38" s="401">
        <v>0</v>
      </c>
      <c r="CL38" s="401">
        <v>0</v>
      </c>
      <c r="CM38" s="401">
        <v>0</v>
      </c>
      <c r="CN38" s="401">
        <v>0</v>
      </c>
      <c r="CO38" s="401">
        <v>0</v>
      </c>
      <c r="CP38" s="401">
        <v>0</v>
      </c>
      <c r="CQ38" s="401">
        <v>0</v>
      </c>
      <c r="CR38" s="401">
        <v>0</v>
      </c>
      <c r="CS38" s="401">
        <v>0</v>
      </c>
      <c r="CT38" s="401">
        <v>2654</v>
      </c>
      <c r="CU38" s="401">
        <v>0</v>
      </c>
      <c r="CV38" s="401">
        <v>0</v>
      </c>
      <c r="CW38" s="401">
        <v>0</v>
      </c>
      <c r="CX38" s="401">
        <v>0</v>
      </c>
      <c r="CY38" s="401">
        <v>0</v>
      </c>
      <c r="CZ38" s="401">
        <v>0</v>
      </c>
      <c r="DA38" s="401">
        <v>0</v>
      </c>
      <c r="DB38" s="401">
        <v>0</v>
      </c>
      <c r="DC38" s="401">
        <v>0</v>
      </c>
      <c r="DD38" s="401">
        <v>0</v>
      </c>
      <c r="DE38" s="401">
        <v>0</v>
      </c>
      <c r="DF38" s="401">
        <v>0</v>
      </c>
      <c r="DG38" s="401">
        <v>0</v>
      </c>
      <c r="DH38" s="401">
        <v>0</v>
      </c>
      <c r="DI38" s="401">
        <v>4367</v>
      </c>
      <c r="DJ38" s="401">
        <v>0</v>
      </c>
      <c r="DK38" s="401">
        <v>0</v>
      </c>
      <c r="DL38" s="401">
        <v>0</v>
      </c>
      <c r="DM38" s="401">
        <v>0</v>
      </c>
      <c r="DN38" s="401">
        <v>0</v>
      </c>
      <c r="DO38" s="401">
        <v>0</v>
      </c>
      <c r="DP38" s="401">
        <v>0</v>
      </c>
      <c r="DQ38" s="401">
        <v>0</v>
      </c>
      <c r="DR38" s="401">
        <v>18524</v>
      </c>
      <c r="DS38" s="401">
        <v>35395</v>
      </c>
      <c r="DT38" s="401">
        <v>17143</v>
      </c>
      <c r="DU38" s="401">
        <v>0</v>
      </c>
      <c r="DV38" s="401">
        <v>0</v>
      </c>
      <c r="DW38" s="401">
        <v>677000</v>
      </c>
      <c r="DX38" s="401">
        <v>-95000</v>
      </c>
      <c r="DY38" s="401">
        <v>464500</v>
      </c>
      <c r="DZ38" s="401">
        <v>-37900</v>
      </c>
      <c r="EA38" s="401">
        <v>29110</v>
      </c>
      <c r="EB38" s="401">
        <v>-2143</v>
      </c>
      <c r="EC38" s="401">
        <v>12250</v>
      </c>
      <c r="ED38" s="401">
        <v>0</v>
      </c>
      <c r="EE38" s="401">
        <v>493610</v>
      </c>
      <c r="EF38" s="401">
        <v>-40043</v>
      </c>
      <c r="EG38" s="401">
        <v>510950</v>
      </c>
      <c r="EH38" s="401">
        <v>-98050</v>
      </c>
      <c r="EI38" s="401">
        <v>814280</v>
      </c>
      <c r="EJ38" s="401">
        <v>176280</v>
      </c>
    </row>
    <row r="39" spans="1:140" x14ac:dyDescent="0.35">
      <c r="A39" s="398" t="s">
        <v>2194</v>
      </c>
      <c r="B39" s="401">
        <v>1983</v>
      </c>
      <c r="C39" s="401">
        <v>0</v>
      </c>
      <c r="D39" s="401">
        <v>0</v>
      </c>
      <c r="E39" s="401">
        <v>398</v>
      </c>
      <c r="F39" s="401">
        <v>0</v>
      </c>
      <c r="G39" s="401">
        <v>0</v>
      </c>
      <c r="H39" s="401">
        <v>2846</v>
      </c>
      <c r="I39" s="401">
        <v>0</v>
      </c>
      <c r="J39" s="401">
        <v>0</v>
      </c>
      <c r="K39" s="401">
        <v>0</v>
      </c>
      <c r="L39" s="401">
        <v>0</v>
      </c>
      <c r="M39" s="401">
        <v>0</v>
      </c>
      <c r="N39" s="401">
        <v>7941</v>
      </c>
      <c r="O39" s="401">
        <v>0</v>
      </c>
      <c r="P39" s="401">
        <v>0</v>
      </c>
      <c r="Q39" s="401">
        <v>0</v>
      </c>
      <c r="R39" s="401">
        <v>0</v>
      </c>
      <c r="S39" s="401">
        <v>0</v>
      </c>
      <c r="T39" s="401">
        <v>0</v>
      </c>
      <c r="U39" s="401">
        <v>0</v>
      </c>
      <c r="V39" s="401">
        <v>0</v>
      </c>
      <c r="W39" s="401">
        <v>350</v>
      </c>
      <c r="X39" s="401">
        <v>0</v>
      </c>
      <c r="Y39" s="401">
        <v>0</v>
      </c>
      <c r="Z39" s="401">
        <v>0</v>
      </c>
      <c r="AA39" s="401">
        <v>0</v>
      </c>
      <c r="AB39" s="401">
        <v>0</v>
      </c>
      <c r="AC39" s="401">
        <v>0</v>
      </c>
      <c r="AD39" s="401">
        <v>0</v>
      </c>
      <c r="AE39" s="401">
        <v>0</v>
      </c>
      <c r="AF39" s="401">
        <v>0</v>
      </c>
      <c r="AG39" s="401">
        <v>0</v>
      </c>
      <c r="AH39" s="401">
        <v>0</v>
      </c>
      <c r="AI39" s="401">
        <v>40</v>
      </c>
      <c r="AJ39" s="401">
        <v>0</v>
      </c>
      <c r="AK39" s="401">
        <v>0</v>
      </c>
      <c r="AL39" s="401">
        <v>1310</v>
      </c>
      <c r="AM39" s="401">
        <v>0</v>
      </c>
      <c r="AN39" s="401">
        <v>0</v>
      </c>
      <c r="AO39" s="401">
        <v>2593</v>
      </c>
      <c r="AP39" s="401">
        <v>32</v>
      </c>
      <c r="AQ39" s="401">
        <v>0</v>
      </c>
      <c r="AR39" s="401">
        <v>563</v>
      </c>
      <c r="AS39" s="401">
        <v>0</v>
      </c>
      <c r="AT39" s="401">
        <v>0</v>
      </c>
      <c r="AU39" s="401">
        <v>3555</v>
      </c>
      <c r="AV39" s="401">
        <v>0</v>
      </c>
      <c r="AW39" s="401">
        <v>0</v>
      </c>
      <c r="AX39" s="401">
        <v>0</v>
      </c>
      <c r="AY39" s="401">
        <v>0</v>
      </c>
      <c r="AZ39" s="401">
        <v>0</v>
      </c>
      <c r="BA39" s="401">
        <v>0</v>
      </c>
      <c r="BB39" s="401">
        <v>0</v>
      </c>
      <c r="BC39" s="401">
        <v>0</v>
      </c>
      <c r="BD39" s="401">
        <v>0</v>
      </c>
      <c r="BE39" s="401">
        <v>0</v>
      </c>
      <c r="BF39" s="401">
        <v>0</v>
      </c>
      <c r="BG39" s="401">
        <v>0</v>
      </c>
      <c r="BH39" s="401">
        <v>0</v>
      </c>
      <c r="BI39" s="401">
        <v>0</v>
      </c>
      <c r="BJ39" s="401">
        <v>0</v>
      </c>
      <c r="BK39" s="401">
        <v>0</v>
      </c>
      <c r="BL39" s="401">
        <v>0</v>
      </c>
      <c r="BM39" s="401">
        <v>0</v>
      </c>
      <c r="BN39" s="401">
        <v>0</v>
      </c>
      <c r="BO39" s="401">
        <v>0</v>
      </c>
      <c r="BP39" s="401">
        <v>1030</v>
      </c>
      <c r="BQ39" s="401">
        <v>0</v>
      </c>
      <c r="BR39" s="401">
        <v>0</v>
      </c>
      <c r="BS39" s="401">
        <v>0</v>
      </c>
      <c r="BT39" s="401">
        <v>0</v>
      </c>
      <c r="BU39" s="401">
        <v>0</v>
      </c>
      <c r="BV39" s="401">
        <v>0</v>
      </c>
      <c r="BW39" s="401">
        <v>0</v>
      </c>
      <c r="BX39" s="401">
        <v>0</v>
      </c>
      <c r="BY39" s="401">
        <v>0</v>
      </c>
      <c r="BZ39" s="401">
        <v>0</v>
      </c>
      <c r="CA39" s="401">
        <v>0</v>
      </c>
      <c r="CB39" s="401">
        <v>0</v>
      </c>
      <c r="CC39" s="401">
        <v>0</v>
      </c>
      <c r="CD39" s="401">
        <v>0</v>
      </c>
      <c r="CE39" s="401">
        <v>0</v>
      </c>
      <c r="CF39" s="401">
        <v>0</v>
      </c>
      <c r="CG39" s="401">
        <v>0</v>
      </c>
      <c r="CH39" s="401">
        <v>0</v>
      </c>
      <c r="CI39" s="401">
        <v>0</v>
      </c>
      <c r="CJ39" s="401">
        <v>0</v>
      </c>
      <c r="CK39" s="401">
        <v>0</v>
      </c>
      <c r="CL39" s="401">
        <v>0</v>
      </c>
      <c r="CM39" s="401">
        <v>0</v>
      </c>
      <c r="CN39" s="401">
        <v>0</v>
      </c>
      <c r="CO39" s="401">
        <v>0</v>
      </c>
      <c r="CP39" s="401">
        <v>0</v>
      </c>
      <c r="CQ39" s="401">
        <v>0</v>
      </c>
      <c r="CR39" s="401">
        <v>0</v>
      </c>
      <c r="CS39" s="401">
        <v>0</v>
      </c>
      <c r="CT39" s="401">
        <v>100</v>
      </c>
      <c r="CU39" s="401">
        <v>0</v>
      </c>
      <c r="CV39" s="401">
        <v>0</v>
      </c>
      <c r="CW39" s="401">
        <v>100</v>
      </c>
      <c r="CX39" s="401">
        <v>0</v>
      </c>
      <c r="CY39" s="401">
        <v>0</v>
      </c>
      <c r="CZ39" s="401">
        <v>282</v>
      </c>
      <c r="DA39" s="401">
        <v>0</v>
      </c>
      <c r="DB39" s="401">
        <v>0</v>
      </c>
      <c r="DC39" s="401">
        <v>0</v>
      </c>
      <c r="DD39" s="401">
        <v>0</v>
      </c>
      <c r="DE39" s="401">
        <v>0</v>
      </c>
      <c r="DF39" s="401">
        <v>0</v>
      </c>
      <c r="DG39" s="401">
        <v>0</v>
      </c>
      <c r="DH39" s="401">
        <v>0</v>
      </c>
      <c r="DI39" s="401">
        <v>876</v>
      </c>
      <c r="DJ39" s="401">
        <v>0</v>
      </c>
      <c r="DK39" s="401">
        <v>0</v>
      </c>
      <c r="DL39" s="401">
        <v>2970</v>
      </c>
      <c r="DM39" s="401">
        <v>0</v>
      </c>
      <c r="DN39" s="401">
        <v>0</v>
      </c>
      <c r="DO39" s="401">
        <v>0</v>
      </c>
      <c r="DP39" s="401">
        <v>0</v>
      </c>
      <c r="DQ39" s="401">
        <v>0</v>
      </c>
      <c r="DR39" s="401">
        <v>17045</v>
      </c>
      <c r="DS39" s="401">
        <v>0</v>
      </c>
      <c r="DT39" s="401">
        <v>0</v>
      </c>
      <c r="DU39" s="401">
        <v>9924</v>
      </c>
      <c r="DV39" s="401">
        <v>0</v>
      </c>
      <c r="DW39" s="401">
        <v>245994</v>
      </c>
      <c r="DX39" s="401">
        <v>9924</v>
      </c>
      <c r="DY39" s="401">
        <v>210630</v>
      </c>
      <c r="DZ39" s="401">
        <v>-1500</v>
      </c>
      <c r="EA39" s="401">
        <v>0</v>
      </c>
      <c r="EB39" s="401">
        <v>0</v>
      </c>
      <c r="EC39" s="401">
        <v>17000</v>
      </c>
      <c r="ED39" s="401">
        <v>0</v>
      </c>
      <c r="EE39" s="401">
        <v>210630</v>
      </c>
      <c r="EF39" s="401">
        <v>-1500</v>
      </c>
      <c r="EG39" s="401">
        <v>243790</v>
      </c>
      <c r="EH39" s="401">
        <v>-2280</v>
      </c>
      <c r="EI39" s="401">
        <v>253790</v>
      </c>
      <c r="EJ39" s="401">
        <v>-2280</v>
      </c>
    </row>
    <row r="40" spans="1:140" x14ac:dyDescent="0.35">
      <c r="A40" s="398" t="s">
        <v>2203</v>
      </c>
      <c r="B40" s="401">
        <v>2500</v>
      </c>
      <c r="C40" s="401">
        <v>797</v>
      </c>
      <c r="D40" s="401">
        <v>0</v>
      </c>
      <c r="E40" s="401">
        <v>0</v>
      </c>
      <c r="F40" s="401">
        <v>6394</v>
      </c>
      <c r="G40" s="401">
        <v>0</v>
      </c>
      <c r="H40" s="401">
        <v>24541</v>
      </c>
      <c r="I40" s="401">
        <v>0</v>
      </c>
      <c r="J40" s="401">
        <v>0</v>
      </c>
      <c r="K40" s="401">
        <v>3452</v>
      </c>
      <c r="L40" s="401">
        <v>0</v>
      </c>
      <c r="M40" s="401">
        <v>0</v>
      </c>
      <c r="N40" s="401">
        <v>44946.24194</v>
      </c>
      <c r="O40" s="401">
        <v>0</v>
      </c>
      <c r="P40" s="401">
        <v>0</v>
      </c>
      <c r="Q40" s="401">
        <v>848</v>
      </c>
      <c r="R40" s="401">
        <v>0</v>
      </c>
      <c r="S40" s="401">
        <v>0</v>
      </c>
      <c r="T40" s="401">
        <v>452</v>
      </c>
      <c r="U40" s="401">
        <v>0</v>
      </c>
      <c r="V40" s="401">
        <v>0</v>
      </c>
      <c r="W40" s="401">
        <v>0</v>
      </c>
      <c r="X40" s="401">
        <v>0</v>
      </c>
      <c r="Y40" s="401">
        <v>0</v>
      </c>
      <c r="Z40" s="401">
        <v>0</v>
      </c>
      <c r="AA40" s="401">
        <v>0</v>
      </c>
      <c r="AB40" s="401">
        <v>0</v>
      </c>
      <c r="AC40" s="401">
        <v>0</v>
      </c>
      <c r="AD40" s="401">
        <v>0</v>
      </c>
      <c r="AE40" s="401">
        <v>0</v>
      </c>
      <c r="AF40" s="401">
        <v>0</v>
      </c>
      <c r="AG40" s="401">
        <v>0</v>
      </c>
      <c r="AH40" s="401">
        <v>0</v>
      </c>
      <c r="AI40" s="401">
        <v>21436</v>
      </c>
      <c r="AJ40" s="401">
        <v>731</v>
      </c>
      <c r="AK40" s="401">
        <v>0</v>
      </c>
      <c r="AL40" s="401">
        <v>0</v>
      </c>
      <c r="AM40" s="401">
        <v>0</v>
      </c>
      <c r="AN40" s="401">
        <v>0</v>
      </c>
      <c r="AO40" s="401">
        <v>27409</v>
      </c>
      <c r="AP40" s="401">
        <v>1076</v>
      </c>
      <c r="AQ40" s="401">
        <v>2973</v>
      </c>
      <c r="AR40" s="401">
        <v>0</v>
      </c>
      <c r="AS40" s="401">
        <v>0</v>
      </c>
      <c r="AT40" s="401">
        <v>0</v>
      </c>
      <c r="AU40" s="401">
        <v>6844</v>
      </c>
      <c r="AV40" s="401">
        <v>0</v>
      </c>
      <c r="AW40" s="401">
        <v>0</v>
      </c>
      <c r="AX40" s="401">
        <v>2505</v>
      </c>
      <c r="AY40" s="401">
        <v>15</v>
      </c>
      <c r="AZ40" s="401">
        <v>925</v>
      </c>
      <c r="BA40" s="401">
        <v>0</v>
      </c>
      <c r="BB40" s="401">
        <v>0</v>
      </c>
      <c r="BC40" s="401">
        <v>0</v>
      </c>
      <c r="BD40" s="401">
        <v>482</v>
      </c>
      <c r="BE40" s="401">
        <v>0</v>
      </c>
      <c r="BF40" s="401">
        <v>0</v>
      </c>
      <c r="BG40" s="401">
        <v>0</v>
      </c>
      <c r="BH40" s="401">
        <v>0</v>
      </c>
      <c r="BI40" s="401">
        <v>0</v>
      </c>
      <c r="BJ40" s="401">
        <v>0</v>
      </c>
      <c r="BK40" s="401">
        <v>0</v>
      </c>
      <c r="BL40" s="401">
        <v>0</v>
      </c>
      <c r="BM40" s="401">
        <v>0</v>
      </c>
      <c r="BN40" s="401">
        <v>0</v>
      </c>
      <c r="BO40" s="401">
        <v>0</v>
      </c>
      <c r="BP40" s="401">
        <v>0</v>
      </c>
      <c r="BQ40" s="401">
        <v>0</v>
      </c>
      <c r="BR40" s="401">
        <v>0</v>
      </c>
      <c r="BS40" s="401">
        <v>0</v>
      </c>
      <c r="BT40" s="401">
        <v>0</v>
      </c>
      <c r="BU40" s="401">
        <v>0</v>
      </c>
      <c r="BV40" s="401">
        <v>0</v>
      </c>
      <c r="BW40" s="401">
        <v>0</v>
      </c>
      <c r="BX40" s="401">
        <v>0</v>
      </c>
      <c r="BY40" s="401">
        <v>0</v>
      </c>
      <c r="BZ40" s="401">
        <v>0</v>
      </c>
      <c r="CA40" s="401">
        <v>0</v>
      </c>
      <c r="CB40" s="401">
        <v>0</v>
      </c>
      <c r="CC40" s="401">
        <v>0</v>
      </c>
      <c r="CD40" s="401">
        <v>0</v>
      </c>
      <c r="CE40" s="401">
        <v>20</v>
      </c>
      <c r="CF40" s="401">
        <v>0</v>
      </c>
      <c r="CG40" s="401">
        <v>0</v>
      </c>
      <c r="CH40" s="401">
        <v>0</v>
      </c>
      <c r="CI40" s="401">
        <v>0</v>
      </c>
      <c r="CJ40" s="401">
        <v>0</v>
      </c>
      <c r="CK40" s="401">
        <v>0</v>
      </c>
      <c r="CL40" s="401">
        <v>0</v>
      </c>
      <c r="CM40" s="401">
        <v>0</v>
      </c>
      <c r="CN40" s="401">
        <v>0</v>
      </c>
      <c r="CO40" s="401">
        <v>0</v>
      </c>
      <c r="CP40" s="401">
        <v>0</v>
      </c>
      <c r="CQ40" s="401">
        <v>0</v>
      </c>
      <c r="CR40" s="401">
        <v>0</v>
      </c>
      <c r="CS40" s="401">
        <v>0</v>
      </c>
      <c r="CT40" s="401">
        <v>4561</v>
      </c>
      <c r="CU40" s="401">
        <v>0</v>
      </c>
      <c r="CV40" s="401">
        <v>0</v>
      </c>
      <c r="CW40" s="401">
        <v>125</v>
      </c>
      <c r="CX40" s="401">
        <v>0</v>
      </c>
      <c r="CY40" s="401">
        <v>0</v>
      </c>
      <c r="CZ40" s="401">
        <v>0</v>
      </c>
      <c r="DA40" s="401">
        <v>0</v>
      </c>
      <c r="DB40" s="401">
        <v>0</v>
      </c>
      <c r="DC40" s="401">
        <v>0</v>
      </c>
      <c r="DD40" s="401">
        <v>0</v>
      </c>
      <c r="DE40" s="401">
        <v>0</v>
      </c>
      <c r="DF40" s="401">
        <v>0</v>
      </c>
      <c r="DG40" s="401">
        <v>0</v>
      </c>
      <c r="DH40" s="401">
        <v>0</v>
      </c>
      <c r="DI40" s="401">
        <v>6204</v>
      </c>
      <c r="DJ40" s="401">
        <v>138</v>
      </c>
      <c r="DK40" s="401">
        <v>0</v>
      </c>
      <c r="DL40" s="401">
        <v>30524</v>
      </c>
      <c r="DM40" s="401">
        <v>0</v>
      </c>
      <c r="DN40" s="401">
        <v>15925</v>
      </c>
      <c r="DO40" s="401">
        <v>0</v>
      </c>
      <c r="DP40" s="401">
        <v>0</v>
      </c>
      <c r="DQ40" s="401">
        <v>0</v>
      </c>
      <c r="DR40" s="401">
        <v>91297</v>
      </c>
      <c r="DS40" s="401">
        <v>19759</v>
      </c>
      <c r="DT40" s="401">
        <v>6076</v>
      </c>
      <c r="DU40" s="401">
        <v>68868</v>
      </c>
      <c r="DV40" s="401">
        <v>0</v>
      </c>
      <c r="DW40" s="401">
        <v>534823</v>
      </c>
      <c r="DX40" s="401">
        <v>59349</v>
      </c>
      <c r="DY40" s="401">
        <v>255640</v>
      </c>
      <c r="DZ40" s="401">
        <v>45256</v>
      </c>
      <c r="EA40" s="401">
        <v>6703</v>
      </c>
      <c r="EB40" s="401">
        <v>0</v>
      </c>
      <c r="EC40" s="401">
        <v>0</v>
      </c>
      <c r="ED40" s="401">
        <v>-27000</v>
      </c>
      <c r="EE40" s="401">
        <v>262343</v>
      </c>
      <c r="EF40" s="401">
        <v>45256</v>
      </c>
      <c r="EG40" s="401">
        <v>592000</v>
      </c>
      <c r="EH40" s="401">
        <v>0</v>
      </c>
      <c r="EI40" s="401">
        <v>646000</v>
      </c>
      <c r="EJ40" s="401">
        <v>0</v>
      </c>
    </row>
    <row r="41" spans="1:140" x14ac:dyDescent="0.35">
      <c r="A41" s="398" t="s">
        <v>1669</v>
      </c>
      <c r="B41" s="401">
        <v>13479</v>
      </c>
      <c r="C41" s="401">
        <v>0</v>
      </c>
      <c r="D41" s="401">
        <v>0</v>
      </c>
      <c r="E41" s="401">
        <v>0</v>
      </c>
      <c r="F41" s="401">
        <v>0</v>
      </c>
      <c r="G41" s="401">
        <v>0</v>
      </c>
      <c r="H41" s="401">
        <v>1500</v>
      </c>
      <c r="I41" s="401">
        <v>0</v>
      </c>
      <c r="J41" s="401">
        <v>0</v>
      </c>
      <c r="K41" s="401">
        <v>0</v>
      </c>
      <c r="L41" s="401">
        <v>0</v>
      </c>
      <c r="M41" s="401">
        <v>0</v>
      </c>
      <c r="N41" s="401">
        <v>15826</v>
      </c>
      <c r="O41" s="401">
        <v>43053</v>
      </c>
      <c r="P41" s="401">
        <v>0</v>
      </c>
      <c r="Q41" s="401">
        <v>1600</v>
      </c>
      <c r="R41" s="401">
        <v>0</v>
      </c>
      <c r="S41" s="401">
        <v>0</v>
      </c>
      <c r="T41" s="401">
        <v>500</v>
      </c>
      <c r="U41" s="401">
        <v>0</v>
      </c>
      <c r="V41" s="401">
        <v>0</v>
      </c>
      <c r="W41" s="401">
        <v>0</v>
      </c>
      <c r="X41" s="401">
        <v>1109</v>
      </c>
      <c r="Y41" s="401">
        <v>0</v>
      </c>
      <c r="Z41" s="401">
        <v>0</v>
      </c>
      <c r="AA41" s="401">
        <v>0</v>
      </c>
      <c r="AB41" s="401">
        <v>0</v>
      </c>
      <c r="AC41" s="401">
        <v>0</v>
      </c>
      <c r="AD41" s="401">
        <v>0</v>
      </c>
      <c r="AE41" s="401">
        <v>0</v>
      </c>
      <c r="AF41" s="401">
        <v>0</v>
      </c>
      <c r="AG41" s="401">
        <v>0</v>
      </c>
      <c r="AH41" s="401">
        <v>0</v>
      </c>
      <c r="AI41" s="401">
        <v>800</v>
      </c>
      <c r="AJ41" s="401">
        <v>0</v>
      </c>
      <c r="AK41" s="401">
        <v>0</v>
      </c>
      <c r="AL41" s="401">
        <v>0</v>
      </c>
      <c r="AM41" s="401">
        <v>0</v>
      </c>
      <c r="AN41" s="401">
        <v>0</v>
      </c>
      <c r="AO41" s="401">
        <v>108819</v>
      </c>
      <c r="AP41" s="401">
        <v>1888</v>
      </c>
      <c r="AQ41" s="401">
        <v>1200</v>
      </c>
      <c r="AR41" s="401">
        <v>0</v>
      </c>
      <c r="AS41" s="401">
        <v>0</v>
      </c>
      <c r="AT41" s="401">
        <v>0</v>
      </c>
      <c r="AU41" s="401">
        <v>580</v>
      </c>
      <c r="AV41" s="401">
        <v>0</v>
      </c>
      <c r="AW41" s="401">
        <v>0</v>
      </c>
      <c r="AX41" s="401">
        <v>525</v>
      </c>
      <c r="AY41" s="401">
        <v>0</v>
      </c>
      <c r="AZ41" s="401">
        <v>0</v>
      </c>
      <c r="BA41" s="401">
        <v>0</v>
      </c>
      <c r="BB41" s="401">
        <v>0</v>
      </c>
      <c r="BC41" s="401">
        <v>0</v>
      </c>
      <c r="BD41" s="401">
        <v>56</v>
      </c>
      <c r="BE41" s="401">
        <v>0</v>
      </c>
      <c r="BF41" s="401">
        <v>0</v>
      </c>
      <c r="BG41" s="401">
        <v>0</v>
      </c>
      <c r="BH41" s="401">
        <v>0</v>
      </c>
      <c r="BI41" s="401">
        <v>0</v>
      </c>
      <c r="BJ41" s="401">
        <v>0</v>
      </c>
      <c r="BK41" s="401">
        <v>0</v>
      </c>
      <c r="BL41" s="401">
        <v>0</v>
      </c>
      <c r="BM41" s="401">
        <v>0</v>
      </c>
      <c r="BN41" s="401">
        <v>0</v>
      </c>
      <c r="BO41" s="401">
        <v>0</v>
      </c>
      <c r="BP41" s="401">
        <v>0</v>
      </c>
      <c r="BQ41" s="401">
        <v>0</v>
      </c>
      <c r="BR41" s="401">
        <v>0</v>
      </c>
      <c r="BS41" s="401">
        <v>0</v>
      </c>
      <c r="BT41" s="401">
        <v>0</v>
      </c>
      <c r="BU41" s="401">
        <v>0</v>
      </c>
      <c r="BV41" s="401">
        <v>0</v>
      </c>
      <c r="BW41" s="401">
        <v>0</v>
      </c>
      <c r="BX41" s="401">
        <v>0</v>
      </c>
      <c r="BY41" s="401">
        <v>0</v>
      </c>
      <c r="BZ41" s="401">
        <v>0</v>
      </c>
      <c r="CA41" s="401">
        <v>0</v>
      </c>
      <c r="CB41" s="401">
        <v>0</v>
      </c>
      <c r="CC41" s="401">
        <v>0</v>
      </c>
      <c r="CD41" s="401">
        <v>0</v>
      </c>
      <c r="CE41" s="401">
        <v>6904</v>
      </c>
      <c r="CF41" s="401">
        <v>0</v>
      </c>
      <c r="CG41" s="401">
        <v>0</v>
      </c>
      <c r="CH41" s="401">
        <v>0</v>
      </c>
      <c r="CI41" s="401">
        <v>0</v>
      </c>
      <c r="CJ41" s="401">
        <v>0</v>
      </c>
      <c r="CK41" s="401">
        <v>0</v>
      </c>
      <c r="CL41" s="401">
        <v>0</v>
      </c>
      <c r="CM41" s="401">
        <v>0</v>
      </c>
      <c r="CN41" s="401">
        <v>0</v>
      </c>
      <c r="CO41" s="401">
        <v>0</v>
      </c>
      <c r="CP41" s="401">
        <v>0</v>
      </c>
      <c r="CQ41" s="401">
        <v>0</v>
      </c>
      <c r="CR41" s="401">
        <v>0</v>
      </c>
      <c r="CS41" s="401">
        <v>0</v>
      </c>
      <c r="CT41" s="401">
        <v>0</v>
      </c>
      <c r="CU41" s="401">
        <v>0</v>
      </c>
      <c r="CV41" s="401">
        <v>0</v>
      </c>
      <c r="CW41" s="401">
        <v>21212</v>
      </c>
      <c r="CX41" s="401">
        <v>0</v>
      </c>
      <c r="CY41" s="401">
        <v>0</v>
      </c>
      <c r="CZ41" s="401">
        <v>0</v>
      </c>
      <c r="DA41" s="401">
        <v>0</v>
      </c>
      <c r="DB41" s="401">
        <v>0</v>
      </c>
      <c r="DC41" s="401">
        <v>0</v>
      </c>
      <c r="DD41" s="401">
        <v>0</v>
      </c>
      <c r="DE41" s="401">
        <v>0</v>
      </c>
      <c r="DF41" s="401">
        <v>0</v>
      </c>
      <c r="DG41" s="401">
        <v>0</v>
      </c>
      <c r="DH41" s="401">
        <v>0</v>
      </c>
      <c r="DI41" s="401">
        <v>2305</v>
      </c>
      <c r="DJ41" s="401">
        <v>100</v>
      </c>
      <c r="DK41" s="401">
        <v>0</v>
      </c>
      <c r="DL41" s="401">
        <v>0</v>
      </c>
      <c r="DM41" s="401">
        <v>0</v>
      </c>
      <c r="DN41" s="401">
        <v>0</v>
      </c>
      <c r="DO41" s="401">
        <v>0</v>
      </c>
      <c r="DP41" s="401">
        <v>0</v>
      </c>
      <c r="DQ41" s="401">
        <v>0</v>
      </c>
      <c r="DR41" s="401">
        <v>103881</v>
      </c>
      <c r="DS41" s="401">
        <v>7768</v>
      </c>
      <c r="DT41" s="401">
        <v>37017</v>
      </c>
      <c r="DU41" s="401">
        <v>71590</v>
      </c>
      <c r="DV41" s="401">
        <v>0</v>
      </c>
      <c r="DW41" s="401">
        <v>755675</v>
      </c>
      <c r="DX41" s="401">
        <v>57833</v>
      </c>
      <c r="DY41" s="401">
        <v>403990</v>
      </c>
      <c r="DZ41" s="401">
        <v>-18338</v>
      </c>
      <c r="EA41" s="401">
        <v>16</v>
      </c>
      <c r="EB41" s="401">
        <v>-3988</v>
      </c>
      <c r="EC41" s="401">
        <v>355000</v>
      </c>
      <c r="ED41" s="401">
        <v>-40000</v>
      </c>
      <c r="EE41" s="401">
        <v>404006</v>
      </c>
      <c r="EF41" s="401">
        <v>-22326</v>
      </c>
      <c r="EG41" s="401">
        <v>890000</v>
      </c>
      <c r="EH41" s="401">
        <v>0</v>
      </c>
      <c r="EI41" s="401">
        <v>950000</v>
      </c>
      <c r="EJ41" s="401">
        <v>0</v>
      </c>
    </row>
    <row r="42" spans="1:140" x14ac:dyDescent="0.35">
      <c r="A42" s="398" t="s">
        <v>1102</v>
      </c>
      <c r="B42" s="401">
        <v>2853</v>
      </c>
      <c r="C42" s="401">
        <v>0</v>
      </c>
      <c r="D42" s="401">
        <v>0</v>
      </c>
      <c r="E42" s="401">
        <v>5353</v>
      </c>
      <c r="F42" s="401">
        <v>0</v>
      </c>
      <c r="G42" s="401">
        <v>0</v>
      </c>
      <c r="H42" s="401">
        <v>2629</v>
      </c>
      <c r="I42" s="401">
        <v>0</v>
      </c>
      <c r="J42" s="401">
        <v>0</v>
      </c>
      <c r="K42" s="401">
        <v>0</v>
      </c>
      <c r="L42" s="401">
        <v>0</v>
      </c>
      <c r="M42" s="401">
        <v>0</v>
      </c>
      <c r="N42" s="401">
        <v>21983</v>
      </c>
      <c r="O42" s="401">
        <v>0</v>
      </c>
      <c r="P42" s="401">
        <v>0</v>
      </c>
      <c r="Q42" s="401">
        <v>0</v>
      </c>
      <c r="R42" s="401">
        <v>0</v>
      </c>
      <c r="S42" s="401">
        <v>0</v>
      </c>
      <c r="T42" s="401">
        <v>4481</v>
      </c>
      <c r="U42" s="401">
        <v>0</v>
      </c>
      <c r="V42" s="401">
        <v>0</v>
      </c>
      <c r="W42" s="401">
        <v>715</v>
      </c>
      <c r="X42" s="401">
        <v>0</v>
      </c>
      <c r="Y42" s="401">
        <v>0</v>
      </c>
      <c r="Z42" s="401">
        <v>0</v>
      </c>
      <c r="AA42" s="401">
        <v>0</v>
      </c>
      <c r="AB42" s="401">
        <v>0</v>
      </c>
      <c r="AC42" s="401">
        <v>0</v>
      </c>
      <c r="AD42" s="401">
        <v>0</v>
      </c>
      <c r="AE42" s="401">
        <v>0</v>
      </c>
      <c r="AF42" s="401">
        <v>0</v>
      </c>
      <c r="AG42" s="401">
        <v>0</v>
      </c>
      <c r="AH42" s="401">
        <v>0</v>
      </c>
      <c r="AI42" s="401">
        <v>7500</v>
      </c>
      <c r="AJ42" s="401">
        <v>2317</v>
      </c>
      <c r="AK42" s="401">
        <v>6320</v>
      </c>
      <c r="AL42" s="401">
        <v>0</v>
      </c>
      <c r="AM42" s="401">
        <v>0</v>
      </c>
      <c r="AN42" s="401">
        <v>0</v>
      </c>
      <c r="AO42" s="401">
        <v>91818</v>
      </c>
      <c r="AP42" s="401">
        <v>331</v>
      </c>
      <c r="AQ42" s="401">
        <v>4800</v>
      </c>
      <c r="AR42" s="401">
        <v>11280</v>
      </c>
      <c r="AS42" s="401">
        <v>0</v>
      </c>
      <c r="AT42" s="401">
        <v>0</v>
      </c>
      <c r="AU42" s="401">
        <v>2514</v>
      </c>
      <c r="AV42" s="401">
        <v>0</v>
      </c>
      <c r="AW42" s="401">
        <v>0</v>
      </c>
      <c r="AX42" s="401">
        <v>1861</v>
      </c>
      <c r="AY42" s="401">
        <v>0</v>
      </c>
      <c r="AZ42" s="401">
        <v>0</v>
      </c>
      <c r="BA42" s="401">
        <v>14706</v>
      </c>
      <c r="BB42" s="401">
        <v>0</v>
      </c>
      <c r="BC42" s="401">
        <v>0</v>
      </c>
      <c r="BD42" s="401">
        <v>0</v>
      </c>
      <c r="BE42" s="401">
        <v>0</v>
      </c>
      <c r="BF42" s="401">
        <v>1000</v>
      </c>
      <c r="BG42" s="401">
        <v>0</v>
      </c>
      <c r="BH42" s="401">
        <v>0</v>
      </c>
      <c r="BI42" s="401">
        <v>0</v>
      </c>
      <c r="BJ42" s="401">
        <v>8060</v>
      </c>
      <c r="BK42" s="401">
        <v>0</v>
      </c>
      <c r="BL42" s="401">
        <v>0</v>
      </c>
      <c r="BM42" s="401">
        <v>0</v>
      </c>
      <c r="BN42" s="401">
        <v>0</v>
      </c>
      <c r="BO42" s="401">
        <v>0</v>
      </c>
      <c r="BP42" s="401">
        <v>0</v>
      </c>
      <c r="BQ42" s="401">
        <v>0</v>
      </c>
      <c r="BR42" s="401">
        <v>0</v>
      </c>
      <c r="BS42" s="401">
        <v>0</v>
      </c>
      <c r="BT42" s="401">
        <v>0</v>
      </c>
      <c r="BU42" s="401">
        <v>0</v>
      </c>
      <c r="BV42" s="401">
        <v>1922</v>
      </c>
      <c r="BW42" s="401">
        <v>0</v>
      </c>
      <c r="BX42" s="401">
        <v>0</v>
      </c>
      <c r="BY42" s="401">
        <v>0</v>
      </c>
      <c r="BZ42" s="401">
        <v>0</v>
      </c>
      <c r="CA42" s="401">
        <v>0</v>
      </c>
      <c r="CB42" s="401">
        <v>1250</v>
      </c>
      <c r="CC42" s="401">
        <v>0</v>
      </c>
      <c r="CD42" s="401">
        <v>0</v>
      </c>
      <c r="CE42" s="401">
        <v>6922</v>
      </c>
      <c r="CF42" s="401">
        <v>0</v>
      </c>
      <c r="CG42" s="401">
        <v>0</v>
      </c>
      <c r="CH42" s="401">
        <v>0</v>
      </c>
      <c r="CI42" s="401">
        <v>0</v>
      </c>
      <c r="CJ42" s="401">
        <v>0</v>
      </c>
      <c r="CK42" s="401">
        <v>0</v>
      </c>
      <c r="CL42" s="401">
        <v>0</v>
      </c>
      <c r="CM42" s="401">
        <v>0</v>
      </c>
      <c r="CN42" s="401">
        <v>36</v>
      </c>
      <c r="CO42" s="401">
        <v>0</v>
      </c>
      <c r="CP42" s="401">
        <v>0</v>
      </c>
      <c r="CQ42" s="401">
        <v>395</v>
      </c>
      <c r="CR42" s="401">
        <v>0</v>
      </c>
      <c r="CS42" s="401">
        <v>0</v>
      </c>
      <c r="CT42" s="401">
        <v>0</v>
      </c>
      <c r="CU42" s="401">
        <v>0</v>
      </c>
      <c r="CV42" s="401">
        <v>0</v>
      </c>
      <c r="CW42" s="401">
        <v>0</v>
      </c>
      <c r="CX42" s="401">
        <v>0</v>
      </c>
      <c r="CY42" s="401">
        <v>0</v>
      </c>
      <c r="CZ42" s="401">
        <v>7390</v>
      </c>
      <c r="DA42" s="401">
        <v>0</v>
      </c>
      <c r="DB42" s="401">
        <v>0</v>
      </c>
      <c r="DC42" s="401">
        <v>0</v>
      </c>
      <c r="DD42" s="401">
        <v>0</v>
      </c>
      <c r="DE42" s="401">
        <v>0</v>
      </c>
      <c r="DF42" s="401">
        <v>0</v>
      </c>
      <c r="DG42" s="401">
        <v>0</v>
      </c>
      <c r="DH42" s="401">
        <v>0</v>
      </c>
      <c r="DI42" s="401">
        <v>11928</v>
      </c>
      <c r="DJ42" s="401">
        <v>0</v>
      </c>
      <c r="DK42" s="401">
        <v>0</v>
      </c>
      <c r="DL42" s="401">
        <v>2232</v>
      </c>
      <c r="DM42" s="401">
        <v>0</v>
      </c>
      <c r="DN42" s="401">
        <v>13627</v>
      </c>
      <c r="DO42" s="401">
        <v>0</v>
      </c>
      <c r="DP42" s="401">
        <v>0</v>
      </c>
      <c r="DQ42" s="401">
        <v>0</v>
      </c>
      <c r="DR42" s="401">
        <v>58420</v>
      </c>
      <c r="DS42" s="401">
        <v>21576</v>
      </c>
      <c r="DT42" s="401">
        <v>21848</v>
      </c>
      <c r="DU42" s="401">
        <v>111253</v>
      </c>
      <c r="DV42" s="401">
        <v>0</v>
      </c>
      <c r="DW42" s="401">
        <v>605764</v>
      </c>
      <c r="DX42" s="401">
        <v>96229</v>
      </c>
      <c r="DY42" s="401">
        <v>500457</v>
      </c>
      <c r="DZ42" s="401">
        <v>93724</v>
      </c>
      <c r="EA42" s="401">
        <v>30306</v>
      </c>
      <c r="EB42" s="401">
        <v>-3790</v>
      </c>
      <c r="EC42" s="401">
        <v>99298</v>
      </c>
      <c r="ED42" s="401">
        <v>-14382</v>
      </c>
      <c r="EE42" s="401">
        <v>530763</v>
      </c>
      <c r="EF42" s="401">
        <v>89934</v>
      </c>
      <c r="EG42" s="401">
        <v>630000</v>
      </c>
      <c r="EH42" s="401">
        <v>0</v>
      </c>
      <c r="EI42" s="401">
        <v>680000</v>
      </c>
      <c r="EJ42" s="401">
        <v>0</v>
      </c>
    </row>
    <row r="43" spans="1:140" x14ac:dyDescent="0.35">
      <c r="A43" s="398" t="s">
        <v>1804</v>
      </c>
      <c r="B43" s="401">
        <v>690</v>
      </c>
      <c r="C43" s="401">
        <v>70</v>
      </c>
      <c r="D43" s="401">
        <v>0</v>
      </c>
      <c r="E43" s="401">
        <v>3897.848</v>
      </c>
      <c r="F43" s="401">
        <v>1000</v>
      </c>
      <c r="G43" s="401">
        <v>0</v>
      </c>
      <c r="H43" s="401">
        <v>4175</v>
      </c>
      <c r="I43" s="401">
        <v>3500</v>
      </c>
      <c r="J43" s="401">
        <v>0</v>
      </c>
      <c r="K43" s="401">
        <v>0</v>
      </c>
      <c r="L43" s="401">
        <v>0</v>
      </c>
      <c r="M43" s="401">
        <v>0</v>
      </c>
      <c r="N43" s="401">
        <v>21124.3619</v>
      </c>
      <c r="O43" s="401">
        <v>0</v>
      </c>
      <c r="P43" s="401">
        <v>0</v>
      </c>
      <c r="Q43" s="401">
        <v>100</v>
      </c>
      <c r="R43" s="401">
        <v>0</v>
      </c>
      <c r="S43" s="401">
        <v>0</v>
      </c>
      <c r="T43" s="401">
        <v>17846.128000000001</v>
      </c>
      <c r="U43" s="401">
        <v>0</v>
      </c>
      <c r="V43" s="401">
        <v>0</v>
      </c>
      <c r="W43" s="401">
        <v>0</v>
      </c>
      <c r="X43" s="401">
        <v>0</v>
      </c>
      <c r="Y43" s="401">
        <v>0</v>
      </c>
      <c r="Z43" s="401">
        <v>0</v>
      </c>
      <c r="AA43" s="401">
        <v>0</v>
      </c>
      <c r="AB43" s="401">
        <v>0</v>
      </c>
      <c r="AC43" s="401">
        <v>44951.962</v>
      </c>
      <c r="AD43" s="401">
        <v>0</v>
      </c>
      <c r="AE43" s="401">
        <v>0</v>
      </c>
      <c r="AF43" s="401">
        <v>0</v>
      </c>
      <c r="AG43" s="401">
        <v>0</v>
      </c>
      <c r="AH43" s="401">
        <v>0</v>
      </c>
      <c r="AI43" s="401">
        <v>2357.1959999999999</v>
      </c>
      <c r="AJ43" s="401">
        <v>26.516999999999999</v>
      </c>
      <c r="AK43" s="401">
        <v>0</v>
      </c>
      <c r="AL43" s="401">
        <v>0</v>
      </c>
      <c r="AM43" s="401">
        <v>100</v>
      </c>
      <c r="AN43" s="401">
        <v>0</v>
      </c>
      <c r="AO43" s="401">
        <v>45035.34</v>
      </c>
      <c r="AP43" s="401">
        <v>2289.2530000000002</v>
      </c>
      <c r="AQ43" s="401">
        <v>0</v>
      </c>
      <c r="AR43" s="401">
        <v>1345.578</v>
      </c>
      <c r="AS43" s="401">
        <v>0</v>
      </c>
      <c r="AT43" s="401">
        <v>0</v>
      </c>
      <c r="AU43" s="401">
        <v>18281.45393</v>
      </c>
      <c r="AV43" s="401">
        <v>0</v>
      </c>
      <c r="AW43" s="401">
        <v>0</v>
      </c>
      <c r="AX43" s="401">
        <v>6729</v>
      </c>
      <c r="AY43" s="401">
        <v>0</v>
      </c>
      <c r="AZ43" s="401">
        <v>0</v>
      </c>
      <c r="BA43" s="401">
        <v>0</v>
      </c>
      <c r="BB43" s="401">
        <v>0</v>
      </c>
      <c r="BC43" s="401">
        <v>0</v>
      </c>
      <c r="BD43" s="401">
        <v>0</v>
      </c>
      <c r="BE43" s="401">
        <v>0</v>
      </c>
      <c r="BF43" s="401">
        <v>0</v>
      </c>
      <c r="BG43" s="401">
        <v>0</v>
      </c>
      <c r="BH43" s="401">
        <v>0</v>
      </c>
      <c r="BI43" s="401">
        <v>0</v>
      </c>
      <c r="BJ43" s="401">
        <v>27368.7</v>
      </c>
      <c r="BK43" s="401">
        <v>0</v>
      </c>
      <c r="BL43" s="401">
        <v>0</v>
      </c>
      <c r="BM43" s="401">
        <v>292</v>
      </c>
      <c r="BN43" s="401">
        <v>0</v>
      </c>
      <c r="BO43" s="401">
        <v>0</v>
      </c>
      <c r="BP43" s="401">
        <v>0</v>
      </c>
      <c r="BQ43" s="401">
        <v>0</v>
      </c>
      <c r="BR43" s="401">
        <v>0</v>
      </c>
      <c r="BS43" s="401">
        <v>0</v>
      </c>
      <c r="BT43" s="401">
        <v>0</v>
      </c>
      <c r="BU43" s="401">
        <v>0</v>
      </c>
      <c r="BV43" s="401">
        <v>1819</v>
      </c>
      <c r="BW43" s="401">
        <v>0</v>
      </c>
      <c r="BX43" s="401">
        <v>0</v>
      </c>
      <c r="BY43" s="401">
        <v>0</v>
      </c>
      <c r="BZ43" s="401">
        <v>0</v>
      </c>
      <c r="CA43" s="401">
        <v>0</v>
      </c>
      <c r="CB43" s="401">
        <v>0</v>
      </c>
      <c r="CC43" s="401">
        <v>0</v>
      </c>
      <c r="CD43" s="401">
        <v>0</v>
      </c>
      <c r="CE43" s="401">
        <v>525</v>
      </c>
      <c r="CF43" s="401">
        <v>0</v>
      </c>
      <c r="CG43" s="401">
        <v>0</v>
      </c>
      <c r="CH43" s="401">
        <v>1850</v>
      </c>
      <c r="CI43" s="401">
        <v>0</v>
      </c>
      <c r="CJ43" s="401">
        <v>0</v>
      </c>
      <c r="CK43" s="401">
        <v>0</v>
      </c>
      <c r="CL43" s="401">
        <v>0</v>
      </c>
      <c r="CM43" s="401">
        <v>0</v>
      </c>
      <c r="CN43" s="401">
        <v>565</v>
      </c>
      <c r="CO43" s="401">
        <v>0</v>
      </c>
      <c r="CP43" s="401">
        <v>0</v>
      </c>
      <c r="CQ43" s="401">
        <v>0</v>
      </c>
      <c r="CR43" s="401">
        <v>0</v>
      </c>
      <c r="CS43" s="401">
        <v>0</v>
      </c>
      <c r="CT43" s="401">
        <v>17514</v>
      </c>
      <c r="CU43" s="401">
        <v>0</v>
      </c>
      <c r="CV43" s="401">
        <v>0</v>
      </c>
      <c r="CW43" s="401">
        <v>15404.689</v>
      </c>
      <c r="CX43" s="401">
        <v>0</v>
      </c>
      <c r="CY43" s="401">
        <v>0</v>
      </c>
      <c r="CZ43" s="401">
        <v>531.29999999999995</v>
      </c>
      <c r="DA43" s="401">
        <v>0</v>
      </c>
      <c r="DB43" s="401">
        <v>0</v>
      </c>
      <c r="DC43" s="401">
        <v>0</v>
      </c>
      <c r="DD43" s="401">
        <v>0</v>
      </c>
      <c r="DE43" s="401">
        <v>0</v>
      </c>
      <c r="DF43" s="401">
        <v>0</v>
      </c>
      <c r="DG43" s="401">
        <v>0</v>
      </c>
      <c r="DH43" s="401">
        <v>0</v>
      </c>
      <c r="DI43" s="401">
        <v>7407.4930000000004</v>
      </c>
      <c r="DJ43" s="401">
        <v>200</v>
      </c>
      <c r="DK43" s="401">
        <v>0</v>
      </c>
      <c r="DL43" s="401">
        <v>29345</v>
      </c>
      <c r="DM43" s="401">
        <v>31813.79</v>
      </c>
      <c r="DN43" s="401">
        <v>0</v>
      </c>
      <c r="DO43" s="401">
        <v>518.08299999999997</v>
      </c>
      <c r="DP43" s="401">
        <v>0</v>
      </c>
      <c r="DQ43" s="401">
        <v>0</v>
      </c>
      <c r="DR43" s="401">
        <v>144242</v>
      </c>
      <c r="DS43" s="401">
        <v>697</v>
      </c>
      <c r="DT43" s="401">
        <v>71218</v>
      </c>
      <c r="DU43" s="401">
        <v>92517</v>
      </c>
      <c r="DV43" s="401">
        <v>0</v>
      </c>
      <c r="DW43" s="401">
        <v>1079606</v>
      </c>
      <c r="DX43" s="401">
        <v>82586</v>
      </c>
      <c r="DY43" s="401">
        <v>716267</v>
      </c>
      <c r="DZ43" s="401">
        <v>34714</v>
      </c>
      <c r="EA43" s="401">
        <v>34639</v>
      </c>
      <c r="EB43" s="401">
        <v>-3727</v>
      </c>
      <c r="EC43" s="401">
        <v>145229</v>
      </c>
      <c r="ED43" s="401">
        <v>-103525</v>
      </c>
      <c r="EE43" s="401">
        <v>750906</v>
      </c>
      <c r="EF43" s="401">
        <v>30987</v>
      </c>
      <c r="EG43" s="401">
        <v>1079606</v>
      </c>
      <c r="EH43" s="401">
        <v>82586</v>
      </c>
      <c r="EI43" s="401">
        <v>1112919</v>
      </c>
      <c r="EJ43" s="401">
        <v>83505</v>
      </c>
    </row>
    <row r="44" spans="1:140" x14ac:dyDescent="0.35">
      <c r="A44" s="398" t="s">
        <v>1936</v>
      </c>
      <c r="B44" s="401">
        <v>6981</v>
      </c>
      <c r="C44" s="401">
        <v>0</v>
      </c>
      <c r="D44" s="401">
        <v>0</v>
      </c>
      <c r="E44" s="401">
        <v>3435</v>
      </c>
      <c r="F44" s="401">
        <v>0</v>
      </c>
      <c r="G44" s="401">
        <v>0</v>
      </c>
      <c r="H44" s="401">
        <v>4770</v>
      </c>
      <c r="I44" s="401">
        <v>0</v>
      </c>
      <c r="J44" s="401">
        <v>0</v>
      </c>
      <c r="K44" s="401">
        <v>0</v>
      </c>
      <c r="L44" s="401">
        <v>0</v>
      </c>
      <c r="M44" s="401">
        <v>0</v>
      </c>
      <c r="N44" s="401">
        <v>22693</v>
      </c>
      <c r="O44" s="401">
        <v>0</v>
      </c>
      <c r="P44" s="401">
        <v>0</v>
      </c>
      <c r="Q44" s="401">
        <v>90</v>
      </c>
      <c r="R44" s="401">
        <v>0</v>
      </c>
      <c r="S44" s="401">
        <v>0</v>
      </c>
      <c r="T44" s="401">
        <v>223</v>
      </c>
      <c r="U44" s="401">
        <v>636</v>
      </c>
      <c r="V44" s="401">
        <v>0</v>
      </c>
      <c r="W44" s="401">
        <v>9887</v>
      </c>
      <c r="X44" s="401">
        <v>0</v>
      </c>
      <c r="Y44" s="401">
        <v>0</v>
      </c>
      <c r="Z44" s="401">
        <v>0</v>
      </c>
      <c r="AA44" s="401">
        <v>0</v>
      </c>
      <c r="AB44" s="401">
        <v>0</v>
      </c>
      <c r="AC44" s="401">
        <v>0</v>
      </c>
      <c r="AD44" s="401">
        <v>0</v>
      </c>
      <c r="AE44" s="401">
        <v>0</v>
      </c>
      <c r="AF44" s="401">
        <v>4200</v>
      </c>
      <c r="AG44" s="401">
        <v>0</v>
      </c>
      <c r="AH44" s="401">
        <v>0</v>
      </c>
      <c r="AI44" s="401">
        <v>5296</v>
      </c>
      <c r="AJ44" s="401">
        <v>0</v>
      </c>
      <c r="AK44" s="401">
        <v>0</v>
      </c>
      <c r="AL44" s="401">
        <v>0</v>
      </c>
      <c r="AM44" s="401">
        <v>0</v>
      </c>
      <c r="AN44" s="401">
        <v>0</v>
      </c>
      <c r="AO44" s="401">
        <v>58725</v>
      </c>
      <c r="AP44" s="401">
        <v>3472</v>
      </c>
      <c r="AQ44" s="401">
        <v>5000</v>
      </c>
      <c r="AR44" s="401">
        <v>6466</v>
      </c>
      <c r="AS44" s="401">
        <v>0</v>
      </c>
      <c r="AT44" s="401">
        <v>0</v>
      </c>
      <c r="AU44" s="401">
        <v>16666</v>
      </c>
      <c r="AV44" s="401">
        <v>0</v>
      </c>
      <c r="AW44" s="401">
        <v>0</v>
      </c>
      <c r="AX44" s="401">
        <v>971</v>
      </c>
      <c r="AY44" s="401">
        <v>0</v>
      </c>
      <c r="AZ44" s="401">
        <v>0</v>
      </c>
      <c r="BA44" s="401">
        <v>0</v>
      </c>
      <c r="BB44" s="401">
        <v>0</v>
      </c>
      <c r="BC44" s="401">
        <v>0</v>
      </c>
      <c r="BD44" s="401">
        <v>0</v>
      </c>
      <c r="BE44" s="401">
        <v>0</v>
      </c>
      <c r="BF44" s="401">
        <v>0</v>
      </c>
      <c r="BG44" s="401">
        <v>0</v>
      </c>
      <c r="BH44" s="401">
        <v>0</v>
      </c>
      <c r="BI44" s="401">
        <v>0</v>
      </c>
      <c r="BJ44" s="401">
        <v>0</v>
      </c>
      <c r="BK44" s="401">
        <v>0</v>
      </c>
      <c r="BL44" s="401">
        <v>0</v>
      </c>
      <c r="BM44" s="401">
        <v>0</v>
      </c>
      <c r="BN44" s="401">
        <v>0</v>
      </c>
      <c r="BO44" s="401">
        <v>0</v>
      </c>
      <c r="BP44" s="401">
        <v>150</v>
      </c>
      <c r="BQ44" s="401">
        <v>0</v>
      </c>
      <c r="BR44" s="401">
        <v>0</v>
      </c>
      <c r="BS44" s="401">
        <v>0</v>
      </c>
      <c r="BT44" s="401">
        <v>0</v>
      </c>
      <c r="BU44" s="401">
        <v>0</v>
      </c>
      <c r="BV44" s="401">
        <v>0</v>
      </c>
      <c r="BW44" s="401">
        <v>0</v>
      </c>
      <c r="BX44" s="401">
        <v>0</v>
      </c>
      <c r="BY44" s="401">
        <v>0</v>
      </c>
      <c r="BZ44" s="401">
        <v>0</v>
      </c>
      <c r="CA44" s="401">
        <v>0</v>
      </c>
      <c r="CB44" s="401">
        <v>212</v>
      </c>
      <c r="CC44" s="401">
        <v>0</v>
      </c>
      <c r="CD44" s="401">
        <v>0</v>
      </c>
      <c r="CE44" s="401">
        <v>0</v>
      </c>
      <c r="CF44" s="401">
        <v>0</v>
      </c>
      <c r="CG44" s="401">
        <v>0</v>
      </c>
      <c r="CH44" s="401">
        <v>0</v>
      </c>
      <c r="CI44" s="401">
        <v>0</v>
      </c>
      <c r="CJ44" s="401">
        <v>0</v>
      </c>
      <c r="CK44" s="401">
        <v>0</v>
      </c>
      <c r="CL44" s="401">
        <v>0</v>
      </c>
      <c r="CM44" s="401">
        <v>0</v>
      </c>
      <c r="CN44" s="401">
        <v>0</v>
      </c>
      <c r="CO44" s="401">
        <v>0</v>
      </c>
      <c r="CP44" s="401">
        <v>0</v>
      </c>
      <c r="CQ44" s="401">
        <v>0</v>
      </c>
      <c r="CR44" s="401">
        <v>0</v>
      </c>
      <c r="CS44" s="401">
        <v>0</v>
      </c>
      <c r="CT44" s="401">
        <v>2543</v>
      </c>
      <c r="CU44" s="401">
        <v>0</v>
      </c>
      <c r="CV44" s="401">
        <v>0</v>
      </c>
      <c r="CW44" s="401">
        <v>300</v>
      </c>
      <c r="CX44" s="401">
        <v>0</v>
      </c>
      <c r="CY44" s="401">
        <v>0</v>
      </c>
      <c r="CZ44" s="401">
        <v>0</v>
      </c>
      <c r="DA44" s="401">
        <v>0</v>
      </c>
      <c r="DB44" s="401">
        <v>0</v>
      </c>
      <c r="DC44" s="401">
        <v>0</v>
      </c>
      <c r="DD44" s="401">
        <v>0</v>
      </c>
      <c r="DE44" s="401">
        <v>0</v>
      </c>
      <c r="DF44" s="401">
        <v>0</v>
      </c>
      <c r="DG44" s="401">
        <v>0</v>
      </c>
      <c r="DH44" s="401">
        <v>0</v>
      </c>
      <c r="DI44" s="401">
        <v>2348</v>
      </c>
      <c r="DJ44" s="401">
        <v>0</v>
      </c>
      <c r="DK44" s="401">
        <v>0</v>
      </c>
      <c r="DL44" s="401">
        <v>0</v>
      </c>
      <c r="DM44" s="401">
        <v>0</v>
      </c>
      <c r="DN44" s="401">
        <v>15000</v>
      </c>
      <c r="DO44" s="401">
        <v>0</v>
      </c>
      <c r="DP44" s="401">
        <v>0</v>
      </c>
      <c r="DQ44" s="401">
        <v>0</v>
      </c>
      <c r="DR44" s="401">
        <v>72212</v>
      </c>
      <c r="DS44" s="401">
        <v>11087</v>
      </c>
      <c r="DT44" s="401">
        <v>24485</v>
      </c>
      <c r="DU44" s="401">
        <v>49184</v>
      </c>
      <c r="DV44" s="401">
        <v>0</v>
      </c>
      <c r="DW44" s="401">
        <v>575790</v>
      </c>
      <c r="DX44" s="401">
        <v>35323</v>
      </c>
      <c r="DY44" s="401">
        <v>455409</v>
      </c>
      <c r="DZ44" s="401">
        <v>36464</v>
      </c>
      <c r="EA44" s="401">
        <v>49112</v>
      </c>
      <c r="EB44" s="401">
        <v>-4339</v>
      </c>
      <c r="EC44" s="401">
        <v>48000</v>
      </c>
      <c r="ED44" s="401">
        <v>0</v>
      </c>
      <c r="EE44" s="401">
        <v>504521</v>
      </c>
      <c r="EF44" s="401">
        <v>32125</v>
      </c>
      <c r="EG44" s="401">
        <v>690000</v>
      </c>
      <c r="EH44" s="401">
        <v>0</v>
      </c>
      <c r="EI44" s="401">
        <v>750000</v>
      </c>
      <c r="EJ44" s="401">
        <v>0</v>
      </c>
    </row>
    <row r="45" spans="1:140" x14ac:dyDescent="0.35">
      <c r="A45" s="398" t="s">
        <v>1523</v>
      </c>
      <c r="B45" s="401">
        <v>1478</v>
      </c>
      <c r="C45" s="401">
        <v>0</v>
      </c>
      <c r="D45" s="401">
        <v>0</v>
      </c>
      <c r="E45" s="401">
        <v>763</v>
      </c>
      <c r="F45" s="401">
        <v>0</v>
      </c>
      <c r="G45" s="401">
        <v>0</v>
      </c>
      <c r="H45" s="401">
        <v>2143</v>
      </c>
      <c r="I45" s="401">
        <v>0</v>
      </c>
      <c r="J45" s="401">
        <v>0</v>
      </c>
      <c r="K45" s="401">
        <v>5000</v>
      </c>
      <c r="L45" s="401">
        <v>0</v>
      </c>
      <c r="M45" s="401">
        <v>0</v>
      </c>
      <c r="N45" s="401">
        <v>5500</v>
      </c>
      <c r="O45" s="401">
        <v>0</v>
      </c>
      <c r="P45" s="401">
        <v>0</v>
      </c>
      <c r="Q45" s="401">
        <v>73</v>
      </c>
      <c r="R45" s="401">
        <v>0</v>
      </c>
      <c r="S45" s="401">
        <v>0</v>
      </c>
      <c r="T45" s="401">
        <v>55</v>
      </c>
      <c r="U45" s="401">
        <v>0</v>
      </c>
      <c r="V45" s="401">
        <v>0</v>
      </c>
      <c r="W45" s="401">
        <v>0</v>
      </c>
      <c r="X45" s="401">
        <v>0</v>
      </c>
      <c r="Y45" s="401">
        <v>0</v>
      </c>
      <c r="Z45" s="401">
        <v>0</v>
      </c>
      <c r="AA45" s="401">
        <v>0</v>
      </c>
      <c r="AB45" s="401">
        <v>0</v>
      </c>
      <c r="AC45" s="401">
        <v>4669</v>
      </c>
      <c r="AD45" s="401">
        <v>0</v>
      </c>
      <c r="AE45" s="401">
        <v>0</v>
      </c>
      <c r="AF45" s="401">
        <v>0</v>
      </c>
      <c r="AG45" s="401">
        <v>0</v>
      </c>
      <c r="AH45" s="401">
        <v>0</v>
      </c>
      <c r="AI45" s="401">
        <v>3100</v>
      </c>
      <c r="AJ45" s="401">
        <v>19</v>
      </c>
      <c r="AK45" s="401">
        <v>0</v>
      </c>
      <c r="AL45" s="401">
        <v>0</v>
      </c>
      <c r="AM45" s="401">
        <v>0</v>
      </c>
      <c r="AN45" s="401">
        <v>0</v>
      </c>
      <c r="AO45" s="401">
        <v>14344</v>
      </c>
      <c r="AP45" s="401">
        <v>4827</v>
      </c>
      <c r="AQ45" s="401">
        <v>0</v>
      </c>
      <c r="AR45" s="401">
        <v>3093</v>
      </c>
      <c r="AS45" s="401">
        <v>0</v>
      </c>
      <c r="AT45" s="401">
        <v>0</v>
      </c>
      <c r="AU45" s="401">
        <v>2345</v>
      </c>
      <c r="AV45" s="401">
        <v>0</v>
      </c>
      <c r="AW45" s="401">
        <v>0</v>
      </c>
      <c r="AX45" s="401">
        <v>1923</v>
      </c>
      <c r="AY45" s="401">
        <v>0</v>
      </c>
      <c r="AZ45" s="401">
        <v>0</v>
      </c>
      <c r="BA45" s="401">
        <v>455</v>
      </c>
      <c r="BB45" s="401">
        <v>0</v>
      </c>
      <c r="BC45" s="401">
        <v>0</v>
      </c>
      <c r="BD45" s="401">
        <v>0</v>
      </c>
      <c r="BE45" s="401">
        <v>0</v>
      </c>
      <c r="BF45" s="401">
        <v>0</v>
      </c>
      <c r="BG45" s="401">
        <v>0</v>
      </c>
      <c r="BH45" s="401">
        <v>0</v>
      </c>
      <c r="BI45" s="401">
        <v>0</v>
      </c>
      <c r="BJ45" s="401">
        <v>1252</v>
      </c>
      <c r="BK45" s="401">
        <v>0</v>
      </c>
      <c r="BL45" s="401">
        <v>0</v>
      </c>
      <c r="BM45" s="401">
        <v>0</v>
      </c>
      <c r="BN45" s="401">
        <v>0</v>
      </c>
      <c r="BO45" s="401">
        <v>0</v>
      </c>
      <c r="BP45" s="401">
        <v>170</v>
      </c>
      <c r="BQ45" s="401">
        <v>0</v>
      </c>
      <c r="BR45" s="401">
        <v>0</v>
      </c>
      <c r="BS45" s="401">
        <v>0</v>
      </c>
      <c r="BT45" s="401">
        <v>0</v>
      </c>
      <c r="BU45" s="401">
        <v>0</v>
      </c>
      <c r="BV45" s="401">
        <v>0</v>
      </c>
      <c r="BW45" s="401">
        <v>0</v>
      </c>
      <c r="BX45" s="401">
        <v>0</v>
      </c>
      <c r="BY45" s="401">
        <v>0</v>
      </c>
      <c r="BZ45" s="401">
        <v>0</v>
      </c>
      <c r="CA45" s="401">
        <v>0</v>
      </c>
      <c r="CB45" s="401">
        <v>0</v>
      </c>
      <c r="CC45" s="401">
        <v>0</v>
      </c>
      <c r="CD45" s="401">
        <v>0</v>
      </c>
      <c r="CE45" s="401">
        <v>0</v>
      </c>
      <c r="CF45" s="401">
        <v>0</v>
      </c>
      <c r="CG45" s="401">
        <v>0</v>
      </c>
      <c r="CH45" s="401">
        <v>0</v>
      </c>
      <c r="CI45" s="401">
        <v>0</v>
      </c>
      <c r="CJ45" s="401">
        <v>0</v>
      </c>
      <c r="CK45" s="401">
        <v>0</v>
      </c>
      <c r="CL45" s="401">
        <v>0</v>
      </c>
      <c r="CM45" s="401">
        <v>0</v>
      </c>
      <c r="CN45" s="401">
        <v>4008</v>
      </c>
      <c r="CO45" s="401">
        <v>0</v>
      </c>
      <c r="CP45" s="401">
        <v>0</v>
      </c>
      <c r="CQ45" s="401">
        <v>0</v>
      </c>
      <c r="CR45" s="401">
        <v>0</v>
      </c>
      <c r="CS45" s="401">
        <v>0</v>
      </c>
      <c r="CT45" s="401">
        <v>0</v>
      </c>
      <c r="CU45" s="401">
        <v>0</v>
      </c>
      <c r="CV45" s="401">
        <v>0</v>
      </c>
      <c r="CW45" s="401">
        <v>0</v>
      </c>
      <c r="CX45" s="401">
        <v>0</v>
      </c>
      <c r="CY45" s="401">
        <v>0</v>
      </c>
      <c r="CZ45" s="401">
        <v>1725</v>
      </c>
      <c r="DA45" s="401">
        <v>0</v>
      </c>
      <c r="DB45" s="401">
        <v>0</v>
      </c>
      <c r="DC45" s="401">
        <v>0</v>
      </c>
      <c r="DD45" s="401">
        <v>0</v>
      </c>
      <c r="DE45" s="401">
        <v>0</v>
      </c>
      <c r="DF45" s="401">
        <v>0</v>
      </c>
      <c r="DG45" s="401">
        <v>0</v>
      </c>
      <c r="DH45" s="401">
        <v>0</v>
      </c>
      <c r="DI45" s="401">
        <v>2068</v>
      </c>
      <c r="DJ45" s="401">
        <v>0</v>
      </c>
      <c r="DK45" s="401">
        <v>0</v>
      </c>
      <c r="DL45" s="401">
        <v>13850</v>
      </c>
      <c r="DM45" s="401">
        <v>0</v>
      </c>
      <c r="DN45" s="401">
        <v>0</v>
      </c>
      <c r="DO45" s="401">
        <v>0</v>
      </c>
      <c r="DP45" s="401">
        <v>0</v>
      </c>
      <c r="DQ45" s="401">
        <v>0</v>
      </c>
      <c r="DR45" s="401">
        <v>24207</v>
      </c>
      <c r="DS45" s="401">
        <v>100</v>
      </c>
      <c r="DT45" s="401">
        <v>9156</v>
      </c>
      <c r="DU45" s="401">
        <v>39398</v>
      </c>
      <c r="DV45" s="401">
        <v>0</v>
      </c>
      <c r="DW45" s="401">
        <v>424041</v>
      </c>
      <c r="DX45" s="401">
        <v>34482</v>
      </c>
      <c r="DY45" s="401">
        <v>173914</v>
      </c>
      <c r="DZ45" s="401">
        <v>-4638</v>
      </c>
      <c r="EA45" s="401">
        <v>89520</v>
      </c>
      <c r="EB45" s="401">
        <v>1706</v>
      </c>
      <c r="EC45" s="401">
        <v>10000</v>
      </c>
      <c r="ED45" s="401">
        <v>-6000</v>
      </c>
      <c r="EE45" s="401">
        <v>263434</v>
      </c>
      <c r="EF45" s="401">
        <v>-2932</v>
      </c>
      <c r="EG45" s="401">
        <v>368000</v>
      </c>
      <c r="EH45" s="401">
        <v>44000</v>
      </c>
      <c r="EI45" s="401">
        <v>460000</v>
      </c>
      <c r="EJ45" s="401">
        <v>50000</v>
      </c>
    </row>
    <row r="46" spans="1:140" x14ac:dyDescent="0.35">
      <c r="A46" s="398" t="s">
        <v>1295</v>
      </c>
      <c r="B46" s="401">
        <v>26330</v>
      </c>
      <c r="C46" s="401">
        <v>5040</v>
      </c>
      <c r="D46" s="401">
        <v>0</v>
      </c>
      <c r="E46" s="401">
        <v>18773</v>
      </c>
      <c r="F46" s="401">
        <v>20524</v>
      </c>
      <c r="G46" s="401">
        <v>0</v>
      </c>
      <c r="H46" s="401">
        <v>14985</v>
      </c>
      <c r="I46" s="401">
        <v>0</v>
      </c>
      <c r="J46" s="401">
        <v>0</v>
      </c>
      <c r="K46" s="401">
        <v>0</v>
      </c>
      <c r="L46" s="401">
        <v>0</v>
      </c>
      <c r="M46" s="401">
        <v>0</v>
      </c>
      <c r="N46" s="401">
        <v>86354</v>
      </c>
      <c r="O46" s="401">
        <v>0</v>
      </c>
      <c r="P46" s="401">
        <v>0</v>
      </c>
      <c r="Q46" s="401">
        <v>1819</v>
      </c>
      <c r="R46" s="401">
        <v>1778</v>
      </c>
      <c r="S46" s="401">
        <v>0</v>
      </c>
      <c r="T46" s="401">
        <v>11776</v>
      </c>
      <c r="U46" s="401">
        <v>0</v>
      </c>
      <c r="V46" s="401">
        <v>0</v>
      </c>
      <c r="W46" s="401">
        <v>0</v>
      </c>
      <c r="X46" s="401">
        <v>883</v>
      </c>
      <c r="Y46" s="401">
        <v>0</v>
      </c>
      <c r="Z46" s="401">
        <v>0</v>
      </c>
      <c r="AA46" s="401">
        <v>0</v>
      </c>
      <c r="AB46" s="401">
        <v>0</v>
      </c>
      <c r="AC46" s="401">
        <v>0</v>
      </c>
      <c r="AD46" s="401">
        <v>0</v>
      </c>
      <c r="AE46" s="401">
        <v>0</v>
      </c>
      <c r="AF46" s="401">
        <v>0</v>
      </c>
      <c r="AG46" s="401">
        <v>0</v>
      </c>
      <c r="AH46" s="401">
        <v>0</v>
      </c>
      <c r="AI46" s="401">
        <v>6271</v>
      </c>
      <c r="AJ46" s="401">
        <v>0</v>
      </c>
      <c r="AK46" s="401">
        <v>0</v>
      </c>
      <c r="AL46" s="401">
        <v>0</v>
      </c>
      <c r="AM46" s="401">
        <v>0</v>
      </c>
      <c r="AN46" s="401">
        <v>0</v>
      </c>
      <c r="AO46" s="401">
        <v>7292</v>
      </c>
      <c r="AP46" s="401">
        <v>14906</v>
      </c>
      <c r="AQ46" s="401">
        <v>0</v>
      </c>
      <c r="AR46" s="401">
        <v>11858</v>
      </c>
      <c r="AS46" s="401">
        <v>1530</v>
      </c>
      <c r="AT46" s="401">
        <v>0</v>
      </c>
      <c r="AU46" s="401">
        <v>21584</v>
      </c>
      <c r="AV46" s="401">
        <v>96</v>
      </c>
      <c r="AW46" s="401">
        <v>660</v>
      </c>
      <c r="AX46" s="401">
        <v>1968</v>
      </c>
      <c r="AY46" s="401">
        <v>3</v>
      </c>
      <c r="AZ46" s="401">
        <v>0</v>
      </c>
      <c r="BA46" s="401">
        <v>0</v>
      </c>
      <c r="BB46" s="401">
        <v>0</v>
      </c>
      <c r="BC46" s="401">
        <v>0</v>
      </c>
      <c r="BD46" s="401">
        <v>75</v>
      </c>
      <c r="BE46" s="401">
        <v>0</v>
      </c>
      <c r="BF46" s="401">
        <v>0</v>
      </c>
      <c r="BG46" s="401">
        <v>383</v>
      </c>
      <c r="BH46" s="401">
        <v>0</v>
      </c>
      <c r="BI46" s="401">
        <v>151</v>
      </c>
      <c r="BJ46" s="401">
        <v>0</v>
      </c>
      <c r="BK46" s="401">
        <v>0</v>
      </c>
      <c r="BL46" s="401">
        <v>0</v>
      </c>
      <c r="BM46" s="401">
        <v>0</v>
      </c>
      <c r="BN46" s="401">
        <v>0</v>
      </c>
      <c r="BO46" s="401">
        <v>0</v>
      </c>
      <c r="BP46" s="401">
        <v>0</v>
      </c>
      <c r="BQ46" s="401">
        <v>0</v>
      </c>
      <c r="BR46" s="401">
        <v>0</v>
      </c>
      <c r="BS46" s="401">
        <v>0</v>
      </c>
      <c r="BT46" s="401">
        <v>0</v>
      </c>
      <c r="BU46" s="401">
        <v>0</v>
      </c>
      <c r="BV46" s="401">
        <v>0</v>
      </c>
      <c r="BW46" s="401">
        <v>0</v>
      </c>
      <c r="BX46" s="401">
        <v>0</v>
      </c>
      <c r="BY46" s="401">
        <v>0</v>
      </c>
      <c r="BZ46" s="401">
        <v>0</v>
      </c>
      <c r="CA46" s="401">
        <v>0</v>
      </c>
      <c r="CB46" s="401">
        <v>71</v>
      </c>
      <c r="CC46" s="401">
        <v>0</v>
      </c>
      <c r="CD46" s="401">
        <v>0</v>
      </c>
      <c r="CE46" s="401">
        <v>0</v>
      </c>
      <c r="CF46" s="401">
        <v>0</v>
      </c>
      <c r="CG46" s="401">
        <v>0</v>
      </c>
      <c r="CH46" s="401">
        <v>3419</v>
      </c>
      <c r="CI46" s="401">
        <v>40</v>
      </c>
      <c r="CJ46" s="401">
        <v>0</v>
      </c>
      <c r="CK46" s="401">
        <v>0</v>
      </c>
      <c r="CL46" s="401">
        <v>0</v>
      </c>
      <c r="CM46" s="401">
        <v>0</v>
      </c>
      <c r="CN46" s="401">
        <v>0</v>
      </c>
      <c r="CO46" s="401">
        <v>0</v>
      </c>
      <c r="CP46" s="401">
        <v>0</v>
      </c>
      <c r="CQ46" s="401">
        <v>0</v>
      </c>
      <c r="CR46" s="401">
        <v>0</v>
      </c>
      <c r="CS46" s="401">
        <v>0</v>
      </c>
      <c r="CT46" s="401">
        <v>0</v>
      </c>
      <c r="CU46" s="401">
        <v>0</v>
      </c>
      <c r="CV46" s="401">
        <v>0</v>
      </c>
      <c r="CW46" s="401">
        <v>44673</v>
      </c>
      <c r="CX46" s="401">
        <v>11613</v>
      </c>
      <c r="CY46" s="401">
        <v>0</v>
      </c>
      <c r="CZ46" s="401">
        <v>0</v>
      </c>
      <c r="DA46" s="401">
        <v>3530</v>
      </c>
      <c r="DB46" s="401">
        <v>0</v>
      </c>
      <c r="DC46" s="401">
        <v>0</v>
      </c>
      <c r="DD46" s="401">
        <v>0</v>
      </c>
      <c r="DE46" s="401">
        <v>0</v>
      </c>
      <c r="DF46" s="401">
        <v>0</v>
      </c>
      <c r="DG46" s="401">
        <v>0</v>
      </c>
      <c r="DH46" s="401">
        <v>0</v>
      </c>
      <c r="DI46" s="401">
        <v>31473</v>
      </c>
      <c r="DJ46" s="401">
        <v>9006</v>
      </c>
      <c r="DK46" s="401">
        <v>2201</v>
      </c>
      <c r="DL46" s="401">
        <v>0</v>
      </c>
      <c r="DM46" s="401">
        <v>0</v>
      </c>
      <c r="DN46" s="401">
        <v>0</v>
      </c>
      <c r="DO46" s="401">
        <v>0</v>
      </c>
      <c r="DP46" s="401">
        <v>0</v>
      </c>
      <c r="DQ46" s="401">
        <v>0</v>
      </c>
      <c r="DR46" s="401">
        <v>87236</v>
      </c>
      <c r="DS46" s="401">
        <v>3012</v>
      </c>
      <c r="DT46" s="401">
        <v>484</v>
      </c>
      <c r="DU46" s="401">
        <v>267321</v>
      </c>
      <c r="DV46" s="401">
        <v>0</v>
      </c>
      <c r="DW46" s="401">
        <v>866127</v>
      </c>
      <c r="DX46" s="401">
        <v>247735</v>
      </c>
      <c r="DY46" s="401">
        <v>376064</v>
      </c>
      <c r="DZ46" s="401">
        <v>-35568</v>
      </c>
      <c r="EA46" s="401">
        <v>84901</v>
      </c>
      <c r="EB46" s="401">
        <v>-262</v>
      </c>
      <c r="EC46" s="401">
        <v>100000</v>
      </c>
      <c r="ED46" s="401">
        <v>-100000</v>
      </c>
      <c r="EE46" s="401">
        <v>460965</v>
      </c>
      <c r="EF46" s="401">
        <v>-35830</v>
      </c>
      <c r="EG46" s="401">
        <v>867000</v>
      </c>
      <c r="EH46" s="401">
        <v>0</v>
      </c>
      <c r="EI46" s="401">
        <v>922000</v>
      </c>
      <c r="EJ46" s="401">
        <v>0</v>
      </c>
    </row>
    <row r="47" spans="1:140" x14ac:dyDescent="0.35">
      <c r="A47" s="398" t="s">
        <v>1184</v>
      </c>
      <c r="B47" s="401">
        <v>17938</v>
      </c>
      <c r="C47" s="401">
        <v>123</v>
      </c>
      <c r="D47" s="401">
        <v>0</v>
      </c>
      <c r="E47" s="401">
        <v>8761</v>
      </c>
      <c r="F47" s="401">
        <v>0</v>
      </c>
      <c r="G47" s="401">
        <v>0</v>
      </c>
      <c r="H47" s="401">
        <v>6706</v>
      </c>
      <c r="I47" s="401">
        <v>0</v>
      </c>
      <c r="J47" s="401">
        <v>0</v>
      </c>
      <c r="K47" s="401">
        <v>0</v>
      </c>
      <c r="L47" s="401">
        <v>0</v>
      </c>
      <c r="M47" s="401">
        <v>0</v>
      </c>
      <c r="N47" s="401">
        <v>65510</v>
      </c>
      <c r="O47" s="401">
        <v>0</v>
      </c>
      <c r="P47" s="401">
        <v>0</v>
      </c>
      <c r="Q47" s="401">
        <v>941</v>
      </c>
      <c r="R47" s="401">
        <v>0</v>
      </c>
      <c r="S47" s="401">
        <v>0</v>
      </c>
      <c r="T47" s="401">
        <v>0</v>
      </c>
      <c r="U47" s="401">
        <v>0</v>
      </c>
      <c r="V47" s="401">
        <v>0</v>
      </c>
      <c r="W47" s="401">
        <v>0</v>
      </c>
      <c r="X47" s="401">
        <v>0</v>
      </c>
      <c r="Y47" s="401">
        <v>0</v>
      </c>
      <c r="Z47" s="401">
        <v>0</v>
      </c>
      <c r="AA47" s="401">
        <v>0</v>
      </c>
      <c r="AB47" s="401">
        <v>0</v>
      </c>
      <c r="AC47" s="401">
        <v>0</v>
      </c>
      <c r="AD47" s="401">
        <v>0</v>
      </c>
      <c r="AE47" s="401">
        <v>0</v>
      </c>
      <c r="AF47" s="401">
        <v>0</v>
      </c>
      <c r="AG47" s="401">
        <v>0</v>
      </c>
      <c r="AH47" s="401">
        <v>0</v>
      </c>
      <c r="AI47" s="401">
        <v>6049</v>
      </c>
      <c r="AJ47" s="401">
        <v>3620</v>
      </c>
      <c r="AK47" s="401">
        <v>0</v>
      </c>
      <c r="AL47" s="401">
        <v>0</v>
      </c>
      <c r="AM47" s="401">
        <v>0</v>
      </c>
      <c r="AN47" s="401">
        <v>0</v>
      </c>
      <c r="AO47" s="401">
        <v>1342</v>
      </c>
      <c r="AP47" s="401">
        <v>6106</v>
      </c>
      <c r="AQ47" s="401">
        <v>0</v>
      </c>
      <c r="AR47" s="401">
        <v>8727</v>
      </c>
      <c r="AS47" s="401">
        <v>285</v>
      </c>
      <c r="AT47" s="401">
        <v>0</v>
      </c>
      <c r="AU47" s="401">
        <v>4355</v>
      </c>
      <c r="AV47" s="401">
        <v>0</v>
      </c>
      <c r="AW47" s="401">
        <v>0</v>
      </c>
      <c r="AX47" s="401">
        <v>5177</v>
      </c>
      <c r="AY47" s="401">
        <v>0</v>
      </c>
      <c r="AZ47" s="401">
        <v>0</v>
      </c>
      <c r="BA47" s="401">
        <v>350</v>
      </c>
      <c r="BB47" s="401">
        <v>0</v>
      </c>
      <c r="BC47" s="401">
        <v>0</v>
      </c>
      <c r="BD47" s="401">
        <v>0</v>
      </c>
      <c r="BE47" s="401">
        <v>0</v>
      </c>
      <c r="BF47" s="401">
        <v>0</v>
      </c>
      <c r="BG47" s="401">
        <v>524</v>
      </c>
      <c r="BH47" s="401">
        <v>0</v>
      </c>
      <c r="BI47" s="401">
        <v>0</v>
      </c>
      <c r="BJ47" s="401">
        <v>0</v>
      </c>
      <c r="BK47" s="401">
        <v>0</v>
      </c>
      <c r="BL47" s="401">
        <v>0</v>
      </c>
      <c r="BM47" s="401">
        <v>0</v>
      </c>
      <c r="BN47" s="401">
        <v>0</v>
      </c>
      <c r="BO47" s="401">
        <v>0</v>
      </c>
      <c r="BP47" s="401">
        <v>715</v>
      </c>
      <c r="BQ47" s="401">
        <v>0</v>
      </c>
      <c r="BR47" s="401">
        <v>0</v>
      </c>
      <c r="BS47" s="401">
        <v>180</v>
      </c>
      <c r="BT47" s="401">
        <v>0</v>
      </c>
      <c r="BU47" s="401">
        <v>0</v>
      </c>
      <c r="BV47" s="401">
        <v>20</v>
      </c>
      <c r="BW47" s="401">
        <v>0</v>
      </c>
      <c r="BX47" s="401">
        <v>0</v>
      </c>
      <c r="BY47" s="401">
        <v>0</v>
      </c>
      <c r="BZ47" s="401">
        <v>0</v>
      </c>
      <c r="CA47" s="401">
        <v>0</v>
      </c>
      <c r="CB47" s="401">
        <v>0</v>
      </c>
      <c r="CC47" s="401">
        <v>0</v>
      </c>
      <c r="CD47" s="401">
        <v>0</v>
      </c>
      <c r="CE47" s="401">
        <v>2725</v>
      </c>
      <c r="CF47" s="401">
        <v>0</v>
      </c>
      <c r="CG47" s="401">
        <v>0</v>
      </c>
      <c r="CH47" s="401">
        <v>0</v>
      </c>
      <c r="CI47" s="401">
        <v>0</v>
      </c>
      <c r="CJ47" s="401">
        <v>0</v>
      </c>
      <c r="CK47" s="401">
        <v>0</v>
      </c>
      <c r="CL47" s="401">
        <v>0</v>
      </c>
      <c r="CM47" s="401">
        <v>0</v>
      </c>
      <c r="CN47" s="401">
        <v>756</v>
      </c>
      <c r="CO47" s="401">
        <v>0</v>
      </c>
      <c r="CP47" s="401">
        <v>0</v>
      </c>
      <c r="CQ47" s="401">
        <v>0</v>
      </c>
      <c r="CR47" s="401">
        <v>0</v>
      </c>
      <c r="CS47" s="401">
        <v>0</v>
      </c>
      <c r="CT47" s="401">
        <v>0</v>
      </c>
      <c r="CU47" s="401">
        <v>0</v>
      </c>
      <c r="CV47" s="401">
        <v>0</v>
      </c>
      <c r="CW47" s="401">
        <v>46360</v>
      </c>
      <c r="CX47" s="401">
        <v>0</v>
      </c>
      <c r="CY47" s="401">
        <v>0</v>
      </c>
      <c r="CZ47" s="401">
        <v>3738</v>
      </c>
      <c r="DA47" s="401">
        <v>0</v>
      </c>
      <c r="DB47" s="401">
        <v>0</v>
      </c>
      <c r="DC47" s="401">
        <v>0</v>
      </c>
      <c r="DD47" s="401">
        <v>0</v>
      </c>
      <c r="DE47" s="401">
        <v>0</v>
      </c>
      <c r="DF47" s="401">
        <v>0</v>
      </c>
      <c r="DG47" s="401">
        <v>0</v>
      </c>
      <c r="DH47" s="401">
        <v>0</v>
      </c>
      <c r="DI47" s="401">
        <v>20237</v>
      </c>
      <c r="DJ47" s="401">
        <v>0</v>
      </c>
      <c r="DK47" s="401">
        <v>1000</v>
      </c>
      <c r="DL47" s="401">
        <v>4534</v>
      </c>
      <c r="DM47" s="401">
        <v>0</v>
      </c>
      <c r="DN47" s="401">
        <v>0</v>
      </c>
      <c r="DO47" s="401">
        <v>0</v>
      </c>
      <c r="DP47" s="401">
        <v>0</v>
      </c>
      <c r="DQ47" s="401">
        <v>0</v>
      </c>
      <c r="DR47" s="401">
        <v>156834</v>
      </c>
      <c r="DS47" s="401">
        <v>1796</v>
      </c>
      <c r="DT47" s="401">
        <v>1951</v>
      </c>
      <c r="DU47" s="401">
        <v>55198</v>
      </c>
      <c r="DV47" s="401">
        <v>0</v>
      </c>
      <c r="DW47" s="401">
        <v>535911</v>
      </c>
      <c r="DX47" s="401">
        <v>35604</v>
      </c>
      <c r="DY47" s="401">
        <v>345000</v>
      </c>
      <c r="DZ47" s="401">
        <v>10867</v>
      </c>
      <c r="EA47" s="401">
        <v>17000</v>
      </c>
      <c r="EB47" s="401">
        <v>-1000</v>
      </c>
      <c r="EC47" s="401">
        <v>20000</v>
      </c>
      <c r="ED47" s="401">
        <v>-15000</v>
      </c>
      <c r="EE47" s="401">
        <v>362000</v>
      </c>
      <c r="EF47" s="401">
        <v>9867</v>
      </c>
      <c r="EG47" s="401">
        <v>540000</v>
      </c>
      <c r="EH47" s="401">
        <v>32000</v>
      </c>
      <c r="EI47" s="401">
        <v>550000</v>
      </c>
      <c r="EJ47" s="401">
        <v>32000</v>
      </c>
    </row>
    <row r="48" spans="1:140" x14ac:dyDescent="0.35">
      <c r="A48" s="398" t="s">
        <v>1190</v>
      </c>
      <c r="B48" s="401">
        <v>3862</v>
      </c>
      <c r="C48" s="401">
        <v>0</v>
      </c>
      <c r="D48" s="401">
        <v>0</v>
      </c>
      <c r="E48" s="401">
        <v>19308</v>
      </c>
      <c r="F48" s="401">
        <v>0</v>
      </c>
      <c r="G48" s="401">
        <v>0</v>
      </c>
      <c r="H48" s="401">
        <v>10352</v>
      </c>
      <c r="I48" s="401">
        <v>0</v>
      </c>
      <c r="J48" s="401">
        <v>0</v>
      </c>
      <c r="K48" s="401">
        <v>0</v>
      </c>
      <c r="L48" s="401">
        <v>0</v>
      </c>
      <c r="M48" s="401">
        <v>0</v>
      </c>
      <c r="N48" s="401">
        <v>19693</v>
      </c>
      <c r="O48" s="401">
        <v>0</v>
      </c>
      <c r="P48" s="401">
        <v>0</v>
      </c>
      <c r="Q48" s="401">
        <v>0</v>
      </c>
      <c r="R48" s="401">
        <v>0</v>
      </c>
      <c r="S48" s="401">
        <v>0</v>
      </c>
      <c r="T48" s="401">
        <v>0</v>
      </c>
      <c r="U48" s="401">
        <v>0</v>
      </c>
      <c r="V48" s="401">
        <v>0</v>
      </c>
      <c r="W48" s="401">
        <v>0</v>
      </c>
      <c r="X48" s="401">
        <v>0</v>
      </c>
      <c r="Y48" s="401">
        <v>0</v>
      </c>
      <c r="Z48" s="401">
        <v>0</v>
      </c>
      <c r="AA48" s="401">
        <v>0</v>
      </c>
      <c r="AB48" s="401">
        <v>0</v>
      </c>
      <c r="AC48" s="401">
        <v>0</v>
      </c>
      <c r="AD48" s="401">
        <v>0</v>
      </c>
      <c r="AE48" s="401">
        <v>0</v>
      </c>
      <c r="AF48" s="401">
        <v>0</v>
      </c>
      <c r="AG48" s="401">
        <v>0</v>
      </c>
      <c r="AH48" s="401">
        <v>0</v>
      </c>
      <c r="AI48" s="401">
        <v>100</v>
      </c>
      <c r="AJ48" s="401">
        <v>4010</v>
      </c>
      <c r="AK48" s="401">
        <v>0</v>
      </c>
      <c r="AL48" s="401">
        <v>0</v>
      </c>
      <c r="AM48" s="401">
        <v>0</v>
      </c>
      <c r="AN48" s="401">
        <v>0</v>
      </c>
      <c r="AO48" s="401">
        <v>14938</v>
      </c>
      <c r="AP48" s="401">
        <v>0</v>
      </c>
      <c r="AQ48" s="401">
        <v>0</v>
      </c>
      <c r="AR48" s="401">
        <v>22757</v>
      </c>
      <c r="AS48" s="401">
        <v>0</v>
      </c>
      <c r="AT48" s="401">
        <v>0</v>
      </c>
      <c r="AU48" s="401">
        <v>15627</v>
      </c>
      <c r="AV48" s="401">
        <v>0</v>
      </c>
      <c r="AW48" s="401">
        <v>0</v>
      </c>
      <c r="AX48" s="401">
        <v>533</v>
      </c>
      <c r="AY48" s="401">
        <v>0</v>
      </c>
      <c r="AZ48" s="401">
        <v>0</v>
      </c>
      <c r="BA48" s="401">
        <v>0</v>
      </c>
      <c r="BB48" s="401">
        <v>0</v>
      </c>
      <c r="BC48" s="401">
        <v>0</v>
      </c>
      <c r="BD48" s="401">
        <v>2209</v>
      </c>
      <c r="BE48" s="401">
        <v>0</v>
      </c>
      <c r="BF48" s="401">
        <v>0</v>
      </c>
      <c r="BG48" s="401">
        <v>100</v>
      </c>
      <c r="BH48" s="401">
        <v>0</v>
      </c>
      <c r="BI48" s="401">
        <v>0</v>
      </c>
      <c r="BJ48" s="401">
        <v>0</v>
      </c>
      <c r="BK48" s="401">
        <v>0</v>
      </c>
      <c r="BL48" s="401">
        <v>0</v>
      </c>
      <c r="BM48" s="401">
        <v>500</v>
      </c>
      <c r="BN48" s="401">
        <v>0</v>
      </c>
      <c r="BO48" s="401">
        <v>0</v>
      </c>
      <c r="BP48" s="401">
        <v>0</v>
      </c>
      <c r="BQ48" s="401">
        <v>0</v>
      </c>
      <c r="BR48" s="401">
        <v>0</v>
      </c>
      <c r="BS48" s="401">
        <v>0</v>
      </c>
      <c r="BT48" s="401">
        <v>0</v>
      </c>
      <c r="BU48" s="401">
        <v>0</v>
      </c>
      <c r="BV48" s="401">
        <v>0</v>
      </c>
      <c r="BW48" s="401">
        <v>0</v>
      </c>
      <c r="BX48" s="401">
        <v>0</v>
      </c>
      <c r="BY48" s="401">
        <v>0</v>
      </c>
      <c r="BZ48" s="401">
        <v>0</v>
      </c>
      <c r="CA48" s="401">
        <v>0</v>
      </c>
      <c r="CB48" s="401">
        <v>0</v>
      </c>
      <c r="CC48" s="401">
        <v>0</v>
      </c>
      <c r="CD48" s="401">
        <v>0</v>
      </c>
      <c r="CE48" s="401">
        <v>396</v>
      </c>
      <c r="CF48" s="401">
        <v>0</v>
      </c>
      <c r="CG48" s="401">
        <v>0</v>
      </c>
      <c r="CH48" s="401">
        <v>0</v>
      </c>
      <c r="CI48" s="401">
        <v>0</v>
      </c>
      <c r="CJ48" s="401">
        <v>0</v>
      </c>
      <c r="CK48" s="401">
        <v>0</v>
      </c>
      <c r="CL48" s="401">
        <v>0</v>
      </c>
      <c r="CM48" s="401">
        <v>0</v>
      </c>
      <c r="CN48" s="401">
        <v>0</v>
      </c>
      <c r="CO48" s="401">
        <v>0</v>
      </c>
      <c r="CP48" s="401">
        <v>0</v>
      </c>
      <c r="CQ48" s="401">
        <v>0</v>
      </c>
      <c r="CR48" s="401">
        <v>0</v>
      </c>
      <c r="CS48" s="401">
        <v>0</v>
      </c>
      <c r="CT48" s="401">
        <v>2035</v>
      </c>
      <c r="CU48" s="401">
        <v>0</v>
      </c>
      <c r="CV48" s="401">
        <v>0</v>
      </c>
      <c r="CW48" s="401">
        <v>29716</v>
      </c>
      <c r="CX48" s="401">
        <v>0</v>
      </c>
      <c r="CY48" s="401">
        <v>0</v>
      </c>
      <c r="CZ48" s="401">
        <v>0</v>
      </c>
      <c r="DA48" s="401">
        <v>0</v>
      </c>
      <c r="DB48" s="401">
        <v>0</v>
      </c>
      <c r="DC48" s="401">
        <v>0</v>
      </c>
      <c r="DD48" s="401">
        <v>0</v>
      </c>
      <c r="DE48" s="401">
        <v>0</v>
      </c>
      <c r="DF48" s="401">
        <v>0</v>
      </c>
      <c r="DG48" s="401">
        <v>0</v>
      </c>
      <c r="DH48" s="401">
        <v>0</v>
      </c>
      <c r="DI48" s="401">
        <v>23266</v>
      </c>
      <c r="DJ48" s="401">
        <v>0</v>
      </c>
      <c r="DK48" s="401">
        <v>8654</v>
      </c>
      <c r="DL48" s="401">
        <v>1008</v>
      </c>
      <c r="DM48" s="401">
        <v>0</v>
      </c>
      <c r="DN48" s="401">
        <v>0</v>
      </c>
      <c r="DO48" s="401">
        <v>0</v>
      </c>
      <c r="DP48" s="401">
        <v>0</v>
      </c>
      <c r="DQ48" s="401">
        <v>0</v>
      </c>
      <c r="DR48" s="401">
        <v>84294</v>
      </c>
      <c r="DS48" s="401">
        <v>15111</v>
      </c>
      <c r="DT48" s="401">
        <v>9211</v>
      </c>
      <c r="DU48" s="401">
        <v>63156</v>
      </c>
      <c r="DV48" s="401">
        <v>0</v>
      </c>
      <c r="DW48" s="401">
        <v>571506</v>
      </c>
      <c r="DX48" s="401">
        <v>33380</v>
      </c>
      <c r="DY48" s="401">
        <v>359365</v>
      </c>
      <c r="DZ48" s="401">
        <v>108000</v>
      </c>
      <c r="EA48" s="401">
        <v>19980</v>
      </c>
      <c r="EB48" s="401">
        <v>-1075</v>
      </c>
      <c r="EC48" s="401">
        <v>116777</v>
      </c>
      <c r="ED48" s="401">
        <v>0</v>
      </c>
      <c r="EE48" s="401">
        <v>379345</v>
      </c>
      <c r="EF48" s="401">
        <v>106925</v>
      </c>
      <c r="EG48" s="401">
        <v>426000</v>
      </c>
      <c r="EH48" s="401">
        <v>0</v>
      </c>
      <c r="EI48" s="401">
        <v>497000</v>
      </c>
      <c r="EJ48" s="401">
        <v>0</v>
      </c>
    </row>
    <row r="49" spans="1:140" x14ac:dyDescent="0.35">
      <c r="A49" s="398" t="s">
        <v>1876</v>
      </c>
      <c r="B49" s="401">
        <v>8279.9249999999993</v>
      </c>
      <c r="C49" s="401">
        <v>0</v>
      </c>
      <c r="D49" s="401">
        <v>0</v>
      </c>
      <c r="E49" s="401">
        <v>27.25</v>
      </c>
      <c r="F49" s="401">
        <v>0</v>
      </c>
      <c r="G49" s="401">
        <v>0</v>
      </c>
      <c r="H49" s="401">
        <v>118.11499999999999</v>
      </c>
      <c r="I49" s="401">
        <v>0</v>
      </c>
      <c r="J49" s="401">
        <v>0</v>
      </c>
      <c r="K49" s="401">
        <v>0</v>
      </c>
      <c r="L49" s="401">
        <v>0</v>
      </c>
      <c r="M49" s="401">
        <v>0</v>
      </c>
      <c r="N49" s="401">
        <v>37728.377</v>
      </c>
      <c r="O49" s="401">
        <v>0</v>
      </c>
      <c r="P49" s="401">
        <v>0</v>
      </c>
      <c r="Q49" s="401">
        <v>0</v>
      </c>
      <c r="R49" s="401">
        <v>0</v>
      </c>
      <c r="S49" s="401">
        <v>0</v>
      </c>
      <c r="T49" s="401">
        <v>0</v>
      </c>
      <c r="U49" s="401">
        <v>0</v>
      </c>
      <c r="V49" s="401">
        <v>0</v>
      </c>
      <c r="W49" s="401">
        <v>0</v>
      </c>
      <c r="X49" s="401">
        <v>0</v>
      </c>
      <c r="Y49" s="401">
        <v>0</v>
      </c>
      <c r="Z49" s="401">
        <v>0</v>
      </c>
      <c r="AA49" s="401">
        <v>0</v>
      </c>
      <c r="AB49" s="401">
        <v>0</v>
      </c>
      <c r="AC49" s="401">
        <v>0</v>
      </c>
      <c r="AD49" s="401">
        <v>0</v>
      </c>
      <c r="AE49" s="401">
        <v>0</v>
      </c>
      <c r="AF49" s="401">
        <v>0</v>
      </c>
      <c r="AG49" s="401">
        <v>0</v>
      </c>
      <c r="AH49" s="401">
        <v>0</v>
      </c>
      <c r="AI49" s="401">
        <v>600</v>
      </c>
      <c r="AJ49" s="401">
        <v>0</v>
      </c>
      <c r="AK49" s="401">
        <v>0</v>
      </c>
      <c r="AL49" s="401">
        <v>0</v>
      </c>
      <c r="AM49" s="401">
        <v>0</v>
      </c>
      <c r="AN49" s="401">
        <v>0</v>
      </c>
      <c r="AO49" s="401">
        <v>29804.647000000001</v>
      </c>
      <c r="AP49" s="401">
        <v>4508.74</v>
      </c>
      <c r="AQ49" s="401">
        <v>1418.65851</v>
      </c>
      <c r="AR49" s="401">
        <v>1033.3920000000001</v>
      </c>
      <c r="AS49" s="401">
        <v>0</v>
      </c>
      <c r="AT49" s="401">
        <v>6.8380000000000001</v>
      </c>
      <c r="AU49" s="401">
        <v>7469.7179999999998</v>
      </c>
      <c r="AV49" s="401">
        <v>0</v>
      </c>
      <c r="AW49" s="401">
        <v>0</v>
      </c>
      <c r="AX49" s="401">
        <v>200</v>
      </c>
      <c r="AY49" s="401">
        <v>0</v>
      </c>
      <c r="AZ49" s="401">
        <v>0</v>
      </c>
      <c r="BA49" s="401">
        <v>0</v>
      </c>
      <c r="BB49" s="401">
        <v>0</v>
      </c>
      <c r="BC49" s="401">
        <v>0</v>
      </c>
      <c r="BD49" s="401">
        <v>325.48</v>
      </c>
      <c r="BE49" s="401">
        <v>0</v>
      </c>
      <c r="BF49" s="401">
        <v>0</v>
      </c>
      <c r="BG49" s="401">
        <v>0</v>
      </c>
      <c r="BH49" s="401">
        <v>0</v>
      </c>
      <c r="BI49" s="401">
        <v>0</v>
      </c>
      <c r="BJ49" s="401">
        <v>0</v>
      </c>
      <c r="BK49" s="401">
        <v>0</v>
      </c>
      <c r="BL49" s="401">
        <v>0</v>
      </c>
      <c r="BM49" s="401">
        <v>0</v>
      </c>
      <c r="BN49" s="401">
        <v>0</v>
      </c>
      <c r="BO49" s="401">
        <v>0</v>
      </c>
      <c r="BP49" s="401">
        <v>33.106000000000002</v>
      </c>
      <c r="BQ49" s="401">
        <v>0</v>
      </c>
      <c r="BR49" s="401">
        <v>0</v>
      </c>
      <c r="BS49" s="401">
        <v>0</v>
      </c>
      <c r="BT49" s="401">
        <v>0</v>
      </c>
      <c r="BU49" s="401">
        <v>0</v>
      </c>
      <c r="BV49" s="401">
        <v>0</v>
      </c>
      <c r="BW49" s="401">
        <v>0</v>
      </c>
      <c r="BX49" s="401">
        <v>0</v>
      </c>
      <c r="BY49" s="401">
        <v>0</v>
      </c>
      <c r="BZ49" s="401">
        <v>0</v>
      </c>
      <c r="CA49" s="401">
        <v>0</v>
      </c>
      <c r="CB49" s="401">
        <v>0</v>
      </c>
      <c r="CC49" s="401">
        <v>0</v>
      </c>
      <c r="CD49" s="401">
        <v>0</v>
      </c>
      <c r="CE49" s="401">
        <v>0</v>
      </c>
      <c r="CF49" s="401">
        <v>0</v>
      </c>
      <c r="CG49" s="401">
        <v>0</v>
      </c>
      <c r="CH49" s="401">
        <v>0</v>
      </c>
      <c r="CI49" s="401">
        <v>0</v>
      </c>
      <c r="CJ49" s="401">
        <v>0</v>
      </c>
      <c r="CK49" s="401">
        <v>0</v>
      </c>
      <c r="CL49" s="401">
        <v>0</v>
      </c>
      <c r="CM49" s="401">
        <v>0</v>
      </c>
      <c r="CN49" s="401">
        <v>0</v>
      </c>
      <c r="CO49" s="401">
        <v>0</v>
      </c>
      <c r="CP49" s="401">
        <v>0</v>
      </c>
      <c r="CQ49" s="401">
        <v>0</v>
      </c>
      <c r="CR49" s="401">
        <v>0</v>
      </c>
      <c r="CS49" s="401">
        <v>0</v>
      </c>
      <c r="CT49" s="401">
        <v>0</v>
      </c>
      <c r="CU49" s="401">
        <v>0</v>
      </c>
      <c r="CV49" s="401">
        <v>0</v>
      </c>
      <c r="CW49" s="401">
        <v>11117.52</v>
      </c>
      <c r="CX49" s="401">
        <v>0</v>
      </c>
      <c r="CY49" s="401">
        <v>34.028750000000002</v>
      </c>
      <c r="CZ49" s="401">
        <v>0</v>
      </c>
      <c r="DA49" s="401">
        <v>909.63199999999995</v>
      </c>
      <c r="DB49" s="401">
        <v>0</v>
      </c>
      <c r="DC49" s="401">
        <v>0</v>
      </c>
      <c r="DD49" s="401">
        <v>0</v>
      </c>
      <c r="DE49" s="401">
        <v>0</v>
      </c>
      <c r="DF49" s="401">
        <v>0</v>
      </c>
      <c r="DG49" s="401">
        <v>0</v>
      </c>
      <c r="DH49" s="401">
        <v>0</v>
      </c>
      <c r="DI49" s="401">
        <v>2100</v>
      </c>
      <c r="DJ49" s="401">
        <v>0</v>
      </c>
      <c r="DK49" s="401">
        <v>576.80999999999995</v>
      </c>
      <c r="DL49" s="401">
        <v>13248.379000000001</v>
      </c>
      <c r="DM49" s="401">
        <v>0</v>
      </c>
      <c r="DN49" s="401">
        <v>0</v>
      </c>
      <c r="DO49" s="401">
        <v>0</v>
      </c>
      <c r="DP49" s="401">
        <v>0</v>
      </c>
      <c r="DQ49" s="401">
        <v>0</v>
      </c>
      <c r="DR49" s="401">
        <v>62648.307999999997</v>
      </c>
      <c r="DS49" s="401">
        <v>9772.0689999999995</v>
      </c>
      <c r="DT49" s="401">
        <v>5059.5600000000004</v>
      </c>
      <c r="DU49" s="401">
        <v>40024.343999999997</v>
      </c>
      <c r="DV49" s="401">
        <v>0</v>
      </c>
      <c r="DW49" s="401">
        <v>559247.51858000003</v>
      </c>
      <c r="DX49" s="401">
        <v>15832.964190000001</v>
      </c>
      <c r="DY49" s="401">
        <v>285467.69300000003</v>
      </c>
      <c r="DZ49" s="401">
        <v>-600</v>
      </c>
      <c r="EA49" s="401">
        <v>86605.226150000002</v>
      </c>
      <c r="EB49" s="401">
        <v>-3988.4382300000002</v>
      </c>
      <c r="EC49" s="401">
        <v>70000</v>
      </c>
      <c r="ED49" s="401">
        <v>32000</v>
      </c>
      <c r="EE49" s="401">
        <v>372072.91914999997</v>
      </c>
      <c r="EF49" s="401">
        <v>-4588.4382299999997</v>
      </c>
      <c r="EG49" s="401">
        <v>480000</v>
      </c>
      <c r="EH49" s="401">
        <v>-102000</v>
      </c>
      <c r="EI49" s="401">
        <v>546000</v>
      </c>
      <c r="EJ49" s="401">
        <v>-88000</v>
      </c>
    </row>
    <row r="50" spans="1:140" x14ac:dyDescent="0.35">
      <c r="A50" s="398" t="s">
        <v>1214</v>
      </c>
      <c r="B50" s="401">
        <v>18510</v>
      </c>
      <c r="C50" s="401">
        <v>0</v>
      </c>
      <c r="D50" s="401">
        <v>0</v>
      </c>
      <c r="E50" s="401">
        <v>8096</v>
      </c>
      <c r="F50" s="401">
        <v>0</v>
      </c>
      <c r="G50" s="401">
        <v>0</v>
      </c>
      <c r="H50" s="401">
        <v>2856</v>
      </c>
      <c r="I50" s="401">
        <v>0</v>
      </c>
      <c r="J50" s="401">
        <v>0</v>
      </c>
      <c r="K50" s="401">
        <v>0</v>
      </c>
      <c r="L50" s="401">
        <v>0</v>
      </c>
      <c r="M50" s="401">
        <v>0</v>
      </c>
      <c r="N50" s="401">
        <v>81549</v>
      </c>
      <c r="O50" s="401">
        <v>0</v>
      </c>
      <c r="P50" s="401">
        <v>0</v>
      </c>
      <c r="Q50" s="401">
        <v>460</v>
      </c>
      <c r="R50" s="401">
        <v>0</v>
      </c>
      <c r="S50" s="401">
        <v>0</v>
      </c>
      <c r="T50" s="401">
        <v>4029</v>
      </c>
      <c r="U50" s="401">
        <v>0</v>
      </c>
      <c r="V50" s="401">
        <v>0</v>
      </c>
      <c r="W50" s="401">
        <v>23231</v>
      </c>
      <c r="X50" s="401">
        <v>0</v>
      </c>
      <c r="Y50" s="401">
        <v>0</v>
      </c>
      <c r="Z50" s="401">
        <v>5863</v>
      </c>
      <c r="AA50" s="401">
        <v>0</v>
      </c>
      <c r="AB50" s="401">
        <v>0</v>
      </c>
      <c r="AC50" s="401">
        <v>0</v>
      </c>
      <c r="AD50" s="401">
        <v>0</v>
      </c>
      <c r="AE50" s="401">
        <v>0</v>
      </c>
      <c r="AF50" s="401">
        <v>8187</v>
      </c>
      <c r="AG50" s="401">
        <v>0</v>
      </c>
      <c r="AH50" s="401">
        <v>0</v>
      </c>
      <c r="AI50" s="401">
        <v>778</v>
      </c>
      <c r="AJ50" s="401">
        <v>0</v>
      </c>
      <c r="AK50" s="401">
        <v>0</v>
      </c>
      <c r="AL50" s="401">
        <v>11341</v>
      </c>
      <c r="AM50" s="401">
        <v>22</v>
      </c>
      <c r="AN50" s="401">
        <v>0</v>
      </c>
      <c r="AO50" s="401">
        <v>74949</v>
      </c>
      <c r="AP50" s="401">
        <v>0</v>
      </c>
      <c r="AQ50" s="401">
        <v>3000</v>
      </c>
      <c r="AR50" s="401">
        <v>1580</v>
      </c>
      <c r="AS50" s="401">
        <v>280</v>
      </c>
      <c r="AT50" s="401">
        <v>0</v>
      </c>
      <c r="AU50" s="401">
        <v>6409</v>
      </c>
      <c r="AV50" s="401">
        <v>0</v>
      </c>
      <c r="AW50" s="401">
        <v>0</v>
      </c>
      <c r="AX50" s="401">
        <v>471</v>
      </c>
      <c r="AY50" s="401">
        <v>0</v>
      </c>
      <c r="AZ50" s="401">
        <v>0</v>
      </c>
      <c r="BA50" s="401">
        <v>0</v>
      </c>
      <c r="BB50" s="401">
        <v>0</v>
      </c>
      <c r="BC50" s="401">
        <v>0</v>
      </c>
      <c r="BD50" s="401">
        <v>0</v>
      </c>
      <c r="BE50" s="401">
        <v>0</v>
      </c>
      <c r="BF50" s="401">
        <v>0</v>
      </c>
      <c r="BG50" s="401">
        <v>0</v>
      </c>
      <c r="BH50" s="401">
        <v>0</v>
      </c>
      <c r="BI50" s="401">
        <v>0</v>
      </c>
      <c r="BJ50" s="401">
        <v>1354</v>
      </c>
      <c r="BK50" s="401">
        <v>0</v>
      </c>
      <c r="BL50" s="401">
        <v>0</v>
      </c>
      <c r="BM50" s="401">
        <v>0</v>
      </c>
      <c r="BN50" s="401">
        <v>0</v>
      </c>
      <c r="BO50" s="401">
        <v>0</v>
      </c>
      <c r="BP50" s="401">
        <v>5206</v>
      </c>
      <c r="BQ50" s="401">
        <v>0</v>
      </c>
      <c r="BR50" s="401">
        <v>0</v>
      </c>
      <c r="BS50" s="401">
        <v>2641</v>
      </c>
      <c r="BT50" s="401">
        <v>0</v>
      </c>
      <c r="BU50" s="401">
        <v>0</v>
      </c>
      <c r="BV50" s="401">
        <v>0</v>
      </c>
      <c r="BW50" s="401">
        <v>0</v>
      </c>
      <c r="BX50" s="401">
        <v>0</v>
      </c>
      <c r="BY50" s="401">
        <v>0</v>
      </c>
      <c r="BZ50" s="401">
        <v>0</v>
      </c>
      <c r="CA50" s="401">
        <v>0</v>
      </c>
      <c r="CB50" s="401">
        <v>0</v>
      </c>
      <c r="CC50" s="401">
        <v>0</v>
      </c>
      <c r="CD50" s="401">
        <v>0</v>
      </c>
      <c r="CE50" s="401">
        <v>22429</v>
      </c>
      <c r="CF50" s="401">
        <v>0</v>
      </c>
      <c r="CG50" s="401">
        <v>0</v>
      </c>
      <c r="CH50" s="401">
        <v>149</v>
      </c>
      <c r="CI50" s="401">
        <v>0</v>
      </c>
      <c r="CJ50" s="401">
        <v>0</v>
      </c>
      <c r="CK50" s="401">
        <v>0</v>
      </c>
      <c r="CL50" s="401">
        <v>0</v>
      </c>
      <c r="CM50" s="401">
        <v>0</v>
      </c>
      <c r="CN50" s="401">
        <v>0</v>
      </c>
      <c r="CO50" s="401">
        <v>0</v>
      </c>
      <c r="CP50" s="401">
        <v>0</v>
      </c>
      <c r="CQ50" s="401">
        <v>0</v>
      </c>
      <c r="CR50" s="401">
        <v>0</v>
      </c>
      <c r="CS50" s="401">
        <v>0</v>
      </c>
      <c r="CT50" s="401">
        <v>6250</v>
      </c>
      <c r="CU50" s="401">
        <v>0</v>
      </c>
      <c r="CV50" s="401">
        <v>0</v>
      </c>
      <c r="CW50" s="401">
        <v>8007</v>
      </c>
      <c r="CX50" s="401">
        <v>7155</v>
      </c>
      <c r="CY50" s="401">
        <v>0</v>
      </c>
      <c r="CZ50" s="401">
        <v>880</v>
      </c>
      <c r="DA50" s="401">
        <v>0</v>
      </c>
      <c r="DB50" s="401">
        <v>0</v>
      </c>
      <c r="DC50" s="401">
        <v>0</v>
      </c>
      <c r="DD50" s="401">
        <v>0</v>
      </c>
      <c r="DE50" s="401">
        <v>0</v>
      </c>
      <c r="DF50" s="401">
        <v>3874</v>
      </c>
      <c r="DG50" s="401">
        <v>0</v>
      </c>
      <c r="DH50" s="401">
        <v>0</v>
      </c>
      <c r="DI50" s="401">
        <v>17778</v>
      </c>
      <c r="DJ50" s="401">
        <v>0</v>
      </c>
      <c r="DK50" s="401">
        <v>6000</v>
      </c>
      <c r="DL50" s="401">
        <v>10315</v>
      </c>
      <c r="DM50" s="401">
        <v>25209</v>
      </c>
      <c r="DN50" s="401">
        <v>0</v>
      </c>
      <c r="DO50" s="401">
        <v>0</v>
      </c>
      <c r="DP50" s="401">
        <v>0</v>
      </c>
      <c r="DQ50" s="401">
        <v>0</v>
      </c>
      <c r="DR50" s="401">
        <v>133475</v>
      </c>
      <c r="DS50" s="401">
        <v>24258</v>
      </c>
      <c r="DT50" s="401">
        <v>32563</v>
      </c>
      <c r="DU50" s="401">
        <v>169562</v>
      </c>
      <c r="DV50" s="401">
        <v>0</v>
      </c>
      <c r="DW50" s="401">
        <v>1760062</v>
      </c>
      <c r="DX50" s="401">
        <v>186761</v>
      </c>
      <c r="DY50" s="401">
        <v>1376000</v>
      </c>
      <c r="DZ50" s="401">
        <v>22200</v>
      </c>
      <c r="EA50" s="401">
        <v>296647</v>
      </c>
      <c r="EB50" s="401">
        <v>68012</v>
      </c>
      <c r="EC50" s="401">
        <v>390000</v>
      </c>
      <c r="ED50" s="401">
        <v>-71000</v>
      </c>
      <c r="EE50" s="401">
        <v>1672647</v>
      </c>
      <c r="EF50" s="401">
        <v>90212</v>
      </c>
      <c r="EG50" s="401">
        <v>1790700</v>
      </c>
      <c r="EH50" s="401">
        <v>143200</v>
      </c>
      <c r="EI50" s="401">
        <v>1840700</v>
      </c>
      <c r="EJ50" s="401">
        <v>143200</v>
      </c>
    </row>
    <row r="51" spans="1:140" x14ac:dyDescent="0.35">
      <c r="A51" s="398" t="s">
        <v>1526</v>
      </c>
      <c r="B51" s="401">
        <v>0</v>
      </c>
      <c r="C51" s="401">
        <v>0</v>
      </c>
      <c r="D51" s="401">
        <v>0</v>
      </c>
      <c r="E51" s="401">
        <v>0</v>
      </c>
      <c r="F51" s="401">
        <v>662</v>
      </c>
      <c r="G51" s="401">
        <v>0</v>
      </c>
      <c r="H51" s="401">
        <v>0</v>
      </c>
      <c r="I51" s="401">
        <v>0</v>
      </c>
      <c r="J51" s="401">
        <v>0</v>
      </c>
      <c r="K51" s="401">
        <v>0</v>
      </c>
      <c r="L51" s="401">
        <v>0</v>
      </c>
      <c r="M51" s="401">
        <v>0</v>
      </c>
      <c r="N51" s="401">
        <v>90</v>
      </c>
      <c r="O51" s="401">
        <v>0</v>
      </c>
      <c r="P51" s="401">
        <v>0</v>
      </c>
      <c r="Q51" s="401">
        <v>0</v>
      </c>
      <c r="R51" s="401">
        <v>0</v>
      </c>
      <c r="S51" s="401">
        <v>0</v>
      </c>
      <c r="T51" s="401">
        <v>0</v>
      </c>
      <c r="U51" s="401">
        <v>0</v>
      </c>
      <c r="V51" s="401">
        <v>0</v>
      </c>
      <c r="W51" s="401">
        <v>0</v>
      </c>
      <c r="X51" s="401">
        <v>0</v>
      </c>
      <c r="Y51" s="401">
        <v>0</v>
      </c>
      <c r="Z51" s="401">
        <v>339</v>
      </c>
      <c r="AA51" s="401">
        <v>0</v>
      </c>
      <c r="AB51" s="401">
        <v>0</v>
      </c>
      <c r="AC51" s="401">
        <v>0</v>
      </c>
      <c r="AD51" s="401">
        <v>0</v>
      </c>
      <c r="AE51" s="401">
        <v>0</v>
      </c>
      <c r="AF51" s="401">
        <v>0</v>
      </c>
      <c r="AG51" s="401">
        <v>0</v>
      </c>
      <c r="AH51" s="401">
        <v>0</v>
      </c>
      <c r="AI51" s="401">
        <v>0</v>
      </c>
      <c r="AJ51" s="401">
        <v>0</v>
      </c>
      <c r="AK51" s="401">
        <v>0</v>
      </c>
      <c r="AL51" s="401">
        <v>0</v>
      </c>
      <c r="AM51" s="401">
        <v>0</v>
      </c>
      <c r="AN51" s="401">
        <v>0</v>
      </c>
      <c r="AO51" s="401">
        <v>1386</v>
      </c>
      <c r="AP51" s="401">
        <v>0</v>
      </c>
      <c r="AQ51" s="401">
        <v>0</v>
      </c>
      <c r="AR51" s="401">
        <v>12303</v>
      </c>
      <c r="AS51" s="401">
        <v>0</v>
      </c>
      <c r="AT51" s="401">
        <v>0</v>
      </c>
      <c r="AU51" s="401">
        <v>15</v>
      </c>
      <c r="AV51" s="401">
        <v>0</v>
      </c>
      <c r="AW51" s="401">
        <v>0</v>
      </c>
      <c r="AX51" s="401">
        <v>0</v>
      </c>
      <c r="AY51" s="401">
        <v>0</v>
      </c>
      <c r="AZ51" s="401">
        <v>0</v>
      </c>
      <c r="BA51" s="401">
        <v>0</v>
      </c>
      <c r="BB51" s="401">
        <v>0</v>
      </c>
      <c r="BC51" s="401">
        <v>0</v>
      </c>
      <c r="BD51" s="401">
        <v>0</v>
      </c>
      <c r="BE51" s="401">
        <v>0</v>
      </c>
      <c r="BF51" s="401">
        <v>0</v>
      </c>
      <c r="BG51" s="401">
        <v>60</v>
      </c>
      <c r="BH51" s="401">
        <v>0</v>
      </c>
      <c r="BI51" s="401">
        <v>0</v>
      </c>
      <c r="BJ51" s="401">
        <v>0</v>
      </c>
      <c r="BK51" s="401">
        <v>0</v>
      </c>
      <c r="BL51" s="401">
        <v>0</v>
      </c>
      <c r="BM51" s="401">
        <v>0</v>
      </c>
      <c r="BN51" s="401">
        <v>0</v>
      </c>
      <c r="BO51" s="401">
        <v>0</v>
      </c>
      <c r="BP51" s="401">
        <v>0</v>
      </c>
      <c r="BQ51" s="401">
        <v>0</v>
      </c>
      <c r="BR51" s="401">
        <v>0</v>
      </c>
      <c r="BS51" s="401">
        <v>97</v>
      </c>
      <c r="BT51" s="401">
        <v>0</v>
      </c>
      <c r="BU51" s="401">
        <v>0</v>
      </c>
      <c r="BV51" s="401">
        <v>0</v>
      </c>
      <c r="BW51" s="401">
        <v>0</v>
      </c>
      <c r="BX51" s="401">
        <v>0</v>
      </c>
      <c r="BY51" s="401">
        <v>0</v>
      </c>
      <c r="BZ51" s="401">
        <v>0</v>
      </c>
      <c r="CA51" s="401">
        <v>0</v>
      </c>
      <c r="CB51" s="401">
        <v>0</v>
      </c>
      <c r="CC51" s="401">
        <v>0</v>
      </c>
      <c r="CD51" s="401">
        <v>0</v>
      </c>
      <c r="CE51" s="401">
        <v>272</v>
      </c>
      <c r="CF51" s="401">
        <v>0</v>
      </c>
      <c r="CG51" s="401">
        <v>0</v>
      </c>
      <c r="CH51" s="401">
        <v>0</v>
      </c>
      <c r="CI51" s="401">
        <v>0</v>
      </c>
      <c r="CJ51" s="401">
        <v>0</v>
      </c>
      <c r="CK51" s="401">
        <v>0</v>
      </c>
      <c r="CL51" s="401">
        <v>0</v>
      </c>
      <c r="CM51" s="401">
        <v>0</v>
      </c>
      <c r="CN51" s="401">
        <v>0</v>
      </c>
      <c r="CO51" s="401">
        <v>0</v>
      </c>
      <c r="CP51" s="401">
        <v>0</v>
      </c>
      <c r="CQ51" s="401">
        <v>0</v>
      </c>
      <c r="CR51" s="401">
        <v>0</v>
      </c>
      <c r="CS51" s="401">
        <v>0</v>
      </c>
      <c r="CT51" s="401">
        <v>0</v>
      </c>
      <c r="CU51" s="401">
        <v>0</v>
      </c>
      <c r="CV51" s="401">
        <v>0</v>
      </c>
      <c r="CW51" s="401">
        <v>0</v>
      </c>
      <c r="CX51" s="401">
        <v>0</v>
      </c>
      <c r="CY51" s="401">
        <v>0</v>
      </c>
      <c r="CZ51" s="401">
        <v>0</v>
      </c>
      <c r="DA51" s="401">
        <v>0</v>
      </c>
      <c r="DB51" s="401">
        <v>0</v>
      </c>
      <c r="DC51" s="401">
        <v>0</v>
      </c>
      <c r="DD51" s="401">
        <v>0</v>
      </c>
      <c r="DE51" s="401">
        <v>0</v>
      </c>
      <c r="DF51" s="401">
        <v>211</v>
      </c>
      <c r="DG51" s="401">
        <v>0</v>
      </c>
      <c r="DH51" s="401">
        <v>0</v>
      </c>
      <c r="DI51" s="401">
        <v>510</v>
      </c>
      <c r="DJ51" s="401">
        <v>0</v>
      </c>
      <c r="DK51" s="401">
        <v>0</v>
      </c>
      <c r="DL51" s="401">
        <v>75</v>
      </c>
      <c r="DM51" s="401">
        <v>0</v>
      </c>
      <c r="DN51" s="401">
        <v>0</v>
      </c>
      <c r="DO51" s="401">
        <v>0</v>
      </c>
      <c r="DP51" s="401">
        <v>0</v>
      </c>
      <c r="DQ51" s="401">
        <v>0</v>
      </c>
      <c r="DR51" s="401">
        <v>14014</v>
      </c>
      <c r="DS51" s="401">
        <v>170</v>
      </c>
      <c r="DT51" s="401">
        <v>39</v>
      </c>
      <c r="DU51" s="401">
        <v>1797</v>
      </c>
      <c r="DV51" s="401">
        <v>0</v>
      </c>
      <c r="DW51" s="401">
        <v>9009</v>
      </c>
      <c r="DX51" s="401">
        <v>1571</v>
      </c>
      <c r="DY51" s="401">
        <v>3875</v>
      </c>
      <c r="DZ51" s="401">
        <v>2000</v>
      </c>
      <c r="EA51" s="401">
        <v>0</v>
      </c>
      <c r="EB51" s="401">
        <v>0</v>
      </c>
      <c r="EC51" s="401">
        <v>0</v>
      </c>
      <c r="ED51" s="401">
        <v>0</v>
      </c>
      <c r="EE51" s="401">
        <v>3875</v>
      </c>
      <c r="EF51" s="401">
        <v>2000</v>
      </c>
      <c r="EG51" s="401">
        <v>8759</v>
      </c>
      <c r="EH51" s="401">
        <v>1571</v>
      </c>
      <c r="EI51" s="401">
        <v>9009</v>
      </c>
      <c r="EJ51" s="401">
        <v>1571</v>
      </c>
    </row>
    <row r="52" spans="1:140" x14ac:dyDescent="0.35">
      <c r="A52" s="398" t="s">
        <v>2185</v>
      </c>
      <c r="B52" s="401">
        <v>11929</v>
      </c>
      <c r="C52" s="401">
        <v>9234</v>
      </c>
      <c r="D52" s="401">
        <v>0</v>
      </c>
      <c r="E52" s="401">
        <v>1518</v>
      </c>
      <c r="F52" s="401">
        <v>1669</v>
      </c>
      <c r="G52" s="401">
        <v>0</v>
      </c>
      <c r="H52" s="401">
        <v>16408</v>
      </c>
      <c r="I52" s="401">
        <v>11</v>
      </c>
      <c r="J52" s="401">
        <v>0</v>
      </c>
      <c r="K52" s="401">
        <v>0</v>
      </c>
      <c r="L52" s="401">
        <v>0</v>
      </c>
      <c r="M52" s="401">
        <v>0</v>
      </c>
      <c r="N52" s="401">
        <v>63907</v>
      </c>
      <c r="O52" s="401">
        <v>0</v>
      </c>
      <c r="P52" s="401">
        <v>0</v>
      </c>
      <c r="Q52" s="401">
        <v>260</v>
      </c>
      <c r="R52" s="401">
        <v>0</v>
      </c>
      <c r="S52" s="401">
        <v>0</v>
      </c>
      <c r="T52" s="401">
        <v>0</v>
      </c>
      <c r="U52" s="401">
        <v>0</v>
      </c>
      <c r="V52" s="401">
        <v>0</v>
      </c>
      <c r="W52" s="401">
        <v>0</v>
      </c>
      <c r="X52" s="401">
        <v>0</v>
      </c>
      <c r="Y52" s="401">
        <v>0</v>
      </c>
      <c r="Z52" s="401">
        <v>0</v>
      </c>
      <c r="AA52" s="401">
        <v>0</v>
      </c>
      <c r="AB52" s="401">
        <v>0</v>
      </c>
      <c r="AC52" s="401">
        <v>0</v>
      </c>
      <c r="AD52" s="401">
        <v>0</v>
      </c>
      <c r="AE52" s="401">
        <v>0</v>
      </c>
      <c r="AF52" s="401">
        <v>0</v>
      </c>
      <c r="AG52" s="401">
        <v>0</v>
      </c>
      <c r="AH52" s="401">
        <v>0</v>
      </c>
      <c r="AI52" s="401">
        <v>1905</v>
      </c>
      <c r="AJ52" s="401">
        <v>0</v>
      </c>
      <c r="AK52" s="401">
        <v>0</v>
      </c>
      <c r="AL52" s="401">
        <v>0</v>
      </c>
      <c r="AM52" s="401">
        <v>0</v>
      </c>
      <c r="AN52" s="401">
        <v>0</v>
      </c>
      <c r="AO52" s="401">
        <v>67685</v>
      </c>
      <c r="AP52" s="401">
        <v>7285</v>
      </c>
      <c r="AQ52" s="401">
        <v>1540</v>
      </c>
      <c r="AR52" s="401">
        <v>70</v>
      </c>
      <c r="AS52" s="401">
        <v>0</v>
      </c>
      <c r="AT52" s="401">
        <v>0</v>
      </c>
      <c r="AU52" s="401">
        <v>4911</v>
      </c>
      <c r="AV52" s="401">
        <v>0</v>
      </c>
      <c r="AW52" s="401">
        <v>0</v>
      </c>
      <c r="AX52" s="401">
        <v>0</v>
      </c>
      <c r="AY52" s="401">
        <v>0</v>
      </c>
      <c r="AZ52" s="401">
        <v>0</v>
      </c>
      <c r="BA52" s="401">
        <v>0</v>
      </c>
      <c r="BB52" s="401">
        <v>0</v>
      </c>
      <c r="BC52" s="401">
        <v>0</v>
      </c>
      <c r="BD52" s="401">
        <v>250</v>
      </c>
      <c r="BE52" s="401">
        <v>0</v>
      </c>
      <c r="BF52" s="401">
        <v>0</v>
      </c>
      <c r="BG52" s="401">
        <v>0</v>
      </c>
      <c r="BH52" s="401">
        <v>0</v>
      </c>
      <c r="BI52" s="401">
        <v>0</v>
      </c>
      <c r="BJ52" s="401">
        <v>0</v>
      </c>
      <c r="BK52" s="401">
        <v>0</v>
      </c>
      <c r="BL52" s="401">
        <v>0</v>
      </c>
      <c r="BM52" s="401">
        <v>0</v>
      </c>
      <c r="BN52" s="401">
        <v>0</v>
      </c>
      <c r="BO52" s="401">
        <v>0</v>
      </c>
      <c r="BP52" s="401">
        <v>815</v>
      </c>
      <c r="BQ52" s="401">
        <v>0</v>
      </c>
      <c r="BR52" s="401">
        <v>0</v>
      </c>
      <c r="BS52" s="401">
        <v>0</v>
      </c>
      <c r="BT52" s="401">
        <v>0</v>
      </c>
      <c r="BU52" s="401">
        <v>0</v>
      </c>
      <c r="BV52" s="401">
        <v>0</v>
      </c>
      <c r="BW52" s="401">
        <v>0</v>
      </c>
      <c r="BX52" s="401">
        <v>0</v>
      </c>
      <c r="BY52" s="401">
        <v>0</v>
      </c>
      <c r="BZ52" s="401">
        <v>0</v>
      </c>
      <c r="CA52" s="401">
        <v>0</v>
      </c>
      <c r="CB52" s="401">
        <v>0</v>
      </c>
      <c r="CC52" s="401">
        <v>0</v>
      </c>
      <c r="CD52" s="401">
        <v>0</v>
      </c>
      <c r="CE52" s="401">
        <v>1765</v>
      </c>
      <c r="CF52" s="401">
        <v>0</v>
      </c>
      <c r="CG52" s="401">
        <v>0</v>
      </c>
      <c r="CH52" s="401">
        <v>0</v>
      </c>
      <c r="CI52" s="401">
        <v>0</v>
      </c>
      <c r="CJ52" s="401">
        <v>0</v>
      </c>
      <c r="CK52" s="401">
        <v>0</v>
      </c>
      <c r="CL52" s="401">
        <v>0</v>
      </c>
      <c r="CM52" s="401">
        <v>0</v>
      </c>
      <c r="CN52" s="401">
        <v>0</v>
      </c>
      <c r="CO52" s="401">
        <v>0</v>
      </c>
      <c r="CP52" s="401">
        <v>0</v>
      </c>
      <c r="CQ52" s="401">
        <v>0</v>
      </c>
      <c r="CR52" s="401">
        <v>0</v>
      </c>
      <c r="CS52" s="401">
        <v>0</v>
      </c>
      <c r="CT52" s="401">
        <v>95</v>
      </c>
      <c r="CU52" s="401">
        <v>0</v>
      </c>
      <c r="CV52" s="401">
        <v>0</v>
      </c>
      <c r="CW52" s="401">
        <v>0</v>
      </c>
      <c r="CX52" s="401">
        <v>0</v>
      </c>
      <c r="CY52" s="401">
        <v>0</v>
      </c>
      <c r="CZ52" s="401">
        <v>0</v>
      </c>
      <c r="DA52" s="401">
        <v>1138</v>
      </c>
      <c r="DB52" s="401">
        <v>0</v>
      </c>
      <c r="DC52" s="401">
        <v>0</v>
      </c>
      <c r="DD52" s="401">
        <v>0</v>
      </c>
      <c r="DE52" s="401">
        <v>0</v>
      </c>
      <c r="DF52" s="401">
        <v>0</v>
      </c>
      <c r="DG52" s="401">
        <v>0</v>
      </c>
      <c r="DH52" s="401">
        <v>0</v>
      </c>
      <c r="DI52" s="401">
        <v>44565</v>
      </c>
      <c r="DJ52" s="401">
        <v>1912</v>
      </c>
      <c r="DK52" s="401">
        <v>12981</v>
      </c>
      <c r="DL52" s="401">
        <v>0</v>
      </c>
      <c r="DM52" s="401">
        <v>18335</v>
      </c>
      <c r="DN52" s="401">
        <v>0</v>
      </c>
      <c r="DO52" s="401">
        <v>0</v>
      </c>
      <c r="DP52" s="401">
        <v>0</v>
      </c>
      <c r="DQ52" s="401">
        <v>0</v>
      </c>
      <c r="DR52" s="401">
        <v>92083</v>
      </c>
      <c r="DS52" s="401">
        <v>2531</v>
      </c>
      <c r="DT52" s="401">
        <v>25406</v>
      </c>
      <c r="DU52" s="401">
        <v>135647</v>
      </c>
      <c r="DV52" s="401">
        <v>0</v>
      </c>
      <c r="DW52" s="401">
        <v>780518</v>
      </c>
      <c r="DX52" s="401">
        <v>108685</v>
      </c>
      <c r="DY52" s="401">
        <v>519311</v>
      </c>
      <c r="DZ52" s="401">
        <v>132016</v>
      </c>
      <c r="EA52" s="401">
        <v>0</v>
      </c>
      <c r="EB52" s="401">
        <v>0</v>
      </c>
      <c r="EC52" s="401">
        <v>100000</v>
      </c>
      <c r="ED52" s="401">
        <v>0</v>
      </c>
      <c r="EE52" s="401">
        <v>519311</v>
      </c>
      <c r="EF52" s="401">
        <v>132016</v>
      </c>
      <c r="EG52" s="401">
        <v>804229</v>
      </c>
      <c r="EH52" s="401">
        <v>0</v>
      </c>
      <c r="EI52" s="401">
        <v>821477</v>
      </c>
      <c r="EJ52" s="401">
        <v>0</v>
      </c>
    </row>
    <row r="53" spans="1:140" x14ac:dyDescent="0.35">
      <c r="A53" s="398" t="s">
        <v>1045</v>
      </c>
      <c r="B53" s="401">
        <v>8057</v>
      </c>
      <c r="C53" s="401">
        <v>8674</v>
      </c>
      <c r="D53" s="401">
        <v>0</v>
      </c>
      <c r="E53" s="401">
        <v>893</v>
      </c>
      <c r="F53" s="401">
        <v>33960</v>
      </c>
      <c r="G53" s="401">
        <v>0</v>
      </c>
      <c r="H53" s="401">
        <v>5006</v>
      </c>
      <c r="I53" s="401">
        <v>0</v>
      </c>
      <c r="J53" s="401">
        <v>0</v>
      </c>
      <c r="K53" s="401">
        <v>0</v>
      </c>
      <c r="L53" s="401">
        <v>0</v>
      </c>
      <c r="M53" s="401">
        <v>0</v>
      </c>
      <c r="N53" s="401">
        <v>12423</v>
      </c>
      <c r="O53" s="401">
        <v>0</v>
      </c>
      <c r="P53" s="401">
        <v>0</v>
      </c>
      <c r="Q53" s="401">
        <v>740</v>
      </c>
      <c r="R53" s="401">
        <v>0</v>
      </c>
      <c r="S53" s="401">
        <v>0</v>
      </c>
      <c r="T53" s="401">
        <v>1842</v>
      </c>
      <c r="U53" s="401">
        <v>0</v>
      </c>
      <c r="V53" s="401">
        <v>0</v>
      </c>
      <c r="W53" s="401">
        <v>15000</v>
      </c>
      <c r="X53" s="401">
        <v>0</v>
      </c>
      <c r="Y53" s="401">
        <v>0</v>
      </c>
      <c r="Z53" s="401">
        <v>0</v>
      </c>
      <c r="AA53" s="401">
        <v>0</v>
      </c>
      <c r="AB53" s="401">
        <v>0</v>
      </c>
      <c r="AC53" s="401">
        <v>0</v>
      </c>
      <c r="AD53" s="401">
        <v>0</v>
      </c>
      <c r="AE53" s="401">
        <v>0</v>
      </c>
      <c r="AF53" s="401">
        <v>0</v>
      </c>
      <c r="AG53" s="401">
        <v>0</v>
      </c>
      <c r="AH53" s="401">
        <v>0</v>
      </c>
      <c r="AI53" s="401">
        <v>386</v>
      </c>
      <c r="AJ53" s="401">
        <v>0</v>
      </c>
      <c r="AK53" s="401">
        <v>0</v>
      </c>
      <c r="AL53" s="401">
        <v>0</v>
      </c>
      <c r="AM53" s="401">
        <v>0</v>
      </c>
      <c r="AN53" s="401">
        <v>0</v>
      </c>
      <c r="AO53" s="401">
        <v>15296</v>
      </c>
      <c r="AP53" s="401">
        <v>1945</v>
      </c>
      <c r="AQ53" s="401">
        <v>720</v>
      </c>
      <c r="AR53" s="401">
        <v>0</v>
      </c>
      <c r="AS53" s="401">
        <v>0</v>
      </c>
      <c r="AT53" s="401">
        <v>0</v>
      </c>
      <c r="AU53" s="401">
        <v>4315</v>
      </c>
      <c r="AV53" s="401">
        <v>0</v>
      </c>
      <c r="AW53" s="401">
        <v>0</v>
      </c>
      <c r="AX53" s="401">
        <v>593</v>
      </c>
      <c r="AY53" s="401">
        <v>0</v>
      </c>
      <c r="AZ53" s="401">
        <v>0</v>
      </c>
      <c r="BA53" s="401">
        <v>0</v>
      </c>
      <c r="BB53" s="401">
        <v>0</v>
      </c>
      <c r="BC53" s="401">
        <v>0</v>
      </c>
      <c r="BD53" s="401">
        <v>0</v>
      </c>
      <c r="BE53" s="401">
        <v>0</v>
      </c>
      <c r="BF53" s="401">
        <v>0</v>
      </c>
      <c r="BG53" s="401">
        <v>0</v>
      </c>
      <c r="BH53" s="401">
        <v>1000</v>
      </c>
      <c r="BI53" s="401">
        <v>0</v>
      </c>
      <c r="BJ53" s="401">
        <v>0</v>
      </c>
      <c r="BK53" s="401">
        <v>0</v>
      </c>
      <c r="BL53" s="401">
        <v>0</v>
      </c>
      <c r="BM53" s="401">
        <v>0</v>
      </c>
      <c r="BN53" s="401">
        <v>0</v>
      </c>
      <c r="BO53" s="401">
        <v>0</v>
      </c>
      <c r="BP53" s="401">
        <v>460</v>
      </c>
      <c r="BQ53" s="401">
        <v>0</v>
      </c>
      <c r="BR53" s="401">
        <v>0</v>
      </c>
      <c r="BS53" s="401">
        <v>0</v>
      </c>
      <c r="BT53" s="401">
        <v>0</v>
      </c>
      <c r="BU53" s="401">
        <v>0</v>
      </c>
      <c r="BV53" s="401">
        <v>0</v>
      </c>
      <c r="BW53" s="401">
        <v>0</v>
      </c>
      <c r="BX53" s="401">
        <v>0</v>
      </c>
      <c r="BY53" s="401">
        <v>0</v>
      </c>
      <c r="BZ53" s="401">
        <v>0</v>
      </c>
      <c r="CA53" s="401">
        <v>0</v>
      </c>
      <c r="CB53" s="401">
        <v>0</v>
      </c>
      <c r="CC53" s="401">
        <v>0</v>
      </c>
      <c r="CD53" s="401">
        <v>0</v>
      </c>
      <c r="CE53" s="401">
        <v>1569</v>
      </c>
      <c r="CF53" s="401">
        <v>0</v>
      </c>
      <c r="CG53" s="401">
        <v>0</v>
      </c>
      <c r="CH53" s="401">
        <v>300</v>
      </c>
      <c r="CI53" s="401">
        <v>0</v>
      </c>
      <c r="CJ53" s="401">
        <v>0</v>
      </c>
      <c r="CK53" s="401">
        <v>0</v>
      </c>
      <c r="CL53" s="401">
        <v>0</v>
      </c>
      <c r="CM53" s="401">
        <v>0</v>
      </c>
      <c r="CN53" s="401">
        <v>0</v>
      </c>
      <c r="CO53" s="401">
        <v>0</v>
      </c>
      <c r="CP53" s="401">
        <v>0</v>
      </c>
      <c r="CQ53" s="401">
        <v>0</v>
      </c>
      <c r="CR53" s="401">
        <v>0</v>
      </c>
      <c r="CS53" s="401">
        <v>0</v>
      </c>
      <c r="CT53" s="401">
        <v>540</v>
      </c>
      <c r="CU53" s="401">
        <v>0</v>
      </c>
      <c r="CV53" s="401">
        <v>0</v>
      </c>
      <c r="CW53" s="401">
        <v>17470</v>
      </c>
      <c r="CX53" s="401">
        <v>1277</v>
      </c>
      <c r="CY53" s="401">
        <v>0</v>
      </c>
      <c r="CZ53" s="401">
        <v>0</v>
      </c>
      <c r="DA53" s="401">
        <v>0</v>
      </c>
      <c r="DB53" s="401">
        <v>0</v>
      </c>
      <c r="DC53" s="401">
        <v>0</v>
      </c>
      <c r="DD53" s="401">
        <v>0</v>
      </c>
      <c r="DE53" s="401">
        <v>0</v>
      </c>
      <c r="DF53" s="401">
        <v>0</v>
      </c>
      <c r="DG53" s="401">
        <v>0</v>
      </c>
      <c r="DH53" s="401">
        <v>0</v>
      </c>
      <c r="DI53" s="401">
        <v>11889</v>
      </c>
      <c r="DJ53" s="401">
        <v>0</v>
      </c>
      <c r="DK53" s="401">
        <v>14650</v>
      </c>
      <c r="DL53" s="401">
        <v>887</v>
      </c>
      <c r="DM53" s="401">
        <v>0</v>
      </c>
      <c r="DN53" s="401">
        <v>0</v>
      </c>
      <c r="DO53" s="401">
        <v>0</v>
      </c>
      <c r="DP53" s="401">
        <v>0</v>
      </c>
      <c r="DQ53" s="401">
        <v>0</v>
      </c>
      <c r="DR53" s="401">
        <v>85052</v>
      </c>
      <c r="DS53" s="401">
        <v>15370</v>
      </c>
      <c r="DT53" s="401">
        <v>6944</v>
      </c>
      <c r="DU53" s="401">
        <v>37156</v>
      </c>
      <c r="DV53" s="401">
        <v>0</v>
      </c>
      <c r="DW53" s="401">
        <v>180660</v>
      </c>
      <c r="DX53" s="401">
        <v>31794</v>
      </c>
      <c r="DY53" s="401">
        <v>54938</v>
      </c>
      <c r="DZ53" s="401">
        <v>-560</v>
      </c>
      <c r="EA53" s="401">
        <v>14</v>
      </c>
      <c r="EB53" s="401">
        <v>-31</v>
      </c>
      <c r="EC53" s="401">
        <v>43366</v>
      </c>
      <c r="ED53" s="401">
        <v>-9711</v>
      </c>
      <c r="EE53" s="401">
        <v>54952</v>
      </c>
      <c r="EF53" s="401">
        <v>-591</v>
      </c>
      <c r="EG53" s="401">
        <v>170000</v>
      </c>
      <c r="EH53" s="401">
        <v>0</v>
      </c>
      <c r="EI53" s="401">
        <v>180000</v>
      </c>
      <c r="EJ53" s="401">
        <v>0</v>
      </c>
    </row>
    <row r="54" spans="1:140" x14ac:dyDescent="0.35">
      <c r="A54" s="398" t="s">
        <v>1166</v>
      </c>
      <c r="B54" s="401">
        <v>22223</v>
      </c>
      <c r="C54" s="401">
        <v>0</v>
      </c>
      <c r="D54" s="401">
        <v>0</v>
      </c>
      <c r="E54" s="401">
        <v>4980</v>
      </c>
      <c r="F54" s="401">
        <v>0</v>
      </c>
      <c r="G54" s="401">
        <v>0</v>
      </c>
      <c r="H54" s="401">
        <v>11013</v>
      </c>
      <c r="I54" s="401">
        <v>0</v>
      </c>
      <c r="J54" s="401">
        <v>0</v>
      </c>
      <c r="K54" s="401">
        <v>0</v>
      </c>
      <c r="L54" s="401">
        <v>0</v>
      </c>
      <c r="M54" s="401">
        <v>0</v>
      </c>
      <c r="N54" s="401">
        <v>6765</v>
      </c>
      <c r="O54" s="401">
        <v>0</v>
      </c>
      <c r="P54" s="401">
        <v>0</v>
      </c>
      <c r="Q54" s="401">
        <v>445</v>
      </c>
      <c r="R54" s="401">
        <v>0</v>
      </c>
      <c r="S54" s="401">
        <v>0</v>
      </c>
      <c r="T54" s="401">
        <v>0</v>
      </c>
      <c r="U54" s="401">
        <v>0</v>
      </c>
      <c r="V54" s="401">
        <v>0</v>
      </c>
      <c r="W54" s="401">
        <v>0</v>
      </c>
      <c r="X54" s="401">
        <v>0</v>
      </c>
      <c r="Y54" s="401">
        <v>0</v>
      </c>
      <c r="Z54" s="401">
        <v>0</v>
      </c>
      <c r="AA54" s="401">
        <v>0</v>
      </c>
      <c r="AB54" s="401">
        <v>0</v>
      </c>
      <c r="AC54" s="401">
        <v>0</v>
      </c>
      <c r="AD54" s="401">
        <v>0</v>
      </c>
      <c r="AE54" s="401">
        <v>0</v>
      </c>
      <c r="AF54" s="401">
        <v>0</v>
      </c>
      <c r="AG54" s="401">
        <v>0</v>
      </c>
      <c r="AH54" s="401">
        <v>0</v>
      </c>
      <c r="AI54" s="401">
        <v>24717</v>
      </c>
      <c r="AJ54" s="401">
        <v>0</v>
      </c>
      <c r="AK54" s="401">
        <v>0</v>
      </c>
      <c r="AL54" s="401">
        <v>0</v>
      </c>
      <c r="AM54" s="401">
        <v>0</v>
      </c>
      <c r="AN54" s="401">
        <v>0</v>
      </c>
      <c r="AO54" s="401">
        <v>44954</v>
      </c>
      <c r="AP54" s="401">
        <v>12688</v>
      </c>
      <c r="AQ54" s="401">
        <v>7000</v>
      </c>
      <c r="AR54" s="401">
        <v>0</v>
      </c>
      <c r="AS54" s="401">
        <v>0</v>
      </c>
      <c r="AT54" s="401">
        <v>0</v>
      </c>
      <c r="AU54" s="401">
        <v>11460</v>
      </c>
      <c r="AV54" s="401">
        <v>0</v>
      </c>
      <c r="AW54" s="401">
        <v>0</v>
      </c>
      <c r="AX54" s="401">
        <v>150</v>
      </c>
      <c r="AY54" s="401">
        <v>0</v>
      </c>
      <c r="AZ54" s="401">
        <v>0</v>
      </c>
      <c r="BA54" s="401">
        <v>0</v>
      </c>
      <c r="BB54" s="401">
        <v>0</v>
      </c>
      <c r="BC54" s="401">
        <v>0</v>
      </c>
      <c r="BD54" s="401">
        <v>0</v>
      </c>
      <c r="BE54" s="401">
        <v>0</v>
      </c>
      <c r="BF54" s="401">
        <v>0</v>
      </c>
      <c r="BG54" s="401">
        <v>10</v>
      </c>
      <c r="BH54" s="401">
        <v>0</v>
      </c>
      <c r="BI54" s="401">
        <v>0</v>
      </c>
      <c r="BJ54" s="401">
        <v>0</v>
      </c>
      <c r="BK54" s="401">
        <v>0</v>
      </c>
      <c r="BL54" s="401">
        <v>0</v>
      </c>
      <c r="BM54" s="401">
        <v>943</v>
      </c>
      <c r="BN54" s="401">
        <v>0</v>
      </c>
      <c r="BO54" s="401">
        <v>0</v>
      </c>
      <c r="BP54" s="401">
        <v>650</v>
      </c>
      <c r="BQ54" s="401">
        <v>0</v>
      </c>
      <c r="BR54" s="401">
        <v>0</v>
      </c>
      <c r="BS54" s="401">
        <v>0</v>
      </c>
      <c r="BT54" s="401">
        <v>0</v>
      </c>
      <c r="BU54" s="401">
        <v>0</v>
      </c>
      <c r="BV54" s="401">
        <v>0</v>
      </c>
      <c r="BW54" s="401">
        <v>0</v>
      </c>
      <c r="BX54" s="401">
        <v>0</v>
      </c>
      <c r="BY54" s="401">
        <v>0</v>
      </c>
      <c r="BZ54" s="401">
        <v>0</v>
      </c>
      <c r="CA54" s="401">
        <v>0</v>
      </c>
      <c r="CB54" s="401">
        <v>0</v>
      </c>
      <c r="CC54" s="401">
        <v>0</v>
      </c>
      <c r="CD54" s="401">
        <v>0</v>
      </c>
      <c r="CE54" s="401">
        <v>1960</v>
      </c>
      <c r="CF54" s="401">
        <v>0</v>
      </c>
      <c r="CG54" s="401">
        <v>0</v>
      </c>
      <c r="CH54" s="401">
        <v>0</v>
      </c>
      <c r="CI54" s="401">
        <v>0</v>
      </c>
      <c r="CJ54" s="401">
        <v>0</v>
      </c>
      <c r="CK54" s="401">
        <v>0</v>
      </c>
      <c r="CL54" s="401">
        <v>0</v>
      </c>
      <c r="CM54" s="401">
        <v>0</v>
      </c>
      <c r="CN54" s="401">
        <v>0</v>
      </c>
      <c r="CO54" s="401">
        <v>0</v>
      </c>
      <c r="CP54" s="401">
        <v>0</v>
      </c>
      <c r="CQ54" s="401">
        <v>0</v>
      </c>
      <c r="CR54" s="401">
        <v>0</v>
      </c>
      <c r="CS54" s="401">
        <v>0</v>
      </c>
      <c r="CT54" s="401">
        <v>0</v>
      </c>
      <c r="CU54" s="401">
        <v>0</v>
      </c>
      <c r="CV54" s="401">
        <v>0</v>
      </c>
      <c r="CW54" s="401">
        <v>0</v>
      </c>
      <c r="CX54" s="401">
        <v>0</v>
      </c>
      <c r="CY54" s="401">
        <v>38000</v>
      </c>
      <c r="CZ54" s="401">
        <v>0</v>
      </c>
      <c r="DA54" s="401">
        <v>0</v>
      </c>
      <c r="DB54" s="401">
        <v>0</v>
      </c>
      <c r="DC54" s="401">
        <v>0</v>
      </c>
      <c r="DD54" s="401">
        <v>0</v>
      </c>
      <c r="DE54" s="401">
        <v>0</v>
      </c>
      <c r="DF54" s="401">
        <v>0</v>
      </c>
      <c r="DG54" s="401">
        <v>0</v>
      </c>
      <c r="DH54" s="401">
        <v>0</v>
      </c>
      <c r="DI54" s="401">
        <v>10107</v>
      </c>
      <c r="DJ54" s="401">
        <v>0</v>
      </c>
      <c r="DK54" s="401">
        <v>0</v>
      </c>
      <c r="DL54" s="401">
        <v>2438</v>
      </c>
      <c r="DM54" s="401">
        <v>0</v>
      </c>
      <c r="DN54" s="401">
        <v>0</v>
      </c>
      <c r="DO54" s="401">
        <v>0</v>
      </c>
      <c r="DP54" s="401">
        <v>0</v>
      </c>
      <c r="DQ54" s="401">
        <v>0</v>
      </c>
      <c r="DR54" s="401">
        <v>47057</v>
      </c>
      <c r="DS54" s="401">
        <v>45000</v>
      </c>
      <c r="DT54" s="401">
        <v>10000</v>
      </c>
      <c r="DU54" s="401">
        <v>53446</v>
      </c>
      <c r="DV54" s="401">
        <v>0</v>
      </c>
      <c r="DW54" s="401">
        <v>979389</v>
      </c>
      <c r="DX54" s="401">
        <v>35857</v>
      </c>
      <c r="DY54" s="401">
        <v>703548</v>
      </c>
      <c r="DZ54" s="401">
        <v>75504</v>
      </c>
      <c r="EA54" s="401">
        <v>12381</v>
      </c>
      <c r="EB54" s="401">
        <v>-568</v>
      </c>
      <c r="EC54" s="401">
        <v>15000</v>
      </c>
      <c r="ED54" s="401">
        <v>0</v>
      </c>
      <c r="EE54" s="401">
        <v>715929</v>
      </c>
      <c r="EF54" s="401">
        <v>74936</v>
      </c>
      <c r="EG54" s="401">
        <v>921400</v>
      </c>
      <c r="EH54" s="401">
        <v>0</v>
      </c>
      <c r="EI54" s="401">
        <v>931400</v>
      </c>
      <c r="EJ54" s="401">
        <v>0</v>
      </c>
    </row>
    <row r="55" spans="1:140" x14ac:dyDescent="0.35">
      <c r="A55" s="398" t="s">
        <v>1753</v>
      </c>
      <c r="B55" s="401">
        <v>4408</v>
      </c>
      <c r="C55" s="401">
        <v>18060</v>
      </c>
      <c r="D55" s="401">
        <v>0</v>
      </c>
      <c r="E55" s="401">
        <v>3657</v>
      </c>
      <c r="F55" s="401">
        <v>33652</v>
      </c>
      <c r="G55" s="401">
        <v>0</v>
      </c>
      <c r="H55" s="401">
        <v>251</v>
      </c>
      <c r="I55" s="401">
        <v>0</v>
      </c>
      <c r="J55" s="401">
        <v>0</v>
      </c>
      <c r="K55" s="401">
        <v>0</v>
      </c>
      <c r="L55" s="401">
        <v>0</v>
      </c>
      <c r="M55" s="401">
        <v>163</v>
      </c>
      <c r="N55" s="401">
        <v>59914</v>
      </c>
      <c r="O55" s="401">
        <v>0</v>
      </c>
      <c r="P55" s="401">
        <v>0</v>
      </c>
      <c r="Q55" s="401">
        <v>1636</v>
      </c>
      <c r="R55" s="401">
        <v>0</v>
      </c>
      <c r="S55" s="401">
        <v>0</v>
      </c>
      <c r="T55" s="401">
        <v>0</v>
      </c>
      <c r="U55" s="401">
        <v>0</v>
      </c>
      <c r="V55" s="401">
        <v>0</v>
      </c>
      <c r="W55" s="401">
        <v>17387</v>
      </c>
      <c r="X55" s="401">
        <v>0</v>
      </c>
      <c r="Y55" s="401">
        <v>0</v>
      </c>
      <c r="Z55" s="401">
        <v>0</v>
      </c>
      <c r="AA55" s="401">
        <v>0</v>
      </c>
      <c r="AB55" s="401">
        <v>0</v>
      </c>
      <c r="AC55" s="401">
        <v>0</v>
      </c>
      <c r="AD55" s="401">
        <v>0</v>
      </c>
      <c r="AE55" s="401">
        <v>0</v>
      </c>
      <c r="AF55" s="401">
        <v>26</v>
      </c>
      <c r="AG55" s="401">
        <v>0</v>
      </c>
      <c r="AH55" s="401">
        <v>0</v>
      </c>
      <c r="AI55" s="401">
        <v>2062</v>
      </c>
      <c r="AJ55" s="401">
        <v>0</v>
      </c>
      <c r="AK55" s="401">
        <v>5568</v>
      </c>
      <c r="AL55" s="401">
        <v>0</v>
      </c>
      <c r="AM55" s="401">
        <v>0</v>
      </c>
      <c r="AN55" s="401">
        <v>0</v>
      </c>
      <c r="AO55" s="401">
        <v>31719</v>
      </c>
      <c r="AP55" s="401">
        <v>5298</v>
      </c>
      <c r="AQ55" s="401">
        <v>1777</v>
      </c>
      <c r="AR55" s="401">
        <v>827</v>
      </c>
      <c r="AS55" s="401">
        <v>0</v>
      </c>
      <c r="AT55" s="401">
        <v>0</v>
      </c>
      <c r="AU55" s="401">
        <v>6149</v>
      </c>
      <c r="AV55" s="401">
        <v>0</v>
      </c>
      <c r="AW55" s="401">
        <v>24</v>
      </c>
      <c r="AX55" s="401">
        <v>2735</v>
      </c>
      <c r="AY55" s="401">
        <v>250</v>
      </c>
      <c r="AZ55" s="401">
        <v>0</v>
      </c>
      <c r="BA55" s="401">
        <v>0</v>
      </c>
      <c r="BB55" s="401">
        <v>0</v>
      </c>
      <c r="BC55" s="401">
        <v>0</v>
      </c>
      <c r="BD55" s="401">
        <v>225</v>
      </c>
      <c r="BE55" s="401">
        <v>0</v>
      </c>
      <c r="BF55" s="401">
        <v>0</v>
      </c>
      <c r="BG55" s="401">
        <v>0</v>
      </c>
      <c r="BH55" s="401">
        <v>0</v>
      </c>
      <c r="BI55" s="401">
        <v>0</v>
      </c>
      <c r="BJ55" s="401">
        <v>0</v>
      </c>
      <c r="BK55" s="401">
        <v>0</v>
      </c>
      <c r="BL55" s="401">
        <v>0</v>
      </c>
      <c r="BM55" s="401">
        <v>0</v>
      </c>
      <c r="BN55" s="401">
        <v>0</v>
      </c>
      <c r="BO55" s="401">
        <v>0</v>
      </c>
      <c r="BP55" s="401">
        <v>5617</v>
      </c>
      <c r="BQ55" s="401">
        <v>0</v>
      </c>
      <c r="BR55" s="401">
        <v>0</v>
      </c>
      <c r="BS55" s="401">
        <v>0</v>
      </c>
      <c r="BT55" s="401">
        <v>0</v>
      </c>
      <c r="BU55" s="401">
        <v>0</v>
      </c>
      <c r="BV55" s="401">
        <v>470</v>
      </c>
      <c r="BW55" s="401">
        <v>0</v>
      </c>
      <c r="BX55" s="401">
        <v>0</v>
      </c>
      <c r="BY55" s="401">
        <v>0</v>
      </c>
      <c r="BZ55" s="401">
        <v>0</v>
      </c>
      <c r="CA55" s="401">
        <v>0</v>
      </c>
      <c r="CB55" s="401">
        <v>0</v>
      </c>
      <c r="CC55" s="401">
        <v>0</v>
      </c>
      <c r="CD55" s="401">
        <v>0</v>
      </c>
      <c r="CE55" s="401">
        <v>0</v>
      </c>
      <c r="CF55" s="401">
        <v>0</v>
      </c>
      <c r="CG55" s="401">
        <v>0</v>
      </c>
      <c r="CH55" s="401">
        <v>0</v>
      </c>
      <c r="CI55" s="401">
        <v>0</v>
      </c>
      <c r="CJ55" s="401">
        <v>0</v>
      </c>
      <c r="CK55" s="401">
        <v>0</v>
      </c>
      <c r="CL55" s="401">
        <v>0</v>
      </c>
      <c r="CM55" s="401">
        <v>0</v>
      </c>
      <c r="CN55" s="401">
        <v>134</v>
      </c>
      <c r="CO55" s="401">
        <v>0</v>
      </c>
      <c r="CP55" s="401">
        <v>0</v>
      </c>
      <c r="CQ55" s="401">
        <v>0</v>
      </c>
      <c r="CR55" s="401">
        <v>0</v>
      </c>
      <c r="CS55" s="401">
        <v>0</v>
      </c>
      <c r="CT55" s="401">
        <v>1161</v>
      </c>
      <c r="CU55" s="401">
        <v>0</v>
      </c>
      <c r="CV55" s="401">
        <v>0</v>
      </c>
      <c r="CW55" s="401">
        <v>66765</v>
      </c>
      <c r="CX55" s="401">
        <v>52011</v>
      </c>
      <c r="CY55" s="401">
        <v>920</v>
      </c>
      <c r="CZ55" s="401">
        <v>0</v>
      </c>
      <c r="DA55" s="401">
        <v>0</v>
      </c>
      <c r="DB55" s="401">
        <v>0</v>
      </c>
      <c r="DC55" s="401">
        <v>0</v>
      </c>
      <c r="DD55" s="401">
        <v>0</v>
      </c>
      <c r="DE55" s="401">
        <v>0</v>
      </c>
      <c r="DF55" s="401">
        <v>2172</v>
      </c>
      <c r="DG55" s="401">
        <v>0</v>
      </c>
      <c r="DH55" s="401">
        <v>0</v>
      </c>
      <c r="DI55" s="401">
        <v>21161</v>
      </c>
      <c r="DJ55" s="401">
        <v>0</v>
      </c>
      <c r="DK55" s="401">
        <v>2165</v>
      </c>
      <c r="DL55" s="401">
        <v>0</v>
      </c>
      <c r="DM55" s="401">
        <v>0</v>
      </c>
      <c r="DN55" s="401">
        <v>0</v>
      </c>
      <c r="DO55" s="401">
        <v>0</v>
      </c>
      <c r="DP55" s="401">
        <v>0</v>
      </c>
      <c r="DQ55" s="401">
        <v>0</v>
      </c>
      <c r="DR55" s="401">
        <v>164205</v>
      </c>
      <c r="DS55" s="401">
        <v>6246</v>
      </c>
      <c r="DT55" s="401">
        <v>36900</v>
      </c>
      <c r="DU55" s="401">
        <v>130396</v>
      </c>
      <c r="DV55" s="401">
        <v>0</v>
      </c>
      <c r="DW55" s="401">
        <v>1231879</v>
      </c>
      <c r="DX55" s="401">
        <v>87041</v>
      </c>
      <c r="DY55" s="401">
        <v>969524</v>
      </c>
      <c r="DZ55" s="401">
        <v>157698</v>
      </c>
      <c r="EA55" s="401">
        <v>57928</v>
      </c>
      <c r="EB55" s="401">
        <v>-4959</v>
      </c>
      <c r="EC55" s="401">
        <v>50424</v>
      </c>
      <c r="ED55" s="401">
        <v>2070</v>
      </c>
      <c r="EE55" s="401">
        <v>1027452</v>
      </c>
      <c r="EF55" s="401">
        <v>152739</v>
      </c>
      <c r="EG55" s="401">
        <v>1239848</v>
      </c>
      <c r="EH55" s="401">
        <v>308476</v>
      </c>
      <c r="EI55" s="401">
        <v>1487818</v>
      </c>
      <c r="EJ55" s="401">
        <v>370172</v>
      </c>
    </row>
    <row r="56" spans="1:140" x14ac:dyDescent="0.35">
      <c r="A56" s="398" t="s">
        <v>1081</v>
      </c>
      <c r="B56" s="401">
        <v>0</v>
      </c>
      <c r="C56" s="401">
        <v>0</v>
      </c>
      <c r="D56" s="401">
        <v>0</v>
      </c>
      <c r="E56" s="401">
        <v>799.62076999999999</v>
      </c>
      <c r="F56" s="401">
        <v>0</v>
      </c>
      <c r="G56" s="401">
        <v>0</v>
      </c>
      <c r="H56" s="401">
        <v>0</v>
      </c>
      <c r="I56" s="401">
        <v>0</v>
      </c>
      <c r="J56" s="401">
        <v>0</v>
      </c>
      <c r="K56" s="401">
        <v>0</v>
      </c>
      <c r="L56" s="401">
        <v>0</v>
      </c>
      <c r="M56" s="401">
        <v>0</v>
      </c>
      <c r="N56" s="401">
        <v>36854.125</v>
      </c>
      <c r="O56" s="401">
        <v>0</v>
      </c>
      <c r="P56" s="401">
        <v>0</v>
      </c>
      <c r="Q56" s="401">
        <v>0</v>
      </c>
      <c r="R56" s="401">
        <v>0</v>
      </c>
      <c r="S56" s="401">
        <v>0</v>
      </c>
      <c r="T56" s="401">
        <v>0</v>
      </c>
      <c r="U56" s="401">
        <v>0</v>
      </c>
      <c r="V56" s="401">
        <v>0</v>
      </c>
      <c r="W56" s="401">
        <v>0</v>
      </c>
      <c r="X56" s="401">
        <v>1650</v>
      </c>
      <c r="Y56" s="401">
        <v>0</v>
      </c>
      <c r="Z56" s="401">
        <v>0</v>
      </c>
      <c r="AA56" s="401">
        <v>0</v>
      </c>
      <c r="AB56" s="401">
        <v>0</v>
      </c>
      <c r="AC56" s="401">
        <v>0</v>
      </c>
      <c r="AD56" s="401">
        <v>0</v>
      </c>
      <c r="AE56" s="401">
        <v>0</v>
      </c>
      <c r="AF56" s="401">
        <v>0</v>
      </c>
      <c r="AG56" s="401">
        <v>0</v>
      </c>
      <c r="AH56" s="401">
        <v>0</v>
      </c>
      <c r="AI56" s="401">
        <v>3520</v>
      </c>
      <c r="AJ56" s="401">
        <v>2094.5129999999999</v>
      </c>
      <c r="AK56" s="401">
        <v>0</v>
      </c>
      <c r="AL56" s="401">
        <v>0</v>
      </c>
      <c r="AM56" s="401">
        <v>0</v>
      </c>
      <c r="AN56" s="401">
        <v>0</v>
      </c>
      <c r="AO56" s="401">
        <v>81447.08266</v>
      </c>
      <c r="AP56" s="401">
        <v>1424</v>
      </c>
      <c r="AQ56" s="401">
        <v>12109</v>
      </c>
      <c r="AR56" s="401">
        <v>4953.7311399999999</v>
      </c>
      <c r="AS56" s="401">
        <v>259</v>
      </c>
      <c r="AT56" s="401">
        <v>0</v>
      </c>
      <c r="AU56" s="401">
        <v>529</v>
      </c>
      <c r="AV56" s="401">
        <v>259</v>
      </c>
      <c r="AW56" s="401">
        <v>0</v>
      </c>
      <c r="AX56" s="401">
        <v>32320.926459999999</v>
      </c>
      <c r="AY56" s="401">
        <v>0</v>
      </c>
      <c r="AZ56" s="401">
        <v>0</v>
      </c>
      <c r="BA56" s="401">
        <v>0</v>
      </c>
      <c r="BB56" s="401">
        <v>0</v>
      </c>
      <c r="BC56" s="401">
        <v>0</v>
      </c>
      <c r="BD56" s="401">
        <v>0</v>
      </c>
      <c r="BE56" s="401">
        <v>0</v>
      </c>
      <c r="BF56" s="401">
        <v>0</v>
      </c>
      <c r="BG56" s="401">
        <v>0</v>
      </c>
      <c r="BH56" s="401">
        <v>0</v>
      </c>
      <c r="BI56" s="401">
        <v>0</v>
      </c>
      <c r="BJ56" s="401">
        <v>10183.642</v>
      </c>
      <c r="BK56" s="401">
        <v>0</v>
      </c>
      <c r="BL56" s="401">
        <v>0</v>
      </c>
      <c r="BM56" s="401">
        <v>0</v>
      </c>
      <c r="BN56" s="401">
        <v>0</v>
      </c>
      <c r="BO56" s="401">
        <v>0</v>
      </c>
      <c r="BP56" s="401">
        <v>5000</v>
      </c>
      <c r="BQ56" s="401">
        <v>0</v>
      </c>
      <c r="BR56" s="401">
        <v>0</v>
      </c>
      <c r="BS56" s="401">
        <v>0</v>
      </c>
      <c r="BT56" s="401">
        <v>0</v>
      </c>
      <c r="BU56" s="401">
        <v>0</v>
      </c>
      <c r="BV56" s="401">
        <v>0</v>
      </c>
      <c r="BW56" s="401">
        <v>0</v>
      </c>
      <c r="BX56" s="401">
        <v>0</v>
      </c>
      <c r="BY56" s="401">
        <v>0</v>
      </c>
      <c r="BZ56" s="401">
        <v>0</v>
      </c>
      <c r="CA56" s="401">
        <v>0</v>
      </c>
      <c r="CB56" s="401">
        <v>561</v>
      </c>
      <c r="CC56" s="401">
        <v>0</v>
      </c>
      <c r="CD56" s="401">
        <v>0</v>
      </c>
      <c r="CE56" s="401">
        <v>1023</v>
      </c>
      <c r="CF56" s="401">
        <v>0</v>
      </c>
      <c r="CG56" s="401">
        <v>0</v>
      </c>
      <c r="CH56" s="401">
        <v>0</v>
      </c>
      <c r="CI56" s="401">
        <v>0</v>
      </c>
      <c r="CJ56" s="401">
        <v>0</v>
      </c>
      <c r="CK56" s="401">
        <v>0</v>
      </c>
      <c r="CL56" s="401">
        <v>0</v>
      </c>
      <c r="CM56" s="401">
        <v>0</v>
      </c>
      <c r="CN56" s="401">
        <v>0</v>
      </c>
      <c r="CO56" s="401">
        <v>0</v>
      </c>
      <c r="CP56" s="401">
        <v>0</v>
      </c>
      <c r="CQ56" s="401">
        <v>0</v>
      </c>
      <c r="CR56" s="401">
        <v>0</v>
      </c>
      <c r="CS56" s="401">
        <v>0</v>
      </c>
      <c r="CT56" s="401">
        <v>0</v>
      </c>
      <c r="CU56" s="401">
        <v>0</v>
      </c>
      <c r="CV56" s="401">
        <v>0</v>
      </c>
      <c r="CW56" s="401">
        <v>3758.2162199999998</v>
      </c>
      <c r="CX56" s="401">
        <v>617.73800000000006</v>
      </c>
      <c r="CY56" s="401">
        <v>0</v>
      </c>
      <c r="CZ56" s="401">
        <v>3133</v>
      </c>
      <c r="DA56" s="401">
        <v>44.530119999999997</v>
      </c>
      <c r="DB56" s="401">
        <v>0</v>
      </c>
      <c r="DC56" s="401">
        <v>0</v>
      </c>
      <c r="DD56" s="401">
        <v>0</v>
      </c>
      <c r="DE56" s="401">
        <v>0</v>
      </c>
      <c r="DF56" s="401">
        <v>0</v>
      </c>
      <c r="DG56" s="401">
        <v>0</v>
      </c>
      <c r="DH56" s="401">
        <v>0</v>
      </c>
      <c r="DI56" s="401">
        <v>2497.3201199999999</v>
      </c>
      <c r="DJ56" s="401">
        <v>0</v>
      </c>
      <c r="DK56" s="401">
        <v>0</v>
      </c>
      <c r="DL56" s="401">
        <v>0</v>
      </c>
      <c r="DM56" s="401">
        <v>0</v>
      </c>
      <c r="DN56" s="401">
        <v>0</v>
      </c>
      <c r="DO56" s="401">
        <v>0</v>
      </c>
      <c r="DP56" s="401">
        <v>0</v>
      </c>
      <c r="DQ56" s="401">
        <v>0</v>
      </c>
      <c r="DR56" s="401">
        <v>81434</v>
      </c>
      <c r="DS56" s="401">
        <v>10062</v>
      </c>
      <c r="DT56" s="401">
        <v>18070</v>
      </c>
      <c r="DU56" s="401">
        <v>83363</v>
      </c>
      <c r="DV56" s="401">
        <v>0</v>
      </c>
      <c r="DW56" s="401">
        <v>771306</v>
      </c>
      <c r="DX56" s="401">
        <v>80783</v>
      </c>
      <c r="DY56" s="401">
        <v>307119</v>
      </c>
      <c r="DZ56" s="401">
        <v>50000</v>
      </c>
      <c r="EA56" s="401">
        <v>7819</v>
      </c>
      <c r="EB56" s="401">
        <v>0</v>
      </c>
      <c r="EC56" s="401">
        <v>0</v>
      </c>
      <c r="ED56" s="401">
        <v>-25000</v>
      </c>
      <c r="EE56" s="401">
        <v>314938</v>
      </c>
      <c r="EF56" s="401">
        <v>50000</v>
      </c>
      <c r="EG56" s="401">
        <v>775000</v>
      </c>
      <c r="EH56" s="401">
        <v>0</v>
      </c>
      <c r="EI56" s="401">
        <v>810000</v>
      </c>
      <c r="EJ56" s="401">
        <v>0</v>
      </c>
    </row>
    <row r="57" spans="1:140" x14ac:dyDescent="0.35">
      <c r="A57" s="398" t="s">
        <v>1280</v>
      </c>
      <c r="B57" s="401">
        <v>4822</v>
      </c>
      <c r="C57" s="401">
        <v>0</v>
      </c>
      <c r="D57" s="401">
        <v>0</v>
      </c>
      <c r="E57" s="401">
        <v>6622</v>
      </c>
      <c r="F57" s="401">
        <v>0</v>
      </c>
      <c r="G57" s="401">
        <v>0</v>
      </c>
      <c r="H57" s="401">
        <v>20999</v>
      </c>
      <c r="I57" s="401">
        <v>0</v>
      </c>
      <c r="J57" s="401">
        <v>0</v>
      </c>
      <c r="K57" s="401">
        <v>0</v>
      </c>
      <c r="L57" s="401">
        <v>0</v>
      </c>
      <c r="M57" s="401">
        <v>0</v>
      </c>
      <c r="N57" s="401">
        <v>54514</v>
      </c>
      <c r="O57" s="401">
        <v>0</v>
      </c>
      <c r="P57" s="401">
        <v>0</v>
      </c>
      <c r="Q57" s="401">
        <v>300</v>
      </c>
      <c r="R57" s="401">
        <v>0</v>
      </c>
      <c r="S57" s="401">
        <v>0</v>
      </c>
      <c r="T57" s="401">
        <v>0</v>
      </c>
      <c r="U57" s="401">
        <v>0</v>
      </c>
      <c r="V57" s="401">
        <v>0</v>
      </c>
      <c r="W57" s="401">
        <v>0</v>
      </c>
      <c r="X57" s="401">
        <v>0</v>
      </c>
      <c r="Y57" s="401">
        <v>0</v>
      </c>
      <c r="Z57" s="401">
        <v>0</v>
      </c>
      <c r="AA57" s="401">
        <v>0</v>
      </c>
      <c r="AB57" s="401">
        <v>0</v>
      </c>
      <c r="AC57" s="401">
        <v>990</v>
      </c>
      <c r="AD57" s="401">
        <v>0</v>
      </c>
      <c r="AE57" s="401">
        <v>0</v>
      </c>
      <c r="AF57" s="401">
        <v>0</v>
      </c>
      <c r="AG57" s="401">
        <v>0</v>
      </c>
      <c r="AH57" s="401">
        <v>0</v>
      </c>
      <c r="AI57" s="401">
        <v>4355</v>
      </c>
      <c r="AJ57" s="401">
        <v>0</v>
      </c>
      <c r="AK57" s="401">
        <v>0</v>
      </c>
      <c r="AL57" s="401">
        <v>0</v>
      </c>
      <c r="AM57" s="401">
        <v>0</v>
      </c>
      <c r="AN57" s="401">
        <v>0</v>
      </c>
      <c r="AO57" s="401">
        <v>10007</v>
      </c>
      <c r="AP57" s="401">
        <v>0</v>
      </c>
      <c r="AQ57" s="401">
        <v>0</v>
      </c>
      <c r="AR57" s="401">
        <v>0</v>
      </c>
      <c r="AS57" s="401">
        <v>0</v>
      </c>
      <c r="AT57" s="401">
        <v>0</v>
      </c>
      <c r="AU57" s="401">
        <v>752</v>
      </c>
      <c r="AV57" s="401">
        <v>0</v>
      </c>
      <c r="AW57" s="401">
        <v>0</v>
      </c>
      <c r="AX57" s="401">
        <v>1803</v>
      </c>
      <c r="AY57" s="401">
        <v>0</v>
      </c>
      <c r="AZ57" s="401">
        <v>0</v>
      </c>
      <c r="BA57" s="401">
        <v>90</v>
      </c>
      <c r="BB57" s="401">
        <v>0</v>
      </c>
      <c r="BC57" s="401">
        <v>0</v>
      </c>
      <c r="BD57" s="401">
        <v>0</v>
      </c>
      <c r="BE57" s="401">
        <v>0</v>
      </c>
      <c r="BF57" s="401">
        <v>0</v>
      </c>
      <c r="BG57" s="401">
        <v>13</v>
      </c>
      <c r="BH57" s="401">
        <v>0</v>
      </c>
      <c r="BI57" s="401">
        <v>0</v>
      </c>
      <c r="BJ57" s="401">
        <v>5779</v>
      </c>
      <c r="BK57" s="401">
        <v>0</v>
      </c>
      <c r="BL57" s="401">
        <v>0</v>
      </c>
      <c r="BM57" s="401">
        <v>338</v>
      </c>
      <c r="BN57" s="401">
        <v>0</v>
      </c>
      <c r="BO57" s="401">
        <v>0</v>
      </c>
      <c r="BP57" s="401">
        <v>0</v>
      </c>
      <c r="BQ57" s="401">
        <v>0</v>
      </c>
      <c r="BR57" s="401">
        <v>0</v>
      </c>
      <c r="BS57" s="401">
        <v>90</v>
      </c>
      <c r="BT57" s="401">
        <v>0</v>
      </c>
      <c r="BU57" s="401">
        <v>0</v>
      </c>
      <c r="BV57" s="401">
        <v>0</v>
      </c>
      <c r="BW57" s="401">
        <v>0</v>
      </c>
      <c r="BX57" s="401">
        <v>0</v>
      </c>
      <c r="BY57" s="401">
        <v>0</v>
      </c>
      <c r="BZ57" s="401">
        <v>0</v>
      </c>
      <c r="CA57" s="401">
        <v>0</v>
      </c>
      <c r="CB57" s="401">
        <v>0</v>
      </c>
      <c r="CC57" s="401">
        <v>0</v>
      </c>
      <c r="CD57" s="401">
        <v>0</v>
      </c>
      <c r="CE57" s="401">
        <v>0</v>
      </c>
      <c r="CF57" s="401">
        <v>0</v>
      </c>
      <c r="CG57" s="401">
        <v>0</v>
      </c>
      <c r="CH57" s="401">
        <v>8805</v>
      </c>
      <c r="CI57" s="401">
        <v>0</v>
      </c>
      <c r="CJ57" s="401">
        <v>0</v>
      </c>
      <c r="CK57" s="401">
        <v>0</v>
      </c>
      <c r="CL57" s="401">
        <v>0</v>
      </c>
      <c r="CM57" s="401">
        <v>0</v>
      </c>
      <c r="CN57" s="401">
        <v>800</v>
      </c>
      <c r="CO57" s="401">
        <v>0</v>
      </c>
      <c r="CP57" s="401">
        <v>0</v>
      </c>
      <c r="CQ57" s="401">
        <v>0</v>
      </c>
      <c r="CR57" s="401">
        <v>0</v>
      </c>
      <c r="CS57" s="401">
        <v>0</v>
      </c>
      <c r="CT57" s="401">
        <v>3129</v>
      </c>
      <c r="CU57" s="401">
        <v>0</v>
      </c>
      <c r="CV57" s="401">
        <v>0</v>
      </c>
      <c r="CW57" s="401">
        <v>0</v>
      </c>
      <c r="CX57" s="401">
        <v>0</v>
      </c>
      <c r="CY57" s="401">
        <v>0</v>
      </c>
      <c r="CZ57" s="401">
        <v>10945</v>
      </c>
      <c r="DA57" s="401">
        <v>0</v>
      </c>
      <c r="DB57" s="401">
        <v>0</v>
      </c>
      <c r="DC57" s="401">
        <v>0</v>
      </c>
      <c r="DD57" s="401">
        <v>0</v>
      </c>
      <c r="DE57" s="401">
        <v>0</v>
      </c>
      <c r="DF57" s="401">
        <v>0</v>
      </c>
      <c r="DG57" s="401">
        <v>0</v>
      </c>
      <c r="DH57" s="401">
        <v>0</v>
      </c>
      <c r="DI57" s="401">
        <v>26758</v>
      </c>
      <c r="DJ57" s="401">
        <v>1852</v>
      </c>
      <c r="DK57" s="401">
        <v>0</v>
      </c>
      <c r="DL57" s="401">
        <v>8491</v>
      </c>
      <c r="DM57" s="401">
        <v>0</v>
      </c>
      <c r="DN57" s="401">
        <v>0</v>
      </c>
      <c r="DO57" s="401">
        <v>0</v>
      </c>
      <c r="DP57" s="401">
        <v>0</v>
      </c>
      <c r="DQ57" s="401">
        <v>0</v>
      </c>
      <c r="DR57" s="401">
        <v>72918</v>
      </c>
      <c r="DS57" s="401">
        <v>0</v>
      </c>
      <c r="DT57" s="401">
        <v>0</v>
      </c>
      <c r="DU57" s="401">
        <v>99336</v>
      </c>
      <c r="DV57" s="401">
        <v>0</v>
      </c>
      <c r="DW57" s="401">
        <v>475336</v>
      </c>
      <c r="DX57" s="401">
        <v>87336</v>
      </c>
      <c r="DY57" s="401">
        <v>175082</v>
      </c>
      <c r="DZ57" s="401">
        <v>-49500</v>
      </c>
      <c r="EA57" s="401">
        <v>22000</v>
      </c>
      <c r="EB57" s="401">
        <v>0</v>
      </c>
      <c r="EC57" s="401">
        <v>81800</v>
      </c>
      <c r="ED57" s="401">
        <v>1000</v>
      </c>
      <c r="EE57" s="401">
        <v>197082</v>
      </c>
      <c r="EF57" s="401">
        <v>-49500</v>
      </c>
      <c r="EG57" s="401">
        <v>507000</v>
      </c>
      <c r="EH57" s="401">
        <v>77000</v>
      </c>
      <c r="EI57" s="401">
        <v>532000</v>
      </c>
      <c r="EJ57" s="401">
        <v>77000</v>
      </c>
    </row>
    <row r="58" spans="1:140" x14ac:dyDescent="0.35">
      <c r="A58" s="398" t="s">
        <v>1126</v>
      </c>
      <c r="B58" s="401">
        <v>14770</v>
      </c>
      <c r="C58" s="401">
        <v>2114</v>
      </c>
      <c r="D58" s="401">
        <v>0</v>
      </c>
      <c r="E58" s="401">
        <v>3270</v>
      </c>
      <c r="F58" s="401">
        <v>4819</v>
      </c>
      <c r="G58" s="401">
        <v>0</v>
      </c>
      <c r="H58" s="401">
        <v>5770</v>
      </c>
      <c r="I58" s="401">
        <v>0</v>
      </c>
      <c r="J58" s="401">
        <v>0</v>
      </c>
      <c r="K58" s="401">
        <v>0</v>
      </c>
      <c r="L58" s="401">
        <v>0</v>
      </c>
      <c r="M58" s="401">
        <v>0</v>
      </c>
      <c r="N58" s="401">
        <v>125924</v>
      </c>
      <c r="O58" s="401">
        <v>240</v>
      </c>
      <c r="P58" s="401">
        <v>0</v>
      </c>
      <c r="Q58" s="401">
        <v>4087</v>
      </c>
      <c r="R58" s="401">
        <v>0</v>
      </c>
      <c r="S58" s="401">
        <v>0</v>
      </c>
      <c r="T58" s="401">
        <v>134</v>
      </c>
      <c r="U58" s="401">
        <v>0</v>
      </c>
      <c r="V58" s="401">
        <v>0</v>
      </c>
      <c r="W58" s="401">
        <v>651</v>
      </c>
      <c r="X58" s="401">
        <v>0</v>
      </c>
      <c r="Y58" s="401">
        <v>0</v>
      </c>
      <c r="Z58" s="401">
        <v>0</v>
      </c>
      <c r="AA58" s="401">
        <v>0</v>
      </c>
      <c r="AB58" s="401">
        <v>0</v>
      </c>
      <c r="AC58" s="401">
        <v>0</v>
      </c>
      <c r="AD58" s="401">
        <v>0</v>
      </c>
      <c r="AE58" s="401">
        <v>0</v>
      </c>
      <c r="AF58" s="401">
        <v>0</v>
      </c>
      <c r="AG58" s="401">
        <v>0</v>
      </c>
      <c r="AH58" s="401">
        <v>0</v>
      </c>
      <c r="AI58" s="401">
        <v>1184</v>
      </c>
      <c r="AJ58" s="401">
        <v>0</v>
      </c>
      <c r="AK58" s="401">
        <v>0</v>
      </c>
      <c r="AL58" s="401">
        <v>0</v>
      </c>
      <c r="AM58" s="401">
        <v>0</v>
      </c>
      <c r="AN58" s="401">
        <v>0</v>
      </c>
      <c r="AO58" s="401">
        <v>3416</v>
      </c>
      <c r="AP58" s="401">
        <v>7533</v>
      </c>
      <c r="AQ58" s="401">
        <v>0</v>
      </c>
      <c r="AR58" s="401">
        <v>0</v>
      </c>
      <c r="AS58" s="401">
        <v>0</v>
      </c>
      <c r="AT58" s="401">
        <v>0</v>
      </c>
      <c r="AU58" s="401">
        <v>2026</v>
      </c>
      <c r="AV58" s="401">
        <v>0</v>
      </c>
      <c r="AW58" s="401">
        <v>0</v>
      </c>
      <c r="AX58" s="401">
        <v>2580</v>
      </c>
      <c r="AY58" s="401">
        <v>0</v>
      </c>
      <c r="AZ58" s="401">
        <v>0</v>
      </c>
      <c r="BA58" s="401">
        <v>0</v>
      </c>
      <c r="BB58" s="401">
        <v>0</v>
      </c>
      <c r="BC58" s="401">
        <v>0</v>
      </c>
      <c r="BD58" s="401">
        <v>200</v>
      </c>
      <c r="BE58" s="401">
        <v>0</v>
      </c>
      <c r="BF58" s="401">
        <v>0</v>
      </c>
      <c r="BG58" s="401">
        <v>1072</v>
      </c>
      <c r="BH58" s="401">
        <v>0</v>
      </c>
      <c r="BI58" s="401">
        <v>0</v>
      </c>
      <c r="BJ58" s="401">
        <v>0</v>
      </c>
      <c r="BK58" s="401">
        <v>0</v>
      </c>
      <c r="BL58" s="401">
        <v>0</v>
      </c>
      <c r="BM58" s="401">
        <v>868</v>
      </c>
      <c r="BN58" s="401">
        <v>0</v>
      </c>
      <c r="BO58" s="401">
        <v>0</v>
      </c>
      <c r="BP58" s="401">
        <v>7946</v>
      </c>
      <c r="BQ58" s="401">
        <v>0</v>
      </c>
      <c r="BR58" s="401">
        <v>0</v>
      </c>
      <c r="BS58" s="401">
        <v>461</v>
      </c>
      <c r="BT58" s="401">
        <v>0</v>
      </c>
      <c r="BU58" s="401">
        <v>0</v>
      </c>
      <c r="BV58" s="401">
        <v>0</v>
      </c>
      <c r="BW58" s="401">
        <v>0</v>
      </c>
      <c r="BX58" s="401">
        <v>0</v>
      </c>
      <c r="BY58" s="401">
        <v>0</v>
      </c>
      <c r="BZ58" s="401">
        <v>0</v>
      </c>
      <c r="CA58" s="401">
        <v>0</v>
      </c>
      <c r="CB58" s="401">
        <v>0</v>
      </c>
      <c r="CC58" s="401">
        <v>0</v>
      </c>
      <c r="CD58" s="401">
        <v>0</v>
      </c>
      <c r="CE58" s="401">
        <v>5341</v>
      </c>
      <c r="CF58" s="401">
        <v>0</v>
      </c>
      <c r="CG58" s="401">
        <v>0</v>
      </c>
      <c r="CH58" s="401">
        <v>7006</v>
      </c>
      <c r="CI58" s="401">
        <v>0</v>
      </c>
      <c r="CJ58" s="401">
        <v>0</v>
      </c>
      <c r="CK58" s="401">
        <v>0</v>
      </c>
      <c r="CL58" s="401">
        <v>0</v>
      </c>
      <c r="CM58" s="401">
        <v>0</v>
      </c>
      <c r="CN58" s="401">
        <v>3349</v>
      </c>
      <c r="CO58" s="401">
        <v>0</v>
      </c>
      <c r="CP58" s="401">
        <v>0</v>
      </c>
      <c r="CQ58" s="401">
        <v>0</v>
      </c>
      <c r="CR58" s="401">
        <v>0</v>
      </c>
      <c r="CS58" s="401">
        <v>0</v>
      </c>
      <c r="CT58" s="401">
        <v>0</v>
      </c>
      <c r="CU58" s="401">
        <v>0</v>
      </c>
      <c r="CV58" s="401">
        <v>0</v>
      </c>
      <c r="CW58" s="401">
        <v>12545</v>
      </c>
      <c r="CX58" s="401">
        <v>0</v>
      </c>
      <c r="CY58" s="401">
        <v>0</v>
      </c>
      <c r="CZ58" s="401">
        <v>0</v>
      </c>
      <c r="DA58" s="401">
        <v>261</v>
      </c>
      <c r="DB58" s="401">
        <v>0</v>
      </c>
      <c r="DC58" s="401">
        <v>0</v>
      </c>
      <c r="DD58" s="401">
        <v>0</v>
      </c>
      <c r="DE58" s="401">
        <v>0</v>
      </c>
      <c r="DF58" s="401">
        <v>0</v>
      </c>
      <c r="DG58" s="401">
        <v>0</v>
      </c>
      <c r="DH58" s="401">
        <v>0</v>
      </c>
      <c r="DI58" s="401">
        <v>12675</v>
      </c>
      <c r="DJ58" s="401">
        <v>69</v>
      </c>
      <c r="DK58" s="401">
        <v>29138</v>
      </c>
      <c r="DL58" s="401">
        <v>18440</v>
      </c>
      <c r="DM58" s="401">
        <v>0</v>
      </c>
      <c r="DN58" s="401">
        <v>0</v>
      </c>
      <c r="DO58" s="401">
        <v>0</v>
      </c>
      <c r="DP58" s="401">
        <v>0</v>
      </c>
      <c r="DQ58" s="401">
        <v>0</v>
      </c>
      <c r="DR58" s="401">
        <v>180017</v>
      </c>
      <c r="DS58" s="401">
        <v>29138</v>
      </c>
      <c r="DT58" s="401">
        <v>27843</v>
      </c>
      <c r="DU58" s="401">
        <v>11753</v>
      </c>
      <c r="DV58" s="401">
        <v>0</v>
      </c>
      <c r="DW58" s="401">
        <v>562388</v>
      </c>
      <c r="DX58" s="401">
        <v>8388</v>
      </c>
      <c r="DY58" s="401">
        <v>268000</v>
      </c>
      <c r="DZ58" s="401">
        <v>-17728</v>
      </c>
      <c r="EA58" s="401">
        <v>0</v>
      </c>
      <c r="EB58" s="401">
        <v>-10000</v>
      </c>
      <c r="EC58" s="401">
        <v>179000</v>
      </c>
      <c r="ED58" s="401">
        <v>-40622</v>
      </c>
      <c r="EE58" s="401">
        <v>268000</v>
      </c>
      <c r="EF58" s="401">
        <v>-27728</v>
      </c>
      <c r="EG58" s="401">
        <v>268000</v>
      </c>
      <c r="EH58" s="401">
        <v>-149500</v>
      </c>
      <c r="EI58" s="401">
        <v>606000</v>
      </c>
      <c r="EJ58" s="401">
        <v>86000</v>
      </c>
    </row>
    <row r="59" spans="1:140" x14ac:dyDescent="0.35">
      <c r="A59" s="398" t="s">
        <v>1726</v>
      </c>
      <c r="B59" s="401">
        <v>4798.6000000000004</v>
      </c>
      <c r="C59" s="401">
        <v>0</v>
      </c>
      <c r="D59" s="401">
        <v>0</v>
      </c>
      <c r="E59" s="401">
        <v>3315</v>
      </c>
      <c r="F59" s="401">
        <v>0</v>
      </c>
      <c r="G59" s="401">
        <v>0</v>
      </c>
      <c r="H59" s="401">
        <v>5240</v>
      </c>
      <c r="I59" s="401">
        <v>0</v>
      </c>
      <c r="J59" s="401">
        <v>0</v>
      </c>
      <c r="K59" s="401">
        <v>0</v>
      </c>
      <c r="L59" s="401">
        <v>0</v>
      </c>
      <c r="M59" s="401">
        <v>0</v>
      </c>
      <c r="N59" s="401">
        <v>25701</v>
      </c>
      <c r="O59" s="401">
        <v>0</v>
      </c>
      <c r="P59" s="401">
        <v>0</v>
      </c>
      <c r="Q59" s="401">
        <v>20</v>
      </c>
      <c r="R59" s="401">
        <v>0</v>
      </c>
      <c r="S59" s="401">
        <v>0</v>
      </c>
      <c r="T59" s="401">
        <v>0</v>
      </c>
      <c r="U59" s="401">
        <v>0</v>
      </c>
      <c r="V59" s="401">
        <v>0</v>
      </c>
      <c r="W59" s="401">
        <v>0</v>
      </c>
      <c r="X59" s="401">
        <v>0</v>
      </c>
      <c r="Y59" s="401">
        <v>0</v>
      </c>
      <c r="Z59" s="401">
        <v>0</v>
      </c>
      <c r="AA59" s="401">
        <v>0</v>
      </c>
      <c r="AB59" s="401">
        <v>0</v>
      </c>
      <c r="AC59" s="401">
        <v>0</v>
      </c>
      <c r="AD59" s="401">
        <v>0</v>
      </c>
      <c r="AE59" s="401">
        <v>0</v>
      </c>
      <c r="AF59" s="401">
        <v>0</v>
      </c>
      <c r="AG59" s="401">
        <v>0</v>
      </c>
      <c r="AH59" s="401">
        <v>0</v>
      </c>
      <c r="AI59" s="401">
        <v>607</v>
      </c>
      <c r="AJ59" s="401">
        <v>0</v>
      </c>
      <c r="AK59" s="401">
        <v>0</v>
      </c>
      <c r="AL59" s="401">
        <v>164</v>
      </c>
      <c r="AM59" s="401">
        <v>0</v>
      </c>
      <c r="AN59" s="401">
        <v>0</v>
      </c>
      <c r="AO59" s="401">
        <v>15577.8</v>
      </c>
      <c r="AP59" s="401">
        <v>2560</v>
      </c>
      <c r="AQ59" s="401">
        <v>0</v>
      </c>
      <c r="AR59" s="401">
        <v>72.613</v>
      </c>
      <c r="AS59" s="401">
        <v>0</v>
      </c>
      <c r="AT59" s="401">
        <v>0</v>
      </c>
      <c r="AU59" s="401">
        <v>1672</v>
      </c>
      <c r="AV59" s="401">
        <v>0</v>
      </c>
      <c r="AW59" s="401">
        <v>0</v>
      </c>
      <c r="AX59" s="401">
        <v>936.65499999999997</v>
      </c>
      <c r="AY59" s="401">
        <v>0</v>
      </c>
      <c r="AZ59" s="401">
        <v>0</v>
      </c>
      <c r="BA59" s="401">
        <v>1980.63</v>
      </c>
      <c r="BB59" s="401">
        <v>0</v>
      </c>
      <c r="BC59" s="401">
        <v>0</v>
      </c>
      <c r="BD59" s="401">
        <v>125</v>
      </c>
      <c r="BE59" s="401">
        <v>0</v>
      </c>
      <c r="BF59" s="401">
        <v>0</v>
      </c>
      <c r="BG59" s="401">
        <v>100</v>
      </c>
      <c r="BH59" s="401">
        <v>0</v>
      </c>
      <c r="BI59" s="401">
        <v>0</v>
      </c>
      <c r="BJ59" s="401">
        <v>0</v>
      </c>
      <c r="BK59" s="401">
        <v>0</v>
      </c>
      <c r="BL59" s="401">
        <v>0</v>
      </c>
      <c r="BM59" s="401">
        <v>0</v>
      </c>
      <c r="BN59" s="401">
        <v>0</v>
      </c>
      <c r="BO59" s="401">
        <v>0</v>
      </c>
      <c r="BP59" s="401">
        <v>250</v>
      </c>
      <c r="BQ59" s="401">
        <v>0</v>
      </c>
      <c r="BR59" s="401">
        <v>0</v>
      </c>
      <c r="BS59" s="401">
        <v>0</v>
      </c>
      <c r="BT59" s="401">
        <v>0</v>
      </c>
      <c r="BU59" s="401">
        <v>0</v>
      </c>
      <c r="BV59" s="401">
        <v>0</v>
      </c>
      <c r="BW59" s="401">
        <v>0</v>
      </c>
      <c r="BX59" s="401">
        <v>0</v>
      </c>
      <c r="BY59" s="401">
        <v>0</v>
      </c>
      <c r="BZ59" s="401">
        <v>0</v>
      </c>
      <c r="CA59" s="401">
        <v>0</v>
      </c>
      <c r="CB59" s="401">
        <v>0</v>
      </c>
      <c r="CC59" s="401">
        <v>0</v>
      </c>
      <c r="CD59" s="401">
        <v>0</v>
      </c>
      <c r="CE59" s="401">
        <v>2915</v>
      </c>
      <c r="CF59" s="401">
        <v>0</v>
      </c>
      <c r="CG59" s="401">
        <v>0</v>
      </c>
      <c r="CH59" s="401">
        <v>0</v>
      </c>
      <c r="CI59" s="401">
        <v>0</v>
      </c>
      <c r="CJ59" s="401">
        <v>0</v>
      </c>
      <c r="CK59" s="401">
        <v>0</v>
      </c>
      <c r="CL59" s="401">
        <v>0</v>
      </c>
      <c r="CM59" s="401">
        <v>0</v>
      </c>
      <c r="CN59" s="401">
        <v>261.86599999999999</v>
      </c>
      <c r="CO59" s="401">
        <v>0</v>
      </c>
      <c r="CP59" s="401">
        <v>0</v>
      </c>
      <c r="CQ59" s="401">
        <v>0</v>
      </c>
      <c r="CR59" s="401">
        <v>0</v>
      </c>
      <c r="CS59" s="401">
        <v>0</v>
      </c>
      <c r="CT59" s="401">
        <v>4745</v>
      </c>
      <c r="CU59" s="401">
        <v>0</v>
      </c>
      <c r="CV59" s="401">
        <v>0</v>
      </c>
      <c r="CW59" s="401">
        <v>0</v>
      </c>
      <c r="CX59" s="401">
        <v>0</v>
      </c>
      <c r="CY59" s="401">
        <v>0</v>
      </c>
      <c r="CZ59" s="401">
        <v>2000</v>
      </c>
      <c r="DA59" s="401">
        <v>0</v>
      </c>
      <c r="DB59" s="401">
        <v>0</v>
      </c>
      <c r="DC59" s="401">
        <v>0</v>
      </c>
      <c r="DD59" s="401">
        <v>0</v>
      </c>
      <c r="DE59" s="401">
        <v>0</v>
      </c>
      <c r="DF59" s="401">
        <v>0</v>
      </c>
      <c r="DG59" s="401">
        <v>0</v>
      </c>
      <c r="DH59" s="401">
        <v>0</v>
      </c>
      <c r="DI59" s="401">
        <v>10835.4</v>
      </c>
      <c r="DJ59" s="401">
        <v>653.51900000000001</v>
      </c>
      <c r="DK59" s="401">
        <v>0</v>
      </c>
      <c r="DL59" s="401">
        <v>0</v>
      </c>
      <c r="DM59" s="401">
        <v>0</v>
      </c>
      <c r="DN59" s="401">
        <v>0</v>
      </c>
      <c r="DO59" s="401">
        <v>0</v>
      </c>
      <c r="DP59" s="401">
        <v>0</v>
      </c>
      <c r="DQ59" s="401">
        <v>0</v>
      </c>
      <c r="DR59" s="401">
        <v>44863</v>
      </c>
      <c r="DS59" s="401">
        <v>8002.4</v>
      </c>
      <c r="DT59" s="401">
        <v>8934.7999999999993</v>
      </c>
      <c r="DU59" s="401">
        <v>22730.866000000002</v>
      </c>
      <c r="DV59" s="401">
        <v>0</v>
      </c>
      <c r="DW59" s="401">
        <v>668915.86600000004</v>
      </c>
      <c r="DX59" s="401">
        <v>22730.866000000002</v>
      </c>
      <c r="DY59" s="401">
        <v>428443</v>
      </c>
      <c r="DZ59" s="401">
        <v>-9640</v>
      </c>
      <c r="EA59" s="401">
        <v>87197</v>
      </c>
      <c r="EB59" s="401">
        <v>-12199</v>
      </c>
      <c r="EC59" s="401">
        <v>164325</v>
      </c>
      <c r="ED59" s="401">
        <v>-25137</v>
      </c>
      <c r="EE59" s="401">
        <v>515640</v>
      </c>
      <c r="EF59" s="401">
        <v>-21839</v>
      </c>
      <c r="EG59" s="401">
        <v>820140</v>
      </c>
      <c r="EH59" s="401">
        <v>0</v>
      </c>
      <c r="EI59" s="401">
        <v>902153</v>
      </c>
      <c r="EJ59" s="401">
        <v>0</v>
      </c>
    </row>
    <row r="60" spans="1:140" x14ac:dyDescent="0.35">
      <c r="A60" s="398" t="s">
        <v>2149</v>
      </c>
      <c r="B60" s="401">
        <v>7656.3140000000003</v>
      </c>
      <c r="C60" s="401">
        <v>0</v>
      </c>
      <c r="D60" s="401">
        <v>0</v>
      </c>
      <c r="E60" s="401">
        <v>5322.64</v>
      </c>
      <c r="F60" s="401">
        <v>0</v>
      </c>
      <c r="G60" s="401">
        <v>0</v>
      </c>
      <c r="H60" s="401">
        <v>27045.508999999998</v>
      </c>
      <c r="I60" s="401">
        <v>0</v>
      </c>
      <c r="J60" s="401">
        <v>0</v>
      </c>
      <c r="K60" s="401">
        <v>0</v>
      </c>
      <c r="L60" s="401">
        <v>0</v>
      </c>
      <c r="M60" s="401">
        <v>0</v>
      </c>
      <c r="N60" s="401">
        <v>26278.624</v>
      </c>
      <c r="O60" s="401">
        <v>0</v>
      </c>
      <c r="P60" s="401">
        <v>0</v>
      </c>
      <c r="Q60" s="401">
        <v>0</v>
      </c>
      <c r="R60" s="401">
        <v>0</v>
      </c>
      <c r="S60" s="401">
        <v>0</v>
      </c>
      <c r="T60" s="401">
        <v>2000</v>
      </c>
      <c r="U60" s="401">
        <v>0</v>
      </c>
      <c r="V60" s="401">
        <v>0</v>
      </c>
      <c r="W60" s="401">
        <v>0</v>
      </c>
      <c r="X60" s="401">
        <v>0</v>
      </c>
      <c r="Y60" s="401">
        <v>0</v>
      </c>
      <c r="Z60" s="401">
        <v>0</v>
      </c>
      <c r="AA60" s="401">
        <v>0</v>
      </c>
      <c r="AB60" s="401">
        <v>0</v>
      </c>
      <c r="AC60" s="401">
        <v>0</v>
      </c>
      <c r="AD60" s="401">
        <v>0</v>
      </c>
      <c r="AE60" s="401">
        <v>0</v>
      </c>
      <c r="AF60" s="401">
        <v>0</v>
      </c>
      <c r="AG60" s="401">
        <v>0</v>
      </c>
      <c r="AH60" s="401">
        <v>0</v>
      </c>
      <c r="AI60" s="401">
        <v>7193.75</v>
      </c>
      <c r="AJ60" s="401">
        <v>0</v>
      </c>
      <c r="AK60" s="401">
        <v>0</v>
      </c>
      <c r="AL60" s="401">
        <v>0</v>
      </c>
      <c r="AM60" s="401">
        <v>0</v>
      </c>
      <c r="AN60" s="401">
        <v>0</v>
      </c>
      <c r="AO60" s="401">
        <v>60777.346740000001</v>
      </c>
      <c r="AP60" s="401">
        <v>3065.1990000000001</v>
      </c>
      <c r="AQ60" s="401">
        <v>0</v>
      </c>
      <c r="AR60" s="401">
        <v>15</v>
      </c>
      <c r="AS60" s="401">
        <v>0</v>
      </c>
      <c r="AT60" s="401">
        <v>0</v>
      </c>
      <c r="AU60" s="401">
        <v>730</v>
      </c>
      <c r="AV60" s="401">
        <v>0</v>
      </c>
      <c r="AW60" s="401">
        <v>0</v>
      </c>
      <c r="AX60" s="401">
        <v>463.34100000000001</v>
      </c>
      <c r="AY60" s="401">
        <v>0</v>
      </c>
      <c r="AZ60" s="401">
        <v>0</v>
      </c>
      <c r="BA60" s="401">
        <v>0</v>
      </c>
      <c r="BB60" s="401">
        <v>0</v>
      </c>
      <c r="BC60" s="401">
        <v>0</v>
      </c>
      <c r="BD60" s="401">
        <v>0</v>
      </c>
      <c r="BE60" s="401">
        <v>0</v>
      </c>
      <c r="BF60" s="401">
        <v>0</v>
      </c>
      <c r="BG60" s="401">
        <v>17783.815999999999</v>
      </c>
      <c r="BH60" s="401">
        <v>0</v>
      </c>
      <c r="BI60" s="401">
        <v>0</v>
      </c>
      <c r="BJ60" s="401">
        <v>0</v>
      </c>
      <c r="BK60" s="401">
        <v>0</v>
      </c>
      <c r="BL60" s="401">
        <v>0</v>
      </c>
      <c r="BM60" s="401">
        <v>0</v>
      </c>
      <c r="BN60" s="401">
        <v>0</v>
      </c>
      <c r="BO60" s="401">
        <v>0</v>
      </c>
      <c r="BP60" s="401">
        <v>4291.8559999999998</v>
      </c>
      <c r="BQ60" s="401">
        <v>0</v>
      </c>
      <c r="BR60" s="401">
        <v>0</v>
      </c>
      <c r="BS60" s="401">
        <v>0</v>
      </c>
      <c r="BT60" s="401">
        <v>0</v>
      </c>
      <c r="BU60" s="401">
        <v>0</v>
      </c>
      <c r="BV60" s="401">
        <v>50</v>
      </c>
      <c r="BW60" s="401">
        <v>0</v>
      </c>
      <c r="BX60" s="401">
        <v>0</v>
      </c>
      <c r="BY60" s="401">
        <v>0</v>
      </c>
      <c r="BZ60" s="401">
        <v>0</v>
      </c>
      <c r="CA60" s="401">
        <v>0</v>
      </c>
      <c r="CB60" s="401">
        <v>0</v>
      </c>
      <c r="CC60" s="401">
        <v>0</v>
      </c>
      <c r="CD60" s="401">
        <v>0</v>
      </c>
      <c r="CE60" s="401">
        <v>1328.798</v>
      </c>
      <c r="CF60" s="401">
        <v>0</v>
      </c>
      <c r="CG60" s="401">
        <v>0</v>
      </c>
      <c r="CH60" s="401">
        <v>0</v>
      </c>
      <c r="CI60" s="401">
        <v>0</v>
      </c>
      <c r="CJ60" s="401">
        <v>0</v>
      </c>
      <c r="CK60" s="401">
        <v>0</v>
      </c>
      <c r="CL60" s="401">
        <v>0</v>
      </c>
      <c r="CM60" s="401">
        <v>0</v>
      </c>
      <c r="CN60" s="401">
        <v>36.087000000000003</v>
      </c>
      <c r="CO60" s="401">
        <v>0</v>
      </c>
      <c r="CP60" s="401">
        <v>0</v>
      </c>
      <c r="CQ60" s="401">
        <v>0</v>
      </c>
      <c r="CR60" s="401">
        <v>0</v>
      </c>
      <c r="CS60" s="401">
        <v>0</v>
      </c>
      <c r="CT60" s="401">
        <v>0</v>
      </c>
      <c r="CU60" s="401">
        <v>50</v>
      </c>
      <c r="CV60" s="401">
        <v>0</v>
      </c>
      <c r="CW60" s="401">
        <v>24112.63</v>
      </c>
      <c r="CX60" s="401">
        <v>0</v>
      </c>
      <c r="CY60" s="401">
        <v>0</v>
      </c>
      <c r="CZ60" s="401">
        <v>1917.2159999999999</v>
      </c>
      <c r="DA60" s="401">
        <v>0</v>
      </c>
      <c r="DB60" s="401">
        <v>0</v>
      </c>
      <c r="DC60" s="401">
        <v>0</v>
      </c>
      <c r="DD60" s="401">
        <v>0</v>
      </c>
      <c r="DE60" s="401">
        <v>0</v>
      </c>
      <c r="DF60" s="401">
        <v>0</v>
      </c>
      <c r="DG60" s="401">
        <v>0</v>
      </c>
      <c r="DH60" s="401">
        <v>0</v>
      </c>
      <c r="DI60" s="401">
        <v>32929.203000000001</v>
      </c>
      <c r="DJ60" s="401">
        <v>85</v>
      </c>
      <c r="DK60" s="401">
        <v>0</v>
      </c>
      <c r="DL60" s="401">
        <v>0</v>
      </c>
      <c r="DM60" s="401">
        <v>0</v>
      </c>
      <c r="DN60" s="401">
        <v>0</v>
      </c>
      <c r="DO60" s="401">
        <v>0</v>
      </c>
      <c r="DP60" s="401">
        <v>0</v>
      </c>
      <c r="DQ60" s="401">
        <v>0</v>
      </c>
      <c r="DR60" s="401">
        <v>81819.362999999998</v>
      </c>
      <c r="DS60" s="401">
        <v>14623.73209</v>
      </c>
      <c r="DT60" s="401">
        <v>18270.07</v>
      </c>
      <c r="DU60" s="401">
        <v>108419.16456</v>
      </c>
      <c r="DV60" s="401">
        <v>0</v>
      </c>
      <c r="DW60" s="401">
        <v>1042386.9351999999</v>
      </c>
      <c r="DX60" s="401">
        <v>101933.16456</v>
      </c>
      <c r="DY60" s="401">
        <v>609040</v>
      </c>
      <c r="DZ60" s="401">
        <v>87000</v>
      </c>
      <c r="EA60" s="401">
        <v>156745</v>
      </c>
      <c r="EB60" s="401">
        <v>-7251</v>
      </c>
      <c r="EC60" s="401">
        <v>71087</v>
      </c>
      <c r="ED60" s="401">
        <v>6047</v>
      </c>
      <c r="EE60" s="401">
        <v>765785</v>
      </c>
      <c r="EF60" s="401">
        <v>79749</v>
      </c>
      <c r="EG60" s="401">
        <v>850000</v>
      </c>
      <c r="EH60" s="401">
        <v>0</v>
      </c>
      <c r="EI60" s="401">
        <v>910000</v>
      </c>
      <c r="EJ60" s="401">
        <v>0</v>
      </c>
    </row>
    <row r="61" spans="1:140" x14ac:dyDescent="0.35">
      <c r="A61" s="398" t="s">
        <v>1229</v>
      </c>
      <c r="B61" s="401">
        <v>2218</v>
      </c>
      <c r="C61" s="401">
        <v>0</v>
      </c>
      <c r="D61" s="401">
        <v>0</v>
      </c>
      <c r="E61" s="401">
        <v>172</v>
      </c>
      <c r="F61" s="401">
        <v>0</v>
      </c>
      <c r="G61" s="401">
        <v>0</v>
      </c>
      <c r="H61" s="401">
        <v>1045</v>
      </c>
      <c r="I61" s="401">
        <v>0</v>
      </c>
      <c r="J61" s="401">
        <v>0</v>
      </c>
      <c r="K61" s="401">
        <v>37</v>
      </c>
      <c r="L61" s="401">
        <v>0</v>
      </c>
      <c r="M61" s="401">
        <v>0</v>
      </c>
      <c r="N61" s="401">
        <v>153149</v>
      </c>
      <c r="O61" s="401">
        <v>2149</v>
      </c>
      <c r="P61" s="401">
        <v>608</v>
      </c>
      <c r="Q61" s="401">
        <v>4228</v>
      </c>
      <c r="R61" s="401">
        <v>0</v>
      </c>
      <c r="S61" s="401">
        <v>0</v>
      </c>
      <c r="T61" s="401">
        <v>0</v>
      </c>
      <c r="U61" s="401">
        <v>0</v>
      </c>
      <c r="V61" s="401">
        <v>0</v>
      </c>
      <c r="W61" s="401">
        <v>0</v>
      </c>
      <c r="X61" s="401">
        <v>0</v>
      </c>
      <c r="Y61" s="401">
        <v>0</v>
      </c>
      <c r="Z61" s="401">
        <v>0</v>
      </c>
      <c r="AA61" s="401">
        <v>0</v>
      </c>
      <c r="AB61" s="401">
        <v>0</v>
      </c>
      <c r="AC61" s="401">
        <v>250</v>
      </c>
      <c r="AD61" s="401">
        <v>0</v>
      </c>
      <c r="AE61" s="401">
        <v>0</v>
      </c>
      <c r="AF61" s="401">
        <v>0</v>
      </c>
      <c r="AG61" s="401">
        <v>0</v>
      </c>
      <c r="AH61" s="401">
        <v>0</v>
      </c>
      <c r="AI61" s="401">
        <v>3579</v>
      </c>
      <c r="AJ61" s="401">
        <v>0</v>
      </c>
      <c r="AK61" s="401">
        <v>750</v>
      </c>
      <c r="AL61" s="401">
        <v>0</v>
      </c>
      <c r="AM61" s="401">
        <v>0</v>
      </c>
      <c r="AN61" s="401">
        <v>0</v>
      </c>
      <c r="AO61" s="401">
        <v>0</v>
      </c>
      <c r="AP61" s="401">
        <v>4033</v>
      </c>
      <c r="AQ61" s="401">
        <v>0</v>
      </c>
      <c r="AR61" s="401">
        <v>5625</v>
      </c>
      <c r="AS61" s="401">
        <v>538</v>
      </c>
      <c r="AT61" s="401">
        <v>75</v>
      </c>
      <c r="AU61" s="401">
        <v>1000</v>
      </c>
      <c r="AV61" s="401">
        <v>1000</v>
      </c>
      <c r="AW61" s="401">
        <v>0</v>
      </c>
      <c r="AX61" s="401">
        <v>220</v>
      </c>
      <c r="AY61" s="401">
        <v>0</v>
      </c>
      <c r="AZ61" s="401">
        <v>0</v>
      </c>
      <c r="BA61" s="401">
        <v>0</v>
      </c>
      <c r="BB61" s="401">
        <v>0</v>
      </c>
      <c r="BC61" s="401">
        <v>0</v>
      </c>
      <c r="BD61" s="401">
        <v>7986</v>
      </c>
      <c r="BE61" s="401">
        <v>0</v>
      </c>
      <c r="BF61" s="401">
        <v>0</v>
      </c>
      <c r="BG61" s="401">
        <v>3000</v>
      </c>
      <c r="BH61" s="401">
        <v>0</v>
      </c>
      <c r="BI61" s="401">
        <v>0</v>
      </c>
      <c r="BJ61" s="401">
        <v>3019</v>
      </c>
      <c r="BK61" s="401">
        <v>0</v>
      </c>
      <c r="BL61" s="401">
        <v>0</v>
      </c>
      <c r="BM61" s="401">
        <v>0</v>
      </c>
      <c r="BN61" s="401">
        <v>0</v>
      </c>
      <c r="BO61" s="401">
        <v>0</v>
      </c>
      <c r="BP61" s="401">
        <v>0</v>
      </c>
      <c r="BQ61" s="401">
        <v>0</v>
      </c>
      <c r="BR61" s="401">
        <v>0</v>
      </c>
      <c r="BS61" s="401">
        <v>0</v>
      </c>
      <c r="BT61" s="401">
        <v>0</v>
      </c>
      <c r="BU61" s="401">
        <v>0</v>
      </c>
      <c r="BV61" s="401">
        <v>0</v>
      </c>
      <c r="BW61" s="401">
        <v>0</v>
      </c>
      <c r="BX61" s="401">
        <v>0</v>
      </c>
      <c r="BY61" s="401">
        <v>0</v>
      </c>
      <c r="BZ61" s="401">
        <v>0</v>
      </c>
      <c r="CA61" s="401">
        <v>0</v>
      </c>
      <c r="CB61" s="401">
        <v>70</v>
      </c>
      <c r="CC61" s="401">
        <v>0</v>
      </c>
      <c r="CD61" s="401">
        <v>0</v>
      </c>
      <c r="CE61" s="401">
        <v>150</v>
      </c>
      <c r="CF61" s="401">
        <v>0</v>
      </c>
      <c r="CG61" s="401">
        <v>0</v>
      </c>
      <c r="CH61" s="401">
        <v>0</v>
      </c>
      <c r="CI61" s="401">
        <v>0</v>
      </c>
      <c r="CJ61" s="401">
        <v>0</v>
      </c>
      <c r="CK61" s="401">
        <v>0</v>
      </c>
      <c r="CL61" s="401">
        <v>0</v>
      </c>
      <c r="CM61" s="401">
        <v>0</v>
      </c>
      <c r="CN61" s="401">
        <v>600</v>
      </c>
      <c r="CO61" s="401">
        <v>0</v>
      </c>
      <c r="CP61" s="401">
        <v>0</v>
      </c>
      <c r="CQ61" s="401">
        <v>0</v>
      </c>
      <c r="CR61" s="401">
        <v>0</v>
      </c>
      <c r="CS61" s="401">
        <v>0</v>
      </c>
      <c r="CT61" s="401">
        <v>0</v>
      </c>
      <c r="CU61" s="401">
        <v>0</v>
      </c>
      <c r="CV61" s="401">
        <v>0</v>
      </c>
      <c r="CW61" s="401">
        <v>31441</v>
      </c>
      <c r="CX61" s="401">
        <v>6000</v>
      </c>
      <c r="CY61" s="401">
        <v>0</v>
      </c>
      <c r="CZ61" s="401">
        <v>0</v>
      </c>
      <c r="DA61" s="401">
        <v>0</v>
      </c>
      <c r="DB61" s="401">
        <v>0</v>
      </c>
      <c r="DC61" s="401">
        <v>0</v>
      </c>
      <c r="DD61" s="401">
        <v>0</v>
      </c>
      <c r="DE61" s="401">
        <v>0</v>
      </c>
      <c r="DF61" s="401">
        <v>0</v>
      </c>
      <c r="DG61" s="401">
        <v>0</v>
      </c>
      <c r="DH61" s="401">
        <v>0</v>
      </c>
      <c r="DI61" s="401">
        <v>3887</v>
      </c>
      <c r="DJ61" s="401">
        <v>0</v>
      </c>
      <c r="DK61" s="401">
        <v>0</v>
      </c>
      <c r="DL61" s="401">
        <v>0</v>
      </c>
      <c r="DM61" s="401">
        <v>0</v>
      </c>
      <c r="DN61" s="401">
        <v>0</v>
      </c>
      <c r="DO61" s="401">
        <v>0</v>
      </c>
      <c r="DP61" s="401">
        <v>0</v>
      </c>
      <c r="DQ61" s="401">
        <v>0</v>
      </c>
      <c r="DR61" s="401">
        <v>208715</v>
      </c>
      <c r="DS61" s="401">
        <v>1433</v>
      </c>
      <c r="DT61" s="401">
        <v>0</v>
      </c>
      <c r="DU61" s="401">
        <v>66478</v>
      </c>
      <c r="DV61" s="401">
        <v>0</v>
      </c>
      <c r="DW61" s="401">
        <v>509215</v>
      </c>
      <c r="DX61" s="401">
        <v>-4795</v>
      </c>
      <c r="DY61" s="401">
        <v>418728</v>
      </c>
      <c r="DZ61" s="401">
        <v>-1762</v>
      </c>
      <c r="EA61" s="401">
        <v>90487</v>
      </c>
      <c r="EB61" s="401">
        <v>-3033</v>
      </c>
      <c r="EC61" s="401">
        <v>0</v>
      </c>
      <c r="ED61" s="401">
        <v>0</v>
      </c>
      <c r="EE61" s="401">
        <v>509215</v>
      </c>
      <c r="EF61" s="401">
        <v>-4795</v>
      </c>
      <c r="EG61" s="401">
        <v>516000</v>
      </c>
      <c r="EH61" s="401">
        <v>0</v>
      </c>
      <c r="EI61" s="401">
        <v>551000</v>
      </c>
      <c r="EJ61" s="401">
        <v>0</v>
      </c>
    </row>
    <row r="62" spans="1:140" x14ac:dyDescent="0.35">
      <c r="A62" s="398" t="s">
        <v>2179</v>
      </c>
      <c r="B62" s="401">
        <v>5684</v>
      </c>
      <c r="C62" s="401">
        <v>274</v>
      </c>
      <c r="D62" s="401">
        <v>0</v>
      </c>
      <c r="E62" s="401">
        <v>365</v>
      </c>
      <c r="F62" s="401">
        <v>0</v>
      </c>
      <c r="G62" s="401">
        <v>0</v>
      </c>
      <c r="H62" s="401">
        <v>4837</v>
      </c>
      <c r="I62" s="401">
        <v>0</v>
      </c>
      <c r="J62" s="401">
        <v>0</v>
      </c>
      <c r="K62" s="401">
        <v>1190</v>
      </c>
      <c r="L62" s="401">
        <v>0</v>
      </c>
      <c r="M62" s="401">
        <v>0</v>
      </c>
      <c r="N62" s="401">
        <v>33949</v>
      </c>
      <c r="O62" s="401">
        <v>0</v>
      </c>
      <c r="P62" s="401">
        <v>0</v>
      </c>
      <c r="Q62" s="401">
        <v>400</v>
      </c>
      <c r="R62" s="401">
        <v>0</v>
      </c>
      <c r="S62" s="401">
        <v>0</v>
      </c>
      <c r="T62" s="401">
        <v>0</v>
      </c>
      <c r="U62" s="401">
        <v>0</v>
      </c>
      <c r="V62" s="401">
        <v>0</v>
      </c>
      <c r="W62" s="401">
        <v>0</v>
      </c>
      <c r="X62" s="401">
        <v>0</v>
      </c>
      <c r="Y62" s="401">
        <v>0</v>
      </c>
      <c r="Z62" s="401">
        <v>0</v>
      </c>
      <c r="AA62" s="401">
        <v>0</v>
      </c>
      <c r="AB62" s="401">
        <v>0</v>
      </c>
      <c r="AC62" s="401">
        <v>0</v>
      </c>
      <c r="AD62" s="401">
        <v>0</v>
      </c>
      <c r="AE62" s="401">
        <v>0</v>
      </c>
      <c r="AF62" s="401">
        <v>1029</v>
      </c>
      <c r="AG62" s="401">
        <v>0</v>
      </c>
      <c r="AH62" s="401">
        <v>0</v>
      </c>
      <c r="AI62" s="401">
        <v>2020</v>
      </c>
      <c r="AJ62" s="401">
        <v>3677</v>
      </c>
      <c r="AK62" s="401">
        <v>0</v>
      </c>
      <c r="AL62" s="401">
        <v>0</v>
      </c>
      <c r="AM62" s="401">
        <v>0</v>
      </c>
      <c r="AN62" s="401">
        <v>0</v>
      </c>
      <c r="AO62" s="401">
        <v>2161</v>
      </c>
      <c r="AP62" s="401">
        <v>2307</v>
      </c>
      <c r="AQ62" s="401">
        <v>0</v>
      </c>
      <c r="AR62" s="401">
        <v>5515</v>
      </c>
      <c r="AS62" s="401">
        <v>0</v>
      </c>
      <c r="AT62" s="401">
        <v>0</v>
      </c>
      <c r="AU62" s="401">
        <v>4214</v>
      </c>
      <c r="AV62" s="401">
        <v>0</v>
      </c>
      <c r="AW62" s="401">
        <v>0</v>
      </c>
      <c r="AX62" s="401">
        <v>1290</v>
      </c>
      <c r="AY62" s="401">
        <v>0</v>
      </c>
      <c r="AZ62" s="401">
        <v>0</v>
      </c>
      <c r="BA62" s="401">
        <v>0</v>
      </c>
      <c r="BB62" s="401">
        <v>0</v>
      </c>
      <c r="BC62" s="401">
        <v>0</v>
      </c>
      <c r="BD62" s="401">
        <v>966</v>
      </c>
      <c r="BE62" s="401">
        <v>0</v>
      </c>
      <c r="BF62" s="401">
        <v>0</v>
      </c>
      <c r="BG62" s="401">
        <v>0</v>
      </c>
      <c r="BH62" s="401">
        <v>0</v>
      </c>
      <c r="BI62" s="401">
        <v>0</v>
      </c>
      <c r="BJ62" s="401">
        <v>494</v>
      </c>
      <c r="BK62" s="401">
        <v>0</v>
      </c>
      <c r="BL62" s="401">
        <v>0</v>
      </c>
      <c r="BM62" s="401">
        <v>0</v>
      </c>
      <c r="BN62" s="401">
        <v>0</v>
      </c>
      <c r="BO62" s="401">
        <v>0</v>
      </c>
      <c r="BP62" s="401">
        <v>1182</v>
      </c>
      <c r="BQ62" s="401">
        <v>0</v>
      </c>
      <c r="BR62" s="401">
        <v>0</v>
      </c>
      <c r="BS62" s="401">
        <v>0</v>
      </c>
      <c r="BT62" s="401">
        <v>0</v>
      </c>
      <c r="BU62" s="401">
        <v>0</v>
      </c>
      <c r="BV62" s="401">
        <v>0</v>
      </c>
      <c r="BW62" s="401">
        <v>0</v>
      </c>
      <c r="BX62" s="401">
        <v>0</v>
      </c>
      <c r="BY62" s="401">
        <v>0</v>
      </c>
      <c r="BZ62" s="401">
        <v>0</v>
      </c>
      <c r="CA62" s="401">
        <v>0</v>
      </c>
      <c r="CB62" s="401">
        <v>0</v>
      </c>
      <c r="CC62" s="401">
        <v>0</v>
      </c>
      <c r="CD62" s="401">
        <v>0</v>
      </c>
      <c r="CE62" s="401">
        <v>0</v>
      </c>
      <c r="CF62" s="401">
        <v>0</v>
      </c>
      <c r="CG62" s="401">
        <v>0</v>
      </c>
      <c r="CH62" s="401">
        <v>0</v>
      </c>
      <c r="CI62" s="401">
        <v>0</v>
      </c>
      <c r="CJ62" s="401">
        <v>0</v>
      </c>
      <c r="CK62" s="401">
        <v>0</v>
      </c>
      <c r="CL62" s="401">
        <v>0</v>
      </c>
      <c r="CM62" s="401">
        <v>0</v>
      </c>
      <c r="CN62" s="401">
        <v>0</v>
      </c>
      <c r="CO62" s="401">
        <v>0</v>
      </c>
      <c r="CP62" s="401">
        <v>0</v>
      </c>
      <c r="CQ62" s="401">
        <v>0</v>
      </c>
      <c r="CR62" s="401">
        <v>0</v>
      </c>
      <c r="CS62" s="401">
        <v>0</v>
      </c>
      <c r="CT62" s="401">
        <v>0</v>
      </c>
      <c r="CU62" s="401">
        <v>5500</v>
      </c>
      <c r="CV62" s="401">
        <v>0</v>
      </c>
      <c r="CW62" s="401">
        <v>0</v>
      </c>
      <c r="CX62" s="401">
        <v>0</v>
      </c>
      <c r="CY62" s="401">
        <v>0</v>
      </c>
      <c r="CZ62" s="401">
        <v>0</v>
      </c>
      <c r="DA62" s="401">
        <v>0</v>
      </c>
      <c r="DB62" s="401">
        <v>0</v>
      </c>
      <c r="DC62" s="401">
        <v>0</v>
      </c>
      <c r="DD62" s="401">
        <v>0</v>
      </c>
      <c r="DE62" s="401">
        <v>0</v>
      </c>
      <c r="DF62" s="401">
        <v>0</v>
      </c>
      <c r="DG62" s="401">
        <v>0</v>
      </c>
      <c r="DH62" s="401">
        <v>0</v>
      </c>
      <c r="DI62" s="401">
        <v>8967</v>
      </c>
      <c r="DJ62" s="401">
        <v>0</v>
      </c>
      <c r="DK62" s="401">
        <v>0</v>
      </c>
      <c r="DL62" s="401">
        <v>12367</v>
      </c>
      <c r="DM62" s="401">
        <v>0</v>
      </c>
      <c r="DN62" s="401">
        <v>0</v>
      </c>
      <c r="DO62" s="401">
        <v>0</v>
      </c>
      <c r="DP62" s="401">
        <v>0</v>
      </c>
      <c r="DQ62" s="401">
        <v>0</v>
      </c>
      <c r="DR62" s="401">
        <v>64267</v>
      </c>
      <c r="DS62" s="401">
        <v>3908</v>
      </c>
      <c r="DT62" s="401">
        <v>5929</v>
      </c>
      <c r="DU62" s="401">
        <v>24284</v>
      </c>
      <c r="DV62" s="401">
        <v>0</v>
      </c>
      <c r="DW62" s="401">
        <v>284019</v>
      </c>
      <c r="DX62" s="401">
        <v>24284</v>
      </c>
      <c r="DY62" s="401">
        <v>187</v>
      </c>
      <c r="DZ62" s="401">
        <v>-6</v>
      </c>
      <c r="EA62" s="401">
        <v>0</v>
      </c>
      <c r="EB62" s="401">
        <v>0</v>
      </c>
      <c r="EC62" s="401">
        <v>133</v>
      </c>
      <c r="ED62" s="401">
        <v>-26</v>
      </c>
      <c r="EE62" s="401">
        <v>187</v>
      </c>
      <c r="EF62" s="401">
        <v>-6</v>
      </c>
      <c r="EG62" s="401">
        <v>393</v>
      </c>
      <c r="EH62" s="401">
        <v>-25</v>
      </c>
      <c r="EI62" s="401">
        <v>428</v>
      </c>
      <c r="EJ62" s="401">
        <v>-25</v>
      </c>
    </row>
    <row r="63" spans="1:140" x14ac:dyDescent="0.35">
      <c r="A63" s="398" t="s">
        <v>1744</v>
      </c>
      <c r="B63" s="401">
        <v>14821</v>
      </c>
      <c r="C63" s="401">
        <v>0</v>
      </c>
      <c r="D63" s="401">
        <v>0</v>
      </c>
      <c r="E63" s="401">
        <v>1216</v>
      </c>
      <c r="F63" s="401">
        <v>0</v>
      </c>
      <c r="G63" s="401">
        <v>0</v>
      </c>
      <c r="H63" s="401">
        <v>12680</v>
      </c>
      <c r="I63" s="401">
        <v>0</v>
      </c>
      <c r="J63" s="401">
        <v>0</v>
      </c>
      <c r="K63" s="401">
        <v>2100</v>
      </c>
      <c r="L63" s="401">
        <v>0</v>
      </c>
      <c r="M63" s="401">
        <v>0</v>
      </c>
      <c r="N63" s="401">
        <v>112412</v>
      </c>
      <c r="O63" s="401">
        <v>0</v>
      </c>
      <c r="P63" s="401">
        <v>0</v>
      </c>
      <c r="Q63" s="401">
        <v>467</v>
      </c>
      <c r="R63" s="401">
        <v>0</v>
      </c>
      <c r="S63" s="401">
        <v>0</v>
      </c>
      <c r="T63" s="401">
        <v>0</v>
      </c>
      <c r="U63" s="401">
        <v>7800</v>
      </c>
      <c r="V63" s="401">
        <v>0</v>
      </c>
      <c r="W63" s="401">
        <v>0</v>
      </c>
      <c r="X63" s="401">
        <v>0</v>
      </c>
      <c r="Y63" s="401">
        <v>0</v>
      </c>
      <c r="Z63" s="401">
        <v>0</v>
      </c>
      <c r="AA63" s="401">
        <v>0</v>
      </c>
      <c r="AB63" s="401">
        <v>0</v>
      </c>
      <c r="AC63" s="401">
        <v>8713</v>
      </c>
      <c r="AD63" s="401">
        <v>0</v>
      </c>
      <c r="AE63" s="401">
        <v>0</v>
      </c>
      <c r="AF63" s="401">
        <v>0</v>
      </c>
      <c r="AG63" s="401">
        <v>0</v>
      </c>
      <c r="AH63" s="401">
        <v>0</v>
      </c>
      <c r="AI63" s="401">
        <v>500</v>
      </c>
      <c r="AJ63" s="401">
        <v>0</v>
      </c>
      <c r="AK63" s="401">
        <v>0</v>
      </c>
      <c r="AL63" s="401">
        <v>0</v>
      </c>
      <c r="AM63" s="401">
        <v>0</v>
      </c>
      <c r="AN63" s="401">
        <v>0</v>
      </c>
      <c r="AO63" s="401">
        <v>55719</v>
      </c>
      <c r="AP63" s="401">
        <v>15</v>
      </c>
      <c r="AQ63" s="401">
        <v>0</v>
      </c>
      <c r="AR63" s="401">
        <v>1244</v>
      </c>
      <c r="AS63" s="401">
        <v>0</v>
      </c>
      <c r="AT63" s="401">
        <v>0</v>
      </c>
      <c r="AU63" s="401">
        <v>525</v>
      </c>
      <c r="AV63" s="401">
        <v>0</v>
      </c>
      <c r="AW63" s="401">
        <v>0</v>
      </c>
      <c r="AX63" s="401">
        <v>1323</v>
      </c>
      <c r="AY63" s="401">
        <v>0</v>
      </c>
      <c r="AZ63" s="401">
        <v>0</v>
      </c>
      <c r="BA63" s="401">
        <v>201</v>
      </c>
      <c r="BB63" s="401">
        <v>0</v>
      </c>
      <c r="BC63" s="401">
        <v>0</v>
      </c>
      <c r="BD63" s="401">
        <v>0</v>
      </c>
      <c r="BE63" s="401">
        <v>0</v>
      </c>
      <c r="BF63" s="401">
        <v>0</v>
      </c>
      <c r="BG63" s="401">
        <v>1092</v>
      </c>
      <c r="BH63" s="401">
        <v>0</v>
      </c>
      <c r="BI63" s="401">
        <v>0</v>
      </c>
      <c r="BJ63" s="401">
        <v>2953</v>
      </c>
      <c r="BK63" s="401">
        <v>0</v>
      </c>
      <c r="BL63" s="401">
        <v>0</v>
      </c>
      <c r="BM63" s="401">
        <v>0</v>
      </c>
      <c r="BN63" s="401">
        <v>0</v>
      </c>
      <c r="BO63" s="401">
        <v>0</v>
      </c>
      <c r="BP63" s="401">
        <v>1818</v>
      </c>
      <c r="BQ63" s="401">
        <v>0</v>
      </c>
      <c r="BR63" s="401">
        <v>0</v>
      </c>
      <c r="BS63" s="401">
        <v>228</v>
      </c>
      <c r="BT63" s="401">
        <v>0</v>
      </c>
      <c r="BU63" s="401">
        <v>0</v>
      </c>
      <c r="BV63" s="401">
        <v>0</v>
      </c>
      <c r="BW63" s="401">
        <v>0</v>
      </c>
      <c r="BX63" s="401">
        <v>0</v>
      </c>
      <c r="BY63" s="401">
        <v>0</v>
      </c>
      <c r="BZ63" s="401">
        <v>0</v>
      </c>
      <c r="CA63" s="401">
        <v>0</v>
      </c>
      <c r="CB63" s="401">
        <v>0</v>
      </c>
      <c r="CC63" s="401">
        <v>0</v>
      </c>
      <c r="CD63" s="401">
        <v>0</v>
      </c>
      <c r="CE63" s="401">
        <v>97</v>
      </c>
      <c r="CF63" s="401">
        <v>0</v>
      </c>
      <c r="CG63" s="401">
        <v>0</v>
      </c>
      <c r="CH63" s="401">
        <v>0</v>
      </c>
      <c r="CI63" s="401">
        <v>0</v>
      </c>
      <c r="CJ63" s="401">
        <v>0</v>
      </c>
      <c r="CK63" s="401">
        <v>0</v>
      </c>
      <c r="CL63" s="401">
        <v>0</v>
      </c>
      <c r="CM63" s="401">
        <v>0</v>
      </c>
      <c r="CN63" s="401">
        <v>15</v>
      </c>
      <c r="CO63" s="401">
        <v>0</v>
      </c>
      <c r="CP63" s="401">
        <v>0</v>
      </c>
      <c r="CQ63" s="401">
        <v>0</v>
      </c>
      <c r="CR63" s="401">
        <v>0</v>
      </c>
      <c r="CS63" s="401">
        <v>0</v>
      </c>
      <c r="CT63" s="401">
        <v>0</v>
      </c>
      <c r="CU63" s="401">
        <v>0</v>
      </c>
      <c r="CV63" s="401">
        <v>0</v>
      </c>
      <c r="CW63" s="401">
        <v>19214</v>
      </c>
      <c r="CX63" s="401">
        <v>0</v>
      </c>
      <c r="CY63" s="401">
        <v>0</v>
      </c>
      <c r="CZ63" s="401">
        <v>0</v>
      </c>
      <c r="DA63" s="401">
        <v>0</v>
      </c>
      <c r="DB63" s="401">
        <v>0</v>
      </c>
      <c r="DC63" s="401">
        <v>0</v>
      </c>
      <c r="DD63" s="401">
        <v>0</v>
      </c>
      <c r="DE63" s="401">
        <v>0</v>
      </c>
      <c r="DF63" s="401">
        <v>0</v>
      </c>
      <c r="DG63" s="401">
        <v>0</v>
      </c>
      <c r="DH63" s="401">
        <v>0</v>
      </c>
      <c r="DI63" s="401">
        <v>19010</v>
      </c>
      <c r="DJ63" s="401">
        <v>7361</v>
      </c>
      <c r="DK63" s="401">
        <v>22702</v>
      </c>
      <c r="DL63" s="401">
        <v>3195</v>
      </c>
      <c r="DM63" s="401">
        <v>0</v>
      </c>
      <c r="DN63" s="401">
        <v>0</v>
      </c>
      <c r="DO63" s="401">
        <v>0</v>
      </c>
      <c r="DP63" s="401">
        <v>0</v>
      </c>
      <c r="DQ63" s="401">
        <v>0</v>
      </c>
      <c r="DR63" s="401">
        <v>200760</v>
      </c>
      <c r="DS63" s="401">
        <v>25568</v>
      </c>
      <c r="DT63" s="401">
        <v>52250</v>
      </c>
      <c r="DU63" s="401">
        <v>-3859</v>
      </c>
      <c r="DV63" s="401">
        <v>0</v>
      </c>
      <c r="DW63" s="401">
        <v>738715</v>
      </c>
      <c r="DX63" s="401">
        <v>-18266</v>
      </c>
      <c r="DY63" s="401">
        <v>377737</v>
      </c>
      <c r="DZ63" s="401">
        <v>-1563</v>
      </c>
      <c r="EA63" s="401">
        <v>166043</v>
      </c>
      <c r="EB63" s="401">
        <v>20202</v>
      </c>
      <c r="EC63" s="401">
        <v>650000</v>
      </c>
      <c r="ED63" s="401">
        <v>0</v>
      </c>
      <c r="EE63" s="401">
        <v>543780</v>
      </c>
      <c r="EF63" s="401">
        <v>18639</v>
      </c>
      <c r="EG63" s="401">
        <v>633300</v>
      </c>
      <c r="EH63" s="401">
        <v>1246</v>
      </c>
      <c r="EI63" s="401">
        <v>660900</v>
      </c>
      <c r="EJ63" s="401">
        <v>8846</v>
      </c>
    </row>
    <row r="64" spans="1:140" x14ac:dyDescent="0.35">
      <c r="A64" s="398" t="s">
        <v>1888</v>
      </c>
      <c r="B64" s="401">
        <v>8558</v>
      </c>
      <c r="C64" s="401">
        <v>0</v>
      </c>
      <c r="D64" s="401">
        <v>0</v>
      </c>
      <c r="E64" s="401">
        <v>4323</v>
      </c>
      <c r="F64" s="401">
        <v>0</v>
      </c>
      <c r="G64" s="401">
        <v>0</v>
      </c>
      <c r="H64" s="401">
        <v>5925</v>
      </c>
      <c r="I64" s="401">
        <v>0</v>
      </c>
      <c r="J64" s="401">
        <v>0</v>
      </c>
      <c r="K64" s="401">
        <v>0</v>
      </c>
      <c r="L64" s="401">
        <v>0</v>
      </c>
      <c r="M64" s="401">
        <v>0</v>
      </c>
      <c r="N64" s="401">
        <v>48845</v>
      </c>
      <c r="O64" s="401">
        <v>0</v>
      </c>
      <c r="P64" s="401">
        <v>0</v>
      </c>
      <c r="Q64" s="401">
        <v>578</v>
      </c>
      <c r="R64" s="401">
        <v>0</v>
      </c>
      <c r="S64" s="401">
        <v>0</v>
      </c>
      <c r="T64" s="401">
        <v>3868</v>
      </c>
      <c r="U64" s="401">
        <v>0</v>
      </c>
      <c r="V64" s="401">
        <v>0</v>
      </c>
      <c r="W64" s="401">
        <v>0</v>
      </c>
      <c r="X64" s="401">
        <v>0</v>
      </c>
      <c r="Y64" s="401">
        <v>0</v>
      </c>
      <c r="Z64" s="401">
        <v>0</v>
      </c>
      <c r="AA64" s="401">
        <v>0</v>
      </c>
      <c r="AB64" s="401">
        <v>0</v>
      </c>
      <c r="AC64" s="401">
        <v>130</v>
      </c>
      <c r="AD64" s="401">
        <v>0</v>
      </c>
      <c r="AE64" s="401">
        <v>0</v>
      </c>
      <c r="AF64" s="401">
        <v>0</v>
      </c>
      <c r="AG64" s="401">
        <v>0</v>
      </c>
      <c r="AH64" s="401">
        <v>0</v>
      </c>
      <c r="AI64" s="401">
        <v>4325</v>
      </c>
      <c r="AJ64" s="401">
        <v>1093</v>
      </c>
      <c r="AK64" s="401">
        <v>0</v>
      </c>
      <c r="AL64" s="401">
        <v>0</v>
      </c>
      <c r="AM64" s="401">
        <v>0</v>
      </c>
      <c r="AN64" s="401">
        <v>0</v>
      </c>
      <c r="AO64" s="401">
        <v>35579</v>
      </c>
      <c r="AP64" s="401">
        <v>1082</v>
      </c>
      <c r="AQ64" s="401">
        <v>0</v>
      </c>
      <c r="AR64" s="401">
        <v>0</v>
      </c>
      <c r="AS64" s="401">
        <v>0</v>
      </c>
      <c r="AT64" s="401">
        <v>0</v>
      </c>
      <c r="AU64" s="401">
        <v>0</v>
      </c>
      <c r="AV64" s="401">
        <v>0</v>
      </c>
      <c r="AW64" s="401">
        <v>0</v>
      </c>
      <c r="AX64" s="401">
        <v>0</v>
      </c>
      <c r="AY64" s="401">
        <v>0</v>
      </c>
      <c r="AZ64" s="401">
        <v>2433</v>
      </c>
      <c r="BA64" s="401">
        <v>0</v>
      </c>
      <c r="BB64" s="401">
        <v>0</v>
      </c>
      <c r="BC64" s="401">
        <v>0</v>
      </c>
      <c r="BD64" s="401">
        <v>2152</v>
      </c>
      <c r="BE64" s="401">
        <v>0</v>
      </c>
      <c r="BF64" s="401">
        <v>0</v>
      </c>
      <c r="BG64" s="401">
        <v>150</v>
      </c>
      <c r="BH64" s="401">
        <v>0</v>
      </c>
      <c r="BI64" s="401">
        <v>0</v>
      </c>
      <c r="BJ64" s="401">
        <v>0</v>
      </c>
      <c r="BK64" s="401">
        <v>0</v>
      </c>
      <c r="BL64" s="401">
        <v>0</v>
      </c>
      <c r="BM64" s="401">
        <v>0</v>
      </c>
      <c r="BN64" s="401">
        <v>0</v>
      </c>
      <c r="BO64" s="401">
        <v>0</v>
      </c>
      <c r="BP64" s="401">
        <v>4068</v>
      </c>
      <c r="BQ64" s="401">
        <v>0</v>
      </c>
      <c r="BR64" s="401">
        <v>0</v>
      </c>
      <c r="BS64" s="401">
        <v>0</v>
      </c>
      <c r="BT64" s="401">
        <v>0</v>
      </c>
      <c r="BU64" s="401">
        <v>1250</v>
      </c>
      <c r="BV64" s="401">
        <v>0</v>
      </c>
      <c r="BW64" s="401">
        <v>0</v>
      </c>
      <c r="BX64" s="401">
        <v>0</v>
      </c>
      <c r="BY64" s="401">
        <v>0</v>
      </c>
      <c r="BZ64" s="401">
        <v>0</v>
      </c>
      <c r="CA64" s="401">
        <v>0</v>
      </c>
      <c r="CB64" s="401">
        <v>0</v>
      </c>
      <c r="CC64" s="401">
        <v>0</v>
      </c>
      <c r="CD64" s="401">
        <v>0</v>
      </c>
      <c r="CE64" s="401">
        <v>1020</v>
      </c>
      <c r="CF64" s="401">
        <v>0</v>
      </c>
      <c r="CG64" s="401">
        <v>0</v>
      </c>
      <c r="CH64" s="401">
        <v>0</v>
      </c>
      <c r="CI64" s="401">
        <v>0</v>
      </c>
      <c r="CJ64" s="401">
        <v>0</v>
      </c>
      <c r="CK64" s="401">
        <v>0</v>
      </c>
      <c r="CL64" s="401">
        <v>0</v>
      </c>
      <c r="CM64" s="401">
        <v>0</v>
      </c>
      <c r="CN64" s="401">
        <v>0</v>
      </c>
      <c r="CO64" s="401">
        <v>0</v>
      </c>
      <c r="CP64" s="401">
        <v>0</v>
      </c>
      <c r="CQ64" s="401">
        <v>0</v>
      </c>
      <c r="CR64" s="401">
        <v>0</v>
      </c>
      <c r="CS64" s="401">
        <v>0</v>
      </c>
      <c r="CT64" s="401">
        <v>0</v>
      </c>
      <c r="CU64" s="401">
        <v>0</v>
      </c>
      <c r="CV64" s="401">
        <v>0</v>
      </c>
      <c r="CW64" s="401">
        <v>32883</v>
      </c>
      <c r="CX64" s="401">
        <v>0</v>
      </c>
      <c r="CY64" s="401">
        <v>0</v>
      </c>
      <c r="CZ64" s="401">
        <v>0</v>
      </c>
      <c r="DA64" s="401">
        <v>0</v>
      </c>
      <c r="DB64" s="401">
        <v>0</v>
      </c>
      <c r="DC64" s="401">
        <v>0</v>
      </c>
      <c r="DD64" s="401">
        <v>0</v>
      </c>
      <c r="DE64" s="401">
        <v>0</v>
      </c>
      <c r="DF64" s="401">
        <v>0</v>
      </c>
      <c r="DG64" s="401">
        <v>0</v>
      </c>
      <c r="DH64" s="401">
        <v>0</v>
      </c>
      <c r="DI64" s="401">
        <v>10745</v>
      </c>
      <c r="DJ64" s="401">
        <v>0</v>
      </c>
      <c r="DK64" s="401">
        <v>6963</v>
      </c>
      <c r="DL64" s="401">
        <v>2213</v>
      </c>
      <c r="DM64" s="401">
        <v>0</v>
      </c>
      <c r="DN64" s="401">
        <v>0</v>
      </c>
      <c r="DO64" s="401">
        <v>0</v>
      </c>
      <c r="DP64" s="401">
        <v>0</v>
      </c>
      <c r="DQ64" s="401">
        <v>0</v>
      </c>
      <c r="DR64" s="401">
        <v>107009</v>
      </c>
      <c r="DS64" s="401">
        <v>1196</v>
      </c>
      <c r="DT64" s="401">
        <v>18930</v>
      </c>
      <c r="DU64" s="401">
        <v>40402</v>
      </c>
      <c r="DV64" s="401">
        <v>0</v>
      </c>
      <c r="DW64" s="401">
        <v>1093448</v>
      </c>
      <c r="DX64" s="401">
        <v>14197</v>
      </c>
      <c r="DY64" s="401">
        <v>893000</v>
      </c>
      <c r="DZ64" s="401">
        <v>-100800</v>
      </c>
      <c r="EA64" s="401">
        <v>77300</v>
      </c>
      <c r="EB64" s="401">
        <v>0</v>
      </c>
      <c r="EC64" s="401">
        <v>211000</v>
      </c>
      <c r="ED64" s="401">
        <v>-88483</v>
      </c>
      <c r="EE64" s="401">
        <v>970300</v>
      </c>
      <c r="EF64" s="401">
        <v>-100800</v>
      </c>
      <c r="EG64" s="401">
        <v>1013000</v>
      </c>
      <c r="EH64" s="401">
        <v>-78100</v>
      </c>
      <c r="EI64" s="401">
        <v>1063000</v>
      </c>
      <c r="EJ64" s="401">
        <v>-68100</v>
      </c>
    </row>
    <row r="65" spans="1:140" x14ac:dyDescent="0.35">
      <c r="A65" s="398" t="s">
        <v>1138</v>
      </c>
      <c r="B65" s="401">
        <v>0</v>
      </c>
      <c r="C65" s="401">
        <v>0</v>
      </c>
      <c r="D65" s="401">
        <v>0</v>
      </c>
      <c r="E65" s="401">
        <v>0</v>
      </c>
      <c r="F65" s="401">
        <v>0</v>
      </c>
      <c r="G65" s="401">
        <v>0</v>
      </c>
      <c r="H65" s="401">
        <v>0</v>
      </c>
      <c r="I65" s="401">
        <v>0</v>
      </c>
      <c r="J65" s="401">
        <v>0</v>
      </c>
      <c r="K65" s="401">
        <v>0</v>
      </c>
      <c r="L65" s="401">
        <v>0</v>
      </c>
      <c r="M65" s="401">
        <v>0</v>
      </c>
      <c r="N65" s="401">
        <v>35</v>
      </c>
      <c r="O65" s="401">
        <v>0</v>
      </c>
      <c r="P65" s="401">
        <v>0</v>
      </c>
      <c r="Q65" s="401">
        <v>65261</v>
      </c>
      <c r="R65" s="401">
        <v>0</v>
      </c>
      <c r="S65" s="401">
        <v>0</v>
      </c>
      <c r="T65" s="401">
        <v>0</v>
      </c>
      <c r="U65" s="401">
        <v>0</v>
      </c>
      <c r="V65" s="401">
        <v>0</v>
      </c>
      <c r="W65" s="401">
        <v>0</v>
      </c>
      <c r="X65" s="401">
        <v>0</v>
      </c>
      <c r="Y65" s="401">
        <v>0</v>
      </c>
      <c r="Z65" s="401">
        <v>0</v>
      </c>
      <c r="AA65" s="401">
        <v>0</v>
      </c>
      <c r="AB65" s="401">
        <v>0</v>
      </c>
      <c r="AC65" s="401">
        <v>0</v>
      </c>
      <c r="AD65" s="401">
        <v>0</v>
      </c>
      <c r="AE65" s="401">
        <v>0</v>
      </c>
      <c r="AF65" s="401">
        <v>0</v>
      </c>
      <c r="AG65" s="401">
        <v>0</v>
      </c>
      <c r="AH65" s="401">
        <v>0</v>
      </c>
      <c r="AI65" s="401">
        <v>0</v>
      </c>
      <c r="AJ65" s="401">
        <v>0</v>
      </c>
      <c r="AK65" s="401">
        <v>0</v>
      </c>
      <c r="AL65" s="401">
        <v>0</v>
      </c>
      <c r="AM65" s="401">
        <v>0</v>
      </c>
      <c r="AN65" s="401">
        <v>0</v>
      </c>
      <c r="AO65" s="401">
        <v>97786</v>
      </c>
      <c r="AP65" s="401">
        <v>1003</v>
      </c>
      <c r="AQ65" s="401">
        <v>0</v>
      </c>
      <c r="AR65" s="401">
        <v>0</v>
      </c>
      <c r="AS65" s="401">
        <v>0</v>
      </c>
      <c r="AT65" s="401">
        <v>0</v>
      </c>
      <c r="AU65" s="401">
        <v>225</v>
      </c>
      <c r="AV65" s="401">
        <v>0</v>
      </c>
      <c r="AW65" s="401">
        <v>0</v>
      </c>
      <c r="AX65" s="401">
        <v>649</v>
      </c>
      <c r="AY65" s="401">
        <v>0</v>
      </c>
      <c r="AZ65" s="401">
        <v>0</v>
      </c>
      <c r="BA65" s="401">
        <v>0</v>
      </c>
      <c r="BB65" s="401">
        <v>0</v>
      </c>
      <c r="BC65" s="401">
        <v>0</v>
      </c>
      <c r="BD65" s="401">
        <v>0</v>
      </c>
      <c r="BE65" s="401">
        <v>0</v>
      </c>
      <c r="BF65" s="401">
        <v>0</v>
      </c>
      <c r="BG65" s="401">
        <v>0</v>
      </c>
      <c r="BH65" s="401">
        <v>0</v>
      </c>
      <c r="BI65" s="401">
        <v>0</v>
      </c>
      <c r="BJ65" s="401">
        <v>0</v>
      </c>
      <c r="BK65" s="401">
        <v>0</v>
      </c>
      <c r="BL65" s="401">
        <v>0</v>
      </c>
      <c r="BM65" s="401">
        <v>0</v>
      </c>
      <c r="BN65" s="401">
        <v>0</v>
      </c>
      <c r="BO65" s="401">
        <v>0</v>
      </c>
      <c r="BP65" s="401">
        <v>0</v>
      </c>
      <c r="BQ65" s="401">
        <v>0</v>
      </c>
      <c r="BR65" s="401">
        <v>0</v>
      </c>
      <c r="BS65" s="401">
        <v>0</v>
      </c>
      <c r="BT65" s="401">
        <v>0</v>
      </c>
      <c r="BU65" s="401">
        <v>0</v>
      </c>
      <c r="BV65" s="401">
        <v>180</v>
      </c>
      <c r="BW65" s="401">
        <v>0</v>
      </c>
      <c r="BX65" s="401">
        <v>0</v>
      </c>
      <c r="BY65" s="401">
        <v>0</v>
      </c>
      <c r="BZ65" s="401">
        <v>0</v>
      </c>
      <c r="CA65" s="401">
        <v>0</v>
      </c>
      <c r="CB65" s="401">
        <v>0</v>
      </c>
      <c r="CC65" s="401">
        <v>0</v>
      </c>
      <c r="CD65" s="401">
        <v>0</v>
      </c>
      <c r="CE65" s="401">
        <v>220</v>
      </c>
      <c r="CF65" s="401">
        <v>0</v>
      </c>
      <c r="CG65" s="401">
        <v>0</v>
      </c>
      <c r="CH65" s="401">
        <v>0</v>
      </c>
      <c r="CI65" s="401">
        <v>0</v>
      </c>
      <c r="CJ65" s="401">
        <v>0</v>
      </c>
      <c r="CK65" s="401">
        <v>0</v>
      </c>
      <c r="CL65" s="401">
        <v>0</v>
      </c>
      <c r="CM65" s="401">
        <v>0</v>
      </c>
      <c r="CN65" s="401">
        <v>0</v>
      </c>
      <c r="CO65" s="401">
        <v>0</v>
      </c>
      <c r="CP65" s="401">
        <v>0</v>
      </c>
      <c r="CQ65" s="401">
        <v>0</v>
      </c>
      <c r="CR65" s="401">
        <v>0</v>
      </c>
      <c r="CS65" s="401">
        <v>0</v>
      </c>
      <c r="CT65" s="401">
        <v>6288</v>
      </c>
      <c r="CU65" s="401">
        <v>206</v>
      </c>
      <c r="CV65" s="401">
        <v>0</v>
      </c>
      <c r="CW65" s="401">
        <v>0</v>
      </c>
      <c r="CX65" s="401">
        <v>0</v>
      </c>
      <c r="CY65" s="401">
        <v>0</v>
      </c>
      <c r="CZ65" s="401">
        <v>0</v>
      </c>
      <c r="DA65" s="401">
        <v>0</v>
      </c>
      <c r="DB65" s="401">
        <v>0</v>
      </c>
      <c r="DC65" s="401">
        <v>0</v>
      </c>
      <c r="DD65" s="401">
        <v>0</v>
      </c>
      <c r="DE65" s="401">
        <v>0</v>
      </c>
      <c r="DF65" s="401">
        <v>0</v>
      </c>
      <c r="DG65" s="401">
        <v>0</v>
      </c>
      <c r="DH65" s="401">
        <v>0</v>
      </c>
      <c r="DI65" s="401">
        <v>10881</v>
      </c>
      <c r="DJ65" s="401">
        <v>0</v>
      </c>
      <c r="DK65" s="401">
        <v>0</v>
      </c>
      <c r="DL65" s="401">
        <v>0</v>
      </c>
      <c r="DM65" s="401">
        <v>0</v>
      </c>
      <c r="DN65" s="401">
        <v>0</v>
      </c>
      <c r="DO65" s="401">
        <v>0</v>
      </c>
      <c r="DP65" s="401">
        <v>0</v>
      </c>
      <c r="DQ65" s="401">
        <v>0</v>
      </c>
      <c r="DR65" s="401">
        <v>14157</v>
      </c>
      <c r="DS65" s="401">
        <v>14744</v>
      </c>
      <c r="DT65" s="401">
        <v>25671</v>
      </c>
      <c r="DU65" s="401">
        <v>128162</v>
      </c>
      <c r="DV65" s="401">
        <v>0</v>
      </c>
      <c r="DW65" s="401">
        <v>439749</v>
      </c>
      <c r="DX65" s="401">
        <v>9421</v>
      </c>
      <c r="DY65" s="401">
        <v>322778</v>
      </c>
      <c r="DZ65" s="401">
        <v>-30739</v>
      </c>
      <c r="EA65" s="401">
        <v>1000</v>
      </c>
      <c r="EB65" s="401">
        <v>0</v>
      </c>
      <c r="EC65" s="401">
        <v>50000</v>
      </c>
      <c r="ED65" s="401">
        <v>0</v>
      </c>
      <c r="EE65" s="401">
        <v>323778</v>
      </c>
      <c r="EF65" s="401">
        <v>-30739</v>
      </c>
      <c r="EG65" s="401">
        <v>452749</v>
      </c>
      <c r="EH65" s="401">
        <v>0</v>
      </c>
      <c r="EI65" s="401">
        <v>552000</v>
      </c>
      <c r="EJ65" s="401">
        <v>0</v>
      </c>
    </row>
    <row r="66" spans="1:140" x14ac:dyDescent="0.35">
      <c r="A66" s="398" t="s">
        <v>1307</v>
      </c>
      <c r="B66" s="401">
        <v>0</v>
      </c>
      <c r="C66" s="401">
        <v>0</v>
      </c>
      <c r="D66" s="401">
        <v>0</v>
      </c>
      <c r="E66" s="401">
        <v>0</v>
      </c>
      <c r="F66" s="401">
        <v>0</v>
      </c>
      <c r="G66" s="401">
        <v>0</v>
      </c>
      <c r="H66" s="401">
        <v>0</v>
      </c>
      <c r="I66" s="401">
        <v>0</v>
      </c>
      <c r="J66" s="401">
        <v>0</v>
      </c>
      <c r="K66" s="401">
        <v>0</v>
      </c>
      <c r="L66" s="401">
        <v>0</v>
      </c>
      <c r="M66" s="401">
        <v>0</v>
      </c>
      <c r="N66" s="401">
        <v>0</v>
      </c>
      <c r="O66" s="401">
        <v>0</v>
      </c>
      <c r="P66" s="401">
        <v>0</v>
      </c>
      <c r="Q66" s="401">
        <v>0</v>
      </c>
      <c r="R66" s="401">
        <v>0</v>
      </c>
      <c r="S66" s="401">
        <v>0</v>
      </c>
      <c r="T66" s="401">
        <v>0</v>
      </c>
      <c r="U66" s="401">
        <v>0</v>
      </c>
      <c r="V66" s="401">
        <v>0</v>
      </c>
      <c r="W66" s="401">
        <v>0</v>
      </c>
      <c r="X66" s="401">
        <v>0</v>
      </c>
      <c r="Y66" s="401">
        <v>0</v>
      </c>
      <c r="Z66" s="401">
        <v>0</v>
      </c>
      <c r="AA66" s="401">
        <v>0</v>
      </c>
      <c r="AB66" s="401">
        <v>0</v>
      </c>
      <c r="AC66" s="401">
        <v>0</v>
      </c>
      <c r="AD66" s="401">
        <v>0</v>
      </c>
      <c r="AE66" s="401">
        <v>0</v>
      </c>
      <c r="AF66" s="401">
        <v>0</v>
      </c>
      <c r="AG66" s="401">
        <v>0</v>
      </c>
      <c r="AH66" s="401">
        <v>0</v>
      </c>
      <c r="AI66" s="401">
        <v>0</v>
      </c>
      <c r="AJ66" s="401">
        <v>0</v>
      </c>
      <c r="AK66" s="401">
        <v>0</v>
      </c>
      <c r="AL66" s="401">
        <v>0</v>
      </c>
      <c r="AM66" s="401">
        <v>0</v>
      </c>
      <c r="AN66" s="401">
        <v>0</v>
      </c>
      <c r="AO66" s="401">
        <v>0</v>
      </c>
      <c r="AP66" s="401">
        <v>772</v>
      </c>
      <c r="AQ66" s="401">
        <v>0</v>
      </c>
      <c r="AR66" s="401">
        <v>0</v>
      </c>
      <c r="AS66" s="401">
        <v>0</v>
      </c>
      <c r="AT66" s="401">
        <v>0</v>
      </c>
      <c r="AU66" s="401">
        <v>0</v>
      </c>
      <c r="AV66" s="401">
        <v>0</v>
      </c>
      <c r="AW66" s="401">
        <v>0</v>
      </c>
      <c r="AX66" s="401">
        <v>100</v>
      </c>
      <c r="AY66" s="401">
        <v>0</v>
      </c>
      <c r="AZ66" s="401">
        <v>0</v>
      </c>
      <c r="BA66" s="401">
        <v>0</v>
      </c>
      <c r="BB66" s="401">
        <v>0</v>
      </c>
      <c r="BC66" s="401">
        <v>0</v>
      </c>
      <c r="BD66" s="401">
        <v>0</v>
      </c>
      <c r="BE66" s="401">
        <v>0</v>
      </c>
      <c r="BF66" s="401">
        <v>0</v>
      </c>
      <c r="BG66" s="401">
        <v>1500</v>
      </c>
      <c r="BH66" s="401">
        <v>0</v>
      </c>
      <c r="BI66" s="401">
        <v>0</v>
      </c>
      <c r="BJ66" s="401">
        <v>0</v>
      </c>
      <c r="BK66" s="401">
        <v>0</v>
      </c>
      <c r="BL66" s="401">
        <v>0</v>
      </c>
      <c r="BM66" s="401">
        <v>0</v>
      </c>
      <c r="BN66" s="401">
        <v>0</v>
      </c>
      <c r="BO66" s="401">
        <v>0</v>
      </c>
      <c r="BP66" s="401">
        <v>0</v>
      </c>
      <c r="BQ66" s="401">
        <v>0</v>
      </c>
      <c r="BR66" s="401">
        <v>0</v>
      </c>
      <c r="BS66" s="401">
        <v>0</v>
      </c>
      <c r="BT66" s="401">
        <v>0</v>
      </c>
      <c r="BU66" s="401">
        <v>0</v>
      </c>
      <c r="BV66" s="401">
        <v>0</v>
      </c>
      <c r="BW66" s="401">
        <v>0</v>
      </c>
      <c r="BX66" s="401">
        <v>0</v>
      </c>
      <c r="BY66" s="401">
        <v>0</v>
      </c>
      <c r="BZ66" s="401">
        <v>0</v>
      </c>
      <c r="CA66" s="401">
        <v>0</v>
      </c>
      <c r="CB66" s="401">
        <v>0</v>
      </c>
      <c r="CC66" s="401">
        <v>0</v>
      </c>
      <c r="CD66" s="401">
        <v>0</v>
      </c>
      <c r="CE66" s="401">
        <v>1903</v>
      </c>
      <c r="CF66" s="401">
        <v>0</v>
      </c>
      <c r="CG66" s="401">
        <v>0</v>
      </c>
      <c r="CH66" s="401">
        <v>0</v>
      </c>
      <c r="CI66" s="401">
        <v>0</v>
      </c>
      <c r="CJ66" s="401">
        <v>0</v>
      </c>
      <c r="CK66" s="401">
        <v>0</v>
      </c>
      <c r="CL66" s="401">
        <v>0</v>
      </c>
      <c r="CM66" s="401">
        <v>0</v>
      </c>
      <c r="CN66" s="401">
        <v>0</v>
      </c>
      <c r="CO66" s="401">
        <v>0</v>
      </c>
      <c r="CP66" s="401">
        <v>0</v>
      </c>
      <c r="CQ66" s="401">
        <v>0</v>
      </c>
      <c r="CR66" s="401">
        <v>0</v>
      </c>
      <c r="CS66" s="401">
        <v>0</v>
      </c>
      <c r="CT66" s="401">
        <v>0</v>
      </c>
      <c r="CU66" s="401">
        <v>0</v>
      </c>
      <c r="CV66" s="401">
        <v>0</v>
      </c>
      <c r="CW66" s="401">
        <v>0</v>
      </c>
      <c r="CX66" s="401">
        <v>0</v>
      </c>
      <c r="CY66" s="401">
        <v>0</v>
      </c>
      <c r="CZ66" s="401">
        <v>0</v>
      </c>
      <c r="DA66" s="401">
        <v>0</v>
      </c>
      <c r="DB66" s="401">
        <v>0</v>
      </c>
      <c r="DC66" s="401">
        <v>0</v>
      </c>
      <c r="DD66" s="401">
        <v>0</v>
      </c>
      <c r="DE66" s="401">
        <v>0</v>
      </c>
      <c r="DF66" s="401">
        <v>0</v>
      </c>
      <c r="DG66" s="401">
        <v>0</v>
      </c>
      <c r="DH66" s="401">
        <v>0</v>
      </c>
      <c r="DI66" s="401">
        <v>0</v>
      </c>
      <c r="DJ66" s="401">
        <v>0</v>
      </c>
      <c r="DK66" s="401">
        <v>0</v>
      </c>
      <c r="DL66" s="401">
        <v>0</v>
      </c>
      <c r="DM66" s="401">
        <v>0</v>
      </c>
      <c r="DN66" s="401">
        <v>0</v>
      </c>
      <c r="DO66" s="401">
        <v>0</v>
      </c>
      <c r="DP66" s="401">
        <v>2300</v>
      </c>
      <c r="DQ66" s="401">
        <v>0</v>
      </c>
      <c r="DR66" s="401">
        <v>2202</v>
      </c>
      <c r="DS66" s="401">
        <v>210</v>
      </c>
      <c r="DT66" s="401">
        <v>0</v>
      </c>
      <c r="DU66" s="401">
        <v>4163</v>
      </c>
      <c r="DV66" s="401">
        <v>0</v>
      </c>
      <c r="DW66" s="401">
        <v>13910</v>
      </c>
      <c r="DX66" s="401">
        <v>3077</v>
      </c>
      <c r="DY66" s="401">
        <v>0</v>
      </c>
      <c r="DZ66" s="401">
        <v>0</v>
      </c>
      <c r="EA66" s="401">
        <v>0</v>
      </c>
      <c r="EB66" s="401">
        <v>0</v>
      </c>
      <c r="EC66" s="401">
        <v>20103</v>
      </c>
      <c r="ED66" s="401">
        <v>-7054</v>
      </c>
      <c r="EE66" s="401">
        <v>0</v>
      </c>
      <c r="EF66" s="401">
        <v>0</v>
      </c>
      <c r="EG66" s="401">
        <v>0</v>
      </c>
      <c r="EH66" s="401">
        <v>0</v>
      </c>
      <c r="EI66" s="401">
        <v>10000</v>
      </c>
      <c r="EJ66" s="401">
        <v>0</v>
      </c>
    </row>
    <row r="67" spans="1:140" x14ac:dyDescent="0.35">
      <c r="A67" s="398" t="s">
        <v>1382</v>
      </c>
      <c r="B67" s="401">
        <v>0</v>
      </c>
      <c r="C67" s="401">
        <v>0</v>
      </c>
      <c r="D67" s="401">
        <v>0</v>
      </c>
      <c r="E67" s="401">
        <v>0</v>
      </c>
      <c r="F67" s="401">
        <v>0</v>
      </c>
      <c r="G67" s="401">
        <v>0</v>
      </c>
      <c r="H67" s="401">
        <v>0</v>
      </c>
      <c r="I67" s="401">
        <v>0</v>
      </c>
      <c r="J67" s="401">
        <v>0</v>
      </c>
      <c r="K67" s="401">
        <v>0</v>
      </c>
      <c r="L67" s="401">
        <v>0</v>
      </c>
      <c r="M67" s="401">
        <v>0</v>
      </c>
      <c r="N67" s="401">
        <v>432</v>
      </c>
      <c r="O67" s="401">
        <v>0</v>
      </c>
      <c r="P67" s="401">
        <v>0</v>
      </c>
      <c r="Q67" s="401">
        <v>140</v>
      </c>
      <c r="R67" s="401">
        <v>0</v>
      </c>
      <c r="S67" s="401">
        <v>0</v>
      </c>
      <c r="T67" s="401">
        <v>0</v>
      </c>
      <c r="U67" s="401">
        <v>0</v>
      </c>
      <c r="V67" s="401">
        <v>0</v>
      </c>
      <c r="W67" s="401">
        <v>0</v>
      </c>
      <c r="X67" s="401">
        <v>0</v>
      </c>
      <c r="Y67" s="401">
        <v>0</v>
      </c>
      <c r="Z67" s="401">
        <v>0</v>
      </c>
      <c r="AA67" s="401">
        <v>0</v>
      </c>
      <c r="AB67" s="401">
        <v>0</v>
      </c>
      <c r="AC67" s="401">
        <v>25</v>
      </c>
      <c r="AD67" s="401">
        <v>0</v>
      </c>
      <c r="AE67" s="401">
        <v>0</v>
      </c>
      <c r="AF67" s="401">
        <v>0</v>
      </c>
      <c r="AG67" s="401">
        <v>0</v>
      </c>
      <c r="AH67" s="401">
        <v>0</v>
      </c>
      <c r="AI67" s="401">
        <v>0</v>
      </c>
      <c r="AJ67" s="401">
        <v>0</v>
      </c>
      <c r="AK67" s="401">
        <v>0</v>
      </c>
      <c r="AL67" s="401">
        <v>0</v>
      </c>
      <c r="AM67" s="401">
        <v>0</v>
      </c>
      <c r="AN67" s="401">
        <v>0</v>
      </c>
      <c r="AO67" s="401">
        <v>730</v>
      </c>
      <c r="AP67" s="401">
        <v>3194</v>
      </c>
      <c r="AQ67" s="401">
        <v>0</v>
      </c>
      <c r="AR67" s="401">
        <v>40</v>
      </c>
      <c r="AS67" s="401">
        <v>0</v>
      </c>
      <c r="AT67" s="401">
        <v>0</v>
      </c>
      <c r="AU67" s="401">
        <v>1080</v>
      </c>
      <c r="AV67" s="401">
        <v>0</v>
      </c>
      <c r="AW67" s="401">
        <v>0</v>
      </c>
      <c r="AX67" s="401">
        <v>45</v>
      </c>
      <c r="AY67" s="401">
        <v>0</v>
      </c>
      <c r="AZ67" s="401">
        <v>0</v>
      </c>
      <c r="BA67" s="401">
        <v>0</v>
      </c>
      <c r="BB67" s="401">
        <v>0</v>
      </c>
      <c r="BC67" s="401">
        <v>0</v>
      </c>
      <c r="BD67" s="401">
        <v>0</v>
      </c>
      <c r="BE67" s="401">
        <v>0</v>
      </c>
      <c r="BF67" s="401">
        <v>0</v>
      </c>
      <c r="BG67" s="401">
        <v>150</v>
      </c>
      <c r="BH67" s="401">
        <v>0</v>
      </c>
      <c r="BI67" s="401">
        <v>0</v>
      </c>
      <c r="BJ67" s="401">
        <v>0</v>
      </c>
      <c r="BK67" s="401">
        <v>0</v>
      </c>
      <c r="BL67" s="401">
        <v>0</v>
      </c>
      <c r="BM67" s="401">
        <v>0</v>
      </c>
      <c r="BN67" s="401">
        <v>0</v>
      </c>
      <c r="BO67" s="401">
        <v>0</v>
      </c>
      <c r="BP67" s="401">
        <v>0</v>
      </c>
      <c r="BQ67" s="401">
        <v>0</v>
      </c>
      <c r="BR67" s="401">
        <v>0</v>
      </c>
      <c r="BS67" s="401">
        <v>0</v>
      </c>
      <c r="BT67" s="401">
        <v>0</v>
      </c>
      <c r="BU67" s="401">
        <v>0</v>
      </c>
      <c r="BV67" s="401">
        <v>0</v>
      </c>
      <c r="BW67" s="401">
        <v>0</v>
      </c>
      <c r="BX67" s="401">
        <v>0</v>
      </c>
      <c r="BY67" s="401">
        <v>0</v>
      </c>
      <c r="BZ67" s="401">
        <v>0</v>
      </c>
      <c r="CA67" s="401">
        <v>0</v>
      </c>
      <c r="CB67" s="401">
        <v>0</v>
      </c>
      <c r="CC67" s="401">
        <v>0</v>
      </c>
      <c r="CD67" s="401">
        <v>0</v>
      </c>
      <c r="CE67" s="401">
        <v>200</v>
      </c>
      <c r="CF67" s="401">
        <v>0</v>
      </c>
      <c r="CG67" s="401">
        <v>0</v>
      </c>
      <c r="CH67" s="401">
        <v>0</v>
      </c>
      <c r="CI67" s="401">
        <v>0</v>
      </c>
      <c r="CJ67" s="401">
        <v>0</v>
      </c>
      <c r="CK67" s="401">
        <v>0</v>
      </c>
      <c r="CL67" s="401">
        <v>0</v>
      </c>
      <c r="CM67" s="401">
        <v>0</v>
      </c>
      <c r="CN67" s="401">
        <v>0</v>
      </c>
      <c r="CO67" s="401">
        <v>0</v>
      </c>
      <c r="CP67" s="401">
        <v>0</v>
      </c>
      <c r="CQ67" s="401">
        <v>0</v>
      </c>
      <c r="CR67" s="401">
        <v>0</v>
      </c>
      <c r="CS67" s="401">
        <v>0</v>
      </c>
      <c r="CT67" s="401">
        <v>0</v>
      </c>
      <c r="CU67" s="401">
        <v>0</v>
      </c>
      <c r="CV67" s="401">
        <v>0</v>
      </c>
      <c r="CW67" s="401">
        <v>2989</v>
      </c>
      <c r="CX67" s="401">
        <v>0</v>
      </c>
      <c r="CY67" s="401">
        <v>0</v>
      </c>
      <c r="CZ67" s="401">
        <v>0</v>
      </c>
      <c r="DA67" s="401">
        <v>0</v>
      </c>
      <c r="DB67" s="401">
        <v>0</v>
      </c>
      <c r="DC67" s="401">
        <v>0</v>
      </c>
      <c r="DD67" s="401">
        <v>0</v>
      </c>
      <c r="DE67" s="401">
        <v>0</v>
      </c>
      <c r="DF67" s="401">
        <v>0</v>
      </c>
      <c r="DG67" s="401">
        <v>0</v>
      </c>
      <c r="DH67" s="401">
        <v>0</v>
      </c>
      <c r="DI67" s="401">
        <v>100</v>
      </c>
      <c r="DJ67" s="401">
        <v>0</v>
      </c>
      <c r="DK67" s="401">
        <v>0</v>
      </c>
      <c r="DL67" s="401">
        <v>300</v>
      </c>
      <c r="DM67" s="401">
        <v>0</v>
      </c>
      <c r="DN67" s="401">
        <v>0</v>
      </c>
      <c r="DO67" s="401">
        <v>0</v>
      </c>
      <c r="DP67" s="401">
        <v>0</v>
      </c>
      <c r="DQ67" s="401">
        <v>0</v>
      </c>
      <c r="DR67" s="401">
        <v>2799</v>
      </c>
      <c r="DS67" s="401">
        <v>250</v>
      </c>
      <c r="DT67" s="401">
        <v>730</v>
      </c>
      <c r="DU67" s="401">
        <v>5646</v>
      </c>
      <c r="DV67" s="401">
        <v>0</v>
      </c>
      <c r="DW67" s="401">
        <v>18942</v>
      </c>
      <c r="DX67" s="401">
        <v>5646</v>
      </c>
      <c r="DY67" s="401">
        <v>19080</v>
      </c>
      <c r="DZ67" s="401">
        <v>6046</v>
      </c>
      <c r="EA67" s="401">
        <v>0</v>
      </c>
      <c r="EB67" s="401">
        <v>0</v>
      </c>
      <c r="EC67" s="401">
        <v>14500</v>
      </c>
      <c r="ED67" s="401">
        <v>-300</v>
      </c>
      <c r="EE67" s="401">
        <v>19080</v>
      </c>
      <c r="EF67" s="401">
        <v>6046</v>
      </c>
      <c r="EG67" s="401">
        <v>27700</v>
      </c>
      <c r="EH67" s="401">
        <v>7620</v>
      </c>
      <c r="EI67" s="401">
        <v>32700</v>
      </c>
      <c r="EJ67" s="401">
        <v>7620</v>
      </c>
    </row>
    <row r="68" spans="1:140" x14ac:dyDescent="0.35">
      <c r="A68" s="398" t="s">
        <v>1514</v>
      </c>
      <c r="B68" s="401">
        <v>0</v>
      </c>
      <c r="C68" s="401">
        <v>0</v>
      </c>
      <c r="D68" s="401">
        <v>0</v>
      </c>
      <c r="E68" s="401">
        <v>0</v>
      </c>
      <c r="F68" s="401">
        <v>0</v>
      </c>
      <c r="G68" s="401">
        <v>0</v>
      </c>
      <c r="H68" s="401">
        <v>0</v>
      </c>
      <c r="I68" s="401">
        <v>0</v>
      </c>
      <c r="J68" s="401">
        <v>0</v>
      </c>
      <c r="K68" s="401">
        <v>0</v>
      </c>
      <c r="L68" s="401">
        <v>0</v>
      </c>
      <c r="M68" s="401">
        <v>0</v>
      </c>
      <c r="N68" s="401">
        <v>0</v>
      </c>
      <c r="O68" s="401">
        <v>2000</v>
      </c>
      <c r="P68" s="401">
        <v>0</v>
      </c>
      <c r="Q68" s="401">
        <v>0</v>
      </c>
      <c r="R68" s="401">
        <v>0</v>
      </c>
      <c r="S68" s="401">
        <v>0</v>
      </c>
      <c r="T68" s="401">
        <v>17</v>
      </c>
      <c r="U68" s="401">
        <v>0</v>
      </c>
      <c r="V68" s="401">
        <v>0</v>
      </c>
      <c r="W68" s="401">
        <v>0</v>
      </c>
      <c r="X68" s="401">
        <v>0</v>
      </c>
      <c r="Y68" s="401">
        <v>0</v>
      </c>
      <c r="Z68" s="401">
        <v>0</v>
      </c>
      <c r="AA68" s="401">
        <v>0</v>
      </c>
      <c r="AB68" s="401">
        <v>0</v>
      </c>
      <c r="AC68" s="401">
        <v>0</v>
      </c>
      <c r="AD68" s="401">
        <v>0</v>
      </c>
      <c r="AE68" s="401">
        <v>0</v>
      </c>
      <c r="AF68" s="401">
        <v>0</v>
      </c>
      <c r="AG68" s="401">
        <v>0</v>
      </c>
      <c r="AH68" s="401">
        <v>0</v>
      </c>
      <c r="AI68" s="401">
        <v>0</v>
      </c>
      <c r="AJ68" s="401">
        <v>0</v>
      </c>
      <c r="AK68" s="401">
        <v>0</v>
      </c>
      <c r="AL68" s="401">
        <v>0</v>
      </c>
      <c r="AM68" s="401">
        <v>0</v>
      </c>
      <c r="AN68" s="401">
        <v>0</v>
      </c>
      <c r="AO68" s="401">
        <v>0</v>
      </c>
      <c r="AP68" s="401">
        <v>3474</v>
      </c>
      <c r="AQ68" s="401">
        <v>300</v>
      </c>
      <c r="AR68" s="401">
        <v>0</v>
      </c>
      <c r="AS68" s="401">
        <v>0</v>
      </c>
      <c r="AT68" s="401">
        <v>0</v>
      </c>
      <c r="AU68" s="401">
        <v>1026</v>
      </c>
      <c r="AV68" s="401">
        <v>0</v>
      </c>
      <c r="AW68" s="401">
        <v>0</v>
      </c>
      <c r="AX68" s="401">
        <v>3126</v>
      </c>
      <c r="AY68" s="401">
        <v>0</v>
      </c>
      <c r="AZ68" s="401">
        <v>0</v>
      </c>
      <c r="BA68" s="401">
        <v>0</v>
      </c>
      <c r="BB68" s="401">
        <v>0</v>
      </c>
      <c r="BC68" s="401">
        <v>0</v>
      </c>
      <c r="BD68" s="401">
        <v>0</v>
      </c>
      <c r="BE68" s="401">
        <v>0</v>
      </c>
      <c r="BF68" s="401">
        <v>0</v>
      </c>
      <c r="BG68" s="401">
        <v>0</v>
      </c>
      <c r="BH68" s="401">
        <v>0</v>
      </c>
      <c r="BI68" s="401">
        <v>0</v>
      </c>
      <c r="BJ68" s="401">
        <v>0</v>
      </c>
      <c r="BK68" s="401">
        <v>0</v>
      </c>
      <c r="BL68" s="401">
        <v>0</v>
      </c>
      <c r="BM68" s="401">
        <v>10</v>
      </c>
      <c r="BN68" s="401">
        <v>0</v>
      </c>
      <c r="BO68" s="401">
        <v>0</v>
      </c>
      <c r="BP68" s="401">
        <v>0</v>
      </c>
      <c r="BQ68" s="401">
        <v>0</v>
      </c>
      <c r="BR68" s="401">
        <v>0</v>
      </c>
      <c r="BS68" s="401">
        <v>0</v>
      </c>
      <c r="BT68" s="401">
        <v>0</v>
      </c>
      <c r="BU68" s="401">
        <v>0</v>
      </c>
      <c r="BV68" s="401">
        <v>25</v>
      </c>
      <c r="BW68" s="401">
        <v>0</v>
      </c>
      <c r="BX68" s="401">
        <v>0</v>
      </c>
      <c r="BY68" s="401">
        <v>0</v>
      </c>
      <c r="BZ68" s="401">
        <v>0</v>
      </c>
      <c r="CA68" s="401">
        <v>0</v>
      </c>
      <c r="CB68" s="401">
        <v>242</v>
      </c>
      <c r="CC68" s="401">
        <v>0</v>
      </c>
      <c r="CD68" s="401">
        <v>0</v>
      </c>
      <c r="CE68" s="401">
        <v>1407</v>
      </c>
      <c r="CF68" s="401">
        <v>0</v>
      </c>
      <c r="CG68" s="401">
        <v>0</v>
      </c>
      <c r="CH68" s="401">
        <v>0</v>
      </c>
      <c r="CI68" s="401">
        <v>0</v>
      </c>
      <c r="CJ68" s="401">
        <v>0</v>
      </c>
      <c r="CK68" s="401">
        <v>0</v>
      </c>
      <c r="CL68" s="401">
        <v>0</v>
      </c>
      <c r="CM68" s="401">
        <v>0</v>
      </c>
      <c r="CN68" s="401">
        <v>324</v>
      </c>
      <c r="CO68" s="401">
        <v>0</v>
      </c>
      <c r="CP68" s="401">
        <v>0</v>
      </c>
      <c r="CQ68" s="401">
        <v>0</v>
      </c>
      <c r="CR68" s="401">
        <v>0</v>
      </c>
      <c r="CS68" s="401">
        <v>0</v>
      </c>
      <c r="CT68" s="401">
        <v>0</v>
      </c>
      <c r="CU68" s="401">
        <v>0</v>
      </c>
      <c r="CV68" s="401">
        <v>0</v>
      </c>
      <c r="CW68" s="401">
        <v>0</v>
      </c>
      <c r="CX68" s="401">
        <v>13763</v>
      </c>
      <c r="CY68" s="401">
        <v>0</v>
      </c>
      <c r="CZ68" s="401">
        <v>0</v>
      </c>
      <c r="DA68" s="401">
        <v>0</v>
      </c>
      <c r="DB68" s="401">
        <v>0</v>
      </c>
      <c r="DC68" s="401">
        <v>0</v>
      </c>
      <c r="DD68" s="401">
        <v>0</v>
      </c>
      <c r="DE68" s="401">
        <v>0</v>
      </c>
      <c r="DF68" s="401">
        <v>0</v>
      </c>
      <c r="DG68" s="401">
        <v>0</v>
      </c>
      <c r="DH68" s="401">
        <v>0</v>
      </c>
      <c r="DI68" s="401">
        <v>559</v>
      </c>
      <c r="DJ68" s="401">
        <v>0</v>
      </c>
      <c r="DK68" s="401">
        <v>0</v>
      </c>
      <c r="DL68" s="401">
        <v>0</v>
      </c>
      <c r="DM68" s="401">
        <v>100</v>
      </c>
      <c r="DN68" s="401">
        <v>0</v>
      </c>
      <c r="DO68" s="401">
        <v>0</v>
      </c>
      <c r="DP68" s="401">
        <v>0</v>
      </c>
      <c r="DQ68" s="401">
        <v>0</v>
      </c>
      <c r="DR68" s="401">
        <v>20638</v>
      </c>
      <c r="DS68" s="401">
        <v>300</v>
      </c>
      <c r="DT68" s="401">
        <v>0</v>
      </c>
      <c r="DU68" s="401">
        <v>5135</v>
      </c>
      <c r="DV68" s="401">
        <v>0</v>
      </c>
      <c r="DW68" s="401">
        <v>77782</v>
      </c>
      <c r="DX68" s="401">
        <v>2129</v>
      </c>
      <c r="DY68" s="401">
        <v>34268</v>
      </c>
      <c r="DZ68" s="401">
        <v>-9</v>
      </c>
      <c r="EA68" s="401">
        <v>900</v>
      </c>
      <c r="EB68" s="401">
        <v>330</v>
      </c>
      <c r="EC68" s="401">
        <v>45000</v>
      </c>
      <c r="ED68" s="401">
        <v>-13000</v>
      </c>
      <c r="EE68" s="401">
        <v>35168</v>
      </c>
      <c r="EF68" s="401">
        <v>321</v>
      </c>
      <c r="EG68" s="401">
        <v>115000</v>
      </c>
      <c r="EH68" s="401">
        <v>0</v>
      </c>
      <c r="EI68" s="401">
        <v>135000</v>
      </c>
      <c r="EJ68" s="401">
        <v>0</v>
      </c>
    </row>
    <row r="69" spans="1:140" x14ac:dyDescent="0.35">
      <c r="A69" s="398" t="s">
        <v>1891</v>
      </c>
      <c r="B69" s="401">
        <v>0</v>
      </c>
      <c r="C69" s="401">
        <v>0</v>
      </c>
      <c r="D69" s="401">
        <v>0</v>
      </c>
      <c r="E69" s="401">
        <v>0</v>
      </c>
      <c r="F69" s="401">
        <v>0</v>
      </c>
      <c r="G69" s="401">
        <v>0</v>
      </c>
      <c r="H69" s="401">
        <v>0</v>
      </c>
      <c r="I69" s="401">
        <v>0</v>
      </c>
      <c r="J69" s="401">
        <v>0</v>
      </c>
      <c r="K69" s="401">
        <v>0</v>
      </c>
      <c r="L69" s="401">
        <v>0</v>
      </c>
      <c r="M69" s="401">
        <v>0</v>
      </c>
      <c r="N69" s="401">
        <v>0</v>
      </c>
      <c r="O69" s="401">
        <v>0</v>
      </c>
      <c r="P69" s="401">
        <v>0</v>
      </c>
      <c r="Q69" s="401">
        <v>0</v>
      </c>
      <c r="R69" s="401">
        <v>0</v>
      </c>
      <c r="S69" s="401">
        <v>0</v>
      </c>
      <c r="T69" s="401">
        <v>0</v>
      </c>
      <c r="U69" s="401">
        <v>0</v>
      </c>
      <c r="V69" s="401">
        <v>0</v>
      </c>
      <c r="W69" s="401">
        <v>0</v>
      </c>
      <c r="X69" s="401">
        <v>0</v>
      </c>
      <c r="Y69" s="401">
        <v>0</v>
      </c>
      <c r="Z69" s="401">
        <v>0</v>
      </c>
      <c r="AA69" s="401">
        <v>0</v>
      </c>
      <c r="AB69" s="401">
        <v>0</v>
      </c>
      <c r="AC69" s="401">
        <v>0</v>
      </c>
      <c r="AD69" s="401">
        <v>0</v>
      </c>
      <c r="AE69" s="401">
        <v>0</v>
      </c>
      <c r="AF69" s="401">
        <v>0</v>
      </c>
      <c r="AG69" s="401">
        <v>0</v>
      </c>
      <c r="AH69" s="401">
        <v>0</v>
      </c>
      <c r="AI69" s="401">
        <v>0</v>
      </c>
      <c r="AJ69" s="401">
        <v>0</v>
      </c>
      <c r="AK69" s="401">
        <v>0</v>
      </c>
      <c r="AL69" s="401">
        <v>0</v>
      </c>
      <c r="AM69" s="401">
        <v>0</v>
      </c>
      <c r="AN69" s="401">
        <v>0</v>
      </c>
      <c r="AO69" s="401">
        <v>34508</v>
      </c>
      <c r="AP69" s="401">
        <v>880</v>
      </c>
      <c r="AQ69" s="401">
        <v>0</v>
      </c>
      <c r="AR69" s="401">
        <v>0</v>
      </c>
      <c r="AS69" s="401">
        <v>0</v>
      </c>
      <c r="AT69" s="401">
        <v>0</v>
      </c>
      <c r="AU69" s="401">
        <v>125</v>
      </c>
      <c r="AV69" s="401">
        <v>0</v>
      </c>
      <c r="AW69" s="401">
        <v>0</v>
      </c>
      <c r="AX69" s="401">
        <v>0</v>
      </c>
      <c r="AY69" s="401">
        <v>0</v>
      </c>
      <c r="AZ69" s="401">
        <v>0</v>
      </c>
      <c r="BA69" s="401">
        <v>0</v>
      </c>
      <c r="BB69" s="401">
        <v>0</v>
      </c>
      <c r="BC69" s="401">
        <v>0</v>
      </c>
      <c r="BD69" s="401">
        <v>0</v>
      </c>
      <c r="BE69" s="401">
        <v>0</v>
      </c>
      <c r="BF69" s="401">
        <v>0</v>
      </c>
      <c r="BG69" s="401">
        <v>0</v>
      </c>
      <c r="BH69" s="401">
        <v>0</v>
      </c>
      <c r="BI69" s="401">
        <v>0</v>
      </c>
      <c r="BJ69" s="401">
        <v>0</v>
      </c>
      <c r="BK69" s="401">
        <v>0</v>
      </c>
      <c r="BL69" s="401">
        <v>0</v>
      </c>
      <c r="BM69" s="401">
        <v>0</v>
      </c>
      <c r="BN69" s="401">
        <v>0</v>
      </c>
      <c r="BO69" s="401">
        <v>0</v>
      </c>
      <c r="BP69" s="401">
        <v>48</v>
      </c>
      <c r="BQ69" s="401">
        <v>0</v>
      </c>
      <c r="BR69" s="401">
        <v>0</v>
      </c>
      <c r="BS69" s="401">
        <v>0</v>
      </c>
      <c r="BT69" s="401">
        <v>0</v>
      </c>
      <c r="BU69" s="401">
        <v>0</v>
      </c>
      <c r="BV69" s="401">
        <v>0</v>
      </c>
      <c r="BW69" s="401">
        <v>0</v>
      </c>
      <c r="BX69" s="401">
        <v>0</v>
      </c>
      <c r="BY69" s="401">
        <v>0</v>
      </c>
      <c r="BZ69" s="401">
        <v>0</v>
      </c>
      <c r="CA69" s="401">
        <v>0</v>
      </c>
      <c r="CB69" s="401">
        <v>149</v>
      </c>
      <c r="CC69" s="401">
        <v>0</v>
      </c>
      <c r="CD69" s="401">
        <v>0</v>
      </c>
      <c r="CE69" s="401">
        <v>3362</v>
      </c>
      <c r="CF69" s="401">
        <v>0</v>
      </c>
      <c r="CG69" s="401">
        <v>0</v>
      </c>
      <c r="CH69" s="401">
        <v>0</v>
      </c>
      <c r="CI69" s="401">
        <v>0</v>
      </c>
      <c r="CJ69" s="401">
        <v>0</v>
      </c>
      <c r="CK69" s="401">
        <v>0</v>
      </c>
      <c r="CL69" s="401">
        <v>0</v>
      </c>
      <c r="CM69" s="401">
        <v>0</v>
      </c>
      <c r="CN69" s="401">
        <v>0</v>
      </c>
      <c r="CO69" s="401">
        <v>0</v>
      </c>
      <c r="CP69" s="401">
        <v>0</v>
      </c>
      <c r="CQ69" s="401">
        <v>0</v>
      </c>
      <c r="CR69" s="401">
        <v>0</v>
      </c>
      <c r="CS69" s="401">
        <v>0</v>
      </c>
      <c r="CT69" s="401">
        <v>0</v>
      </c>
      <c r="CU69" s="401">
        <v>0</v>
      </c>
      <c r="CV69" s="401">
        <v>0</v>
      </c>
      <c r="CW69" s="401">
        <v>0</v>
      </c>
      <c r="CX69" s="401">
        <v>0</v>
      </c>
      <c r="CY69" s="401">
        <v>0</v>
      </c>
      <c r="CZ69" s="401">
        <v>30</v>
      </c>
      <c r="DA69" s="401">
        <v>0</v>
      </c>
      <c r="DB69" s="401">
        <v>0</v>
      </c>
      <c r="DC69" s="401">
        <v>0</v>
      </c>
      <c r="DD69" s="401">
        <v>0</v>
      </c>
      <c r="DE69" s="401">
        <v>0</v>
      </c>
      <c r="DF69" s="401">
        <v>0</v>
      </c>
      <c r="DG69" s="401">
        <v>0</v>
      </c>
      <c r="DH69" s="401">
        <v>0</v>
      </c>
      <c r="DI69" s="401">
        <v>2739</v>
      </c>
      <c r="DJ69" s="401">
        <v>1033</v>
      </c>
      <c r="DK69" s="401">
        <v>0</v>
      </c>
      <c r="DL69" s="401">
        <v>10125</v>
      </c>
      <c r="DM69" s="401">
        <v>14012</v>
      </c>
      <c r="DN69" s="401">
        <v>0</v>
      </c>
      <c r="DO69" s="401">
        <v>0</v>
      </c>
      <c r="DP69" s="401">
        <v>0</v>
      </c>
      <c r="DQ69" s="401">
        <v>0</v>
      </c>
      <c r="DR69" s="401">
        <v>9713</v>
      </c>
      <c r="DS69" s="401">
        <v>11473</v>
      </c>
      <c r="DT69" s="401">
        <v>27289</v>
      </c>
      <c r="DU69" s="401">
        <v>18536</v>
      </c>
      <c r="DV69" s="401">
        <v>0</v>
      </c>
      <c r="DW69" s="401">
        <v>397590</v>
      </c>
      <c r="DX69" s="401">
        <v>17618</v>
      </c>
      <c r="DY69" s="401">
        <v>350123</v>
      </c>
      <c r="DZ69" s="401">
        <v>85400</v>
      </c>
      <c r="EA69" s="401">
        <v>0</v>
      </c>
      <c r="EB69" s="401">
        <v>0</v>
      </c>
      <c r="EC69" s="401">
        <v>136934</v>
      </c>
      <c r="ED69" s="401">
        <v>9190</v>
      </c>
      <c r="EE69" s="401">
        <v>350123</v>
      </c>
      <c r="EF69" s="401">
        <v>85400</v>
      </c>
      <c r="EG69" s="401">
        <v>434054</v>
      </c>
      <c r="EH69" s="401">
        <v>9082</v>
      </c>
      <c r="EI69" s="401">
        <v>439054</v>
      </c>
      <c r="EJ69" s="401">
        <v>9082</v>
      </c>
    </row>
    <row r="70" spans="1:140" x14ac:dyDescent="0.35">
      <c r="A70" s="398" t="s">
        <v>1000</v>
      </c>
      <c r="B70" s="401">
        <v>0</v>
      </c>
      <c r="C70" s="401">
        <v>0</v>
      </c>
      <c r="D70" s="401">
        <v>0</v>
      </c>
      <c r="E70" s="401">
        <v>0</v>
      </c>
      <c r="F70" s="401">
        <v>0</v>
      </c>
      <c r="G70" s="401">
        <v>0</v>
      </c>
      <c r="H70" s="401">
        <v>0</v>
      </c>
      <c r="I70" s="401">
        <v>0</v>
      </c>
      <c r="J70" s="401">
        <v>0</v>
      </c>
      <c r="K70" s="401">
        <v>0</v>
      </c>
      <c r="L70" s="401">
        <v>0</v>
      </c>
      <c r="M70" s="401">
        <v>0</v>
      </c>
      <c r="N70" s="401">
        <v>0</v>
      </c>
      <c r="O70" s="401">
        <v>0</v>
      </c>
      <c r="P70" s="401">
        <v>0</v>
      </c>
      <c r="Q70" s="401">
        <v>10</v>
      </c>
      <c r="R70" s="401">
        <v>0</v>
      </c>
      <c r="S70" s="401">
        <v>0</v>
      </c>
      <c r="T70" s="401">
        <v>0</v>
      </c>
      <c r="U70" s="401">
        <v>0</v>
      </c>
      <c r="V70" s="401">
        <v>0</v>
      </c>
      <c r="W70" s="401">
        <v>0</v>
      </c>
      <c r="X70" s="401">
        <v>0</v>
      </c>
      <c r="Y70" s="401">
        <v>0</v>
      </c>
      <c r="Z70" s="401">
        <v>0</v>
      </c>
      <c r="AA70" s="401">
        <v>0</v>
      </c>
      <c r="AB70" s="401">
        <v>0</v>
      </c>
      <c r="AC70" s="401">
        <v>0</v>
      </c>
      <c r="AD70" s="401">
        <v>0</v>
      </c>
      <c r="AE70" s="401">
        <v>0</v>
      </c>
      <c r="AF70" s="401">
        <v>0</v>
      </c>
      <c r="AG70" s="401">
        <v>0</v>
      </c>
      <c r="AH70" s="401">
        <v>0</v>
      </c>
      <c r="AI70" s="401">
        <v>0</v>
      </c>
      <c r="AJ70" s="401">
        <v>0</v>
      </c>
      <c r="AK70" s="401">
        <v>0</v>
      </c>
      <c r="AL70" s="401">
        <v>0</v>
      </c>
      <c r="AM70" s="401">
        <v>0</v>
      </c>
      <c r="AN70" s="401">
        <v>0</v>
      </c>
      <c r="AO70" s="401">
        <v>4690</v>
      </c>
      <c r="AP70" s="401">
        <v>1581</v>
      </c>
      <c r="AQ70" s="401">
        <v>0</v>
      </c>
      <c r="AR70" s="401">
        <v>0</v>
      </c>
      <c r="AS70" s="401">
        <v>0</v>
      </c>
      <c r="AT70" s="401">
        <v>0</v>
      </c>
      <c r="AU70" s="401">
        <v>1237</v>
      </c>
      <c r="AV70" s="401">
        <v>0</v>
      </c>
      <c r="AW70" s="401">
        <v>0</v>
      </c>
      <c r="AX70" s="401">
        <v>1266</v>
      </c>
      <c r="AY70" s="401">
        <v>0</v>
      </c>
      <c r="AZ70" s="401">
        <v>0</v>
      </c>
      <c r="BA70" s="401">
        <v>0</v>
      </c>
      <c r="BB70" s="401">
        <v>0</v>
      </c>
      <c r="BC70" s="401">
        <v>0</v>
      </c>
      <c r="BD70" s="401">
        <v>0</v>
      </c>
      <c r="BE70" s="401">
        <v>0</v>
      </c>
      <c r="BF70" s="401">
        <v>0</v>
      </c>
      <c r="BG70" s="401">
        <v>0</v>
      </c>
      <c r="BH70" s="401">
        <v>0</v>
      </c>
      <c r="BI70" s="401">
        <v>0</v>
      </c>
      <c r="BJ70" s="401">
        <v>0</v>
      </c>
      <c r="BK70" s="401">
        <v>0</v>
      </c>
      <c r="BL70" s="401">
        <v>0</v>
      </c>
      <c r="BM70" s="401">
        <v>0</v>
      </c>
      <c r="BN70" s="401">
        <v>0</v>
      </c>
      <c r="BO70" s="401">
        <v>0</v>
      </c>
      <c r="BP70" s="401">
        <v>0</v>
      </c>
      <c r="BQ70" s="401">
        <v>0</v>
      </c>
      <c r="BR70" s="401">
        <v>0</v>
      </c>
      <c r="BS70" s="401">
        <v>0</v>
      </c>
      <c r="BT70" s="401">
        <v>0</v>
      </c>
      <c r="BU70" s="401">
        <v>0</v>
      </c>
      <c r="BV70" s="401">
        <v>0</v>
      </c>
      <c r="BW70" s="401">
        <v>0</v>
      </c>
      <c r="BX70" s="401">
        <v>0</v>
      </c>
      <c r="BY70" s="401">
        <v>0</v>
      </c>
      <c r="BZ70" s="401">
        <v>0</v>
      </c>
      <c r="CA70" s="401">
        <v>0</v>
      </c>
      <c r="CB70" s="401">
        <v>0</v>
      </c>
      <c r="CC70" s="401">
        <v>0</v>
      </c>
      <c r="CD70" s="401">
        <v>0</v>
      </c>
      <c r="CE70" s="401">
        <v>78</v>
      </c>
      <c r="CF70" s="401">
        <v>0</v>
      </c>
      <c r="CG70" s="401">
        <v>0</v>
      </c>
      <c r="CH70" s="401">
        <v>0</v>
      </c>
      <c r="CI70" s="401">
        <v>0</v>
      </c>
      <c r="CJ70" s="401">
        <v>0</v>
      </c>
      <c r="CK70" s="401">
        <v>0</v>
      </c>
      <c r="CL70" s="401">
        <v>0</v>
      </c>
      <c r="CM70" s="401">
        <v>0</v>
      </c>
      <c r="CN70" s="401">
        <v>301</v>
      </c>
      <c r="CO70" s="401">
        <v>0</v>
      </c>
      <c r="CP70" s="401">
        <v>0</v>
      </c>
      <c r="CQ70" s="401">
        <v>0</v>
      </c>
      <c r="CR70" s="401">
        <v>0</v>
      </c>
      <c r="CS70" s="401">
        <v>0</v>
      </c>
      <c r="CT70" s="401">
        <v>5</v>
      </c>
      <c r="CU70" s="401">
        <v>0</v>
      </c>
      <c r="CV70" s="401">
        <v>0</v>
      </c>
      <c r="CW70" s="401">
        <v>0</v>
      </c>
      <c r="CX70" s="401">
        <v>0</v>
      </c>
      <c r="CY70" s="401">
        <v>0</v>
      </c>
      <c r="CZ70" s="401">
        <v>0</v>
      </c>
      <c r="DA70" s="401">
        <v>0</v>
      </c>
      <c r="DB70" s="401">
        <v>0</v>
      </c>
      <c r="DC70" s="401">
        <v>0</v>
      </c>
      <c r="DD70" s="401">
        <v>0</v>
      </c>
      <c r="DE70" s="401">
        <v>0</v>
      </c>
      <c r="DF70" s="401">
        <v>0</v>
      </c>
      <c r="DG70" s="401">
        <v>0</v>
      </c>
      <c r="DH70" s="401">
        <v>0</v>
      </c>
      <c r="DI70" s="401">
        <v>2127</v>
      </c>
      <c r="DJ70" s="401">
        <v>0</v>
      </c>
      <c r="DK70" s="401">
        <v>0</v>
      </c>
      <c r="DL70" s="401">
        <v>0</v>
      </c>
      <c r="DM70" s="401">
        <v>0</v>
      </c>
      <c r="DN70" s="401">
        <v>0</v>
      </c>
      <c r="DO70" s="401">
        <v>4419</v>
      </c>
      <c r="DP70" s="401">
        <v>236</v>
      </c>
      <c r="DQ70" s="401">
        <v>0</v>
      </c>
      <c r="DR70" s="401">
        <v>10947</v>
      </c>
      <c r="DS70" s="401">
        <v>907</v>
      </c>
      <c r="DT70" s="401">
        <v>2463</v>
      </c>
      <c r="DU70" s="401">
        <v>1633</v>
      </c>
      <c r="DV70" s="401">
        <v>0</v>
      </c>
      <c r="DW70" s="401">
        <v>26980</v>
      </c>
      <c r="DX70" s="401">
        <v>564</v>
      </c>
      <c r="DY70" s="401">
        <v>0</v>
      </c>
      <c r="DZ70" s="401">
        <v>0</v>
      </c>
      <c r="EA70" s="401">
        <v>20583</v>
      </c>
      <c r="EB70" s="401">
        <v>4601</v>
      </c>
      <c r="EC70" s="401">
        <v>40000</v>
      </c>
      <c r="ED70" s="401">
        <v>0</v>
      </c>
      <c r="EE70" s="401">
        <v>20583</v>
      </c>
      <c r="EF70" s="401">
        <v>4601</v>
      </c>
      <c r="EG70" s="401">
        <v>28480</v>
      </c>
      <c r="EH70" s="401">
        <v>2347</v>
      </c>
      <c r="EI70" s="401">
        <v>35480</v>
      </c>
      <c r="EJ70" s="401">
        <v>2347</v>
      </c>
    </row>
    <row r="71" spans="1:140" x14ac:dyDescent="0.35">
      <c r="A71" s="398" t="s">
        <v>1072</v>
      </c>
      <c r="B71" s="401">
        <v>0</v>
      </c>
      <c r="C71" s="401">
        <v>0</v>
      </c>
      <c r="D71" s="401">
        <v>0</v>
      </c>
      <c r="E71" s="401">
        <v>0</v>
      </c>
      <c r="F71" s="401">
        <v>0</v>
      </c>
      <c r="G71" s="401">
        <v>0</v>
      </c>
      <c r="H71" s="401">
        <v>0</v>
      </c>
      <c r="I71" s="401">
        <v>0</v>
      </c>
      <c r="J71" s="401">
        <v>0</v>
      </c>
      <c r="K71" s="401">
        <v>0</v>
      </c>
      <c r="L71" s="401">
        <v>0</v>
      </c>
      <c r="M71" s="401">
        <v>0</v>
      </c>
      <c r="N71" s="401">
        <v>15</v>
      </c>
      <c r="O71" s="401">
        <v>0</v>
      </c>
      <c r="P71" s="401">
        <v>0</v>
      </c>
      <c r="Q71" s="401">
        <v>25</v>
      </c>
      <c r="R71" s="401">
        <v>0</v>
      </c>
      <c r="S71" s="401">
        <v>0</v>
      </c>
      <c r="T71" s="401">
        <v>10</v>
      </c>
      <c r="U71" s="401">
        <v>0</v>
      </c>
      <c r="V71" s="401">
        <v>0</v>
      </c>
      <c r="W71" s="401">
        <v>0</v>
      </c>
      <c r="X71" s="401">
        <v>0</v>
      </c>
      <c r="Y71" s="401">
        <v>0</v>
      </c>
      <c r="Z71" s="401">
        <v>0</v>
      </c>
      <c r="AA71" s="401">
        <v>0</v>
      </c>
      <c r="AB71" s="401">
        <v>0</v>
      </c>
      <c r="AC71" s="401">
        <v>0</v>
      </c>
      <c r="AD71" s="401">
        <v>0</v>
      </c>
      <c r="AE71" s="401">
        <v>0</v>
      </c>
      <c r="AF71" s="401">
        <v>0</v>
      </c>
      <c r="AG71" s="401">
        <v>0</v>
      </c>
      <c r="AH71" s="401">
        <v>0</v>
      </c>
      <c r="AI71" s="401">
        <v>0</v>
      </c>
      <c r="AJ71" s="401">
        <v>0</v>
      </c>
      <c r="AK71" s="401">
        <v>0</v>
      </c>
      <c r="AL71" s="401">
        <v>0</v>
      </c>
      <c r="AM71" s="401">
        <v>0</v>
      </c>
      <c r="AN71" s="401">
        <v>0</v>
      </c>
      <c r="AO71" s="401">
        <v>20604</v>
      </c>
      <c r="AP71" s="401">
        <v>650</v>
      </c>
      <c r="AQ71" s="401">
        <v>1500</v>
      </c>
      <c r="AR71" s="401">
        <v>0</v>
      </c>
      <c r="AS71" s="401">
        <v>0</v>
      </c>
      <c r="AT71" s="401">
        <v>0</v>
      </c>
      <c r="AU71" s="401">
        <v>147</v>
      </c>
      <c r="AV71" s="401">
        <v>0</v>
      </c>
      <c r="AW71" s="401">
        <v>0</v>
      </c>
      <c r="AX71" s="401">
        <v>0</v>
      </c>
      <c r="AY71" s="401">
        <v>0</v>
      </c>
      <c r="AZ71" s="401">
        <v>0</v>
      </c>
      <c r="BA71" s="401">
        <v>0</v>
      </c>
      <c r="BB71" s="401">
        <v>0</v>
      </c>
      <c r="BC71" s="401">
        <v>0</v>
      </c>
      <c r="BD71" s="401">
        <v>0</v>
      </c>
      <c r="BE71" s="401">
        <v>0</v>
      </c>
      <c r="BF71" s="401">
        <v>0</v>
      </c>
      <c r="BG71" s="401">
        <v>5548</v>
      </c>
      <c r="BH71" s="401">
        <v>0</v>
      </c>
      <c r="BI71" s="401">
        <v>0</v>
      </c>
      <c r="BJ71" s="401">
        <v>0</v>
      </c>
      <c r="BK71" s="401">
        <v>0</v>
      </c>
      <c r="BL71" s="401">
        <v>0</v>
      </c>
      <c r="BM71" s="401">
        <v>50</v>
      </c>
      <c r="BN71" s="401">
        <v>0</v>
      </c>
      <c r="BO71" s="401">
        <v>0</v>
      </c>
      <c r="BP71" s="401">
        <v>0</v>
      </c>
      <c r="BQ71" s="401">
        <v>0</v>
      </c>
      <c r="BR71" s="401">
        <v>0</v>
      </c>
      <c r="BS71" s="401">
        <v>0</v>
      </c>
      <c r="BT71" s="401">
        <v>0</v>
      </c>
      <c r="BU71" s="401">
        <v>0</v>
      </c>
      <c r="BV71" s="401">
        <v>0</v>
      </c>
      <c r="BW71" s="401">
        <v>0</v>
      </c>
      <c r="BX71" s="401">
        <v>0</v>
      </c>
      <c r="BY71" s="401">
        <v>0</v>
      </c>
      <c r="BZ71" s="401">
        <v>0</v>
      </c>
      <c r="CA71" s="401">
        <v>0</v>
      </c>
      <c r="CB71" s="401">
        <v>268</v>
      </c>
      <c r="CC71" s="401">
        <v>0</v>
      </c>
      <c r="CD71" s="401">
        <v>0</v>
      </c>
      <c r="CE71" s="401">
        <v>0</v>
      </c>
      <c r="CF71" s="401">
        <v>0</v>
      </c>
      <c r="CG71" s="401">
        <v>0</v>
      </c>
      <c r="CH71" s="401">
        <v>0</v>
      </c>
      <c r="CI71" s="401">
        <v>0</v>
      </c>
      <c r="CJ71" s="401">
        <v>0</v>
      </c>
      <c r="CK71" s="401">
        <v>0</v>
      </c>
      <c r="CL71" s="401">
        <v>0</v>
      </c>
      <c r="CM71" s="401">
        <v>0</v>
      </c>
      <c r="CN71" s="401">
        <v>1200</v>
      </c>
      <c r="CO71" s="401">
        <v>0</v>
      </c>
      <c r="CP71" s="401">
        <v>0</v>
      </c>
      <c r="CQ71" s="401">
        <v>0</v>
      </c>
      <c r="CR71" s="401">
        <v>0</v>
      </c>
      <c r="CS71" s="401">
        <v>0</v>
      </c>
      <c r="CT71" s="401">
        <v>0</v>
      </c>
      <c r="CU71" s="401">
        <v>0</v>
      </c>
      <c r="CV71" s="401">
        <v>0</v>
      </c>
      <c r="CW71" s="401">
        <v>0</v>
      </c>
      <c r="CX71" s="401">
        <v>0</v>
      </c>
      <c r="CY71" s="401">
        <v>0</v>
      </c>
      <c r="CZ71" s="401">
        <v>0</v>
      </c>
      <c r="DA71" s="401">
        <v>0</v>
      </c>
      <c r="DB71" s="401">
        <v>0</v>
      </c>
      <c r="DC71" s="401">
        <v>0</v>
      </c>
      <c r="DD71" s="401">
        <v>0</v>
      </c>
      <c r="DE71" s="401">
        <v>0</v>
      </c>
      <c r="DF71" s="401">
        <v>0</v>
      </c>
      <c r="DG71" s="401">
        <v>0</v>
      </c>
      <c r="DH71" s="401">
        <v>0</v>
      </c>
      <c r="DI71" s="401">
        <v>623</v>
      </c>
      <c r="DJ71" s="401">
        <v>0</v>
      </c>
      <c r="DK71" s="401">
        <v>0</v>
      </c>
      <c r="DL71" s="401">
        <v>250</v>
      </c>
      <c r="DM71" s="401">
        <v>0</v>
      </c>
      <c r="DN71" s="401">
        <v>0</v>
      </c>
      <c r="DO71" s="401">
        <v>0</v>
      </c>
      <c r="DP71" s="401">
        <v>0</v>
      </c>
      <c r="DQ71" s="401">
        <v>0</v>
      </c>
      <c r="DR71" s="401">
        <v>1192</v>
      </c>
      <c r="DS71" s="401">
        <v>314</v>
      </c>
      <c r="DT71" s="401">
        <v>8086</v>
      </c>
      <c r="DU71" s="401">
        <v>19798</v>
      </c>
      <c r="DV71" s="401">
        <v>0</v>
      </c>
      <c r="DW71" s="401">
        <v>149969</v>
      </c>
      <c r="DX71" s="401">
        <v>19473</v>
      </c>
      <c r="DY71" s="401">
        <v>78800</v>
      </c>
      <c r="DZ71" s="401">
        <v>-7200</v>
      </c>
      <c r="EA71" s="401">
        <v>0</v>
      </c>
      <c r="EB71" s="401">
        <v>0</v>
      </c>
      <c r="EC71" s="401">
        <v>20000</v>
      </c>
      <c r="ED71" s="401">
        <v>5000</v>
      </c>
      <c r="EE71" s="401">
        <v>78800</v>
      </c>
      <c r="EF71" s="401">
        <v>-7200</v>
      </c>
      <c r="EG71" s="401">
        <v>154969</v>
      </c>
      <c r="EH71" s="401">
        <v>19473</v>
      </c>
      <c r="EI71" s="401">
        <v>159969</v>
      </c>
      <c r="EJ71" s="401">
        <v>19473</v>
      </c>
    </row>
    <row r="72" spans="1:140" x14ac:dyDescent="0.35">
      <c r="A72" s="398" t="s">
        <v>1193</v>
      </c>
      <c r="B72" s="401">
        <v>0</v>
      </c>
      <c r="C72" s="401">
        <v>0</v>
      </c>
      <c r="D72" s="401">
        <v>0</v>
      </c>
      <c r="E72" s="401">
        <v>0</v>
      </c>
      <c r="F72" s="401">
        <v>0</v>
      </c>
      <c r="G72" s="401">
        <v>0</v>
      </c>
      <c r="H72" s="401">
        <v>0</v>
      </c>
      <c r="I72" s="401">
        <v>0</v>
      </c>
      <c r="J72" s="401">
        <v>0</v>
      </c>
      <c r="K72" s="401">
        <v>0</v>
      </c>
      <c r="L72" s="401">
        <v>0</v>
      </c>
      <c r="M72" s="401">
        <v>0</v>
      </c>
      <c r="N72" s="401">
        <v>0</v>
      </c>
      <c r="O72" s="401">
        <v>0</v>
      </c>
      <c r="P72" s="401">
        <v>0</v>
      </c>
      <c r="Q72" s="401">
        <v>0</v>
      </c>
      <c r="R72" s="401">
        <v>0</v>
      </c>
      <c r="S72" s="401">
        <v>585</v>
      </c>
      <c r="T72" s="401">
        <v>0</v>
      </c>
      <c r="U72" s="401">
        <v>0</v>
      </c>
      <c r="V72" s="401">
        <v>0</v>
      </c>
      <c r="W72" s="401">
        <v>0</v>
      </c>
      <c r="X72" s="401">
        <v>0</v>
      </c>
      <c r="Y72" s="401">
        <v>0</v>
      </c>
      <c r="Z72" s="401">
        <v>0</v>
      </c>
      <c r="AA72" s="401">
        <v>0</v>
      </c>
      <c r="AB72" s="401">
        <v>0</v>
      </c>
      <c r="AC72" s="401">
        <v>0</v>
      </c>
      <c r="AD72" s="401">
        <v>0</v>
      </c>
      <c r="AE72" s="401">
        <v>0</v>
      </c>
      <c r="AF72" s="401">
        <v>0</v>
      </c>
      <c r="AG72" s="401">
        <v>0</v>
      </c>
      <c r="AH72" s="401">
        <v>0</v>
      </c>
      <c r="AI72" s="401">
        <v>0</v>
      </c>
      <c r="AJ72" s="401">
        <v>0</v>
      </c>
      <c r="AK72" s="401">
        <v>0</v>
      </c>
      <c r="AL72" s="401">
        <v>0</v>
      </c>
      <c r="AM72" s="401">
        <v>0</v>
      </c>
      <c r="AN72" s="401">
        <v>0</v>
      </c>
      <c r="AO72" s="401">
        <v>30123</v>
      </c>
      <c r="AP72" s="401">
        <v>3098</v>
      </c>
      <c r="AQ72" s="401">
        <v>2780</v>
      </c>
      <c r="AR72" s="401">
        <v>7326</v>
      </c>
      <c r="AS72" s="401">
        <v>0</v>
      </c>
      <c r="AT72" s="401">
        <v>0</v>
      </c>
      <c r="AU72" s="401">
        <v>343</v>
      </c>
      <c r="AV72" s="401">
        <v>0</v>
      </c>
      <c r="AW72" s="401">
        <v>0</v>
      </c>
      <c r="AX72" s="401">
        <v>0</v>
      </c>
      <c r="AY72" s="401">
        <v>0</v>
      </c>
      <c r="AZ72" s="401">
        <v>1500</v>
      </c>
      <c r="BA72" s="401">
        <v>0</v>
      </c>
      <c r="BB72" s="401">
        <v>0</v>
      </c>
      <c r="BC72" s="401">
        <v>0</v>
      </c>
      <c r="BD72" s="401">
        <v>0</v>
      </c>
      <c r="BE72" s="401">
        <v>0</v>
      </c>
      <c r="BF72" s="401">
        <v>0</v>
      </c>
      <c r="BG72" s="401">
        <v>0</v>
      </c>
      <c r="BH72" s="401">
        <v>0</v>
      </c>
      <c r="BI72" s="401">
        <v>0</v>
      </c>
      <c r="BJ72" s="401">
        <v>0</v>
      </c>
      <c r="BK72" s="401">
        <v>0</v>
      </c>
      <c r="BL72" s="401">
        <v>0</v>
      </c>
      <c r="BM72" s="401">
        <v>0</v>
      </c>
      <c r="BN72" s="401">
        <v>0</v>
      </c>
      <c r="BO72" s="401">
        <v>0</v>
      </c>
      <c r="BP72" s="401">
        <v>0</v>
      </c>
      <c r="BQ72" s="401">
        <v>0</v>
      </c>
      <c r="BR72" s="401">
        <v>0</v>
      </c>
      <c r="BS72" s="401">
        <v>0</v>
      </c>
      <c r="BT72" s="401">
        <v>0</v>
      </c>
      <c r="BU72" s="401">
        <v>0</v>
      </c>
      <c r="BV72" s="401">
        <v>0</v>
      </c>
      <c r="BW72" s="401">
        <v>0</v>
      </c>
      <c r="BX72" s="401">
        <v>0</v>
      </c>
      <c r="BY72" s="401">
        <v>0</v>
      </c>
      <c r="BZ72" s="401">
        <v>0</v>
      </c>
      <c r="CA72" s="401">
        <v>0</v>
      </c>
      <c r="CB72" s="401">
        <v>0</v>
      </c>
      <c r="CC72" s="401">
        <v>0</v>
      </c>
      <c r="CD72" s="401">
        <v>0</v>
      </c>
      <c r="CE72" s="401">
        <v>0</v>
      </c>
      <c r="CF72" s="401">
        <v>0</v>
      </c>
      <c r="CG72" s="401">
        <v>0</v>
      </c>
      <c r="CH72" s="401">
        <v>0</v>
      </c>
      <c r="CI72" s="401">
        <v>0</v>
      </c>
      <c r="CJ72" s="401">
        <v>0</v>
      </c>
      <c r="CK72" s="401">
        <v>0</v>
      </c>
      <c r="CL72" s="401">
        <v>0</v>
      </c>
      <c r="CM72" s="401">
        <v>0</v>
      </c>
      <c r="CN72" s="401">
        <v>0</v>
      </c>
      <c r="CO72" s="401">
        <v>0</v>
      </c>
      <c r="CP72" s="401">
        <v>0</v>
      </c>
      <c r="CQ72" s="401">
        <v>0</v>
      </c>
      <c r="CR72" s="401">
        <v>0</v>
      </c>
      <c r="CS72" s="401">
        <v>0</v>
      </c>
      <c r="CT72" s="401">
        <v>0</v>
      </c>
      <c r="CU72" s="401">
        <v>0</v>
      </c>
      <c r="CV72" s="401">
        <v>0</v>
      </c>
      <c r="CW72" s="401">
        <v>14639</v>
      </c>
      <c r="CX72" s="401">
        <v>0</v>
      </c>
      <c r="CY72" s="401">
        <v>0</v>
      </c>
      <c r="CZ72" s="401">
        <v>0</v>
      </c>
      <c r="DA72" s="401">
        <v>0</v>
      </c>
      <c r="DB72" s="401">
        <v>0</v>
      </c>
      <c r="DC72" s="401">
        <v>0</v>
      </c>
      <c r="DD72" s="401">
        <v>0</v>
      </c>
      <c r="DE72" s="401">
        <v>0</v>
      </c>
      <c r="DF72" s="401">
        <v>0</v>
      </c>
      <c r="DG72" s="401">
        <v>0</v>
      </c>
      <c r="DH72" s="401">
        <v>0</v>
      </c>
      <c r="DI72" s="401">
        <v>180</v>
      </c>
      <c r="DJ72" s="401">
        <v>0</v>
      </c>
      <c r="DK72" s="401">
        <v>903</v>
      </c>
      <c r="DL72" s="401">
        <v>349</v>
      </c>
      <c r="DM72" s="401">
        <v>0</v>
      </c>
      <c r="DN72" s="401">
        <v>861</v>
      </c>
      <c r="DO72" s="401">
        <v>0</v>
      </c>
      <c r="DP72" s="401">
        <v>0</v>
      </c>
      <c r="DQ72" s="401">
        <v>0</v>
      </c>
      <c r="DR72" s="401">
        <v>23927</v>
      </c>
      <c r="DS72" s="401">
        <v>5540</v>
      </c>
      <c r="DT72" s="401">
        <v>14446</v>
      </c>
      <c r="DU72" s="401">
        <v>12145</v>
      </c>
      <c r="DV72" s="401">
        <v>0</v>
      </c>
      <c r="DW72" s="401">
        <v>213127</v>
      </c>
      <c r="DX72" s="401">
        <v>10712</v>
      </c>
      <c r="DY72" s="401">
        <v>170200</v>
      </c>
      <c r="DZ72" s="401">
        <v>12100</v>
      </c>
      <c r="EA72" s="401">
        <v>9800</v>
      </c>
      <c r="EB72" s="401">
        <v>-1200</v>
      </c>
      <c r="EC72" s="401">
        <v>10000</v>
      </c>
      <c r="ED72" s="401">
        <v>0</v>
      </c>
      <c r="EE72" s="401">
        <v>180000</v>
      </c>
      <c r="EF72" s="401">
        <v>10900</v>
      </c>
      <c r="EG72" s="401">
        <v>199500</v>
      </c>
      <c r="EH72" s="401">
        <v>0</v>
      </c>
      <c r="EI72" s="401">
        <v>219700</v>
      </c>
      <c r="EJ72" s="401">
        <v>0</v>
      </c>
    </row>
    <row r="73" spans="1:140" x14ac:dyDescent="0.35">
      <c r="A73" s="398" t="s">
        <v>1259</v>
      </c>
      <c r="B73" s="401">
        <v>0</v>
      </c>
      <c r="C73" s="401">
        <v>0</v>
      </c>
      <c r="D73" s="401">
        <v>0</v>
      </c>
      <c r="E73" s="401">
        <v>0</v>
      </c>
      <c r="F73" s="401">
        <v>0</v>
      </c>
      <c r="G73" s="401">
        <v>0</v>
      </c>
      <c r="H73" s="401">
        <v>0</v>
      </c>
      <c r="I73" s="401">
        <v>0</v>
      </c>
      <c r="J73" s="401">
        <v>0</v>
      </c>
      <c r="K73" s="401">
        <v>0</v>
      </c>
      <c r="L73" s="401">
        <v>0</v>
      </c>
      <c r="M73" s="401">
        <v>0</v>
      </c>
      <c r="N73" s="401">
        <v>0</v>
      </c>
      <c r="O73" s="401">
        <v>0</v>
      </c>
      <c r="P73" s="401">
        <v>0</v>
      </c>
      <c r="Q73" s="401">
        <v>320</v>
      </c>
      <c r="R73" s="401">
        <v>0</v>
      </c>
      <c r="S73" s="401">
        <v>0</v>
      </c>
      <c r="T73" s="401">
        <v>0</v>
      </c>
      <c r="U73" s="401">
        <v>0</v>
      </c>
      <c r="V73" s="401">
        <v>0</v>
      </c>
      <c r="W73" s="401">
        <v>0</v>
      </c>
      <c r="X73" s="401">
        <v>0</v>
      </c>
      <c r="Y73" s="401">
        <v>0</v>
      </c>
      <c r="Z73" s="401">
        <v>0</v>
      </c>
      <c r="AA73" s="401">
        <v>0</v>
      </c>
      <c r="AB73" s="401">
        <v>0</v>
      </c>
      <c r="AC73" s="401">
        <v>0</v>
      </c>
      <c r="AD73" s="401">
        <v>0</v>
      </c>
      <c r="AE73" s="401">
        <v>0</v>
      </c>
      <c r="AF73" s="401">
        <v>0</v>
      </c>
      <c r="AG73" s="401">
        <v>0</v>
      </c>
      <c r="AH73" s="401">
        <v>0</v>
      </c>
      <c r="AI73" s="401">
        <v>0</v>
      </c>
      <c r="AJ73" s="401">
        <v>0</v>
      </c>
      <c r="AK73" s="401">
        <v>0</v>
      </c>
      <c r="AL73" s="401">
        <v>0</v>
      </c>
      <c r="AM73" s="401">
        <v>0</v>
      </c>
      <c r="AN73" s="401">
        <v>0</v>
      </c>
      <c r="AO73" s="401">
        <v>3141</v>
      </c>
      <c r="AP73" s="401">
        <v>1996</v>
      </c>
      <c r="AQ73" s="401">
        <v>0</v>
      </c>
      <c r="AR73" s="401">
        <v>682</v>
      </c>
      <c r="AS73" s="401">
        <v>0</v>
      </c>
      <c r="AT73" s="401">
        <v>0</v>
      </c>
      <c r="AU73" s="401">
        <v>2760</v>
      </c>
      <c r="AV73" s="401">
        <v>0</v>
      </c>
      <c r="AW73" s="401">
        <v>0</v>
      </c>
      <c r="AX73" s="401">
        <v>135</v>
      </c>
      <c r="AY73" s="401">
        <v>0</v>
      </c>
      <c r="AZ73" s="401">
        <v>0</v>
      </c>
      <c r="BA73" s="401">
        <v>0</v>
      </c>
      <c r="BB73" s="401">
        <v>0</v>
      </c>
      <c r="BC73" s="401">
        <v>0</v>
      </c>
      <c r="BD73" s="401">
        <v>0</v>
      </c>
      <c r="BE73" s="401">
        <v>0</v>
      </c>
      <c r="BF73" s="401">
        <v>0</v>
      </c>
      <c r="BG73" s="401">
        <v>57</v>
      </c>
      <c r="BH73" s="401">
        <v>0</v>
      </c>
      <c r="BI73" s="401">
        <v>0</v>
      </c>
      <c r="BJ73" s="401">
        <v>0</v>
      </c>
      <c r="BK73" s="401">
        <v>0</v>
      </c>
      <c r="BL73" s="401">
        <v>0</v>
      </c>
      <c r="BM73" s="401">
        <v>0</v>
      </c>
      <c r="BN73" s="401">
        <v>0</v>
      </c>
      <c r="BO73" s="401">
        <v>0</v>
      </c>
      <c r="BP73" s="401">
        <v>0</v>
      </c>
      <c r="BQ73" s="401">
        <v>0</v>
      </c>
      <c r="BR73" s="401">
        <v>0</v>
      </c>
      <c r="BS73" s="401">
        <v>0</v>
      </c>
      <c r="BT73" s="401">
        <v>0</v>
      </c>
      <c r="BU73" s="401">
        <v>0</v>
      </c>
      <c r="BV73" s="401">
        <v>0</v>
      </c>
      <c r="BW73" s="401">
        <v>0</v>
      </c>
      <c r="BX73" s="401">
        <v>0</v>
      </c>
      <c r="BY73" s="401">
        <v>0</v>
      </c>
      <c r="BZ73" s="401">
        <v>0</v>
      </c>
      <c r="CA73" s="401">
        <v>0</v>
      </c>
      <c r="CB73" s="401">
        <v>0</v>
      </c>
      <c r="CC73" s="401">
        <v>0</v>
      </c>
      <c r="CD73" s="401">
        <v>0</v>
      </c>
      <c r="CE73" s="401">
        <v>0</v>
      </c>
      <c r="CF73" s="401">
        <v>0</v>
      </c>
      <c r="CG73" s="401">
        <v>0</v>
      </c>
      <c r="CH73" s="401">
        <v>0</v>
      </c>
      <c r="CI73" s="401">
        <v>0</v>
      </c>
      <c r="CJ73" s="401">
        <v>0</v>
      </c>
      <c r="CK73" s="401">
        <v>0</v>
      </c>
      <c r="CL73" s="401">
        <v>0</v>
      </c>
      <c r="CM73" s="401">
        <v>0</v>
      </c>
      <c r="CN73" s="401">
        <v>0</v>
      </c>
      <c r="CO73" s="401">
        <v>0</v>
      </c>
      <c r="CP73" s="401">
        <v>0</v>
      </c>
      <c r="CQ73" s="401">
        <v>0</v>
      </c>
      <c r="CR73" s="401">
        <v>0</v>
      </c>
      <c r="CS73" s="401">
        <v>0</v>
      </c>
      <c r="CT73" s="401">
        <v>752</v>
      </c>
      <c r="CU73" s="401">
        <v>62</v>
      </c>
      <c r="CV73" s="401">
        <v>0</v>
      </c>
      <c r="CW73" s="401">
        <v>10743</v>
      </c>
      <c r="CX73" s="401">
        <v>590</v>
      </c>
      <c r="CY73" s="401">
        <v>0</v>
      </c>
      <c r="CZ73" s="401">
        <v>62</v>
      </c>
      <c r="DA73" s="401">
        <v>0</v>
      </c>
      <c r="DB73" s="401">
        <v>0</v>
      </c>
      <c r="DC73" s="401">
        <v>0</v>
      </c>
      <c r="DD73" s="401">
        <v>0</v>
      </c>
      <c r="DE73" s="401">
        <v>0</v>
      </c>
      <c r="DF73" s="401">
        <v>0</v>
      </c>
      <c r="DG73" s="401">
        <v>0</v>
      </c>
      <c r="DH73" s="401">
        <v>0</v>
      </c>
      <c r="DI73" s="401">
        <v>397</v>
      </c>
      <c r="DJ73" s="401">
        <v>30</v>
      </c>
      <c r="DK73" s="401">
        <v>0</v>
      </c>
      <c r="DL73" s="401">
        <v>90</v>
      </c>
      <c r="DM73" s="401">
        <v>0</v>
      </c>
      <c r="DN73" s="401">
        <v>0</v>
      </c>
      <c r="DO73" s="401">
        <v>0</v>
      </c>
      <c r="DP73" s="401">
        <v>0</v>
      </c>
      <c r="DQ73" s="401">
        <v>0</v>
      </c>
      <c r="DR73" s="401">
        <v>19981</v>
      </c>
      <c r="DS73" s="401">
        <v>1219</v>
      </c>
      <c r="DT73" s="401">
        <v>617</v>
      </c>
      <c r="DU73" s="401">
        <v>0</v>
      </c>
      <c r="DV73" s="401">
        <v>0</v>
      </c>
      <c r="DW73" s="401">
        <v>5478</v>
      </c>
      <c r="DX73" s="401">
        <v>-107</v>
      </c>
      <c r="DY73" s="401">
        <v>5450</v>
      </c>
      <c r="DZ73" s="401">
        <v>0</v>
      </c>
      <c r="EA73" s="401">
        <v>0</v>
      </c>
      <c r="EB73" s="401">
        <v>0</v>
      </c>
      <c r="EC73" s="401">
        <v>14000</v>
      </c>
      <c r="ED73" s="401">
        <v>-6863</v>
      </c>
      <c r="EE73" s="401">
        <v>5450</v>
      </c>
      <c r="EF73" s="401">
        <v>0</v>
      </c>
      <c r="EG73" s="401">
        <v>9000</v>
      </c>
      <c r="EH73" s="401">
        <v>0</v>
      </c>
      <c r="EI73" s="401">
        <v>12000</v>
      </c>
      <c r="EJ73" s="401">
        <v>0</v>
      </c>
    </row>
    <row r="74" spans="1:140" x14ac:dyDescent="0.35">
      <c r="A74" s="398" t="s">
        <v>1361</v>
      </c>
      <c r="B74" s="401">
        <v>0</v>
      </c>
      <c r="C74" s="401">
        <v>0</v>
      </c>
      <c r="D74" s="401">
        <v>0</v>
      </c>
      <c r="E74" s="401">
        <v>0</v>
      </c>
      <c r="F74" s="401">
        <v>0</v>
      </c>
      <c r="G74" s="401">
        <v>0</v>
      </c>
      <c r="H74" s="401">
        <v>0</v>
      </c>
      <c r="I74" s="401">
        <v>0</v>
      </c>
      <c r="J74" s="401">
        <v>0</v>
      </c>
      <c r="K74" s="401">
        <v>0</v>
      </c>
      <c r="L74" s="401">
        <v>0</v>
      </c>
      <c r="M74" s="401">
        <v>0</v>
      </c>
      <c r="N74" s="401">
        <v>4725</v>
      </c>
      <c r="O74" s="401">
        <v>0</v>
      </c>
      <c r="P74" s="401">
        <v>0</v>
      </c>
      <c r="Q74" s="401">
        <v>73</v>
      </c>
      <c r="R74" s="401">
        <v>0</v>
      </c>
      <c r="S74" s="401">
        <v>0</v>
      </c>
      <c r="T74" s="401">
        <v>0</v>
      </c>
      <c r="U74" s="401">
        <v>0</v>
      </c>
      <c r="V74" s="401">
        <v>0</v>
      </c>
      <c r="W74" s="401">
        <v>0</v>
      </c>
      <c r="X74" s="401">
        <v>0</v>
      </c>
      <c r="Y74" s="401">
        <v>0</v>
      </c>
      <c r="Z74" s="401">
        <v>0</v>
      </c>
      <c r="AA74" s="401">
        <v>0</v>
      </c>
      <c r="AB74" s="401">
        <v>0</v>
      </c>
      <c r="AC74" s="401">
        <v>0</v>
      </c>
      <c r="AD74" s="401">
        <v>0</v>
      </c>
      <c r="AE74" s="401">
        <v>0</v>
      </c>
      <c r="AF74" s="401">
        <v>0</v>
      </c>
      <c r="AG74" s="401">
        <v>0</v>
      </c>
      <c r="AH74" s="401">
        <v>0</v>
      </c>
      <c r="AI74" s="401">
        <v>0</v>
      </c>
      <c r="AJ74" s="401">
        <v>0</v>
      </c>
      <c r="AK74" s="401">
        <v>0</v>
      </c>
      <c r="AL74" s="401">
        <v>0</v>
      </c>
      <c r="AM74" s="401">
        <v>0</v>
      </c>
      <c r="AN74" s="401">
        <v>0</v>
      </c>
      <c r="AO74" s="401">
        <v>0</v>
      </c>
      <c r="AP74" s="401">
        <v>1331</v>
      </c>
      <c r="AQ74" s="401">
        <v>150</v>
      </c>
      <c r="AR74" s="401">
        <v>16</v>
      </c>
      <c r="AS74" s="401">
        <v>0</v>
      </c>
      <c r="AT74" s="401">
        <v>0</v>
      </c>
      <c r="AU74" s="401">
        <v>3951</v>
      </c>
      <c r="AV74" s="401">
        <v>0</v>
      </c>
      <c r="AW74" s="401">
        <v>46</v>
      </c>
      <c r="AX74" s="401">
        <v>1256</v>
      </c>
      <c r="AY74" s="401">
        <v>0</v>
      </c>
      <c r="AZ74" s="401">
        <v>0</v>
      </c>
      <c r="BA74" s="401">
        <v>0</v>
      </c>
      <c r="BB74" s="401">
        <v>0</v>
      </c>
      <c r="BC74" s="401">
        <v>0</v>
      </c>
      <c r="BD74" s="401">
        <v>0</v>
      </c>
      <c r="BE74" s="401">
        <v>0</v>
      </c>
      <c r="BF74" s="401">
        <v>0</v>
      </c>
      <c r="BG74" s="401">
        <v>900</v>
      </c>
      <c r="BH74" s="401">
        <v>0</v>
      </c>
      <c r="BI74" s="401">
        <v>0</v>
      </c>
      <c r="BJ74" s="401">
        <v>0</v>
      </c>
      <c r="BK74" s="401">
        <v>0</v>
      </c>
      <c r="BL74" s="401">
        <v>0</v>
      </c>
      <c r="BM74" s="401">
        <v>0</v>
      </c>
      <c r="BN74" s="401">
        <v>0</v>
      </c>
      <c r="BO74" s="401">
        <v>0</v>
      </c>
      <c r="BP74" s="401">
        <v>0</v>
      </c>
      <c r="BQ74" s="401">
        <v>0</v>
      </c>
      <c r="BR74" s="401">
        <v>0</v>
      </c>
      <c r="BS74" s="401">
        <v>0</v>
      </c>
      <c r="BT74" s="401">
        <v>0</v>
      </c>
      <c r="BU74" s="401">
        <v>0</v>
      </c>
      <c r="BV74" s="401">
        <v>0</v>
      </c>
      <c r="BW74" s="401">
        <v>0</v>
      </c>
      <c r="BX74" s="401">
        <v>0</v>
      </c>
      <c r="BY74" s="401">
        <v>0</v>
      </c>
      <c r="BZ74" s="401">
        <v>0</v>
      </c>
      <c r="CA74" s="401">
        <v>0</v>
      </c>
      <c r="CB74" s="401">
        <v>172</v>
      </c>
      <c r="CC74" s="401">
        <v>0</v>
      </c>
      <c r="CD74" s="401">
        <v>0</v>
      </c>
      <c r="CE74" s="401">
        <v>1402</v>
      </c>
      <c r="CF74" s="401">
        <v>0</v>
      </c>
      <c r="CG74" s="401">
        <v>0</v>
      </c>
      <c r="CH74" s="401">
        <v>0</v>
      </c>
      <c r="CI74" s="401">
        <v>0</v>
      </c>
      <c r="CJ74" s="401">
        <v>0</v>
      </c>
      <c r="CK74" s="401">
        <v>0</v>
      </c>
      <c r="CL74" s="401">
        <v>0</v>
      </c>
      <c r="CM74" s="401">
        <v>0</v>
      </c>
      <c r="CN74" s="401">
        <v>1084</v>
      </c>
      <c r="CO74" s="401">
        <v>0</v>
      </c>
      <c r="CP74" s="401">
        <v>0</v>
      </c>
      <c r="CQ74" s="401">
        <v>0</v>
      </c>
      <c r="CR74" s="401">
        <v>0</v>
      </c>
      <c r="CS74" s="401">
        <v>0</v>
      </c>
      <c r="CT74" s="401">
        <v>0</v>
      </c>
      <c r="CU74" s="401">
        <v>0</v>
      </c>
      <c r="CV74" s="401">
        <v>0</v>
      </c>
      <c r="CW74" s="401">
        <v>0</v>
      </c>
      <c r="CX74" s="401">
        <v>0</v>
      </c>
      <c r="CY74" s="401">
        <v>0</v>
      </c>
      <c r="CZ74" s="401">
        <v>0</v>
      </c>
      <c r="DA74" s="401">
        <v>0</v>
      </c>
      <c r="DB74" s="401">
        <v>0</v>
      </c>
      <c r="DC74" s="401">
        <v>0</v>
      </c>
      <c r="DD74" s="401">
        <v>0</v>
      </c>
      <c r="DE74" s="401">
        <v>0</v>
      </c>
      <c r="DF74" s="401">
        <v>0</v>
      </c>
      <c r="DG74" s="401">
        <v>0</v>
      </c>
      <c r="DH74" s="401">
        <v>0</v>
      </c>
      <c r="DI74" s="401">
        <v>2988</v>
      </c>
      <c r="DJ74" s="401">
        <v>0</v>
      </c>
      <c r="DK74" s="401">
        <v>2510</v>
      </c>
      <c r="DL74" s="401">
        <v>0</v>
      </c>
      <c r="DM74" s="401">
        <v>0</v>
      </c>
      <c r="DN74" s="401">
        <v>0</v>
      </c>
      <c r="DO74" s="401">
        <v>0</v>
      </c>
      <c r="DP74" s="401">
        <v>0</v>
      </c>
      <c r="DQ74" s="401">
        <v>0</v>
      </c>
      <c r="DR74" s="401">
        <v>14111</v>
      </c>
      <c r="DS74" s="401">
        <v>3787</v>
      </c>
      <c r="DT74" s="401">
        <v>0</v>
      </c>
      <c r="DU74" s="401">
        <v>0</v>
      </c>
      <c r="DV74" s="401">
        <v>0</v>
      </c>
      <c r="DW74" s="401">
        <v>0</v>
      </c>
      <c r="DX74" s="401">
        <v>0</v>
      </c>
      <c r="DY74" s="401">
        <v>0</v>
      </c>
      <c r="DZ74" s="401">
        <v>0</v>
      </c>
      <c r="EA74" s="401">
        <v>0</v>
      </c>
      <c r="EB74" s="401">
        <v>0</v>
      </c>
      <c r="EC74" s="401">
        <v>14961</v>
      </c>
      <c r="ED74" s="401">
        <v>4589</v>
      </c>
      <c r="EE74" s="401">
        <v>0</v>
      </c>
      <c r="EF74" s="401">
        <v>0</v>
      </c>
      <c r="EG74" s="401">
        <v>0</v>
      </c>
      <c r="EH74" s="401">
        <v>0</v>
      </c>
      <c r="EI74" s="401">
        <v>3000</v>
      </c>
      <c r="EJ74" s="401">
        <v>0</v>
      </c>
    </row>
    <row r="75" spans="1:140" x14ac:dyDescent="0.35">
      <c r="A75" s="398" t="s">
        <v>1490</v>
      </c>
      <c r="B75" s="401">
        <v>0</v>
      </c>
      <c r="C75" s="401">
        <v>0</v>
      </c>
      <c r="D75" s="401">
        <v>0</v>
      </c>
      <c r="E75" s="401">
        <v>0</v>
      </c>
      <c r="F75" s="401">
        <v>0</v>
      </c>
      <c r="G75" s="401">
        <v>0</v>
      </c>
      <c r="H75" s="401">
        <v>0</v>
      </c>
      <c r="I75" s="401">
        <v>0</v>
      </c>
      <c r="J75" s="401">
        <v>0</v>
      </c>
      <c r="K75" s="401">
        <v>0</v>
      </c>
      <c r="L75" s="401">
        <v>0</v>
      </c>
      <c r="M75" s="401">
        <v>0</v>
      </c>
      <c r="N75" s="401">
        <v>0</v>
      </c>
      <c r="O75" s="401">
        <v>0</v>
      </c>
      <c r="P75" s="401">
        <v>0</v>
      </c>
      <c r="Q75" s="401">
        <v>0</v>
      </c>
      <c r="R75" s="401">
        <v>0</v>
      </c>
      <c r="S75" s="401">
        <v>0</v>
      </c>
      <c r="T75" s="401">
        <v>0</v>
      </c>
      <c r="U75" s="401">
        <v>0</v>
      </c>
      <c r="V75" s="401">
        <v>0</v>
      </c>
      <c r="W75" s="401">
        <v>0</v>
      </c>
      <c r="X75" s="401">
        <v>0</v>
      </c>
      <c r="Y75" s="401">
        <v>0</v>
      </c>
      <c r="Z75" s="401">
        <v>0</v>
      </c>
      <c r="AA75" s="401">
        <v>0</v>
      </c>
      <c r="AB75" s="401">
        <v>0</v>
      </c>
      <c r="AC75" s="401">
        <v>0</v>
      </c>
      <c r="AD75" s="401">
        <v>0</v>
      </c>
      <c r="AE75" s="401">
        <v>0</v>
      </c>
      <c r="AF75" s="401">
        <v>0</v>
      </c>
      <c r="AG75" s="401">
        <v>0</v>
      </c>
      <c r="AH75" s="401">
        <v>0</v>
      </c>
      <c r="AI75" s="401">
        <v>0</v>
      </c>
      <c r="AJ75" s="401">
        <v>0</v>
      </c>
      <c r="AK75" s="401">
        <v>0</v>
      </c>
      <c r="AL75" s="401">
        <v>0</v>
      </c>
      <c r="AM75" s="401">
        <v>0</v>
      </c>
      <c r="AN75" s="401">
        <v>0</v>
      </c>
      <c r="AO75" s="401">
        <v>9166</v>
      </c>
      <c r="AP75" s="401">
        <v>1460</v>
      </c>
      <c r="AQ75" s="401">
        <v>1250</v>
      </c>
      <c r="AR75" s="401">
        <v>1714</v>
      </c>
      <c r="AS75" s="401">
        <v>0</v>
      </c>
      <c r="AT75" s="401">
        <v>0</v>
      </c>
      <c r="AU75" s="401">
        <v>3660</v>
      </c>
      <c r="AV75" s="401">
        <v>139</v>
      </c>
      <c r="AW75" s="401">
        <v>0</v>
      </c>
      <c r="AX75" s="401">
        <v>0</v>
      </c>
      <c r="AY75" s="401">
        <v>0</v>
      </c>
      <c r="AZ75" s="401">
        <v>0</v>
      </c>
      <c r="BA75" s="401">
        <v>0</v>
      </c>
      <c r="BB75" s="401">
        <v>0</v>
      </c>
      <c r="BC75" s="401">
        <v>0</v>
      </c>
      <c r="BD75" s="401">
        <v>0</v>
      </c>
      <c r="BE75" s="401">
        <v>0</v>
      </c>
      <c r="BF75" s="401">
        <v>0</v>
      </c>
      <c r="BG75" s="401">
        <v>14</v>
      </c>
      <c r="BH75" s="401">
        <v>0</v>
      </c>
      <c r="BI75" s="401">
        <v>0</v>
      </c>
      <c r="BJ75" s="401">
        <v>0</v>
      </c>
      <c r="BK75" s="401">
        <v>0</v>
      </c>
      <c r="BL75" s="401">
        <v>0</v>
      </c>
      <c r="BM75" s="401">
        <v>0</v>
      </c>
      <c r="BN75" s="401">
        <v>0</v>
      </c>
      <c r="BO75" s="401">
        <v>0</v>
      </c>
      <c r="BP75" s="401">
        <v>709</v>
      </c>
      <c r="BQ75" s="401">
        <v>0</v>
      </c>
      <c r="BR75" s="401">
        <v>0</v>
      </c>
      <c r="BS75" s="401">
        <v>0</v>
      </c>
      <c r="BT75" s="401">
        <v>0</v>
      </c>
      <c r="BU75" s="401">
        <v>0</v>
      </c>
      <c r="BV75" s="401">
        <v>546</v>
      </c>
      <c r="BW75" s="401">
        <v>0</v>
      </c>
      <c r="BX75" s="401">
        <v>0</v>
      </c>
      <c r="BY75" s="401">
        <v>0</v>
      </c>
      <c r="BZ75" s="401">
        <v>0</v>
      </c>
      <c r="CA75" s="401">
        <v>0</v>
      </c>
      <c r="CB75" s="401">
        <v>0</v>
      </c>
      <c r="CC75" s="401">
        <v>0</v>
      </c>
      <c r="CD75" s="401">
        <v>0</v>
      </c>
      <c r="CE75" s="401">
        <v>0</v>
      </c>
      <c r="CF75" s="401">
        <v>0</v>
      </c>
      <c r="CG75" s="401">
        <v>0</v>
      </c>
      <c r="CH75" s="401">
        <v>0</v>
      </c>
      <c r="CI75" s="401">
        <v>0</v>
      </c>
      <c r="CJ75" s="401">
        <v>0</v>
      </c>
      <c r="CK75" s="401">
        <v>0</v>
      </c>
      <c r="CL75" s="401">
        <v>0</v>
      </c>
      <c r="CM75" s="401">
        <v>0</v>
      </c>
      <c r="CN75" s="401">
        <v>0</v>
      </c>
      <c r="CO75" s="401">
        <v>0</v>
      </c>
      <c r="CP75" s="401">
        <v>0</v>
      </c>
      <c r="CQ75" s="401">
        <v>0</v>
      </c>
      <c r="CR75" s="401">
        <v>0</v>
      </c>
      <c r="CS75" s="401">
        <v>0</v>
      </c>
      <c r="CT75" s="401">
        <v>0</v>
      </c>
      <c r="CU75" s="401">
        <v>0</v>
      </c>
      <c r="CV75" s="401">
        <v>0</v>
      </c>
      <c r="CW75" s="401">
        <v>0</v>
      </c>
      <c r="CX75" s="401">
        <v>0</v>
      </c>
      <c r="CY75" s="401">
        <v>0</v>
      </c>
      <c r="CZ75" s="401">
        <v>0</v>
      </c>
      <c r="DA75" s="401">
        <v>0</v>
      </c>
      <c r="DB75" s="401">
        <v>0</v>
      </c>
      <c r="DC75" s="401">
        <v>0</v>
      </c>
      <c r="DD75" s="401">
        <v>0</v>
      </c>
      <c r="DE75" s="401">
        <v>0</v>
      </c>
      <c r="DF75" s="401">
        <v>0</v>
      </c>
      <c r="DG75" s="401">
        <v>0</v>
      </c>
      <c r="DH75" s="401">
        <v>0</v>
      </c>
      <c r="DI75" s="401">
        <v>560</v>
      </c>
      <c r="DJ75" s="401">
        <v>0</v>
      </c>
      <c r="DK75" s="401">
        <v>1000</v>
      </c>
      <c r="DL75" s="401">
        <v>0</v>
      </c>
      <c r="DM75" s="401">
        <v>0</v>
      </c>
      <c r="DN75" s="401">
        <v>0</v>
      </c>
      <c r="DO75" s="401">
        <v>2706</v>
      </c>
      <c r="DP75" s="401">
        <v>0</v>
      </c>
      <c r="DQ75" s="401">
        <v>0</v>
      </c>
      <c r="DR75" s="401">
        <v>1742</v>
      </c>
      <c r="DS75" s="401">
        <v>2214</v>
      </c>
      <c r="DT75" s="401">
        <v>5778</v>
      </c>
      <c r="DU75" s="401">
        <v>10940</v>
      </c>
      <c r="DV75" s="401">
        <v>0</v>
      </c>
      <c r="DW75" s="401">
        <v>101700</v>
      </c>
      <c r="DX75" s="401">
        <v>10940</v>
      </c>
      <c r="DY75" s="401">
        <v>67777</v>
      </c>
      <c r="DZ75" s="401">
        <v>4000</v>
      </c>
      <c r="EA75" s="401">
        <v>0</v>
      </c>
      <c r="EB75" s="401">
        <v>0</v>
      </c>
      <c r="EC75" s="401">
        <v>32520</v>
      </c>
      <c r="ED75" s="401">
        <v>-1054</v>
      </c>
      <c r="EE75" s="401">
        <v>67777</v>
      </c>
      <c r="EF75" s="401">
        <v>4000</v>
      </c>
      <c r="EG75" s="401">
        <v>107235</v>
      </c>
      <c r="EH75" s="401">
        <v>7419</v>
      </c>
      <c r="EI75" s="401">
        <v>109885</v>
      </c>
      <c r="EJ75" s="401">
        <v>7419</v>
      </c>
    </row>
    <row r="76" spans="1:140" x14ac:dyDescent="0.35">
      <c r="A76" s="398" t="s">
        <v>1702</v>
      </c>
      <c r="B76" s="401">
        <v>0</v>
      </c>
      <c r="C76" s="401">
        <v>0</v>
      </c>
      <c r="D76" s="401">
        <v>0</v>
      </c>
      <c r="E76" s="401">
        <v>0</v>
      </c>
      <c r="F76" s="401">
        <v>0</v>
      </c>
      <c r="G76" s="401">
        <v>0</v>
      </c>
      <c r="H76" s="401">
        <v>0</v>
      </c>
      <c r="I76" s="401">
        <v>0</v>
      </c>
      <c r="J76" s="401">
        <v>0</v>
      </c>
      <c r="K76" s="401">
        <v>0</v>
      </c>
      <c r="L76" s="401">
        <v>0</v>
      </c>
      <c r="M76" s="401">
        <v>0</v>
      </c>
      <c r="N76" s="401">
        <v>0</v>
      </c>
      <c r="O76" s="401">
        <v>0</v>
      </c>
      <c r="P76" s="401">
        <v>0</v>
      </c>
      <c r="Q76" s="401">
        <v>0</v>
      </c>
      <c r="R76" s="401">
        <v>0</v>
      </c>
      <c r="S76" s="401">
        <v>0</v>
      </c>
      <c r="T76" s="401">
        <v>0</v>
      </c>
      <c r="U76" s="401">
        <v>0</v>
      </c>
      <c r="V76" s="401">
        <v>0</v>
      </c>
      <c r="W76" s="401">
        <v>0</v>
      </c>
      <c r="X76" s="401">
        <v>0</v>
      </c>
      <c r="Y76" s="401">
        <v>0</v>
      </c>
      <c r="Z76" s="401">
        <v>0</v>
      </c>
      <c r="AA76" s="401">
        <v>0</v>
      </c>
      <c r="AB76" s="401">
        <v>0</v>
      </c>
      <c r="AC76" s="401">
        <v>0</v>
      </c>
      <c r="AD76" s="401">
        <v>0</v>
      </c>
      <c r="AE76" s="401">
        <v>0</v>
      </c>
      <c r="AF76" s="401">
        <v>0</v>
      </c>
      <c r="AG76" s="401">
        <v>0</v>
      </c>
      <c r="AH76" s="401">
        <v>0</v>
      </c>
      <c r="AI76" s="401">
        <v>0</v>
      </c>
      <c r="AJ76" s="401">
        <v>0</v>
      </c>
      <c r="AK76" s="401">
        <v>0</v>
      </c>
      <c r="AL76" s="401">
        <v>0</v>
      </c>
      <c r="AM76" s="401">
        <v>0</v>
      </c>
      <c r="AN76" s="401">
        <v>0</v>
      </c>
      <c r="AO76" s="401">
        <v>28496</v>
      </c>
      <c r="AP76" s="401">
        <v>820</v>
      </c>
      <c r="AQ76" s="401">
        <v>2500</v>
      </c>
      <c r="AR76" s="401">
        <v>0</v>
      </c>
      <c r="AS76" s="401">
        <v>0</v>
      </c>
      <c r="AT76" s="401">
        <v>0</v>
      </c>
      <c r="AU76" s="401">
        <v>9605</v>
      </c>
      <c r="AV76" s="401">
        <v>0</v>
      </c>
      <c r="AW76" s="401">
        <v>0</v>
      </c>
      <c r="AX76" s="401">
        <v>221</v>
      </c>
      <c r="AY76" s="401">
        <v>0</v>
      </c>
      <c r="AZ76" s="401">
        <v>0</v>
      </c>
      <c r="BA76" s="401">
        <v>0</v>
      </c>
      <c r="BB76" s="401">
        <v>0</v>
      </c>
      <c r="BC76" s="401">
        <v>0</v>
      </c>
      <c r="BD76" s="401">
        <v>0</v>
      </c>
      <c r="BE76" s="401">
        <v>0</v>
      </c>
      <c r="BF76" s="401">
        <v>0</v>
      </c>
      <c r="BG76" s="401">
        <v>0</v>
      </c>
      <c r="BH76" s="401">
        <v>0</v>
      </c>
      <c r="BI76" s="401">
        <v>0</v>
      </c>
      <c r="BJ76" s="401">
        <v>0</v>
      </c>
      <c r="BK76" s="401">
        <v>0</v>
      </c>
      <c r="BL76" s="401">
        <v>0</v>
      </c>
      <c r="BM76" s="401">
        <v>0</v>
      </c>
      <c r="BN76" s="401">
        <v>0</v>
      </c>
      <c r="BO76" s="401">
        <v>0</v>
      </c>
      <c r="BP76" s="401">
        <v>0</v>
      </c>
      <c r="BQ76" s="401">
        <v>0</v>
      </c>
      <c r="BR76" s="401">
        <v>0</v>
      </c>
      <c r="BS76" s="401">
        <v>0</v>
      </c>
      <c r="BT76" s="401">
        <v>0</v>
      </c>
      <c r="BU76" s="401">
        <v>0</v>
      </c>
      <c r="BV76" s="401">
        <v>210</v>
      </c>
      <c r="BW76" s="401">
        <v>0</v>
      </c>
      <c r="BX76" s="401">
        <v>0</v>
      </c>
      <c r="BY76" s="401">
        <v>0</v>
      </c>
      <c r="BZ76" s="401">
        <v>0</v>
      </c>
      <c r="CA76" s="401">
        <v>0</v>
      </c>
      <c r="CB76" s="401">
        <v>380</v>
      </c>
      <c r="CC76" s="401">
        <v>0</v>
      </c>
      <c r="CD76" s="401">
        <v>0</v>
      </c>
      <c r="CE76" s="401">
        <v>250</v>
      </c>
      <c r="CF76" s="401">
        <v>0</v>
      </c>
      <c r="CG76" s="401">
        <v>0</v>
      </c>
      <c r="CH76" s="401">
        <v>0</v>
      </c>
      <c r="CI76" s="401">
        <v>0</v>
      </c>
      <c r="CJ76" s="401">
        <v>0</v>
      </c>
      <c r="CK76" s="401">
        <v>0</v>
      </c>
      <c r="CL76" s="401">
        <v>0</v>
      </c>
      <c r="CM76" s="401">
        <v>0</v>
      </c>
      <c r="CN76" s="401">
        <v>1250</v>
      </c>
      <c r="CO76" s="401">
        <v>0</v>
      </c>
      <c r="CP76" s="401">
        <v>0</v>
      </c>
      <c r="CQ76" s="401">
        <v>0</v>
      </c>
      <c r="CR76" s="401">
        <v>0</v>
      </c>
      <c r="CS76" s="401">
        <v>0</v>
      </c>
      <c r="CT76" s="401">
        <v>0</v>
      </c>
      <c r="CU76" s="401">
        <v>0</v>
      </c>
      <c r="CV76" s="401">
        <v>0</v>
      </c>
      <c r="CW76" s="401">
        <v>0</v>
      </c>
      <c r="CX76" s="401">
        <v>0</v>
      </c>
      <c r="CY76" s="401">
        <v>0</v>
      </c>
      <c r="CZ76" s="401">
        <v>0</v>
      </c>
      <c r="DA76" s="401">
        <v>0</v>
      </c>
      <c r="DB76" s="401">
        <v>0</v>
      </c>
      <c r="DC76" s="401">
        <v>0</v>
      </c>
      <c r="DD76" s="401">
        <v>0</v>
      </c>
      <c r="DE76" s="401">
        <v>0</v>
      </c>
      <c r="DF76" s="401">
        <v>0</v>
      </c>
      <c r="DG76" s="401">
        <v>0</v>
      </c>
      <c r="DH76" s="401">
        <v>0</v>
      </c>
      <c r="DI76" s="401">
        <v>8315</v>
      </c>
      <c r="DJ76" s="401">
        <v>0</v>
      </c>
      <c r="DK76" s="401">
        <v>0</v>
      </c>
      <c r="DL76" s="401">
        <v>60</v>
      </c>
      <c r="DM76" s="401">
        <v>0</v>
      </c>
      <c r="DN76" s="401">
        <v>0</v>
      </c>
      <c r="DO76" s="401">
        <v>0</v>
      </c>
      <c r="DP76" s="401">
        <v>0</v>
      </c>
      <c r="DQ76" s="401">
        <v>0</v>
      </c>
      <c r="DR76" s="401">
        <v>11466</v>
      </c>
      <c r="DS76" s="401">
        <v>3091</v>
      </c>
      <c r="DT76" s="401">
        <v>16596</v>
      </c>
      <c r="DU76" s="401">
        <v>18454</v>
      </c>
      <c r="DV76" s="401">
        <v>0</v>
      </c>
      <c r="DW76" s="401">
        <v>229160</v>
      </c>
      <c r="DX76" s="401">
        <v>17973</v>
      </c>
      <c r="DY76" s="401">
        <v>148995</v>
      </c>
      <c r="DZ76" s="401">
        <v>6186</v>
      </c>
      <c r="EA76" s="401">
        <v>0</v>
      </c>
      <c r="EB76" s="401">
        <v>0</v>
      </c>
      <c r="EC76" s="401">
        <v>10000</v>
      </c>
      <c r="ED76" s="401">
        <v>-7000</v>
      </c>
      <c r="EE76" s="401">
        <v>148995</v>
      </c>
      <c r="EF76" s="401">
        <v>6186</v>
      </c>
      <c r="EG76" s="401">
        <v>234160</v>
      </c>
      <c r="EH76" s="401">
        <v>17973</v>
      </c>
      <c r="EI76" s="401">
        <v>239160</v>
      </c>
      <c r="EJ76" s="401">
        <v>17973</v>
      </c>
    </row>
    <row r="77" spans="1:140" x14ac:dyDescent="0.35">
      <c r="A77" s="398" t="s">
        <v>1894</v>
      </c>
      <c r="B77" s="401">
        <v>0</v>
      </c>
      <c r="C77" s="401">
        <v>0</v>
      </c>
      <c r="D77" s="401">
        <v>0</v>
      </c>
      <c r="E77" s="401">
        <v>0</v>
      </c>
      <c r="F77" s="401">
        <v>0</v>
      </c>
      <c r="G77" s="401">
        <v>0</v>
      </c>
      <c r="H77" s="401">
        <v>0</v>
      </c>
      <c r="I77" s="401">
        <v>0</v>
      </c>
      <c r="J77" s="401">
        <v>0</v>
      </c>
      <c r="K77" s="401">
        <v>0</v>
      </c>
      <c r="L77" s="401">
        <v>0</v>
      </c>
      <c r="M77" s="401">
        <v>0</v>
      </c>
      <c r="N77" s="401">
        <v>0</v>
      </c>
      <c r="O77" s="401">
        <v>0</v>
      </c>
      <c r="P77" s="401">
        <v>0</v>
      </c>
      <c r="Q77" s="401">
        <v>0</v>
      </c>
      <c r="R77" s="401">
        <v>0</v>
      </c>
      <c r="S77" s="401">
        <v>0</v>
      </c>
      <c r="T77" s="401">
        <v>0</v>
      </c>
      <c r="U77" s="401">
        <v>0</v>
      </c>
      <c r="V77" s="401">
        <v>0</v>
      </c>
      <c r="W77" s="401">
        <v>0</v>
      </c>
      <c r="X77" s="401">
        <v>0</v>
      </c>
      <c r="Y77" s="401">
        <v>0</v>
      </c>
      <c r="Z77" s="401">
        <v>0</v>
      </c>
      <c r="AA77" s="401">
        <v>0</v>
      </c>
      <c r="AB77" s="401">
        <v>0</v>
      </c>
      <c r="AC77" s="401">
        <v>0</v>
      </c>
      <c r="AD77" s="401">
        <v>0</v>
      </c>
      <c r="AE77" s="401">
        <v>0</v>
      </c>
      <c r="AF77" s="401">
        <v>0</v>
      </c>
      <c r="AG77" s="401">
        <v>0</v>
      </c>
      <c r="AH77" s="401">
        <v>0</v>
      </c>
      <c r="AI77" s="401">
        <v>0</v>
      </c>
      <c r="AJ77" s="401">
        <v>0</v>
      </c>
      <c r="AK77" s="401">
        <v>0</v>
      </c>
      <c r="AL77" s="401">
        <v>0</v>
      </c>
      <c r="AM77" s="401">
        <v>0</v>
      </c>
      <c r="AN77" s="401">
        <v>0</v>
      </c>
      <c r="AO77" s="401">
        <v>3605</v>
      </c>
      <c r="AP77" s="401">
        <v>0</v>
      </c>
      <c r="AQ77" s="401">
        <v>0</v>
      </c>
      <c r="AR77" s="401">
        <v>0</v>
      </c>
      <c r="AS77" s="401">
        <v>0</v>
      </c>
      <c r="AT77" s="401">
        <v>0</v>
      </c>
      <c r="AU77" s="401">
        <v>315</v>
      </c>
      <c r="AV77" s="401">
        <v>0</v>
      </c>
      <c r="AW77" s="401">
        <v>0</v>
      </c>
      <c r="AX77" s="401">
        <v>415</v>
      </c>
      <c r="AY77" s="401">
        <v>0</v>
      </c>
      <c r="AZ77" s="401">
        <v>0</v>
      </c>
      <c r="BA77" s="401">
        <v>0</v>
      </c>
      <c r="BB77" s="401">
        <v>0</v>
      </c>
      <c r="BC77" s="401">
        <v>0</v>
      </c>
      <c r="BD77" s="401">
        <v>0</v>
      </c>
      <c r="BE77" s="401">
        <v>0</v>
      </c>
      <c r="BF77" s="401">
        <v>0</v>
      </c>
      <c r="BG77" s="401">
        <v>120</v>
      </c>
      <c r="BH77" s="401">
        <v>0</v>
      </c>
      <c r="BI77" s="401">
        <v>0</v>
      </c>
      <c r="BJ77" s="401">
        <v>0</v>
      </c>
      <c r="BK77" s="401">
        <v>0</v>
      </c>
      <c r="BL77" s="401">
        <v>0</v>
      </c>
      <c r="BM77" s="401">
        <v>0</v>
      </c>
      <c r="BN77" s="401">
        <v>0</v>
      </c>
      <c r="BO77" s="401">
        <v>0</v>
      </c>
      <c r="BP77" s="401">
        <v>50</v>
      </c>
      <c r="BQ77" s="401">
        <v>0</v>
      </c>
      <c r="BR77" s="401">
        <v>0</v>
      </c>
      <c r="BS77" s="401">
        <v>0</v>
      </c>
      <c r="BT77" s="401">
        <v>0</v>
      </c>
      <c r="BU77" s="401">
        <v>0</v>
      </c>
      <c r="BV77" s="401">
        <v>0</v>
      </c>
      <c r="BW77" s="401">
        <v>0</v>
      </c>
      <c r="BX77" s="401">
        <v>0</v>
      </c>
      <c r="BY77" s="401">
        <v>0</v>
      </c>
      <c r="BZ77" s="401">
        <v>0</v>
      </c>
      <c r="CA77" s="401">
        <v>0</v>
      </c>
      <c r="CB77" s="401">
        <v>35</v>
      </c>
      <c r="CC77" s="401">
        <v>0</v>
      </c>
      <c r="CD77" s="401">
        <v>0</v>
      </c>
      <c r="CE77" s="401">
        <v>385</v>
      </c>
      <c r="CF77" s="401">
        <v>0</v>
      </c>
      <c r="CG77" s="401">
        <v>0</v>
      </c>
      <c r="CH77" s="401">
        <v>0</v>
      </c>
      <c r="CI77" s="401">
        <v>0</v>
      </c>
      <c r="CJ77" s="401">
        <v>0</v>
      </c>
      <c r="CK77" s="401">
        <v>0</v>
      </c>
      <c r="CL77" s="401">
        <v>0</v>
      </c>
      <c r="CM77" s="401">
        <v>0</v>
      </c>
      <c r="CN77" s="401">
        <v>1760</v>
      </c>
      <c r="CO77" s="401">
        <v>0</v>
      </c>
      <c r="CP77" s="401">
        <v>0</v>
      </c>
      <c r="CQ77" s="401">
        <v>0</v>
      </c>
      <c r="CR77" s="401">
        <v>0</v>
      </c>
      <c r="CS77" s="401">
        <v>0</v>
      </c>
      <c r="CT77" s="401">
        <v>0</v>
      </c>
      <c r="CU77" s="401">
        <v>0</v>
      </c>
      <c r="CV77" s="401">
        <v>0</v>
      </c>
      <c r="CW77" s="401">
        <v>0</v>
      </c>
      <c r="CX77" s="401">
        <v>0</v>
      </c>
      <c r="CY77" s="401">
        <v>0</v>
      </c>
      <c r="CZ77" s="401">
        <v>400</v>
      </c>
      <c r="DA77" s="401">
        <v>0</v>
      </c>
      <c r="DB77" s="401">
        <v>0</v>
      </c>
      <c r="DC77" s="401">
        <v>0</v>
      </c>
      <c r="DD77" s="401">
        <v>0</v>
      </c>
      <c r="DE77" s="401">
        <v>0</v>
      </c>
      <c r="DF77" s="401">
        <v>0</v>
      </c>
      <c r="DG77" s="401">
        <v>0</v>
      </c>
      <c r="DH77" s="401">
        <v>0</v>
      </c>
      <c r="DI77" s="401">
        <v>1845</v>
      </c>
      <c r="DJ77" s="401">
        <v>0</v>
      </c>
      <c r="DK77" s="401">
        <v>0</v>
      </c>
      <c r="DL77" s="401">
        <v>35</v>
      </c>
      <c r="DM77" s="401">
        <v>0</v>
      </c>
      <c r="DN77" s="401">
        <v>0</v>
      </c>
      <c r="DO77" s="401">
        <v>0</v>
      </c>
      <c r="DP77" s="401">
        <v>0</v>
      </c>
      <c r="DQ77" s="401">
        <v>0</v>
      </c>
      <c r="DR77" s="401">
        <v>1508</v>
      </c>
      <c r="DS77" s="401">
        <v>4282</v>
      </c>
      <c r="DT77" s="401">
        <v>3175</v>
      </c>
      <c r="DU77" s="401">
        <v>0</v>
      </c>
      <c r="DV77" s="401">
        <v>0</v>
      </c>
      <c r="DW77" s="401">
        <v>3863</v>
      </c>
      <c r="DX77" s="401">
        <v>-163</v>
      </c>
      <c r="DY77" s="401">
        <v>37423</v>
      </c>
      <c r="DZ77" s="401">
        <v>0</v>
      </c>
      <c r="EA77" s="401">
        <v>0</v>
      </c>
      <c r="EB77" s="401">
        <v>0</v>
      </c>
      <c r="EC77" s="401">
        <v>29000</v>
      </c>
      <c r="ED77" s="401">
        <v>0</v>
      </c>
      <c r="EE77" s="401">
        <v>37423</v>
      </c>
      <c r="EF77" s="401">
        <v>0</v>
      </c>
      <c r="EG77" s="401">
        <v>42423</v>
      </c>
      <c r="EH77" s="401">
        <v>0</v>
      </c>
      <c r="EI77" s="401">
        <v>49493</v>
      </c>
      <c r="EJ77" s="401">
        <v>1087</v>
      </c>
    </row>
    <row r="78" spans="1:140" x14ac:dyDescent="0.35">
      <c r="A78" s="398" t="s">
        <v>1310</v>
      </c>
      <c r="B78" s="401">
        <v>0</v>
      </c>
      <c r="C78" s="401">
        <v>0</v>
      </c>
      <c r="D78" s="401">
        <v>0</v>
      </c>
      <c r="E78" s="401">
        <v>0</v>
      </c>
      <c r="F78" s="401">
        <v>0</v>
      </c>
      <c r="G78" s="401">
        <v>0</v>
      </c>
      <c r="H78" s="401">
        <v>0</v>
      </c>
      <c r="I78" s="401">
        <v>0</v>
      </c>
      <c r="J78" s="401">
        <v>0</v>
      </c>
      <c r="K78" s="401">
        <v>0</v>
      </c>
      <c r="L78" s="401">
        <v>0</v>
      </c>
      <c r="M78" s="401">
        <v>0</v>
      </c>
      <c r="N78" s="401">
        <v>0</v>
      </c>
      <c r="O78" s="401">
        <v>0</v>
      </c>
      <c r="P78" s="401">
        <v>0</v>
      </c>
      <c r="Q78" s="401">
        <v>120</v>
      </c>
      <c r="R78" s="401">
        <v>0</v>
      </c>
      <c r="S78" s="401">
        <v>0</v>
      </c>
      <c r="T78" s="401">
        <v>0</v>
      </c>
      <c r="U78" s="401">
        <v>0</v>
      </c>
      <c r="V78" s="401">
        <v>0</v>
      </c>
      <c r="W78" s="401">
        <v>0</v>
      </c>
      <c r="X78" s="401">
        <v>0</v>
      </c>
      <c r="Y78" s="401">
        <v>0</v>
      </c>
      <c r="Z78" s="401">
        <v>0</v>
      </c>
      <c r="AA78" s="401">
        <v>0</v>
      </c>
      <c r="AB78" s="401">
        <v>0</v>
      </c>
      <c r="AC78" s="401">
        <v>0</v>
      </c>
      <c r="AD78" s="401">
        <v>0</v>
      </c>
      <c r="AE78" s="401">
        <v>0</v>
      </c>
      <c r="AF78" s="401">
        <v>0</v>
      </c>
      <c r="AG78" s="401">
        <v>0</v>
      </c>
      <c r="AH78" s="401">
        <v>0</v>
      </c>
      <c r="AI78" s="401">
        <v>0</v>
      </c>
      <c r="AJ78" s="401">
        <v>0</v>
      </c>
      <c r="AK78" s="401">
        <v>0</v>
      </c>
      <c r="AL78" s="401">
        <v>0</v>
      </c>
      <c r="AM78" s="401">
        <v>0</v>
      </c>
      <c r="AN78" s="401">
        <v>0</v>
      </c>
      <c r="AO78" s="401">
        <v>4906</v>
      </c>
      <c r="AP78" s="401">
        <v>405</v>
      </c>
      <c r="AQ78" s="401">
        <v>0</v>
      </c>
      <c r="AR78" s="401">
        <v>13</v>
      </c>
      <c r="AS78" s="401">
        <v>0</v>
      </c>
      <c r="AT78" s="401">
        <v>0</v>
      </c>
      <c r="AU78" s="401">
        <v>2540.6</v>
      </c>
      <c r="AV78" s="401">
        <v>0</v>
      </c>
      <c r="AW78" s="401">
        <v>0</v>
      </c>
      <c r="AX78" s="401">
        <v>0</v>
      </c>
      <c r="AY78" s="401">
        <v>0</v>
      </c>
      <c r="AZ78" s="401">
        <v>0</v>
      </c>
      <c r="BA78" s="401">
        <v>0</v>
      </c>
      <c r="BB78" s="401">
        <v>0</v>
      </c>
      <c r="BC78" s="401">
        <v>0</v>
      </c>
      <c r="BD78" s="401">
        <v>0</v>
      </c>
      <c r="BE78" s="401">
        <v>0</v>
      </c>
      <c r="BF78" s="401">
        <v>0</v>
      </c>
      <c r="BG78" s="401">
        <v>150</v>
      </c>
      <c r="BH78" s="401">
        <v>0</v>
      </c>
      <c r="BI78" s="401">
        <v>0</v>
      </c>
      <c r="BJ78" s="401">
        <v>1751</v>
      </c>
      <c r="BK78" s="401">
        <v>0</v>
      </c>
      <c r="BL78" s="401">
        <v>0</v>
      </c>
      <c r="BM78" s="401">
        <v>0</v>
      </c>
      <c r="BN78" s="401">
        <v>0</v>
      </c>
      <c r="BO78" s="401">
        <v>0</v>
      </c>
      <c r="BP78" s="401">
        <v>86</v>
      </c>
      <c r="BQ78" s="401">
        <v>0</v>
      </c>
      <c r="BR78" s="401">
        <v>0</v>
      </c>
      <c r="BS78" s="401">
        <v>0</v>
      </c>
      <c r="BT78" s="401">
        <v>0</v>
      </c>
      <c r="BU78" s="401">
        <v>0</v>
      </c>
      <c r="BV78" s="401">
        <v>0</v>
      </c>
      <c r="BW78" s="401">
        <v>0</v>
      </c>
      <c r="BX78" s="401">
        <v>0</v>
      </c>
      <c r="BY78" s="401">
        <v>0</v>
      </c>
      <c r="BZ78" s="401">
        <v>0</v>
      </c>
      <c r="CA78" s="401">
        <v>0</v>
      </c>
      <c r="CB78" s="401">
        <v>83</v>
      </c>
      <c r="CC78" s="401">
        <v>0</v>
      </c>
      <c r="CD78" s="401">
        <v>0</v>
      </c>
      <c r="CE78" s="401">
        <v>0</v>
      </c>
      <c r="CF78" s="401">
        <v>0</v>
      </c>
      <c r="CG78" s="401">
        <v>0</v>
      </c>
      <c r="CH78" s="401">
        <v>0</v>
      </c>
      <c r="CI78" s="401">
        <v>0</v>
      </c>
      <c r="CJ78" s="401">
        <v>0</v>
      </c>
      <c r="CK78" s="401">
        <v>0</v>
      </c>
      <c r="CL78" s="401">
        <v>0</v>
      </c>
      <c r="CM78" s="401">
        <v>0</v>
      </c>
      <c r="CN78" s="401">
        <v>901</v>
      </c>
      <c r="CO78" s="401">
        <v>0</v>
      </c>
      <c r="CP78" s="401">
        <v>0</v>
      </c>
      <c r="CQ78" s="401">
        <v>0</v>
      </c>
      <c r="CR78" s="401">
        <v>0</v>
      </c>
      <c r="CS78" s="401">
        <v>0</v>
      </c>
      <c r="CT78" s="401">
        <v>0</v>
      </c>
      <c r="CU78" s="401">
        <v>0</v>
      </c>
      <c r="CV78" s="401">
        <v>0</v>
      </c>
      <c r="CW78" s="401">
        <v>5583</v>
      </c>
      <c r="CX78" s="401">
        <v>0</v>
      </c>
      <c r="CY78" s="401">
        <v>0</v>
      </c>
      <c r="CZ78" s="401">
        <v>0</v>
      </c>
      <c r="DA78" s="401">
        <v>0</v>
      </c>
      <c r="DB78" s="401">
        <v>0</v>
      </c>
      <c r="DC78" s="401">
        <v>0</v>
      </c>
      <c r="DD78" s="401">
        <v>0</v>
      </c>
      <c r="DE78" s="401">
        <v>0</v>
      </c>
      <c r="DF78" s="401">
        <v>0</v>
      </c>
      <c r="DG78" s="401">
        <v>0</v>
      </c>
      <c r="DH78" s="401">
        <v>0</v>
      </c>
      <c r="DI78" s="401">
        <v>238.6</v>
      </c>
      <c r="DJ78" s="401">
        <v>0</v>
      </c>
      <c r="DK78" s="401">
        <v>0</v>
      </c>
      <c r="DL78" s="401">
        <v>139</v>
      </c>
      <c r="DM78" s="401">
        <v>0</v>
      </c>
      <c r="DN78" s="401">
        <v>0</v>
      </c>
      <c r="DO78" s="401">
        <v>0</v>
      </c>
      <c r="DP78" s="401">
        <v>40</v>
      </c>
      <c r="DQ78" s="401">
        <v>0</v>
      </c>
      <c r="DR78" s="401">
        <v>1360</v>
      </c>
      <c r="DS78" s="401">
        <v>2036</v>
      </c>
      <c r="DT78" s="401">
        <v>4406</v>
      </c>
      <c r="DU78" s="401">
        <v>9154</v>
      </c>
      <c r="DV78" s="401">
        <v>0</v>
      </c>
      <c r="DW78" s="401">
        <v>121169</v>
      </c>
      <c r="DX78" s="401">
        <v>8547</v>
      </c>
      <c r="DY78" s="401">
        <v>115276</v>
      </c>
      <c r="DZ78" s="401">
        <v>20097</v>
      </c>
      <c r="EA78" s="401">
        <v>4000</v>
      </c>
      <c r="EB78" s="401">
        <v>4000</v>
      </c>
      <c r="EC78" s="401">
        <v>38180</v>
      </c>
      <c r="ED78" s="401">
        <v>-26430</v>
      </c>
      <c r="EE78" s="401">
        <v>119276</v>
      </c>
      <c r="EF78" s="401">
        <v>24097</v>
      </c>
      <c r="EG78" s="401">
        <v>119276</v>
      </c>
      <c r="EH78" s="401">
        <v>20097</v>
      </c>
      <c r="EI78" s="401">
        <v>125475</v>
      </c>
      <c r="EJ78" s="401">
        <v>20101</v>
      </c>
    </row>
    <row r="79" spans="1:140" x14ac:dyDescent="0.35">
      <c r="A79" s="398" t="s">
        <v>1373</v>
      </c>
      <c r="B79" s="401">
        <v>0</v>
      </c>
      <c r="C79" s="401">
        <v>0</v>
      </c>
      <c r="D79" s="401">
        <v>0</v>
      </c>
      <c r="E79" s="401">
        <v>0</v>
      </c>
      <c r="F79" s="401">
        <v>0</v>
      </c>
      <c r="G79" s="401">
        <v>0</v>
      </c>
      <c r="H79" s="401">
        <v>0</v>
      </c>
      <c r="I79" s="401">
        <v>0</v>
      </c>
      <c r="J79" s="401">
        <v>0</v>
      </c>
      <c r="K79" s="401">
        <v>0</v>
      </c>
      <c r="L79" s="401">
        <v>0</v>
      </c>
      <c r="M79" s="401">
        <v>0</v>
      </c>
      <c r="N79" s="401">
        <v>0</v>
      </c>
      <c r="O79" s="401">
        <v>0</v>
      </c>
      <c r="P79" s="401">
        <v>0</v>
      </c>
      <c r="Q79" s="401">
        <v>849</v>
      </c>
      <c r="R79" s="401">
        <v>0</v>
      </c>
      <c r="S79" s="401">
        <v>0</v>
      </c>
      <c r="T79" s="401">
        <v>0</v>
      </c>
      <c r="U79" s="401">
        <v>0</v>
      </c>
      <c r="V79" s="401">
        <v>0</v>
      </c>
      <c r="W79" s="401">
        <v>0</v>
      </c>
      <c r="X79" s="401">
        <v>0</v>
      </c>
      <c r="Y79" s="401">
        <v>0</v>
      </c>
      <c r="Z79" s="401">
        <v>0</v>
      </c>
      <c r="AA79" s="401">
        <v>0</v>
      </c>
      <c r="AB79" s="401">
        <v>0</v>
      </c>
      <c r="AC79" s="401">
        <v>129</v>
      </c>
      <c r="AD79" s="401">
        <v>0</v>
      </c>
      <c r="AE79" s="401">
        <v>0</v>
      </c>
      <c r="AF79" s="401">
        <v>714</v>
      </c>
      <c r="AG79" s="401">
        <v>0</v>
      </c>
      <c r="AH79" s="401">
        <v>0</v>
      </c>
      <c r="AI79" s="401">
        <v>0</v>
      </c>
      <c r="AJ79" s="401">
        <v>0</v>
      </c>
      <c r="AK79" s="401">
        <v>0</v>
      </c>
      <c r="AL79" s="401">
        <v>0</v>
      </c>
      <c r="AM79" s="401">
        <v>0</v>
      </c>
      <c r="AN79" s="401">
        <v>0</v>
      </c>
      <c r="AO79" s="401">
        <v>18122</v>
      </c>
      <c r="AP79" s="401">
        <v>800</v>
      </c>
      <c r="AQ79" s="401">
        <v>0</v>
      </c>
      <c r="AR79" s="401">
        <v>36</v>
      </c>
      <c r="AS79" s="401">
        <v>0</v>
      </c>
      <c r="AT79" s="401">
        <v>0</v>
      </c>
      <c r="AU79" s="401">
        <v>1094</v>
      </c>
      <c r="AV79" s="401">
        <v>0</v>
      </c>
      <c r="AW79" s="401">
        <v>0</v>
      </c>
      <c r="AX79" s="401">
        <v>620</v>
      </c>
      <c r="AY79" s="401">
        <v>0</v>
      </c>
      <c r="AZ79" s="401">
        <v>0</v>
      </c>
      <c r="BA79" s="401">
        <v>0</v>
      </c>
      <c r="BB79" s="401">
        <v>0</v>
      </c>
      <c r="BC79" s="401">
        <v>0</v>
      </c>
      <c r="BD79" s="401">
        <v>0</v>
      </c>
      <c r="BE79" s="401">
        <v>0</v>
      </c>
      <c r="BF79" s="401">
        <v>0</v>
      </c>
      <c r="BG79" s="401">
        <v>135</v>
      </c>
      <c r="BH79" s="401">
        <v>0</v>
      </c>
      <c r="BI79" s="401">
        <v>0</v>
      </c>
      <c r="BJ79" s="401">
        <v>0</v>
      </c>
      <c r="BK79" s="401">
        <v>0</v>
      </c>
      <c r="BL79" s="401">
        <v>0</v>
      </c>
      <c r="BM79" s="401">
        <v>746</v>
      </c>
      <c r="BN79" s="401">
        <v>0</v>
      </c>
      <c r="BO79" s="401">
        <v>0</v>
      </c>
      <c r="BP79" s="401">
        <v>1195</v>
      </c>
      <c r="BQ79" s="401">
        <v>0</v>
      </c>
      <c r="BR79" s="401">
        <v>0</v>
      </c>
      <c r="BS79" s="401">
        <v>0</v>
      </c>
      <c r="BT79" s="401">
        <v>0</v>
      </c>
      <c r="BU79" s="401">
        <v>0</v>
      </c>
      <c r="BV79" s="401">
        <v>0</v>
      </c>
      <c r="BW79" s="401">
        <v>0</v>
      </c>
      <c r="BX79" s="401">
        <v>0</v>
      </c>
      <c r="BY79" s="401">
        <v>0</v>
      </c>
      <c r="BZ79" s="401">
        <v>0</v>
      </c>
      <c r="CA79" s="401">
        <v>0</v>
      </c>
      <c r="CB79" s="401">
        <v>0</v>
      </c>
      <c r="CC79" s="401">
        <v>0</v>
      </c>
      <c r="CD79" s="401">
        <v>0</v>
      </c>
      <c r="CE79" s="401">
        <v>0</v>
      </c>
      <c r="CF79" s="401">
        <v>0</v>
      </c>
      <c r="CG79" s="401">
        <v>0</v>
      </c>
      <c r="CH79" s="401">
        <v>0</v>
      </c>
      <c r="CI79" s="401">
        <v>0</v>
      </c>
      <c r="CJ79" s="401">
        <v>0</v>
      </c>
      <c r="CK79" s="401">
        <v>0</v>
      </c>
      <c r="CL79" s="401">
        <v>0</v>
      </c>
      <c r="CM79" s="401">
        <v>0</v>
      </c>
      <c r="CN79" s="401">
        <v>0</v>
      </c>
      <c r="CO79" s="401">
        <v>0</v>
      </c>
      <c r="CP79" s="401">
        <v>0</v>
      </c>
      <c r="CQ79" s="401">
        <v>0</v>
      </c>
      <c r="CR79" s="401">
        <v>0</v>
      </c>
      <c r="CS79" s="401">
        <v>0</v>
      </c>
      <c r="CT79" s="401">
        <v>0</v>
      </c>
      <c r="CU79" s="401">
        <v>0</v>
      </c>
      <c r="CV79" s="401">
        <v>0</v>
      </c>
      <c r="CW79" s="401">
        <v>1823</v>
      </c>
      <c r="CX79" s="401">
        <v>0</v>
      </c>
      <c r="CY79" s="401">
        <v>0</v>
      </c>
      <c r="CZ79" s="401">
        <v>0</v>
      </c>
      <c r="DA79" s="401">
        <v>0</v>
      </c>
      <c r="DB79" s="401">
        <v>0</v>
      </c>
      <c r="DC79" s="401">
        <v>0</v>
      </c>
      <c r="DD79" s="401">
        <v>0</v>
      </c>
      <c r="DE79" s="401">
        <v>0</v>
      </c>
      <c r="DF79" s="401">
        <v>0</v>
      </c>
      <c r="DG79" s="401">
        <v>0</v>
      </c>
      <c r="DH79" s="401">
        <v>0</v>
      </c>
      <c r="DI79" s="401">
        <v>179</v>
      </c>
      <c r="DJ79" s="401">
        <v>791</v>
      </c>
      <c r="DK79" s="401">
        <v>0</v>
      </c>
      <c r="DL79" s="401">
        <v>6042</v>
      </c>
      <c r="DM79" s="401">
        <v>0</v>
      </c>
      <c r="DN79" s="401">
        <v>0</v>
      </c>
      <c r="DO79" s="401">
        <v>0</v>
      </c>
      <c r="DP79" s="401">
        <v>0</v>
      </c>
      <c r="DQ79" s="401">
        <v>0</v>
      </c>
      <c r="DR79" s="401">
        <v>9060</v>
      </c>
      <c r="DS79" s="401">
        <v>5875</v>
      </c>
      <c r="DT79" s="401">
        <v>8714</v>
      </c>
      <c r="DU79" s="401">
        <v>9626</v>
      </c>
      <c r="DV79" s="401">
        <v>0</v>
      </c>
      <c r="DW79" s="401">
        <v>241641</v>
      </c>
      <c r="DX79" s="401">
        <v>6522</v>
      </c>
      <c r="DY79" s="401">
        <v>167132</v>
      </c>
      <c r="DZ79" s="401">
        <v>2364</v>
      </c>
      <c r="EA79" s="401">
        <v>504</v>
      </c>
      <c r="EB79" s="401">
        <v>-305</v>
      </c>
      <c r="EC79" s="401">
        <v>40000</v>
      </c>
      <c r="ED79" s="401">
        <v>25000</v>
      </c>
      <c r="EE79" s="401">
        <v>167636</v>
      </c>
      <c r="EF79" s="401">
        <v>2059</v>
      </c>
      <c r="EG79" s="401">
        <v>290000</v>
      </c>
      <c r="EH79" s="401">
        <v>4000</v>
      </c>
      <c r="EI79" s="401">
        <v>312000</v>
      </c>
      <c r="EJ79" s="401">
        <v>4000</v>
      </c>
    </row>
    <row r="80" spans="1:140" x14ac:dyDescent="0.35">
      <c r="A80" s="398" t="s">
        <v>1657</v>
      </c>
      <c r="B80" s="401">
        <v>0</v>
      </c>
      <c r="C80" s="401">
        <v>0</v>
      </c>
      <c r="D80" s="401">
        <v>0</v>
      </c>
      <c r="E80" s="401">
        <v>0</v>
      </c>
      <c r="F80" s="401">
        <v>0</v>
      </c>
      <c r="G80" s="401">
        <v>0</v>
      </c>
      <c r="H80" s="401">
        <v>0</v>
      </c>
      <c r="I80" s="401">
        <v>0</v>
      </c>
      <c r="J80" s="401">
        <v>0</v>
      </c>
      <c r="K80" s="401">
        <v>0</v>
      </c>
      <c r="L80" s="401">
        <v>0</v>
      </c>
      <c r="M80" s="401">
        <v>0</v>
      </c>
      <c r="N80" s="401">
        <v>13139</v>
      </c>
      <c r="O80" s="401">
        <v>0</v>
      </c>
      <c r="P80" s="401">
        <v>0</v>
      </c>
      <c r="Q80" s="401">
        <v>205</v>
      </c>
      <c r="R80" s="401">
        <v>0</v>
      </c>
      <c r="S80" s="401">
        <v>0</v>
      </c>
      <c r="T80" s="401">
        <v>0</v>
      </c>
      <c r="U80" s="401">
        <v>0</v>
      </c>
      <c r="V80" s="401">
        <v>0</v>
      </c>
      <c r="W80" s="401">
        <v>0</v>
      </c>
      <c r="X80" s="401">
        <v>0</v>
      </c>
      <c r="Y80" s="401">
        <v>0</v>
      </c>
      <c r="Z80" s="401">
        <v>0</v>
      </c>
      <c r="AA80" s="401">
        <v>0</v>
      </c>
      <c r="AB80" s="401">
        <v>0</v>
      </c>
      <c r="AC80" s="401">
        <v>0</v>
      </c>
      <c r="AD80" s="401">
        <v>0</v>
      </c>
      <c r="AE80" s="401">
        <v>0</v>
      </c>
      <c r="AF80" s="401">
        <v>0</v>
      </c>
      <c r="AG80" s="401">
        <v>0</v>
      </c>
      <c r="AH80" s="401">
        <v>0</v>
      </c>
      <c r="AI80" s="401">
        <v>0</v>
      </c>
      <c r="AJ80" s="401">
        <v>0</v>
      </c>
      <c r="AK80" s="401">
        <v>0</v>
      </c>
      <c r="AL80" s="401">
        <v>0</v>
      </c>
      <c r="AM80" s="401">
        <v>0</v>
      </c>
      <c r="AN80" s="401">
        <v>0</v>
      </c>
      <c r="AO80" s="401">
        <v>15976</v>
      </c>
      <c r="AP80" s="401">
        <v>550</v>
      </c>
      <c r="AQ80" s="401">
        <v>900</v>
      </c>
      <c r="AR80" s="401">
        <v>0</v>
      </c>
      <c r="AS80" s="401">
        <v>0</v>
      </c>
      <c r="AT80" s="401">
        <v>0</v>
      </c>
      <c r="AU80" s="401">
        <v>3095</v>
      </c>
      <c r="AV80" s="401">
        <v>0</v>
      </c>
      <c r="AW80" s="401">
        <v>0</v>
      </c>
      <c r="AX80" s="401">
        <v>20</v>
      </c>
      <c r="AY80" s="401">
        <v>0</v>
      </c>
      <c r="AZ80" s="401">
        <v>0</v>
      </c>
      <c r="BA80" s="401">
        <v>0</v>
      </c>
      <c r="BB80" s="401">
        <v>0</v>
      </c>
      <c r="BC80" s="401">
        <v>0</v>
      </c>
      <c r="BD80" s="401">
        <v>0</v>
      </c>
      <c r="BE80" s="401">
        <v>0</v>
      </c>
      <c r="BF80" s="401">
        <v>0</v>
      </c>
      <c r="BG80" s="401">
        <v>0</v>
      </c>
      <c r="BH80" s="401">
        <v>0</v>
      </c>
      <c r="BI80" s="401">
        <v>0</v>
      </c>
      <c r="BJ80" s="401">
        <v>0</v>
      </c>
      <c r="BK80" s="401">
        <v>0</v>
      </c>
      <c r="BL80" s="401">
        <v>0</v>
      </c>
      <c r="BM80" s="401">
        <v>0</v>
      </c>
      <c r="BN80" s="401">
        <v>0</v>
      </c>
      <c r="BO80" s="401">
        <v>0</v>
      </c>
      <c r="BP80" s="401">
        <v>137</v>
      </c>
      <c r="BQ80" s="401">
        <v>0</v>
      </c>
      <c r="BR80" s="401">
        <v>0</v>
      </c>
      <c r="BS80" s="401">
        <v>0</v>
      </c>
      <c r="BT80" s="401">
        <v>0</v>
      </c>
      <c r="BU80" s="401">
        <v>0</v>
      </c>
      <c r="BV80" s="401">
        <v>50</v>
      </c>
      <c r="BW80" s="401">
        <v>0</v>
      </c>
      <c r="BX80" s="401">
        <v>0</v>
      </c>
      <c r="BY80" s="401">
        <v>0</v>
      </c>
      <c r="BZ80" s="401">
        <v>0</v>
      </c>
      <c r="CA80" s="401">
        <v>0</v>
      </c>
      <c r="CB80" s="401">
        <v>100</v>
      </c>
      <c r="CC80" s="401">
        <v>0</v>
      </c>
      <c r="CD80" s="401">
        <v>0</v>
      </c>
      <c r="CE80" s="401">
        <v>2445</v>
      </c>
      <c r="CF80" s="401">
        <v>0</v>
      </c>
      <c r="CG80" s="401">
        <v>0</v>
      </c>
      <c r="CH80" s="401">
        <v>0</v>
      </c>
      <c r="CI80" s="401">
        <v>0</v>
      </c>
      <c r="CJ80" s="401">
        <v>0</v>
      </c>
      <c r="CK80" s="401">
        <v>160</v>
      </c>
      <c r="CL80" s="401">
        <v>0</v>
      </c>
      <c r="CM80" s="401">
        <v>0</v>
      </c>
      <c r="CN80" s="401">
        <v>900</v>
      </c>
      <c r="CO80" s="401">
        <v>0</v>
      </c>
      <c r="CP80" s="401">
        <v>0</v>
      </c>
      <c r="CQ80" s="401">
        <v>0</v>
      </c>
      <c r="CR80" s="401">
        <v>0</v>
      </c>
      <c r="CS80" s="401">
        <v>0</v>
      </c>
      <c r="CT80" s="401">
        <v>995</v>
      </c>
      <c r="CU80" s="401">
        <v>0</v>
      </c>
      <c r="CV80" s="401">
        <v>0</v>
      </c>
      <c r="CW80" s="401">
        <v>0</v>
      </c>
      <c r="CX80" s="401">
        <v>0</v>
      </c>
      <c r="CY80" s="401">
        <v>0</v>
      </c>
      <c r="CZ80" s="401">
        <v>0</v>
      </c>
      <c r="DA80" s="401">
        <v>0</v>
      </c>
      <c r="DB80" s="401">
        <v>0</v>
      </c>
      <c r="DC80" s="401">
        <v>0</v>
      </c>
      <c r="DD80" s="401">
        <v>0</v>
      </c>
      <c r="DE80" s="401">
        <v>0</v>
      </c>
      <c r="DF80" s="401">
        <v>0</v>
      </c>
      <c r="DG80" s="401">
        <v>0</v>
      </c>
      <c r="DH80" s="401">
        <v>0</v>
      </c>
      <c r="DI80" s="401">
        <v>2670</v>
      </c>
      <c r="DJ80" s="401">
        <v>0</v>
      </c>
      <c r="DK80" s="401">
        <v>0</v>
      </c>
      <c r="DL80" s="401">
        <v>259</v>
      </c>
      <c r="DM80" s="401">
        <v>0</v>
      </c>
      <c r="DN80" s="401">
        <v>0</v>
      </c>
      <c r="DO80" s="401">
        <v>0</v>
      </c>
      <c r="DP80" s="401">
        <v>0</v>
      </c>
      <c r="DQ80" s="401">
        <v>0</v>
      </c>
      <c r="DR80" s="401">
        <v>17092</v>
      </c>
      <c r="DS80" s="401">
        <v>1067</v>
      </c>
      <c r="DT80" s="401">
        <v>4771</v>
      </c>
      <c r="DU80" s="401">
        <v>17771</v>
      </c>
      <c r="DV80" s="401">
        <v>0</v>
      </c>
      <c r="DW80" s="401">
        <v>65605</v>
      </c>
      <c r="DX80" s="401">
        <v>15721</v>
      </c>
      <c r="DY80" s="401">
        <v>37198</v>
      </c>
      <c r="DZ80" s="401">
        <v>5825</v>
      </c>
      <c r="EA80" s="401">
        <v>3981</v>
      </c>
      <c r="EB80" s="401">
        <v>1889</v>
      </c>
      <c r="EC80" s="401">
        <v>10000</v>
      </c>
      <c r="ED80" s="401">
        <v>-4000</v>
      </c>
      <c r="EE80" s="401">
        <v>41179</v>
      </c>
      <c r="EF80" s="401">
        <v>7714</v>
      </c>
      <c r="EG80" s="401">
        <v>66000</v>
      </c>
      <c r="EH80" s="401">
        <v>15000</v>
      </c>
      <c r="EI80" s="401">
        <v>75000</v>
      </c>
      <c r="EJ80" s="401">
        <v>15000</v>
      </c>
    </row>
    <row r="81" spans="1:140" x14ac:dyDescent="0.35">
      <c r="A81" s="398" t="s">
        <v>1699</v>
      </c>
      <c r="B81" s="401">
        <v>0</v>
      </c>
      <c r="C81" s="401">
        <v>0</v>
      </c>
      <c r="D81" s="401">
        <v>0</v>
      </c>
      <c r="E81" s="401">
        <v>0</v>
      </c>
      <c r="F81" s="401">
        <v>0</v>
      </c>
      <c r="G81" s="401">
        <v>0</v>
      </c>
      <c r="H81" s="401">
        <v>0</v>
      </c>
      <c r="I81" s="401">
        <v>0</v>
      </c>
      <c r="J81" s="401">
        <v>0</v>
      </c>
      <c r="K81" s="401">
        <v>0</v>
      </c>
      <c r="L81" s="401">
        <v>0</v>
      </c>
      <c r="M81" s="401">
        <v>0</v>
      </c>
      <c r="N81" s="401">
        <v>0</v>
      </c>
      <c r="O81" s="401">
        <v>0</v>
      </c>
      <c r="P81" s="401">
        <v>0</v>
      </c>
      <c r="Q81" s="401">
        <v>1189</v>
      </c>
      <c r="R81" s="401">
        <v>0</v>
      </c>
      <c r="S81" s="401">
        <v>0</v>
      </c>
      <c r="T81" s="401">
        <v>0</v>
      </c>
      <c r="U81" s="401">
        <v>0</v>
      </c>
      <c r="V81" s="401">
        <v>0</v>
      </c>
      <c r="W81" s="401">
        <v>0</v>
      </c>
      <c r="X81" s="401">
        <v>0</v>
      </c>
      <c r="Y81" s="401">
        <v>0</v>
      </c>
      <c r="Z81" s="401">
        <v>0</v>
      </c>
      <c r="AA81" s="401">
        <v>0</v>
      </c>
      <c r="AB81" s="401">
        <v>0</v>
      </c>
      <c r="AC81" s="401">
        <v>148</v>
      </c>
      <c r="AD81" s="401">
        <v>0</v>
      </c>
      <c r="AE81" s="401">
        <v>0</v>
      </c>
      <c r="AF81" s="401">
        <v>0</v>
      </c>
      <c r="AG81" s="401">
        <v>0</v>
      </c>
      <c r="AH81" s="401">
        <v>0</v>
      </c>
      <c r="AI81" s="401">
        <v>0</v>
      </c>
      <c r="AJ81" s="401">
        <v>0</v>
      </c>
      <c r="AK81" s="401">
        <v>0</v>
      </c>
      <c r="AL81" s="401">
        <v>0</v>
      </c>
      <c r="AM81" s="401">
        <v>0</v>
      </c>
      <c r="AN81" s="401">
        <v>0</v>
      </c>
      <c r="AO81" s="401">
        <v>632</v>
      </c>
      <c r="AP81" s="401">
        <v>3603</v>
      </c>
      <c r="AQ81" s="401">
        <v>0</v>
      </c>
      <c r="AR81" s="401">
        <v>1560</v>
      </c>
      <c r="AS81" s="401">
        <v>0</v>
      </c>
      <c r="AT81" s="401">
        <v>0</v>
      </c>
      <c r="AU81" s="401">
        <v>0</v>
      </c>
      <c r="AV81" s="401">
        <v>0</v>
      </c>
      <c r="AW81" s="401">
        <v>0</v>
      </c>
      <c r="AX81" s="401">
        <v>0</v>
      </c>
      <c r="AY81" s="401">
        <v>0</v>
      </c>
      <c r="AZ81" s="401">
        <v>0</v>
      </c>
      <c r="BA81" s="401">
        <v>0</v>
      </c>
      <c r="BB81" s="401">
        <v>0</v>
      </c>
      <c r="BC81" s="401">
        <v>0</v>
      </c>
      <c r="BD81" s="401">
        <v>0</v>
      </c>
      <c r="BE81" s="401">
        <v>0</v>
      </c>
      <c r="BF81" s="401">
        <v>0</v>
      </c>
      <c r="BG81" s="401">
        <v>0</v>
      </c>
      <c r="BH81" s="401">
        <v>0</v>
      </c>
      <c r="BI81" s="401">
        <v>0</v>
      </c>
      <c r="BJ81" s="401">
        <v>0</v>
      </c>
      <c r="BK81" s="401">
        <v>0</v>
      </c>
      <c r="BL81" s="401">
        <v>0</v>
      </c>
      <c r="BM81" s="401">
        <v>0</v>
      </c>
      <c r="BN81" s="401">
        <v>0</v>
      </c>
      <c r="BO81" s="401">
        <v>0</v>
      </c>
      <c r="BP81" s="401">
        <v>0</v>
      </c>
      <c r="BQ81" s="401">
        <v>0</v>
      </c>
      <c r="BR81" s="401">
        <v>0</v>
      </c>
      <c r="BS81" s="401">
        <v>0</v>
      </c>
      <c r="BT81" s="401">
        <v>0</v>
      </c>
      <c r="BU81" s="401">
        <v>0</v>
      </c>
      <c r="BV81" s="401">
        <v>0</v>
      </c>
      <c r="BW81" s="401">
        <v>0</v>
      </c>
      <c r="BX81" s="401">
        <v>0</v>
      </c>
      <c r="BY81" s="401">
        <v>0</v>
      </c>
      <c r="BZ81" s="401">
        <v>0</v>
      </c>
      <c r="CA81" s="401">
        <v>0</v>
      </c>
      <c r="CB81" s="401">
        <v>0</v>
      </c>
      <c r="CC81" s="401">
        <v>0</v>
      </c>
      <c r="CD81" s="401">
        <v>0</v>
      </c>
      <c r="CE81" s="401">
        <v>3288</v>
      </c>
      <c r="CF81" s="401">
        <v>0</v>
      </c>
      <c r="CG81" s="401">
        <v>0</v>
      </c>
      <c r="CH81" s="401">
        <v>0</v>
      </c>
      <c r="CI81" s="401">
        <v>0</v>
      </c>
      <c r="CJ81" s="401">
        <v>0</v>
      </c>
      <c r="CK81" s="401">
        <v>0</v>
      </c>
      <c r="CL81" s="401">
        <v>0</v>
      </c>
      <c r="CM81" s="401">
        <v>0</v>
      </c>
      <c r="CN81" s="401">
        <v>0</v>
      </c>
      <c r="CO81" s="401">
        <v>0</v>
      </c>
      <c r="CP81" s="401">
        <v>0</v>
      </c>
      <c r="CQ81" s="401">
        <v>0</v>
      </c>
      <c r="CR81" s="401">
        <v>0</v>
      </c>
      <c r="CS81" s="401">
        <v>0</v>
      </c>
      <c r="CT81" s="401">
        <v>0</v>
      </c>
      <c r="CU81" s="401">
        <v>0</v>
      </c>
      <c r="CV81" s="401">
        <v>0</v>
      </c>
      <c r="CW81" s="401">
        <v>9446</v>
      </c>
      <c r="CX81" s="401">
        <v>0</v>
      </c>
      <c r="CY81" s="401">
        <v>0</v>
      </c>
      <c r="CZ81" s="401">
        <v>0</v>
      </c>
      <c r="DA81" s="401">
        <v>0</v>
      </c>
      <c r="DB81" s="401">
        <v>0</v>
      </c>
      <c r="DC81" s="401">
        <v>0</v>
      </c>
      <c r="DD81" s="401">
        <v>0</v>
      </c>
      <c r="DE81" s="401">
        <v>0</v>
      </c>
      <c r="DF81" s="401">
        <v>0</v>
      </c>
      <c r="DG81" s="401">
        <v>0</v>
      </c>
      <c r="DH81" s="401">
        <v>0</v>
      </c>
      <c r="DI81" s="401">
        <v>392</v>
      </c>
      <c r="DJ81" s="401">
        <v>0</v>
      </c>
      <c r="DK81" s="401">
        <v>0</v>
      </c>
      <c r="DL81" s="401">
        <v>0</v>
      </c>
      <c r="DM81" s="401">
        <v>0</v>
      </c>
      <c r="DN81" s="401">
        <v>0</v>
      </c>
      <c r="DO81" s="401">
        <v>0</v>
      </c>
      <c r="DP81" s="401">
        <v>0</v>
      </c>
      <c r="DQ81" s="401">
        <v>0</v>
      </c>
      <c r="DR81" s="401">
        <v>9845</v>
      </c>
      <c r="DS81" s="401">
        <v>150</v>
      </c>
      <c r="DT81" s="401">
        <v>1411</v>
      </c>
      <c r="DU81" s="401">
        <v>8852</v>
      </c>
      <c r="DV81" s="401">
        <v>0</v>
      </c>
      <c r="DW81" s="401">
        <v>35611</v>
      </c>
      <c r="DX81" s="401">
        <v>8030</v>
      </c>
      <c r="DY81" s="401">
        <v>18000</v>
      </c>
      <c r="DZ81" s="401">
        <v>15000</v>
      </c>
      <c r="EA81" s="401">
        <v>5171</v>
      </c>
      <c r="EB81" s="401">
        <v>2249</v>
      </c>
      <c r="EC81" s="401">
        <v>1663</v>
      </c>
      <c r="ED81" s="401">
        <v>172</v>
      </c>
      <c r="EE81" s="401">
        <v>23171</v>
      </c>
      <c r="EF81" s="401">
        <v>17249</v>
      </c>
      <c r="EG81" s="401">
        <v>23200</v>
      </c>
      <c r="EH81" s="401">
        <v>17200</v>
      </c>
      <c r="EI81" s="401">
        <v>40000</v>
      </c>
      <c r="EJ81" s="401">
        <v>2500</v>
      </c>
    </row>
    <row r="82" spans="1:140" x14ac:dyDescent="0.35">
      <c r="A82" s="398" t="s">
        <v>1903</v>
      </c>
      <c r="B82" s="401">
        <v>0</v>
      </c>
      <c r="C82" s="401">
        <v>0</v>
      </c>
      <c r="D82" s="401">
        <v>0</v>
      </c>
      <c r="E82" s="401">
        <v>0</v>
      </c>
      <c r="F82" s="401">
        <v>0</v>
      </c>
      <c r="G82" s="401">
        <v>0</v>
      </c>
      <c r="H82" s="401">
        <v>0</v>
      </c>
      <c r="I82" s="401">
        <v>0</v>
      </c>
      <c r="J82" s="401">
        <v>0</v>
      </c>
      <c r="K82" s="401">
        <v>0</v>
      </c>
      <c r="L82" s="401">
        <v>0</v>
      </c>
      <c r="M82" s="401">
        <v>0</v>
      </c>
      <c r="N82" s="401">
        <v>0</v>
      </c>
      <c r="O82" s="401">
        <v>0</v>
      </c>
      <c r="P82" s="401">
        <v>0</v>
      </c>
      <c r="Q82" s="401">
        <v>139</v>
      </c>
      <c r="R82" s="401">
        <v>0</v>
      </c>
      <c r="S82" s="401">
        <v>0</v>
      </c>
      <c r="T82" s="401">
        <v>0</v>
      </c>
      <c r="U82" s="401">
        <v>0</v>
      </c>
      <c r="V82" s="401">
        <v>0</v>
      </c>
      <c r="W82" s="401">
        <v>0</v>
      </c>
      <c r="X82" s="401">
        <v>0</v>
      </c>
      <c r="Y82" s="401">
        <v>0</v>
      </c>
      <c r="Z82" s="401">
        <v>0</v>
      </c>
      <c r="AA82" s="401">
        <v>0</v>
      </c>
      <c r="AB82" s="401">
        <v>0</v>
      </c>
      <c r="AC82" s="401">
        <v>0</v>
      </c>
      <c r="AD82" s="401">
        <v>0</v>
      </c>
      <c r="AE82" s="401">
        <v>0</v>
      </c>
      <c r="AF82" s="401">
        <v>0</v>
      </c>
      <c r="AG82" s="401">
        <v>0</v>
      </c>
      <c r="AH82" s="401">
        <v>0</v>
      </c>
      <c r="AI82" s="401">
        <v>0</v>
      </c>
      <c r="AJ82" s="401">
        <v>0</v>
      </c>
      <c r="AK82" s="401">
        <v>0</v>
      </c>
      <c r="AL82" s="401">
        <v>0</v>
      </c>
      <c r="AM82" s="401">
        <v>0</v>
      </c>
      <c r="AN82" s="401">
        <v>0</v>
      </c>
      <c r="AO82" s="401">
        <v>150</v>
      </c>
      <c r="AP82" s="401">
        <v>1566</v>
      </c>
      <c r="AQ82" s="401">
        <v>0</v>
      </c>
      <c r="AR82" s="401">
        <v>0</v>
      </c>
      <c r="AS82" s="401">
        <v>0</v>
      </c>
      <c r="AT82" s="401">
        <v>0</v>
      </c>
      <c r="AU82" s="401">
        <v>265</v>
      </c>
      <c r="AV82" s="401">
        <v>135</v>
      </c>
      <c r="AW82" s="401">
        <v>0</v>
      </c>
      <c r="AX82" s="401">
        <v>340</v>
      </c>
      <c r="AY82" s="401">
        <v>0</v>
      </c>
      <c r="AZ82" s="401">
        <v>0</v>
      </c>
      <c r="BA82" s="401">
        <v>0</v>
      </c>
      <c r="BB82" s="401">
        <v>0</v>
      </c>
      <c r="BC82" s="401">
        <v>0</v>
      </c>
      <c r="BD82" s="401">
        <v>0</v>
      </c>
      <c r="BE82" s="401">
        <v>0</v>
      </c>
      <c r="BF82" s="401">
        <v>0</v>
      </c>
      <c r="BG82" s="401">
        <v>0</v>
      </c>
      <c r="BH82" s="401">
        <v>0</v>
      </c>
      <c r="BI82" s="401">
        <v>0</v>
      </c>
      <c r="BJ82" s="401">
        <v>123</v>
      </c>
      <c r="BK82" s="401">
        <v>0</v>
      </c>
      <c r="BL82" s="401">
        <v>0</v>
      </c>
      <c r="BM82" s="401">
        <v>0</v>
      </c>
      <c r="BN82" s="401">
        <v>0</v>
      </c>
      <c r="BO82" s="401">
        <v>0</v>
      </c>
      <c r="BP82" s="401">
        <v>0</v>
      </c>
      <c r="BQ82" s="401">
        <v>0</v>
      </c>
      <c r="BR82" s="401">
        <v>0</v>
      </c>
      <c r="BS82" s="401">
        <v>0</v>
      </c>
      <c r="BT82" s="401">
        <v>0</v>
      </c>
      <c r="BU82" s="401">
        <v>0</v>
      </c>
      <c r="BV82" s="401">
        <v>0</v>
      </c>
      <c r="BW82" s="401">
        <v>0</v>
      </c>
      <c r="BX82" s="401">
        <v>0</v>
      </c>
      <c r="BY82" s="401">
        <v>0</v>
      </c>
      <c r="BZ82" s="401">
        <v>0</v>
      </c>
      <c r="CA82" s="401">
        <v>0</v>
      </c>
      <c r="CB82" s="401">
        <v>0</v>
      </c>
      <c r="CC82" s="401">
        <v>0</v>
      </c>
      <c r="CD82" s="401">
        <v>0</v>
      </c>
      <c r="CE82" s="401">
        <v>0</v>
      </c>
      <c r="CF82" s="401">
        <v>0</v>
      </c>
      <c r="CG82" s="401">
        <v>0</v>
      </c>
      <c r="CH82" s="401">
        <v>0</v>
      </c>
      <c r="CI82" s="401">
        <v>0</v>
      </c>
      <c r="CJ82" s="401">
        <v>0</v>
      </c>
      <c r="CK82" s="401">
        <v>760</v>
      </c>
      <c r="CL82" s="401">
        <v>0</v>
      </c>
      <c r="CM82" s="401">
        <v>0</v>
      </c>
      <c r="CN82" s="401">
        <v>0</v>
      </c>
      <c r="CO82" s="401">
        <v>0</v>
      </c>
      <c r="CP82" s="401">
        <v>0</v>
      </c>
      <c r="CQ82" s="401">
        <v>0</v>
      </c>
      <c r="CR82" s="401">
        <v>0</v>
      </c>
      <c r="CS82" s="401">
        <v>0</v>
      </c>
      <c r="CT82" s="401">
        <v>1314</v>
      </c>
      <c r="CU82" s="401">
        <v>0</v>
      </c>
      <c r="CV82" s="401">
        <v>0</v>
      </c>
      <c r="CW82" s="401">
        <v>0</v>
      </c>
      <c r="CX82" s="401">
        <v>0</v>
      </c>
      <c r="CY82" s="401">
        <v>0</v>
      </c>
      <c r="CZ82" s="401">
        <v>0</v>
      </c>
      <c r="DA82" s="401">
        <v>0</v>
      </c>
      <c r="DB82" s="401">
        <v>0</v>
      </c>
      <c r="DC82" s="401">
        <v>0</v>
      </c>
      <c r="DD82" s="401">
        <v>0</v>
      </c>
      <c r="DE82" s="401">
        <v>0</v>
      </c>
      <c r="DF82" s="401">
        <v>0</v>
      </c>
      <c r="DG82" s="401">
        <v>0</v>
      </c>
      <c r="DH82" s="401">
        <v>0</v>
      </c>
      <c r="DI82" s="401">
        <v>667</v>
      </c>
      <c r="DJ82" s="401">
        <v>0</v>
      </c>
      <c r="DK82" s="401">
        <v>0</v>
      </c>
      <c r="DL82" s="401">
        <v>0</v>
      </c>
      <c r="DM82" s="401">
        <v>0</v>
      </c>
      <c r="DN82" s="401">
        <v>0</v>
      </c>
      <c r="DO82" s="401">
        <v>2500</v>
      </c>
      <c r="DP82" s="401">
        <v>0</v>
      </c>
      <c r="DQ82" s="401">
        <v>0</v>
      </c>
      <c r="DR82" s="401">
        <v>5495</v>
      </c>
      <c r="DS82" s="401">
        <v>446</v>
      </c>
      <c r="DT82" s="401">
        <v>1509</v>
      </c>
      <c r="DU82" s="401">
        <v>509</v>
      </c>
      <c r="DV82" s="401">
        <v>0</v>
      </c>
      <c r="DW82" s="401">
        <v>19501</v>
      </c>
      <c r="DX82" s="401">
        <v>-1497</v>
      </c>
      <c r="DY82" s="401">
        <v>13364</v>
      </c>
      <c r="DZ82" s="401">
        <v>-461</v>
      </c>
      <c r="EA82" s="401">
        <v>0</v>
      </c>
      <c r="EB82" s="401">
        <v>0</v>
      </c>
      <c r="EC82" s="401">
        <v>17000</v>
      </c>
      <c r="ED82" s="401">
        <v>-5000</v>
      </c>
      <c r="EE82" s="401">
        <v>13364</v>
      </c>
      <c r="EF82" s="401">
        <v>-461</v>
      </c>
      <c r="EG82" s="401">
        <v>35000</v>
      </c>
      <c r="EH82" s="401">
        <v>0</v>
      </c>
      <c r="EI82" s="401">
        <v>40000</v>
      </c>
      <c r="EJ82" s="401">
        <v>0</v>
      </c>
    </row>
    <row r="83" spans="1:140" x14ac:dyDescent="0.35">
      <c r="A83" s="398" t="s">
        <v>2029</v>
      </c>
      <c r="B83" s="401">
        <v>0</v>
      </c>
      <c r="C83" s="401">
        <v>4000</v>
      </c>
      <c r="D83" s="401">
        <v>0</v>
      </c>
      <c r="E83" s="401">
        <v>0</v>
      </c>
      <c r="F83" s="401">
        <v>0</v>
      </c>
      <c r="G83" s="401">
        <v>0</v>
      </c>
      <c r="H83" s="401">
        <v>0</v>
      </c>
      <c r="I83" s="401">
        <v>0</v>
      </c>
      <c r="J83" s="401">
        <v>0</v>
      </c>
      <c r="K83" s="401">
        <v>0</v>
      </c>
      <c r="L83" s="401">
        <v>0</v>
      </c>
      <c r="M83" s="401">
        <v>0</v>
      </c>
      <c r="N83" s="401">
        <v>0</v>
      </c>
      <c r="O83" s="401">
        <v>2275</v>
      </c>
      <c r="P83" s="401">
        <v>0</v>
      </c>
      <c r="Q83" s="401">
        <v>846</v>
      </c>
      <c r="R83" s="401">
        <v>0</v>
      </c>
      <c r="S83" s="401">
        <v>0</v>
      </c>
      <c r="T83" s="401">
        <v>0</v>
      </c>
      <c r="U83" s="401">
        <v>750</v>
      </c>
      <c r="V83" s="401">
        <v>0</v>
      </c>
      <c r="W83" s="401">
        <v>0</v>
      </c>
      <c r="X83" s="401">
        <v>0</v>
      </c>
      <c r="Y83" s="401">
        <v>0</v>
      </c>
      <c r="Z83" s="401">
        <v>0</v>
      </c>
      <c r="AA83" s="401">
        <v>0</v>
      </c>
      <c r="AB83" s="401">
        <v>0</v>
      </c>
      <c r="AC83" s="401">
        <v>0</v>
      </c>
      <c r="AD83" s="401">
        <v>0</v>
      </c>
      <c r="AE83" s="401">
        <v>0</v>
      </c>
      <c r="AF83" s="401">
        <v>0</v>
      </c>
      <c r="AG83" s="401">
        <v>0</v>
      </c>
      <c r="AH83" s="401">
        <v>0</v>
      </c>
      <c r="AI83" s="401">
        <v>0</v>
      </c>
      <c r="AJ83" s="401">
        <v>0</v>
      </c>
      <c r="AK83" s="401">
        <v>0</v>
      </c>
      <c r="AL83" s="401">
        <v>0</v>
      </c>
      <c r="AM83" s="401">
        <v>0</v>
      </c>
      <c r="AN83" s="401">
        <v>0</v>
      </c>
      <c r="AO83" s="401">
        <v>7411</v>
      </c>
      <c r="AP83" s="401">
        <v>1437</v>
      </c>
      <c r="AQ83" s="401">
        <v>20</v>
      </c>
      <c r="AR83" s="401">
        <v>0</v>
      </c>
      <c r="AS83" s="401">
        <v>0</v>
      </c>
      <c r="AT83" s="401">
        <v>0</v>
      </c>
      <c r="AU83" s="401">
        <v>3825</v>
      </c>
      <c r="AV83" s="401">
        <v>0</v>
      </c>
      <c r="AW83" s="401">
        <v>0</v>
      </c>
      <c r="AX83" s="401">
        <v>687</v>
      </c>
      <c r="AY83" s="401">
        <v>1065</v>
      </c>
      <c r="AZ83" s="401">
        <v>0</v>
      </c>
      <c r="BA83" s="401">
        <v>0</v>
      </c>
      <c r="BB83" s="401">
        <v>0</v>
      </c>
      <c r="BC83" s="401">
        <v>0</v>
      </c>
      <c r="BD83" s="401">
        <v>0</v>
      </c>
      <c r="BE83" s="401">
        <v>0</v>
      </c>
      <c r="BF83" s="401">
        <v>0</v>
      </c>
      <c r="BG83" s="401">
        <v>0</v>
      </c>
      <c r="BH83" s="401">
        <v>0</v>
      </c>
      <c r="BI83" s="401">
        <v>0</v>
      </c>
      <c r="BJ83" s="401">
        <v>2430</v>
      </c>
      <c r="BK83" s="401">
        <v>0</v>
      </c>
      <c r="BL83" s="401">
        <v>0</v>
      </c>
      <c r="BM83" s="401">
        <v>0</v>
      </c>
      <c r="BN83" s="401">
        <v>0</v>
      </c>
      <c r="BO83" s="401">
        <v>0</v>
      </c>
      <c r="BP83" s="401">
        <v>0</v>
      </c>
      <c r="BQ83" s="401">
        <v>0</v>
      </c>
      <c r="BR83" s="401">
        <v>0</v>
      </c>
      <c r="BS83" s="401">
        <v>0</v>
      </c>
      <c r="BT83" s="401">
        <v>0</v>
      </c>
      <c r="BU83" s="401">
        <v>0</v>
      </c>
      <c r="BV83" s="401">
        <v>0</v>
      </c>
      <c r="BW83" s="401">
        <v>0</v>
      </c>
      <c r="BX83" s="401">
        <v>0</v>
      </c>
      <c r="BY83" s="401">
        <v>0</v>
      </c>
      <c r="BZ83" s="401">
        <v>0</v>
      </c>
      <c r="CA83" s="401">
        <v>0</v>
      </c>
      <c r="CB83" s="401">
        <v>0</v>
      </c>
      <c r="CC83" s="401">
        <v>0</v>
      </c>
      <c r="CD83" s="401">
        <v>0</v>
      </c>
      <c r="CE83" s="401">
        <v>14203</v>
      </c>
      <c r="CF83" s="401">
        <v>0</v>
      </c>
      <c r="CG83" s="401">
        <v>0</v>
      </c>
      <c r="CH83" s="401">
        <v>0</v>
      </c>
      <c r="CI83" s="401">
        <v>0</v>
      </c>
      <c r="CJ83" s="401">
        <v>0</v>
      </c>
      <c r="CK83" s="401">
        <v>0</v>
      </c>
      <c r="CL83" s="401">
        <v>0</v>
      </c>
      <c r="CM83" s="401">
        <v>0</v>
      </c>
      <c r="CN83" s="401">
        <v>0</v>
      </c>
      <c r="CO83" s="401">
        <v>0</v>
      </c>
      <c r="CP83" s="401">
        <v>0</v>
      </c>
      <c r="CQ83" s="401">
        <v>0</v>
      </c>
      <c r="CR83" s="401">
        <v>0</v>
      </c>
      <c r="CS83" s="401">
        <v>0</v>
      </c>
      <c r="CT83" s="401">
        <v>0</v>
      </c>
      <c r="CU83" s="401">
        <v>0</v>
      </c>
      <c r="CV83" s="401">
        <v>0</v>
      </c>
      <c r="CW83" s="401">
        <v>6375</v>
      </c>
      <c r="CX83" s="401">
        <v>562</v>
      </c>
      <c r="CY83" s="401">
        <v>1100</v>
      </c>
      <c r="CZ83" s="401">
        <v>0</v>
      </c>
      <c r="DA83" s="401">
        <v>250</v>
      </c>
      <c r="DB83" s="401">
        <v>0</v>
      </c>
      <c r="DC83" s="401">
        <v>0</v>
      </c>
      <c r="DD83" s="401">
        <v>0</v>
      </c>
      <c r="DE83" s="401">
        <v>0</v>
      </c>
      <c r="DF83" s="401">
        <v>0</v>
      </c>
      <c r="DG83" s="401">
        <v>0</v>
      </c>
      <c r="DH83" s="401">
        <v>0</v>
      </c>
      <c r="DI83" s="401">
        <v>659</v>
      </c>
      <c r="DJ83" s="401">
        <v>41</v>
      </c>
      <c r="DK83" s="401">
        <v>0</v>
      </c>
      <c r="DL83" s="401">
        <v>6498</v>
      </c>
      <c r="DM83" s="401">
        <v>0</v>
      </c>
      <c r="DN83" s="401">
        <v>0</v>
      </c>
      <c r="DO83" s="401">
        <v>0</v>
      </c>
      <c r="DP83" s="401">
        <v>0</v>
      </c>
      <c r="DQ83" s="401">
        <v>0</v>
      </c>
      <c r="DR83" s="401">
        <v>21585</v>
      </c>
      <c r="DS83" s="401">
        <v>3444</v>
      </c>
      <c r="DT83" s="401">
        <v>1620</v>
      </c>
      <c r="DU83" s="401">
        <v>26665</v>
      </c>
      <c r="DV83" s="401">
        <v>0</v>
      </c>
      <c r="DW83" s="401">
        <v>48835</v>
      </c>
      <c r="DX83" s="401">
        <v>25058</v>
      </c>
      <c r="DY83" s="401">
        <v>0</v>
      </c>
      <c r="DZ83" s="401">
        <v>0</v>
      </c>
      <c r="EA83" s="401">
        <v>8392</v>
      </c>
      <c r="EB83" s="401">
        <v>0</v>
      </c>
      <c r="EC83" s="401">
        <v>21423</v>
      </c>
      <c r="ED83" s="401">
        <v>-8783</v>
      </c>
      <c r="EE83" s="401">
        <v>8392</v>
      </c>
      <c r="EF83" s="401">
        <v>0</v>
      </c>
      <c r="EG83" s="401">
        <v>40000</v>
      </c>
      <c r="EH83" s="401">
        <v>0</v>
      </c>
      <c r="EI83" s="401">
        <v>44000</v>
      </c>
      <c r="EJ83" s="401">
        <v>0</v>
      </c>
    </row>
    <row r="84" spans="1:140" x14ac:dyDescent="0.35">
      <c r="A84" s="398" t="s">
        <v>2065</v>
      </c>
      <c r="B84" s="401">
        <v>0</v>
      </c>
      <c r="C84" s="401">
        <v>0</v>
      </c>
      <c r="D84" s="401">
        <v>0</v>
      </c>
      <c r="E84" s="401">
        <v>0</v>
      </c>
      <c r="F84" s="401">
        <v>0</v>
      </c>
      <c r="G84" s="401">
        <v>0</v>
      </c>
      <c r="H84" s="401">
        <v>0</v>
      </c>
      <c r="I84" s="401">
        <v>0</v>
      </c>
      <c r="J84" s="401">
        <v>0</v>
      </c>
      <c r="K84" s="401">
        <v>0</v>
      </c>
      <c r="L84" s="401">
        <v>0</v>
      </c>
      <c r="M84" s="401">
        <v>0</v>
      </c>
      <c r="N84" s="401">
        <v>0</v>
      </c>
      <c r="O84" s="401">
        <v>0</v>
      </c>
      <c r="P84" s="401">
        <v>0</v>
      </c>
      <c r="Q84" s="401">
        <v>324</v>
      </c>
      <c r="R84" s="401">
        <v>0</v>
      </c>
      <c r="S84" s="401">
        <v>0</v>
      </c>
      <c r="T84" s="401">
        <v>0</v>
      </c>
      <c r="U84" s="401">
        <v>0</v>
      </c>
      <c r="V84" s="401">
        <v>0</v>
      </c>
      <c r="W84" s="401">
        <v>0</v>
      </c>
      <c r="X84" s="401">
        <v>0</v>
      </c>
      <c r="Y84" s="401">
        <v>0</v>
      </c>
      <c r="Z84" s="401">
        <v>0</v>
      </c>
      <c r="AA84" s="401">
        <v>0</v>
      </c>
      <c r="AB84" s="401">
        <v>0</v>
      </c>
      <c r="AC84" s="401">
        <v>0</v>
      </c>
      <c r="AD84" s="401">
        <v>0</v>
      </c>
      <c r="AE84" s="401">
        <v>0</v>
      </c>
      <c r="AF84" s="401">
        <v>0</v>
      </c>
      <c r="AG84" s="401">
        <v>0</v>
      </c>
      <c r="AH84" s="401">
        <v>0</v>
      </c>
      <c r="AI84" s="401">
        <v>0</v>
      </c>
      <c r="AJ84" s="401">
        <v>0</v>
      </c>
      <c r="AK84" s="401">
        <v>0</v>
      </c>
      <c r="AL84" s="401">
        <v>0</v>
      </c>
      <c r="AM84" s="401">
        <v>0</v>
      </c>
      <c r="AN84" s="401">
        <v>0</v>
      </c>
      <c r="AO84" s="401">
        <v>891</v>
      </c>
      <c r="AP84" s="401">
        <v>897</v>
      </c>
      <c r="AQ84" s="401">
        <v>0</v>
      </c>
      <c r="AR84" s="401">
        <v>0</v>
      </c>
      <c r="AS84" s="401">
        <v>0</v>
      </c>
      <c r="AT84" s="401">
        <v>0</v>
      </c>
      <c r="AU84" s="401">
        <v>0</v>
      </c>
      <c r="AV84" s="401">
        <v>0</v>
      </c>
      <c r="AW84" s="401">
        <v>0</v>
      </c>
      <c r="AX84" s="401">
        <v>371</v>
      </c>
      <c r="AY84" s="401">
        <v>0</v>
      </c>
      <c r="AZ84" s="401">
        <v>0</v>
      </c>
      <c r="BA84" s="401">
        <v>0</v>
      </c>
      <c r="BB84" s="401">
        <v>0</v>
      </c>
      <c r="BC84" s="401">
        <v>0</v>
      </c>
      <c r="BD84" s="401">
        <v>0</v>
      </c>
      <c r="BE84" s="401">
        <v>0</v>
      </c>
      <c r="BF84" s="401">
        <v>0</v>
      </c>
      <c r="BG84" s="401">
        <v>0</v>
      </c>
      <c r="BH84" s="401">
        <v>0</v>
      </c>
      <c r="BI84" s="401">
        <v>0</v>
      </c>
      <c r="BJ84" s="401">
        <v>60</v>
      </c>
      <c r="BK84" s="401">
        <v>0</v>
      </c>
      <c r="BL84" s="401">
        <v>0</v>
      </c>
      <c r="BM84" s="401">
        <v>0</v>
      </c>
      <c r="BN84" s="401">
        <v>0</v>
      </c>
      <c r="BO84" s="401">
        <v>0</v>
      </c>
      <c r="BP84" s="401">
        <v>0</v>
      </c>
      <c r="BQ84" s="401">
        <v>0</v>
      </c>
      <c r="BR84" s="401">
        <v>0</v>
      </c>
      <c r="BS84" s="401">
        <v>0</v>
      </c>
      <c r="BT84" s="401">
        <v>0</v>
      </c>
      <c r="BU84" s="401">
        <v>0</v>
      </c>
      <c r="BV84" s="401">
        <v>0</v>
      </c>
      <c r="BW84" s="401">
        <v>0</v>
      </c>
      <c r="BX84" s="401">
        <v>0</v>
      </c>
      <c r="BY84" s="401">
        <v>0</v>
      </c>
      <c r="BZ84" s="401">
        <v>0</v>
      </c>
      <c r="CA84" s="401">
        <v>0</v>
      </c>
      <c r="CB84" s="401">
        <v>0</v>
      </c>
      <c r="CC84" s="401">
        <v>0</v>
      </c>
      <c r="CD84" s="401">
        <v>0</v>
      </c>
      <c r="CE84" s="401">
        <v>1041</v>
      </c>
      <c r="CF84" s="401">
        <v>0</v>
      </c>
      <c r="CG84" s="401">
        <v>0</v>
      </c>
      <c r="CH84" s="401">
        <v>0</v>
      </c>
      <c r="CI84" s="401">
        <v>0</v>
      </c>
      <c r="CJ84" s="401">
        <v>0</v>
      </c>
      <c r="CK84" s="401">
        <v>0</v>
      </c>
      <c r="CL84" s="401">
        <v>0</v>
      </c>
      <c r="CM84" s="401">
        <v>0</v>
      </c>
      <c r="CN84" s="401">
        <v>6795</v>
      </c>
      <c r="CO84" s="401">
        <v>0</v>
      </c>
      <c r="CP84" s="401">
        <v>0</v>
      </c>
      <c r="CQ84" s="401">
        <v>0</v>
      </c>
      <c r="CR84" s="401">
        <v>0</v>
      </c>
      <c r="CS84" s="401">
        <v>0</v>
      </c>
      <c r="CT84" s="401">
        <v>0</v>
      </c>
      <c r="CU84" s="401">
        <v>0</v>
      </c>
      <c r="CV84" s="401">
        <v>0</v>
      </c>
      <c r="CW84" s="401">
        <v>0</v>
      </c>
      <c r="CX84" s="401">
        <v>0</v>
      </c>
      <c r="CY84" s="401">
        <v>0</v>
      </c>
      <c r="CZ84" s="401">
        <v>0</v>
      </c>
      <c r="DA84" s="401">
        <v>0</v>
      </c>
      <c r="DB84" s="401">
        <v>0</v>
      </c>
      <c r="DC84" s="401">
        <v>0</v>
      </c>
      <c r="DD84" s="401">
        <v>0</v>
      </c>
      <c r="DE84" s="401">
        <v>0</v>
      </c>
      <c r="DF84" s="401">
        <v>0</v>
      </c>
      <c r="DG84" s="401">
        <v>0</v>
      </c>
      <c r="DH84" s="401">
        <v>0</v>
      </c>
      <c r="DI84" s="401">
        <v>2051</v>
      </c>
      <c r="DJ84" s="401">
        <v>0</v>
      </c>
      <c r="DK84" s="401">
        <v>0</v>
      </c>
      <c r="DL84" s="401">
        <v>710</v>
      </c>
      <c r="DM84" s="401">
        <v>9550</v>
      </c>
      <c r="DN84" s="401">
        <v>0</v>
      </c>
      <c r="DO84" s="401">
        <v>0</v>
      </c>
      <c r="DP84" s="401">
        <v>0</v>
      </c>
      <c r="DQ84" s="401">
        <v>0</v>
      </c>
      <c r="DR84" s="401">
        <v>10447</v>
      </c>
      <c r="DS84" s="401">
        <v>0</v>
      </c>
      <c r="DT84" s="401">
        <v>9481</v>
      </c>
      <c r="DU84" s="401">
        <v>2762</v>
      </c>
      <c r="DV84" s="401">
        <v>0</v>
      </c>
      <c r="DW84" s="401">
        <v>4736</v>
      </c>
      <c r="DX84" s="401">
        <v>2838</v>
      </c>
      <c r="DY84" s="401">
        <v>191</v>
      </c>
      <c r="DZ84" s="401">
        <v>-153</v>
      </c>
      <c r="EA84" s="401">
        <v>0</v>
      </c>
      <c r="EB84" s="401">
        <v>0</v>
      </c>
      <c r="EC84" s="401">
        <v>15000</v>
      </c>
      <c r="ED84" s="401">
        <v>0</v>
      </c>
      <c r="EE84" s="401">
        <v>191</v>
      </c>
      <c r="EF84" s="401">
        <v>-153</v>
      </c>
      <c r="EG84" s="401">
        <v>5137</v>
      </c>
      <c r="EH84" s="401">
        <v>18</v>
      </c>
      <c r="EI84" s="401">
        <v>10537</v>
      </c>
      <c r="EJ84" s="401">
        <v>419</v>
      </c>
    </row>
    <row r="85" spans="1:140" x14ac:dyDescent="0.35">
      <c r="A85" s="398" t="s">
        <v>2125</v>
      </c>
      <c r="B85" s="401">
        <v>0</v>
      </c>
      <c r="C85" s="401">
        <v>0</v>
      </c>
      <c r="D85" s="401">
        <v>0</v>
      </c>
      <c r="E85" s="401">
        <v>0</v>
      </c>
      <c r="F85" s="401">
        <v>0</v>
      </c>
      <c r="G85" s="401">
        <v>0</v>
      </c>
      <c r="H85" s="401">
        <v>0</v>
      </c>
      <c r="I85" s="401">
        <v>0</v>
      </c>
      <c r="J85" s="401">
        <v>0</v>
      </c>
      <c r="K85" s="401">
        <v>0</v>
      </c>
      <c r="L85" s="401">
        <v>0</v>
      </c>
      <c r="M85" s="401">
        <v>0</v>
      </c>
      <c r="N85" s="401">
        <v>0</v>
      </c>
      <c r="O85" s="401">
        <v>0</v>
      </c>
      <c r="P85" s="401">
        <v>0</v>
      </c>
      <c r="Q85" s="401">
        <v>30</v>
      </c>
      <c r="R85" s="401">
        <v>0</v>
      </c>
      <c r="S85" s="401">
        <v>0</v>
      </c>
      <c r="T85" s="401">
        <v>0</v>
      </c>
      <c r="U85" s="401">
        <v>0</v>
      </c>
      <c r="V85" s="401">
        <v>0</v>
      </c>
      <c r="W85" s="401">
        <v>7423</v>
      </c>
      <c r="X85" s="401">
        <v>0</v>
      </c>
      <c r="Y85" s="401">
        <v>0</v>
      </c>
      <c r="Z85" s="401">
        <v>0</v>
      </c>
      <c r="AA85" s="401">
        <v>0</v>
      </c>
      <c r="AB85" s="401">
        <v>0</v>
      </c>
      <c r="AC85" s="401">
        <v>0</v>
      </c>
      <c r="AD85" s="401">
        <v>0</v>
      </c>
      <c r="AE85" s="401">
        <v>0</v>
      </c>
      <c r="AF85" s="401">
        <v>0</v>
      </c>
      <c r="AG85" s="401">
        <v>0</v>
      </c>
      <c r="AH85" s="401">
        <v>0</v>
      </c>
      <c r="AI85" s="401">
        <v>0</v>
      </c>
      <c r="AJ85" s="401">
        <v>0</v>
      </c>
      <c r="AK85" s="401">
        <v>0</v>
      </c>
      <c r="AL85" s="401">
        <v>0</v>
      </c>
      <c r="AM85" s="401">
        <v>0</v>
      </c>
      <c r="AN85" s="401">
        <v>0</v>
      </c>
      <c r="AO85" s="401">
        <v>700</v>
      </c>
      <c r="AP85" s="401">
        <v>2035</v>
      </c>
      <c r="AQ85" s="401">
        <v>0</v>
      </c>
      <c r="AR85" s="401">
        <v>0</v>
      </c>
      <c r="AS85" s="401">
        <v>0</v>
      </c>
      <c r="AT85" s="401">
        <v>0</v>
      </c>
      <c r="AU85" s="401">
        <v>10</v>
      </c>
      <c r="AV85" s="401">
        <v>224</v>
      </c>
      <c r="AW85" s="401">
        <v>0</v>
      </c>
      <c r="AX85" s="401">
        <v>96</v>
      </c>
      <c r="AY85" s="401">
        <v>0</v>
      </c>
      <c r="AZ85" s="401">
        <v>0</v>
      </c>
      <c r="BA85" s="401">
        <v>0</v>
      </c>
      <c r="BB85" s="401">
        <v>0</v>
      </c>
      <c r="BC85" s="401">
        <v>0</v>
      </c>
      <c r="BD85" s="401">
        <v>0</v>
      </c>
      <c r="BE85" s="401">
        <v>0</v>
      </c>
      <c r="BF85" s="401">
        <v>0</v>
      </c>
      <c r="BG85" s="401">
        <v>0</v>
      </c>
      <c r="BH85" s="401">
        <v>0</v>
      </c>
      <c r="BI85" s="401">
        <v>0</v>
      </c>
      <c r="BJ85" s="401">
        <v>0</v>
      </c>
      <c r="BK85" s="401">
        <v>0</v>
      </c>
      <c r="BL85" s="401">
        <v>0</v>
      </c>
      <c r="BM85" s="401">
        <v>0</v>
      </c>
      <c r="BN85" s="401">
        <v>0</v>
      </c>
      <c r="BO85" s="401">
        <v>0</v>
      </c>
      <c r="BP85" s="401">
        <v>0</v>
      </c>
      <c r="BQ85" s="401">
        <v>0</v>
      </c>
      <c r="BR85" s="401">
        <v>0</v>
      </c>
      <c r="BS85" s="401">
        <v>0</v>
      </c>
      <c r="BT85" s="401">
        <v>0</v>
      </c>
      <c r="BU85" s="401">
        <v>0</v>
      </c>
      <c r="BV85" s="401">
        <v>0</v>
      </c>
      <c r="BW85" s="401">
        <v>0</v>
      </c>
      <c r="BX85" s="401">
        <v>0</v>
      </c>
      <c r="BY85" s="401">
        <v>0</v>
      </c>
      <c r="BZ85" s="401">
        <v>0</v>
      </c>
      <c r="CA85" s="401">
        <v>0</v>
      </c>
      <c r="CB85" s="401">
        <v>0</v>
      </c>
      <c r="CC85" s="401">
        <v>0</v>
      </c>
      <c r="CD85" s="401">
        <v>0</v>
      </c>
      <c r="CE85" s="401">
        <v>0</v>
      </c>
      <c r="CF85" s="401">
        <v>0</v>
      </c>
      <c r="CG85" s="401">
        <v>0</v>
      </c>
      <c r="CH85" s="401">
        <v>0</v>
      </c>
      <c r="CI85" s="401">
        <v>0</v>
      </c>
      <c r="CJ85" s="401">
        <v>0</v>
      </c>
      <c r="CK85" s="401">
        <v>0</v>
      </c>
      <c r="CL85" s="401">
        <v>0</v>
      </c>
      <c r="CM85" s="401">
        <v>0</v>
      </c>
      <c r="CN85" s="401">
        <v>455</v>
      </c>
      <c r="CO85" s="401">
        <v>0</v>
      </c>
      <c r="CP85" s="401">
        <v>0</v>
      </c>
      <c r="CQ85" s="401">
        <v>0</v>
      </c>
      <c r="CR85" s="401">
        <v>0</v>
      </c>
      <c r="CS85" s="401">
        <v>0</v>
      </c>
      <c r="CT85" s="401">
        <v>32</v>
      </c>
      <c r="CU85" s="401">
        <v>0</v>
      </c>
      <c r="CV85" s="401">
        <v>0</v>
      </c>
      <c r="CW85" s="401">
        <v>0</v>
      </c>
      <c r="CX85" s="401">
        <v>0</v>
      </c>
      <c r="CY85" s="401">
        <v>0</v>
      </c>
      <c r="CZ85" s="401">
        <v>0</v>
      </c>
      <c r="DA85" s="401">
        <v>0</v>
      </c>
      <c r="DB85" s="401">
        <v>0</v>
      </c>
      <c r="DC85" s="401">
        <v>0</v>
      </c>
      <c r="DD85" s="401">
        <v>0</v>
      </c>
      <c r="DE85" s="401">
        <v>0</v>
      </c>
      <c r="DF85" s="401">
        <v>0</v>
      </c>
      <c r="DG85" s="401">
        <v>0</v>
      </c>
      <c r="DH85" s="401">
        <v>0</v>
      </c>
      <c r="DI85" s="401">
        <v>460</v>
      </c>
      <c r="DJ85" s="401">
        <v>0</v>
      </c>
      <c r="DK85" s="401">
        <v>0</v>
      </c>
      <c r="DL85" s="401">
        <v>0</v>
      </c>
      <c r="DM85" s="401">
        <v>0</v>
      </c>
      <c r="DN85" s="401">
        <v>0</v>
      </c>
      <c r="DO85" s="401">
        <v>0</v>
      </c>
      <c r="DP85" s="401">
        <v>0</v>
      </c>
      <c r="DQ85" s="401">
        <v>0</v>
      </c>
      <c r="DR85" s="401">
        <v>9613</v>
      </c>
      <c r="DS85" s="401">
        <v>0</v>
      </c>
      <c r="DT85" s="401">
        <v>1052</v>
      </c>
      <c r="DU85" s="401">
        <v>800</v>
      </c>
      <c r="DV85" s="401">
        <v>0</v>
      </c>
      <c r="DW85" s="401">
        <v>23719</v>
      </c>
      <c r="DX85" s="401">
        <v>126</v>
      </c>
      <c r="DY85" s="401">
        <v>26371</v>
      </c>
      <c r="DZ85" s="401">
        <v>-642</v>
      </c>
      <c r="EA85" s="401">
        <v>0</v>
      </c>
      <c r="EB85" s="401">
        <v>0</v>
      </c>
      <c r="EC85" s="401">
        <v>21000</v>
      </c>
      <c r="ED85" s="401">
        <v>-7400</v>
      </c>
      <c r="EE85" s="401">
        <v>26371</v>
      </c>
      <c r="EF85" s="401">
        <v>-642</v>
      </c>
      <c r="EG85" s="401">
        <v>35000</v>
      </c>
      <c r="EH85" s="401">
        <v>0</v>
      </c>
      <c r="EI85" s="401">
        <v>50000</v>
      </c>
      <c r="EJ85" s="401">
        <v>0</v>
      </c>
    </row>
    <row r="86" spans="1:140" x14ac:dyDescent="0.35">
      <c r="A86" s="398" t="s">
        <v>1343</v>
      </c>
      <c r="B86" s="401">
        <v>0</v>
      </c>
      <c r="C86" s="401">
        <v>0</v>
      </c>
      <c r="D86" s="401">
        <v>0</v>
      </c>
      <c r="E86" s="401">
        <v>0</v>
      </c>
      <c r="F86" s="401">
        <v>0</v>
      </c>
      <c r="G86" s="401">
        <v>0</v>
      </c>
      <c r="H86" s="401">
        <v>0</v>
      </c>
      <c r="I86" s="401">
        <v>0</v>
      </c>
      <c r="J86" s="401">
        <v>0</v>
      </c>
      <c r="K86" s="401">
        <v>0</v>
      </c>
      <c r="L86" s="401">
        <v>0</v>
      </c>
      <c r="M86" s="401">
        <v>0</v>
      </c>
      <c r="N86" s="401">
        <v>0</v>
      </c>
      <c r="O86" s="401">
        <v>0</v>
      </c>
      <c r="P86" s="401">
        <v>0</v>
      </c>
      <c r="Q86" s="401">
        <v>0</v>
      </c>
      <c r="R86" s="401">
        <v>0</v>
      </c>
      <c r="S86" s="401">
        <v>0</v>
      </c>
      <c r="T86" s="401">
        <v>0</v>
      </c>
      <c r="U86" s="401">
        <v>0</v>
      </c>
      <c r="V86" s="401">
        <v>0</v>
      </c>
      <c r="W86" s="401">
        <v>0</v>
      </c>
      <c r="X86" s="401">
        <v>0</v>
      </c>
      <c r="Y86" s="401">
        <v>0</v>
      </c>
      <c r="Z86" s="401">
        <v>0</v>
      </c>
      <c r="AA86" s="401">
        <v>0</v>
      </c>
      <c r="AB86" s="401">
        <v>0</v>
      </c>
      <c r="AC86" s="401">
        <v>0</v>
      </c>
      <c r="AD86" s="401">
        <v>0</v>
      </c>
      <c r="AE86" s="401">
        <v>0</v>
      </c>
      <c r="AF86" s="401">
        <v>0</v>
      </c>
      <c r="AG86" s="401">
        <v>0</v>
      </c>
      <c r="AH86" s="401">
        <v>0</v>
      </c>
      <c r="AI86" s="401">
        <v>0</v>
      </c>
      <c r="AJ86" s="401">
        <v>0</v>
      </c>
      <c r="AK86" s="401">
        <v>0</v>
      </c>
      <c r="AL86" s="401">
        <v>0</v>
      </c>
      <c r="AM86" s="401">
        <v>0</v>
      </c>
      <c r="AN86" s="401">
        <v>0</v>
      </c>
      <c r="AO86" s="401">
        <v>15418</v>
      </c>
      <c r="AP86" s="401">
        <v>1200</v>
      </c>
      <c r="AQ86" s="401">
        <v>0</v>
      </c>
      <c r="AR86" s="401">
        <v>7190</v>
      </c>
      <c r="AS86" s="401">
        <v>85</v>
      </c>
      <c r="AT86" s="401">
        <v>0</v>
      </c>
      <c r="AU86" s="401">
        <v>785</v>
      </c>
      <c r="AV86" s="401">
        <v>0</v>
      </c>
      <c r="AW86" s="401">
        <v>0</v>
      </c>
      <c r="AX86" s="401">
        <v>0</v>
      </c>
      <c r="AY86" s="401">
        <v>0</v>
      </c>
      <c r="AZ86" s="401">
        <v>0</v>
      </c>
      <c r="BA86" s="401">
        <v>180</v>
      </c>
      <c r="BB86" s="401">
        <v>0</v>
      </c>
      <c r="BC86" s="401">
        <v>0</v>
      </c>
      <c r="BD86" s="401">
        <v>0</v>
      </c>
      <c r="BE86" s="401">
        <v>0</v>
      </c>
      <c r="BF86" s="401">
        <v>0</v>
      </c>
      <c r="BG86" s="401">
        <v>125</v>
      </c>
      <c r="BH86" s="401">
        <v>0</v>
      </c>
      <c r="BI86" s="401">
        <v>0</v>
      </c>
      <c r="BJ86" s="401">
        <v>554</v>
      </c>
      <c r="BK86" s="401">
        <v>0</v>
      </c>
      <c r="BL86" s="401">
        <v>0</v>
      </c>
      <c r="BM86" s="401">
        <v>0</v>
      </c>
      <c r="BN86" s="401">
        <v>0</v>
      </c>
      <c r="BO86" s="401">
        <v>0</v>
      </c>
      <c r="BP86" s="401">
        <v>0</v>
      </c>
      <c r="BQ86" s="401">
        <v>0</v>
      </c>
      <c r="BR86" s="401">
        <v>0</v>
      </c>
      <c r="BS86" s="401">
        <v>0</v>
      </c>
      <c r="BT86" s="401">
        <v>0</v>
      </c>
      <c r="BU86" s="401">
        <v>0</v>
      </c>
      <c r="BV86" s="401">
        <v>0</v>
      </c>
      <c r="BW86" s="401">
        <v>0</v>
      </c>
      <c r="BX86" s="401">
        <v>0</v>
      </c>
      <c r="BY86" s="401">
        <v>0</v>
      </c>
      <c r="BZ86" s="401">
        <v>0</v>
      </c>
      <c r="CA86" s="401">
        <v>0</v>
      </c>
      <c r="CB86" s="401">
        <v>0</v>
      </c>
      <c r="CC86" s="401">
        <v>0</v>
      </c>
      <c r="CD86" s="401">
        <v>0</v>
      </c>
      <c r="CE86" s="401">
        <v>348</v>
      </c>
      <c r="CF86" s="401">
        <v>0</v>
      </c>
      <c r="CG86" s="401">
        <v>0</v>
      </c>
      <c r="CH86" s="401">
        <v>0</v>
      </c>
      <c r="CI86" s="401">
        <v>0</v>
      </c>
      <c r="CJ86" s="401">
        <v>0</v>
      </c>
      <c r="CK86" s="401">
        <v>0</v>
      </c>
      <c r="CL86" s="401">
        <v>0</v>
      </c>
      <c r="CM86" s="401">
        <v>0</v>
      </c>
      <c r="CN86" s="401">
        <v>0</v>
      </c>
      <c r="CO86" s="401">
        <v>0</v>
      </c>
      <c r="CP86" s="401">
        <v>0</v>
      </c>
      <c r="CQ86" s="401">
        <v>0</v>
      </c>
      <c r="CR86" s="401">
        <v>0</v>
      </c>
      <c r="CS86" s="401">
        <v>0</v>
      </c>
      <c r="CT86" s="401">
        <v>0</v>
      </c>
      <c r="CU86" s="401">
        <v>0</v>
      </c>
      <c r="CV86" s="401">
        <v>0</v>
      </c>
      <c r="CW86" s="401">
        <v>0</v>
      </c>
      <c r="CX86" s="401">
        <v>2940</v>
      </c>
      <c r="CY86" s="401">
        <v>0</v>
      </c>
      <c r="CZ86" s="401">
        <v>0</v>
      </c>
      <c r="DA86" s="401">
        <v>0</v>
      </c>
      <c r="DB86" s="401">
        <v>0</v>
      </c>
      <c r="DC86" s="401">
        <v>0</v>
      </c>
      <c r="DD86" s="401">
        <v>0</v>
      </c>
      <c r="DE86" s="401">
        <v>0</v>
      </c>
      <c r="DF86" s="401">
        <v>0</v>
      </c>
      <c r="DG86" s="401">
        <v>0</v>
      </c>
      <c r="DH86" s="401">
        <v>0</v>
      </c>
      <c r="DI86" s="401">
        <v>974</v>
      </c>
      <c r="DJ86" s="401">
        <v>0</v>
      </c>
      <c r="DK86" s="401">
        <v>0</v>
      </c>
      <c r="DL86" s="401">
        <v>0</v>
      </c>
      <c r="DM86" s="401">
        <v>1016</v>
      </c>
      <c r="DN86" s="401">
        <v>0</v>
      </c>
      <c r="DO86" s="401">
        <v>0</v>
      </c>
      <c r="DP86" s="401">
        <v>0</v>
      </c>
      <c r="DQ86" s="401">
        <v>0</v>
      </c>
      <c r="DR86" s="401">
        <v>11331</v>
      </c>
      <c r="DS86" s="401">
        <v>651</v>
      </c>
      <c r="DT86" s="401">
        <v>7655</v>
      </c>
      <c r="DU86" s="401">
        <v>11178</v>
      </c>
      <c r="DV86" s="401">
        <v>0</v>
      </c>
      <c r="DW86" s="401">
        <v>206830</v>
      </c>
      <c r="DX86" s="401">
        <v>9254</v>
      </c>
      <c r="DY86" s="401">
        <v>178910</v>
      </c>
      <c r="DZ86" s="401">
        <v>2126</v>
      </c>
      <c r="EA86" s="401">
        <v>5100</v>
      </c>
      <c r="EB86" s="401">
        <v>-400</v>
      </c>
      <c r="EC86" s="401">
        <v>6000</v>
      </c>
      <c r="ED86" s="401">
        <v>-2000</v>
      </c>
      <c r="EE86" s="401">
        <v>184010</v>
      </c>
      <c r="EF86" s="401">
        <v>1726</v>
      </c>
      <c r="EG86" s="401">
        <v>242950</v>
      </c>
      <c r="EH86" s="401">
        <v>10740</v>
      </c>
      <c r="EI86" s="401">
        <v>253810</v>
      </c>
      <c r="EJ86" s="401">
        <v>11220</v>
      </c>
    </row>
    <row r="87" spans="1:140" x14ac:dyDescent="0.35">
      <c r="A87" s="398" t="s">
        <v>1466</v>
      </c>
      <c r="B87" s="401">
        <v>0</v>
      </c>
      <c r="C87" s="401">
        <v>0</v>
      </c>
      <c r="D87" s="401">
        <v>0</v>
      </c>
      <c r="E87" s="401">
        <v>0</v>
      </c>
      <c r="F87" s="401">
        <v>0</v>
      </c>
      <c r="G87" s="401">
        <v>0</v>
      </c>
      <c r="H87" s="401">
        <v>0</v>
      </c>
      <c r="I87" s="401">
        <v>0</v>
      </c>
      <c r="J87" s="401">
        <v>0</v>
      </c>
      <c r="K87" s="401">
        <v>0</v>
      </c>
      <c r="L87" s="401">
        <v>0</v>
      </c>
      <c r="M87" s="401">
        <v>0</v>
      </c>
      <c r="N87" s="401">
        <v>0</v>
      </c>
      <c r="O87" s="401">
        <v>0</v>
      </c>
      <c r="P87" s="401">
        <v>0</v>
      </c>
      <c r="Q87" s="401">
        <v>0</v>
      </c>
      <c r="R87" s="401">
        <v>0</v>
      </c>
      <c r="S87" s="401">
        <v>0</v>
      </c>
      <c r="T87" s="401">
        <v>0</v>
      </c>
      <c r="U87" s="401">
        <v>0</v>
      </c>
      <c r="V87" s="401">
        <v>0</v>
      </c>
      <c r="W87" s="401">
        <v>0</v>
      </c>
      <c r="X87" s="401">
        <v>0</v>
      </c>
      <c r="Y87" s="401">
        <v>0</v>
      </c>
      <c r="Z87" s="401">
        <v>0</v>
      </c>
      <c r="AA87" s="401">
        <v>0</v>
      </c>
      <c r="AB87" s="401">
        <v>0</v>
      </c>
      <c r="AC87" s="401">
        <v>0</v>
      </c>
      <c r="AD87" s="401">
        <v>0</v>
      </c>
      <c r="AE87" s="401">
        <v>0</v>
      </c>
      <c r="AF87" s="401">
        <v>0</v>
      </c>
      <c r="AG87" s="401">
        <v>0</v>
      </c>
      <c r="AH87" s="401">
        <v>0</v>
      </c>
      <c r="AI87" s="401">
        <v>0</v>
      </c>
      <c r="AJ87" s="401">
        <v>0</v>
      </c>
      <c r="AK87" s="401">
        <v>0</v>
      </c>
      <c r="AL87" s="401">
        <v>0</v>
      </c>
      <c r="AM87" s="401">
        <v>0</v>
      </c>
      <c r="AN87" s="401">
        <v>0</v>
      </c>
      <c r="AO87" s="401">
        <v>5446</v>
      </c>
      <c r="AP87" s="401">
        <v>3250</v>
      </c>
      <c r="AQ87" s="401">
        <v>5130</v>
      </c>
      <c r="AR87" s="401">
        <v>340</v>
      </c>
      <c r="AS87" s="401">
        <v>790</v>
      </c>
      <c r="AT87" s="401">
        <v>0</v>
      </c>
      <c r="AU87" s="401">
        <v>0</v>
      </c>
      <c r="AV87" s="401">
        <v>0</v>
      </c>
      <c r="AW87" s="401">
        <v>0</v>
      </c>
      <c r="AX87" s="401">
        <v>0</v>
      </c>
      <c r="AY87" s="401">
        <v>0</v>
      </c>
      <c r="AZ87" s="401">
        <v>0</v>
      </c>
      <c r="BA87" s="401">
        <v>0</v>
      </c>
      <c r="BB87" s="401">
        <v>0</v>
      </c>
      <c r="BC87" s="401">
        <v>0</v>
      </c>
      <c r="BD87" s="401">
        <v>0</v>
      </c>
      <c r="BE87" s="401">
        <v>0</v>
      </c>
      <c r="BF87" s="401">
        <v>0</v>
      </c>
      <c r="BG87" s="401">
        <v>0</v>
      </c>
      <c r="BH87" s="401">
        <v>0</v>
      </c>
      <c r="BI87" s="401">
        <v>0</v>
      </c>
      <c r="BJ87" s="401">
        <v>35</v>
      </c>
      <c r="BK87" s="401">
        <v>0</v>
      </c>
      <c r="BL87" s="401">
        <v>0</v>
      </c>
      <c r="BM87" s="401">
        <v>0</v>
      </c>
      <c r="BN87" s="401">
        <v>0</v>
      </c>
      <c r="BO87" s="401">
        <v>0</v>
      </c>
      <c r="BP87" s="401">
        <v>0</v>
      </c>
      <c r="BQ87" s="401">
        <v>0</v>
      </c>
      <c r="BR87" s="401">
        <v>0</v>
      </c>
      <c r="BS87" s="401">
        <v>0</v>
      </c>
      <c r="BT87" s="401">
        <v>0</v>
      </c>
      <c r="BU87" s="401">
        <v>0</v>
      </c>
      <c r="BV87" s="401">
        <v>0</v>
      </c>
      <c r="BW87" s="401">
        <v>0</v>
      </c>
      <c r="BX87" s="401">
        <v>0</v>
      </c>
      <c r="BY87" s="401">
        <v>0</v>
      </c>
      <c r="BZ87" s="401">
        <v>0</v>
      </c>
      <c r="CA87" s="401">
        <v>0</v>
      </c>
      <c r="CB87" s="401">
        <v>0</v>
      </c>
      <c r="CC87" s="401">
        <v>0</v>
      </c>
      <c r="CD87" s="401">
        <v>0</v>
      </c>
      <c r="CE87" s="401">
        <v>0</v>
      </c>
      <c r="CF87" s="401">
        <v>821</v>
      </c>
      <c r="CG87" s="401">
        <v>0</v>
      </c>
      <c r="CH87" s="401">
        <v>0</v>
      </c>
      <c r="CI87" s="401">
        <v>0</v>
      </c>
      <c r="CJ87" s="401">
        <v>0</v>
      </c>
      <c r="CK87" s="401">
        <v>0</v>
      </c>
      <c r="CL87" s="401">
        <v>0</v>
      </c>
      <c r="CM87" s="401">
        <v>0</v>
      </c>
      <c r="CN87" s="401">
        <v>0</v>
      </c>
      <c r="CO87" s="401">
        <v>0</v>
      </c>
      <c r="CP87" s="401">
        <v>0</v>
      </c>
      <c r="CQ87" s="401">
        <v>0</v>
      </c>
      <c r="CR87" s="401">
        <v>0</v>
      </c>
      <c r="CS87" s="401">
        <v>0</v>
      </c>
      <c r="CT87" s="401">
        <v>0</v>
      </c>
      <c r="CU87" s="401">
        <v>0</v>
      </c>
      <c r="CV87" s="401">
        <v>0</v>
      </c>
      <c r="CW87" s="401">
        <v>0</v>
      </c>
      <c r="CX87" s="401">
        <v>0</v>
      </c>
      <c r="CY87" s="401">
        <v>0</v>
      </c>
      <c r="CZ87" s="401">
        <v>200</v>
      </c>
      <c r="DA87" s="401">
        <v>0</v>
      </c>
      <c r="DB87" s="401">
        <v>0</v>
      </c>
      <c r="DC87" s="401">
        <v>0</v>
      </c>
      <c r="DD87" s="401">
        <v>0</v>
      </c>
      <c r="DE87" s="401">
        <v>0</v>
      </c>
      <c r="DF87" s="401">
        <v>0</v>
      </c>
      <c r="DG87" s="401">
        <v>0</v>
      </c>
      <c r="DH87" s="401">
        <v>0</v>
      </c>
      <c r="DI87" s="401">
        <v>0</v>
      </c>
      <c r="DJ87" s="401">
        <v>0</v>
      </c>
      <c r="DK87" s="401">
        <v>0</v>
      </c>
      <c r="DL87" s="401">
        <v>1520</v>
      </c>
      <c r="DM87" s="401">
        <v>0</v>
      </c>
      <c r="DN87" s="401">
        <v>0</v>
      </c>
      <c r="DO87" s="401">
        <v>250</v>
      </c>
      <c r="DP87" s="401">
        <v>0</v>
      </c>
      <c r="DQ87" s="401">
        <v>0</v>
      </c>
      <c r="DR87" s="401">
        <v>4033</v>
      </c>
      <c r="DS87" s="401">
        <v>952</v>
      </c>
      <c r="DT87" s="401">
        <v>0</v>
      </c>
      <c r="DU87" s="401">
        <v>7667</v>
      </c>
      <c r="DV87" s="401">
        <v>0</v>
      </c>
      <c r="DW87" s="401">
        <v>92527</v>
      </c>
      <c r="DX87" s="401">
        <v>-4985</v>
      </c>
      <c r="DY87" s="401">
        <v>70195</v>
      </c>
      <c r="DZ87" s="401">
        <v>-2542</v>
      </c>
      <c r="EA87" s="401">
        <v>38690</v>
      </c>
      <c r="EB87" s="401">
        <v>-9829</v>
      </c>
      <c r="EC87" s="401">
        <v>26197</v>
      </c>
      <c r="ED87" s="401">
        <v>2453</v>
      </c>
      <c r="EE87" s="401">
        <v>108885</v>
      </c>
      <c r="EF87" s="401">
        <v>-12371</v>
      </c>
      <c r="EG87" s="401">
        <v>135000</v>
      </c>
      <c r="EH87" s="401">
        <v>0</v>
      </c>
      <c r="EI87" s="401">
        <v>140000</v>
      </c>
      <c r="EJ87" s="401">
        <v>0</v>
      </c>
    </row>
    <row r="88" spans="1:140" x14ac:dyDescent="0.35">
      <c r="A88" s="398" t="s">
        <v>1597</v>
      </c>
      <c r="B88" s="401">
        <v>0</v>
      </c>
      <c r="C88" s="401">
        <v>0</v>
      </c>
      <c r="D88" s="401">
        <v>0</v>
      </c>
      <c r="E88" s="401">
        <v>0</v>
      </c>
      <c r="F88" s="401">
        <v>0</v>
      </c>
      <c r="G88" s="401">
        <v>0</v>
      </c>
      <c r="H88" s="401">
        <v>0</v>
      </c>
      <c r="I88" s="401">
        <v>0</v>
      </c>
      <c r="J88" s="401">
        <v>0</v>
      </c>
      <c r="K88" s="401">
        <v>0</v>
      </c>
      <c r="L88" s="401">
        <v>0</v>
      </c>
      <c r="M88" s="401">
        <v>0</v>
      </c>
      <c r="N88" s="401">
        <v>530</v>
      </c>
      <c r="O88" s="401">
        <v>0</v>
      </c>
      <c r="P88" s="401">
        <v>0</v>
      </c>
      <c r="Q88" s="401">
        <v>10</v>
      </c>
      <c r="R88" s="401">
        <v>0</v>
      </c>
      <c r="S88" s="401">
        <v>0</v>
      </c>
      <c r="T88" s="401">
        <v>0</v>
      </c>
      <c r="U88" s="401">
        <v>0</v>
      </c>
      <c r="V88" s="401">
        <v>0</v>
      </c>
      <c r="W88" s="401">
        <v>0</v>
      </c>
      <c r="X88" s="401">
        <v>0</v>
      </c>
      <c r="Y88" s="401">
        <v>0</v>
      </c>
      <c r="Z88" s="401">
        <v>0</v>
      </c>
      <c r="AA88" s="401">
        <v>0</v>
      </c>
      <c r="AB88" s="401">
        <v>0</v>
      </c>
      <c r="AC88" s="401">
        <v>0</v>
      </c>
      <c r="AD88" s="401">
        <v>0</v>
      </c>
      <c r="AE88" s="401">
        <v>0</v>
      </c>
      <c r="AF88" s="401">
        <v>0</v>
      </c>
      <c r="AG88" s="401">
        <v>0</v>
      </c>
      <c r="AH88" s="401">
        <v>0</v>
      </c>
      <c r="AI88" s="401">
        <v>0</v>
      </c>
      <c r="AJ88" s="401">
        <v>0</v>
      </c>
      <c r="AK88" s="401">
        <v>0</v>
      </c>
      <c r="AL88" s="401">
        <v>0</v>
      </c>
      <c r="AM88" s="401">
        <v>0</v>
      </c>
      <c r="AN88" s="401">
        <v>0</v>
      </c>
      <c r="AO88" s="401">
        <v>17023</v>
      </c>
      <c r="AP88" s="401">
        <v>1485</v>
      </c>
      <c r="AQ88" s="401">
        <v>0</v>
      </c>
      <c r="AR88" s="401">
        <v>280</v>
      </c>
      <c r="AS88" s="401">
        <v>0</v>
      </c>
      <c r="AT88" s="401">
        <v>0</v>
      </c>
      <c r="AU88" s="401">
        <v>2550</v>
      </c>
      <c r="AV88" s="401">
        <v>809</v>
      </c>
      <c r="AW88" s="401">
        <v>0</v>
      </c>
      <c r="AX88" s="401">
        <v>0</v>
      </c>
      <c r="AY88" s="401">
        <v>0</v>
      </c>
      <c r="AZ88" s="401">
        <v>0</v>
      </c>
      <c r="BA88" s="401">
        <v>0</v>
      </c>
      <c r="BB88" s="401">
        <v>0</v>
      </c>
      <c r="BC88" s="401">
        <v>0</v>
      </c>
      <c r="BD88" s="401">
        <v>0</v>
      </c>
      <c r="BE88" s="401">
        <v>0</v>
      </c>
      <c r="BF88" s="401">
        <v>0</v>
      </c>
      <c r="BG88" s="401">
        <v>6900</v>
      </c>
      <c r="BH88" s="401">
        <v>0</v>
      </c>
      <c r="BI88" s="401">
        <v>0</v>
      </c>
      <c r="BJ88" s="401">
        <v>140</v>
      </c>
      <c r="BK88" s="401">
        <v>0</v>
      </c>
      <c r="BL88" s="401">
        <v>0</v>
      </c>
      <c r="BM88" s="401">
        <v>136</v>
      </c>
      <c r="BN88" s="401">
        <v>0</v>
      </c>
      <c r="BO88" s="401">
        <v>0</v>
      </c>
      <c r="BP88" s="401">
        <v>0</v>
      </c>
      <c r="BQ88" s="401">
        <v>0</v>
      </c>
      <c r="BR88" s="401">
        <v>0</v>
      </c>
      <c r="BS88" s="401">
        <v>0</v>
      </c>
      <c r="BT88" s="401">
        <v>0</v>
      </c>
      <c r="BU88" s="401">
        <v>0</v>
      </c>
      <c r="BV88" s="401">
        <v>0</v>
      </c>
      <c r="BW88" s="401">
        <v>0</v>
      </c>
      <c r="BX88" s="401">
        <v>0</v>
      </c>
      <c r="BY88" s="401">
        <v>0</v>
      </c>
      <c r="BZ88" s="401">
        <v>0</v>
      </c>
      <c r="CA88" s="401">
        <v>0</v>
      </c>
      <c r="CB88" s="401">
        <v>0</v>
      </c>
      <c r="CC88" s="401">
        <v>0</v>
      </c>
      <c r="CD88" s="401">
        <v>0</v>
      </c>
      <c r="CE88" s="401">
        <v>392</v>
      </c>
      <c r="CF88" s="401">
        <v>0</v>
      </c>
      <c r="CG88" s="401">
        <v>0</v>
      </c>
      <c r="CH88" s="401">
        <v>0</v>
      </c>
      <c r="CI88" s="401">
        <v>0</v>
      </c>
      <c r="CJ88" s="401">
        <v>0</v>
      </c>
      <c r="CK88" s="401">
        <v>0</v>
      </c>
      <c r="CL88" s="401">
        <v>0</v>
      </c>
      <c r="CM88" s="401">
        <v>0</v>
      </c>
      <c r="CN88" s="401">
        <v>0</v>
      </c>
      <c r="CO88" s="401">
        <v>0</v>
      </c>
      <c r="CP88" s="401">
        <v>0</v>
      </c>
      <c r="CQ88" s="401">
        <v>0</v>
      </c>
      <c r="CR88" s="401">
        <v>0</v>
      </c>
      <c r="CS88" s="401">
        <v>0</v>
      </c>
      <c r="CT88" s="401">
        <v>25</v>
      </c>
      <c r="CU88" s="401">
        <v>3895</v>
      </c>
      <c r="CV88" s="401">
        <v>0</v>
      </c>
      <c r="CW88" s="401">
        <v>23243</v>
      </c>
      <c r="CX88" s="401">
        <v>145</v>
      </c>
      <c r="CY88" s="401">
        <v>0</v>
      </c>
      <c r="CZ88" s="401">
        <v>0</v>
      </c>
      <c r="DA88" s="401">
        <v>0</v>
      </c>
      <c r="DB88" s="401">
        <v>0</v>
      </c>
      <c r="DC88" s="401">
        <v>0</v>
      </c>
      <c r="DD88" s="401">
        <v>0</v>
      </c>
      <c r="DE88" s="401">
        <v>0</v>
      </c>
      <c r="DF88" s="401">
        <v>0</v>
      </c>
      <c r="DG88" s="401">
        <v>0</v>
      </c>
      <c r="DH88" s="401">
        <v>0</v>
      </c>
      <c r="DI88" s="401">
        <v>4555</v>
      </c>
      <c r="DJ88" s="401">
        <v>0</v>
      </c>
      <c r="DK88" s="401">
        <v>0</v>
      </c>
      <c r="DL88" s="401">
        <v>350</v>
      </c>
      <c r="DM88" s="401">
        <v>500</v>
      </c>
      <c r="DN88" s="401">
        <v>0</v>
      </c>
      <c r="DO88" s="401">
        <v>0</v>
      </c>
      <c r="DP88" s="401">
        <v>0</v>
      </c>
      <c r="DQ88" s="401">
        <v>0</v>
      </c>
      <c r="DR88" s="401">
        <v>16432</v>
      </c>
      <c r="DS88" s="401">
        <v>16065</v>
      </c>
      <c r="DT88" s="401">
        <v>9828</v>
      </c>
      <c r="DU88" s="401">
        <v>20643</v>
      </c>
      <c r="DV88" s="401">
        <v>0</v>
      </c>
      <c r="DW88" s="401">
        <v>136351</v>
      </c>
      <c r="DX88" s="401">
        <v>19396</v>
      </c>
      <c r="DY88" s="401">
        <v>75909</v>
      </c>
      <c r="DZ88" s="401">
        <v>0</v>
      </c>
      <c r="EA88" s="401">
        <v>5500</v>
      </c>
      <c r="EB88" s="401">
        <v>0</v>
      </c>
      <c r="EC88" s="401">
        <v>10000</v>
      </c>
      <c r="ED88" s="401">
        <v>0</v>
      </c>
      <c r="EE88" s="401">
        <v>81409</v>
      </c>
      <c r="EF88" s="401">
        <v>0</v>
      </c>
      <c r="EG88" s="401">
        <v>172100</v>
      </c>
      <c r="EH88" s="401">
        <v>32600</v>
      </c>
      <c r="EI88" s="401">
        <v>179880</v>
      </c>
      <c r="EJ88" s="401">
        <v>34030</v>
      </c>
    </row>
    <row r="89" spans="1:140" x14ac:dyDescent="0.35">
      <c r="A89" s="398" t="s">
        <v>1840</v>
      </c>
      <c r="B89" s="401">
        <v>0</v>
      </c>
      <c r="C89" s="401">
        <v>0</v>
      </c>
      <c r="D89" s="401">
        <v>0</v>
      </c>
      <c r="E89" s="401">
        <v>0</v>
      </c>
      <c r="F89" s="401">
        <v>0</v>
      </c>
      <c r="G89" s="401">
        <v>0</v>
      </c>
      <c r="H89" s="401">
        <v>0</v>
      </c>
      <c r="I89" s="401">
        <v>0</v>
      </c>
      <c r="J89" s="401">
        <v>0</v>
      </c>
      <c r="K89" s="401">
        <v>0</v>
      </c>
      <c r="L89" s="401">
        <v>0</v>
      </c>
      <c r="M89" s="401">
        <v>0</v>
      </c>
      <c r="N89" s="401">
        <v>200</v>
      </c>
      <c r="O89" s="401">
        <v>0</v>
      </c>
      <c r="P89" s="401">
        <v>0</v>
      </c>
      <c r="Q89" s="401">
        <v>0</v>
      </c>
      <c r="R89" s="401">
        <v>0</v>
      </c>
      <c r="S89" s="401">
        <v>0</v>
      </c>
      <c r="T89" s="401">
        <v>0</v>
      </c>
      <c r="U89" s="401">
        <v>0</v>
      </c>
      <c r="V89" s="401">
        <v>0</v>
      </c>
      <c r="W89" s="401">
        <v>0</v>
      </c>
      <c r="X89" s="401">
        <v>0</v>
      </c>
      <c r="Y89" s="401">
        <v>0</v>
      </c>
      <c r="Z89" s="401">
        <v>0</v>
      </c>
      <c r="AA89" s="401">
        <v>0</v>
      </c>
      <c r="AB89" s="401">
        <v>0</v>
      </c>
      <c r="AC89" s="401">
        <v>0</v>
      </c>
      <c r="AD89" s="401">
        <v>0</v>
      </c>
      <c r="AE89" s="401">
        <v>0</v>
      </c>
      <c r="AF89" s="401">
        <v>0</v>
      </c>
      <c r="AG89" s="401">
        <v>0</v>
      </c>
      <c r="AH89" s="401">
        <v>0</v>
      </c>
      <c r="AI89" s="401">
        <v>0</v>
      </c>
      <c r="AJ89" s="401">
        <v>0</v>
      </c>
      <c r="AK89" s="401">
        <v>0</v>
      </c>
      <c r="AL89" s="401">
        <v>0</v>
      </c>
      <c r="AM89" s="401">
        <v>0</v>
      </c>
      <c r="AN89" s="401">
        <v>0</v>
      </c>
      <c r="AO89" s="401">
        <v>8912</v>
      </c>
      <c r="AP89" s="401">
        <v>0</v>
      </c>
      <c r="AQ89" s="401">
        <v>0</v>
      </c>
      <c r="AR89" s="401">
        <v>0</v>
      </c>
      <c r="AS89" s="401">
        <v>514</v>
      </c>
      <c r="AT89" s="401">
        <v>0</v>
      </c>
      <c r="AU89" s="401">
        <v>211</v>
      </c>
      <c r="AV89" s="401">
        <v>0</v>
      </c>
      <c r="AW89" s="401">
        <v>0</v>
      </c>
      <c r="AX89" s="401">
        <v>0</v>
      </c>
      <c r="AY89" s="401">
        <v>0</v>
      </c>
      <c r="AZ89" s="401">
        <v>0</v>
      </c>
      <c r="BA89" s="401">
        <v>0</v>
      </c>
      <c r="BB89" s="401">
        <v>0</v>
      </c>
      <c r="BC89" s="401">
        <v>0</v>
      </c>
      <c r="BD89" s="401">
        <v>0</v>
      </c>
      <c r="BE89" s="401">
        <v>0</v>
      </c>
      <c r="BF89" s="401">
        <v>0</v>
      </c>
      <c r="BG89" s="401">
        <v>0</v>
      </c>
      <c r="BH89" s="401">
        <v>0</v>
      </c>
      <c r="BI89" s="401">
        <v>0</v>
      </c>
      <c r="BJ89" s="401">
        <v>131</v>
      </c>
      <c r="BK89" s="401">
        <v>0</v>
      </c>
      <c r="BL89" s="401">
        <v>0</v>
      </c>
      <c r="BM89" s="401">
        <v>0</v>
      </c>
      <c r="BN89" s="401">
        <v>0</v>
      </c>
      <c r="BO89" s="401">
        <v>0</v>
      </c>
      <c r="BP89" s="401">
        <v>0</v>
      </c>
      <c r="BQ89" s="401">
        <v>0</v>
      </c>
      <c r="BR89" s="401">
        <v>0</v>
      </c>
      <c r="BS89" s="401">
        <v>0</v>
      </c>
      <c r="BT89" s="401">
        <v>0</v>
      </c>
      <c r="BU89" s="401">
        <v>0</v>
      </c>
      <c r="BV89" s="401">
        <v>0</v>
      </c>
      <c r="BW89" s="401">
        <v>0</v>
      </c>
      <c r="BX89" s="401">
        <v>0</v>
      </c>
      <c r="BY89" s="401">
        <v>0</v>
      </c>
      <c r="BZ89" s="401">
        <v>0</v>
      </c>
      <c r="CA89" s="401">
        <v>0</v>
      </c>
      <c r="CB89" s="401">
        <v>0</v>
      </c>
      <c r="CC89" s="401">
        <v>0</v>
      </c>
      <c r="CD89" s="401">
        <v>0</v>
      </c>
      <c r="CE89" s="401">
        <v>125</v>
      </c>
      <c r="CF89" s="401">
        <v>0</v>
      </c>
      <c r="CG89" s="401">
        <v>0</v>
      </c>
      <c r="CH89" s="401">
        <v>0</v>
      </c>
      <c r="CI89" s="401">
        <v>0</v>
      </c>
      <c r="CJ89" s="401">
        <v>0</v>
      </c>
      <c r="CK89" s="401">
        <v>0</v>
      </c>
      <c r="CL89" s="401">
        <v>0</v>
      </c>
      <c r="CM89" s="401">
        <v>0</v>
      </c>
      <c r="CN89" s="401">
        <v>0</v>
      </c>
      <c r="CO89" s="401">
        <v>0</v>
      </c>
      <c r="CP89" s="401">
        <v>0</v>
      </c>
      <c r="CQ89" s="401">
        <v>0</v>
      </c>
      <c r="CR89" s="401">
        <v>0</v>
      </c>
      <c r="CS89" s="401">
        <v>0</v>
      </c>
      <c r="CT89" s="401">
        <v>0</v>
      </c>
      <c r="CU89" s="401">
        <v>0</v>
      </c>
      <c r="CV89" s="401">
        <v>0</v>
      </c>
      <c r="CW89" s="401">
        <v>0</v>
      </c>
      <c r="CX89" s="401">
        <v>0</v>
      </c>
      <c r="CY89" s="401">
        <v>0</v>
      </c>
      <c r="CZ89" s="401">
        <v>951</v>
      </c>
      <c r="DA89" s="401">
        <v>0</v>
      </c>
      <c r="DB89" s="401">
        <v>0</v>
      </c>
      <c r="DC89" s="401">
        <v>0</v>
      </c>
      <c r="DD89" s="401">
        <v>0</v>
      </c>
      <c r="DE89" s="401">
        <v>0</v>
      </c>
      <c r="DF89" s="401">
        <v>0</v>
      </c>
      <c r="DG89" s="401">
        <v>0</v>
      </c>
      <c r="DH89" s="401">
        <v>0</v>
      </c>
      <c r="DI89" s="401">
        <v>828</v>
      </c>
      <c r="DJ89" s="401">
        <v>0</v>
      </c>
      <c r="DK89" s="401">
        <v>0</v>
      </c>
      <c r="DL89" s="401">
        <v>72284</v>
      </c>
      <c r="DM89" s="401">
        <v>1824</v>
      </c>
      <c r="DN89" s="401">
        <v>0</v>
      </c>
      <c r="DO89" s="401">
        <v>0</v>
      </c>
      <c r="DP89" s="401">
        <v>0</v>
      </c>
      <c r="DQ89" s="401">
        <v>0</v>
      </c>
      <c r="DR89" s="401">
        <v>19973</v>
      </c>
      <c r="DS89" s="401">
        <v>60</v>
      </c>
      <c r="DT89" s="401">
        <v>453</v>
      </c>
      <c r="DU89" s="401">
        <v>65494</v>
      </c>
      <c r="DV89" s="401">
        <v>0</v>
      </c>
      <c r="DW89" s="401">
        <v>65494</v>
      </c>
      <c r="DX89" s="401">
        <v>65494</v>
      </c>
      <c r="DY89" s="401">
        <v>115409.36997</v>
      </c>
      <c r="DZ89" s="401">
        <v>73748.36997</v>
      </c>
      <c r="EA89" s="401">
        <v>0</v>
      </c>
      <c r="EB89" s="401">
        <v>0</v>
      </c>
      <c r="EC89" s="401">
        <v>8000</v>
      </c>
      <c r="ED89" s="401">
        <v>0</v>
      </c>
      <c r="EE89" s="401">
        <v>115409.36997</v>
      </c>
      <c r="EF89" s="401">
        <v>73748.36997</v>
      </c>
      <c r="EG89" s="401">
        <v>185770</v>
      </c>
      <c r="EH89" s="401">
        <v>1937</v>
      </c>
      <c r="EI89" s="401">
        <v>194770</v>
      </c>
      <c r="EJ89" s="401">
        <v>1937</v>
      </c>
    </row>
    <row r="90" spans="1:140" x14ac:dyDescent="0.35">
      <c r="A90" s="398" t="s">
        <v>2116</v>
      </c>
      <c r="B90" s="401">
        <v>0</v>
      </c>
      <c r="C90" s="401">
        <v>0</v>
      </c>
      <c r="D90" s="401">
        <v>0</v>
      </c>
      <c r="E90" s="401">
        <v>0</v>
      </c>
      <c r="F90" s="401">
        <v>0</v>
      </c>
      <c r="G90" s="401">
        <v>0</v>
      </c>
      <c r="H90" s="401">
        <v>0</v>
      </c>
      <c r="I90" s="401">
        <v>0</v>
      </c>
      <c r="J90" s="401">
        <v>0</v>
      </c>
      <c r="K90" s="401">
        <v>0</v>
      </c>
      <c r="L90" s="401">
        <v>0</v>
      </c>
      <c r="M90" s="401">
        <v>0</v>
      </c>
      <c r="N90" s="401">
        <v>180</v>
      </c>
      <c r="O90" s="401">
        <v>0</v>
      </c>
      <c r="P90" s="401">
        <v>0</v>
      </c>
      <c r="Q90" s="401">
        <v>30</v>
      </c>
      <c r="R90" s="401">
        <v>0</v>
      </c>
      <c r="S90" s="401">
        <v>0</v>
      </c>
      <c r="T90" s="401">
        <v>0</v>
      </c>
      <c r="U90" s="401">
        <v>0</v>
      </c>
      <c r="V90" s="401">
        <v>0</v>
      </c>
      <c r="W90" s="401">
        <v>0</v>
      </c>
      <c r="X90" s="401">
        <v>0</v>
      </c>
      <c r="Y90" s="401">
        <v>0</v>
      </c>
      <c r="Z90" s="401">
        <v>0</v>
      </c>
      <c r="AA90" s="401">
        <v>0</v>
      </c>
      <c r="AB90" s="401">
        <v>0</v>
      </c>
      <c r="AC90" s="401">
        <v>0</v>
      </c>
      <c r="AD90" s="401">
        <v>0</v>
      </c>
      <c r="AE90" s="401">
        <v>0</v>
      </c>
      <c r="AF90" s="401">
        <v>0</v>
      </c>
      <c r="AG90" s="401">
        <v>0</v>
      </c>
      <c r="AH90" s="401">
        <v>0</v>
      </c>
      <c r="AI90" s="401">
        <v>0</v>
      </c>
      <c r="AJ90" s="401">
        <v>0</v>
      </c>
      <c r="AK90" s="401">
        <v>0</v>
      </c>
      <c r="AL90" s="401">
        <v>0</v>
      </c>
      <c r="AM90" s="401">
        <v>0</v>
      </c>
      <c r="AN90" s="401">
        <v>0</v>
      </c>
      <c r="AO90" s="401">
        <v>20164</v>
      </c>
      <c r="AP90" s="401">
        <v>2183</v>
      </c>
      <c r="AQ90" s="401">
        <v>0</v>
      </c>
      <c r="AR90" s="401">
        <v>0</v>
      </c>
      <c r="AS90" s="401">
        <v>0</v>
      </c>
      <c r="AT90" s="401">
        <v>0</v>
      </c>
      <c r="AU90" s="401">
        <v>10400</v>
      </c>
      <c r="AV90" s="401">
        <v>0</v>
      </c>
      <c r="AW90" s="401">
        <v>0</v>
      </c>
      <c r="AX90" s="401">
        <v>76</v>
      </c>
      <c r="AY90" s="401">
        <v>0</v>
      </c>
      <c r="AZ90" s="401">
        <v>0</v>
      </c>
      <c r="BA90" s="401">
        <v>0</v>
      </c>
      <c r="BB90" s="401">
        <v>0</v>
      </c>
      <c r="BC90" s="401">
        <v>0</v>
      </c>
      <c r="BD90" s="401">
        <v>0</v>
      </c>
      <c r="BE90" s="401">
        <v>0</v>
      </c>
      <c r="BF90" s="401">
        <v>0</v>
      </c>
      <c r="BG90" s="401">
        <v>20</v>
      </c>
      <c r="BH90" s="401">
        <v>0</v>
      </c>
      <c r="BI90" s="401">
        <v>0</v>
      </c>
      <c r="BJ90" s="401">
        <v>0</v>
      </c>
      <c r="BK90" s="401">
        <v>0</v>
      </c>
      <c r="BL90" s="401">
        <v>0</v>
      </c>
      <c r="BM90" s="401">
        <v>0</v>
      </c>
      <c r="BN90" s="401">
        <v>0</v>
      </c>
      <c r="BO90" s="401">
        <v>0</v>
      </c>
      <c r="BP90" s="401">
        <v>0</v>
      </c>
      <c r="BQ90" s="401">
        <v>0</v>
      </c>
      <c r="BR90" s="401">
        <v>0</v>
      </c>
      <c r="BS90" s="401">
        <v>0</v>
      </c>
      <c r="BT90" s="401">
        <v>0</v>
      </c>
      <c r="BU90" s="401">
        <v>0</v>
      </c>
      <c r="BV90" s="401">
        <v>20</v>
      </c>
      <c r="BW90" s="401">
        <v>0</v>
      </c>
      <c r="BX90" s="401">
        <v>0</v>
      </c>
      <c r="BY90" s="401">
        <v>0</v>
      </c>
      <c r="BZ90" s="401">
        <v>0</v>
      </c>
      <c r="CA90" s="401">
        <v>0</v>
      </c>
      <c r="CB90" s="401">
        <v>0</v>
      </c>
      <c r="CC90" s="401">
        <v>0</v>
      </c>
      <c r="CD90" s="401">
        <v>0</v>
      </c>
      <c r="CE90" s="401">
        <v>263</v>
      </c>
      <c r="CF90" s="401">
        <v>0</v>
      </c>
      <c r="CG90" s="401">
        <v>0</v>
      </c>
      <c r="CH90" s="401">
        <v>0</v>
      </c>
      <c r="CI90" s="401">
        <v>0</v>
      </c>
      <c r="CJ90" s="401">
        <v>0</v>
      </c>
      <c r="CK90" s="401">
        <v>0</v>
      </c>
      <c r="CL90" s="401">
        <v>0</v>
      </c>
      <c r="CM90" s="401">
        <v>0</v>
      </c>
      <c r="CN90" s="401">
        <v>0</v>
      </c>
      <c r="CO90" s="401">
        <v>0</v>
      </c>
      <c r="CP90" s="401">
        <v>0</v>
      </c>
      <c r="CQ90" s="401">
        <v>0</v>
      </c>
      <c r="CR90" s="401">
        <v>0</v>
      </c>
      <c r="CS90" s="401">
        <v>0</v>
      </c>
      <c r="CT90" s="401">
        <v>0</v>
      </c>
      <c r="CU90" s="401">
        <v>0</v>
      </c>
      <c r="CV90" s="401">
        <v>0</v>
      </c>
      <c r="CW90" s="401">
        <v>3465</v>
      </c>
      <c r="CX90" s="401">
        <v>0</v>
      </c>
      <c r="CY90" s="401">
        <v>0</v>
      </c>
      <c r="CZ90" s="401">
        <v>0</v>
      </c>
      <c r="DA90" s="401">
        <v>0</v>
      </c>
      <c r="DB90" s="401">
        <v>0</v>
      </c>
      <c r="DC90" s="401">
        <v>0</v>
      </c>
      <c r="DD90" s="401">
        <v>0</v>
      </c>
      <c r="DE90" s="401">
        <v>0</v>
      </c>
      <c r="DF90" s="401">
        <v>0</v>
      </c>
      <c r="DG90" s="401">
        <v>0</v>
      </c>
      <c r="DH90" s="401">
        <v>0</v>
      </c>
      <c r="DI90" s="401">
        <v>1038</v>
      </c>
      <c r="DJ90" s="401">
        <v>0</v>
      </c>
      <c r="DK90" s="401">
        <v>0</v>
      </c>
      <c r="DL90" s="401">
        <v>8948</v>
      </c>
      <c r="DM90" s="401">
        <v>12500</v>
      </c>
      <c r="DN90" s="401">
        <v>0</v>
      </c>
      <c r="DO90" s="401">
        <v>110</v>
      </c>
      <c r="DP90" s="401">
        <v>0</v>
      </c>
      <c r="DQ90" s="401">
        <v>0</v>
      </c>
      <c r="DR90" s="401">
        <v>13969</v>
      </c>
      <c r="DS90" s="401">
        <v>2541</v>
      </c>
      <c r="DT90" s="401">
        <v>21553</v>
      </c>
      <c r="DU90" s="401">
        <v>21334</v>
      </c>
      <c r="DV90" s="401">
        <v>0</v>
      </c>
      <c r="DW90" s="401">
        <v>109472</v>
      </c>
      <c r="DX90" s="401">
        <v>14266</v>
      </c>
      <c r="DY90" s="401">
        <v>68515</v>
      </c>
      <c r="DZ90" s="401">
        <v>10584</v>
      </c>
      <c r="EA90" s="401">
        <v>0</v>
      </c>
      <c r="EB90" s="401">
        <v>0</v>
      </c>
      <c r="EC90" s="401">
        <v>44000</v>
      </c>
      <c r="ED90" s="401">
        <v>-2000</v>
      </c>
      <c r="EE90" s="401">
        <v>68515</v>
      </c>
      <c r="EF90" s="401">
        <v>10584</v>
      </c>
      <c r="EG90" s="401">
        <v>180000</v>
      </c>
      <c r="EH90" s="401">
        <v>36000</v>
      </c>
      <c r="EI90" s="401">
        <v>216000</v>
      </c>
      <c r="EJ90" s="401">
        <v>43000</v>
      </c>
    </row>
    <row r="91" spans="1:140" x14ac:dyDescent="0.35">
      <c r="A91" s="398" t="s">
        <v>1032</v>
      </c>
      <c r="B91" s="401">
        <v>0</v>
      </c>
      <c r="C91" s="401">
        <v>0</v>
      </c>
      <c r="D91" s="401">
        <v>0</v>
      </c>
      <c r="E91" s="401">
        <v>0</v>
      </c>
      <c r="F91" s="401">
        <v>0</v>
      </c>
      <c r="G91" s="401">
        <v>0</v>
      </c>
      <c r="H91" s="401">
        <v>0</v>
      </c>
      <c r="I91" s="401">
        <v>0</v>
      </c>
      <c r="J91" s="401">
        <v>0</v>
      </c>
      <c r="K91" s="401">
        <v>0</v>
      </c>
      <c r="L91" s="401">
        <v>0</v>
      </c>
      <c r="M91" s="401">
        <v>0</v>
      </c>
      <c r="N91" s="401">
        <v>0</v>
      </c>
      <c r="O91" s="401">
        <v>0</v>
      </c>
      <c r="P91" s="401">
        <v>0</v>
      </c>
      <c r="Q91" s="401">
        <v>2310</v>
      </c>
      <c r="R91" s="401">
        <v>0</v>
      </c>
      <c r="S91" s="401">
        <v>0</v>
      </c>
      <c r="T91" s="401">
        <v>0</v>
      </c>
      <c r="U91" s="401">
        <v>0</v>
      </c>
      <c r="V91" s="401">
        <v>0</v>
      </c>
      <c r="W91" s="401">
        <v>0</v>
      </c>
      <c r="X91" s="401">
        <v>0</v>
      </c>
      <c r="Y91" s="401">
        <v>0</v>
      </c>
      <c r="Z91" s="401">
        <v>0</v>
      </c>
      <c r="AA91" s="401">
        <v>0</v>
      </c>
      <c r="AB91" s="401">
        <v>0</v>
      </c>
      <c r="AC91" s="401">
        <v>0</v>
      </c>
      <c r="AD91" s="401">
        <v>0</v>
      </c>
      <c r="AE91" s="401">
        <v>0</v>
      </c>
      <c r="AF91" s="401">
        <v>0</v>
      </c>
      <c r="AG91" s="401">
        <v>0</v>
      </c>
      <c r="AH91" s="401">
        <v>0</v>
      </c>
      <c r="AI91" s="401">
        <v>0</v>
      </c>
      <c r="AJ91" s="401">
        <v>0</v>
      </c>
      <c r="AK91" s="401">
        <v>0</v>
      </c>
      <c r="AL91" s="401">
        <v>0</v>
      </c>
      <c r="AM91" s="401">
        <v>0</v>
      </c>
      <c r="AN91" s="401">
        <v>0</v>
      </c>
      <c r="AO91" s="401">
        <v>45671</v>
      </c>
      <c r="AP91" s="401">
        <v>1300</v>
      </c>
      <c r="AQ91" s="401">
        <v>0</v>
      </c>
      <c r="AR91" s="401">
        <v>1850</v>
      </c>
      <c r="AS91" s="401">
        <v>0</v>
      </c>
      <c r="AT91" s="401">
        <v>0</v>
      </c>
      <c r="AU91" s="401">
        <v>900</v>
      </c>
      <c r="AV91" s="401">
        <v>0</v>
      </c>
      <c r="AW91" s="401">
        <v>0</v>
      </c>
      <c r="AX91" s="401">
        <v>0</v>
      </c>
      <c r="AY91" s="401">
        <v>0</v>
      </c>
      <c r="AZ91" s="401">
        <v>0</v>
      </c>
      <c r="BA91" s="401">
        <v>0</v>
      </c>
      <c r="BB91" s="401">
        <v>0</v>
      </c>
      <c r="BC91" s="401">
        <v>0</v>
      </c>
      <c r="BD91" s="401">
        <v>0</v>
      </c>
      <c r="BE91" s="401">
        <v>0</v>
      </c>
      <c r="BF91" s="401">
        <v>0</v>
      </c>
      <c r="BG91" s="401">
        <v>0</v>
      </c>
      <c r="BH91" s="401">
        <v>0</v>
      </c>
      <c r="BI91" s="401">
        <v>0</v>
      </c>
      <c r="BJ91" s="401">
        <v>0</v>
      </c>
      <c r="BK91" s="401">
        <v>0</v>
      </c>
      <c r="BL91" s="401">
        <v>0</v>
      </c>
      <c r="BM91" s="401">
        <v>1700</v>
      </c>
      <c r="BN91" s="401">
        <v>0</v>
      </c>
      <c r="BO91" s="401">
        <v>0</v>
      </c>
      <c r="BP91" s="401">
        <v>0</v>
      </c>
      <c r="BQ91" s="401">
        <v>0</v>
      </c>
      <c r="BR91" s="401">
        <v>0</v>
      </c>
      <c r="BS91" s="401">
        <v>0</v>
      </c>
      <c r="BT91" s="401">
        <v>0</v>
      </c>
      <c r="BU91" s="401">
        <v>0</v>
      </c>
      <c r="BV91" s="401">
        <v>0</v>
      </c>
      <c r="BW91" s="401">
        <v>0</v>
      </c>
      <c r="BX91" s="401">
        <v>0</v>
      </c>
      <c r="BY91" s="401">
        <v>0</v>
      </c>
      <c r="BZ91" s="401">
        <v>0</v>
      </c>
      <c r="CA91" s="401">
        <v>0</v>
      </c>
      <c r="CB91" s="401">
        <v>0</v>
      </c>
      <c r="CC91" s="401">
        <v>0</v>
      </c>
      <c r="CD91" s="401">
        <v>0</v>
      </c>
      <c r="CE91" s="401">
        <v>712</v>
      </c>
      <c r="CF91" s="401">
        <v>0</v>
      </c>
      <c r="CG91" s="401">
        <v>0</v>
      </c>
      <c r="CH91" s="401">
        <v>0</v>
      </c>
      <c r="CI91" s="401">
        <v>0</v>
      </c>
      <c r="CJ91" s="401">
        <v>0</v>
      </c>
      <c r="CK91" s="401">
        <v>0</v>
      </c>
      <c r="CL91" s="401">
        <v>0</v>
      </c>
      <c r="CM91" s="401">
        <v>0</v>
      </c>
      <c r="CN91" s="401">
        <v>0</v>
      </c>
      <c r="CO91" s="401">
        <v>0</v>
      </c>
      <c r="CP91" s="401">
        <v>0</v>
      </c>
      <c r="CQ91" s="401">
        <v>0</v>
      </c>
      <c r="CR91" s="401">
        <v>0</v>
      </c>
      <c r="CS91" s="401">
        <v>0</v>
      </c>
      <c r="CT91" s="401">
        <v>0</v>
      </c>
      <c r="CU91" s="401">
        <v>0</v>
      </c>
      <c r="CV91" s="401">
        <v>0</v>
      </c>
      <c r="CW91" s="401">
        <v>1500</v>
      </c>
      <c r="CX91" s="401">
        <v>0</v>
      </c>
      <c r="CY91" s="401">
        <v>0</v>
      </c>
      <c r="CZ91" s="401">
        <v>0</v>
      </c>
      <c r="DA91" s="401">
        <v>0</v>
      </c>
      <c r="DB91" s="401">
        <v>0</v>
      </c>
      <c r="DC91" s="401">
        <v>0</v>
      </c>
      <c r="DD91" s="401">
        <v>0</v>
      </c>
      <c r="DE91" s="401">
        <v>0</v>
      </c>
      <c r="DF91" s="401">
        <v>0</v>
      </c>
      <c r="DG91" s="401">
        <v>0</v>
      </c>
      <c r="DH91" s="401">
        <v>0</v>
      </c>
      <c r="DI91" s="401">
        <v>16600</v>
      </c>
      <c r="DJ91" s="401">
        <v>0</v>
      </c>
      <c r="DK91" s="401">
        <v>0</v>
      </c>
      <c r="DL91" s="401">
        <v>600</v>
      </c>
      <c r="DM91" s="401">
        <v>28833</v>
      </c>
      <c r="DN91" s="401">
        <v>0</v>
      </c>
      <c r="DO91" s="401">
        <v>0</v>
      </c>
      <c r="DP91" s="401">
        <v>0</v>
      </c>
      <c r="DQ91" s="401">
        <v>0</v>
      </c>
      <c r="DR91" s="401">
        <v>4122</v>
      </c>
      <c r="DS91" s="401">
        <v>5111</v>
      </c>
      <c r="DT91" s="401">
        <v>18648</v>
      </c>
      <c r="DU91" s="401">
        <v>74095</v>
      </c>
      <c r="DV91" s="401">
        <v>0</v>
      </c>
      <c r="DW91" s="401">
        <v>723558</v>
      </c>
      <c r="DX91" s="401">
        <v>67587</v>
      </c>
      <c r="DY91" s="401">
        <v>444081</v>
      </c>
      <c r="DZ91" s="401">
        <v>84449</v>
      </c>
      <c r="EA91" s="401">
        <v>176404</v>
      </c>
      <c r="EB91" s="401">
        <v>-2974</v>
      </c>
      <c r="EC91" s="401">
        <v>15000</v>
      </c>
      <c r="ED91" s="401">
        <v>0</v>
      </c>
      <c r="EE91" s="401">
        <v>620485</v>
      </c>
      <c r="EF91" s="401">
        <v>81475</v>
      </c>
      <c r="EG91" s="401">
        <v>700000</v>
      </c>
      <c r="EH91" s="401">
        <v>0</v>
      </c>
      <c r="EI91" s="401">
        <v>750000</v>
      </c>
      <c r="EJ91" s="401">
        <v>0</v>
      </c>
    </row>
    <row r="92" spans="1:140" x14ac:dyDescent="0.35">
      <c r="A92" s="398" t="s">
        <v>1090</v>
      </c>
      <c r="B92" s="401">
        <v>0</v>
      </c>
      <c r="C92" s="401">
        <v>0</v>
      </c>
      <c r="D92" s="401">
        <v>0</v>
      </c>
      <c r="E92" s="401">
        <v>0</v>
      </c>
      <c r="F92" s="401">
        <v>0</v>
      </c>
      <c r="G92" s="401">
        <v>0</v>
      </c>
      <c r="H92" s="401">
        <v>0</v>
      </c>
      <c r="I92" s="401">
        <v>0</v>
      </c>
      <c r="J92" s="401">
        <v>0</v>
      </c>
      <c r="K92" s="401">
        <v>0</v>
      </c>
      <c r="L92" s="401">
        <v>0</v>
      </c>
      <c r="M92" s="401">
        <v>0</v>
      </c>
      <c r="N92" s="401">
        <v>0</v>
      </c>
      <c r="O92" s="401">
        <v>0</v>
      </c>
      <c r="P92" s="401">
        <v>0</v>
      </c>
      <c r="Q92" s="401">
        <v>50</v>
      </c>
      <c r="R92" s="401">
        <v>0</v>
      </c>
      <c r="S92" s="401">
        <v>0</v>
      </c>
      <c r="T92" s="401">
        <v>0</v>
      </c>
      <c r="U92" s="401">
        <v>0</v>
      </c>
      <c r="V92" s="401">
        <v>0</v>
      </c>
      <c r="W92" s="401">
        <v>0</v>
      </c>
      <c r="X92" s="401">
        <v>0</v>
      </c>
      <c r="Y92" s="401">
        <v>0</v>
      </c>
      <c r="Z92" s="401">
        <v>0</v>
      </c>
      <c r="AA92" s="401">
        <v>0</v>
      </c>
      <c r="AB92" s="401">
        <v>0</v>
      </c>
      <c r="AC92" s="401">
        <v>0</v>
      </c>
      <c r="AD92" s="401">
        <v>0</v>
      </c>
      <c r="AE92" s="401">
        <v>0</v>
      </c>
      <c r="AF92" s="401">
        <v>0</v>
      </c>
      <c r="AG92" s="401">
        <v>0</v>
      </c>
      <c r="AH92" s="401">
        <v>0</v>
      </c>
      <c r="AI92" s="401">
        <v>0</v>
      </c>
      <c r="AJ92" s="401">
        <v>0</v>
      </c>
      <c r="AK92" s="401">
        <v>0</v>
      </c>
      <c r="AL92" s="401">
        <v>0</v>
      </c>
      <c r="AM92" s="401">
        <v>0</v>
      </c>
      <c r="AN92" s="401">
        <v>0</v>
      </c>
      <c r="AO92" s="401">
        <v>0</v>
      </c>
      <c r="AP92" s="401">
        <v>1935</v>
      </c>
      <c r="AQ92" s="401">
        <v>500</v>
      </c>
      <c r="AR92" s="401">
        <v>0</v>
      </c>
      <c r="AS92" s="401">
        <v>0</v>
      </c>
      <c r="AT92" s="401">
        <v>0</v>
      </c>
      <c r="AU92" s="401">
        <v>2541</v>
      </c>
      <c r="AV92" s="401">
        <v>0</v>
      </c>
      <c r="AW92" s="401">
        <v>0</v>
      </c>
      <c r="AX92" s="401">
        <v>128</v>
      </c>
      <c r="AY92" s="401">
        <v>0</v>
      </c>
      <c r="AZ92" s="401">
        <v>0</v>
      </c>
      <c r="BA92" s="401">
        <v>0</v>
      </c>
      <c r="BB92" s="401">
        <v>0</v>
      </c>
      <c r="BC92" s="401">
        <v>0</v>
      </c>
      <c r="BD92" s="401">
        <v>0</v>
      </c>
      <c r="BE92" s="401">
        <v>0</v>
      </c>
      <c r="BF92" s="401">
        <v>0</v>
      </c>
      <c r="BG92" s="401">
        <v>29</v>
      </c>
      <c r="BH92" s="401">
        <v>0</v>
      </c>
      <c r="BI92" s="401">
        <v>0</v>
      </c>
      <c r="BJ92" s="401">
        <v>0</v>
      </c>
      <c r="BK92" s="401">
        <v>0</v>
      </c>
      <c r="BL92" s="401">
        <v>0</v>
      </c>
      <c r="BM92" s="401">
        <v>0</v>
      </c>
      <c r="BN92" s="401">
        <v>0</v>
      </c>
      <c r="BO92" s="401">
        <v>0</v>
      </c>
      <c r="BP92" s="401">
        <v>0</v>
      </c>
      <c r="BQ92" s="401">
        <v>0</v>
      </c>
      <c r="BR92" s="401">
        <v>0</v>
      </c>
      <c r="BS92" s="401">
        <v>0</v>
      </c>
      <c r="BT92" s="401">
        <v>0</v>
      </c>
      <c r="BU92" s="401">
        <v>0</v>
      </c>
      <c r="BV92" s="401">
        <v>1295</v>
      </c>
      <c r="BW92" s="401">
        <v>0</v>
      </c>
      <c r="BX92" s="401">
        <v>0</v>
      </c>
      <c r="BY92" s="401">
        <v>0</v>
      </c>
      <c r="BZ92" s="401">
        <v>0</v>
      </c>
      <c r="CA92" s="401">
        <v>0</v>
      </c>
      <c r="CB92" s="401">
        <v>0</v>
      </c>
      <c r="CC92" s="401">
        <v>0</v>
      </c>
      <c r="CD92" s="401">
        <v>0</v>
      </c>
      <c r="CE92" s="401">
        <v>50</v>
      </c>
      <c r="CF92" s="401">
        <v>0</v>
      </c>
      <c r="CG92" s="401">
        <v>0</v>
      </c>
      <c r="CH92" s="401">
        <v>0</v>
      </c>
      <c r="CI92" s="401">
        <v>0</v>
      </c>
      <c r="CJ92" s="401">
        <v>0</v>
      </c>
      <c r="CK92" s="401">
        <v>0</v>
      </c>
      <c r="CL92" s="401">
        <v>0</v>
      </c>
      <c r="CM92" s="401">
        <v>0</v>
      </c>
      <c r="CN92" s="401">
        <v>17</v>
      </c>
      <c r="CO92" s="401">
        <v>0</v>
      </c>
      <c r="CP92" s="401">
        <v>0</v>
      </c>
      <c r="CQ92" s="401">
        <v>0</v>
      </c>
      <c r="CR92" s="401">
        <v>0</v>
      </c>
      <c r="CS92" s="401">
        <v>0</v>
      </c>
      <c r="CT92" s="401">
        <v>58</v>
      </c>
      <c r="CU92" s="401">
        <v>0</v>
      </c>
      <c r="CV92" s="401">
        <v>0</v>
      </c>
      <c r="CW92" s="401">
        <v>702</v>
      </c>
      <c r="CX92" s="401">
        <v>580</v>
      </c>
      <c r="CY92" s="401">
        <v>0</v>
      </c>
      <c r="CZ92" s="401">
        <v>0</v>
      </c>
      <c r="DA92" s="401">
        <v>0</v>
      </c>
      <c r="DB92" s="401">
        <v>0</v>
      </c>
      <c r="DC92" s="401">
        <v>0</v>
      </c>
      <c r="DD92" s="401">
        <v>0</v>
      </c>
      <c r="DE92" s="401">
        <v>0</v>
      </c>
      <c r="DF92" s="401">
        <v>0</v>
      </c>
      <c r="DG92" s="401">
        <v>0</v>
      </c>
      <c r="DH92" s="401">
        <v>0</v>
      </c>
      <c r="DI92" s="401">
        <v>6269</v>
      </c>
      <c r="DJ92" s="401">
        <v>0</v>
      </c>
      <c r="DK92" s="401">
        <v>3000</v>
      </c>
      <c r="DL92" s="401">
        <v>0</v>
      </c>
      <c r="DM92" s="401">
        <v>0</v>
      </c>
      <c r="DN92" s="401">
        <v>0</v>
      </c>
      <c r="DO92" s="401">
        <v>0</v>
      </c>
      <c r="DP92" s="401">
        <v>0</v>
      </c>
      <c r="DQ92" s="401">
        <v>0</v>
      </c>
      <c r="DR92" s="401">
        <v>5560</v>
      </c>
      <c r="DS92" s="401">
        <v>4573</v>
      </c>
      <c r="DT92" s="401">
        <v>2271</v>
      </c>
      <c r="DU92" s="401">
        <v>1250</v>
      </c>
      <c r="DV92" s="401">
        <v>0</v>
      </c>
      <c r="DW92" s="401">
        <v>18490</v>
      </c>
      <c r="DX92" s="401">
        <v>-4420</v>
      </c>
      <c r="DY92" s="401">
        <v>5000</v>
      </c>
      <c r="DZ92" s="401">
        <v>-400</v>
      </c>
      <c r="EA92" s="401">
        <v>3640</v>
      </c>
      <c r="EB92" s="401">
        <v>877</v>
      </c>
      <c r="EC92" s="401">
        <v>32348</v>
      </c>
      <c r="ED92" s="401">
        <v>-11081</v>
      </c>
      <c r="EE92" s="401">
        <v>8640</v>
      </c>
      <c r="EF92" s="401">
        <v>477</v>
      </c>
      <c r="EG92" s="401">
        <v>30000</v>
      </c>
      <c r="EH92" s="401">
        <v>0</v>
      </c>
      <c r="EI92" s="401">
        <v>50000</v>
      </c>
      <c r="EJ92" s="401">
        <v>0</v>
      </c>
    </row>
    <row r="93" spans="1:140" x14ac:dyDescent="0.35">
      <c r="A93" s="398" t="s">
        <v>1099</v>
      </c>
      <c r="B93" s="401">
        <v>0</v>
      </c>
      <c r="C93" s="401">
        <v>0</v>
      </c>
      <c r="D93" s="401">
        <v>0</v>
      </c>
      <c r="E93" s="401">
        <v>0</v>
      </c>
      <c r="F93" s="401">
        <v>0</v>
      </c>
      <c r="G93" s="401">
        <v>0</v>
      </c>
      <c r="H93" s="401">
        <v>0</v>
      </c>
      <c r="I93" s="401">
        <v>0</v>
      </c>
      <c r="J93" s="401">
        <v>0</v>
      </c>
      <c r="K93" s="401">
        <v>0</v>
      </c>
      <c r="L93" s="401">
        <v>0</v>
      </c>
      <c r="M93" s="401">
        <v>0</v>
      </c>
      <c r="N93" s="401">
        <v>0</v>
      </c>
      <c r="O93" s="401">
        <v>0</v>
      </c>
      <c r="P93" s="401">
        <v>0</v>
      </c>
      <c r="Q93" s="401">
        <v>50</v>
      </c>
      <c r="R93" s="401">
        <v>0</v>
      </c>
      <c r="S93" s="401">
        <v>0</v>
      </c>
      <c r="T93" s="401">
        <v>0</v>
      </c>
      <c r="U93" s="401">
        <v>0</v>
      </c>
      <c r="V93" s="401">
        <v>0</v>
      </c>
      <c r="W93" s="401">
        <v>0</v>
      </c>
      <c r="X93" s="401">
        <v>0</v>
      </c>
      <c r="Y93" s="401">
        <v>0</v>
      </c>
      <c r="Z93" s="401">
        <v>0</v>
      </c>
      <c r="AA93" s="401">
        <v>0</v>
      </c>
      <c r="AB93" s="401">
        <v>0</v>
      </c>
      <c r="AC93" s="401">
        <v>0</v>
      </c>
      <c r="AD93" s="401">
        <v>0</v>
      </c>
      <c r="AE93" s="401">
        <v>0</v>
      </c>
      <c r="AF93" s="401">
        <v>0</v>
      </c>
      <c r="AG93" s="401">
        <v>0</v>
      </c>
      <c r="AH93" s="401">
        <v>0</v>
      </c>
      <c r="AI93" s="401">
        <v>0</v>
      </c>
      <c r="AJ93" s="401">
        <v>0</v>
      </c>
      <c r="AK93" s="401">
        <v>0</v>
      </c>
      <c r="AL93" s="401">
        <v>0</v>
      </c>
      <c r="AM93" s="401">
        <v>0</v>
      </c>
      <c r="AN93" s="401">
        <v>0</v>
      </c>
      <c r="AO93" s="401">
        <v>26050</v>
      </c>
      <c r="AP93" s="401">
        <v>255</v>
      </c>
      <c r="AQ93" s="401">
        <v>0</v>
      </c>
      <c r="AR93" s="401">
        <v>0</v>
      </c>
      <c r="AS93" s="401">
        <v>0</v>
      </c>
      <c r="AT93" s="401">
        <v>0</v>
      </c>
      <c r="AU93" s="401">
        <v>0</v>
      </c>
      <c r="AV93" s="401">
        <v>0</v>
      </c>
      <c r="AW93" s="401">
        <v>0</v>
      </c>
      <c r="AX93" s="401">
        <v>50</v>
      </c>
      <c r="AY93" s="401">
        <v>0</v>
      </c>
      <c r="AZ93" s="401">
        <v>0</v>
      </c>
      <c r="BA93" s="401">
        <v>0</v>
      </c>
      <c r="BB93" s="401">
        <v>0</v>
      </c>
      <c r="BC93" s="401">
        <v>0</v>
      </c>
      <c r="BD93" s="401">
        <v>0</v>
      </c>
      <c r="BE93" s="401">
        <v>0</v>
      </c>
      <c r="BF93" s="401">
        <v>0</v>
      </c>
      <c r="BG93" s="401">
        <v>0</v>
      </c>
      <c r="BH93" s="401">
        <v>0</v>
      </c>
      <c r="BI93" s="401">
        <v>0</v>
      </c>
      <c r="BJ93" s="401">
        <v>0</v>
      </c>
      <c r="BK93" s="401">
        <v>0</v>
      </c>
      <c r="BL93" s="401">
        <v>0</v>
      </c>
      <c r="BM93" s="401">
        <v>0</v>
      </c>
      <c r="BN93" s="401">
        <v>0</v>
      </c>
      <c r="BO93" s="401">
        <v>0</v>
      </c>
      <c r="BP93" s="401">
        <v>0</v>
      </c>
      <c r="BQ93" s="401">
        <v>0</v>
      </c>
      <c r="BR93" s="401">
        <v>0</v>
      </c>
      <c r="BS93" s="401">
        <v>0</v>
      </c>
      <c r="BT93" s="401">
        <v>0</v>
      </c>
      <c r="BU93" s="401">
        <v>0</v>
      </c>
      <c r="BV93" s="401">
        <v>0</v>
      </c>
      <c r="BW93" s="401">
        <v>0</v>
      </c>
      <c r="BX93" s="401">
        <v>0</v>
      </c>
      <c r="BY93" s="401">
        <v>0</v>
      </c>
      <c r="BZ93" s="401">
        <v>0</v>
      </c>
      <c r="CA93" s="401">
        <v>0</v>
      </c>
      <c r="CB93" s="401">
        <v>0</v>
      </c>
      <c r="CC93" s="401">
        <v>0</v>
      </c>
      <c r="CD93" s="401">
        <v>0</v>
      </c>
      <c r="CE93" s="401">
        <v>860</v>
      </c>
      <c r="CF93" s="401">
        <v>0</v>
      </c>
      <c r="CG93" s="401">
        <v>0</v>
      </c>
      <c r="CH93" s="401">
        <v>0</v>
      </c>
      <c r="CI93" s="401">
        <v>0</v>
      </c>
      <c r="CJ93" s="401">
        <v>0</v>
      </c>
      <c r="CK93" s="401">
        <v>0</v>
      </c>
      <c r="CL93" s="401">
        <v>0</v>
      </c>
      <c r="CM93" s="401">
        <v>0</v>
      </c>
      <c r="CN93" s="401">
        <v>0</v>
      </c>
      <c r="CO93" s="401">
        <v>0</v>
      </c>
      <c r="CP93" s="401">
        <v>0</v>
      </c>
      <c r="CQ93" s="401">
        <v>0</v>
      </c>
      <c r="CR93" s="401">
        <v>0</v>
      </c>
      <c r="CS93" s="401">
        <v>0</v>
      </c>
      <c r="CT93" s="401">
        <v>0</v>
      </c>
      <c r="CU93" s="401">
        <v>0</v>
      </c>
      <c r="CV93" s="401">
        <v>0</v>
      </c>
      <c r="CW93" s="401">
        <v>0</v>
      </c>
      <c r="CX93" s="401">
        <v>0</v>
      </c>
      <c r="CY93" s="401">
        <v>0</v>
      </c>
      <c r="CZ93" s="401">
        <v>0</v>
      </c>
      <c r="DA93" s="401">
        <v>0</v>
      </c>
      <c r="DB93" s="401">
        <v>0</v>
      </c>
      <c r="DC93" s="401">
        <v>0</v>
      </c>
      <c r="DD93" s="401">
        <v>0</v>
      </c>
      <c r="DE93" s="401">
        <v>0</v>
      </c>
      <c r="DF93" s="401">
        <v>0</v>
      </c>
      <c r="DG93" s="401">
        <v>0</v>
      </c>
      <c r="DH93" s="401">
        <v>0</v>
      </c>
      <c r="DI93" s="401">
        <v>475</v>
      </c>
      <c r="DJ93" s="401">
        <v>0</v>
      </c>
      <c r="DK93" s="401">
        <v>0</v>
      </c>
      <c r="DL93" s="401">
        <v>2500</v>
      </c>
      <c r="DM93" s="401">
        <v>0</v>
      </c>
      <c r="DN93" s="401">
        <v>0</v>
      </c>
      <c r="DO93" s="401">
        <v>5000</v>
      </c>
      <c r="DP93" s="401">
        <v>0</v>
      </c>
      <c r="DQ93" s="401">
        <v>0</v>
      </c>
      <c r="DR93" s="401">
        <v>2250</v>
      </c>
      <c r="DS93" s="401">
        <v>1200</v>
      </c>
      <c r="DT93" s="401">
        <v>2941</v>
      </c>
      <c r="DU93" s="401">
        <v>28849</v>
      </c>
      <c r="DV93" s="401">
        <v>0</v>
      </c>
      <c r="DW93" s="401">
        <v>278569</v>
      </c>
      <c r="DX93" s="401">
        <v>26808</v>
      </c>
      <c r="DY93" s="401">
        <v>267519</v>
      </c>
      <c r="DZ93" s="401">
        <v>25500</v>
      </c>
      <c r="EA93" s="401">
        <v>0</v>
      </c>
      <c r="EB93" s="401">
        <v>0</v>
      </c>
      <c r="EC93" s="401">
        <v>2000</v>
      </c>
      <c r="ED93" s="401">
        <v>-20000</v>
      </c>
      <c r="EE93" s="401">
        <v>267519</v>
      </c>
      <c r="EF93" s="401">
        <v>25500</v>
      </c>
      <c r="EG93" s="401">
        <v>290842</v>
      </c>
      <c r="EH93" s="401">
        <v>9842</v>
      </c>
      <c r="EI93" s="401">
        <v>325842</v>
      </c>
      <c r="EJ93" s="401">
        <v>11842</v>
      </c>
    </row>
    <row r="94" spans="1:140" x14ac:dyDescent="0.35">
      <c r="A94" s="398" t="s">
        <v>1163</v>
      </c>
      <c r="B94" s="401">
        <v>0</v>
      </c>
      <c r="C94" s="401">
        <v>0</v>
      </c>
      <c r="D94" s="401">
        <v>0</v>
      </c>
      <c r="E94" s="401">
        <v>0</v>
      </c>
      <c r="F94" s="401">
        <v>0</v>
      </c>
      <c r="G94" s="401">
        <v>0</v>
      </c>
      <c r="H94" s="401">
        <v>0</v>
      </c>
      <c r="I94" s="401">
        <v>0</v>
      </c>
      <c r="J94" s="401">
        <v>0</v>
      </c>
      <c r="K94" s="401">
        <v>0</v>
      </c>
      <c r="L94" s="401">
        <v>0</v>
      </c>
      <c r="M94" s="401">
        <v>0</v>
      </c>
      <c r="N94" s="401">
        <v>0</v>
      </c>
      <c r="O94" s="401">
        <v>0</v>
      </c>
      <c r="P94" s="401">
        <v>0</v>
      </c>
      <c r="Q94" s="401">
        <v>0</v>
      </c>
      <c r="R94" s="401">
        <v>0</v>
      </c>
      <c r="S94" s="401">
        <v>0</v>
      </c>
      <c r="T94" s="401">
        <v>0</v>
      </c>
      <c r="U94" s="401">
        <v>0</v>
      </c>
      <c r="V94" s="401">
        <v>0</v>
      </c>
      <c r="W94" s="401">
        <v>0</v>
      </c>
      <c r="X94" s="401">
        <v>0</v>
      </c>
      <c r="Y94" s="401">
        <v>0</v>
      </c>
      <c r="Z94" s="401">
        <v>0</v>
      </c>
      <c r="AA94" s="401">
        <v>0</v>
      </c>
      <c r="AB94" s="401">
        <v>0</v>
      </c>
      <c r="AC94" s="401">
        <v>0</v>
      </c>
      <c r="AD94" s="401">
        <v>0</v>
      </c>
      <c r="AE94" s="401">
        <v>0</v>
      </c>
      <c r="AF94" s="401">
        <v>0</v>
      </c>
      <c r="AG94" s="401">
        <v>0</v>
      </c>
      <c r="AH94" s="401">
        <v>0</v>
      </c>
      <c r="AI94" s="401">
        <v>0</v>
      </c>
      <c r="AJ94" s="401">
        <v>0</v>
      </c>
      <c r="AK94" s="401">
        <v>0</v>
      </c>
      <c r="AL94" s="401">
        <v>0</v>
      </c>
      <c r="AM94" s="401">
        <v>0</v>
      </c>
      <c r="AN94" s="401">
        <v>0</v>
      </c>
      <c r="AO94" s="401">
        <v>2576</v>
      </c>
      <c r="AP94" s="401">
        <v>0</v>
      </c>
      <c r="AQ94" s="401">
        <v>0</v>
      </c>
      <c r="AR94" s="401">
        <v>1000</v>
      </c>
      <c r="AS94" s="401">
        <v>21</v>
      </c>
      <c r="AT94" s="401">
        <v>0</v>
      </c>
      <c r="AU94" s="401">
        <v>81</v>
      </c>
      <c r="AV94" s="401">
        <v>0</v>
      </c>
      <c r="AW94" s="401">
        <v>0</v>
      </c>
      <c r="AX94" s="401">
        <v>104</v>
      </c>
      <c r="AY94" s="401">
        <v>0</v>
      </c>
      <c r="AZ94" s="401">
        <v>0</v>
      </c>
      <c r="BA94" s="401">
        <v>0</v>
      </c>
      <c r="BB94" s="401">
        <v>0</v>
      </c>
      <c r="BC94" s="401">
        <v>0</v>
      </c>
      <c r="BD94" s="401">
        <v>0</v>
      </c>
      <c r="BE94" s="401">
        <v>0</v>
      </c>
      <c r="BF94" s="401">
        <v>0</v>
      </c>
      <c r="BG94" s="401">
        <v>0</v>
      </c>
      <c r="BH94" s="401">
        <v>0</v>
      </c>
      <c r="BI94" s="401">
        <v>0</v>
      </c>
      <c r="BJ94" s="401">
        <v>0</v>
      </c>
      <c r="BK94" s="401">
        <v>0</v>
      </c>
      <c r="BL94" s="401">
        <v>0</v>
      </c>
      <c r="BM94" s="401">
        <v>0</v>
      </c>
      <c r="BN94" s="401">
        <v>0</v>
      </c>
      <c r="BO94" s="401">
        <v>0</v>
      </c>
      <c r="BP94" s="401">
        <v>0</v>
      </c>
      <c r="BQ94" s="401">
        <v>0</v>
      </c>
      <c r="BR94" s="401">
        <v>0</v>
      </c>
      <c r="BS94" s="401">
        <v>0</v>
      </c>
      <c r="BT94" s="401">
        <v>0</v>
      </c>
      <c r="BU94" s="401">
        <v>0</v>
      </c>
      <c r="BV94" s="401">
        <v>0</v>
      </c>
      <c r="BW94" s="401">
        <v>686</v>
      </c>
      <c r="BX94" s="401">
        <v>0</v>
      </c>
      <c r="BY94" s="401">
        <v>0</v>
      </c>
      <c r="BZ94" s="401">
        <v>0</v>
      </c>
      <c r="CA94" s="401">
        <v>0</v>
      </c>
      <c r="CB94" s="401">
        <v>0</v>
      </c>
      <c r="CC94" s="401">
        <v>0</v>
      </c>
      <c r="CD94" s="401">
        <v>0</v>
      </c>
      <c r="CE94" s="401">
        <v>1822</v>
      </c>
      <c r="CF94" s="401">
        <v>0</v>
      </c>
      <c r="CG94" s="401">
        <v>0</v>
      </c>
      <c r="CH94" s="401">
        <v>0</v>
      </c>
      <c r="CI94" s="401">
        <v>0</v>
      </c>
      <c r="CJ94" s="401">
        <v>0</v>
      </c>
      <c r="CK94" s="401">
        <v>0</v>
      </c>
      <c r="CL94" s="401">
        <v>0</v>
      </c>
      <c r="CM94" s="401">
        <v>0</v>
      </c>
      <c r="CN94" s="401">
        <v>0</v>
      </c>
      <c r="CO94" s="401">
        <v>0</v>
      </c>
      <c r="CP94" s="401">
        <v>0</v>
      </c>
      <c r="CQ94" s="401">
        <v>0</v>
      </c>
      <c r="CR94" s="401">
        <v>0</v>
      </c>
      <c r="CS94" s="401">
        <v>0</v>
      </c>
      <c r="CT94" s="401">
        <v>0</v>
      </c>
      <c r="CU94" s="401">
        <v>0</v>
      </c>
      <c r="CV94" s="401">
        <v>0</v>
      </c>
      <c r="CW94" s="401">
        <v>210</v>
      </c>
      <c r="CX94" s="401">
        <v>0</v>
      </c>
      <c r="CY94" s="401">
        <v>0</v>
      </c>
      <c r="CZ94" s="401">
        <v>200</v>
      </c>
      <c r="DA94" s="401">
        <v>0</v>
      </c>
      <c r="DB94" s="401">
        <v>0</v>
      </c>
      <c r="DC94" s="401">
        <v>0</v>
      </c>
      <c r="DD94" s="401">
        <v>0</v>
      </c>
      <c r="DE94" s="401">
        <v>0</v>
      </c>
      <c r="DF94" s="401">
        <v>0</v>
      </c>
      <c r="DG94" s="401">
        <v>0</v>
      </c>
      <c r="DH94" s="401">
        <v>0</v>
      </c>
      <c r="DI94" s="401">
        <v>0</v>
      </c>
      <c r="DJ94" s="401">
        <v>0</v>
      </c>
      <c r="DK94" s="401">
        <v>0</v>
      </c>
      <c r="DL94" s="401">
        <v>2201</v>
      </c>
      <c r="DM94" s="401">
        <v>0</v>
      </c>
      <c r="DN94" s="401">
        <v>0</v>
      </c>
      <c r="DO94" s="401">
        <v>0</v>
      </c>
      <c r="DP94" s="401">
        <v>0</v>
      </c>
      <c r="DQ94" s="401">
        <v>0</v>
      </c>
      <c r="DR94" s="401">
        <v>1881</v>
      </c>
      <c r="DS94" s="401">
        <v>0</v>
      </c>
      <c r="DT94" s="401">
        <v>5223</v>
      </c>
      <c r="DU94" s="401">
        <v>1797</v>
      </c>
      <c r="DV94" s="401">
        <v>0</v>
      </c>
      <c r="DW94" s="401">
        <v>44636</v>
      </c>
      <c r="DX94" s="401">
        <v>642</v>
      </c>
      <c r="DY94" s="401">
        <v>33042</v>
      </c>
      <c r="DZ94" s="401">
        <v>642</v>
      </c>
      <c r="EA94" s="401">
        <v>0</v>
      </c>
      <c r="EB94" s="401">
        <v>0</v>
      </c>
      <c r="EC94" s="401">
        <v>40577</v>
      </c>
      <c r="ED94" s="401">
        <v>8096</v>
      </c>
      <c r="EE94" s="401">
        <v>33042</v>
      </c>
      <c r="EF94" s="401">
        <v>642</v>
      </c>
      <c r="EG94" s="401">
        <v>34171</v>
      </c>
      <c r="EH94" s="401">
        <v>-161</v>
      </c>
      <c r="EI94" s="401">
        <v>34934</v>
      </c>
      <c r="EJ94" s="401">
        <v>-221</v>
      </c>
    </row>
    <row r="95" spans="1:140" x14ac:dyDescent="0.35">
      <c r="A95" s="398" t="s">
        <v>1172</v>
      </c>
      <c r="B95" s="401">
        <v>0</v>
      </c>
      <c r="C95" s="401">
        <v>0</v>
      </c>
      <c r="D95" s="401">
        <v>0</v>
      </c>
      <c r="E95" s="401">
        <v>0</v>
      </c>
      <c r="F95" s="401">
        <v>0</v>
      </c>
      <c r="G95" s="401">
        <v>0</v>
      </c>
      <c r="H95" s="401">
        <v>0</v>
      </c>
      <c r="I95" s="401">
        <v>0</v>
      </c>
      <c r="J95" s="401">
        <v>0</v>
      </c>
      <c r="K95" s="401">
        <v>0</v>
      </c>
      <c r="L95" s="401">
        <v>0</v>
      </c>
      <c r="M95" s="401">
        <v>0</v>
      </c>
      <c r="N95" s="401">
        <v>14439</v>
      </c>
      <c r="O95" s="401">
        <v>1500</v>
      </c>
      <c r="P95" s="401">
        <v>0</v>
      </c>
      <c r="Q95" s="401">
        <v>1152</v>
      </c>
      <c r="R95" s="401">
        <v>0</v>
      </c>
      <c r="S95" s="401">
        <v>0</v>
      </c>
      <c r="T95" s="401">
        <v>0</v>
      </c>
      <c r="U95" s="401">
        <v>0</v>
      </c>
      <c r="V95" s="401">
        <v>0</v>
      </c>
      <c r="W95" s="401">
        <v>0</v>
      </c>
      <c r="X95" s="401">
        <v>755</v>
      </c>
      <c r="Y95" s="401">
        <v>0</v>
      </c>
      <c r="Z95" s="401">
        <v>0</v>
      </c>
      <c r="AA95" s="401">
        <v>0</v>
      </c>
      <c r="AB95" s="401">
        <v>0</v>
      </c>
      <c r="AC95" s="401">
        <v>0</v>
      </c>
      <c r="AD95" s="401">
        <v>0</v>
      </c>
      <c r="AE95" s="401">
        <v>0</v>
      </c>
      <c r="AF95" s="401">
        <v>0</v>
      </c>
      <c r="AG95" s="401">
        <v>0</v>
      </c>
      <c r="AH95" s="401">
        <v>0</v>
      </c>
      <c r="AI95" s="401">
        <v>0</v>
      </c>
      <c r="AJ95" s="401">
        <v>0</v>
      </c>
      <c r="AK95" s="401">
        <v>0</v>
      </c>
      <c r="AL95" s="401">
        <v>0</v>
      </c>
      <c r="AM95" s="401">
        <v>0</v>
      </c>
      <c r="AN95" s="401">
        <v>0</v>
      </c>
      <c r="AO95" s="401">
        <v>5964</v>
      </c>
      <c r="AP95" s="401">
        <v>1666</v>
      </c>
      <c r="AQ95" s="401">
        <v>150</v>
      </c>
      <c r="AR95" s="401">
        <v>583</v>
      </c>
      <c r="AS95" s="401">
        <v>0</v>
      </c>
      <c r="AT95" s="401">
        <v>0</v>
      </c>
      <c r="AU95" s="401">
        <v>2227</v>
      </c>
      <c r="AV95" s="401">
        <v>0</v>
      </c>
      <c r="AW95" s="401">
        <v>0</v>
      </c>
      <c r="AX95" s="401">
        <v>653</v>
      </c>
      <c r="AY95" s="401">
        <v>0</v>
      </c>
      <c r="AZ95" s="401">
        <v>0</v>
      </c>
      <c r="BA95" s="401">
        <v>0</v>
      </c>
      <c r="BB95" s="401">
        <v>0</v>
      </c>
      <c r="BC95" s="401">
        <v>0</v>
      </c>
      <c r="BD95" s="401">
        <v>0</v>
      </c>
      <c r="BE95" s="401">
        <v>0</v>
      </c>
      <c r="BF95" s="401">
        <v>0</v>
      </c>
      <c r="BG95" s="401">
        <v>4127</v>
      </c>
      <c r="BH95" s="401">
        <v>0</v>
      </c>
      <c r="BI95" s="401">
        <v>0</v>
      </c>
      <c r="BJ95" s="401">
        <v>0</v>
      </c>
      <c r="BK95" s="401">
        <v>0</v>
      </c>
      <c r="BL95" s="401">
        <v>0</v>
      </c>
      <c r="BM95" s="401">
        <v>46</v>
      </c>
      <c r="BN95" s="401">
        <v>0</v>
      </c>
      <c r="BO95" s="401">
        <v>0</v>
      </c>
      <c r="BP95" s="401">
        <v>37</v>
      </c>
      <c r="BQ95" s="401">
        <v>547</v>
      </c>
      <c r="BR95" s="401">
        <v>0</v>
      </c>
      <c r="BS95" s="401">
        <v>0</v>
      </c>
      <c r="BT95" s="401">
        <v>0</v>
      </c>
      <c r="BU95" s="401">
        <v>0</v>
      </c>
      <c r="BV95" s="401">
        <v>120</v>
      </c>
      <c r="BW95" s="401">
        <v>0</v>
      </c>
      <c r="BX95" s="401">
        <v>0</v>
      </c>
      <c r="BY95" s="401">
        <v>0</v>
      </c>
      <c r="BZ95" s="401">
        <v>0</v>
      </c>
      <c r="CA95" s="401">
        <v>0</v>
      </c>
      <c r="CB95" s="401">
        <v>761</v>
      </c>
      <c r="CC95" s="401">
        <v>0</v>
      </c>
      <c r="CD95" s="401">
        <v>0</v>
      </c>
      <c r="CE95" s="401">
        <v>175</v>
      </c>
      <c r="CF95" s="401">
        <v>0</v>
      </c>
      <c r="CG95" s="401">
        <v>0</v>
      </c>
      <c r="CH95" s="401">
        <v>0</v>
      </c>
      <c r="CI95" s="401">
        <v>0</v>
      </c>
      <c r="CJ95" s="401">
        <v>0</v>
      </c>
      <c r="CK95" s="401">
        <v>0</v>
      </c>
      <c r="CL95" s="401">
        <v>0</v>
      </c>
      <c r="CM95" s="401">
        <v>0</v>
      </c>
      <c r="CN95" s="401">
        <v>1258</v>
      </c>
      <c r="CO95" s="401">
        <v>0</v>
      </c>
      <c r="CP95" s="401">
        <v>0</v>
      </c>
      <c r="CQ95" s="401">
        <v>0</v>
      </c>
      <c r="CR95" s="401">
        <v>0</v>
      </c>
      <c r="CS95" s="401">
        <v>0</v>
      </c>
      <c r="CT95" s="401">
        <v>0</v>
      </c>
      <c r="CU95" s="401">
        <v>0</v>
      </c>
      <c r="CV95" s="401">
        <v>0</v>
      </c>
      <c r="CW95" s="401">
        <v>6810</v>
      </c>
      <c r="CX95" s="401">
        <v>0</v>
      </c>
      <c r="CY95" s="401">
        <v>50</v>
      </c>
      <c r="CZ95" s="401">
        <v>0</v>
      </c>
      <c r="DA95" s="401">
        <v>0</v>
      </c>
      <c r="DB95" s="401">
        <v>0</v>
      </c>
      <c r="DC95" s="401">
        <v>0</v>
      </c>
      <c r="DD95" s="401">
        <v>0</v>
      </c>
      <c r="DE95" s="401">
        <v>0</v>
      </c>
      <c r="DF95" s="401">
        <v>0</v>
      </c>
      <c r="DG95" s="401">
        <v>0</v>
      </c>
      <c r="DH95" s="401">
        <v>0</v>
      </c>
      <c r="DI95" s="401">
        <v>1421</v>
      </c>
      <c r="DJ95" s="401">
        <v>896</v>
      </c>
      <c r="DK95" s="401">
        <v>0</v>
      </c>
      <c r="DL95" s="401">
        <v>720</v>
      </c>
      <c r="DM95" s="401">
        <v>0</v>
      </c>
      <c r="DN95" s="401">
        <v>0</v>
      </c>
      <c r="DO95" s="401">
        <v>85</v>
      </c>
      <c r="DP95" s="401">
        <v>0</v>
      </c>
      <c r="DQ95" s="401">
        <v>0</v>
      </c>
      <c r="DR95" s="401">
        <v>29419</v>
      </c>
      <c r="DS95" s="401">
        <v>828</v>
      </c>
      <c r="DT95" s="401">
        <v>303</v>
      </c>
      <c r="DU95" s="401">
        <v>15392</v>
      </c>
      <c r="DV95" s="401">
        <v>0</v>
      </c>
      <c r="DW95" s="401">
        <v>16363</v>
      </c>
      <c r="DX95" s="401">
        <v>15006</v>
      </c>
      <c r="DY95" s="401">
        <v>38000</v>
      </c>
      <c r="DZ95" s="401">
        <v>33000</v>
      </c>
      <c r="EA95" s="401">
        <v>0</v>
      </c>
      <c r="EB95" s="401">
        <v>0</v>
      </c>
      <c r="EC95" s="401">
        <v>14000</v>
      </c>
      <c r="ED95" s="401">
        <v>-11000</v>
      </c>
      <c r="EE95" s="401">
        <v>38000</v>
      </c>
      <c r="EF95" s="401">
        <v>33000</v>
      </c>
      <c r="EG95" s="401">
        <v>39000</v>
      </c>
      <c r="EH95" s="401">
        <v>31000</v>
      </c>
      <c r="EI95" s="401">
        <v>55000</v>
      </c>
      <c r="EJ95" s="401">
        <v>15000</v>
      </c>
    </row>
    <row r="96" spans="1:140" x14ac:dyDescent="0.35">
      <c r="A96" s="398" t="s">
        <v>1211</v>
      </c>
      <c r="B96" s="401">
        <v>0</v>
      </c>
      <c r="C96" s="401">
        <v>0</v>
      </c>
      <c r="D96" s="401">
        <v>0</v>
      </c>
      <c r="E96" s="401">
        <v>0</v>
      </c>
      <c r="F96" s="401">
        <v>0</v>
      </c>
      <c r="G96" s="401">
        <v>0</v>
      </c>
      <c r="H96" s="401">
        <v>0</v>
      </c>
      <c r="I96" s="401">
        <v>0</v>
      </c>
      <c r="J96" s="401">
        <v>0</v>
      </c>
      <c r="K96" s="401">
        <v>0</v>
      </c>
      <c r="L96" s="401">
        <v>0</v>
      </c>
      <c r="M96" s="401">
        <v>0</v>
      </c>
      <c r="N96" s="401">
        <v>19156</v>
      </c>
      <c r="O96" s="401">
        <v>0</v>
      </c>
      <c r="P96" s="401">
        <v>0</v>
      </c>
      <c r="Q96" s="401">
        <v>425</v>
      </c>
      <c r="R96" s="401">
        <v>0</v>
      </c>
      <c r="S96" s="401">
        <v>0</v>
      </c>
      <c r="T96" s="401">
        <v>0</v>
      </c>
      <c r="U96" s="401">
        <v>0</v>
      </c>
      <c r="V96" s="401">
        <v>0</v>
      </c>
      <c r="W96" s="401">
        <v>0</v>
      </c>
      <c r="X96" s="401">
        <v>0</v>
      </c>
      <c r="Y96" s="401">
        <v>0</v>
      </c>
      <c r="Z96" s="401">
        <v>0</v>
      </c>
      <c r="AA96" s="401">
        <v>0</v>
      </c>
      <c r="AB96" s="401">
        <v>0</v>
      </c>
      <c r="AC96" s="401">
        <v>0</v>
      </c>
      <c r="AD96" s="401">
        <v>0</v>
      </c>
      <c r="AE96" s="401">
        <v>0</v>
      </c>
      <c r="AF96" s="401">
        <v>0</v>
      </c>
      <c r="AG96" s="401">
        <v>0</v>
      </c>
      <c r="AH96" s="401">
        <v>0</v>
      </c>
      <c r="AI96" s="401">
        <v>0</v>
      </c>
      <c r="AJ96" s="401">
        <v>0</v>
      </c>
      <c r="AK96" s="401">
        <v>0</v>
      </c>
      <c r="AL96" s="401">
        <v>0</v>
      </c>
      <c r="AM96" s="401">
        <v>0</v>
      </c>
      <c r="AN96" s="401">
        <v>0</v>
      </c>
      <c r="AO96" s="401">
        <v>43655</v>
      </c>
      <c r="AP96" s="401">
        <v>1452</v>
      </c>
      <c r="AQ96" s="401">
        <v>4249</v>
      </c>
      <c r="AR96" s="401">
        <v>10958</v>
      </c>
      <c r="AS96" s="401">
        <v>0</v>
      </c>
      <c r="AT96" s="401">
        <v>0</v>
      </c>
      <c r="AU96" s="401">
        <v>690</v>
      </c>
      <c r="AV96" s="401">
        <v>0</v>
      </c>
      <c r="AW96" s="401">
        <v>0</v>
      </c>
      <c r="AX96" s="401">
        <v>0</v>
      </c>
      <c r="AY96" s="401">
        <v>0</v>
      </c>
      <c r="AZ96" s="401">
        <v>0</v>
      </c>
      <c r="BA96" s="401">
        <v>0</v>
      </c>
      <c r="BB96" s="401">
        <v>0</v>
      </c>
      <c r="BC96" s="401">
        <v>0</v>
      </c>
      <c r="BD96" s="401">
        <v>0</v>
      </c>
      <c r="BE96" s="401">
        <v>0</v>
      </c>
      <c r="BF96" s="401">
        <v>0</v>
      </c>
      <c r="BG96" s="401">
        <v>0</v>
      </c>
      <c r="BH96" s="401">
        <v>0</v>
      </c>
      <c r="BI96" s="401">
        <v>0</v>
      </c>
      <c r="BJ96" s="401">
        <v>0</v>
      </c>
      <c r="BK96" s="401">
        <v>0</v>
      </c>
      <c r="BL96" s="401">
        <v>0</v>
      </c>
      <c r="BM96" s="401">
        <v>0</v>
      </c>
      <c r="BN96" s="401">
        <v>0</v>
      </c>
      <c r="BO96" s="401">
        <v>0</v>
      </c>
      <c r="BP96" s="401">
        <v>1500</v>
      </c>
      <c r="BQ96" s="401">
        <v>0</v>
      </c>
      <c r="BR96" s="401">
        <v>0</v>
      </c>
      <c r="BS96" s="401">
        <v>0</v>
      </c>
      <c r="BT96" s="401">
        <v>0</v>
      </c>
      <c r="BU96" s="401">
        <v>0</v>
      </c>
      <c r="BV96" s="401">
        <v>0</v>
      </c>
      <c r="BW96" s="401">
        <v>0</v>
      </c>
      <c r="BX96" s="401">
        <v>0</v>
      </c>
      <c r="BY96" s="401">
        <v>0</v>
      </c>
      <c r="BZ96" s="401">
        <v>0</v>
      </c>
      <c r="CA96" s="401">
        <v>0</v>
      </c>
      <c r="CB96" s="401">
        <v>320</v>
      </c>
      <c r="CC96" s="401">
        <v>0</v>
      </c>
      <c r="CD96" s="401">
        <v>0</v>
      </c>
      <c r="CE96" s="401">
        <v>1560</v>
      </c>
      <c r="CF96" s="401">
        <v>0</v>
      </c>
      <c r="CG96" s="401">
        <v>0</v>
      </c>
      <c r="CH96" s="401">
        <v>0</v>
      </c>
      <c r="CI96" s="401">
        <v>0</v>
      </c>
      <c r="CJ96" s="401">
        <v>0</v>
      </c>
      <c r="CK96" s="401">
        <v>0</v>
      </c>
      <c r="CL96" s="401">
        <v>0</v>
      </c>
      <c r="CM96" s="401">
        <v>0</v>
      </c>
      <c r="CN96" s="401">
        <v>230</v>
      </c>
      <c r="CO96" s="401">
        <v>0</v>
      </c>
      <c r="CP96" s="401">
        <v>0</v>
      </c>
      <c r="CQ96" s="401">
        <v>0</v>
      </c>
      <c r="CR96" s="401">
        <v>0</v>
      </c>
      <c r="CS96" s="401">
        <v>0</v>
      </c>
      <c r="CT96" s="401">
        <v>0</v>
      </c>
      <c r="CU96" s="401">
        <v>0</v>
      </c>
      <c r="CV96" s="401">
        <v>0</v>
      </c>
      <c r="CW96" s="401">
        <v>206</v>
      </c>
      <c r="CX96" s="401">
        <v>0</v>
      </c>
      <c r="CY96" s="401">
        <v>0</v>
      </c>
      <c r="CZ96" s="401">
        <v>198</v>
      </c>
      <c r="DA96" s="401">
        <v>0</v>
      </c>
      <c r="DB96" s="401">
        <v>0</v>
      </c>
      <c r="DC96" s="401">
        <v>0</v>
      </c>
      <c r="DD96" s="401">
        <v>0</v>
      </c>
      <c r="DE96" s="401">
        <v>0</v>
      </c>
      <c r="DF96" s="401">
        <v>0</v>
      </c>
      <c r="DG96" s="401">
        <v>0</v>
      </c>
      <c r="DH96" s="401">
        <v>0</v>
      </c>
      <c r="DI96" s="401">
        <v>2600</v>
      </c>
      <c r="DJ96" s="401">
        <v>0</v>
      </c>
      <c r="DK96" s="401">
        <v>0</v>
      </c>
      <c r="DL96" s="401">
        <v>0</v>
      </c>
      <c r="DM96" s="401">
        <v>0</v>
      </c>
      <c r="DN96" s="401">
        <v>0</v>
      </c>
      <c r="DO96" s="401">
        <v>0</v>
      </c>
      <c r="DP96" s="401">
        <v>0</v>
      </c>
      <c r="DQ96" s="401">
        <v>0</v>
      </c>
      <c r="DR96" s="401">
        <v>23005</v>
      </c>
      <c r="DS96" s="401">
        <v>5894</v>
      </c>
      <c r="DT96" s="401">
        <v>8559</v>
      </c>
      <c r="DU96" s="401">
        <v>45492</v>
      </c>
      <c r="DV96" s="401">
        <v>0</v>
      </c>
      <c r="DW96" s="401">
        <v>292392</v>
      </c>
      <c r="DX96" s="401">
        <v>45492</v>
      </c>
      <c r="DY96" s="401">
        <v>197086</v>
      </c>
      <c r="DZ96" s="401">
        <v>45492</v>
      </c>
      <c r="EA96" s="401">
        <v>0</v>
      </c>
      <c r="EB96" s="401">
        <v>0</v>
      </c>
      <c r="EC96" s="401">
        <v>15000</v>
      </c>
      <c r="ED96" s="401">
        <v>-5500</v>
      </c>
      <c r="EE96" s="401">
        <v>197086</v>
      </c>
      <c r="EF96" s="401">
        <v>45492</v>
      </c>
      <c r="EG96" s="401">
        <v>310371</v>
      </c>
      <c r="EH96" s="401">
        <v>4147</v>
      </c>
      <c r="EI96" s="401">
        <v>320371</v>
      </c>
      <c r="EJ96" s="401">
        <v>4147</v>
      </c>
    </row>
    <row r="97" spans="1:140" x14ac:dyDescent="0.35">
      <c r="A97" s="398" t="s">
        <v>1355</v>
      </c>
      <c r="B97" s="401">
        <v>0</v>
      </c>
      <c r="C97" s="401">
        <v>0</v>
      </c>
      <c r="D97" s="401">
        <v>0</v>
      </c>
      <c r="E97" s="401">
        <v>0</v>
      </c>
      <c r="F97" s="401">
        <v>0</v>
      </c>
      <c r="G97" s="401">
        <v>0</v>
      </c>
      <c r="H97" s="401">
        <v>0</v>
      </c>
      <c r="I97" s="401">
        <v>0</v>
      </c>
      <c r="J97" s="401">
        <v>0</v>
      </c>
      <c r="K97" s="401">
        <v>0</v>
      </c>
      <c r="L97" s="401">
        <v>0</v>
      </c>
      <c r="M97" s="401">
        <v>0</v>
      </c>
      <c r="N97" s="401">
        <v>30</v>
      </c>
      <c r="O97" s="401">
        <v>0</v>
      </c>
      <c r="P97" s="401">
        <v>0</v>
      </c>
      <c r="Q97" s="401">
        <v>0</v>
      </c>
      <c r="R97" s="401">
        <v>0</v>
      </c>
      <c r="S97" s="401">
        <v>0</v>
      </c>
      <c r="T97" s="401">
        <v>0</v>
      </c>
      <c r="U97" s="401">
        <v>0</v>
      </c>
      <c r="V97" s="401">
        <v>0</v>
      </c>
      <c r="W97" s="401">
        <v>0</v>
      </c>
      <c r="X97" s="401">
        <v>0</v>
      </c>
      <c r="Y97" s="401">
        <v>0</v>
      </c>
      <c r="Z97" s="401">
        <v>1000</v>
      </c>
      <c r="AA97" s="401">
        <v>0</v>
      </c>
      <c r="AB97" s="401">
        <v>0</v>
      </c>
      <c r="AC97" s="401">
        <v>0</v>
      </c>
      <c r="AD97" s="401">
        <v>0</v>
      </c>
      <c r="AE97" s="401">
        <v>0</v>
      </c>
      <c r="AF97" s="401">
        <v>0</v>
      </c>
      <c r="AG97" s="401">
        <v>0</v>
      </c>
      <c r="AH97" s="401">
        <v>0</v>
      </c>
      <c r="AI97" s="401">
        <v>0</v>
      </c>
      <c r="AJ97" s="401">
        <v>0</v>
      </c>
      <c r="AK97" s="401">
        <v>0</v>
      </c>
      <c r="AL97" s="401">
        <v>0</v>
      </c>
      <c r="AM97" s="401">
        <v>0</v>
      </c>
      <c r="AN97" s="401">
        <v>0</v>
      </c>
      <c r="AO97" s="401">
        <v>33087</v>
      </c>
      <c r="AP97" s="401">
        <v>1001</v>
      </c>
      <c r="AQ97" s="401">
        <v>2150</v>
      </c>
      <c r="AR97" s="401">
        <v>0</v>
      </c>
      <c r="AS97" s="401">
        <v>0</v>
      </c>
      <c r="AT97" s="401">
        <v>0</v>
      </c>
      <c r="AU97" s="401">
        <v>8800</v>
      </c>
      <c r="AV97" s="401">
        <v>0</v>
      </c>
      <c r="AW97" s="401">
        <v>0</v>
      </c>
      <c r="AX97" s="401">
        <v>30</v>
      </c>
      <c r="AY97" s="401">
        <v>0</v>
      </c>
      <c r="AZ97" s="401">
        <v>477</v>
      </c>
      <c r="BA97" s="401">
        <v>0</v>
      </c>
      <c r="BB97" s="401">
        <v>0</v>
      </c>
      <c r="BC97" s="401">
        <v>0</v>
      </c>
      <c r="BD97" s="401">
        <v>0</v>
      </c>
      <c r="BE97" s="401">
        <v>0</v>
      </c>
      <c r="BF97" s="401">
        <v>0</v>
      </c>
      <c r="BG97" s="401">
        <v>0</v>
      </c>
      <c r="BH97" s="401">
        <v>0</v>
      </c>
      <c r="BI97" s="401">
        <v>0</v>
      </c>
      <c r="BJ97" s="401">
        <v>0</v>
      </c>
      <c r="BK97" s="401">
        <v>0</v>
      </c>
      <c r="BL97" s="401">
        <v>0</v>
      </c>
      <c r="BM97" s="401">
        <v>35</v>
      </c>
      <c r="BN97" s="401">
        <v>0</v>
      </c>
      <c r="BO97" s="401">
        <v>0</v>
      </c>
      <c r="BP97" s="401">
        <v>0</v>
      </c>
      <c r="BQ97" s="401">
        <v>0</v>
      </c>
      <c r="BR97" s="401">
        <v>0</v>
      </c>
      <c r="BS97" s="401">
        <v>0</v>
      </c>
      <c r="BT97" s="401">
        <v>0</v>
      </c>
      <c r="BU97" s="401">
        <v>0</v>
      </c>
      <c r="BV97" s="401">
        <v>0</v>
      </c>
      <c r="BW97" s="401">
        <v>0</v>
      </c>
      <c r="BX97" s="401">
        <v>0</v>
      </c>
      <c r="BY97" s="401">
        <v>0</v>
      </c>
      <c r="BZ97" s="401">
        <v>0</v>
      </c>
      <c r="CA97" s="401">
        <v>0</v>
      </c>
      <c r="CB97" s="401">
        <v>0</v>
      </c>
      <c r="CC97" s="401">
        <v>0</v>
      </c>
      <c r="CD97" s="401">
        <v>0</v>
      </c>
      <c r="CE97" s="401">
        <v>0</v>
      </c>
      <c r="CF97" s="401">
        <v>0</v>
      </c>
      <c r="CG97" s="401">
        <v>0</v>
      </c>
      <c r="CH97" s="401">
        <v>0</v>
      </c>
      <c r="CI97" s="401">
        <v>0</v>
      </c>
      <c r="CJ97" s="401">
        <v>0</v>
      </c>
      <c r="CK97" s="401">
        <v>0</v>
      </c>
      <c r="CL97" s="401">
        <v>0</v>
      </c>
      <c r="CM97" s="401">
        <v>0</v>
      </c>
      <c r="CN97" s="401">
        <v>0</v>
      </c>
      <c r="CO97" s="401">
        <v>0</v>
      </c>
      <c r="CP97" s="401">
        <v>0</v>
      </c>
      <c r="CQ97" s="401">
        <v>0</v>
      </c>
      <c r="CR97" s="401">
        <v>0</v>
      </c>
      <c r="CS97" s="401">
        <v>0</v>
      </c>
      <c r="CT97" s="401">
        <v>0</v>
      </c>
      <c r="CU97" s="401">
        <v>0</v>
      </c>
      <c r="CV97" s="401">
        <v>0</v>
      </c>
      <c r="CW97" s="401">
        <v>0</v>
      </c>
      <c r="CX97" s="401">
        <v>0</v>
      </c>
      <c r="CY97" s="401">
        <v>0</v>
      </c>
      <c r="CZ97" s="401">
        <v>0</v>
      </c>
      <c r="DA97" s="401">
        <v>0</v>
      </c>
      <c r="DB97" s="401">
        <v>0</v>
      </c>
      <c r="DC97" s="401">
        <v>0</v>
      </c>
      <c r="DD97" s="401">
        <v>0</v>
      </c>
      <c r="DE97" s="401">
        <v>0</v>
      </c>
      <c r="DF97" s="401">
        <v>0</v>
      </c>
      <c r="DG97" s="401">
        <v>0</v>
      </c>
      <c r="DH97" s="401">
        <v>0</v>
      </c>
      <c r="DI97" s="401">
        <v>1132</v>
      </c>
      <c r="DJ97" s="401">
        <v>0</v>
      </c>
      <c r="DK97" s="401">
        <v>0</v>
      </c>
      <c r="DL97" s="401">
        <v>250</v>
      </c>
      <c r="DM97" s="401">
        <v>19000</v>
      </c>
      <c r="DN97" s="401">
        <v>492</v>
      </c>
      <c r="DO97" s="401">
        <v>0</v>
      </c>
      <c r="DP97" s="401">
        <v>0</v>
      </c>
      <c r="DQ97" s="401">
        <v>0</v>
      </c>
      <c r="DR97" s="401">
        <v>1218</v>
      </c>
      <c r="DS97" s="401">
        <v>5326</v>
      </c>
      <c r="DT97" s="401">
        <v>13199</v>
      </c>
      <c r="DU97" s="401">
        <v>44622</v>
      </c>
      <c r="DV97" s="401">
        <v>0</v>
      </c>
      <c r="DW97" s="401">
        <v>404155</v>
      </c>
      <c r="DX97" s="401">
        <v>41294</v>
      </c>
      <c r="DY97" s="401">
        <v>266200</v>
      </c>
      <c r="DZ97" s="401">
        <v>-4600</v>
      </c>
      <c r="EA97" s="401">
        <v>0</v>
      </c>
      <c r="EB97" s="401">
        <v>0</v>
      </c>
      <c r="EC97" s="401">
        <v>15000</v>
      </c>
      <c r="ED97" s="401">
        <v>0</v>
      </c>
      <c r="EE97" s="401">
        <v>266200</v>
      </c>
      <c r="EF97" s="401">
        <v>-4600</v>
      </c>
      <c r="EG97" s="401">
        <v>415621</v>
      </c>
      <c r="EH97" s="401">
        <v>15648</v>
      </c>
      <c r="EI97" s="401">
        <v>425621</v>
      </c>
      <c r="EJ97" s="401">
        <v>15648</v>
      </c>
    </row>
    <row r="98" spans="1:140" x14ac:dyDescent="0.35">
      <c r="A98" s="398" t="s">
        <v>1454</v>
      </c>
      <c r="B98" s="401">
        <v>0</v>
      </c>
      <c r="C98" s="401">
        <v>0</v>
      </c>
      <c r="D98" s="401">
        <v>0</v>
      </c>
      <c r="E98" s="401">
        <v>0</v>
      </c>
      <c r="F98" s="401">
        <v>0</v>
      </c>
      <c r="G98" s="401">
        <v>0</v>
      </c>
      <c r="H98" s="401">
        <v>0</v>
      </c>
      <c r="I98" s="401">
        <v>0</v>
      </c>
      <c r="J98" s="401">
        <v>0</v>
      </c>
      <c r="K98" s="401">
        <v>0</v>
      </c>
      <c r="L98" s="401">
        <v>0</v>
      </c>
      <c r="M98" s="401">
        <v>0</v>
      </c>
      <c r="N98" s="401">
        <v>200</v>
      </c>
      <c r="O98" s="401">
        <v>0</v>
      </c>
      <c r="P98" s="401">
        <v>0</v>
      </c>
      <c r="Q98" s="401">
        <v>140</v>
      </c>
      <c r="R98" s="401">
        <v>0</v>
      </c>
      <c r="S98" s="401">
        <v>0</v>
      </c>
      <c r="T98" s="401">
        <v>0</v>
      </c>
      <c r="U98" s="401">
        <v>0</v>
      </c>
      <c r="V98" s="401">
        <v>0</v>
      </c>
      <c r="W98" s="401">
        <v>0</v>
      </c>
      <c r="X98" s="401">
        <v>0</v>
      </c>
      <c r="Y98" s="401">
        <v>0</v>
      </c>
      <c r="Z98" s="401">
        <v>0</v>
      </c>
      <c r="AA98" s="401">
        <v>0</v>
      </c>
      <c r="AB98" s="401">
        <v>0</v>
      </c>
      <c r="AC98" s="401">
        <v>0</v>
      </c>
      <c r="AD98" s="401">
        <v>0</v>
      </c>
      <c r="AE98" s="401">
        <v>0</v>
      </c>
      <c r="AF98" s="401">
        <v>0</v>
      </c>
      <c r="AG98" s="401">
        <v>0</v>
      </c>
      <c r="AH98" s="401">
        <v>0</v>
      </c>
      <c r="AI98" s="401">
        <v>0</v>
      </c>
      <c r="AJ98" s="401">
        <v>0</v>
      </c>
      <c r="AK98" s="401">
        <v>0</v>
      </c>
      <c r="AL98" s="401">
        <v>0</v>
      </c>
      <c r="AM98" s="401">
        <v>0</v>
      </c>
      <c r="AN98" s="401">
        <v>0</v>
      </c>
      <c r="AO98" s="401">
        <v>60410</v>
      </c>
      <c r="AP98" s="401">
        <v>515</v>
      </c>
      <c r="AQ98" s="401">
        <v>12824</v>
      </c>
      <c r="AR98" s="401">
        <v>921</v>
      </c>
      <c r="AS98" s="401">
        <v>0</v>
      </c>
      <c r="AT98" s="401">
        <v>0</v>
      </c>
      <c r="AU98" s="401">
        <v>0</v>
      </c>
      <c r="AV98" s="401">
        <v>0</v>
      </c>
      <c r="AW98" s="401">
        <v>0</v>
      </c>
      <c r="AX98" s="401">
        <v>421</v>
      </c>
      <c r="AY98" s="401">
        <v>0</v>
      </c>
      <c r="AZ98" s="401">
        <v>0</v>
      </c>
      <c r="BA98" s="401">
        <v>0</v>
      </c>
      <c r="BB98" s="401">
        <v>0</v>
      </c>
      <c r="BC98" s="401">
        <v>0</v>
      </c>
      <c r="BD98" s="401">
        <v>0</v>
      </c>
      <c r="BE98" s="401">
        <v>0</v>
      </c>
      <c r="BF98" s="401">
        <v>0</v>
      </c>
      <c r="BG98" s="401">
        <v>0</v>
      </c>
      <c r="BH98" s="401">
        <v>0</v>
      </c>
      <c r="BI98" s="401">
        <v>0</v>
      </c>
      <c r="BJ98" s="401">
        <v>0</v>
      </c>
      <c r="BK98" s="401">
        <v>0</v>
      </c>
      <c r="BL98" s="401">
        <v>0</v>
      </c>
      <c r="BM98" s="401">
        <v>55</v>
      </c>
      <c r="BN98" s="401">
        <v>0</v>
      </c>
      <c r="BO98" s="401">
        <v>0</v>
      </c>
      <c r="BP98" s="401">
        <v>135</v>
      </c>
      <c r="BQ98" s="401">
        <v>0</v>
      </c>
      <c r="BR98" s="401">
        <v>0</v>
      </c>
      <c r="BS98" s="401">
        <v>0</v>
      </c>
      <c r="BT98" s="401">
        <v>0</v>
      </c>
      <c r="BU98" s="401">
        <v>0</v>
      </c>
      <c r="BV98" s="401">
        <v>0</v>
      </c>
      <c r="BW98" s="401">
        <v>0</v>
      </c>
      <c r="BX98" s="401">
        <v>0</v>
      </c>
      <c r="BY98" s="401">
        <v>0</v>
      </c>
      <c r="BZ98" s="401">
        <v>0</v>
      </c>
      <c r="CA98" s="401">
        <v>0</v>
      </c>
      <c r="CB98" s="401">
        <v>0</v>
      </c>
      <c r="CC98" s="401">
        <v>0</v>
      </c>
      <c r="CD98" s="401">
        <v>0</v>
      </c>
      <c r="CE98" s="401">
        <v>0</v>
      </c>
      <c r="CF98" s="401">
        <v>0</v>
      </c>
      <c r="CG98" s="401">
        <v>0</v>
      </c>
      <c r="CH98" s="401">
        <v>0</v>
      </c>
      <c r="CI98" s="401">
        <v>0</v>
      </c>
      <c r="CJ98" s="401">
        <v>0</v>
      </c>
      <c r="CK98" s="401">
        <v>0</v>
      </c>
      <c r="CL98" s="401">
        <v>0</v>
      </c>
      <c r="CM98" s="401">
        <v>0</v>
      </c>
      <c r="CN98" s="401">
        <v>0</v>
      </c>
      <c r="CO98" s="401">
        <v>0</v>
      </c>
      <c r="CP98" s="401">
        <v>0</v>
      </c>
      <c r="CQ98" s="401">
        <v>0</v>
      </c>
      <c r="CR98" s="401">
        <v>0</v>
      </c>
      <c r="CS98" s="401">
        <v>0</v>
      </c>
      <c r="CT98" s="401">
        <v>0</v>
      </c>
      <c r="CU98" s="401">
        <v>0</v>
      </c>
      <c r="CV98" s="401">
        <v>0</v>
      </c>
      <c r="CW98" s="401">
        <v>29174</v>
      </c>
      <c r="CX98" s="401">
        <v>0</v>
      </c>
      <c r="CY98" s="401">
        <v>0</v>
      </c>
      <c r="CZ98" s="401">
        <v>0</v>
      </c>
      <c r="DA98" s="401">
        <v>0</v>
      </c>
      <c r="DB98" s="401">
        <v>0</v>
      </c>
      <c r="DC98" s="401">
        <v>0</v>
      </c>
      <c r="DD98" s="401">
        <v>0</v>
      </c>
      <c r="DE98" s="401">
        <v>0</v>
      </c>
      <c r="DF98" s="401">
        <v>0</v>
      </c>
      <c r="DG98" s="401">
        <v>0</v>
      </c>
      <c r="DH98" s="401">
        <v>0</v>
      </c>
      <c r="DI98" s="401">
        <v>1220</v>
      </c>
      <c r="DJ98" s="401">
        <v>0</v>
      </c>
      <c r="DK98" s="401">
        <v>0</v>
      </c>
      <c r="DL98" s="401">
        <v>0</v>
      </c>
      <c r="DM98" s="401">
        <v>0</v>
      </c>
      <c r="DN98" s="401">
        <v>0</v>
      </c>
      <c r="DO98" s="401">
        <v>0</v>
      </c>
      <c r="DP98" s="401">
        <v>0</v>
      </c>
      <c r="DQ98" s="401">
        <v>0</v>
      </c>
      <c r="DR98" s="401">
        <v>23738</v>
      </c>
      <c r="DS98" s="401">
        <v>15733</v>
      </c>
      <c r="DT98" s="401">
        <v>13982</v>
      </c>
      <c r="DU98" s="401">
        <v>39738</v>
      </c>
      <c r="DV98" s="401">
        <v>0</v>
      </c>
      <c r="DW98" s="401">
        <v>363402</v>
      </c>
      <c r="DX98" s="401">
        <v>38001</v>
      </c>
      <c r="DY98" s="401">
        <v>212700</v>
      </c>
      <c r="DZ98" s="401">
        <v>-3200</v>
      </c>
      <c r="EA98" s="401">
        <v>0</v>
      </c>
      <c r="EB98" s="401">
        <v>0</v>
      </c>
      <c r="EC98" s="401">
        <v>25000</v>
      </c>
      <c r="ED98" s="401">
        <v>0</v>
      </c>
      <c r="EE98" s="401">
        <v>212700</v>
      </c>
      <c r="EF98" s="401">
        <v>-3200</v>
      </c>
      <c r="EG98" s="401">
        <v>400000</v>
      </c>
      <c r="EH98" s="401">
        <v>30000</v>
      </c>
      <c r="EI98" s="401">
        <v>472000</v>
      </c>
      <c r="EJ98" s="401">
        <v>30000</v>
      </c>
    </row>
    <row r="99" spans="1:140" x14ac:dyDescent="0.35">
      <c r="A99" s="398" t="s">
        <v>1627</v>
      </c>
      <c r="B99" s="401">
        <v>0</v>
      </c>
      <c r="C99" s="401">
        <v>0</v>
      </c>
      <c r="D99" s="401">
        <v>0</v>
      </c>
      <c r="E99" s="401">
        <v>0</v>
      </c>
      <c r="F99" s="401">
        <v>0</v>
      </c>
      <c r="G99" s="401">
        <v>0</v>
      </c>
      <c r="H99" s="401">
        <v>0</v>
      </c>
      <c r="I99" s="401">
        <v>0</v>
      </c>
      <c r="J99" s="401">
        <v>0</v>
      </c>
      <c r="K99" s="401">
        <v>0</v>
      </c>
      <c r="L99" s="401">
        <v>0</v>
      </c>
      <c r="M99" s="401">
        <v>0</v>
      </c>
      <c r="N99" s="401">
        <v>0</v>
      </c>
      <c r="O99" s="401">
        <v>0</v>
      </c>
      <c r="P99" s="401">
        <v>0</v>
      </c>
      <c r="Q99" s="401">
        <v>0</v>
      </c>
      <c r="R99" s="401">
        <v>0</v>
      </c>
      <c r="S99" s="401">
        <v>0</v>
      </c>
      <c r="T99" s="401">
        <v>0</v>
      </c>
      <c r="U99" s="401">
        <v>0</v>
      </c>
      <c r="V99" s="401">
        <v>0</v>
      </c>
      <c r="W99" s="401">
        <v>0</v>
      </c>
      <c r="X99" s="401">
        <v>0</v>
      </c>
      <c r="Y99" s="401">
        <v>0</v>
      </c>
      <c r="Z99" s="401">
        <v>0</v>
      </c>
      <c r="AA99" s="401">
        <v>0</v>
      </c>
      <c r="AB99" s="401">
        <v>0</v>
      </c>
      <c r="AC99" s="401">
        <v>0</v>
      </c>
      <c r="AD99" s="401">
        <v>0</v>
      </c>
      <c r="AE99" s="401">
        <v>0</v>
      </c>
      <c r="AF99" s="401">
        <v>0</v>
      </c>
      <c r="AG99" s="401">
        <v>0</v>
      </c>
      <c r="AH99" s="401">
        <v>0</v>
      </c>
      <c r="AI99" s="401">
        <v>0</v>
      </c>
      <c r="AJ99" s="401">
        <v>0</v>
      </c>
      <c r="AK99" s="401">
        <v>0</v>
      </c>
      <c r="AL99" s="401">
        <v>0</v>
      </c>
      <c r="AM99" s="401">
        <v>0</v>
      </c>
      <c r="AN99" s="401">
        <v>0</v>
      </c>
      <c r="AO99" s="401">
        <v>0</v>
      </c>
      <c r="AP99" s="401">
        <v>539</v>
      </c>
      <c r="AQ99" s="401">
        <v>0</v>
      </c>
      <c r="AR99" s="401">
        <v>0</v>
      </c>
      <c r="AS99" s="401">
        <v>0</v>
      </c>
      <c r="AT99" s="401">
        <v>0</v>
      </c>
      <c r="AU99" s="401">
        <v>186</v>
      </c>
      <c r="AV99" s="401">
        <v>0</v>
      </c>
      <c r="AW99" s="401">
        <v>0</v>
      </c>
      <c r="AX99" s="401">
        <v>911</v>
      </c>
      <c r="AY99" s="401">
        <v>0</v>
      </c>
      <c r="AZ99" s="401">
        <v>0</v>
      </c>
      <c r="BA99" s="401">
        <v>0</v>
      </c>
      <c r="BB99" s="401">
        <v>0</v>
      </c>
      <c r="BC99" s="401">
        <v>0</v>
      </c>
      <c r="BD99" s="401">
        <v>0</v>
      </c>
      <c r="BE99" s="401">
        <v>0</v>
      </c>
      <c r="BF99" s="401">
        <v>0</v>
      </c>
      <c r="BG99" s="401">
        <v>0</v>
      </c>
      <c r="BH99" s="401">
        <v>0</v>
      </c>
      <c r="BI99" s="401">
        <v>0</v>
      </c>
      <c r="BJ99" s="401">
        <v>0</v>
      </c>
      <c r="BK99" s="401">
        <v>0</v>
      </c>
      <c r="BL99" s="401">
        <v>0</v>
      </c>
      <c r="BM99" s="401">
        <v>0</v>
      </c>
      <c r="BN99" s="401">
        <v>0</v>
      </c>
      <c r="BO99" s="401">
        <v>0</v>
      </c>
      <c r="BP99" s="401">
        <v>0</v>
      </c>
      <c r="BQ99" s="401">
        <v>0</v>
      </c>
      <c r="BR99" s="401">
        <v>0</v>
      </c>
      <c r="BS99" s="401">
        <v>0</v>
      </c>
      <c r="BT99" s="401">
        <v>0</v>
      </c>
      <c r="BU99" s="401">
        <v>0</v>
      </c>
      <c r="BV99" s="401">
        <v>0</v>
      </c>
      <c r="BW99" s="401">
        <v>0</v>
      </c>
      <c r="BX99" s="401">
        <v>0</v>
      </c>
      <c r="BY99" s="401">
        <v>0</v>
      </c>
      <c r="BZ99" s="401">
        <v>0</v>
      </c>
      <c r="CA99" s="401">
        <v>0</v>
      </c>
      <c r="CB99" s="401">
        <v>0</v>
      </c>
      <c r="CC99" s="401">
        <v>0</v>
      </c>
      <c r="CD99" s="401">
        <v>0</v>
      </c>
      <c r="CE99" s="401">
        <v>0</v>
      </c>
      <c r="CF99" s="401">
        <v>0</v>
      </c>
      <c r="CG99" s="401">
        <v>0</v>
      </c>
      <c r="CH99" s="401">
        <v>0</v>
      </c>
      <c r="CI99" s="401">
        <v>0</v>
      </c>
      <c r="CJ99" s="401">
        <v>0</v>
      </c>
      <c r="CK99" s="401">
        <v>0</v>
      </c>
      <c r="CL99" s="401">
        <v>0</v>
      </c>
      <c r="CM99" s="401">
        <v>0</v>
      </c>
      <c r="CN99" s="401">
        <v>0</v>
      </c>
      <c r="CO99" s="401">
        <v>0</v>
      </c>
      <c r="CP99" s="401">
        <v>0</v>
      </c>
      <c r="CQ99" s="401">
        <v>0</v>
      </c>
      <c r="CR99" s="401">
        <v>0</v>
      </c>
      <c r="CS99" s="401">
        <v>0</v>
      </c>
      <c r="CT99" s="401">
        <v>0</v>
      </c>
      <c r="CU99" s="401">
        <v>0</v>
      </c>
      <c r="CV99" s="401">
        <v>0</v>
      </c>
      <c r="CW99" s="401">
        <v>0</v>
      </c>
      <c r="CX99" s="401">
        <v>0</v>
      </c>
      <c r="CY99" s="401">
        <v>0</v>
      </c>
      <c r="CZ99" s="401">
        <v>47</v>
      </c>
      <c r="DA99" s="401">
        <v>0</v>
      </c>
      <c r="DB99" s="401">
        <v>0</v>
      </c>
      <c r="DC99" s="401">
        <v>0</v>
      </c>
      <c r="DD99" s="401">
        <v>0</v>
      </c>
      <c r="DE99" s="401">
        <v>0</v>
      </c>
      <c r="DF99" s="401">
        <v>0</v>
      </c>
      <c r="DG99" s="401">
        <v>0</v>
      </c>
      <c r="DH99" s="401">
        <v>0</v>
      </c>
      <c r="DI99" s="401">
        <v>65</v>
      </c>
      <c r="DJ99" s="401">
        <v>0</v>
      </c>
      <c r="DK99" s="401">
        <v>0</v>
      </c>
      <c r="DL99" s="401">
        <v>0</v>
      </c>
      <c r="DM99" s="401">
        <v>0</v>
      </c>
      <c r="DN99" s="401">
        <v>0</v>
      </c>
      <c r="DO99" s="401">
        <v>0</v>
      </c>
      <c r="DP99" s="401">
        <v>0</v>
      </c>
      <c r="DQ99" s="401">
        <v>0</v>
      </c>
      <c r="DR99" s="401">
        <v>1275</v>
      </c>
      <c r="DS99" s="401">
        <v>473</v>
      </c>
      <c r="DT99" s="401">
        <v>0</v>
      </c>
      <c r="DU99" s="401">
        <v>0</v>
      </c>
      <c r="DV99" s="401">
        <v>0</v>
      </c>
      <c r="DW99" s="401">
        <v>3473</v>
      </c>
      <c r="DX99" s="401">
        <v>-496</v>
      </c>
      <c r="DY99" s="401">
        <v>3473</v>
      </c>
      <c r="DZ99" s="401">
        <v>-496</v>
      </c>
      <c r="EA99" s="401">
        <v>0</v>
      </c>
      <c r="EB99" s="401">
        <v>0</v>
      </c>
      <c r="EC99" s="401">
        <v>30000</v>
      </c>
      <c r="ED99" s="401">
        <v>6500</v>
      </c>
      <c r="EE99" s="401">
        <v>3473</v>
      </c>
      <c r="EF99" s="401">
        <v>-496</v>
      </c>
      <c r="EG99" s="401">
        <v>7000</v>
      </c>
      <c r="EH99" s="401">
        <v>0</v>
      </c>
      <c r="EI99" s="401">
        <v>16500</v>
      </c>
      <c r="EJ99" s="401">
        <v>0</v>
      </c>
    </row>
    <row r="100" spans="1:140" x14ac:dyDescent="0.35">
      <c r="A100" s="398" t="s">
        <v>1834</v>
      </c>
      <c r="B100" s="401">
        <v>0</v>
      </c>
      <c r="C100" s="401">
        <v>0</v>
      </c>
      <c r="D100" s="401">
        <v>0</v>
      </c>
      <c r="E100" s="401">
        <v>0</v>
      </c>
      <c r="F100" s="401">
        <v>0</v>
      </c>
      <c r="G100" s="401">
        <v>0</v>
      </c>
      <c r="H100" s="401">
        <v>0</v>
      </c>
      <c r="I100" s="401">
        <v>0</v>
      </c>
      <c r="J100" s="401">
        <v>0</v>
      </c>
      <c r="K100" s="401">
        <v>0</v>
      </c>
      <c r="L100" s="401">
        <v>0</v>
      </c>
      <c r="M100" s="401">
        <v>0</v>
      </c>
      <c r="N100" s="401">
        <v>0</v>
      </c>
      <c r="O100" s="401">
        <v>0</v>
      </c>
      <c r="P100" s="401">
        <v>0</v>
      </c>
      <c r="Q100" s="401">
        <v>0</v>
      </c>
      <c r="R100" s="401">
        <v>0</v>
      </c>
      <c r="S100" s="401">
        <v>0</v>
      </c>
      <c r="T100" s="401">
        <v>0</v>
      </c>
      <c r="U100" s="401">
        <v>0</v>
      </c>
      <c r="V100" s="401">
        <v>0</v>
      </c>
      <c r="W100" s="401">
        <v>0</v>
      </c>
      <c r="X100" s="401">
        <v>0</v>
      </c>
      <c r="Y100" s="401">
        <v>0</v>
      </c>
      <c r="Z100" s="401">
        <v>0</v>
      </c>
      <c r="AA100" s="401">
        <v>0</v>
      </c>
      <c r="AB100" s="401">
        <v>0</v>
      </c>
      <c r="AC100" s="401">
        <v>0</v>
      </c>
      <c r="AD100" s="401">
        <v>0</v>
      </c>
      <c r="AE100" s="401">
        <v>0</v>
      </c>
      <c r="AF100" s="401">
        <v>0</v>
      </c>
      <c r="AG100" s="401">
        <v>0</v>
      </c>
      <c r="AH100" s="401">
        <v>0</v>
      </c>
      <c r="AI100" s="401">
        <v>0</v>
      </c>
      <c r="AJ100" s="401">
        <v>0</v>
      </c>
      <c r="AK100" s="401">
        <v>0</v>
      </c>
      <c r="AL100" s="401">
        <v>0</v>
      </c>
      <c r="AM100" s="401">
        <v>0</v>
      </c>
      <c r="AN100" s="401">
        <v>0</v>
      </c>
      <c r="AO100" s="401">
        <v>540</v>
      </c>
      <c r="AP100" s="401">
        <v>0</v>
      </c>
      <c r="AQ100" s="401">
        <v>0</v>
      </c>
      <c r="AR100" s="401">
        <v>845</v>
      </c>
      <c r="AS100" s="401">
        <v>0</v>
      </c>
      <c r="AT100" s="401">
        <v>0</v>
      </c>
      <c r="AU100" s="401">
        <v>0</v>
      </c>
      <c r="AV100" s="401">
        <v>0</v>
      </c>
      <c r="AW100" s="401">
        <v>0</v>
      </c>
      <c r="AX100" s="401">
        <v>78</v>
      </c>
      <c r="AY100" s="401">
        <v>0</v>
      </c>
      <c r="AZ100" s="401">
        <v>0</v>
      </c>
      <c r="BA100" s="401">
        <v>0</v>
      </c>
      <c r="BB100" s="401">
        <v>0</v>
      </c>
      <c r="BC100" s="401">
        <v>0</v>
      </c>
      <c r="BD100" s="401">
        <v>0</v>
      </c>
      <c r="BE100" s="401">
        <v>0</v>
      </c>
      <c r="BF100" s="401">
        <v>0</v>
      </c>
      <c r="BG100" s="401">
        <v>0</v>
      </c>
      <c r="BH100" s="401">
        <v>0</v>
      </c>
      <c r="BI100" s="401">
        <v>0</v>
      </c>
      <c r="BJ100" s="401">
        <v>0</v>
      </c>
      <c r="BK100" s="401">
        <v>0</v>
      </c>
      <c r="BL100" s="401">
        <v>0</v>
      </c>
      <c r="BM100" s="401">
        <v>0</v>
      </c>
      <c r="BN100" s="401">
        <v>0</v>
      </c>
      <c r="BO100" s="401">
        <v>0</v>
      </c>
      <c r="BP100" s="401">
        <v>0</v>
      </c>
      <c r="BQ100" s="401">
        <v>0</v>
      </c>
      <c r="BR100" s="401">
        <v>0</v>
      </c>
      <c r="BS100" s="401">
        <v>0</v>
      </c>
      <c r="BT100" s="401">
        <v>0</v>
      </c>
      <c r="BU100" s="401">
        <v>0</v>
      </c>
      <c r="BV100" s="401">
        <v>0</v>
      </c>
      <c r="BW100" s="401">
        <v>0</v>
      </c>
      <c r="BX100" s="401">
        <v>0</v>
      </c>
      <c r="BY100" s="401">
        <v>0</v>
      </c>
      <c r="BZ100" s="401">
        <v>0</v>
      </c>
      <c r="CA100" s="401">
        <v>0</v>
      </c>
      <c r="CB100" s="401">
        <v>0</v>
      </c>
      <c r="CC100" s="401">
        <v>0</v>
      </c>
      <c r="CD100" s="401">
        <v>0</v>
      </c>
      <c r="CE100" s="401">
        <v>380</v>
      </c>
      <c r="CF100" s="401">
        <v>0</v>
      </c>
      <c r="CG100" s="401">
        <v>0</v>
      </c>
      <c r="CH100" s="401">
        <v>0</v>
      </c>
      <c r="CI100" s="401">
        <v>0</v>
      </c>
      <c r="CJ100" s="401">
        <v>0</v>
      </c>
      <c r="CK100" s="401">
        <v>0</v>
      </c>
      <c r="CL100" s="401">
        <v>0</v>
      </c>
      <c r="CM100" s="401">
        <v>0</v>
      </c>
      <c r="CN100" s="401">
        <v>0</v>
      </c>
      <c r="CO100" s="401">
        <v>0</v>
      </c>
      <c r="CP100" s="401">
        <v>0</v>
      </c>
      <c r="CQ100" s="401">
        <v>0</v>
      </c>
      <c r="CR100" s="401">
        <v>0</v>
      </c>
      <c r="CS100" s="401">
        <v>0</v>
      </c>
      <c r="CT100" s="401">
        <v>0</v>
      </c>
      <c r="CU100" s="401">
        <v>0</v>
      </c>
      <c r="CV100" s="401">
        <v>0</v>
      </c>
      <c r="CW100" s="401">
        <v>100</v>
      </c>
      <c r="CX100" s="401">
        <v>0</v>
      </c>
      <c r="CY100" s="401">
        <v>0</v>
      </c>
      <c r="CZ100" s="401">
        <v>0</v>
      </c>
      <c r="DA100" s="401">
        <v>0</v>
      </c>
      <c r="DB100" s="401">
        <v>0</v>
      </c>
      <c r="DC100" s="401">
        <v>0</v>
      </c>
      <c r="DD100" s="401">
        <v>0</v>
      </c>
      <c r="DE100" s="401">
        <v>0</v>
      </c>
      <c r="DF100" s="401">
        <v>0</v>
      </c>
      <c r="DG100" s="401">
        <v>0</v>
      </c>
      <c r="DH100" s="401">
        <v>0</v>
      </c>
      <c r="DI100" s="401">
        <v>2039</v>
      </c>
      <c r="DJ100" s="401">
        <v>0</v>
      </c>
      <c r="DK100" s="401">
        <v>1400</v>
      </c>
      <c r="DL100" s="401">
        <v>0</v>
      </c>
      <c r="DM100" s="401">
        <v>0</v>
      </c>
      <c r="DN100" s="401">
        <v>0</v>
      </c>
      <c r="DO100" s="401">
        <v>0</v>
      </c>
      <c r="DP100" s="401">
        <v>0</v>
      </c>
      <c r="DQ100" s="401">
        <v>0</v>
      </c>
      <c r="DR100" s="401">
        <v>1018</v>
      </c>
      <c r="DS100" s="401">
        <v>1400</v>
      </c>
      <c r="DT100" s="401">
        <v>1564</v>
      </c>
      <c r="DU100" s="401">
        <v>0</v>
      </c>
      <c r="DV100" s="401">
        <v>0</v>
      </c>
      <c r="DW100" s="401">
        <v>777</v>
      </c>
      <c r="DX100" s="401">
        <v>0</v>
      </c>
      <c r="DY100" s="401">
        <v>0</v>
      </c>
      <c r="DZ100" s="401">
        <v>0</v>
      </c>
      <c r="EA100" s="401">
        <v>0</v>
      </c>
      <c r="EB100" s="401">
        <v>0</v>
      </c>
      <c r="EC100" s="401">
        <v>8409</v>
      </c>
      <c r="ED100" s="401">
        <v>-11591</v>
      </c>
      <c r="EE100" s="401">
        <v>0</v>
      </c>
      <c r="EF100" s="401">
        <v>0</v>
      </c>
      <c r="EG100" s="401">
        <v>777</v>
      </c>
      <c r="EH100" s="401">
        <v>0</v>
      </c>
      <c r="EI100" s="401">
        <v>977</v>
      </c>
      <c r="EJ100" s="401">
        <v>0</v>
      </c>
    </row>
    <row r="101" spans="1:140" x14ac:dyDescent="0.35">
      <c r="A101" s="398" t="s">
        <v>2035</v>
      </c>
      <c r="B101" s="401">
        <v>0</v>
      </c>
      <c r="C101" s="401">
        <v>0</v>
      </c>
      <c r="D101" s="401">
        <v>0</v>
      </c>
      <c r="E101" s="401">
        <v>0</v>
      </c>
      <c r="F101" s="401">
        <v>0</v>
      </c>
      <c r="G101" s="401">
        <v>0</v>
      </c>
      <c r="H101" s="401">
        <v>0</v>
      </c>
      <c r="I101" s="401">
        <v>0</v>
      </c>
      <c r="J101" s="401">
        <v>0</v>
      </c>
      <c r="K101" s="401">
        <v>0</v>
      </c>
      <c r="L101" s="401">
        <v>0</v>
      </c>
      <c r="M101" s="401">
        <v>0</v>
      </c>
      <c r="N101" s="401">
        <v>0</v>
      </c>
      <c r="O101" s="401">
        <v>0</v>
      </c>
      <c r="P101" s="401">
        <v>0</v>
      </c>
      <c r="Q101" s="401">
        <v>0</v>
      </c>
      <c r="R101" s="401">
        <v>0</v>
      </c>
      <c r="S101" s="401">
        <v>0</v>
      </c>
      <c r="T101" s="401">
        <v>0</v>
      </c>
      <c r="U101" s="401">
        <v>0</v>
      </c>
      <c r="V101" s="401">
        <v>0</v>
      </c>
      <c r="W101" s="401">
        <v>0</v>
      </c>
      <c r="X101" s="401">
        <v>0</v>
      </c>
      <c r="Y101" s="401">
        <v>0</v>
      </c>
      <c r="Z101" s="401">
        <v>0</v>
      </c>
      <c r="AA101" s="401">
        <v>0</v>
      </c>
      <c r="AB101" s="401">
        <v>0</v>
      </c>
      <c r="AC101" s="401">
        <v>0</v>
      </c>
      <c r="AD101" s="401">
        <v>0</v>
      </c>
      <c r="AE101" s="401">
        <v>0</v>
      </c>
      <c r="AF101" s="401">
        <v>0</v>
      </c>
      <c r="AG101" s="401">
        <v>0</v>
      </c>
      <c r="AH101" s="401">
        <v>0</v>
      </c>
      <c r="AI101" s="401">
        <v>0</v>
      </c>
      <c r="AJ101" s="401">
        <v>0</v>
      </c>
      <c r="AK101" s="401">
        <v>0</v>
      </c>
      <c r="AL101" s="401">
        <v>0</v>
      </c>
      <c r="AM101" s="401">
        <v>0</v>
      </c>
      <c r="AN101" s="401">
        <v>0</v>
      </c>
      <c r="AO101" s="401">
        <v>3868</v>
      </c>
      <c r="AP101" s="401">
        <v>817</v>
      </c>
      <c r="AQ101" s="401">
        <v>0</v>
      </c>
      <c r="AR101" s="401">
        <v>0</v>
      </c>
      <c r="AS101" s="401">
        <v>0</v>
      </c>
      <c r="AT101" s="401">
        <v>0</v>
      </c>
      <c r="AU101" s="401">
        <v>0</v>
      </c>
      <c r="AV101" s="401">
        <v>0</v>
      </c>
      <c r="AW101" s="401">
        <v>0</v>
      </c>
      <c r="AX101" s="401">
        <v>0</v>
      </c>
      <c r="AY101" s="401">
        <v>0</v>
      </c>
      <c r="AZ101" s="401">
        <v>0</v>
      </c>
      <c r="BA101" s="401">
        <v>0</v>
      </c>
      <c r="BB101" s="401">
        <v>0</v>
      </c>
      <c r="BC101" s="401">
        <v>0</v>
      </c>
      <c r="BD101" s="401">
        <v>0</v>
      </c>
      <c r="BE101" s="401">
        <v>0</v>
      </c>
      <c r="BF101" s="401">
        <v>0</v>
      </c>
      <c r="BG101" s="401">
        <v>0</v>
      </c>
      <c r="BH101" s="401">
        <v>0</v>
      </c>
      <c r="BI101" s="401">
        <v>0</v>
      </c>
      <c r="BJ101" s="401">
        <v>0</v>
      </c>
      <c r="BK101" s="401">
        <v>0</v>
      </c>
      <c r="BL101" s="401">
        <v>0</v>
      </c>
      <c r="BM101" s="401">
        <v>0</v>
      </c>
      <c r="BN101" s="401">
        <v>0</v>
      </c>
      <c r="BO101" s="401">
        <v>0</v>
      </c>
      <c r="BP101" s="401">
        <v>0</v>
      </c>
      <c r="BQ101" s="401">
        <v>0</v>
      </c>
      <c r="BR101" s="401">
        <v>0</v>
      </c>
      <c r="BS101" s="401">
        <v>0</v>
      </c>
      <c r="BT101" s="401">
        <v>0</v>
      </c>
      <c r="BU101" s="401">
        <v>0</v>
      </c>
      <c r="BV101" s="401">
        <v>0</v>
      </c>
      <c r="BW101" s="401">
        <v>0</v>
      </c>
      <c r="BX101" s="401">
        <v>0</v>
      </c>
      <c r="BY101" s="401">
        <v>0</v>
      </c>
      <c r="BZ101" s="401">
        <v>0</v>
      </c>
      <c r="CA101" s="401">
        <v>0</v>
      </c>
      <c r="CB101" s="401">
        <v>0</v>
      </c>
      <c r="CC101" s="401">
        <v>0</v>
      </c>
      <c r="CD101" s="401">
        <v>0</v>
      </c>
      <c r="CE101" s="401">
        <v>0</v>
      </c>
      <c r="CF101" s="401">
        <v>0</v>
      </c>
      <c r="CG101" s="401">
        <v>0</v>
      </c>
      <c r="CH101" s="401">
        <v>0</v>
      </c>
      <c r="CI101" s="401">
        <v>0</v>
      </c>
      <c r="CJ101" s="401">
        <v>0</v>
      </c>
      <c r="CK101" s="401">
        <v>0</v>
      </c>
      <c r="CL101" s="401">
        <v>0</v>
      </c>
      <c r="CM101" s="401">
        <v>0</v>
      </c>
      <c r="CN101" s="401">
        <v>0</v>
      </c>
      <c r="CO101" s="401">
        <v>0</v>
      </c>
      <c r="CP101" s="401">
        <v>0</v>
      </c>
      <c r="CQ101" s="401">
        <v>0</v>
      </c>
      <c r="CR101" s="401">
        <v>0</v>
      </c>
      <c r="CS101" s="401">
        <v>0</v>
      </c>
      <c r="CT101" s="401">
        <v>0</v>
      </c>
      <c r="CU101" s="401">
        <v>0</v>
      </c>
      <c r="CV101" s="401">
        <v>0</v>
      </c>
      <c r="CW101" s="401">
        <v>0</v>
      </c>
      <c r="CX101" s="401">
        <v>0</v>
      </c>
      <c r="CY101" s="401">
        <v>0</v>
      </c>
      <c r="CZ101" s="401">
        <v>0</v>
      </c>
      <c r="DA101" s="401">
        <v>0</v>
      </c>
      <c r="DB101" s="401">
        <v>0</v>
      </c>
      <c r="DC101" s="401">
        <v>0</v>
      </c>
      <c r="DD101" s="401">
        <v>0</v>
      </c>
      <c r="DE101" s="401">
        <v>0</v>
      </c>
      <c r="DF101" s="401">
        <v>0</v>
      </c>
      <c r="DG101" s="401">
        <v>0</v>
      </c>
      <c r="DH101" s="401">
        <v>0</v>
      </c>
      <c r="DI101" s="401">
        <v>70</v>
      </c>
      <c r="DJ101" s="401">
        <v>0</v>
      </c>
      <c r="DK101" s="401">
        <v>0</v>
      </c>
      <c r="DL101" s="401">
        <v>0</v>
      </c>
      <c r="DM101" s="401">
        <v>0</v>
      </c>
      <c r="DN101" s="401">
        <v>0</v>
      </c>
      <c r="DO101" s="401">
        <v>0</v>
      </c>
      <c r="DP101" s="401">
        <v>0</v>
      </c>
      <c r="DQ101" s="401">
        <v>0</v>
      </c>
      <c r="DR101" s="401">
        <v>757</v>
      </c>
      <c r="DS101" s="401">
        <v>0</v>
      </c>
      <c r="DT101" s="401">
        <v>3998</v>
      </c>
      <c r="DU101" s="401">
        <v>0</v>
      </c>
      <c r="DV101" s="401">
        <v>0</v>
      </c>
      <c r="DW101" s="401">
        <v>36977</v>
      </c>
      <c r="DX101" s="401">
        <v>-1599</v>
      </c>
      <c r="DY101" s="401">
        <v>30654</v>
      </c>
      <c r="DZ101" s="401">
        <v>-2623</v>
      </c>
      <c r="EA101" s="401">
        <v>0</v>
      </c>
      <c r="EB101" s="401">
        <v>0</v>
      </c>
      <c r="EC101" s="401">
        <v>15000</v>
      </c>
      <c r="ED101" s="401">
        <v>0</v>
      </c>
      <c r="EE101" s="401">
        <v>30654</v>
      </c>
      <c r="EF101" s="401">
        <v>-2623</v>
      </c>
      <c r="EG101" s="401">
        <v>70090</v>
      </c>
      <c r="EH101" s="401">
        <v>4506</v>
      </c>
      <c r="EI101" s="401">
        <v>77878</v>
      </c>
      <c r="EJ101" s="401">
        <v>2269</v>
      </c>
    </row>
    <row r="102" spans="1:140" x14ac:dyDescent="0.35">
      <c r="A102" s="398" t="s">
        <v>2080</v>
      </c>
      <c r="B102" s="401">
        <v>0</v>
      </c>
      <c r="C102" s="401">
        <v>0</v>
      </c>
      <c r="D102" s="401">
        <v>0</v>
      </c>
      <c r="E102" s="401">
        <v>0</v>
      </c>
      <c r="F102" s="401">
        <v>0</v>
      </c>
      <c r="G102" s="401">
        <v>0</v>
      </c>
      <c r="H102" s="401">
        <v>0</v>
      </c>
      <c r="I102" s="401">
        <v>0</v>
      </c>
      <c r="J102" s="401">
        <v>0</v>
      </c>
      <c r="K102" s="401">
        <v>0</v>
      </c>
      <c r="L102" s="401">
        <v>0</v>
      </c>
      <c r="M102" s="401">
        <v>0</v>
      </c>
      <c r="N102" s="401">
        <v>0</v>
      </c>
      <c r="O102" s="401">
        <v>0</v>
      </c>
      <c r="P102" s="401">
        <v>0</v>
      </c>
      <c r="Q102" s="401">
        <v>31</v>
      </c>
      <c r="R102" s="401">
        <v>0</v>
      </c>
      <c r="S102" s="401">
        <v>0</v>
      </c>
      <c r="T102" s="401">
        <v>0</v>
      </c>
      <c r="U102" s="401">
        <v>0</v>
      </c>
      <c r="V102" s="401">
        <v>0</v>
      </c>
      <c r="W102" s="401">
        <v>0</v>
      </c>
      <c r="X102" s="401">
        <v>0</v>
      </c>
      <c r="Y102" s="401">
        <v>0</v>
      </c>
      <c r="Z102" s="401">
        <v>0</v>
      </c>
      <c r="AA102" s="401">
        <v>0</v>
      </c>
      <c r="AB102" s="401">
        <v>0</v>
      </c>
      <c r="AC102" s="401">
        <v>0</v>
      </c>
      <c r="AD102" s="401">
        <v>0</v>
      </c>
      <c r="AE102" s="401">
        <v>0</v>
      </c>
      <c r="AF102" s="401">
        <v>0</v>
      </c>
      <c r="AG102" s="401">
        <v>0</v>
      </c>
      <c r="AH102" s="401">
        <v>0</v>
      </c>
      <c r="AI102" s="401">
        <v>0</v>
      </c>
      <c r="AJ102" s="401">
        <v>0</v>
      </c>
      <c r="AK102" s="401">
        <v>0</v>
      </c>
      <c r="AL102" s="401">
        <v>0</v>
      </c>
      <c r="AM102" s="401">
        <v>0</v>
      </c>
      <c r="AN102" s="401">
        <v>0</v>
      </c>
      <c r="AO102" s="401">
        <v>9530</v>
      </c>
      <c r="AP102" s="401">
        <v>384</v>
      </c>
      <c r="AQ102" s="401">
        <v>3235</v>
      </c>
      <c r="AR102" s="401">
        <v>30</v>
      </c>
      <c r="AS102" s="401">
        <v>0</v>
      </c>
      <c r="AT102" s="401">
        <v>0</v>
      </c>
      <c r="AU102" s="401">
        <v>0</v>
      </c>
      <c r="AV102" s="401">
        <v>0</v>
      </c>
      <c r="AW102" s="401">
        <v>0</v>
      </c>
      <c r="AX102" s="401">
        <v>0</v>
      </c>
      <c r="AY102" s="401">
        <v>0</v>
      </c>
      <c r="AZ102" s="401">
        <v>0</v>
      </c>
      <c r="BA102" s="401">
        <v>0</v>
      </c>
      <c r="BB102" s="401">
        <v>0</v>
      </c>
      <c r="BC102" s="401">
        <v>0</v>
      </c>
      <c r="BD102" s="401">
        <v>0</v>
      </c>
      <c r="BE102" s="401">
        <v>0</v>
      </c>
      <c r="BF102" s="401">
        <v>0</v>
      </c>
      <c r="BG102" s="401">
        <v>0</v>
      </c>
      <c r="BH102" s="401">
        <v>0</v>
      </c>
      <c r="BI102" s="401">
        <v>0</v>
      </c>
      <c r="BJ102" s="401">
        <v>0</v>
      </c>
      <c r="BK102" s="401">
        <v>0</v>
      </c>
      <c r="BL102" s="401">
        <v>0</v>
      </c>
      <c r="BM102" s="401">
        <v>0</v>
      </c>
      <c r="BN102" s="401">
        <v>0</v>
      </c>
      <c r="BO102" s="401">
        <v>0</v>
      </c>
      <c r="BP102" s="401">
        <v>0</v>
      </c>
      <c r="BQ102" s="401">
        <v>0</v>
      </c>
      <c r="BR102" s="401">
        <v>0</v>
      </c>
      <c r="BS102" s="401">
        <v>0</v>
      </c>
      <c r="BT102" s="401">
        <v>0</v>
      </c>
      <c r="BU102" s="401">
        <v>0</v>
      </c>
      <c r="BV102" s="401">
        <v>239</v>
      </c>
      <c r="BW102" s="401">
        <v>0</v>
      </c>
      <c r="BX102" s="401">
        <v>0</v>
      </c>
      <c r="BY102" s="401">
        <v>0</v>
      </c>
      <c r="BZ102" s="401">
        <v>0</v>
      </c>
      <c r="CA102" s="401">
        <v>0</v>
      </c>
      <c r="CB102" s="401">
        <v>0</v>
      </c>
      <c r="CC102" s="401">
        <v>0</v>
      </c>
      <c r="CD102" s="401">
        <v>0</v>
      </c>
      <c r="CE102" s="401">
        <v>985</v>
      </c>
      <c r="CF102" s="401">
        <v>0</v>
      </c>
      <c r="CG102" s="401">
        <v>0</v>
      </c>
      <c r="CH102" s="401">
        <v>0</v>
      </c>
      <c r="CI102" s="401">
        <v>0</v>
      </c>
      <c r="CJ102" s="401">
        <v>0</v>
      </c>
      <c r="CK102" s="401">
        <v>10</v>
      </c>
      <c r="CL102" s="401">
        <v>0</v>
      </c>
      <c r="CM102" s="401">
        <v>0</v>
      </c>
      <c r="CN102" s="401">
        <v>0</v>
      </c>
      <c r="CO102" s="401">
        <v>0</v>
      </c>
      <c r="CP102" s="401">
        <v>0</v>
      </c>
      <c r="CQ102" s="401">
        <v>0</v>
      </c>
      <c r="CR102" s="401">
        <v>0</v>
      </c>
      <c r="CS102" s="401">
        <v>0</v>
      </c>
      <c r="CT102" s="401">
        <v>0</v>
      </c>
      <c r="CU102" s="401">
        <v>0</v>
      </c>
      <c r="CV102" s="401">
        <v>0</v>
      </c>
      <c r="CW102" s="401">
        <v>0</v>
      </c>
      <c r="CX102" s="401">
        <v>0</v>
      </c>
      <c r="CY102" s="401">
        <v>0</v>
      </c>
      <c r="CZ102" s="401">
        <v>0</v>
      </c>
      <c r="DA102" s="401">
        <v>100</v>
      </c>
      <c r="DB102" s="401">
        <v>0</v>
      </c>
      <c r="DC102" s="401">
        <v>0</v>
      </c>
      <c r="DD102" s="401">
        <v>0</v>
      </c>
      <c r="DE102" s="401">
        <v>0</v>
      </c>
      <c r="DF102" s="401">
        <v>0</v>
      </c>
      <c r="DG102" s="401">
        <v>0</v>
      </c>
      <c r="DH102" s="401">
        <v>0</v>
      </c>
      <c r="DI102" s="401">
        <v>1130</v>
      </c>
      <c r="DJ102" s="401">
        <v>836</v>
      </c>
      <c r="DK102" s="401">
        <v>0</v>
      </c>
      <c r="DL102" s="401">
        <v>285</v>
      </c>
      <c r="DM102" s="401">
        <v>13510</v>
      </c>
      <c r="DN102" s="401">
        <v>383</v>
      </c>
      <c r="DO102" s="401">
        <v>0</v>
      </c>
      <c r="DP102" s="401">
        <v>0</v>
      </c>
      <c r="DQ102" s="401">
        <v>0</v>
      </c>
      <c r="DR102" s="401">
        <v>2324</v>
      </c>
      <c r="DS102" s="401">
        <v>132</v>
      </c>
      <c r="DT102" s="401">
        <v>9249</v>
      </c>
      <c r="DU102" s="401">
        <v>15365</v>
      </c>
      <c r="DV102" s="401">
        <v>0</v>
      </c>
      <c r="DW102" s="401">
        <v>364596</v>
      </c>
      <c r="DX102" s="401">
        <v>11224</v>
      </c>
      <c r="DY102" s="401">
        <v>328095</v>
      </c>
      <c r="DZ102" s="401">
        <v>11839</v>
      </c>
      <c r="EA102" s="401">
        <v>3648</v>
      </c>
      <c r="EB102" s="401">
        <v>-195</v>
      </c>
      <c r="EC102" s="401">
        <v>90280</v>
      </c>
      <c r="ED102" s="401">
        <v>13127</v>
      </c>
      <c r="EE102" s="401">
        <v>331743</v>
      </c>
      <c r="EF102" s="401">
        <v>11644</v>
      </c>
      <c r="EG102" s="401">
        <v>405000</v>
      </c>
      <c r="EH102" s="401">
        <v>0</v>
      </c>
      <c r="EI102" s="401">
        <v>425000</v>
      </c>
      <c r="EJ102" s="401">
        <v>0</v>
      </c>
    </row>
    <row r="103" spans="1:140" x14ac:dyDescent="0.35">
      <c r="A103" s="398" t="s">
        <v>1175</v>
      </c>
      <c r="B103" s="401">
        <v>0</v>
      </c>
      <c r="C103" s="401">
        <v>0</v>
      </c>
      <c r="D103" s="401">
        <v>0</v>
      </c>
      <c r="E103" s="401">
        <v>0</v>
      </c>
      <c r="F103" s="401">
        <v>0</v>
      </c>
      <c r="G103" s="401">
        <v>0</v>
      </c>
      <c r="H103" s="401">
        <v>0</v>
      </c>
      <c r="I103" s="401">
        <v>0</v>
      </c>
      <c r="J103" s="401">
        <v>0</v>
      </c>
      <c r="K103" s="401">
        <v>0</v>
      </c>
      <c r="L103" s="401">
        <v>0</v>
      </c>
      <c r="M103" s="401">
        <v>0</v>
      </c>
      <c r="N103" s="401">
        <v>0</v>
      </c>
      <c r="O103" s="401">
        <v>0</v>
      </c>
      <c r="P103" s="401">
        <v>0</v>
      </c>
      <c r="Q103" s="401">
        <v>0</v>
      </c>
      <c r="R103" s="401">
        <v>0</v>
      </c>
      <c r="S103" s="401">
        <v>0</v>
      </c>
      <c r="T103" s="401">
        <v>0</v>
      </c>
      <c r="U103" s="401">
        <v>0</v>
      </c>
      <c r="V103" s="401">
        <v>0</v>
      </c>
      <c r="W103" s="401">
        <v>0</v>
      </c>
      <c r="X103" s="401">
        <v>0</v>
      </c>
      <c r="Y103" s="401">
        <v>0</v>
      </c>
      <c r="Z103" s="401">
        <v>0</v>
      </c>
      <c r="AA103" s="401">
        <v>0</v>
      </c>
      <c r="AB103" s="401">
        <v>0</v>
      </c>
      <c r="AC103" s="401">
        <v>0</v>
      </c>
      <c r="AD103" s="401">
        <v>0</v>
      </c>
      <c r="AE103" s="401">
        <v>0</v>
      </c>
      <c r="AF103" s="401">
        <v>0</v>
      </c>
      <c r="AG103" s="401">
        <v>0</v>
      </c>
      <c r="AH103" s="401">
        <v>0</v>
      </c>
      <c r="AI103" s="401">
        <v>0</v>
      </c>
      <c r="AJ103" s="401">
        <v>0</v>
      </c>
      <c r="AK103" s="401">
        <v>0</v>
      </c>
      <c r="AL103" s="401">
        <v>0</v>
      </c>
      <c r="AM103" s="401">
        <v>0</v>
      </c>
      <c r="AN103" s="401">
        <v>0</v>
      </c>
      <c r="AO103" s="401">
        <v>32094</v>
      </c>
      <c r="AP103" s="401">
        <v>518</v>
      </c>
      <c r="AQ103" s="401">
        <v>0</v>
      </c>
      <c r="AR103" s="401">
        <v>250</v>
      </c>
      <c r="AS103" s="401">
        <v>0</v>
      </c>
      <c r="AT103" s="401">
        <v>0</v>
      </c>
      <c r="AU103" s="401">
        <v>348</v>
      </c>
      <c r="AV103" s="401">
        <v>0</v>
      </c>
      <c r="AW103" s="401">
        <v>0</v>
      </c>
      <c r="AX103" s="401">
        <v>80</v>
      </c>
      <c r="AY103" s="401">
        <v>0</v>
      </c>
      <c r="AZ103" s="401">
        <v>0</v>
      </c>
      <c r="BA103" s="401">
        <v>0</v>
      </c>
      <c r="BB103" s="401">
        <v>0</v>
      </c>
      <c r="BC103" s="401">
        <v>0</v>
      </c>
      <c r="BD103" s="401">
        <v>0</v>
      </c>
      <c r="BE103" s="401">
        <v>0</v>
      </c>
      <c r="BF103" s="401">
        <v>0</v>
      </c>
      <c r="BG103" s="401">
        <v>55</v>
      </c>
      <c r="BH103" s="401">
        <v>0</v>
      </c>
      <c r="BI103" s="401">
        <v>0</v>
      </c>
      <c r="BJ103" s="401">
        <v>0</v>
      </c>
      <c r="BK103" s="401">
        <v>0</v>
      </c>
      <c r="BL103" s="401">
        <v>0</v>
      </c>
      <c r="BM103" s="401">
        <v>226</v>
      </c>
      <c r="BN103" s="401">
        <v>0</v>
      </c>
      <c r="BO103" s="401">
        <v>0</v>
      </c>
      <c r="BP103" s="401">
        <v>0</v>
      </c>
      <c r="BQ103" s="401">
        <v>0</v>
      </c>
      <c r="BR103" s="401">
        <v>0</v>
      </c>
      <c r="BS103" s="401">
        <v>0</v>
      </c>
      <c r="BT103" s="401">
        <v>0</v>
      </c>
      <c r="BU103" s="401">
        <v>0</v>
      </c>
      <c r="BV103" s="401">
        <v>0</v>
      </c>
      <c r="BW103" s="401">
        <v>0</v>
      </c>
      <c r="BX103" s="401">
        <v>0</v>
      </c>
      <c r="BY103" s="401">
        <v>0</v>
      </c>
      <c r="BZ103" s="401">
        <v>0</v>
      </c>
      <c r="CA103" s="401">
        <v>0</v>
      </c>
      <c r="CB103" s="401">
        <v>0</v>
      </c>
      <c r="CC103" s="401">
        <v>0</v>
      </c>
      <c r="CD103" s="401">
        <v>0</v>
      </c>
      <c r="CE103" s="401">
        <v>3877</v>
      </c>
      <c r="CF103" s="401">
        <v>0</v>
      </c>
      <c r="CG103" s="401">
        <v>0</v>
      </c>
      <c r="CH103" s="401">
        <v>0</v>
      </c>
      <c r="CI103" s="401">
        <v>0</v>
      </c>
      <c r="CJ103" s="401">
        <v>0</v>
      </c>
      <c r="CK103" s="401">
        <v>0</v>
      </c>
      <c r="CL103" s="401">
        <v>0</v>
      </c>
      <c r="CM103" s="401">
        <v>0</v>
      </c>
      <c r="CN103" s="401">
        <v>0</v>
      </c>
      <c r="CO103" s="401">
        <v>0</v>
      </c>
      <c r="CP103" s="401">
        <v>0</v>
      </c>
      <c r="CQ103" s="401">
        <v>0</v>
      </c>
      <c r="CR103" s="401">
        <v>0</v>
      </c>
      <c r="CS103" s="401">
        <v>0</v>
      </c>
      <c r="CT103" s="401">
        <v>0</v>
      </c>
      <c r="CU103" s="401">
        <v>50</v>
      </c>
      <c r="CV103" s="401">
        <v>0</v>
      </c>
      <c r="CW103" s="401">
        <v>0</v>
      </c>
      <c r="CX103" s="401">
        <v>0</v>
      </c>
      <c r="CY103" s="401">
        <v>0</v>
      </c>
      <c r="CZ103" s="401">
        <v>0</v>
      </c>
      <c r="DA103" s="401">
        <v>0</v>
      </c>
      <c r="DB103" s="401">
        <v>0</v>
      </c>
      <c r="DC103" s="401">
        <v>0</v>
      </c>
      <c r="DD103" s="401">
        <v>0</v>
      </c>
      <c r="DE103" s="401">
        <v>0</v>
      </c>
      <c r="DF103" s="401">
        <v>0</v>
      </c>
      <c r="DG103" s="401">
        <v>0</v>
      </c>
      <c r="DH103" s="401">
        <v>0</v>
      </c>
      <c r="DI103" s="401">
        <v>676</v>
      </c>
      <c r="DJ103" s="401">
        <v>0</v>
      </c>
      <c r="DK103" s="401">
        <v>0</v>
      </c>
      <c r="DL103" s="401">
        <v>0</v>
      </c>
      <c r="DM103" s="401">
        <v>0</v>
      </c>
      <c r="DN103" s="401">
        <v>0</v>
      </c>
      <c r="DO103" s="401">
        <v>0</v>
      </c>
      <c r="DP103" s="401">
        <v>0</v>
      </c>
      <c r="DQ103" s="401">
        <v>0</v>
      </c>
      <c r="DR103" s="401">
        <v>2887</v>
      </c>
      <c r="DS103" s="401">
        <v>6695</v>
      </c>
      <c r="DT103" s="401">
        <v>6548</v>
      </c>
      <c r="DU103" s="401">
        <v>22044</v>
      </c>
      <c r="DV103" s="401">
        <v>0</v>
      </c>
      <c r="DW103" s="401">
        <v>228627</v>
      </c>
      <c r="DX103" s="401">
        <v>20189</v>
      </c>
      <c r="DY103" s="401">
        <v>214864</v>
      </c>
      <c r="DZ103" s="401">
        <v>21588</v>
      </c>
      <c r="EA103" s="401">
        <v>0</v>
      </c>
      <c r="EB103" s="401">
        <v>0</v>
      </c>
      <c r="EC103" s="401">
        <v>15151</v>
      </c>
      <c r="ED103" s="401">
        <v>225</v>
      </c>
      <c r="EE103" s="401">
        <v>214864</v>
      </c>
      <c r="EF103" s="401">
        <v>21588</v>
      </c>
      <c r="EG103" s="401">
        <v>290000</v>
      </c>
      <c r="EH103" s="401">
        <v>0</v>
      </c>
      <c r="EI103" s="401">
        <v>300000</v>
      </c>
      <c r="EJ103" s="401">
        <v>0</v>
      </c>
    </row>
    <row r="104" spans="1:140" x14ac:dyDescent="0.35">
      <c r="A104" s="398" t="s">
        <v>1217</v>
      </c>
      <c r="B104" s="401">
        <v>0</v>
      </c>
      <c r="C104" s="401">
        <v>0</v>
      </c>
      <c r="D104" s="401">
        <v>0</v>
      </c>
      <c r="E104" s="401">
        <v>0</v>
      </c>
      <c r="F104" s="401">
        <v>0</v>
      </c>
      <c r="G104" s="401">
        <v>0</v>
      </c>
      <c r="H104" s="401">
        <v>0</v>
      </c>
      <c r="I104" s="401">
        <v>0</v>
      </c>
      <c r="J104" s="401">
        <v>0</v>
      </c>
      <c r="K104" s="401">
        <v>0</v>
      </c>
      <c r="L104" s="401">
        <v>0</v>
      </c>
      <c r="M104" s="401">
        <v>0</v>
      </c>
      <c r="N104" s="401">
        <v>0</v>
      </c>
      <c r="O104" s="401">
        <v>0</v>
      </c>
      <c r="P104" s="401">
        <v>0</v>
      </c>
      <c r="Q104" s="401">
        <v>188</v>
      </c>
      <c r="R104" s="401">
        <v>0</v>
      </c>
      <c r="S104" s="401">
        <v>0</v>
      </c>
      <c r="T104" s="401">
        <v>0</v>
      </c>
      <c r="U104" s="401">
        <v>0</v>
      </c>
      <c r="V104" s="401">
        <v>0</v>
      </c>
      <c r="W104" s="401">
        <v>0</v>
      </c>
      <c r="X104" s="401">
        <v>0</v>
      </c>
      <c r="Y104" s="401">
        <v>0</v>
      </c>
      <c r="Z104" s="401">
        <v>0</v>
      </c>
      <c r="AA104" s="401">
        <v>0</v>
      </c>
      <c r="AB104" s="401">
        <v>0</v>
      </c>
      <c r="AC104" s="401">
        <v>0</v>
      </c>
      <c r="AD104" s="401">
        <v>0</v>
      </c>
      <c r="AE104" s="401">
        <v>0</v>
      </c>
      <c r="AF104" s="401">
        <v>0</v>
      </c>
      <c r="AG104" s="401">
        <v>0</v>
      </c>
      <c r="AH104" s="401">
        <v>0</v>
      </c>
      <c r="AI104" s="401">
        <v>0</v>
      </c>
      <c r="AJ104" s="401">
        <v>0</v>
      </c>
      <c r="AK104" s="401">
        <v>0</v>
      </c>
      <c r="AL104" s="401">
        <v>0</v>
      </c>
      <c r="AM104" s="401">
        <v>0</v>
      </c>
      <c r="AN104" s="401">
        <v>0</v>
      </c>
      <c r="AO104" s="401">
        <v>0</v>
      </c>
      <c r="AP104" s="401">
        <v>2289</v>
      </c>
      <c r="AQ104" s="401">
        <v>1047</v>
      </c>
      <c r="AR104" s="401">
        <v>0</v>
      </c>
      <c r="AS104" s="401">
        <v>0</v>
      </c>
      <c r="AT104" s="401">
        <v>0</v>
      </c>
      <c r="AU104" s="401">
        <v>1260</v>
      </c>
      <c r="AV104" s="401">
        <v>0</v>
      </c>
      <c r="AW104" s="401">
        <v>0</v>
      </c>
      <c r="AX104" s="401">
        <v>0</v>
      </c>
      <c r="AY104" s="401">
        <v>0</v>
      </c>
      <c r="AZ104" s="401">
        <v>0</v>
      </c>
      <c r="BA104" s="401">
        <v>0</v>
      </c>
      <c r="BB104" s="401">
        <v>0</v>
      </c>
      <c r="BC104" s="401">
        <v>0</v>
      </c>
      <c r="BD104" s="401">
        <v>0</v>
      </c>
      <c r="BE104" s="401">
        <v>0</v>
      </c>
      <c r="BF104" s="401">
        <v>0</v>
      </c>
      <c r="BG104" s="401">
        <v>0</v>
      </c>
      <c r="BH104" s="401">
        <v>0</v>
      </c>
      <c r="BI104" s="401">
        <v>0</v>
      </c>
      <c r="BJ104" s="401">
        <v>0</v>
      </c>
      <c r="BK104" s="401">
        <v>0</v>
      </c>
      <c r="BL104" s="401">
        <v>0</v>
      </c>
      <c r="BM104" s="401">
        <v>0</v>
      </c>
      <c r="BN104" s="401">
        <v>0</v>
      </c>
      <c r="BO104" s="401">
        <v>0</v>
      </c>
      <c r="BP104" s="401">
        <v>0</v>
      </c>
      <c r="BQ104" s="401">
        <v>0</v>
      </c>
      <c r="BR104" s="401">
        <v>0</v>
      </c>
      <c r="BS104" s="401">
        <v>0</v>
      </c>
      <c r="BT104" s="401">
        <v>0</v>
      </c>
      <c r="BU104" s="401">
        <v>0</v>
      </c>
      <c r="BV104" s="401">
        <v>0</v>
      </c>
      <c r="BW104" s="401">
        <v>0</v>
      </c>
      <c r="BX104" s="401">
        <v>0</v>
      </c>
      <c r="BY104" s="401">
        <v>0</v>
      </c>
      <c r="BZ104" s="401">
        <v>0</v>
      </c>
      <c r="CA104" s="401">
        <v>0</v>
      </c>
      <c r="CB104" s="401">
        <v>60</v>
      </c>
      <c r="CC104" s="401">
        <v>0</v>
      </c>
      <c r="CD104" s="401">
        <v>0</v>
      </c>
      <c r="CE104" s="401">
        <v>1654</v>
      </c>
      <c r="CF104" s="401">
        <v>0</v>
      </c>
      <c r="CG104" s="401">
        <v>771</v>
      </c>
      <c r="CH104" s="401">
        <v>0</v>
      </c>
      <c r="CI104" s="401">
        <v>0</v>
      </c>
      <c r="CJ104" s="401">
        <v>0</v>
      </c>
      <c r="CK104" s="401">
        <v>0</v>
      </c>
      <c r="CL104" s="401">
        <v>0</v>
      </c>
      <c r="CM104" s="401">
        <v>0</v>
      </c>
      <c r="CN104" s="401">
        <v>0</v>
      </c>
      <c r="CO104" s="401">
        <v>0</v>
      </c>
      <c r="CP104" s="401">
        <v>0</v>
      </c>
      <c r="CQ104" s="401">
        <v>0</v>
      </c>
      <c r="CR104" s="401">
        <v>0</v>
      </c>
      <c r="CS104" s="401">
        <v>0</v>
      </c>
      <c r="CT104" s="401">
        <v>0</v>
      </c>
      <c r="CU104" s="401">
        <v>0</v>
      </c>
      <c r="CV104" s="401">
        <v>0</v>
      </c>
      <c r="CW104" s="401">
        <v>200</v>
      </c>
      <c r="CX104" s="401">
        <v>0</v>
      </c>
      <c r="CY104" s="401">
        <v>0</v>
      </c>
      <c r="CZ104" s="401">
        <v>0</v>
      </c>
      <c r="DA104" s="401">
        <v>0</v>
      </c>
      <c r="DB104" s="401">
        <v>0</v>
      </c>
      <c r="DC104" s="401">
        <v>0</v>
      </c>
      <c r="DD104" s="401">
        <v>0</v>
      </c>
      <c r="DE104" s="401">
        <v>0</v>
      </c>
      <c r="DF104" s="401">
        <v>0</v>
      </c>
      <c r="DG104" s="401">
        <v>0</v>
      </c>
      <c r="DH104" s="401">
        <v>0</v>
      </c>
      <c r="DI104" s="401">
        <v>854</v>
      </c>
      <c r="DJ104" s="401">
        <v>757</v>
      </c>
      <c r="DK104" s="401">
        <v>0</v>
      </c>
      <c r="DL104" s="401">
        <v>0</v>
      </c>
      <c r="DM104" s="401">
        <v>0</v>
      </c>
      <c r="DN104" s="401">
        <v>0</v>
      </c>
      <c r="DO104" s="401">
        <v>0</v>
      </c>
      <c r="DP104" s="401">
        <v>0</v>
      </c>
      <c r="DQ104" s="401">
        <v>0</v>
      </c>
      <c r="DR104" s="401">
        <v>1767</v>
      </c>
      <c r="DS104" s="401">
        <v>5026</v>
      </c>
      <c r="DT104" s="401">
        <v>0</v>
      </c>
      <c r="DU104" s="401">
        <v>469</v>
      </c>
      <c r="DV104" s="401">
        <v>0</v>
      </c>
      <c r="DW104" s="401">
        <v>469</v>
      </c>
      <c r="DX104" s="401">
        <v>469</v>
      </c>
      <c r="DY104" s="401">
        <v>469</v>
      </c>
      <c r="DZ104" s="401">
        <v>469</v>
      </c>
      <c r="EA104" s="401">
        <v>0</v>
      </c>
      <c r="EB104" s="401">
        <v>0</v>
      </c>
      <c r="EC104" s="401">
        <v>15100</v>
      </c>
      <c r="ED104" s="401">
        <v>-1500</v>
      </c>
      <c r="EE104" s="401">
        <v>469</v>
      </c>
      <c r="EF104" s="401">
        <v>469</v>
      </c>
      <c r="EG104" s="401">
        <v>10000</v>
      </c>
      <c r="EH104" s="401">
        <v>0</v>
      </c>
      <c r="EI104" s="401">
        <v>10000</v>
      </c>
      <c r="EJ104" s="401">
        <v>0</v>
      </c>
    </row>
    <row r="105" spans="1:140" x14ac:dyDescent="0.35">
      <c r="A105" s="398" t="s">
        <v>1388</v>
      </c>
      <c r="B105" s="401">
        <v>0</v>
      </c>
      <c r="C105" s="401">
        <v>0</v>
      </c>
      <c r="D105" s="401">
        <v>0</v>
      </c>
      <c r="E105" s="401">
        <v>0</v>
      </c>
      <c r="F105" s="401">
        <v>0</v>
      </c>
      <c r="G105" s="401">
        <v>0</v>
      </c>
      <c r="H105" s="401">
        <v>0</v>
      </c>
      <c r="I105" s="401">
        <v>0</v>
      </c>
      <c r="J105" s="401">
        <v>0</v>
      </c>
      <c r="K105" s="401">
        <v>0</v>
      </c>
      <c r="L105" s="401">
        <v>978</v>
      </c>
      <c r="M105" s="401">
        <v>0</v>
      </c>
      <c r="N105" s="401">
        <v>0</v>
      </c>
      <c r="O105" s="401">
        <v>0</v>
      </c>
      <c r="P105" s="401">
        <v>0</v>
      </c>
      <c r="Q105" s="401">
        <v>0</v>
      </c>
      <c r="R105" s="401">
        <v>0</v>
      </c>
      <c r="S105" s="401">
        <v>0</v>
      </c>
      <c r="T105" s="401">
        <v>0</v>
      </c>
      <c r="U105" s="401">
        <v>0</v>
      </c>
      <c r="V105" s="401">
        <v>0</v>
      </c>
      <c r="W105" s="401">
        <v>0</v>
      </c>
      <c r="X105" s="401">
        <v>0</v>
      </c>
      <c r="Y105" s="401">
        <v>0</v>
      </c>
      <c r="Z105" s="401">
        <v>0</v>
      </c>
      <c r="AA105" s="401">
        <v>0</v>
      </c>
      <c r="AB105" s="401">
        <v>0</v>
      </c>
      <c r="AC105" s="401">
        <v>0</v>
      </c>
      <c r="AD105" s="401">
        <v>0</v>
      </c>
      <c r="AE105" s="401">
        <v>0</v>
      </c>
      <c r="AF105" s="401">
        <v>0</v>
      </c>
      <c r="AG105" s="401">
        <v>0</v>
      </c>
      <c r="AH105" s="401">
        <v>0</v>
      </c>
      <c r="AI105" s="401">
        <v>0</v>
      </c>
      <c r="AJ105" s="401">
        <v>0</v>
      </c>
      <c r="AK105" s="401">
        <v>0</v>
      </c>
      <c r="AL105" s="401">
        <v>0</v>
      </c>
      <c r="AM105" s="401">
        <v>0</v>
      </c>
      <c r="AN105" s="401">
        <v>0</v>
      </c>
      <c r="AO105" s="401">
        <v>0</v>
      </c>
      <c r="AP105" s="401">
        <v>911</v>
      </c>
      <c r="AQ105" s="401">
        <v>0</v>
      </c>
      <c r="AR105" s="401">
        <v>0</v>
      </c>
      <c r="AS105" s="401">
        <v>0</v>
      </c>
      <c r="AT105" s="401">
        <v>0</v>
      </c>
      <c r="AU105" s="401">
        <v>8000</v>
      </c>
      <c r="AV105" s="401">
        <v>460</v>
      </c>
      <c r="AW105" s="401">
        <v>0</v>
      </c>
      <c r="AX105" s="401">
        <v>0</v>
      </c>
      <c r="AY105" s="401">
        <v>0</v>
      </c>
      <c r="AZ105" s="401">
        <v>0</v>
      </c>
      <c r="BA105" s="401">
        <v>0</v>
      </c>
      <c r="BB105" s="401">
        <v>0</v>
      </c>
      <c r="BC105" s="401">
        <v>0</v>
      </c>
      <c r="BD105" s="401">
        <v>0</v>
      </c>
      <c r="BE105" s="401">
        <v>0</v>
      </c>
      <c r="BF105" s="401">
        <v>0</v>
      </c>
      <c r="BG105" s="401">
        <v>0</v>
      </c>
      <c r="BH105" s="401">
        <v>0</v>
      </c>
      <c r="BI105" s="401">
        <v>0</v>
      </c>
      <c r="BJ105" s="401">
        <v>0</v>
      </c>
      <c r="BK105" s="401">
        <v>0</v>
      </c>
      <c r="BL105" s="401">
        <v>0</v>
      </c>
      <c r="BM105" s="401">
        <v>473</v>
      </c>
      <c r="BN105" s="401">
        <v>0</v>
      </c>
      <c r="BO105" s="401">
        <v>0</v>
      </c>
      <c r="BP105" s="401">
        <v>0</v>
      </c>
      <c r="BQ105" s="401">
        <v>0</v>
      </c>
      <c r="BR105" s="401">
        <v>0</v>
      </c>
      <c r="BS105" s="401">
        <v>0</v>
      </c>
      <c r="BT105" s="401">
        <v>0</v>
      </c>
      <c r="BU105" s="401">
        <v>0</v>
      </c>
      <c r="BV105" s="401">
        <v>0</v>
      </c>
      <c r="BW105" s="401">
        <v>0</v>
      </c>
      <c r="BX105" s="401">
        <v>0</v>
      </c>
      <c r="BY105" s="401">
        <v>0</v>
      </c>
      <c r="BZ105" s="401">
        <v>0</v>
      </c>
      <c r="CA105" s="401">
        <v>0</v>
      </c>
      <c r="CB105" s="401">
        <v>0</v>
      </c>
      <c r="CC105" s="401">
        <v>0</v>
      </c>
      <c r="CD105" s="401">
        <v>0</v>
      </c>
      <c r="CE105" s="401">
        <v>4032</v>
      </c>
      <c r="CF105" s="401">
        <v>0</v>
      </c>
      <c r="CG105" s="401">
        <v>0</v>
      </c>
      <c r="CH105" s="401">
        <v>0</v>
      </c>
      <c r="CI105" s="401">
        <v>0</v>
      </c>
      <c r="CJ105" s="401">
        <v>0</v>
      </c>
      <c r="CK105" s="401">
        <v>0</v>
      </c>
      <c r="CL105" s="401">
        <v>0</v>
      </c>
      <c r="CM105" s="401">
        <v>0</v>
      </c>
      <c r="CN105" s="401">
        <v>0</v>
      </c>
      <c r="CO105" s="401">
        <v>0</v>
      </c>
      <c r="CP105" s="401">
        <v>0</v>
      </c>
      <c r="CQ105" s="401">
        <v>0</v>
      </c>
      <c r="CR105" s="401">
        <v>0</v>
      </c>
      <c r="CS105" s="401">
        <v>0</v>
      </c>
      <c r="CT105" s="401">
        <v>500</v>
      </c>
      <c r="CU105" s="401">
        <v>0</v>
      </c>
      <c r="CV105" s="401">
        <v>0</v>
      </c>
      <c r="CW105" s="401">
        <v>0</v>
      </c>
      <c r="CX105" s="401">
        <v>200</v>
      </c>
      <c r="CY105" s="401">
        <v>0</v>
      </c>
      <c r="CZ105" s="401">
        <v>0</v>
      </c>
      <c r="DA105" s="401">
        <v>0</v>
      </c>
      <c r="DB105" s="401">
        <v>0</v>
      </c>
      <c r="DC105" s="401">
        <v>0</v>
      </c>
      <c r="DD105" s="401">
        <v>0</v>
      </c>
      <c r="DE105" s="401">
        <v>0</v>
      </c>
      <c r="DF105" s="401">
        <v>0</v>
      </c>
      <c r="DG105" s="401">
        <v>0</v>
      </c>
      <c r="DH105" s="401">
        <v>0</v>
      </c>
      <c r="DI105" s="401">
        <v>135</v>
      </c>
      <c r="DJ105" s="401">
        <v>0</v>
      </c>
      <c r="DK105" s="401">
        <v>0</v>
      </c>
      <c r="DL105" s="401">
        <v>0</v>
      </c>
      <c r="DM105" s="401">
        <v>0</v>
      </c>
      <c r="DN105" s="401">
        <v>0</v>
      </c>
      <c r="DO105" s="401">
        <v>0</v>
      </c>
      <c r="DP105" s="401">
        <v>0</v>
      </c>
      <c r="DQ105" s="401">
        <v>0</v>
      </c>
      <c r="DR105" s="401">
        <v>10328</v>
      </c>
      <c r="DS105" s="401">
        <v>4512</v>
      </c>
      <c r="DT105" s="401">
        <v>849</v>
      </c>
      <c r="DU105" s="401">
        <v>0</v>
      </c>
      <c r="DV105" s="401">
        <v>0</v>
      </c>
      <c r="DW105" s="401">
        <v>0</v>
      </c>
      <c r="DX105" s="401">
        <v>0</v>
      </c>
      <c r="DY105" s="401">
        <v>0</v>
      </c>
      <c r="DZ105" s="401">
        <v>0</v>
      </c>
      <c r="EA105" s="401">
        <v>0</v>
      </c>
      <c r="EB105" s="401">
        <v>0</v>
      </c>
      <c r="EC105" s="401">
        <v>14466</v>
      </c>
      <c r="ED105" s="401">
        <v>-2747</v>
      </c>
      <c r="EE105" s="401">
        <v>0</v>
      </c>
      <c r="EF105" s="401">
        <v>0</v>
      </c>
      <c r="EG105" s="401">
        <v>5000</v>
      </c>
      <c r="EH105" s="401">
        <v>0</v>
      </c>
      <c r="EI105" s="401">
        <v>10000</v>
      </c>
      <c r="EJ105" s="401">
        <v>0</v>
      </c>
    </row>
    <row r="106" spans="1:140" x14ac:dyDescent="0.35">
      <c r="A106" s="398" t="s">
        <v>1400</v>
      </c>
      <c r="B106" s="401">
        <v>0</v>
      </c>
      <c r="C106" s="401">
        <v>0</v>
      </c>
      <c r="D106" s="401">
        <v>0</v>
      </c>
      <c r="E106" s="401">
        <v>0</v>
      </c>
      <c r="F106" s="401">
        <v>0</v>
      </c>
      <c r="G106" s="401">
        <v>0</v>
      </c>
      <c r="H106" s="401">
        <v>0</v>
      </c>
      <c r="I106" s="401">
        <v>0</v>
      </c>
      <c r="J106" s="401">
        <v>0</v>
      </c>
      <c r="K106" s="401">
        <v>0</v>
      </c>
      <c r="L106" s="401">
        <v>0</v>
      </c>
      <c r="M106" s="401">
        <v>0</v>
      </c>
      <c r="N106" s="401">
        <v>0</v>
      </c>
      <c r="O106" s="401">
        <v>0</v>
      </c>
      <c r="P106" s="401">
        <v>0</v>
      </c>
      <c r="Q106" s="401">
        <v>0</v>
      </c>
      <c r="R106" s="401">
        <v>0</v>
      </c>
      <c r="S106" s="401">
        <v>0</v>
      </c>
      <c r="T106" s="401">
        <v>0</v>
      </c>
      <c r="U106" s="401">
        <v>0</v>
      </c>
      <c r="V106" s="401">
        <v>0</v>
      </c>
      <c r="W106" s="401">
        <v>3300</v>
      </c>
      <c r="X106" s="401">
        <v>0</v>
      </c>
      <c r="Y106" s="401">
        <v>0</v>
      </c>
      <c r="Z106" s="401">
        <v>0</v>
      </c>
      <c r="AA106" s="401">
        <v>0</v>
      </c>
      <c r="AB106" s="401">
        <v>0</v>
      </c>
      <c r="AC106" s="401">
        <v>0</v>
      </c>
      <c r="AD106" s="401">
        <v>0</v>
      </c>
      <c r="AE106" s="401">
        <v>0</v>
      </c>
      <c r="AF106" s="401">
        <v>0</v>
      </c>
      <c r="AG106" s="401">
        <v>0</v>
      </c>
      <c r="AH106" s="401">
        <v>0</v>
      </c>
      <c r="AI106" s="401">
        <v>0</v>
      </c>
      <c r="AJ106" s="401">
        <v>0</v>
      </c>
      <c r="AK106" s="401">
        <v>0</v>
      </c>
      <c r="AL106" s="401">
        <v>0</v>
      </c>
      <c r="AM106" s="401">
        <v>0</v>
      </c>
      <c r="AN106" s="401">
        <v>0</v>
      </c>
      <c r="AO106" s="401">
        <v>5000</v>
      </c>
      <c r="AP106" s="401">
        <v>1297</v>
      </c>
      <c r="AQ106" s="401">
        <v>0</v>
      </c>
      <c r="AR106" s="401">
        <v>1000</v>
      </c>
      <c r="AS106" s="401">
        <v>0</v>
      </c>
      <c r="AT106" s="401">
        <v>0</v>
      </c>
      <c r="AU106" s="401">
        <v>560</v>
      </c>
      <c r="AV106" s="401">
        <v>0</v>
      </c>
      <c r="AW106" s="401">
        <v>0</v>
      </c>
      <c r="AX106" s="401">
        <v>155</v>
      </c>
      <c r="AY106" s="401">
        <v>0</v>
      </c>
      <c r="AZ106" s="401">
        <v>0</v>
      </c>
      <c r="BA106" s="401">
        <v>0</v>
      </c>
      <c r="BB106" s="401">
        <v>0</v>
      </c>
      <c r="BC106" s="401">
        <v>0</v>
      </c>
      <c r="BD106" s="401">
        <v>0</v>
      </c>
      <c r="BE106" s="401">
        <v>0</v>
      </c>
      <c r="BF106" s="401">
        <v>0</v>
      </c>
      <c r="BG106" s="401">
        <v>800</v>
      </c>
      <c r="BH106" s="401">
        <v>0</v>
      </c>
      <c r="BI106" s="401">
        <v>0</v>
      </c>
      <c r="BJ106" s="401">
        <v>0</v>
      </c>
      <c r="BK106" s="401">
        <v>0</v>
      </c>
      <c r="BL106" s="401">
        <v>0</v>
      </c>
      <c r="BM106" s="401">
        <v>0</v>
      </c>
      <c r="BN106" s="401">
        <v>0</v>
      </c>
      <c r="BO106" s="401">
        <v>0</v>
      </c>
      <c r="BP106" s="401">
        <v>260</v>
      </c>
      <c r="BQ106" s="401">
        <v>0</v>
      </c>
      <c r="BR106" s="401">
        <v>0</v>
      </c>
      <c r="BS106" s="401">
        <v>0</v>
      </c>
      <c r="BT106" s="401">
        <v>0</v>
      </c>
      <c r="BU106" s="401">
        <v>0</v>
      </c>
      <c r="BV106" s="401">
        <v>0</v>
      </c>
      <c r="BW106" s="401">
        <v>0</v>
      </c>
      <c r="BX106" s="401">
        <v>0</v>
      </c>
      <c r="BY106" s="401">
        <v>0</v>
      </c>
      <c r="BZ106" s="401">
        <v>0</v>
      </c>
      <c r="CA106" s="401">
        <v>0</v>
      </c>
      <c r="CB106" s="401">
        <v>0</v>
      </c>
      <c r="CC106" s="401">
        <v>0</v>
      </c>
      <c r="CD106" s="401">
        <v>0</v>
      </c>
      <c r="CE106" s="401">
        <v>1000</v>
      </c>
      <c r="CF106" s="401">
        <v>0</v>
      </c>
      <c r="CG106" s="401">
        <v>0</v>
      </c>
      <c r="CH106" s="401">
        <v>0</v>
      </c>
      <c r="CI106" s="401">
        <v>0</v>
      </c>
      <c r="CJ106" s="401">
        <v>0</v>
      </c>
      <c r="CK106" s="401">
        <v>0</v>
      </c>
      <c r="CL106" s="401">
        <v>0</v>
      </c>
      <c r="CM106" s="401">
        <v>0</v>
      </c>
      <c r="CN106" s="401">
        <v>0</v>
      </c>
      <c r="CO106" s="401">
        <v>0</v>
      </c>
      <c r="CP106" s="401">
        <v>0</v>
      </c>
      <c r="CQ106" s="401">
        <v>0</v>
      </c>
      <c r="CR106" s="401">
        <v>0</v>
      </c>
      <c r="CS106" s="401">
        <v>0</v>
      </c>
      <c r="CT106" s="401">
        <v>0</v>
      </c>
      <c r="CU106" s="401">
        <v>0</v>
      </c>
      <c r="CV106" s="401">
        <v>0</v>
      </c>
      <c r="CW106" s="401">
        <v>1400</v>
      </c>
      <c r="CX106" s="401">
        <v>0</v>
      </c>
      <c r="CY106" s="401">
        <v>0</v>
      </c>
      <c r="CZ106" s="401">
        <v>0</v>
      </c>
      <c r="DA106" s="401">
        <v>0</v>
      </c>
      <c r="DB106" s="401">
        <v>0</v>
      </c>
      <c r="DC106" s="401">
        <v>0</v>
      </c>
      <c r="DD106" s="401">
        <v>0</v>
      </c>
      <c r="DE106" s="401">
        <v>0</v>
      </c>
      <c r="DF106" s="401">
        <v>0</v>
      </c>
      <c r="DG106" s="401">
        <v>0</v>
      </c>
      <c r="DH106" s="401">
        <v>0</v>
      </c>
      <c r="DI106" s="401">
        <v>2050</v>
      </c>
      <c r="DJ106" s="401">
        <v>0</v>
      </c>
      <c r="DK106" s="401">
        <v>2668</v>
      </c>
      <c r="DL106" s="401">
        <v>21000</v>
      </c>
      <c r="DM106" s="401">
        <v>0</v>
      </c>
      <c r="DN106" s="401">
        <v>0</v>
      </c>
      <c r="DO106" s="401">
        <v>0</v>
      </c>
      <c r="DP106" s="401">
        <v>0</v>
      </c>
      <c r="DQ106" s="401">
        <v>0</v>
      </c>
      <c r="DR106" s="401">
        <v>6354</v>
      </c>
      <c r="DS106" s="401">
        <v>3468</v>
      </c>
      <c r="DT106" s="401">
        <v>0</v>
      </c>
      <c r="DU106" s="401">
        <v>28000</v>
      </c>
      <c r="DV106" s="401">
        <v>0</v>
      </c>
      <c r="DW106" s="401">
        <v>231019</v>
      </c>
      <c r="DX106" s="401">
        <v>25593</v>
      </c>
      <c r="DY106" s="401">
        <v>190731</v>
      </c>
      <c r="DZ106" s="401">
        <v>20230</v>
      </c>
      <c r="EA106" s="401">
        <v>22292</v>
      </c>
      <c r="EB106" s="401">
        <v>0</v>
      </c>
      <c r="EC106" s="401">
        <v>0</v>
      </c>
      <c r="ED106" s="401">
        <v>0</v>
      </c>
      <c r="EE106" s="401">
        <v>213023</v>
      </c>
      <c r="EF106" s="401">
        <v>20230</v>
      </c>
      <c r="EG106" s="401">
        <v>260000</v>
      </c>
      <c r="EH106" s="401">
        <v>20000</v>
      </c>
      <c r="EI106" s="401">
        <v>280000</v>
      </c>
      <c r="EJ106" s="401">
        <v>20000</v>
      </c>
    </row>
    <row r="107" spans="1:140" x14ac:dyDescent="0.35">
      <c r="A107" s="398" t="s">
        <v>1984</v>
      </c>
      <c r="B107" s="401">
        <v>0</v>
      </c>
      <c r="C107" s="401">
        <v>0</v>
      </c>
      <c r="D107" s="401">
        <v>0</v>
      </c>
      <c r="E107" s="401">
        <v>0</v>
      </c>
      <c r="F107" s="401">
        <v>0</v>
      </c>
      <c r="G107" s="401">
        <v>0</v>
      </c>
      <c r="H107" s="401">
        <v>0</v>
      </c>
      <c r="I107" s="401">
        <v>0</v>
      </c>
      <c r="J107" s="401">
        <v>0</v>
      </c>
      <c r="K107" s="401">
        <v>0</v>
      </c>
      <c r="L107" s="401">
        <v>0</v>
      </c>
      <c r="M107" s="401">
        <v>0</v>
      </c>
      <c r="N107" s="401">
        <v>0</v>
      </c>
      <c r="O107" s="401">
        <v>0</v>
      </c>
      <c r="P107" s="401">
        <v>0</v>
      </c>
      <c r="Q107" s="401">
        <v>33</v>
      </c>
      <c r="R107" s="401">
        <v>0</v>
      </c>
      <c r="S107" s="401">
        <v>0</v>
      </c>
      <c r="T107" s="401">
        <v>0</v>
      </c>
      <c r="U107" s="401">
        <v>0</v>
      </c>
      <c r="V107" s="401">
        <v>0</v>
      </c>
      <c r="W107" s="401">
        <v>0</v>
      </c>
      <c r="X107" s="401">
        <v>0</v>
      </c>
      <c r="Y107" s="401">
        <v>0</v>
      </c>
      <c r="Z107" s="401">
        <v>0</v>
      </c>
      <c r="AA107" s="401">
        <v>0</v>
      </c>
      <c r="AB107" s="401">
        <v>0</v>
      </c>
      <c r="AC107" s="401">
        <v>0</v>
      </c>
      <c r="AD107" s="401">
        <v>0</v>
      </c>
      <c r="AE107" s="401">
        <v>0</v>
      </c>
      <c r="AF107" s="401">
        <v>0</v>
      </c>
      <c r="AG107" s="401">
        <v>0</v>
      </c>
      <c r="AH107" s="401">
        <v>0</v>
      </c>
      <c r="AI107" s="401">
        <v>0</v>
      </c>
      <c r="AJ107" s="401">
        <v>0</v>
      </c>
      <c r="AK107" s="401">
        <v>0</v>
      </c>
      <c r="AL107" s="401">
        <v>0</v>
      </c>
      <c r="AM107" s="401">
        <v>0</v>
      </c>
      <c r="AN107" s="401">
        <v>0</v>
      </c>
      <c r="AO107" s="401">
        <v>18563</v>
      </c>
      <c r="AP107" s="401">
        <v>5855</v>
      </c>
      <c r="AQ107" s="401">
        <v>1030</v>
      </c>
      <c r="AR107" s="401">
        <v>3141</v>
      </c>
      <c r="AS107" s="401">
        <v>0</v>
      </c>
      <c r="AT107" s="401">
        <v>0</v>
      </c>
      <c r="AU107" s="401">
        <v>469</v>
      </c>
      <c r="AV107" s="401">
        <v>0</v>
      </c>
      <c r="AW107" s="401">
        <v>0</v>
      </c>
      <c r="AX107" s="401">
        <v>0</v>
      </c>
      <c r="AY107" s="401">
        <v>0</v>
      </c>
      <c r="AZ107" s="401">
        <v>0</v>
      </c>
      <c r="BA107" s="401">
        <v>0</v>
      </c>
      <c r="BB107" s="401">
        <v>0</v>
      </c>
      <c r="BC107" s="401">
        <v>0</v>
      </c>
      <c r="BD107" s="401">
        <v>0</v>
      </c>
      <c r="BE107" s="401">
        <v>0</v>
      </c>
      <c r="BF107" s="401">
        <v>0</v>
      </c>
      <c r="BG107" s="401">
        <v>0</v>
      </c>
      <c r="BH107" s="401">
        <v>0</v>
      </c>
      <c r="BI107" s="401">
        <v>0</v>
      </c>
      <c r="BJ107" s="401">
        <v>0</v>
      </c>
      <c r="BK107" s="401">
        <v>0</v>
      </c>
      <c r="BL107" s="401">
        <v>0</v>
      </c>
      <c r="BM107" s="401">
        <v>0</v>
      </c>
      <c r="BN107" s="401">
        <v>0</v>
      </c>
      <c r="BO107" s="401">
        <v>0</v>
      </c>
      <c r="BP107" s="401">
        <v>60</v>
      </c>
      <c r="BQ107" s="401">
        <v>0</v>
      </c>
      <c r="BR107" s="401">
        <v>0</v>
      </c>
      <c r="BS107" s="401">
        <v>0</v>
      </c>
      <c r="BT107" s="401">
        <v>0</v>
      </c>
      <c r="BU107" s="401">
        <v>0</v>
      </c>
      <c r="BV107" s="401">
        <v>0</v>
      </c>
      <c r="BW107" s="401">
        <v>0</v>
      </c>
      <c r="BX107" s="401">
        <v>0</v>
      </c>
      <c r="BY107" s="401">
        <v>0</v>
      </c>
      <c r="BZ107" s="401">
        <v>0</v>
      </c>
      <c r="CA107" s="401">
        <v>0</v>
      </c>
      <c r="CB107" s="401">
        <v>0</v>
      </c>
      <c r="CC107" s="401">
        <v>0</v>
      </c>
      <c r="CD107" s="401">
        <v>0</v>
      </c>
      <c r="CE107" s="401">
        <v>4023</v>
      </c>
      <c r="CF107" s="401">
        <v>0</v>
      </c>
      <c r="CG107" s="401">
        <v>0</v>
      </c>
      <c r="CH107" s="401">
        <v>0</v>
      </c>
      <c r="CI107" s="401">
        <v>0</v>
      </c>
      <c r="CJ107" s="401">
        <v>0</v>
      </c>
      <c r="CK107" s="401">
        <v>0</v>
      </c>
      <c r="CL107" s="401">
        <v>0</v>
      </c>
      <c r="CM107" s="401">
        <v>0</v>
      </c>
      <c r="CN107" s="401">
        <v>0</v>
      </c>
      <c r="CO107" s="401">
        <v>0</v>
      </c>
      <c r="CP107" s="401">
        <v>0</v>
      </c>
      <c r="CQ107" s="401">
        <v>0</v>
      </c>
      <c r="CR107" s="401">
        <v>0</v>
      </c>
      <c r="CS107" s="401">
        <v>0</v>
      </c>
      <c r="CT107" s="401">
        <v>0</v>
      </c>
      <c r="CU107" s="401">
        <v>0</v>
      </c>
      <c r="CV107" s="401">
        <v>0</v>
      </c>
      <c r="CW107" s="401">
        <v>1209</v>
      </c>
      <c r="CX107" s="401">
        <v>0</v>
      </c>
      <c r="CY107" s="401">
        <v>0</v>
      </c>
      <c r="CZ107" s="401">
        <v>0</v>
      </c>
      <c r="DA107" s="401">
        <v>0</v>
      </c>
      <c r="DB107" s="401">
        <v>0</v>
      </c>
      <c r="DC107" s="401">
        <v>0</v>
      </c>
      <c r="DD107" s="401">
        <v>0</v>
      </c>
      <c r="DE107" s="401">
        <v>0</v>
      </c>
      <c r="DF107" s="401">
        <v>0</v>
      </c>
      <c r="DG107" s="401">
        <v>0</v>
      </c>
      <c r="DH107" s="401">
        <v>0</v>
      </c>
      <c r="DI107" s="401">
        <v>0</v>
      </c>
      <c r="DJ107" s="401">
        <v>0</v>
      </c>
      <c r="DK107" s="401">
        <v>0</v>
      </c>
      <c r="DL107" s="401">
        <v>0</v>
      </c>
      <c r="DM107" s="401">
        <v>0</v>
      </c>
      <c r="DN107" s="401">
        <v>0</v>
      </c>
      <c r="DO107" s="401">
        <v>0</v>
      </c>
      <c r="DP107" s="401">
        <v>0</v>
      </c>
      <c r="DQ107" s="401">
        <v>0</v>
      </c>
      <c r="DR107" s="401">
        <v>11251</v>
      </c>
      <c r="DS107" s="401">
        <v>3557</v>
      </c>
      <c r="DT107" s="401">
        <v>9970</v>
      </c>
      <c r="DU107" s="401">
        <v>8575</v>
      </c>
      <c r="DV107" s="401">
        <v>0</v>
      </c>
      <c r="DW107" s="401">
        <v>130945</v>
      </c>
      <c r="DX107" s="401">
        <v>7134</v>
      </c>
      <c r="DY107" s="401">
        <v>100717</v>
      </c>
      <c r="DZ107" s="401">
        <v>0</v>
      </c>
      <c r="EA107" s="401">
        <v>0</v>
      </c>
      <c r="EB107" s="401">
        <v>0</v>
      </c>
      <c r="EC107" s="401">
        <v>18840</v>
      </c>
      <c r="ED107" s="401">
        <v>-11795</v>
      </c>
      <c r="EE107" s="401">
        <v>100717</v>
      </c>
      <c r="EF107" s="401">
        <v>0</v>
      </c>
      <c r="EG107" s="401">
        <v>140000</v>
      </c>
      <c r="EH107" s="401">
        <v>0</v>
      </c>
      <c r="EI107" s="401">
        <v>145000</v>
      </c>
      <c r="EJ107" s="401">
        <v>0</v>
      </c>
    </row>
    <row r="108" spans="1:140" x14ac:dyDescent="0.35">
      <c r="A108" s="398" t="s">
        <v>2041</v>
      </c>
      <c r="B108" s="401">
        <v>0</v>
      </c>
      <c r="C108" s="401">
        <v>0</v>
      </c>
      <c r="D108" s="401">
        <v>0</v>
      </c>
      <c r="E108" s="401">
        <v>0</v>
      </c>
      <c r="F108" s="401">
        <v>0</v>
      </c>
      <c r="G108" s="401">
        <v>0</v>
      </c>
      <c r="H108" s="401">
        <v>0</v>
      </c>
      <c r="I108" s="401">
        <v>0</v>
      </c>
      <c r="J108" s="401">
        <v>0</v>
      </c>
      <c r="K108" s="401">
        <v>0</v>
      </c>
      <c r="L108" s="401">
        <v>0</v>
      </c>
      <c r="M108" s="401">
        <v>0</v>
      </c>
      <c r="N108" s="401">
        <v>0</v>
      </c>
      <c r="O108" s="401">
        <v>0</v>
      </c>
      <c r="P108" s="401">
        <v>0</v>
      </c>
      <c r="Q108" s="401">
        <v>0</v>
      </c>
      <c r="R108" s="401">
        <v>0</v>
      </c>
      <c r="S108" s="401">
        <v>0</v>
      </c>
      <c r="T108" s="401">
        <v>0</v>
      </c>
      <c r="U108" s="401">
        <v>0</v>
      </c>
      <c r="V108" s="401">
        <v>0</v>
      </c>
      <c r="W108" s="401">
        <v>0</v>
      </c>
      <c r="X108" s="401">
        <v>0</v>
      </c>
      <c r="Y108" s="401">
        <v>0</v>
      </c>
      <c r="Z108" s="401">
        <v>0</v>
      </c>
      <c r="AA108" s="401">
        <v>0</v>
      </c>
      <c r="AB108" s="401">
        <v>0</v>
      </c>
      <c r="AC108" s="401">
        <v>0</v>
      </c>
      <c r="AD108" s="401">
        <v>0</v>
      </c>
      <c r="AE108" s="401">
        <v>0</v>
      </c>
      <c r="AF108" s="401">
        <v>0</v>
      </c>
      <c r="AG108" s="401">
        <v>0</v>
      </c>
      <c r="AH108" s="401">
        <v>0</v>
      </c>
      <c r="AI108" s="401">
        <v>0</v>
      </c>
      <c r="AJ108" s="401">
        <v>0</v>
      </c>
      <c r="AK108" s="401">
        <v>0</v>
      </c>
      <c r="AL108" s="401">
        <v>0</v>
      </c>
      <c r="AM108" s="401">
        <v>0</v>
      </c>
      <c r="AN108" s="401">
        <v>0</v>
      </c>
      <c r="AO108" s="401">
        <v>0</v>
      </c>
      <c r="AP108" s="401">
        <v>800</v>
      </c>
      <c r="AQ108" s="401">
        <v>0</v>
      </c>
      <c r="AR108" s="401">
        <v>0</v>
      </c>
      <c r="AS108" s="401">
        <v>0</v>
      </c>
      <c r="AT108" s="401">
        <v>0</v>
      </c>
      <c r="AU108" s="401">
        <v>0</v>
      </c>
      <c r="AV108" s="401">
        <v>0</v>
      </c>
      <c r="AW108" s="401">
        <v>0</v>
      </c>
      <c r="AX108" s="401">
        <v>0</v>
      </c>
      <c r="AY108" s="401">
        <v>0</v>
      </c>
      <c r="AZ108" s="401">
        <v>0</v>
      </c>
      <c r="BA108" s="401">
        <v>0</v>
      </c>
      <c r="BB108" s="401">
        <v>0</v>
      </c>
      <c r="BC108" s="401">
        <v>0</v>
      </c>
      <c r="BD108" s="401">
        <v>0</v>
      </c>
      <c r="BE108" s="401">
        <v>0</v>
      </c>
      <c r="BF108" s="401">
        <v>0</v>
      </c>
      <c r="BG108" s="401">
        <v>0</v>
      </c>
      <c r="BH108" s="401">
        <v>0</v>
      </c>
      <c r="BI108" s="401">
        <v>0</v>
      </c>
      <c r="BJ108" s="401">
        <v>0</v>
      </c>
      <c r="BK108" s="401">
        <v>0</v>
      </c>
      <c r="BL108" s="401">
        <v>0</v>
      </c>
      <c r="BM108" s="401">
        <v>0</v>
      </c>
      <c r="BN108" s="401">
        <v>0</v>
      </c>
      <c r="BO108" s="401">
        <v>0</v>
      </c>
      <c r="BP108" s="401">
        <v>0</v>
      </c>
      <c r="BQ108" s="401">
        <v>0</v>
      </c>
      <c r="BR108" s="401">
        <v>0</v>
      </c>
      <c r="BS108" s="401">
        <v>0</v>
      </c>
      <c r="BT108" s="401">
        <v>300</v>
      </c>
      <c r="BU108" s="401">
        <v>0</v>
      </c>
      <c r="BV108" s="401">
        <v>0</v>
      </c>
      <c r="BW108" s="401">
        <v>0</v>
      </c>
      <c r="BX108" s="401">
        <v>0</v>
      </c>
      <c r="BY108" s="401">
        <v>0</v>
      </c>
      <c r="BZ108" s="401">
        <v>0</v>
      </c>
      <c r="CA108" s="401">
        <v>0</v>
      </c>
      <c r="CB108" s="401">
        <v>0</v>
      </c>
      <c r="CC108" s="401">
        <v>0</v>
      </c>
      <c r="CD108" s="401">
        <v>0</v>
      </c>
      <c r="CE108" s="401">
        <v>3254</v>
      </c>
      <c r="CF108" s="401">
        <v>0</v>
      </c>
      <c r="CG108" s="401">
        <v>0</v>
      </c>
      <c r="CH108" s="401">
        <v>0</v>
      </c>
      <c r="CI108" s="401">
        <v>0</v>
      </c>
      <c r="CJ108" s="401">
        <v>0</v>
      </c>
      <c r="CK108" s="401">
        <v>0</v>
      </c>
      <c r="CL108" s="401">
        <v>0</v>
      </c>
      <c r="CM108" s="401">
        <v>0</v>
      </c>
      <c r="CN108" s="401">
        <v>0</v>
      </c>
      <c r="CO108" s="401">
        <v>0</v>
      </c>
      <c r="CP108" s="401">
        <v>0</v>
      </c>
      <c r="CQ108" s="401">
        <v>0</v>
      </c>
      <c r="CR108" s="401">
        <v>0</v>
      </c>
      <c r="CS108" s="401">
        <v>0</v>
      </c>
      <c r="CT108" s="401">
        <v>0</v>
      </c>
      <c r="CU108" s="401">
        <v>100</v>
      </c>
      <c r="CV108" s="401">
        <v>0</v>
      </c>
      <c r="CW108" s="401">
        <v>0</v>
      </c>
      <c r="CX108" s="401">
        <v>0</v>
      </c>
      <c r="CY108" s="401">
        <v>0</v>
      </c>
      <c r="CZ108" s="401">
        <v>0</v>
      </c>
      <c r="DA108" s="401">
        <v>0</v>
      </c>
      <c r="DB108" s="401">
        <v>0</v>
      </c>
      <c r="DC108" s="401">
        <v>0</v>
      </c>
      <c r="DD108" s="401">
        <v>0</v>
      </c>
      <c r="DE108" s="401">
        <v>0</v>
      </c>
      <c r="DF108" s="401">
        <v>0</v>
      </c>
      <c r="DG108" s="401">
        <v>0</v>
      </c>
      <c r="DH108" s="401">
        <v>0</v>
      </c>
      <c r="DI108" s="401">
        <v>125</v>
      </c>
      <c r="DJ108" s="401">
        <v>0</v>
      </c>
      <c r="DK108" s="401">
        <v>0</v>
      </c>
      <c r="DL108" s="401">
        <v>0</v>
      </c>
      <c r="DM108" s="401">
        <v>0</v>
      </c>
      <c r="DN108" s="401">
        <v>0</v>
      </c>
      <c r="DO108" s="401">
        <v>0</v>
      </c>
      <c r="DP108" s="401">
        <v>0</v>
      </c>
      <c r="DQ108" s="401">
        <v>0</v>
      </c>
      <c r="DR108" s="401">
        <v>1200</v>
      </c>
      <c r="DS108" s="401">
        <v>125</v>
      </c>
      <c r="DT108" s="401">
        <v>3254</v>
      </c>
      <c r="DU108" s="401">
        <v>0</v>
      </c>
      <c r="DV108" s="401">
        <v>0</v>
      </c>
      <c r="DW108" s="401">
        <v>51623.3</v>
      </c>
      <c r="DX108" s="401">
        <v>-972.2</v>
      </c>
      <c r="DY108" s="401">
        <v>19267</v>
      </c>
      <c r="DZ108" s="401">
        <v>-532</v>
      </c>
      <c r="EA108" s="401">
        <v>0</v>
      </c>
      <c r="EB108" s="401">
        <v>0</v>
      </c>
      <c r="EC108" s="401">
        <v>20090</v>
      </c>
      <c r="ED108" s="401">
        <v>1440</v>
      </c>
      <c r="EE108" s="401">
        <v>19267</v>
      </c>
      <c r="EF108" s="401">
        <v>-532</v>
      </c>
      <c r="EG108" s="401">
        <v>40000</v>
      </c>
      <c r="EH108" s="401">
        <v>0</v>
      </c>
      <c r="EI108" s="401">
        <v>50000</v>
      </c>
      <c r="EJ108" s="401">
        <v>0</v>
      </c>
    </row>
    <row r="109" spans="1:140" x14ac:dyDescent="0.35">
      <c r="A109" s="398" t="s">
        <v>1035</v>
      </c>
      <c r="B109" s="401">
        <v>0</v>
      </c>
      <c r="C109" s="401">
        <v>0</v>
      </c>
      <c r="D109" s="401">
        <v>0</v>
      </c>
      <c r="E109" s="401">
        <v>0</v>
      </c>
      <c r="F109" s="401">
        <v>0</v>
      </c>
      <c r="G109" s="401">
        <v>0</v>
      </c>
      <c r="H109" s="401">
        <v>0</v>
      </c>
      <c r="I109" s="401">
        <v>0</v>
      </c>
      <c r="J109" s="401">
        <v>0</v>
      </c>
      <c r="K109" s="401">
        <v>0</v>
      </c>
      <c r="L109" s="401">
        <v>0</v>
      </c>
      <c r="M109" s="401">
        <v>0</v>
      </c>
      <c r="N109" s="401">
        <v>0</v>
      </c>
      <c r="O109" s="401">
        <v>0</v>
      </c>
      <c r="P109" s="401">
        <v>0</v>
      </c>
      <c r="Q109" s="401">
        <v>644</v>
      </c>
      <c r="R109" s="401">
        <v>0</v>
      </c>
      <c r="S109" s="401">
        <v>0</v>
      </c>
      <c r="T109" s="401">
        <v>0</v>
      </c>
      <c r="U109" s="401">
        <v>0</v>
      </c>
      <c r="V109" s="401">
        <v>0</v>
      </c>
      <c r="W109" s="401">
        <v>0</v>
      </c>
      <c r="X109" s="401">
        <v>0</v>
      </c>
      <c r="Y109" s="401">
        <v>0</v>
      </c>
      <c r="Z109" s="401">
        <v>0</v>
      </c>
      <c r="AA109" s="401">
        <v>0</v>
      </c>
      <c r="AB109" s="401">
        <v>0</v>
      </c>
      <c r="AC109" s="401">
        <v>0</v>
      </c>
      <c r="AD109" s="401">
        <v>0</v>
      </c>
      <c r="AE109" s="401">
        <v>0</v>
      </c>
      <c r="AF109" s="401">
        <v>0</v>
      </c>
      <c r="AG109" s="401">
        <v>0</v>
      </c>
      <c r="AH109" s="401">
        <v>0</v>
      </c>
      <c r="AI109" s="401">
        <v>0</v>
      </c>
      <c r="AJ109" s="401">
        <v>0</v>
      </c>
      <c r="AK109" s="401">
        <v>0</v>
      </c>
      <c r="AL109" s="401">
        <v>0</v>
      </c>
      <c r="AM109" s="401">
        <v>0</v>
      </c>
      <c r="AN109" s="401">
        <v>0</v>
      </c>
      <c r="AO109" s="401">
        <v>1551</v>
      </c>
      <c r="AP109" s="401">
        <v>1717</v>
      </c>
      <c r="AQ109" s="401">
        <v>1560</v>
      </c>
      <c r="AR109" s="401">
        <v>785</v>
      </c>
      <c r="AS109" s="401">
        <v>500</v>
      </c>
      <c r="AT109" s="401">
        <v>0</v>
      </c>
      <c r="AU109" s="401">
        <v>3583</v>
      </c>
      <c r="AV109" s="401">
        <v>621</v>
      </c>
      <c r="AW109" s="401">
        <v>2</v>
      </c>
      <c r="AX109" s="401">
        <v>810</v>
      </c>
      <c r="AY109" s="401">
        <v>3</v>
      </c>
      <c r="AZ109" s="401">
        <v>0</v>
      </c>
      <c r="BA109" s="401">
        <v>0</v>
      </c>
      <c r="BB109" s="401">
        <v>0</v>
      </c>
      <c r="BC109" s="401">
        <v>0</v>
      </c>
      <c r="BD109" s="401">
        <v>0</v>
      </c>
      <c r="BE109" s="401">
        <v>0</v>
      </c>
      <c r="BF109" s="401">
        <v>0</v>
      </c>
      <c r="BG109" s="401">
        <v>0</v>
      </c>
      <c r="BH109" s="401">
        <v>0</v>
      </c>
      <c r="BI109" s="401">
        <v>0</v>
      </c>
      <c r="BJ109" s="401">
        <v>0</v>
      </c>
      <c r="BK109" s="401">
        <v>0</v>
      </c>
      <c r="BL109" s="401">
        <v>0</v>
      </c>
      <c r="BM109" s="401">
        <v>52</v>
      </c>
      <c r="BN109" s="401">
        <v>0</v>
      </c>
      <c r="BO109" s="401">
        <v>0</v>
      </c>
      <c r="BP109" s="401">
        <v>0</v>
      </c>
      <c r="BQ109" s="401">
        <v>0</v>
      </c>
      <c r="BR109" s="401">
        <v>0</v>
      </c>
      <c r="BS109" s="401">
        <v>0</v>
      </c>
      <c r="BT109" s="401">
        <v>0</v>
      </c>
      <c r="BU109" s="401">
        <v>0</v>
      </c>
      <c r="BV109" s="401">
        <v>0</v>
      </c>
      <c r="BW109" s="401">
        <v>0</v>
      </c>
      <c r="BX109" s="401">
        <v>0</v>
      </c>
      <c r="BY109" s="401">
        <v>0</v>
      </c>
      <c r="BZ109" s="401">
        <v>0</v>
      </c>
      <c r="CA109" s="401">
        <v>0</v>
      </c>
      <c r="CB109" s="401">
        <v>0</v>
      </c>
      <c r="CC109" s="401">
        <v>0</v>
      </c>
      <c r="CD109" s="401">
        <v>111</v>
      </c>
      <c r="CE109" s="401">
        <v>0</v>
      </c>
      <c r="CF109" s="401">
        <v>0</v>
      </c>
      <c r="CG109" s="401">
        <v>635</v>
      </c>
      <c r="CH109" s="401">
        <v>0</v>
      </c>
      <c r="CI109" s="401">
        <v>0</v>
      </c>
      <c r="CJ109" s="401">
        <v>0</v>
      </c>
      <c r="CK109" s="401">
        <v>0</v>
      </c>
      <c r="CL109" s="401">
        <v>0</v>
      </c>
      <c r="CM109" s="401">
        <v>0</v>
      </c>
      <c r="CN109" s="401">
        <v>0</v>
      </c>
      <c r="CO109" s="401">
        <v>0</v>
      </c>
      <c r="CP109" s="401">
        <v>0</v>
      </c>
      <c r="CQ109" s="401">
        <v>0</v>
      </c>
      <c r="CR109" s="401">
        <v>0</v>
      </c>
      <c r="CS109" s="401">
        <v>0</v>
      </c>
      <c r="CT109" s="401">
        <v>306</v>
      </c>
      <c r="CU109" s="401">
        <v>585</v>
      </c>
      <c r="CV109" s="401">
        <v>0</v>
      </c>
      <c r="CW109" s="401">
        <v>0</v>
      </c>
      <c r="CX109" s="401">
        <v>0</v>
      </c>
      <c r="CY109" s="401">
        <v>0</v>
      </c>
      <c r="CZ109" s="401">
        <v>1312</v>
      </c>
      <c r="DA109" s="401">
        <v>99</v>
      </c>
      <c r="DB109" s="401">
        <v>927</v>
      </c>
      <c r="DC109" s="401">
        <v>0</v>
      </c>
      <c r="DD109" s="401">
        <v>0</v>
      </c>
      <c r="DE109" s="401">
        <v>0</v>
      </c>
      <c r="DF109" s="401">
        <v>0</v>
      </c>
      <c r="DG109" s="401">
        <v>0</v>
      </c>
      <c r="DH109" s="401">
        <v>0</v>
      </c>
      <c r="DI109" s="401">
        <v>5133</v>
      </c>
      <c r="DJ109" s="401">
        <v>556</v>
      </c>
      <c r="DK109" s="401">
        <v>4040</v>
      </c>
      <c r="DL109" s="401">
        <v>13473</v>
      </c>
      <c r="DM109" s="401">
        <v>6537</v>
      </c>
      <c r="DN109" s="401">
        <v>7490</v>
      </c>
      <c r="DO109" s="401">
        <v>0</v>
      </c>
      <c r="DP109" s="401">
        <v>0</v>
      </c>
      <c r="DQ109" s="401">
        <v>0</v>
      </c>
      <c r="DR109" s="401">
        <v>3344</v>
      </c>
      <c r="DS109" s="401">
        <v>23707</v>
      </c>
      <c r="DT109" s="401">
        <v>5508</v>
      </c>
      <c r="DU109" s="401">
        <v>5708</v>
      </c>
      <c r="DV109" s="401">
        <v>0</v>
      </c>
      <c r="DW109" s="401">
        <v>5708</v>
      </c>
      <c r="DX109" s="401">
        <v>5708</v>
      </c>
      <c r="DY109" s="401">
        <v>131</v>
      </c>
      <c r="DZ109" s="401">
        <v>5</v>
      </c>
      <c r="EA109" s="401">
        <v>220</v>
      </c>
      <c r="EB109" s="401">
        <v>220</v>
      </c>
      <c r="EC109" s="401">
        <v>468900</v>
      </c>
      <c r="ED109" s="401">
        <v>-15950</v>
      </c>
      <c r="EE109" s="401">
        <v>351</v>
      </c>
      <c r="EF109" s="401">
        <v>225</v>
      </c>
      <c r="EG109" s="401">
        <v>35000</v>
      </c>
      <c r="EH109" s="401">
        <v>0</v>
      </c>
      <c r="EI109" s="401">
        <v>60000</v>
      </c>
      <c r="EJ109" s="401">
        <v>0</v>
      </c>
    </row>
    <row r="110" spans="1:140" x14ac:dyDescent="0.35">
      <c r="A110" s="398" t="s">
        <v>1313</v>
      </c>
      <c r="B110" s="401">
        <v>0</v>
      </c>
      <c r="C110" s="401">
        <v>0</v>
      </c>
      <c r="D110" s="401">
        <v>0</v>
      </c>
      <c r="E110" s="401">
        <v>0</v>
      </c>
      <c r="F110" s="401">
        <v>0</v>
      </c>
      <c r="G110" s="401">
        <v>0</v>
      </c>
      <c r="H110" s="401">
        <v>0</v>
      </c>
      <c r="I110" s="401">
        <v>0</v>
      </c>
      <c r="J110" s="401">
        <v>0</v>
      </c>
      <c r="K110" s="401">
        <v>0</v>
      </c>
      <c r="L110" s="401">
        <v>0</v>
      </c>
      <c r="M110" s="401">
        <v>0</v>
      </c>
      <c r="N110" s="401">
        <v>0</v>
      </c>
      <c r="O110" s="401">
        <v>0</v>
      </c>
      <c r="P110" s="401">
        <v>0</v>
      </c>
      <c r="Q110" s="401">
        <v>0</v>
      </c>
      <c r="R110" s="401">
        <v>0</v>
      </c>
      <c r="S110" s="401">
        <v>0</v>
      </c>
      <c r="T110" s="401">
        <v>0</v>
      </c>
      <c r="U110" s="401">
        <v>0</v>
      </c>
      <c r="V110" s="401">
        <v>0</v>
      </c>
      <c r="W110" s="401">
        <v>0</v>
      </c>
      <c r="X110" s="401">
        <v>0</v>
      </c>
      <c r="Y110" s="401">
        <v>0</v>
      </c>
      <c r="Z110" s="401">
        <v>0</v>
      </c>
      <c r="AA110" s="401">
        <v>0</v>
      </c>
      <c r="AB110" s="401">
        <v>0</v>
      </c>
      <c r="AC110" s="401">
        <v>0</v>
      </c>
      <c r="AD110" s="401">
        <v>0</v>
      </c>
      <c r="AE110" s="401">
        <v>0</v>
      </c>
      <c r="AF110" s="401">
        <v>0</v>
      </c>
      <c r="AG110" s="401">
        <v>0</v>
      </c>
      <c r="AH110" s="401">
        <v>0</v>
      </c>
      <c r="AI110" s="401">
        <v>0</v>
      </c>
      <c r="AJ110" s="401">
        <v>0</v>
      </c>
      <c r="AK110" s="401">
        <v>0</v>
      </c>
      <c r="AL110" s="401">
        <v>0</v>
      </c>
      <c r="AM110" s="401">
        <v>0</v>
      </c>
      <c r="AN110" s="401">
        <v>0</v>
      </c>
      <c r="AO110" s="401">
        <v>2800</v>
      </c>
      <c r="AP110" s="401">
        <v>1691</v>
      </c>
      <c r="AQ110" s="401">
        <v>0</v>
      </c>
      <c r="AR110" s="401">
        <v>0</v>
      </c>
      <c r="AS110" s="401">
        <v>0</v>
      </c>
      <c r="AT110" s="401">
        <v>0</v>
      </c>
      <c r="AU110" s="401">
        <v>2000</v>
      </c>
      <c r="AV110" s="401">
        <v>0</v>
      </c>
      <c r="AW110" s="401">
        <v>0</v>
      </c>
      <c r="AX110" s="401">
        <v>0</v>
      </c>
      <c r="AY110" s="401">
        <v>0</v>
      </c>
      <c r="AZ110" s="401">
        <v>0</v>
      </c>
      <c r="BA110" s="401">
        <v>0</v>
      </c>
      <c r="BB110" s="401">
        <v>0</v>
      </c>
      <c r="BC110" s="401">
        <v>0</v>
      </c>
      <c r="BD110" s="401">
        <v>0</v>
      </c>
      <c r="BE110" s="401">
        <v>0</v>
      </c>
      <c r="BF110" s="401">
        <v>0</v>
      </c>
      <c r="BG110" s="401">
        <v>0</v>
      </c>
      <c r="BH110" s="401">
        <v>0</v>
      </c>
      <c r="BI110" s="401">
        <v>0</v>
      </c>
      <c r="BJ110" s="401">
        <v>0</v>
      </c>
      <c r="BK110" s="401">
        <v>0</v>
      </c>
      <c r="BL110" s="401">
        <v>0</v>
      </c>
      <c r="BM110" s="401">
        <v>0</v>
      </c>
      <c r="BN110" s="401">
        <v>0</v>
      </c>
      <c r="BO110" s="401">
        <v>0</v>
      </c>
      <c r="BP110" s="401">
        <v>0</v>
      </c>
      <c r="BQ110" s="401">
        <v>0</v>
      </c>
      <c r="BR110" s="401">
        <v>0</v>
      </c>
      <c r="BS110" s="401">
        <v>0</v>
      </c>
      <c r="BT110" s="401">
        <v>0</v>
      </c>
      <c r="BU110" s="401">
        <v>0</v>
      </c>
      <c r="BV110" s="401">
        <v>0</v>
      </c>
      <c r="BW110" s="401">
        <v>0</v>
      </c>
      <c r="BX110" s="401">
        <v>0</v>
      </c>
      <c r="BY110" s="401">
        <v>0</v>
      </c>
      <c r="BZ110" s="401">
        <v>0</v>
      </c>
      <c r="CA110" s="401">
        <v>0</v>
      </c>
      <c r="CB110" s="401">
        <v>0</v>
      </c>
      <c r="CC110" s="401">
        <v>0</v>
      </c>
      <c r="CD110" s="401">
        <v>0</v>
      </c>
      <c r="CE110" s="401">
        <v>0</v>
      </c>
      <c r="CF110" s="401">
        <v>0</v>
      </c>
      <c r="CG110" s="401">
        <v>0</v>
      </c>
      <c r="CH110" s="401">
        <v>100</v>
      </c>
      <c r="CI110" s="401">
        <v>0</v>
      </c>
      <c r="CJ110" s="401">
        <v>0</v>
      </c>
      <c r="CK110" s="401">
        <v>0</v>
      </c>
      <c r="CL110" s="401">
        <v>0</v>
      </c>
      <c r="CM110" s="401">
        <v>0</v>
      </c>
      <c r="CN110" s="401">
        <v>0</v>
      </c>
      <c r="CO110" s="401">
        <v>0</v>
      </c>
      <c r="CP110" s="401">
        <v>0</v>
      </c>
      <c r="CQ110" s="401">
        <v>0</v>
      </c>
      <c r="CR110" s="401">
        <v>0</v>
      </c>
      <c r="CS110" s="401">
        <v>0</v>
      </c>
      <c r="CT110" s="401">
        <v>100</v>
      </c>
      <c r="CU110" s="401">
        <v>0</v>
      </c>
      <c r="CV110" s="401">
        <v>0</v>
      </c>
      <c r="CW110" s="401">
        <v>0</v>
      </c>
      <c r="CX110" s="401">
        <v>0</v>
      </c>
      <c r="CY110" s="401">
        <v>0</v>
      </c>
      <c r="CZ110" s="401">
        <v>650</v>
      </c>
      <c r="DA110" s="401">
        <v>0</v>
      </c>
      <c r="DB110" s="401">
        <v>0</v>
      </c>
      <c r="DC110" s="401">
        <v>0</v>
      </c>
      <c r="DD110" s="401">
        <v>0</v>
      </c>
      <c r="DE110" s="401">
        <v>0</v>
      </c>
      <c r="DF110" s="401">
        <v>0</v>
      </c>
      <c r="DG110" s="401">
        <v>0</v>
      </c>
      <c r="DH110" s="401">
        <v>0</v>
      </c>
      <c r="DI110" s="401">
        <v>0</v>
      </c>
      <c r="DJ110" s="401">
        <v>1101</v>
      </c>
      <c r="DK110" s="401">
        <v>0</v>
      </c>
      <c r="DL110" s="401">
        <v>2000</v>
      </c>
      <c r="DM110" s="401">
        <v>0</v>
      </c>
      <c r="DN110" s="401">
        <v>0</v>
      </c>
      <c r="DO110" s="401">
        <v>0</v>
      </c>
      <c r="DP110" s="401">
        <v>0</v>
      </c>
      <c r="DQ110" s="401">
        <v>0</v>
      </c>
      <c r="DR110" s="401">
        <v>1101</v>
      </c>
      <c r="DS110" s="401">
        <v>4900</v>
      </c>
      <c r="DT110" s="401">
        <v>4441</v>
      </c>
      <c r="DU110" s="401">
        <v>0</v>
      </c>
      <c r="DV110" s="401">
        <v>0</v>
      </c>
      <c r="DW110" s="401">
        <v>156542</v>
      </c>
      <c r="DX110" s="401">
        <v>-2470</v>
      </c>
      <c r="DY110" s="401">
        <v>117102</v>
      </c>
      <c r="DZ110" s="401">
        <v>-2365</v>
      </c>
      <c r="EA110" s="401">
        <v>5080</v>
      </c>
      <c r="EB110" s="401">
        <v>0</v>
      </c>
      <c r="EC110" s="401">
        <v>0</v>
      </c>
      <c r="ED110" s="401">
        <v>0</v>
      </c>
      <c r="EE110" s="401">
        <v>122182</v>
      </c>
      <c r="EF110" s="401">
        <v>-2365</v>
      </c>
      <c r="EG110" s="401">
        <v>222000</v>
      </c>
      <c r="EH110" s="401">
        <v>0</v>
      </c>
      <c r="EI110" s="401">
        <v>225000</v>
      </c>
      <c r="EJ110" s="401">
        <v>0</v>
      </c>
    </row>
    <row r="111" spans="1:140" x14ac:dyDescent="0.35">
      <c r="A111" s="398" t="s">
        <v>1346</v>
      </c>
      <c r="B111" s="401">
        <v>0</v>
      </c>
      <c r="C111" s="401">
        <v>0</v>
      </c>
      <c r="D111" s="401">
        <v>0</v>
      </c>
      <c r="E111" s="401">
        <v>0</v>
      </c>
      <c r="F111" s="401">
        <v>0</v>
      </c>
      <c r="G111" s="401">
        <v>0</v>
      </c>
      <c r="H111" s="401">
        <v>0</v>
      </c>
      <c r="I111" s="401">
        <v>0</v>
      </c>
      <c r="J111" s="401">
        <v>0</v>
      </c>
      <c r="K111" s="401">
        <v>0</v>
      </c>
      <c r="L111" s="401">
        <v>0</v>
      </c>
      <c r="M111" s="401">
        <v>0</v>
      </c>
      <c r="N111" s="401">
        <v>0</v>
      </c>
      <c r="O111" s="401">
        <v>0</v>
      </c>
      <c r="P111" s="401">
        <v>0</v>
      </c>
      <c r="Q111" s="401">
        <v>0</v>
      </c>
      <c r="R111" s="401">
        <v>0</v>
      </c>
      <c r="S111" s="401">
        <v>0</v>
      </c>
      <c r="T111" s="401">
        <v>0</v>
      </c>
      <c r="U111" s="401">
        <v>0</v>
      </c>
      <c r="V111" s="401">
        <v>0</v>
      </c>
      <c r="W111" s="401">
        <v>0</v>
      </c>
      <c r="X111" s="401">
        <v>0</v>
      </c>
      <c r="Y111" s="401">
        <v>0</v>
      </c>
      <c r="Z111" s="401">
        <v>0</v>
      </c>
      <c r="AA111" s="401">
        <v>0</v>
      </c>
      <c r="AB111" s="401">
        <v>0</v>
      </c>
      <c r="AC111" s="401">
        <v>0</v>
      </c>
      <c r="AD111" s="401">
        <v>0</v>
      </c>
      <c r="AE111" s="401">
        <v>0</v>
      </c>
      <c r="AF111" s="401">
        <v>0</v>
      </c>
      <c r="AG111" s="401">
        <v>0</v>
      </c>
      <c r="AH111" s="401">
        <v>0</v>
      </c>
      <c r="AI111" s="401">
        <v>0</v>
      </c>
      <c r="AJ111" s="401">
        <v>0</v>
      </c>
      <c r="AK111" s="401">
        <v>0</v>
      </c>
      <c r="AL111" s="401">
        <v>0</v>
      </c>
      <c r="AM111" s="401">
        <v>0</v>
      </c>
      <c r="AN111" s="401">
        <v>0</v>
      </c>
      <c r="AO111" s="401">
        <v>0</v>
      </c>
      <c r="AP111" s="401">
        <v>1330</v>
      </c>
      <c r="AQ111" s="401">
        <v>0</v>
      </c>
      <c r="AR111" s="401">
        <v>865</v>
      </c>
      <c r="AS111" s="401">
        <v>5</v>
      </c>
      <c r="AT111" s="401">
        <v>0</v>
      </c>
      <c r="AU111" s="401">
        <v>1837</v>
      </c>
      <c r="AV111" s="401">
        <v>0</v>
      </c>
      <c r="AW111" s="401">
        <v>0</v>
      </c>
      <c r="AX111" s="401">
        <v>1081</v>
      </c>
      <c r="AY111" s="401">
        <v>0</v>
      </c>
      <c r="AZ111" s="401">
        <v>0</v>
      </c>
      <c r="BA111" s="401">
        <v>0</v>
      </c>
      <c r="BB111" s="401">
        <v>0</v>
      </c>
      <c r="BC111" s="401">
        <v>0</v>
      </c>
      <c r="BD111" s="401">
        <v>0</v>
      </c>
      <c r="BE111" s="401">
        <v>0</v>
      </c>
      <c r="BF111" s="401">
        <v>0</v>
      </c>
      <c r="BG111" s="401">
        <v>0</v>
      </c>
      <c r="BH111" s="401">
        <v>0</v>
      </c>
      <c r="BI111" s="401">
        <v>0</v>
      </c>
      <c r="BJ111" s="401">
        <v>0</v>
      </c>
      <c r="BK111" s="401">
        <v>0</v>
      </c>
      <c r="BL111" s="401">
        <v>0</v>
      </c>
      <c r="BM111" s="401">
        <v>0</v>
      </c>
      <c r="BN111" s="401">
        <v>0</v>
      </c>
      <c r="BO111" s="401">
        <v>0</v>
      </c>
      <c r="BP111" s="401">
        <v>0</v>
      </c>
      <c r="BQ111" s="401">
        <v>0</v>
      </c>
      <c r="BR111" s="401">
        <v>0</v>
      </c>
      <c r="BS111" s="401">
        <v>0</v>
      </c>
      <c r="BT111" s="401">
        <v>0</v>
      </c>
      <c r="BU111" s="401">
        <v>0</v>
      </c>
      <c r="BV111" s="401">
        <v>0</v>
      </c>
      <c r="BW111" s="401">
        <v>0</v>
      </c>
      <c r="BX111" s="401">
        <v>0</v>
      </c>
      <c r="BY111" s="401">
        <v>0</v>
      </c>
      <c r="BZ111" s="401">
        <v>0</v>
      </c>
      <c r="CA111" s="401">
        <v>0</v>
      </c>
      <c r="CB111" s="401">
        <v>0</v>
      </c>
      <c r="CC111" s="401">
        <v>0</v>
      </c>
      <c r="CD111" s="401">
        <v>0</v>
      </c>
      <c r="CE111" s="401">
        <v>140</v>
      </c>
      <c r="CF111" s="401">
        <v>0</v>
      </c>
      <c r="CG111" s="401">
        <v>0</v>
      </c>
      <c r="CH111" s="401">
        <v>0</v>
      </c>
      <c r="CI111" s="401">
        <v>0</v>
      </c>
      <c r="CJ111" s="401">
        <v>0</v>
      </c>
      <c r="CK111" s="401">
        <v>0</v>
      </c>
      <c r="CL111" s="401">
        <v>0</v>
      </c>
      <c r="CM111" s="401">
        <v>0</v>
      </c>
      <c r="CN111" s="401">
        <v>0</v>
      </c>
      <c r="CO111" s="401">
        <v>0</v>
      </c>
      <c r="CP111" s="401">
        <v>0</v>
      </c>
      <c r="CQ111" s="401">
        <v>0</v>
      </c>
      <c r="CR111" s="401">
        <v>0</v>
      </c>
      <c r="CS111" s="401">
        <v>0</v>
      </c>
      <c r="CT111" s="401">
        <v>0</v>
      </c>
      <c r="CU111" s="401">
        <v>0</v>
      </c>
      <c r="CV111" s="401">
        <v>0</v>
      </c>
      <c r="CW111" s="401">
        <v>0</v>
      </c>
      <c r="CX111" s="401">
        <v>0</v>
      </c>
      <c r="CY111" s="401">
        <v>6120</v>
      </c>
      <c r="CZ111" s="401">
        <v>0</v>
      </c>
      <c r="DA111" s="401">
        <v>0</v>
      </c>
      <c r="DB111" s="401">
        <v>0</v>
      </c>
      <c r="DC111" s="401">
        <v>0</v>
      </c>
      <c r="DD111" s="401">
        <v>0</v>
      </c>
      <c r="DE111" s="401">
        <v>0</v>
      </c>
      <c r="DF111" s="401">
        <v>0</v>
      </c>
      <c r="DG111" s="401">
        <v>0</v>
      </c>
      <c r="DH111" s="401">
        <v>0</v>
      </c>
      <c r="DI111" s="401">
        <v>3192</v>
      </c>
      <c r="DJ111" s="401">
        <v>0</v>
      </c>
      <c r="DK111" s="401">
        <v>0</v>
      </c>
      <c r="DL111" s="401">
        <v>76114</v>
      </c>
      <c r="DM111" s="401">
        <v>0</v>
      </c>
      <c r="DN111" s="401">
        <v>0</v>
      </c>
      <c r="DO111" s="401">
        <v>0</v>
      </c>
      <c r="DP111" s="401">
        <v>0</v>
      </c>
      <c r="DQ111" s="401">
        <v>0</v>
      </c>
      <c r="DR111" s="401">
        <v>19356</v>
      </c>
      <c r="DS111" s="401">
        <v>7010</v>
      </c>
      <c r="DT111" s="401">
        <v>311</v>
      </c>
      <c r="DU111" s="401">
        <v>57887</v>
      </c>
      <c r="DV111" s="401">
        <v>0</v>
      </c>
      <c r="DW111" s="401">
        <v>654384</v>
      </c>
      <c r="DX111" s="401">
        <v>51438</v>
      </c>
      <c r="DY111" s="401">
        <v>610304</v>
      </c>
      <c r="DZ111" s="401">
        <v>51438</v>
      </c>
      <c r="EA111" s="401">
        <v>0</v>
      </c>
      <c r="EB111" s="401">
        <v>0</v>
      </c>
      <c r="EC111" s="401">
        <v>20000</v>
      </c>
      <c r="ED111" s="401">
        <v>-5000</v>
      </c>
      <c r="EE111" s="401">
        <v>610304</v>
      </c>
      <c r="EF111" s="401">
        <v>51438</v>
      </c>
      <c r="EG111" s="401">
        <v>644384</v>
      </c>
      <c r="EH111" s="401">
        <v>51438</v>
      </c>
      <c r="EI111" s="401">
        <v>654384</v>
      </c>
      <c r="EJ111" s="401">
        <v>51438</v>
      </c>
    </row>
    <row r="112" spans="1:140" x14ac:dyDescent="0.35">
      <c r="A112" s="398" t="s">
        <v>1379</v>
      </c>
      <c r="B112" s="401">
        <v>0</v>
      </c>
      <c r="C112" s="401">
        <v>0</v>
      </c>
      <c r="D112" s="401">
        <v>0</v>
      </c>
      <c r="E112" s="401">
        <v>0</v>
      </c>
      <c r="F112" s="401">
        <v>0</v>
      </c>
      <c r="G112" s="401">
        <v>0</v>
      </c>
      <c r="H112" s="401">
        <v>0</v>
      </c>
      <c r="I112" s="401">
        <v>0</v>
      </c>
      <c r="J112" s="401">
        <v>0</v>
      </c>
      <c r="K112" s="401">
        <v>0</v>
      </c>
      <c r="L112" s="401">
        <v>0</v>
      </c>
      <c r="M112" s="401">
        <v>0</v>
      </c>
      <c r="N112" s="401">
        <v>0</v>
      </c>
      <c r="O112" s="401">
        <v>0</v>
      </c>
      <c r="P112" s="401">
        <v>0</v>
      </c>
      <c r="Q112" s="401">
        <v>2042</v>
      </c>
      <c r="R112" s="401">
        <v>0</v>
      </c>
      <c r="S112" s="401">
        <v>0</v>
      </c>
      <c r="T112" s="401">
        <v>0</v>
      </c>
      <c r="U112" s="401">
        <v>0</v>
      </c>
      <c r="V112" s="401">
        <v>0</v>
      </c>
      <c r="W112" s="401">
        <v>0</v>
      </c>
      <c r="X112" s="401">
        <v>0</v>
      </c>
      <c r="Y112" s="401">
        <v>0</v>
      </c>
      <c r="Z112" s="401">
        <v>0</v>
      </c>
      <c r="AA112" s="401">
        <v>0</v>
      </c>
      <c r="AB112" s="401">
        <v>0</v>
      </c>
      <c r="AC112" s="401">
        <v>0</v>
      </c>
      <c r="AD112" s="401">
        <v>0</v>
      </c>
      <c r="AE112" s="401">
        <v>0</v>
      </c>
      <c r="AF112" s="401">
        <v>0</v>
      </c>
      <c r="AG112" s="401">
        <v>0</v>
      </c>
      <c r="AH112" s="401">
        <v>0</v>
      </c>
      <c r="AI112" s="401">
        <v>0</v>
      </c>
      <c r="AJ112" s="401">
        <v>0</v>
      </c>
      <c r="AK112" s="401">
        <v>0</v>
      </c>
      <c r="AL112" s="401">
        <v>0</v>
      </c>
      <c r="AM112" s="401">
        <v>0</v>
      </c>
      <c r="AN112" s="401">
        <v>0</v>
      </c>
      <c r="AO112" s="401">
        <v>13107</v>
      </c>
      <c r="AP112" s="401">
        <v>859</v>
      </c>
      <c r="AQ112" s="401">
        <v>0</v>
      </c>
      <c r="AR112" s="401">
        <v>2010</v>
      </c>
      <c r="AS112" s="401">
        <v>0</v>
      </c>
      <c r="AT112" s="401">
        <v>0</v>
      </c>
      <c r="AU112" s="401">
        <v>416</v>
      </c>
      <c r="AV112" s="401">
        <v>0</v>
      </c>
      <c r="AW112" s="401">
        <v>0</v>
      </c>
      <c r="AX112" s="401">
        <v>248.33</v>
      </c>
      <c r="AY112" s="401">
        <v>0</v>
      </c>
      <c r="AZ112" s="401">
        <v>0</v>
      </c>
      <c r="BA112" s="401">
        <v>0</v>
      </c>
      <c r="BB112" s="401">
        <v>0</v>
      </c>
      <c r="BC112" s="401">
        <v>0</v>
      </c>
      <c r="BD112" s="401">
        <v>0</v>
      </c>
      <c r="BE112" s="401">
        <v>0</v>
      </c>
      <c r="BF112" s="401">
        <v>0</v>
      </c>
      <c r="BG112" s="401">
        <v>0</v>
      </c>
      <c r="BH112" s="401">
        <v>0</v>
      </c>
      <c r="BI112" s="401">
        <v>0</v>
      </c>
      <c r="BJ112" s="401">
        <v>0</v>
      </c>
      <c r="BK112" s="401">
        <v>0</v>
      </c>
      <c r="BL112" s="401">
        <v>0</v>
      </c>
      <c r="BM112" s="401">
        <v>0</v>
      </c>
      <c r="BN112" s="401">
        <v>0</v>
      </c>
      <c r="BO112" s="401">
        <v>0</v>
      </c>
      <c r="BP112" s="401">
        <v>0</v>
      </c>
      <c r="BQ112" s="401">
        <v>0</v>
      </c>
      <c r="BR112" s="401">
        <v>0</v>
      </c>
      <c r="BS112" s="401">
        <v>0</v>
      </c>
      <c r="BT112" s="401">
        <v>0</v>
      </c>
      <c r="BU112" s="401">
        <v>0</v>
      </c>
      <c r="BV112" s="401">
        <v>0</v>
      </c>
      <c r="BW112" s="401">
        <v>0</v>
      </c>
      <c r="BX112" s="401">
        <v>0</v>
      </c>
      <c r="BY112" s="401">
        <v>0</v>
      </c>
      <c r="BZ112" s="401">
        <v>0</v>
      </c>
      <c r="CA112" s="401">
        <v>0</v>
      </c>
      <c r="CB112" s="401">
        <v>248.33</v>
      </c>
      <c r="CC112" s="401">
        <v>0</v>
      </c>
      <c r="CD112" s="401">
        <v>0</v>
      </c>
      <c r="CE112" s="401">
        <v>0</v>
      </c>
      <c r="CF112" s="401">
        <v>0</v>
      </c>
      <c r="CG112" s="401">
        <v>0</v>
      </c>
      <c r="CH112" s="401">
        <v>0</v>
      </c>
      <c r="CI112" s="401">
        <v>0</v>
      </c>
      <c r="CJ112" s="401">
        <v>0</v>
      </c>
      <c r="CK112" s="401">
        <v>0</v>
      </c>
      <c r="CL112" s="401">
        <v>0</v>
      </c>
      <c r="CM112" s="401">
        <v>0</v>
      </c>
      <c r="CN112" s="401">
        <v>248.33</v>
      </c>
      <c r="CO112" s="401">
        <v>0</v>
      </c>
      <c r="CP112" s="401">
        <v>0</v>
      </c>
      <c r="CQ112" s="401">
        <v>0</v>
      </c>
      <c r="CR112" s="401">
        <v>0</v>
      </c>
      <c r="CS112" s="401">
        <v>0</v>
      </c>
      <c r="CT112" s="401">
        <v>0</v>
      </c>
      <c r="CU112" s="401">
        <v>0</v>
      </c>
      <c r="CV112" s="401">
        <v>0</v>
      </c>
      <c r="CW112" s="401">
        <v>0</v>
      </c>
      <c r="CX112" s="401">
        <v>0</v>
      </c>
      <c r="CY112" s="401">
        <v>0</v>
      </c>
      <c r="CZ112" s="401">
        <v>0</v>
      </c>
      <c r="DA112" s="401">
        <v>0</v>
      </c>
      <c r="DB112" s="401">
        <v>0</v>
      </c>
      <c r="DC112" s="401">
        <v>0</v>
      </c>
      <c r="DD112" s="401">
        <v>0</v>
      </c>
      <c r="DE112" s="401">
        <v>0</v>
      </c>
      <c r="DF112" s="401">
        <v>0</v>
      </c>
      <c r="DG112" s="401">
        <v>0</v>
      </c>
      <c r="DH112" s="401">
        <v>0</v>
      </c>
      <c r="DI112" s="401">
        <v>2982</v>
      </c>
      <c r="DJ112" s="401">
        <v>0</v>
      </c>
      <c r="DK112" s="401">
        <v>0</v>
      </c>
      <c r="DL112" s="401">
        <v>1125</v>
      </c>
      <c r="DM112" s="401">
        <v>0</v>
      </c>
      <c r="DN112" s="401">
        <v>0</v>
      </c>
      <c r="DO112" s="401">
        <v>172</v>
      </c>
      <c r="DP112" s="401">
        <v>0</v>
      </c>
      <c r="DQ112" s="401">
        <v>0</v>
      </c>
      <c r="DR112" s="401">
        <v>6004</v>
      </c>
      <c r="DS112" s="401">
        <v>1473</v>
      </c>
      <c r="DT112" s="401">
        <v>7682</v>
      </c>
      <c r="DU112" s="401">
        <v>8299</v>
      </c>
      <c r="DV112" s="401">
        <v>0</v>
      </c>
      <c r="DW112" s="401">
        <v>128368</v>
      </c>
      <c r="DX112" s="401">
        <v>6542</v>
      </c>
      <c r="DY112" s="401">
        <v>74300</v>
      </c>
      <c r="DZ112" s="401">
        <v>11800</v>
      </c>
      <c r="EA112" s="401">
        <v>0</v>
      </c>
      <c r="EB112" s="401">
        <v>0</v>
      </c>
      <c r="EC112" s="401">
        <v>15000</v>
      </c>
      <c r="ED112" s="401">
        <v>2000</v>
      </c>
      <c r="EE112" s="401">
        <v>74300</v>
      </c>
      <c r="EF112" s="401">
        <v>11800</v>
      </c>
      <c r="EG112" s="401">
        <v>173000</v>
      </c>
      <c r="EH112" s="401">
        <v>9000</v>
      </c>
      <c r="EI112" s="401">
        <v>182000</v>
      </c>
      <c r="EJ112" s="401">
        <v>9000</v>
      </c>
    </row>
    <row r="113" spans="1:140" x14ac:dyDescent="0.35">
      <c r="A113" s="398" t="s">
        <v>1409</v>
      </c>
      <c r="B113" s="401">
        <v>0</v>
      </c>
      <c r="C113" s="401">
        <v>0</v>
      </c>
      <c r="D113" s="401">
        <v>0</v>
      </c>
      <c r="E113" s="401">
        <v>0</v>
      </c>
      <c r="F113" s="401">
        <v>0</v>
      </c>
      <c r="G113" s="401">
        <v>0</v>
      </c>
      <c r="H113" s="401">
        <v>0</v>
      </c>
      <c r="I113" s="401">
        <v>0</v>
      </c>
      <c r="J113" s="401">
        <v>0</v>
      </c>
      <c r="K113" s="401">
        <v>0</v>
      </c>
      <c r="L113" s="401">
        <v>0</v>
      </c>
      <c r="M113" s="401">
        <v>0</v>
      </c>
      <c r="N113" s="401">
        <v>0</v>
      </c>
      <c r="O113" s="401">
        <v>0</v>
      </c>
      <c r="P113" s="401">
        <v>0</v>
      </c>
      <c r="Q113" s="401">
        <v>35</v>
      </c>
      <c r="R113" s="401">
        <v>0</v>
      </c>
      <c r="S113" s="401">
        <v>0</v>
      </c>
      <c r="T113" s="401">
        <v>0</v>
      </c>
      <c r="U113" s="401">
        <v>0</v>
      </c>
      <c r="V113" s="401">
        <v>0</v>
      </c>
      <c r="W113" s="401">
        <v>0</v>
      </c>
      <c r="X113" s="401">
        <v>0</v>
      </c>
      <c r="Y113" s="401">
        <v>0</v>
      </c>
      <c r="Z113" s="401">
        <v>0</v>
      </c>
      <c r="AA113" s="401">
        <v>0</v>
      </c>
      <c r="AB113" s="401">
        <v>0</v>
      </c>
      <c r="AC113" s="401">
        <v>0</v>
      </c>
      <c r="AD113" s="401">
        <v>0</v>
      </c>
      <c r="AE113" s="401">
        <v>0</v>
      </c>
      <c r="AF113" s="401">
        <v>0</v>
      </c>
      <c r="AG113" s="401">
        <v>0</v>
      </c>
      <c r="AH113" s="401">
        <v>0</v>
      </c>
      <c r="AI113" s="401">
        <v>0</v>
      </c>
      <c r="AJ113" s="401">
        <v>0</v>
      </c>
      <c r="AK113" s="401">
        <v>0</v>
      </c>
      <c r="AL113" s="401">
        <v>0</v>
      </c>
      <c r="AM113" s="401">
        <v>0</v>
      </c>
      <c r="AN113" s="401">
        <v>0</v>
      </c>
      <c r="AO113" s="401">
        <v>9112</v>
      </c>
      <c r="AP113" s="401">
        <v>900</v>
      </c>
      <c r="AQ113" s="401">
        <v>0</v>
      </c>
      <c r="AR113" s="401">
        <v>0</v>
      </c>
      <c r="AS113" s="401">
        <v>200</v>
      </c>
      <c r="AT113" s="401">
        <v>0</v>
      </c>
      <c r="AU113" s="401">
        <v>1559</v>
      </c>
      <c r="AV113" s="401">
        <v>0</v>
      </c>
      <c r="AW113" s="401">
        <v>0</v>
      </c>
      <c r="AX113" s="401">
        <v>360</v>
      </c>
      <c r="AY113" s="401">
        <v>0</v>
      </c>
      <c r="AZ113" s="401">
        <v>0</v>
      </c>
      <c r="BA113" s="401">
        <v>0</v>
      </c>
      <c r="BB113" s="401">
        <v>0</v>
      </c>
      <c r="BC113" s="401">
        <v>0</v>
      </c>
      <c r="BD113" s="401">
        <v>0</v>
      </c>
      <c r="BE113" s="401">
        <v>0</v>
      </c>
      <c r="BF113" s="401">
        <v>0</v>
      </c>
      <c r="BG113" s="401">
        <v>32</v>
      </c>
      <c r="BH113" s="401">
        <v>0</v>
      </c>
      <c r="BI113" s="401">
        <v>0</v>
      </c>
      <c r="BJ113" s="401">
        <v>3893</v>
      </c>
      <c r="BK113" s="401">
        <v>0</v>
      </c>
      <c r="BL113" s="401">
        <v>0</v>
      </c>
      <c r="BM113" s="401">
        <v>22</v>
      </c>
      <c r="BN113" s="401">
        <v>0</v>
      </c>
      <c r="BO113" s="401">
        <v>0</v>
      </c>
      <c r="BP113" s="401">
        <v>0</v>
      </c>
      <c r="BQ113" s="401">
        <v>0</v>
      </c>
      <c r="BR113" s="401">
        <v>0</v>
      </c>
      <c r="BS113" s="401">
        <v>0</v>
      </c>
      <c r="BT113" s="401">
        <v>0</v>
      </c>
      <c r="BU113" s="401">
        <v>0</v>
      </c>
      <c r="BV113" s="401">
        <v>0</v>
      </c>
      <c r="BW113" s="401">
        <v>0</v>
      </c>
      <c r="BX113" s="401">
        <v>0</v>
      </c>
      <c r="BY113" s="401">
        <v>0</v>
      </c>
      <c r="BZ113" s="401">
        <v>0</v>
      </c>
      <c r="CA113" s="401">
        <v>0</v>
      </c>
      <c r="CB113" s="401">
        <v>0</v>
      </c>
      <c r="CC113" s="401">
        <v>0</v>
      </c>
      <c r="CD113" s="401">
        <v>0</v>
      </c>
      <c r="CE113" s="401">
        <v>0</v>
      </c>
      <c r="CF113" s="401">
        <v>0</v>
      </c>
      <c r="CG113" s="401">
        <v>0</v>
      </c>
      <c r="CH113" s="401">
        <v>0</v>
      </c>
      <c r="CI113" s="401">
        <v>0</v>
      </c>
      <c r="CJ113" s="401">
        <v>0</v>
      </c>
      <c r="CK113" s="401">
        <v>0</v>
      </c>
      <c r="CL113" s="401">
        <v>0</v>
      </c>
      <c r="CM113" s="401">
        <v>0</v>
      </c>
      <c r="CN113" s="401">
        <v>0</v>
      </c>
      <c r="CO113" s="401">
        <v>0</v>
      </c>
      <c r="CP113" s="401">
        <v>0</v>
      </c>
      <c r="CQ113" s="401">
        <v>0</v>
      </c>
      <c r="CR113" s="401">
        <v>0</v>
      </c>
      <c r="CS113" s="401">
        <v>0</v>
      </c>
      <c r="CT113" s="401">
        <v>0</v>
      </c>
      <c r="CU113" s="401">
        <v>0</v>
      </c>
      <c r="CV113" s="401">
        <v>0</v>
      </c>
      <c r="CW113" s="401">
        <v>1091</v>
      </c>
      <c r="CX113" s="401">
        <v>0</v>
      </c>
      <c r="CY113" s="401">
        <v>0</v>
      </c>
      <c r="CZ113" s="401">
        <v>160</v>
      </c>
      <c r="DA113" s="401">
        <v>0</v>
      </c>
      <c r="DB113" s="401">
        <v>0</v>
      </c>
      <c r="DC113" s="401">
        <v>0</v>
      </c>
      <c r="DD113" s="401">
        <v>0</v>
      </c>
      <c r="DE113" s="401">
        <v>0</v>
      </c>
      <c r="DF113" s="401">
        <v>0</v>
      </c>
      <c r="DG113" s="401">
        <v>0</v>
      </c>
      <c r="DH113" s="401">
        <v>0</v>
      </c>
      <c r="DI113" s="401">
        <v>556</v>
      </c>
      <c r="DJ113" s="401">
        <v>0</v>
      </c>
      <c r="DK113" s="401">
        <v>0</v>
      </c>
      <c r="DL113" s="401">
        <v>0</v>
      </c>
      <c r="DM113" s="401">
        <v>0</v>
      </c>
      <c r="DN113" s="401">
        <v>0</v>
      </c>
      <c r="DO113" s="401">
        <v>0</v>
      </c>
      <c r="DP113" s="401">
        <v>0</v>
      </c>
      <c r="DQ113" s="401">
        <v>0</v>
      </c>
      <c r="DR113" s="401">
        <v>4887</v>
      </c>
      <c r="DS113" s="401">
        <v>0</v>
      </c>
      <c r="DT113" s="401">
        <v>8332</v>
      </c>
      <c r="DU113" s="401">
        <v>4701</v>
      </c>
      <c r="DV113" s="401">
        <v>0</v>
      </c>
      <c r="DW113" s="401">
        <v>85497</v>
      </c>
      <c r="DX113" s="401">
        <v>3995</v>
      </c>
      <c r="DY113" s="401">
        <v>73650</v>
      </c>
      <c r="DZ113" s="401">
        <v>14000</v>
      </c>
      <c r="EA113" s="401">
        <v>500</v>
      </c>
      <c r="EB113" s="401">
        <v>500</v>
      </c>
      <c r="EC113" s="401">
        <v>5000</v>
      </c>
      <c r="ED113" s="401">
        <v>0</v>
      </c>
      <c r="EE113" s="401">
        <v>74150</v>
      </c>
      <c r="EF113" s="401">
        <v>14500</v>
      </c>
      <c r="EG113" s="401">
        <v>84151</v>
      </c>
      <c r="EH113" s="401">
        <v>14501</v>
      </c>
      <c r="EI113" s="401">
        <v>89306</v>
      </c>
      <c r="EJ113" s="401">
        <v>15455</v>
      </c>
    </row>
    <row r="114" spans="1:140" x14ac:dyDescent="0.35">
      <c r="A114" s="398" t="s">
        <v>1460</v>
      </c>
      <c r="B114" s="401">
        <v>0</v>
      </c>
      <c r="C114" s="401">
        <v>0</v>
      </c>
      <c r="D114" s="401">
        <v>0</v>
      </c>
      <c r="E114" s="401">
        <v>0</v>
      </c>
      <c r="F114" s="401">
        <v>0</v>
      </c>
      <c r="G114" s="401">
        <v>0</v>
      </c>
      <c r="H114" s="401">
        <v>0</v>
      </c>
      <c r="I114" s="401">
        <v>0</v>
      </c>
      <c r="J114" s="401">
        <v>0</v>
      </c>
      <c r="K114" s="401">
        <v>0</v>
      </c>
      <c r="L114" s="401">
        <v>0</v>
      </c>
      <c r="M114" s="401">
        <v>0</v>
      </c>
      <c r="N114" s="401">
        <v>100</v>
      </c>
      <c r="O114" s="401">
        <v>0</v>
      </c>
      <c r="P114" s="401">
        <v>0</v>
      </c>
      <c r="Q114" s="401">
        <v>74</v>
      </c>
      <c r="R114" s="401">
        <v>0</v>
      </c>
      <c r="S114" s="401">
        <v>0</v>
      </c>
      <c r="T114" s="401">
        <v>0</v>
      </c>
      <c r="U114" s="401">
        <v>0</v>
      </c>
      <c r="V114" s="401">
        <v>0</v>
      </c>
      <c r="W114" s="401">
        <v>0</v>
      </c>
      <c r="X114" s="401">
        <v>0</v>
      </c>
      <c r="Y114" s="401">
        <v>0</v>
      </c>
      <c r="Z114" s="401">
        <v>0</v>
      </c>
      <c r="AA114" s="401">
        <v>0</v>
      </c>
      <c r="AB114" s="401">
        <v>0</v>
      </c>
      <c r="AC114" s="401">
        <v>0</v>
      </c>
      <c r="AD114" s="401">
        <v>0</v>
      </c>
      <c r="AE114" s="401">
        <v>0</v>
      </c>
      <c r="AF114" s="401">
        <v>0</v>
      </c>
      <c r="AG114" s="401">
        <v>0</v>
      </c>
      <c r="AH114" s="401">
        <v>0</v>
      </c>
      <c r="AI114" s="401">
        <v>0</v>
      </c>
      <c r="AJ114" s="401">
        <v>0</v>
      </c>
      <c r="AK114" s="401">
        <v>0</v>
      </c>
      <c r="AL114" s="401">
        <v>0</v>
      </c>
      <c r="AM114" s="401">
        <v>0</v>
      </c>
      <c r="AN114" s="401">
        <v>0</v>
      </c>
      <c r="AO114" s="401">
        <v>0</v>
      </c>
      <c r="AP114" s="401">
        <v>3400</v>
      </c>
      <c r="AQ114" s="401">
        <v>0</v>
      </c>
      <c r="AR114" s="401">
        <v>0</v>
      </c>
      <c r="AS114" s="401">
        <v>0</v>
      </c>
      <c r="AT114" s="401">
        <v>0</v>
      </c>
      <c r="AU114" s="401">
        <v>0</v>
      </c>
      <c r="AV114" s="401">
        <v>0</v>
      </c>
      <c r="AW114" s="401">
        <v>0</v>
      </c>
      <c r="AX114" s="401">
        <v>359</v>
      </c>
      <c r="AY114" s="401">
        <v>0</v>
      </c>
      <c r="AZ114" s="401">
        <v>0</v>
      </c>
      <c r="BA114" s="401">
        <v>0</v>
      </c>
      <c r="BB114" s="401">
        <v>0</v>
      </c>
      <c r="BC114" s="401">
        <v>0</v>
      </c>
      <c r="BD114" s="401">
        <v>0</v>
      </c>
      <c r="BE114" s="401">
        <v>0</v>
      </c>
      <c r="BF114" s="401">
        <v>0</v>
      </c>
      <c r="BG114" s="401">
        <v>0</v>
      </c>
      <c r="BH114" s="401">
        <v>0</v>
      </c>
      <c r="BI114" s="401">
        <v>0</v>
      </c>
      <c r="BJ114" s="401">
        <v>0</v>
      </c>
      <c r="BK114" s="401">
        <v>0</v>
      </c>
      <c r="BL114" s="401">
        <v>0</v>
      </c>
      <c r="BM114" s="401">
        <v>21</v>
      </c>
      <c r="BN114" s="401">
        <v>0</v>
      </c>
      <c r="BO114" s="401">
        <v>0</v>
      </c>
      <c r="BP114" s="401">
        <v>197</v>
      </c>
      <c r="BQ114" s="401">
        <v>0</v>
      </c>
      <c r="BR114" s="401">
        <v>0</v>
      </c>
      <c r="BS114" s="401">
        <v>0</v>
      </c>
      <c r="BT114" s="401">
        <v>0</v>
      </c>
      <c r="BU114" s="401">
        <v>0</v>
      </c>
      <c r="BV114" s="401">
        <v>0</v>
      </c>
      <c r="BW114" s="401">
        <v>0</v>
      </c>
      <c r="BX114" s="401">
        <v>0</v>
      </c>
      <c r="BY114" s="401">
        <v>0</v>
      </c>
      <c r="BZ114" s="401">
        <v>0</v>
      </c>
      <c r="CA114" s="401">
        <v>0</v>
      </c>
      <c r="CB114" s="401">
        <v>0</v>
      </c>
      <c r="CC114" s="401">
        <v>0</v>
      </c>
      <c r="CD114" s="401">
        <v>0</v>
      </c>
      <c r="CE114" s="401">
        <v>0</v>
      </c>
      <c r="CF114" s="401">
        <v>0</v>
      </c>
      <c r="CG114" s="401">
        <v>0</v>
      </c>
      <c r="CH114" s="401">
        <v>0</v>
      </c>
      <c r="CI114" s="401">
        <v>0</v>
      </c>
      <c r="CJ114" s="401">
        <v>0</v>
      </c>
      <c r="CK114" s="401">
        <v>0</v>
      </c>
      <c r="CL114" s="401">
        <v>0</v>
      </c>
      <c r="CM114" s="401">
        <v>0</v>
      </c>
      <c r="CN114" s="401">
        <v>0</v>
      </c>
      <c r="CO114" s="401">
        <v>0</v>
      </c>
      <c r="CP114" s="401">
        <v>0</v>
      </c>
      <c r="CQ114" s="401">
        <v>0</v>
      </c>
      <c r="CR114" s="401">
        <v>0</v>
      </c>
      <c r="CS114" s="401">
        <v>0</v>
      </c>
      <c r="CT114" s="401">
        <v>0</v>
      </c>
      <c r="CU114" s="401">
        <v>0</v>
      </c>
      <c r="CV114" s="401">
        <v>0</v>
      </c>
      <c r="CW114" s="401">
        <v>0</v>
      </c>
      <c r="CX114" s="401">
        <v>0</v>
      </c>
      <c r="CY114" s="401">
        <v>0</v>
      </c>
      <c r="CZ114" s="401">
        <v>121</v>
      </c>
      <c r="DA114" s="401">
        <v>0</v>
      </c>
      <c r="DB114" s="401">
        <v>0</v>
      </c>
      <c r="DC114" s="401">
        <v>0</v>
      </c>
      <c r="DD114" s="401">
        <v>0</v>
      </c>
      <c r="DE114" s="401">
        <v>0</v>
      </c>
      <c r="DF114" s="401">
        <v>0</v>
      </c>
      <c r="DG114" s="401">
        <v>0</v>
      </c>
      <c r="DH114" s="401">
        <v>0</v>
      </c>
      <c r="DI114" s="401">
        <v>0</v>
      </c>
      <c r="DJ114" s="401">
        <v>0</v>
      </c>
      <c r="DK114" s="401">
        <v>0</v>
      </c>
      <c r="DL114" s="401">
        <v>0</v>
      </c>
      <c r="DM114" s="401">
        <v>0</v>
      </c>
      <c r="DN114" s="401">
        <v>0</v>
      </c>
      <c r="DO114" s="401">
        <v>0</v>
      </c>
      <c r="DP114" s="401">
        <v>0</v>
      </c>
      <c r="DQ114" s="401">
        <v>0</v>
      </c>
      <c r="DR114" s="401">
        <v>3980</v>
      </c>
      <c r="DS114" s="401">
        <v>74</v>
      </c>
      <c r="DT114" s="401">
        <v>218</v>
      </c>
      <c r="DU114" s="401">
        <v>0</v>
      </c>
      <c r="DV114" s="401">
        <v>0</v>
      </c>
      <c r="DW114" s="401">
        <v>39615</v>
      </c>
      <c r="DX114" s="401">
        <v>-630</v>
      </c>
      <c r="DY114" s="401">
        <v>13990</v>
      </c>
      <c r="DZ114" s="401">
        <v>-358</v>
      </c>
      <c r="EA114" s="401">
        <v>19</v>
      </c>
      <c r="EB114" s="401">
        <v>-34</v>
      </c>
      <c r="EC114" s="401">
        <v>21355</v>
      </c>
      <c r="ED114" s="401">
        <v>-7055</v>
      </c>
      <c r="EE114" s="401">
        <v>14009</v>
      </c>
      <c r="EF114" s="401">
        <v>-392</v>
      </c>
      <c r="EG114" s="401">
        <v>46000</v>
      </c>
      <c r="EH114" s="401">
        <v>21000</v>
      </c>
      <c r="EI114" s="401">
        <v>51000</v>
      </c>
      <c r="EJ114" s="401">
        <v>21000</v>
      </c>
    </row>
    <row r="115" spans="1:140" x14ac:dyDescent="0.35">
      <c r="A115" s="398" t="s">
        <v>1469</v>
      </c>
      <c r="B115" s="401">
        <v>0</v>
      </c>
      <c r="C115" s="401">
        <v>0</v>
      </c>
      <c r="D115" s="401">
        <v>0</v>
      </c>
      <c r="E115" s="401">
        <v>0</v>
      </c>
      <c r="F115" s="401">
        <v>0</v>
      </c>
      <c r="G115" s="401">
        <v>0</v>
      </c>
      <c r="H115" s="401">
        <v>0</v>
      </c>
      <c r="I115" s="401">
        <v>0</v>
      </c>
      <c r="J115" s="401">
        <v>0</v>
      </c>
      <c r="K115" s="401">
        <v>0</v>
      </c>
      <c r="L115" s="401">
        <v>0</v>
      </c>
      <c r="M115" s="401">
        <v>0</v>
      </c>
      <c r="N115" s="401">
        <v>599</v>
      </c>
      <c r="O115" s="401">
        <v>0</v>
      </c>
      <c r="P115" s="401">
        <v>0</v>
      </c>
      <c r="Q115" s="401">
        <v>242</v>
      </c>
      <c r="R115" s="401">
        <v>0</v>
      </c>
      <c r="S115" s="401">
        <v>0</v>
      </c>
      <c r="T115" s="401">
        <v>0</v>
      </c>
      <c r="U115" s="401">
        <v>0</v>
      </c>
      <c r="V115" s="401">
        <v>0</v>
      </c>
      <c r="W115" s="401">
        <v>0</v>
      </c>
      <c r="X115" s="401">
        <v>0</v>
      </c>
      <c r="Y115" s="401">
        <v>0</v>
      </c>
      <c r="Z115" s="401">
        <v>0</v>
      </c>
      <c r="AA115" s="401">
        <v>0</v>
      </c>
      <c r="AB115" s="401">
        <v>0</v>
      </c>
      <c r="AC115" s="401">
        <v>0</v>
      </c>
      <c r="AD115" s="401">
        <v>0</v>
      </c>
      <c r="AE115" s="401">
        <v>0</v>
      </c>
      <c r="AF115" s="401">
        <v>0</v>
      </c>
      <c r="AG115" s="401">
        <v>0</v>
      </c>
      <c r="AH115" s="401">
        <v>0</v>
      </c>
      <c r="AI115" s="401">
        <v>0</v>
      </c>
      <c r="AJ115" s="401">
        <v>0</v>
      </c>
      <c r="AK115" s="401">
        <v>0</v>
      </c>
      <c r="AL115" s="401">
        <v>0</v>
      </c>
      <c r="AM115" s="401">
        <v>0</v>
      </c>
      <c r="AN115" s="401">
        <v>0</v>
      </c>
      <c r="AO115" s="401">
        <v>14573</v>
      </c>
      <c r="AP115" s="401">
        <v>0</v>
      </c>
      <c r="AQ115" s="401">
        <v>0</v>
      </c>
      <c r="AR115" s="401">
        <v>0</v>
      </c>
      <c r="AS115" s="401">
        <v>0</v>
      </c>
      <c r="AT115" s="401">
        <v>0</v>
      </c>
      <c r="AU115" s="401">
        <v>3229</v>
      </c>
      <c r="AV115" s="401">
        <v>0</v>
      </c>
      <c r="AW115" s="401">
        <v>0</v>
      </c>
      <c r="AX115" s="401">
        <v>242</v>
      </c>
      <c r="AY115" s="401">
        <v>0</v>
      </c>
      <c r="AZ115" s="401">
        <v>0</v>
      </c>
      <c r="BA115" s="401">
        <v>0</v>
      </c>
      <c r="BB115" s="401">
        <v>0</v>
      </c>
      <c r="BC115" s="401">
        <v>0</v>
      </c>
      <c r="BD115" s="401">
        <v>0</v>
      </c>
      <c r="BE115" s="401">
        <v>0</v>
      </c>
      <c r="BF115" s="401">
        <v>0</v>
      </c>
      <c r="BG115" s="401">
        <v>0</v>
      </c>
      <c r="BH115" s="401">
        <v>0</v>
      </c>
      <c r="BI115" s="401">
        <v>0</v>
      </c>
      <c r="BJ115" s="401">
        <v>2735</v>
      </c>
      <c r="BK115" s="401">
        <v>0</v>
      </c>
      <c r="BL115" s="401">
        <v>0</v>
      </c>
      <c r="BM115" s="401">
        <v>114</v>
      </c>
      <c r="BN115" s="401">
        <v>0</v>
      </c>
      <c r="BO115" s="401">
        <v>0</v>
      </c>
      <c r="BP115" s="401">
        <v>0</v>
      </c>
      <c r="BQ115" s="401">
        <v>0</v>
      </c>
      <c r="BR115" s="401">
        <v>0</v>
      </c>
      <c r="BS115" s="401">
        <v>0</v>
      </c>
      <c r="BT115" s="401">
        <v>0</v>
      </c>
      <c r="BU115" s="401">
        <v>0</v>
      </c>
      <c r="BV115" s="401">
        <v>340</v>
      </c>
      <c r="BW115" s="401">
        <v>0</v>
      </c>
      <c r="BX115" s="401">
        <v>0</v>
      </c>
      <c r="BY115" s="401">
        <v>0</v>
      </c>
      <c r="BZ115" s="401">
        <v>0</v>
      </c>
      <c r="CA115" s="401">
        <v>0</v>
      </c>
      <c r="CB115" s="401">
        <v>42</v>
      </c>
      <c r="CC115" s="401">
        <v>0</v>
      </c>
      <c r="CD115" s="401">
        <v>0</v>
      </c>
      <c r="CE115" s="401">
        <v>0</v>
      </c>
      <c r="CF115" s="401">
        <v>0</v>
      </c>
      <c r="CG115" s="401">
        <v>0</v>
      </c>
      <c r="CH115" s="401">
        <v>0</v>
      </c>
      <c r="CI115" s="401">
        <v>0</v>
      </c>
      <c r="CJ115" s="401">
        <v>0</v>
      </c>
      <c r="CK115" s="401">
        <v>0</v>
      </c>
      <c r="CL115" s="401">
        <v>0</v>
      </c>
      <c r="CM115" s="401">
        <v>0</v>
      </c>
      <c r="CN115" s="401">
        <v>50</v>
      </c>
      <c r="CO115" s="401">
        <v>0</v>
      </c>
      <c r="CP115" s="401">
        <v>0</v>
      </c>
      <c r="CQ115" s="401">
        <v>0</v>
      </c>
      <c r="CR115" s="401">
        <v>0</v>
      </c>
      <c r="CS115" s="401">
        <v>0</v>
      </c>
      <c r="CT115" s="401">
        <v>0</v>
      </c>
      <c r="CU115" s="401">
        <v>0</v>
      </c>
      <c r="CV115" s="401">
        <v>0</v>
      </c>
      <c r="CW115" s="401">
        <v>2755</v>
      </c>
      <c r="CX115" s="401">
        <v>0</v>
      </c>
      <c r="CY115" s="401">
        <v>0</v>
      </c>
      <c r="CZ115" s="401">
        <v>0</v>
      </c>
      <c r="DA115" s="401">
        <v>0</v>
      </c>
      <c r="DB115" s="401">
        <v>0</v>
      </c>
      <c r="DC115" s="401">
        <v>0</v>
      </c>
      <c r="DD115" s="401">
        <v>0</v>
      </c>
      <c r="DE115" s="401">
        <v>0</v>
      </c>
      <c r="DF115" s="401">
        <v>0</v>
      </c>
      <c r="DG115" s="401">
        <v>0</v>
      </c>
      <c r="DH115" s="401">
        <v>0</v>
      </c>
      <c r="DI115" s="401">
        <v>533</v>
      </c>
      <c r="DJ115" s="401">
        <v>0</v>
      </c>
      <c r="DK115" s="401">
        <v>0</v>
      </c>
      <c r="DL115" s="401">
        <v>0</v>
      </c>
      <c r="DM115" s="401">
        <v>0</v>
      </c>
      <c r="DN115" s="401">
        <v>0</v>
      </c>
      <c r="DO115" s="401">
        <v>0</v>
      </c>
      <c r="DP115" s="401">
        <v>0</v>
      </c>
      <c r="DQ115" s="401">
        <v>0</v>
      </c>
      <c r="DR115" s="401">
        <v>14858</v>
      </c>
      <c r="DS115" s="401">
        <v>0</v>
      </c>
      <c r="DT115" s="401">
        <v>2966</v>
      </c>
      <c r="DU115" s="401">
        <v>7630</v>
      </c>
      <c r="DV115" s="401">
        <v>0</v>
      </c>
      <c r="DW115" s="401">
        <v>20037</v>
      </c>
      <c r="DX115" s="401">
        <v>7391</v>
      </c>
      <c r="DY115" s="401">
        <v>10455</v>
      </c>
      <c r="DZ115" s="401">
        <v>7517</v>
      </c>
      <c r="EA115" s="401">
        <v>0</v>
      </c>
      <c r="EB115" s="401">
        <v>0</v>
      </c>
      <c r="EC115" s="401">
        <v>44320</v>
      </c>
      <c r="ED115" s="401">
        <v>-5213</v>
      </c>
      <c r="EE115" s="401">
        <v>10455</v>
      </c>
      <c r="EF115" s="401">
        <v>7517</v>
      </c>
      <c r="EG115" s="401">
        <v>25000</v>
      </c>
      <c r="EH115" s="401">
        <v>0</v>
      </c>
      <c r="EI115" s="401">
        <v>25000</v>
      </c>
      <c r="EJ115" s="401">
        <v>0</v>
      </c>
    </row>
    <row r="116" spans="1:140" x14ac:dyDescent="0.35">
      <c r="A116" s="398" t="s">
        <v>1675</v>
      </c>
      <c r="B116" s="401">
        <v>0</v>
      </c>
      <c r="C116" s="401">
        <v>0</v>
      </c>
      <c r="D116" s="401">
        <v>0</v>
      </c>
      <c r="E116" s="401">
        <v>0</v>
      </c>
      <c r="F116" s="401">
        <v>0</v>
      </c>
      <c r="G116" s="401">
        <v>0</v>
      </c>
      <c r="H116" s="401">
        <v>0</v>
      </c>
      <c r="I116" s="401">
        <v>0</v>
      </c>
      <c r="J116" s="401">
        <v>0</v>
      </c>
      <c r="K116" s="401">
        <v>0</v>
      </c>
      <c r="L116" s="401">
        <v>0</v>
      </c>
      <c r="M116" s="401">
        <v>0</v>
      </c>
      <c r="N116" s="401">
        <v>0</v>
      </c>
      <c r="O116" s="401">
        <v>0</v>
      </c>
      <c r="P116" s="401">
        <v>0</v>
      </c>
      <c r="Q116" s="401">
        <v>0</v>
      </c>
      <c r="R116" s="401">
        <v>0</v>
      </c>
      <c r="S116" s="401">
        <v>0</v>
      </c>
      <c r="T116" s="401">
        <v>0</v>
      </c>
      <c r="U116" s="401">
        <v>0</v>
      </c>
      <c r="V116" s="401">
        <v>0</v>
      </c>
      <c r="W116" s="401">
        <v>0</v>
      </c>
      <c r="X116" s="401">
        <v>0</v>
      </c>
      <c r="Y116" s="401">
        <v>0</v>
      </c>
      <c r="Z116" s="401">
        <v>0</v>
      </c>
      <c r="AA116" s="401">
        <v>0</v>
      </c>
      <c r="AB116" s="401">
        <v>0</v>
      </c>
      <c r="AC116" s="401">
        <v>0</v>
      </c>
      <c r="AD116" s="401">
        <v>0</v>
      </c>
      <c r="AE116" s="401">
        <v>0</v>
      </c>
      <c r="AF116" s="401">
        <v>0</v>
      </c>
      <c r="AG116" s="401">
        <v>0</v>
      </c>
      <c r="AH116" s="401">
        <v>0</v>
      </c>
      <c r="AI116" s="401">
        <v>0</v>
      </c>
      <c r="AJ116" s="401">
        <v>0</v>
      </c>
      <c r="AK116" s="401">
        <v>0</v>
      </c>
      <c r="AL116" s="401">
        <v>0</v>
      </c>
      <c r="AM116" s="401">
        <v>0</v>
      </c>
      <c r="AN116" s="401">
        <v>0</v>
      </c>
      <c r="AO116" s="401">
        <v>31430</v>
      </c>
      <c r="AP116" s="401">
        <v>950</v>
      </c>
      <c r="AQ116" s="401">
        <v>3390</v>
      </c>
      <c r="AR116" s="401">
        <v>0</v>
      </c>
      <c r="AS116" s="401">
        <v>0</v>
      </c>
      <c r="AT116" s="401">
        <v>0</v>
      </c>
      <c r="AU116" s="401">
        <v>0</v>
      </c>
      <c r="AV116" s="401">
        <v>0</v>
      </c>
      <c r="AW116" s="401">
        <v>0</v>
      </c>
      <c r="AX116" s="401">
        <v>0</v>
      </c>
      <c r="AY116" s="401">
        <v>0</v>
      </c>
      <c r="AZ116" s="401">
        <v>0</v>
      </c>
      <c r="BA116" s="401">
        <v>0</v>
      </c>
      <c r="BB116" s="401">
        <v>0</v>
      </c>
      <c r="BC116" s="401">
        <v>0</v>
      </c>
      <c r="BD116" s="401">
        <v>0</v>
      </c>
      <c r="BE116" s="401">
        <v>0</v>
      </c>
      <c r="BF116" s="401">
        <v>0</v>
      </c>
      <c r="BG116" s="401">
        <v>0</v>
      </c>
      <c r="BH116" s="401">
        <v>0</v>
      </c>
      <c r="BI116" s="401">
        <v>0</v>
      </c>
      <c r="BJ116" s="401">
        <v>3227</v>
      </c>
      <c r="BK116" s="401">
        <v>0</v>
      </c>
      <c r="BL116" s="401">
        <v>0</v>
      </c>
      <c r="BM116" s="401">
        <v>0</v>
      </c>
      <c r="BN116" s="401">
        <v>0</v>
      </c>
      <c r="BO116" s="401">
        <v>0</v>
      </c>
      <c r="BP116" s="401">
        <v>0</v>
      </c>
      <c r="BQ116" s="401">
        <v>0</v>
      </c>
      <c r="BR116" s="401">
        <v>0</v>
      </c>
      <c r="BS116" s="401">
        <v>0</v>
      </c>
      <c r="BT116" s="401">
        <v>0</v>
      </c>
      <c r="BU116" s="401">
        <v>0</v>
      </c>
      <c r="BV116" s="401">
        <v>0</v>
      </c>
      <c r="BW116" s="401">
        <v>0</v>
      </c>
      <c r="BX116" s="401">
        <v>0</v>
      </c>
      <c r="BY116" s="401">
        <v>0</v>
      </c>
      <c r="BZ116" s="401">
        <v>0</v>
      </c>
      <c r="CA116" s="401">
        <v>0</v>
      </c>
      <c r="CB116" s="401">
        <v>0</v>
      </c>
      <c r="CC116" s="401">
        <v>0</v>
      </c>
      <c r="CD116" s="401">
        <v>0</v>
      </c>
      <c r="CE116" s="401">
        <v>1910</v>
      </c>
      <c r="CF116" s="401">
        <v>0</v>
      </c>
      <c r="CG116" s="401">
        <v>0</v>
      </c>
      <c r="CH116" s="401">
        <v>0</v>
      </c>
      <c r="CI116" s="401">
        <v>0</v>
      </c>
      <c r="CJ116" s="401">
        <v>0</v>
      </c>
      <c r="CK116" s="401">
        <v>0</v>
      </c>
      <c r="CL116" s="401">
        <v>0</v>
      </c>
      <c r="CM116" s="401">
        <v>0</v>
      </c>
      <c r="CN116" s="401">
        <v>0</v>
      </c>
      <c r="CO116" s="401">
        <v>0</v>
      </c>
      <c r="CP116" s="401">
        <v>0</v>
      </c>
      <c r="CQ116" s="401">
        <v>0</v>
      </c>
      <c r="CR116" s="401">
        <v>0</v>
      </c>
      <c r="CS116" s="401">
        <v>0</v>
      </c>
      <c r="CT116" s="401">
        <v>0</v>
      </c>
      <c r="CU116" s="401">
        <v>250</v>
      </c>
      <c r="CV116" s="401">
        <v>0</v>
      </c>
      <c r="CW116" s="401">
        <v>0</v>
      </c>
      <c r="CX116" s="401">
        <v>0</v>
      </c>
      <c r="CY116" s="401">
        <v>0</v>
      </c>
      <c r="CZ116" s="401">
        <v>0</v>
      </c>
      <c r="DA116" s="401">
        <v>0</v>
      </c>
      <c r="DB116" s="401">
        <v>0</v>
      </c>
      <c r="DC116" s="401">
        <v>0</v>
      </c>
      <c r="DD116" s="401">
        <v>0</v>
      </c>
      <c r="DE116" s="401">
        <v>0</v>
      </c>
      <c r="DF116" s="401">
        <v>0</v>
      </c>
      <c r="DG116" s="401">
        <v>0</v>
      </c>
      <c r="DH116" s="401">
        <v>0</v>
      </c>
      <c r="DI116" s="401">
        <v>7184</v>
      </c>
      <c r="DJ116" s="401">
        <v>508</v>
      </c>
      <c r="DK116" s="401">
        <v>0</v>
      </c>
      <c r="DL116" s="401">
        <v>500</v>
      </c>
      <c r="DM116" s="401">
        <v>0</v>
      </c>
      <c r="DN116" s="401">
        <v>0</v>
      </c>
      <c r="DO116" s="401">
        <v>0</v>
      </c>
      <c r="DP116" s="401">
        <v>0</v>
      </c>
      <c r="DQ116" s="401">
        <v>0</v>
      </c>
      <c r="DR116" s="401">
        <v>15620</v>
      </c>
      <c r="DS116" s="401">
        <v>3381</v>
      </c>
      <c r="DT116" s="401">
        <v>17366</v>
      </c>
      <c r="DU116" s="401">
        <v>13092</v>
      </c>
      <c r="DV116" s="401">
        <v>0</v>
      </c>
      <c r="DW116" s="401">
        <v>170333</v>
      </c>
      <c r="DX116" s="401">
        <v>6246</v>
      </c>
      <c r="DY116" s="401">
        <v>134900</v>
      </c>
      <c r="DZ116" s="401">
        <v>10900</v>
      </c>
      <c r="EA116" s="401">
        <v>0</v>
      </c>
      <c r="EB116" s="401">
        <v>0</v>
      </c>
      <c r="EC116" s="401">
        <v>10000</v>
      </c>
      <c r="ED116" s="401">
        <v>-2700</v>
      </c>
      <c r="EE116" s="401">
        <v>134900</v>
      </c>
      <c r="EF116" s="401">
        <v>10900</v>
      </c>
      <c r="EG116" s="401">
        <v>211500</v>
      </c>
      <c r="EH116" s="401">
        <v>0</v>
      </c>
      <c r="EI116" s="401">
        <v>230500</v>
      </c>
      <c r="EJ116" s="401">
        <v>600</v>
      </c>
    </row>
    <row r="117" spans="1:140" x14ac:dyDescent="0.35">
      <c r="A117" s="398" t="s">
        <v>1855</v>
      </c>
      <c r="B117" s="401">
        <v>0</v>
      </c>
      <c r="C117" s="401">
        <v>0</v>
      </c>
      <c r="D117" s="401">
        <v>0</v>
      </c>
      <c r="E117" s="401">
        <v>0</v>
      </c>
      <c r="F117" s="401">
        <v>0</v>
      </c>
      <c r="G117" s="401">
        <v>0</v>
      </c>
      <c r="H117" s="401">
        <v>0</v>
      </c>
      <c r="I117" s="401">
        <v>0</v>
      </c>
      <c r="J117" s="401">
        <v>0</v>
      </c>
      <c r="K117" s="401">
        <v>0</v>
      </c>
      <c r="L117" s="401">
        <v>0</v>
      </c>
      <c r="M117" s="401">
        <v>0</v>
      </c>
      <c r="N117" s="401">
        <v>0</v>
      </c>
      <c r="O117" s="401">
        <v>0</v>
      </c>
      <c r="P117" s="401">
        <v>0</v>
      </c>
      <c r="Q117" s="401">
        <v>0</v>
      </c>
      <c r="R117" s="401">
        <v>0</v>
      </c>
      <c r="S117" s="401">
        <v>0</v>
      </c>
      <c r="T117" s="401">
        <v>0</v>
      </c>
      <c r="U117" s="401">
        <v>0</v>
      </c>
      <c r="V117" s="401">
        <v>0</v>
      </c>
      <c r="W117" s="401">
        <v>0</v>
      </c>
      <c r="X117" s="401">
        <v>0</v>
      </c>
      <c r="Y117" s="401">
        <v>0</v>
      </c>
      <c r="Z117" s="401">
        <v>0</v>
      </c>
      <c r="AA117" s="401">
        <v>0</v>
      </c>
      <c r="AB117" s="401">
        <v>0</v>
      </c>
      <c r="AC117" s="401">
        <v>0</v>
      </c>
      <c r="AD117" s="401">
        <v>0</v>
      </c>
      <c r="AE117" s="401">
        <v>0</v>
      </c>
      <c r="AF117" s="401">
        <v>0</v>
      </c>
      <c r="AG117" s="401">
        <v>0</v>
      </c>
      <c r="AH117" s="401">
        <v>0</v>
      </c>
      <c r="AI117" s="401">
        <v>0</v>
      </c>
      <c r="AJ117" s="401">
        <v>0</v>
      </c>
      <c r="AK117" s="401">
        <v>0</v>
      </c>
      <c r="AL117" s="401">
        <v>0</v>
      </c>
      <c r="AM117" s="401">
        <v>0</v>
      </c>
      <c r="AN117" s="401">
        <v>0</v>
      </c>
      <c r="AO117" s="401">
        <v>0</v>
      </c>
      <c r="AP117" s="401">
        <v>1682</v>
      </c>
      <c r="AQ117" s="401">
        <v>0</v>
      </c>
      <c r="AR117" s="401">
        <v>0</v>
      </c>
      <c r="AS117" s="401">
        <v>0</v>
      </c>
      <c r="AT117" s="401">
        <v>0</v>
      </c>
      <c r="AU117" s="401">
        <v>208</v>
      </c>
      <c r="AV117" s="401">
        <v>0</v>
      </c>
      <c r="AW117" s="401">
        <v>0</v>
      </c>
      <c r="AX117" s="401">
        <v>450</v>
      </c>
      <c r="AY117" s="401">
        <v>0</v>
      </c>
      <c r="AZ117" s="401">
        <v>0</v>
      </c>
      <c r="BA117" s="401">
        <v>0</v>
      </c>
      <c r="BB117" s="401">
        <v>0</v>
      </c>
      <c r="BC117" s="401">
        <v>0</v>
      </c>
      <c r="BD117" s="401">
        <v>0</v>
      </c>
      <c r="BE117" s="401">
        <v>0</v>
      </c>
      <c r="BF117" s="401">
        <v>0</v>
      </c>
      <c r="BG117" s="401">
        <v>4418</v>
      </c>
      <c r="BH117" s="401">
        <v>0</v>
      </c>
      <c r="BI117" s="401">
        <v>0</v>
      </c>
      <c r="BJ117" s="401">
        <v>0</v>
      </c>
      <c r="BK117" s="401">
        <v>0</v>
      </c>
      <c r="BL117" s="401">
        <v>0</v>
      </c>
      <c r="BM117" s="401">
        <v>0</v>
      </c>
      <c r="BN117" s="401">
        <v>0</v>
      </c>
      <c r="BO117" s="401">
        <v>0</v>
      </c>
      <c r="BP117" s="401">
        <v>0</v>
      </c>
      <c r="BQ117" s="401">
        <v>0</v>
      </c>
      <c r="BR117" s="401">
        <v>0</v>
      </c>
      <c r="BS117" s="401">
        <v>0</v>
      </c>
      <c r="BT117" s="401">
        <v>0</v>
      </c>
      <c r="BU117" s="401">
        <v>0</v>
      </c>
      <c r="BV117" s="401">
        <v>0</v>
      </c>
      <c r="BW117" s="401">
        <v>0</v>
      </c>
      <c r="BX117" s="401">
        <v>0</v>
      </c>
      <c r="BY117" s="401">
        <v>0</v>
      </c>
      <c r="BZ117" s="401">
        <v>0</v>
      </c>
      <c r="CA117" s="401">
        <v>0</v>
      </c>
      <c r="CB117" s="401">
        <v>0</v>
      </c>
      <c r="CC117" s="401">
        <v>0</v>
      </c>
      <c r="CD117" s="401">
        <v>0</v>
      </c>
      <c r="CE117" s="401">
        <v>64</v>
      </c>
      <c r="CF117" s="401">
        <v>0</v>
      </c>
      <c r="CG117" s="401">
        <v>0</v>
      </c>
      <c r="CH117" s="401">
        <v>0</v>
      </c>
      <c r="CI117" s="401">
        <v>0</v>
      </c>
      <c r="CJ117" s="401">
        <v>0</v>
      </c>
      <c r="CK117" s="401">
        <v>0</v>
      </c>
      <c r="CL117" s="401">
        <v>0</v>
      </c>
      <c r="CM117" s="401">
        <v>0</v>
      </c>
      <c r="CN117" s="401">
        <v>63</v>
      </c>
      <c r="CO117" s="401">
        <v>0</v>
      </c>
      <c r="CP117" s="401">
        <v>0</v>
      </c>
      <c r="CQ117" s="401">
        <v>0</v>
      </c>
      <c r="CR117" s="401">
        <v>0</v>
      </c>
      <c r="CS117" s="401">
        <v>0</v>
      </c>
      <c r="CT117" s="401">
        <v>0</v>
      </c>
      <c r="CU117" s="401">
        <v>0</v>
      </c>
      <c r="CV117" s="401">
        <v>0</v>
      </c>
      <c r="CW117" s="401">
        <v>7168</v>
      </c>
      <c r="CX117" s="401">
        <v>0</v>
      </c>
      <c r="CY117" s="401">
        <v>0</v>
      </c>
      <c r="CZ117" s="401">
        <v>0</v>
      </c>
      <c r="DA117" s="401">
        <v>0</v>
      </c>
      <c r="DB117" s="401">
        <v>0</v>
      </c>
      <c r="DC117" s="401">
        <v>0</v>
      </c>
      <c r="DD117" s="401">
        <v>0</v>
      </c>
      <c r="DE117" s="401">
        <v>0</v>
      </c>
      <c r="DF117" s="401">
        <v>0</v>
      </c>
      <c r="DG117" s="401">
        <v>0</v>
      </c>
      <c r="DH117" s="401">
        <v>0</v>
      </c>
      <c r="DI117" s="401">
        <v>916</v>
      </c>
      <c r="DJ117" s="401">
        <v>0</v>
      </c>
      <c r="DK117" s="401">
        <v>0</v>
      </c>
      <c r="DL117" s="401">
        <v>562</v>
      </c>
      <c r="DM117" s="401">
        <v>0</v>
      </c>
      <c r="DN117" s="401">
        <v>0</v>
      </c>
      <c r="DO117" s="401">
        <v>0</v>
      </c>
      <c r="DP117" s="401">
        <v>0</v>
      </c>
      <c r="DQ117" s="401">
        <v>0</v>
      </c>
      <c r="DR117" s="401">
        <v>4368</v>
      </c>
      <c r="DS117" s="401">
        <v>7900</v>
      </c>
      <c r="DT117" s="401">
        <v>0</v>
      </c>
      <c r="DU117" s="401">
        <v>3263</v>
      </c>
      <c r="DV117" s="401">
        <v>0</v>
      </c>
      <c r="DW117" s="401">
        <v>167900</v>
      </c>
      <c r="DX117" s="401">
        <v>3263</v>
      </c>
      <c r="DY117" s="401">
        <v>167900</v>
      </c>
      <c r="DZ117" s="401">
        <v>1600</v>
      </c>
      <c r="EA117" s="401">
        <v>0</v>
      </c>
      <c r="EB117" s="401">
        <v>0</v>
      </c>
      <c r="EC117" s="401">
        <v>26700</v>
      </c>
      <c r="ED117" s="401">
        <v>-5300</v>
      </c>
      <c r="EE117" s="401">
        <v>167900</v>
      </c>
      <c r="EF117" s="401">
        <v>1600</v>
      </c>
      <c r="EG117" s="401">
        <v>171800</v>
      </c>
      <c r="EH117" s="401">
        <v>0</v>
      </c>
      <c r="EI117" s="401">
        <v>202000</v>
      </c>
      <c r="EJ117" s="401">
        <v>0</v>
      </c>
    </row>
    <row r="118" spans="1:140" x14ac:dyDescent="0.35">
      <c r="A118" s="398" t="s">
        <v>2038</v>
      </c>
      <c r="B118" s="401">
        <v>0</v>
      </c>
      <c r="C118" s="401">
        <v>0</v>
      </c>
      <c r="D118" s="401">
        <v>0</v>
      </c>
      <c r="E118" s="401">
        <v>0</v>
      </c>
      <c r="F118" s="401">
        <v>0</v>
      </c>
      <c r="G118" s="401">
        <v>0</v>
      </c>
      <c r="H118" s="401">
        <v>0</v>
      </c>
      <c r="I118" s="401">
        <v>0</v>
      </c>
      <c r="J118" s="401">
        <v>0</v>
      </c>
      <c r="K118" s="401">
        <v>0</v>
      </c>
      <c r="L118" s="401">
        <v>0</v>
      </c>
      <c r="M118" s="401">
        <v>0</v>
      </c>
      <c r="N118" s="401">
        <v>0</v>
      </c>
      <c r="O118" s="401">
        <v>0</v>
      </c>
      <c r="P118" s="401">
        <v>0</v>
      </c>
      <c r="Q118" s="401">
        <v>0</v>
      </c>
      <c r="R118" s="401">
        <v>0</v>
      </c>
      <c r="S118" s="401">
        <v>0</v>
      </c>
      <c r="T118" s="401">
        <v>0</v>
      </c>
      <c r="U118" s="401">
        <v>0</v>
      </c>
      <c r="V118" s="401">
        <v>0</v>
      </c>
      <c r="W118" s="401">
        <v>0</v>
      </c>
      <c r="X118" s="401">
        <v>0</v>
      </c>
      <c r="Y118" s="401">
        <v>0</v>
      </c>
      <c r="Z118" s="401">
        <v>0</v>
      </c>
      <c r="AA118" s="401">
        <v>0</v>
      </c>
      <c r="AB118" s="401">
        <v>0</v>
      </c>
      <c r="AC118" s="401">
        <v>0</v>
      </c>
      <c r="AD118" s="401">
        <v>0</v>
      </c>
      <c r="AE118" s="401">
        <v>0</v>
      </c>
      <c r="AF118" s="401">
        <v>0</v>
      </c>
      <c r="AG118" s="401">
        <v>0</v>
      </c>
      <c r="AH118" s="401">
        <v>0</v>
      </c>
      <c r="AI118" s="401">
        <v>0</v>
      </c>
      <c r="AJ118" s="401">
        <v>0</v>
      </c>
      <c r="AK118" s="401">
        <v>0</v>
      </c>
      <c r="AL118" s="401">
        <v>0</v>
      </c>
      <c r="AM118" s="401">
        <v>0</v>
      </c>
      <c r="AN118" s="401">
        <v>0</v>
      </c>
      <c r="AO118" s="401">
        <v>0</v>
      </c>
      <c r="AP118" s="401">
        <v>1750</v>
      </c>
      <c r="AQ118" s="401">
        <v>0</v>
      </c>
      <c r="AR118" s="401">
        <v>2720</v>
      </c>
      <c r="AS118" s="401">
        <v>0</v>
      </c>
      <c r="AT118" s="401">
        <v>0</v>
      </c>
      <c r="AU118" s="401">
        <v>2495</v>
      </c>
      <c r="AV118" s="401">
        <v>1851</v>
      </c>
      <c r="AW118" s="401">
        <v>0</v>
      </c>
      <c r="AX118" s="401">
        <v>3316</v>
      </c>
      <c r="AY118" s="401">
        <v>0</v>
      </c>
      <c r="AZ118" s="401">
        <v>0</v>
      </c>
      <c r="BA118" s="401">
        <v>0</v>
      </c>
      <c r="BB118" s="401">
        <v>0</v>
      </c>
      <c r="BC118" s="401">
        <v>0</v>
      </c>
      <c r="BD118" s="401">
        <v>0</v>
      </c>
      <c r="BE118" s="401">
        <v>0</v>
      </c>
      <c r="BF118" s="401">
        <v>0</v>
      </c>
      <c r="BG118" s="401">
        <v>0</v>
      </c>
      <c r="BH118" s="401">
        <v>0</v>
      </c>
      <c r="BI118" s="401">
        <v>0</v>
      </c>
      <c r="BJ118" s="401">
        <v>0</v>
      </c>
      <c r="BK118" s="401">
        <v>0</v>
      </c>
      <c r="BL118" s="401">
        <v>0</v>
      </c>
      <c r="BM118" s="401">
        <v>0</v>
      </c>
      <c r="BN118" s="401">
        <v>99</v>
      </c>
      <c r="BO118" s="401">
        <v>0</v>
      </c>
      <c r="BP118" s="401">
        <v>0</v>
      </c>
      <c r="BQ118" s="401">
        <v>0</v>
      </c>
      <c r="BR118" s="401">
        <v>0</v>
      </c>
      <c r="BS118" s="401">
        <v>0</v>
      </c>
      <c r="BT118" s="401">
        <v>0</v>
      </c>
      <c r="BU118" s="401">
        <v>0</v>
      </c>
      <c r="BV118" s="401">
        <v>70</v>
      </c>
      <c r="BW118" s="401">
        <v>0</v>
      </c>
      <c r="BX118" s="401">
        <v>0</v>
      </c>
      <c r="BY118" s="401">
        <v>0</v>
      </c>
      <c r="BZ118" s="401">
        <v>0</v>
      </c>
      <c r="CA118" s="401">
        <v>0</v>
      </c>
      <c r="CB118" s="401">
        <v>0</v>
      </c>
      <c r="CC118" s="401">
        <v>0</v>
      </c>
      <c r="CD118" s="401">
        <v>0</v>
      </c>
      <c r="CE118" s="401">
        <v>2159.5</v>
      </c>
      <c r="CF118" s="401">
        <v>0</v>
      </c>
      <c r="CG118" s="401">
        <v>0</v>
      </c>
      <c r="CH118" s="401">
        <v>0</v>
      </c>
      <c r="CI118" s="401">
        <v>0</v>
      </c>
      <c r="CJ118" s="401">
        <v>0</v>
      </c>
      <c r="CK118" s="401">
        <v>0</v>
      </c>
      <c r="CL118" s="401">
        <v>0</v>
      </c>
      <c r="CM118" s="401">
        <v>0</v>
      </c>
      <c r="CN118" s="401">
        <v>0</v>
      </c>
      <c r="CO118" s="401">
        <v>0</v>
      </c>
      <c r="CP118" s="401">
        <v>0</v>
      </c>
      <c r="CQ118" s="401">
        <v>0</v>
      </c>
      <c r="CR118" s="401">
        <v>0</v>
      </c>
      <c r="CS118" s="401">
        <v>0</v>
      </c>
      <c r="CT118" s="401">
        <v>0</v>
      </c>
      <c r="CU118" s="401">
        <v>0</v>
      </c>
      <c r="CV118" s="401">
        <v>0</v>
      </c>
      <c r="CW118" s="401">
        <v>1158</v>
      </c>
      <c r="CX118" s="401">
        <v>0</v>
      </c>
      <c r="CY118" s="401">
        <v>0</v>
      </c>
      <c r="CZ118" s="401">
        <v>0</v>
      </c>
      <c r="DA118" s="401">
        <v>0</v>
      </c>
      <c r="DB118" s="401">
        <v>0</v>
      </c>
      <c r="DC118" s="401">
        <v>0</v>
      </c>
      <c r="DD118" s="401">
        <v>0</v>
      </c>
      <c r="DE118" s="401">
        <v>0</v>
      </c>
      <c r="DF118" s="401">
        <v>0</v>
      </c>
      <c r="DG118" s="401">
        <v>0</v>
      </c>
      <c r="DH118" s="401">
        <v>0</v>
      </c>
      <c r="DI118" s="401">
        <v>1454</v>
      </c>
      <c r="DJ118" s="401">
        <v>1276</v>
      </c>
      <c r="DK118" s="401">
        <v>0</v>
      </c>
      <c r="DL118" s="401">
        <v>3788</v>
      </c>
      <c r="DM118" s="401">
        <v>0</v>
      </c>
      <c r="DN118" s="401">
        <v>0</v>
      </c>
      <c r="DO118" s="401">
        <v>0</v>
      </c>
      <c r="DP118" s="401">
        <v>0</v>
      </c>
      <c r="DQ118" s="401">
        <v>0</v>
      </c>
      <c r="DR118" s="401">
        <v>8183.6</v>
      </c>
      <c r="DS118" s="401">
        <v>5449</v>
      </c>
      <c r="DT118" s="401">
        <v>8504</v>
      </c>
      <c r="DU118" s="401">
        <v>0</v>
      </c>
      <c r="DV118" s="401">
        <v>0</v>
      </c>
      <c r="DW118" s="401">
        <v>5585</v>
      </c>
      <c r="DX118" s="401">
        <v>-209</v>
      </c>
      <c r="DY118" s="401">
        <v>6047</v>
      </c>
      <c r="DZ118" s="401">
        <v>-251</v>
      </c>
      <c r="EA118" s="401">
        <v>0</v>
      </c>
      <c r="EB118" s="401">
        <v>0</v>
      </c>
      <c r="EC118" s="401">
        <v>79025</v>
      </c>
      <c r="ED118" s="401">
        <v>-8666</v>
      </c>
      <c r="EE118" s="401">
        <v>6047</v>
      </c>
      <c r="EF118" s="401">
        <v>-251</v>
      </c>
      <c r="EG118" s="401">
        <v>20000</v>
      </c>
      <c r="EH118" s="401">
        <v>0</v>
      </c>
      <c r="EI118" s="401">
        <v>20000</v>
      </c>
      <c r="EJ118" s="401">
        <v>0</v>
      </c>
    </row>
    <row r="119" spans="1:140" x14ac:dyDescent="0.35">
      <c r="A119" s="398" t="s">
        <v>2191</v>
      </c>
      <c r="B119" s="401">
        <v>0</v>
      </c>
      <c r="C119" s="401">
        <v>0</v>
      </c>
      <c r="D119" s="401">
        <v>0</v>
      </c>
      <c r="E119" s="401">
        <v>0</v>
      </c>
      <c r="F119" s="401">
        <v>0</v>
      </c>
      <c r="G119" s="401">
        <v>0</v>
      </c>
      <c r="H119" s="401">
        <v>0</v>
      </c>
      <c r="I119" s="401">
        <v>0</v>
      </c>
      <c r="J119" s="401">
        <v>0</v>
      </c>
      <c r="K119" s="401">
        <v>0</v>
      </c>
      <c r="L119" s="401">
        <v>0</v>
      </c>
      <c r="M119" s="401">
        <v>0</v>
      </c>
      <c r="N119" s="401">
        <v>0</v>
      </c>
      <c r="O119" s="401">
        <v>0</v>
      </c>
      <c r="P119" s="401">
        <v>0</v>
      </c>
      <c r="Q119" s="401">
        <v>1917</v>
      </c>
      <c r="R119" s="401">
        <v>0</v>
      </c>
      <c r="S119" s="401">
        <v>0</v>
      </c>
      <c r="T119" s="401">
        <v>0</v>
      </c>
      <c r="U119" s="401">
        <v>0</v>
      </c>
      <c r="V119" s="401">
        <v>0</v>
      </c>
      <c r="W119" s="401">
        <v>0</v>
      </c>
      <c r="X119" s="401">
        <v>0</v>
      </c>
      <c r="Y119" s="401">
        <v>0</v>
      </c>
      <c r="Z119" s="401">
        <v>0</v>
      </c>
      <c r="AA119" s="401">
        <v>0</v>
      </c>
      <c r="AB119" s="401">
        <v>0</v>
      </c>
      <c r="AC119" s="401">
        <v>0</v>
      </c>
      <c r="AD119" s="401">
        <v>0</v>
      </c>
      <c r="AE119" s="401">
        <v>0</v>
      </c>
      <c r="AF119" s="401">
        <v>0</v>
      </c>
      <c r="AG119" s="401">
        <v>0</v>
      </c>
      <c r="AH119" s="401">
        <v>0</v>
      </c>
      <c r="AI119" s="401">
        <v>0</v>
      </c>
      <c r="AJ119" s="401">
        <v>0</v>
      </c>
      <c r="AK119" s="401">
        <v>0</v>
      </c>
      <c r="AL119" s="401">
        <v>0</v>
      </c>
      <c r="AM119" s="401">
        <v>0</v>
      </c>
      <c r="AN119" s="401">
        <v>0</v>
      </c>
      <c r="AO119" s="401">
        <v>34783</v>
      </c>
      <c r="AP119" s="401">
        <v>1230</v>
      </c>
      <c r="AQ119" s="401">
        <v>10132</v>
      </c>
      <c r="AR119" s="401">
        <v>0</v>
      </c>
      <c r="AS119" s="401">
        <v>0</v>
      </c>
      <c r="AT119" s="401">
        <v>0</v>
      </c>
      <c r="AU119" s="401">
        <v>4885</v>
      </c>
      <c r="AV119" s="401">
        <v>0</v>
      </c>
      <c r="AW119" s="401">
        <v>0</v>
      </c>
      <c r="AX119" s="401">
        <v>0</v>
      </c>
      <c r="AY119" s="401">
        <v>0</v>
      </c>
      <c r="AZ119" s="401">
        <v>0</v>
      </c>
      <c r="BA119" s="401">
        <v>0</v>
      </c>
      <c r="BB119" s="401">
        <v>0</v>
      </c>
      <c r="BC119" s="401">
        <v>0</v>
      </c>
      <c r="BD119" s="401">
        <v>0</v>
      </c>
      <c r="BE119" s="401">
        <v>0</v>
      </c>
      <c r="BF119" s="401">
        <v>0</v>
      </c>
      <c r="BG119" s="401">
        <v>0</v>
      </c>
      <c r="BH119" s="401">
        <v>0</v>
      </c>
      <c r="BI119" s="401">
        <v>0</v>
      </c>
      <c r="BJ119" s="401">
        <v>0</v>
      </c>
      <c r="BK119" s="401">
        <v>0</v>
      </c>
      <c r="BL119" s="401">
        <v>0</v>
      </c>
      <c r="BM119" s="401">
        <v>0</v>
      </c>
      <c r="BN119" s="401">
        <v>0</v>
      </c>
      <c r="BO119" s="401">
        <v>0</v>
      </c>
      <c r="BP119" s="401">
        <v>200</v>
      </c>
      <c r="BQ119" s="401">
        <v>0</v>
      </c>
      <c r="BR119" s="401">
        <v>0</v>
      </c>
      <c r="BS119" s="401">
        <v>0</v>
      </c>
      <c r="BT119" s="401">
        <v>0</v>
      </c>
      <c r="BU119" s="401">
        <v>0</v>
      </c>
      <c r="BV119" s="401">
        <v>310</v>
      </c>
      <c r="BW119" s="401">
        <v>0</v>
      </c>
      <c r="BX119" s="401">
        <v>0</v>
      </c>
      <c r="BY119" s="401">
        <v>0</v>
      </c>
      <c r="BZ119" s="401">
        <v>0</v>
      </c>
      <c r="CA119" s="401">
        <v>0</v>
      </c>
      <c r="CB119" s="401">
        <v>0</v>
      </c>
      <c r="CC119" s="401">
        <v>0</v>
      </c>
      <c r="CD119" s="401">
        <v>0</v>
      </c>
      <c r="CE119" s="401">
        <v>0</v>
      </c>
      <c r="CF119" s="401">
        <v>0</v>
      </c>
      <c r="CG119" s="401">
        <v>0</v>
      </c>
      <c r="CH119" s="401">
        <v>0</v>
      </c>
      <c r="CI119" s="401">
        <v>0</v>
      </c>
      <c r="CJ119" s="401">
        <v>0</v>
      </c>
      <c r="CK119" s="401">
        <v>0</v>
      </c>
      <c r="CL119" s="401">
        <v>0</v>
      </c>
      <c r="CM119" s="401">
        <v>0</v>
      </c>
      <c r="CN119" s="401">
        <v>0</v>
      </c>
      <c r="CO119" s="401">
        <v>0</v>
      </c>
      <c r="CP119" s="401">
        <v>0</v>
      </c>
      <c r="CQ119" s="401">
        <v>0</v>
      </c>
      <c r="CR119" s="401">
        <v>0</v>
      </c>
      <c r="CS119" s="401">
        <v>0</v>
      </c>
      <c r="CT119" s="401">
        <v>0</v>
      </c>
      <c r="CU119" s="401">
        <v>741</v>
      </c>
      <c r="CV119" s="401">
        <v>0</v>
      </c>
      <c r="CW119" s="401">
        <v>4441</v>
      </c>
      <c r="CX119" s="401">
        <v>771</v>
      </c>
      <c r="CY119" s="401">
        <v>0</v>
      </c>
      <c r="CZ119" s="401">
        <v>0</v>
      </c>
      <c r="DA119" s="401">
        <v>0</v>
      </c>
      <c r="DB119" s="401">
        <v>0</v>
      </c>
      <c r="DC119" s="401">
        <v>0</v>
      </c>
      <c r="DD119" s="401">
        <v>0</v>
      </c>
      <c r="DE119" s="401">
        <v>0</v>
      </c>
      <c r="DF119" s="401">
        <v>0</v>
      </c>
      <c r="DG119" s="401">
        <v>0</v>
      </c>
      <c r="DH119" s="401">
        <v>0</v>
      </c>
      <c r="DI119" s="401">
        <v>665</v>
      </c>
      <c r="DJ119" s="401">
        <v>0</v>
      </c>
      <c r="DK119" s="401">
        <v>0</v>
      </c>
      <c r="DL119" s="401">
        <v>350</v>
      </c>
      <c r="DM119" s="401">
        <v>0</v>
      </c>
      <c r="DN119" s="401">
        <v>675</v>
      </c>
      <c r="DO119" s="401">
        <v>0</v>
      </c>
      <c r="DP119" s="401">
        <v>0</v>
      </c>
      <c r="DQ119" s="401">
        <v>0</v>
      </c>
      <c r="DR119" s="401">
        <v>12485</v>
      </c>
      <c r="DS119" s="401">
        <v>15380</v>
      </c>
      <c r="DT119" s="401">
        <v>16985</v>
      </c>
      <c r="DU119" s="401">
        <v>5443</v>
      </c>
      <c r="DV119" s="401">
        <v>0</v>
      </c>
      <c r="DW119" s="401">
        <v>296373</v>
      </c>
      <c r="DX119" s="401">
        <v>3016</v>
      </c>
      <c r="DY119" s="401">
        <v>195575</v>
      </c>
      <c r="DZ119" s="401">
        <v>37853</v>
      </c>
      <c r="EA119" s="401">
        <v>1744</v>
      </c>
      <c r="EB119" s="401">
        <v>-453</v>
      </c>
      <c r="EC119" s="401">
        <v>15000</v>
      </c>
      <c r="ED119" s="401">
        <v>4000</v>
      </c>
      <c r="EE119" s="401">
        <v>197319</v>
      </c>
      <c r="EF119" s="401">
        <v>37400</v>
      </c>
      <c r="EG119" s="401">
        <v>315100</v>
      </c>
      <c r="EH119" s="401">
        <v>2000</v>
      </c>
      <c r="EI119" s="401">
        <v>329000</v>
      </c>
      <c r="EJ119" s="401">
        <v>2100</v>
      </c>
    </row>
    <row r="120" spans="1:140" x14ac:dyDescent="0.35">
      <c r="A120" s="398" t="s">
        <v>1117</v>
      </c>
      <c r="B120" s="401">
        <v>0</v>
      </c>
      <c r="C120" s="401">
        <v>0</v>
      </c>
      <c r="D120" s="401">
        <v>0</v>
      </c>
      <c r="E120" s="401">
        <v>0</v>
      </c>
      <c r="F120" s="401">
        <v>0</v>
      </c>
      <c r="G120" s="401">
        <v>0</v>
      </c>
      <c r="H120" s="401">
        <v>0</v>
      </c>
      <c r="I120" s="401">
        <v>0</v>
      </c>
      <c r="J120" s="401">
        <v>0</v>
      </c>
      <c r="K120" s="401">
        <v>0</v>
      </c>
      <c r="L120" s="401">
        <v>0</v>
      </c>
      <c r="M120" s="401">
        <v>0</v>
      </c>
      <c r="N120" s="401">
        <v>17449</v>
      </c>
      <c r="O120" s="401">
        <v>0</v>
      </c>
      <c r="P120" s="401">
        <v>0</v>
      </c>
      <c r="Q120" s="401">
        <v>226</v>
      </c>
      <c r="R120" s="401">
        <v>0</v>
      </c>
      <c r="S120" s="401">
        <v>0</v>
      </c>
      <c r="T120" s="401">
        <v>0</v>
      </c>
      <c r="U120" s="401">
        <v>0</v>
      </c>
      <c r="V120" s="401">
        <v>0</v>
      </c>
      <c r="W120" s="401">
        <v>0</v>
      </c>
      <c r="X120" s="401">
        <v>0</v>
      </c>
      <c r="Y120" s="401">
        <v>0</v>
      </c>
      <c r="Z120" s="401">
        <v>0</v>
      </c>
      <c r="AA120" s="401">
        <v>0</v>
      </c>
      <c r="AB120" s="401">
        <v>0</v>
      </c>
      <c r="AC120" s="401">
        <v>0</v>
      </c>
      <c r="AD120" s="401">
        <v>0</v>
      </c>
      <c r="AE120" s="401">
        <v>0</v>
      </c>
      <c r="AF120" s="401">
        <v>0</v>
      </c>
      <c r="AG120" s="401">
        <v>0</v>
      </c>
      <c r="AH120" s="401">
        <v>0</v>
      </c>
      <c r="AI120" s="401">
        <v>0</v>
      </c>
      <c r="AJ120" s="401">
        <v>0</v>
      </c>
      <c r="AK120" s="401">
        <v>0</v>
      </c>
      <c r="AL120" s="401">
        <v>0</v>
      </c>
      <c r="AM120" s="401">
        <v>0</v>
      </c>
      <c r="AN120" s="401">
        <v>0</v>
      </c>
      <c r="AO120" s="401">
        <v>6515</v>
      </c>
      <c r="AP120" s="401">
        <v>413</v>
      </c>
      <c r="AQ120" s="401">
        <v>500</v>
      </c>
      <c r="AR120" s="401">
        <v>14</v>
      </c>
      <c r="AS120" s="401">
        <v>0</v>
      </c>
      <c r="AT120" s="401">
        <v>0</v>
      </c>
      <c r="AU120" s="401">
        <v>5617</v>
      </c>
      <c r="AV120" s="401">
        <v>0</v>
      </c>
      <c r="AW120" s="401">
        <v>0</v>
      </c>
      <c r="AX120" s="401">
        <v>501</v>
      </c>
      <c r="AY120" s="401">
        <v>0</v>
      </c>
      <c r="AZ120" s="401">
        <v>0</v>
      </c>
      <c r="BA120" s="401">
        <v>0</v>
      </c>
      <c r="BB120" s="401">
        <v>0</v>
      </c>
      <c r="BC120" s="401">
        <v>0</v>
      </c>
      <c r="BD120" s="401">
        <v>0</v>
      </c>
      <c r="BE120" s="401">
        <v>0</v>
      </c>
      <c r="BF120" s="401">
        <v>0</v>
      </c>
      <c r="BG120" s="401">
        <v>102</v>
      </c>
      <c r="BH120" s="401">
        <v>0</v>
      </c>
      <c r="BI120" s="401">
        <v>0</v>
      </c>
      <c r="BJ120" s="401">
        <v>0</v>
      </c>
      <c r="BK120" s="401">
        <v>0</v>
      </c>
      <c r="BL120" s="401">
        <v>0</v>
      </c>
      <c r="BM120" s="401">
        <v>0</v>
      </c>
      <c r="BN120" s="401">
        <v>0</v>
      </c>
      <c r="BO120" s="401">
        <v>0</v>
      </c>
      <c r="BP120" s="401">
        <v>0</v>
      </c>
      <c r="BQ120" s="401">
        <v>0</v>
      </c>
      <c r="BR120" s="401">
        <v>0</v>
      </c>
      <c r="BS120" s="401">
        <v>0</v>
      </c>
      <c r="BT120" s="401">
        <v>0</v>
      </c>
      <c r="BU120" s="401">
        <v>0</v>
      </c>
      <c r="BV120" s="401">
        <v>0</v>
      </c>
      <c r="BW120" s="401">
        <v>0</v>
      </c>
      <c r="BX120" s="401">
        <v>0</v>
      </c>
      <c r="BY120" s="401">
        <v>0</v>
      </c>
      <c r="BZ120" s="401">
        <v>0</v>
      </c>
      <c r="CA120" s="401">
        <v>0</v>
      </c>
      <c r="CB120" s="401">
        <v>0</v>
      </c>
      <c r="CC120" s="401">
        <v>0</v>
      </c>
      <c r="CD120" s="401">
        <v>0</v>
      </c>
      <c r="CE120" s="401">
        <v>300</v>
      </c>
      <c r="CF120" s="401">
        <v>0</v>
      </c>
      <c r="CG120" s="401">
        <v>0</v>
      </c>
      <c r="CH120" s="401">
        <v>0</v>
      </c>
      <c r="CI120" s="401">
        <v>0</v>
      </c>
      <c r="CJ120" s="401">
        <v>0</v>
      </c>
      <c r="CK120" s="401">
        <v>0</v>
      </c>
      <c r="CL120" s="401">
        <v>0</v>
      </c>
      <c r="CM120" s="401">
        <v>0</v>
      </c>
      <c r="CN120" s="401">
        <v>100</v>
      </c>
      <c r="CO120" s="401">
        <v>0</v>
      </c>
      <c r="CP120" s="401">
        <v>0</v>
      </c>
      <c r="CQ120" s="401">
        <v>0</v>
      </c>
      <c r="CR120" s="401">
        <v>0</v>
      </c>
      <c r="CS120" s="401">
        <v>0</v>
      </c>
      <c r="CT120" s="401">
        <v>0</v>
      </c>
      <c r="CU120" s="401">
        <v>0</v>
      </c>
      <c r="CV120" s="401">
        <v>0</v>
      </c>
      <c r="CW120" s="401">
        <v>9887</v>
      </c>
      <c r="CX120" s="401">
        <v>0</v>
      </c>
      <c r="CY120" s="401">
        <v>0</v>
      </c>
      <c r="CZ120" s="401">
        <v>0</v>
      </c>
      <c r="DA120" s="401">
        <v>0</v>
      </c>
      <c r="DB120" s="401">
        <v>0</v>
      </c>
      <c r="DC120" s="401">
        <v>0</v>
      </c>
      <c r="DD120" s="401">
        <v>0</v>
      </c>
      <c r="DE120" s="401">
        <v>0</v>
      </c>
      <c r="DF120" s="401">
        <v>0</v>
      </c>
      <c r="DG120" s="401">
        <v>0</v>
      </c>
      <c r="DH120" s="401">
        <v>0</v>
      </c>
      <c r="DI120" s="401">
        <v>2042</v>
      </c>
      <c r="DJ120" s="401">
        <v>0</v>
      </c>
      <c r="DK120" s="401">
        <v>20</v>
      </c>
      <c r="DL120" s="401">
        <v>22495</v>
      </c>
      <c r="DM120" s="401">
        <v>0</v>
      </c>
      <c r="DN120" s="401">
        <v>160</v>
      </c>
      <c r="DO120" s="401">
        <v>0</v>
      </c>
      <c r="DP120" s="401">
        <v>0</v>
      </c>
      <c r="DQ120" s="401">
        <v>0</v>
      </c>
      <c r="DR120" s="401">
        <v>23519</v>
      </c>
      <c r="DS120" s="401">
        <v>7360</v>
      </c>
      <c r="DT120" s="401">
        <v>17163</v>
      </c>
      <c r="DU120" s="401">
        <v>17619</v>
      </c>
      <c r="DV120" s="401">
        <v>0</v>
      </c>
      <c r="DW120" s="401">
        <v>74749</v>
      </c>
      <c r="DX120" s="401">
        <v>17619</v>
      </c>
      <c r="DY120" s="401">
        <v>57650</v>
      </c>
      <c r="DZ120" s="401">
        <v>0</v>
      </c>
      <c r="EA120" s="401">
        <v>0</v>
      </c>
      <c r="EB120" s="401">
        <v>0</v>
      </c>
      <c r="EC120" s="401">
        <v>47000</v>
      </c>
      <c r="ED120" s="401">
        <v>-5000</v>
      </c>
      <c r="EE120" s="401">
        <v>57650</v>
      </c>
      <c r="EF120" s="401">
        <v>0</v>
      </c>
      <c r="EG120" s="401">
        <v>135000</v>
      </c>
      <c r="EH120" s="401">
        <v>0</v>
      </c>
      <c r="EI120" s="401">
        <v>140000</v>
      </c>
      <c r="EJ120" s="401">
        <v>0</v>
      </c>
    </row>
    <row r="121" spans="1:140" x14ac:dyDescent="0.35">
      <c r="A121" s="398" t="s">
        <v>1238</v>
      </c>
      <c r="B121" s="401">
        <v>0</v>
      </c>
      <c r="C121" s="401">
        <v>0</v>
      </c>
      <c r="D121" s="401">
        <v>0</v>
      </c>
      <c r="E121" s="401">
        <v>0</v>
      </c>
      <c r="F121" s="401">
        <v>0</v>
      </c>
      <c r="G121" s="401">
        <v>0</v>
      </c>
      <c r="H121" s="401">
        <v>0</v>
      </c>
      <c r="I121" s="401">
        <v>0</v>
      </c>
      <c r="J121" s="401">
        <v>0</v>
      </c>
      <c r="K121" s="401">
        <v>0</v>
      </c>
      <c r="L121" s="401">
        <v>0</v>
      </c>
      <c r="M121" s="401">
        <v>0</v>
      </c>
      <c r="N121" s="401">
        <v>133</v>
      </c>
      <c r="O121" s="401">
        <v>0</v>
      </c>
      <c r="P121" s="401">
        <v>0</v>
      </c>
      <c r="Q121" s="401">
        <v>975</v>
      </c>
      <c r="R121" s="401">
        <v>0</v>
      </c>
      <c r="S121" s="401">
        <v>0</v>
      </c>
      <c r="T121" s="401">
        <v>0</v>
      </c>
      <c r="U121" s="401">
        <v>0</v>
      </c>
      <c r="V121" s="401">
        <v>0</v>
      </c>
      <c r="W121" s="401">
        <v>0</v>
      </c>
      <c r="X121" s="401">
        <v>0</v>
      </c>
      <c r="Y121" s="401">
        <v>0</v>
      </c>
      <c r="Z121" s="401">
        <v>0</v>
      </c>
      <c r="AA121" s="401">
        <v>0</v>
      </c>
      <c r="AB121" s="401">
        <v>0</v>
      </c>
      <c r="AC121" s="401">
        <v>0</v>
      </c>
      <c r="AD121" s="401">
        <v>0</v>
      </c>
      <c r="AE121" s="401">
        <v>0</v>
      </c>
      <c r="AF121" s="401">
        <v>0</v>
      </c>
      <c r="AG121" s="401">
        <v>0</v>
      </c>
      <c r="AH121" s="401">
        <v>0</v>
      </c>
      <c r="AI121" s="401">
        <v>0</v>
      </c>
      <c r="AJ121" s="401">
        <v>0</v>
      </c>
      <c r="AK121" s="401">
        <v>0</v>
      </c>
      <c r="AL121" s="401">
        <v>0</v>
      </c>
      <c r="AM121" s="401">
        <v>0</v>
      </c>
      <c r="AN121" s="401">
        <v>0</v>
      </c>
      <c r="AO121" s="401">
        <v>60597</v>
      </c>
      <c r="AP121" s="401">
        <v>741</v>
      </c>
      <c r="AQ121" s="401">
        <v>3000</v>
      </c>
      <c r="AR121" s="401">
        <v>73</v>
      </c>
      <c r="AS121" s="401">
        <v>0</v>
      </c>
      <c r="AT121" s="401">
        <v>0</v>
      </c>
      <c r="AU121" s="401">
        <v>1730</v>
      </c>
      <c r="AV121" s="401">
        <v>20</v>
      </c>
      <c r="AW121" s="401">
        <v>0</v>
      </c>
      <c r="AX121" s="401">
        <v>486</v>
      </c>
      <c r="AY121" s="401">
        <v>36</v>
      </c>
      <c r="AZ121" s="401">
        <v>0</v>
      </c>
      <c r="BA121" s="401">
        <v>0</v>
      </c>
      <c r="BB121" s="401">
        <v>0</v>
      </c>
      <c r="BC121" s="401">
        <v>0</v>
      </c>
      <c r="BD121" s="401">
        <v>0</v>
      </c>
      <c r="BE121" s="401">
        <v>0</v>
      </c>
      <c r="BF121" s="401">
        <v>0</v>
      </c>
      <c r="BG121" s="401">
        <v>0</v>
      </c>
      <c r="BH121" s="401">
        <v>0</v>
      </c>
      <c r="BI121" s="401">
        <v>0</v>
      </c>
      <c r="BJ121" s="401">
        <v>0</v>
      </c>
      <c r="BK121" s="401">
        <v>0</v>
      </c>
      <c r="BL121" s="401">
        <v>0</v>
      </c>
      <c r="BM121" s="401">
        <v>576</v>
      </c>
      <c r="BN121" s="401">
        <v>0</v>
      </c>
      <c r="BO121" s="401">
        <v>0</v>
      </c>
      <c r="BP121" s="401">
        <v>0</v>
      </c>
      <c r="BQ121" s="401">
        <v>0</v>
      </c>
      <c r="BR121" s="401">
        <v>0</v>
      </c>
      <c r="BS121" s="401">
        <v>0</v>
      </c>
      <c r="BT121" s="401">
        <v>0</v>
      </c>
      <c r="BU121" s="401">
        <v>0</v>
      </c>
      <c r="BV121" s="401">
        <v>345</v>
      </c>
      <c r="BW121" s="401">
        <v>0</v>
      </c>
      <c r="BX121" s="401">
        <v>0</v>
      </c>
      <c r="BY121" s="401">
        <v>0</v>
      </c>
      <c r="BZ121" s="401">
        <v>0</v>
      </c>
      <c r="CA121" s="401">
        <v>0</v>
      </c>
      <c r="CB121" s="401">
        <v>0</v>
      </c>
      <c r="CC121" s="401">
        <v>0</v>
      </c>
      <c r="CD121" s="401">
        <v>0</v>
      </c>
      <c r="CE121" s="401">
        <v>262</v>
      </c>
      <c r="CF121" s="401">
        <v>0</v>
      </c>
      <c r="CG121" s="401">
        <v>0</v>
      </c>
      <c r="CH121" s="401">
        <v>280</v>
      </c>
      <c r="CI121" s="401">
        <v>0</v>
      </c>
      <c r="CJ121" s="401">
        <v>0</v>
      </c>
      <c r="CK121" s="401">
        <v>0</v>
      </c>
      <c r="CL121" s="401">
        <v>0</v>
      </c>
      <c r="CM121" s="401">
        <v>0</v>
      </c>
      <c r="CN121" s="401">
        <v>0</v>
      </c>
      <c r="CO121" s="401">
        <v>0</v>
      </c>
      <c r="CP121" s="401">
        <v>0</v>
      </c>
      <c r="CQ121" s="401">
        <v>0</v>
      </c>
      <c r="CR121" s="401">
        <v>0</v>
      </c>
      <c r="CS121" s="401">
        <v>0</v>
      </c>
      <c r="CT121" s="401">
        <v>0</v>
      </c>
      <c r="CU121" s="401">
        <v>0</v>
      </c>
      <c r="CV121" s="401">
        <v>0</v>
      </c>
      <c r="CW121" s="401">
        <v>0</v>
      </c>
      <c r="CX121" s="401">
        <v>0</v>
      </c>
      <c r="CY121" s="401">
        <v>0</v>
      </c>
      <c r="CZ121" s="401">
        <v>0</v>
      </c>
      <c r="DA121" s="401">
        <v>0</v>
      </c>
      <c r="DB121" s="401">
        <v>0</v>
      </c>
      <c r="DC121" s="401">
        <v>0</v>
      </c>
      <c r="DD121" s="401">
        <v>0</v>
      </c>
      <c r="DE121" s="401">
        <v>0</v>
      </c>
      <c r="DF121" s="401">
        <v>0</v>
      </c>
      <c r="DG121" s="401">
        <v>0</v>
      </c>
      <c r="DH121" s="401">
        <v>0</v>
      </c>
      <c r="DI121" s="401">
        <v>4801</v>
      </c>
      <c r="DJ121" s="401">
        <v>0</v>
      </c>
      <c r="DK121" s="401">
        <v>0</v>
      </c>
      <c r="DL121" s="401">
        <v>758</v>
      </c>
      <c r="DM121" s="401">
        <v>0</v>
      </c>
      <c r="DN121" s="401">
        <v>570</v>
      </c>
      <c r="DO121" s="401">
        <v>0</v>
      </c>
      <c r="DP121" s="401">
        <v>0</v>
      </c>
      <c r="DQ121" s="401">
        <v>0</v>
      </c>
      <c r="DR121" s="401">
        <v>8185</v>
      </c>
      <c r="DS121" s="401">
        <v>20106</v>
      </c>
      <c r="DT121" s="401">
        <v>14244</v>
      </c>
      <c r="DU121" s="401">
        <v>29278</v>
      </c>
      <c r="DV121" s="401">
        <v>0</v>
      </c>
      <c r="DW121" s="401">
        <v>394362</v>
      </c>
      <c r="DX121" s="401">
        <v>25601</v>
      </c>
      <c r="DY121" s="401">
        <v>331147</v>
      </c>
      <c r="DZ121" s="401">
        <v>-3990</v>
      </c>
      <c r="EA121" s="401">
        <v>188</v>
      </c>
      <c r="EB121" s="401">
        <v>0</v>
      </c>
      <c r="EC121" s="401">
        <v>29959</v>
      </c>
      <c r="ED121" s="401">
        <v>-60376</v>
      </c>
      <c r="EE121" s="401">
        <v>331335</v>
      </c>
      <c r="EF121" s="401">
        <v>-3990</v>
      </c>
      <c r="EG121" s="401">
        <v>346873</v>
      </c>
      <c r="EH121" s="401">
        <v>9239</v>
      </c>
      <c r="EI121" s="401">
        <v>430000</v>
      </c>
      <c r="EJ121" s="401">
        <v>20000</v>
      </c>
    </row>
    <row r="122" spans="1:140" x14ac:dyDescent="0.35">
      <c r="A122" s="398" t="s">
        <v>1487</v>
      </c>
      <c r="B122" s="401">
        <v>0</v>
      </c>
      <c r="C122" s="401">
        <v>0</v>
      </c>
      <c r="D122" s="401">
        <v>0</v>
      </c>
      <c r="E122" s="401">
        <v>0</v>
      </c>
      <c r="F122" s="401">
        <v>0</v>
      </c>
      <c r="G122" s="401">
        <v>0</v>
      </c>
      <c r="H122" s="401">
        <v>0</v>
      </c>
      <c r="I122" s="401">
        <v>0</v>
      </c>
      <c r="J122" s="401">
        <v>0</v>
      </c>
      <c r="K122" s="401">
        <v>0</v>
      </c>
      <c r="L122" s="401">
        <v>0</v>
      </c>
      <c r="M122" s="401">
        <v>0</v>
      </c>
      <c r="N122" s="401">
        <v>0</v>
      </c>
      <c r="O122" s="401">
        <v>0</v>
      </c>
      <c r="P122" s="401">
        <v>0</v>
      </c>
      <c r="Q122" s="401">
        <v>0</v>
      </c>
      <c r="R122" s="401">
        <v>0</v>
      </c>
      <c r="S122" s="401">
        <v>0</v>
      </c>
      <c r="T122" s="401">
        <v>0</v>
      </c>
      <c r="U122" s="401">
        <v>0</v>
      </c>
      <c r="V122" s="401">
        <v>0</v>
      </c>
      <c r="W122" s="401">
        <v>0</v>
      </c>
      <c r="X122" s="401">
        <v>0</v>
      </c>
      <c r="Y122" s="401">
        <v>0</v>
      </c>
      <c r="Z122" s="401">
        <v>0</v>
      </c>
      <c r="AA122" s="401">
        <v>0</v>
      </c>
      <c r="AB122" s="401">
        <v>0</v>
      </c>
      <c r="AC122" s="401">
        <v>0</v>
      </c>
      <c r="AD122" s="401">
        <v>0</v>
      </c>
      <c r="AE122" s="401">
        <v>0</v>
      </c>
      <c r="AF122" s="401">
        <v>0</v>
      </c>
      <c r="AG122" s="401">
        <v>0</v>
      </c>
      <c r="AH122" s="401">
        <v>0</v>
      </c>
      <c r="AI122" s="401">
        <v>0</v>
      </c>
      <c r="AJ122" s="401">
        <v>0</v>
      </c>
      <c r="AK122" s="401">
        <v>0</v>
      </c>
      <c r="AL122" s="401">
        <v>0</v>
      </c>
      <c r="AM122" s="401">
        <v>0</v>
      </c>
      <c r="AN122" s="401">
        <v>0</v>
      </c>
      <c r="AO122" s="401">
        <v>0</v>
      </c>
      <c r="AP122" s="401">
        <v>749</v>
      </c>
      <c r="AQ122" s="401">
        <v>0</v>
      </c>
      <c r="AR122" s="401">
        <v>0</v>
      </c>
      <c r="AS122" s="401">
        <v>0</v>
      </c>
      <c r="AT122" s="401">
        <v>0</v>
      </c>
      <c r="AU122" s="401">
        <v>421</v>
      </c>
      <c r="AV122" s="401">
        <v>0</v>
      </c>
      <c r="AW122" s="401">
        <v>0</v>
      </c>
      <c r="AX122" s="401">
        <v>366</v>
      </c>
      <c r="AY122" s="401">
        <v>0</v>
      </c>
      <c r="AZ122" s="401">
        <v>0</v>
      </c>
      <c r="BA122" s="401">
        <v>0</v>
      </c>
      <c r="BB122" s="401">
        <v>0</v>
      </c>
      <c r="BC122" s="401">
        <v>0</v>
      </c>
      <c r="BD122" s="401">
        <v>0</v>
      </c>
      <c r="BE122" s="401">
        <v>0</v>
      </c>
      <c r="BF122" s="401">
        <v>0</v>
      </c>
      <c r="BG122" s="401">
        <v>0</v>
      </c>
      <c r="BH122" s="401">
        <v>0</v>
      </c>
      <c r="BI122" s="401">
        <v>0</v>
      </c>
      <c r="BJ122" s="401">
        <v>0</v>
      </c>
      <c r="BK122" s="401">
        <v>0</v>
      </c>
      <c r="BL122" s="401">
        <v>0</v>
      </c>
      <c r="BM122" s="401">
        <v>0</v>
      </c>
      <c r="BN122" s="401">
        <v>0</v>
      </c>
      <c r="BO122" s="401">
        <v>0</v>
      </c>
      <c r="BP122" s="401">
        <v>0</v>
      </c>
      <c r="BQ122" s="401">
        <v>0</v>
      </c>
      <c r="BR122" s="401">
        <v>0</v>
      </c>
      <c r="BS122" s="401">
        <v>0</v>
      </c>
      <c r="BT122" s="401">
        <v>0</v>
      </c>
      <c r="BU122" s="401">
        <v>0</v>
      </c>
      <c r="BV122" s="401">
        <v>0</v>
      </c>
      <c r="BW122" s="401">
        <v>0</v>
      </c>
      <c r="BX122" s="401">
        <v>0</v>
      </c>
      <c r="BY122" s="401">
        <v>0</v>
      </c>
      <c r="BZ122" s="401">
        <v>0</v>
      </c>
      <c r="CA122" s="401">
        <v>0</v>
      </c>
      <c r="CB122" s="401">
        <v>0</v>
      </c>
      <c r="CC122" s="401">
        <v>0</v>
      </c>
      <c r="CD122" s="401">
        <v>0</v>
      </c>
      <c r="CE122" s="401">
        <v>0</v>
      </c>
      <c r="CF122" s="401">
        <v>0</v>
      </c>
      <c r="CG122" s="401">
        <v>0</v>
      </c>
      <c r="CH122" s="401">
        <v>0</v>
      </c>
      <c r="CI122" s="401">
        <v>0</v>
      </c>
      <c r="CJ122" s="401">
        <v>0</v>
      </c>
      <c r="CK122" s="401">
        <v>0</v>
      </c>
      <c r="CL122" s="401">
        <v>0</v>
      </c>
      <c r="CM122" s="401">
        <v>0</v>
      </c>
      <c r="CN122" s="401">
        <v>0</v>
      </c>
      <c r="CO122" s="401">
        <v>0</v>
      </c>
      <c r="CP122" s="401">
        <v>0</v>
      </c>
      <c r="CQ122" s="401">
        <v>0</v>
      </c>
      <c r="CR122" s="401">
        <v>0</v>
      </c>
      <c r="CS122" s="401">
        <v>0</v>
      </c>
      <c r="CT122" s="401">
        <v>0</v>
      </c>
      <c r="CU122" s="401">
        <v>0</v>
      </c>
      <c r="CV122" s="401">
        <v>0</v>
      </c>
      <c r="CW122" s="401">
        <v>19520</v>
      </c>
      <c r="CX122" s="401">
        <v>0</v>
      </c>
      <c r="CY122" s="401">
        <v>0</v>
      </c>
      <c r="CZ122" s="401">
        <v>0</v>
      </c>
      <c r="DA122" s="401">
        <v>0</v>
      </c>
      <c r="DB122" s="401">
        <v>0</v>
      </c>
      <c r="DC122" s="401">
        <v>0</v>
      </c>
      <c r="DD122" s="401">
        <v>0</v>
      </c>
      <c r="DE122" s="401">
        <v>0</v>
      </c>
      <c r="DF122" s="401">
        <v>0</v>
      </c>
      <c r="DG122" s="401">
        <v>0</v>
      </c>
      <c r="DH122" s="401">
        <v>0</v>
      </c>
      <c r="DI122" s="401">
        <v>230</v>
      </c>
      <c r="DJ122" s="401">
        <v>0</v>
      </c>
      <c r="DK122" s="401">
        <v>0</v>
      </c>
      <c r="DL122" s="401">
        <v>0</v>
      </c>
      <c r="DM122" s="401">
        <v>0</v>
      </c>
      <c r="DN122" s="401">
        <v>0</v>
      </c>
      <c r="DO122" s="401">
        <v>0</v>
      </c>
      <c r="DP122" s="401">
        <v>0</v>
      </c>
      <c r="DQ122" s="401">
        <v>0</v>
      </c>
      <c r="DR122" s="401">
        <v>1102</v>
      </c>
      <c r="DS122" s="401">
        <v>8386</v>
      </c>
      <c r="DT122" s="401">
        <v>398</v>
      </c>
      <c r="DU122" s="401">
        <v>11400</v>
      </c>
      <c r="DV122" s="401">
        <v>0</v>
      </c>
      <c r="DW122" s="401">
        <v>41650</v>
      </c>
      <c r="DX122" s="401">
        <v>11961</v>
      </c>
      <c r="DY122" s="401">
        <v>0</v>
      </c>
      <c r="DZ122" s="401">
        <v>0</v>
      </c>
      <c r="EA122" s="401">
        <v>0</v>
      </c>
      <c r="EB122" s="401">
        <v>0</v>
      </c>
      <c r="EC122" s="401">
        <v>49000</v>
      </c>
      <c r="ED122" s="401">
        <v>-17000</v>
      </c>
      <c r="EE122" s="401">
        <v>0</v>
      </c>
      <c r="EF122" s="401">
        <v>0</v>
      </c>
      <c r="EG122" s="401">
        <v>70000</v>
      </c>
      <c r="EH122" s="401">
        <v>0</v>
      </c>
      <c r="EI122" s="401">
        <v>75000</v>
      </c>
      <c r="EJ122" s="401">
        <v>0</v>
      </c>
    </row>
    <row r="123" spans="1:140" x14ac:dyDescent="0.35">
      <c r="A123" s="398" t="s">
        <v>1711</v>
      </c>
      <c r="B123" s="401">
        <v>0</v>
      </c>
      <c r="C123" s="401">
        <v>0</v>
      </c>
      <c r="D123" s="401">
        <v>0</v>
      </c>
      <c r="E123" s="401">
        <v>0</v>
      </c>
      <c r="F123" s="401">
        <v>0</v>
      </c>
      <c r="G123" s="401">
        <v>0</v>
      </c>
      <c r="H123" s="401">
        <v>0</v>
      </c>
      <c r="I123" s="401">
        <v>0</v>
      </c>
      <c r="J123" s="401">
        <v>0</v>
      </c>
      <c r="K123" s="401">
        <v>0</v>
      </c>
      <c r="L123" s="401">
        <v>0</v>
      </c>
      <c r="M123" s="401">
        <v>0</v>
      </c>
      <c r="N123" s="401">
        <v>0</v>
      </c>
      <c r="O123" s="401">
        <v>0</v>
      </c>
      <c r="P123" s="401">
        <v>0</v>
      </c>
      <c r="Q123" s="401">
        <v>804</v>
      </c>
      <c r="R123" s="401">
        <v>0</v>
      </c>
      <c r="S123" s="401">
        <v>0</v>
      </c>
      <c r="T123" s="401">
        <v>0</v>
      </c>
      <c r="U123" s="401">
        <v>0</v>
      </c>
      <c r="V123" s="401">
        <v>0</v>
      </c>
      <c r="W123" s="401">
        <v>0</v>
      </c>
      <c r="X123" s="401">
        <v>0</v>
      </c>
      <c r="Y123" s="401">
        <v>0</v>
      </c>
      <c r="Z123" s="401">
        <v>0</v>
      </c>
      <c r="AA123" s="401">
        <v>0</v>
      </c>
      <c r="AB123" s="401">
        <v>0</v>
      </c>
      <c r="AC123" s="401">
        <v>0</v>
      </c>
      <c r="AD123" s="401">
        <v>0</v>
      </c>
      <c r="AE123" s="401">
        <v>0</v>
      </c>
      <c r="AF123" s="401">
        <v>0</v>
      </c>
      <c r="AG123" s="401">
        <v>0</v>
      </c>
      <c r="AH123" s="401">
        <v>0</v>
      </c>
      <c r="AI123" s="401">
        <v>0</v>
      </c>
      <c r="AJ123" s="401">
        <v>0</v>
      </c>
      <c r="AK123" s="401">
        <v>0</v>
      </c>
      <c r="AL123" s="401">
        <v>0</v>
      </c>
      <c r="AM123" s="401">
        <v>0</v>
      </c>
      <c r="AN123" s="401">
        <v>0</v>
      </c>
      <c r="AO123" s="401">
        <v>0</v>
      </c>
      <c r="AP123" s="401">
        <v>1274</v>
      </c>
      <c r="AQ123" s="401">
        <v>0</v>
      </c>
      <c r="AR123" s="401">
        <v>2078</v>
      </c>
      <c r="AS123" s="401">
        <v>0</v>
      </c>
      <c r="AT123" s="401">
        <v>0</v>
      </c>
      <c r="AU123" s="401">
        <v>17151</v>
      </c>
      <c r="AV123" s="401">
        <v>0</v>
      </c>
      <c r="AW123" s="401">
        <v>0</v>
      </c>
      <c r="AX123" s="401">
        <v>1061</v>
      </c>
      <c r="AY123" s="401">
        <v>0</v>
      </c>
      <c r="AZ123" s="401">
        <v>0</v>
      </c>
      <c r="BA123" s="401">
        <v>0</v>
      </c>
      <c r="BB123" s="401">
        <v>0</v>
      </c>
      <c r="BC123" s="401">
        <v>0</v>
      </c>
      <c r="BD123" s="401">
        <v>0</v>
      </c>
      <c r="BE123" s="401">
        <v>0</v>
      </c>
      <c r="BF123" s="401">
        <v>0</v>
      </c>
      <c r="BG123" s="401">
        <v>50</v>
      </c>
      <c r="BH123" s="401">
        <v>0</v>
      </c>
      <c r="BI123" s="401">
        <v>0</v>
      </c>
      <c r="BJ123" s="401">
        <v>0</v>
      </c>
      <c r="BK123" s="401">
        <v>0</v>
      </c>
      <c r="BL123" s="401">
        <v>0</v>
      </c>
      <c r="BM123" s="401">
        <v>0</v>
      </c>
      <c r="BN123" s="401">
        <v>0</v>
      </c>
      <c r="BO123" s="401">
        <v>0</v>
      </c>
      <c r="BP123" s="401">
        <v>0</v>
      </c>
      <c r="BQ123" s="401">
        <v>0</v>
      </c>
      <c r="BR123" s="401">
        <v>0</v>
      </c>
      <c r="BS123" s="401">
        <v>0</v>
      </c>
      <c r="BT123" s="401">
        <v>0</v>
      </c>
      <c r="BU123" s="401">
        <v>0</v>
      </c>
      <c r="BV123" s="401">
        <v>0</v>
      </c>
      <c r="BW123" s="401">
        <v>0</v>
      </c>
      <c r="BX123" s="401">
        <v>0</v>
      </c>
      <c r="BY123" s="401">
        <v>0</v>
      </c>
      <c r="BZ123" s="401">
        <v>0</v>
      </c>
      <c r="CA123" s="401">
        <v>0</v>
      </c>
      <c r="CB123" s="401">
        <v>0</v>
      </c>
      <c r="CC123" s="401">
        <v>0</v>
      </c>
      <c r="CD123" s="401">
        <v>0</v>
      </c>
      <c r="CE123" s="401">
        <v>90</v>
      </c>
      <c r="CF123" s="401">
        <v>0</v>
      </c>
      <c r="CG123" s="401">
        <v>0</v>
      </c>
      <c r="CH123" s="401">
        <v>0</v>
      </c>
      <c r="CI123" s="401">
        <v>0</v>
      </c>
      <c r="CJ123" s="401">
        <v>0</v>
      </c>
      <c r="CK123" s="401">
        <v>0</v>
      </c>
      <c r="CL123" s="401">
        <v>0</v>
      </c>
      <c r="CM123" s="401">
        <v>0</v>
      </c>
      <c r="CN123" s="401">
        <v>0</v>
      </c>
      <c r="CO123" s="401">
        <v>0</v>
      </c>
      <c r="CP123" s="401">
        <v>0</v>
      </c>
      <c r="CQ123" s="401">
        <v>0</v>
      </c>
      <c r="CR123" s="401">
        <v>0</v>
      </c>
      <c r="CS123" s="401">
        <v>0</v>
      </c>
      <c r="CT123" s="401">
        <v>0</v>
      </c>
      <c r="CU123" s="401">
        <v>0</v>
      </c>
      <c r="CV123" s="401">
        <v>0</v>
      </c>
      <c r="CW123" s="401">
        <v>0</v>
      </c>
      <c r="CX123" s="401">
        <v>0</v>
      </c>
      <c r="CY123" s="401">
        <v>0</v>
      </c>
      <c r="CZ123" s="401">
        <v>0</v>
      </c>
      <c r="DA123" s="401">
        <v>0</v>
      </c>
      <c r="DB123" s="401">
        <v>0</v>
      </c>
      <c r="DC123" s="401">
        <v>0</v>
      </c>
      <c r="DD123" s="401">
        <v>0</v>
      </c>
      <c r="DE123" s="401">
        <v>0</v>
      </c>
      <c r="DF123" s="401">
        <v>0</v>
      </c>
      <c r="DG123" s="401">
        <v>0</v>
      </c>
      <c r="DH123" s="401">
        <v>0</v>
      </c>
      <c r="DI123" s="401">
        <v>1075</v>
      </c>
      <c r="DJ123" s="401">
        <v>0</v>
      </c>
      <c r="DK123" s="401">
        <v>0</v>
      </c>
      <c r="DL123" s="401">
        <v>0</v>
      </c>
      <c r="DM123" s="401">
        <v>0</v>
      </c>
      <c r="DN123" s="401">
        <v>0</v>
      </c>
      <c r="DO123" s="401">
        <v>0</v>
      </c>
      <c r="DP123" s="401">
        <v>0</v>
      </c>
      <c r="DQ123" s="401">
        <v>0</v>
      </c>
      <c r="DR123" s="401">
        <v>8696</v>
      </c>
      <c r="DS123" s="401">
        <v>903</v>
      </c>
      <c r="DT123" s="401">
        <v>0</v>
      </c>
      <c r="DU123" s="401">
        <v>13984</v>
      </c>
      <c r="DV123" s="401">
        <v>0</v>
      </c>
      <c r="DW123" s="401">
        <v>11839</v>
      </c>
      <c r="DX123" s="401">
        <v>13984</v>
      </c>
      <c r="DY123" s="401">
        <v>325</v>
      </c>
      <c r="DZ123" s="401">
        <v>-22</v>
      </c>
      <c r="EA123" s="401">
        <v>0</v>
      </c>
      <c r="EB123" s="401">
        <v>0</v>
      </c>
      <c r="EC123" s="401">
        <v>21000</v>
      </c>
      <c r="ED123" s="401">
        <v>-25000</v>
      </c>
      <c r="EE123" s="401">
        <v>325</v>
      </c>
      <c r="EF123" s="401">
        <v>-22</v>
      </c>
      <c r="EG123" s="401">
        <v>2000</v>
      </c>
      <c r="EH123" s="401">
        <v>0</v>
      </c>
      <c r="EI123" s="401">
        <v>7000</v>
      </c>
      <c r="EJ123" s="401">
        <v>0</v>
      </c>
    </row>
    <row r="124" spans="1:140" x14ac:dyDescent="0.35">
      <c r="A124" s="398" t="s">
        <v>2053</v>
      </c>
      <c r="B124" s="401">
        <v>0</v>
      </c>
      <c r="C124" s="401">
        <v>0</v>
      </c>
      <c r="D124" s="401">
        <v>0</v>
      </c>
      <c r="E124" s="401">
        <v>0</v>
      </c>
      <c r="F124" s="401">
        <v>0</v>
      </c>
      <c r="G124" s="401">
        <v>0</v>
      </c>
      <c r="H124" s="401">
        <v>0</v>
      </c>
      <c r="I124" s="401">
        <v>0</v>
      </c>
      <c r="J124" s="401">
        <v>0</v>
      </c>
      <c r="K124" s="401">
        <v>0</v>
      </c>
      <c r="L124" s="401">
        <v>0</v>
      </c>
      <c r="M124" s="401">
        <v>0</v>
      </c>
      <c r="N124" s="401">
        <v>288</v>
      </c>
      <c r="O124" s="401">
        <v>0</v>
      </c>
      <c r="P124" s="401">
        <v>0</v>
      </c>
      <c r="Q124" s="401">
        <v>292</v>
      </c>
      <c r="R124" s="401">
        <v>0</v>
      </c>
      <c r="S124" s="401">
        <v>0</v>
      </c>
      <c r="T124" s="401">
        <v>0</v>
      </c>
      <c r="U124" s="401">
        <v>0</v>
      </c>
      <c r="V124" s="401">
        <v>0</v>
      </c>
      <c r="W124" s="401">
        <v>0</v>
      </c>
      <c r="X124" s="401">
        <v>0</v>
      </c>
      <c r="Y124" s="401">
        <v>0</v>
      </c>
      <c r="Z124" s="401">
        <v>0</v>
      </c>
      <c r="AA124" s="401">
        <v>0</v>
      </c>
      <c r="AB124" s="401">
        <v>0</v>
      </c>
      <c r="AC124" s="401">
        <v>0</v>
      </c>
      <c r="AD124" s="401">
        <v>0</v>
      </c>
      <c r="AE124" s="401">
        <v>0</v>
      </c>
      <c r="AF124" s="401">
        <v>0</v>
      </c>
      <c r="AG124" s="401">
        <v>0</v>
      </c>
      <c r="AH124" s="401">
        <v>0</v>
      </c>
      <c r="AI124" s="401">
        <v>0</v>
      </c>
      <c r="AJ124" s="401">
        <v>0</v>
      </c>
      <c r="AK124" s="401">
        <v>0</v>
      </c>
      <c r="AL124" s="401">
        <v>0</v>
      </c>
      <c r="AM124" s="401">
        <v>0</v>
      </c>
      <c r="AN124" s="401">
        <v>0</v>
      </c>
      <c r="AO124" s="401">
        <v>0</v>
      </c>
      <c r="AP124" s="401">
        <v>588</v>
      </c>
      <c r="AQ124" s="401">
        <v>0</v>
      </c>
      <c r="AR124" s="401">
        <v>184</v>
      </c>
      <c r="AS124" s="401">
        <v>3</v>
      </c>
      <c r="AT124" s="401">
        <v>0</v>
      </c>
      <c r="AU124" s="401">
        <v>139</v>
      </c>
      <c r="AV124" s="401">
        <v>0</v>
      </c>
      <c r="AW124" s="401">
        <v>0</v>
      </c>
      <c r="AX124" s="401">
        <v>1196</v>
      </c>
      <c r="AY124" s="401">
        <v>0</v>
      </c>
      <c r="AZ124" s="401">
        <v>0</v>
      </c>
      <c r="BA124" s="401">
        <v>0</v>
      </c>
      <c r="BB124" s="401">
        <v>0</v>
      </c>
      <c r="BC124" s="401">
        <v>0</v>
      </c>
      <c r="BD124" s="401">
        <v>0</v>
      </c>
      <c r="BE124" s="401">
        <v>0</v>
      </c>
      <c r="BF124" s="401">
        <v>0</v>
      </c>
      <c r="BG124" s="401">
        <v>5</v>
      </c>
      <c r="BH124" s="401">
        <v>0</v>
      </c>
      <c r="BI124" s="401">
        <v>0</v>
      </c>
      <c r="BJ124" s="401">
        <v>0</v>
      </c>
      <c r="BK124" s="401">
        <v>0</v>
      </c>
      <c r="BL124" s="401">
        <v>0</v>
      </c>
      <c r="BM124" s="401">
        <v>12</v>
      </c>
      <c r="BN124" s="401">
        <v>0</v>
      </c>
      <c r="BO124" s="401">
        <v>0</v>
      </c>
      <c r="BP124" s="401">
        <v>0</v>
      </c>
      <c r="BQ124" s="401">
        <v>0</v>
      </c>
      <c r="BR124" s="401">
        <v>0</v>
      </c>
      <c r="BS124" s="401">
        <v>0</v>
      </c>
      <c r="BT124" s="401">
        <v>0</v>
      </c>
      <c r="BU124" s="401">
        <v>0</v>
      </c>
      <c r="BV124" s="401">
        <v>0</v>
      </c>
      <c r="BW124" s="401">
        <v>0</v>
      </c>
      <c r="BX124" s="401">
        <v>0</v>
      </c>
      <c r="BY124" s="401">
        <v>0</v>
      </c>
      <c r="BZ124" s="401">
        <v>0</v>
      </c>
      <c r="CA124" s="401">
        <v>0</v>
      </c>
      <c r="CB124" s="401">
        <v>0</v>
      </c>
      <c r="CC124" s="401">
        <v>0</v>
      </c>
      <c r="CD124" s="401">
        <v>0</v>
      </c>
      <c r="CE124" s="401">
        <v>1426</v>
      </c>
      <c r="CF124" s="401">
        <v>0</v>
      </c>
      <c r="CG124" s="401">
        <v>0</v>
      </c>
      <c r="CH124" s="401">
        <v>25</v>
      </c>
      <c r="CI124" s="401">
        <v>0</v>
      </c>
      <c r="CJ124" s="401">
        <v>0</v>
      </c>
      <c r="CK124" s="401">
        <v>0</v>
      </c>
      <c r="CL124" s="401">
        <v>0</v>
      </c>
      <c r="CM124" s="401">
        <v>0</v>
      </c>
      <c r="CN124" s="401">
        <v>0</v>
      </c>
      <c r="CO124" s="401">
        <v>0</v>
      </c>
      <c r="CP124" s="401">
        <v>0</v>
      </c>
      <c r="CQ124" s="401">
        <v>0</v>
      </c>
      <c r="CR124" s="401">
        <v>0</v>
      </c>
      <c r="CS124" s="401">
        <v>0</v>
      </c>
      <c r="CT124" s="401">
        <v>0</v>
      </c>
      <c r="CU124" s="401">
        <v>0</v>
      </c>
      <c r="CV124" s="401">
        <v>0</v>
      </c>
      <c r="CW124" s="401">
        <v>0</v>
      </c>
      <c r="CX124" s="401">
        <v>0</v>
      </c>
      <c r="CY124" s="401">
        <v>0</v>
      </c>
      <c r="CZ124" s="401">
        <v>0</v>
      </c>
      <c r="DA124" s="401">
        <v>0</v>
      </c>
      <c r="DB124" s="401">
        <v>0</v>
      </c>
      <c r="DC124" s="401">
        <v>0</v>
      </c>
      <c r="DD124" s="401">
        <v>0</v>
      </c>
      <c r="DE124" s="401">
        <v>0</v>
      </c>
      <c r="DF124" s="401">
        <v>0</v>
      </c>
      <c r="DG124" s="401">
        <v>0</v>
      </c>
      <c r="DH124" s="401">
        <v>0</v>
      </c>
      <c r="DI124" s="401">
        <v>656</v>
      </c>
      <c r="DJ124" s="401">
        <v>0</v>
      </c>
      <c r="DK124" s="401">
        <v>0</v>
      </c>
      <c r="DL124" s="401">
        <v>153</v>
      </c>
      <c r="DM124" s="401">
        <v>0</v>
      </c>
      <c r="DN124" s="401">
        <v>0</v>
      </c>
      <c r="DO124" s="401">
        <v>410</v>
      </c>
      <c r="DP124" s="401">
        <v>0</v>
      </c>
      <c r="DQ124" s="401">
        <v>0</v>
      </c>
      <c r="DR124" s="401">
        <v>1007</v>
      </c>
      <c r="DS124" s="401">
        <v>1000</v>
      </c>
      <c r="DT124" s="401">
        <v>0</v>
      </c>
      <c r="DU124" s="401">
        <v>3370</v>
      </c>
      <c r="DV124" s="401">
        <v>0</v>
      </c>
      <c r="DW124" s="401">
        <v>39508</v>
      </c>
      <c r="DX124" s="401">
        <v>2957</v>
      </c>
      <c r="DY124" s="401">
        <v>8000</v>
      </c>
      <c r="DZ124" s="401">
        <v>0</v>
      </c>
      <c r="EA124" s="401">
        <v>0</v>
      </c>
      <c r="EB124" s="401">
        <v>0</v>
      </c>
      <c r="EC124" s="401">
        <v>27246</v>
      </c>
      <c r="ED124" s="401">
        <v>-6945</v>
      </c>
      <c r="EE124" s="401">
        <v>8000</v>
      </c>
      <c r="EF124" s="401">
        <v>0</v>
      </c>
      <c r="EG124" s="401">
        <v>20000</v>
      </c>
      <c r="EH124" s="401">
        <v>0</v>
      </c>
      <c r="EI124" s="401">
        <v>25000</v>
      </c>
      <c r="EJ124" s="401">
        <v>0</v>
      </c>
    </row>
    <row r="125" spans="1:140" x14ac:dyDescent="0.35">
      <c r="A125" s="398" t="s">
        <v>2110</v>
      </c>
      <c r="B125" s="401">
        <v>0</v>
      </c>
      <c r="C125" s="401">
        <v>0</v>
      </c>
      <c r="D125" s="401">
        <v>0</v>
      </c>
      <c r="E125" s="401">
        <v>0</v>
      </c>
      <c r="F125" s="401">
        <v>0</v>
      </c>
      <c r="G125" s="401">
        <v>0</v>
      </c>
      <c r="H125" s="401">
        <v>0</v>
      </c>
      <c r="I125" s="401">
        <v>0</v>
      </c>
      <c r="J125" s="401">
        <v>0</v>
      </c>
      <c r="K125" s="401">
        <v>0</v>
      </c>
      <c r="L125" s="401">
        <v>0</v>
      </c>
      <c r="M125" s="401">
        <v>0</v>
      </c>
      <c r="N125" s="401">
        <v>780</v>
      </c>
      <c r="O125" s="401">
        <v>0</v>
      </c>
      <c r="P125" s="401">
        <v>0</v>
      </c>
      <c r="Q125" s="401">
        <v>0</v>
      </c>
      <c r="R125" s="401">
        <v>0</v>
      </c>
      <c r="S125" s="401">
        <v>0</v>
      </c>
      <c r="T125" s="401">
        <v>40</v>
      </c>
      <c r="U125" s="401">
        <v>0</v>
      </c>
      <c r="V125" s="401">
        <v>0</v>
      </c>
      <c r="W125" s="401">
        <v>0</v>
      </c>
      <c r="X125" s="401">
        <v>0</v>
      </c>
      <c r="Y125" s="401">
        <v>0</v>
      </c>
      <c r="Z125" s="401">
        <v>0</v>
      </c>
      <c r="AA125" s="401">
        <v>0</v>
      </c>
      <c r="AB125" s="401">
        <v>0</v>
      </c>
      <c r="AC125" s="401">
        <v>0</v>
      </c>
      <c r="AD125" s="401">
        <v>0</v>
      </c>
      <c r="AE125" s="401">
        <v>0</v>
      </c>
      <c r="AF125" s="401">
        <v>0</v>
      </c>
      <c r="AG125" s="401">
        <v>0</v>
      </c>
      <c r="AH125" s="401">
        <v>0</v>
      </c>
      <c r="AI125" s="401">
        <v>0</v>
      </c>
      <c r="AJ125" s="401">
        <v>0</v>
      </c>
      <c r="AK125" s="401">
        <v>0</v>
      </c>
      <c r="AL125" s="401">
        <v>0</v>
      </c>
      <c r="AM125" s="401">
        <v>0</v>
      </c>
      <c r="AN125" s="401">
        <v>0</v>
      </c>
      <c r="AO125" s="401">
        <v>3399</v>
      </c>
      <c r="AP125" s="401">
        <v>200</v>
      </c>
      <c r="AQ125" s="401">
        <v>0</v>
      </c>
      <c r="AR125" s="401">
        <v>4925</v>
      </c>
      <c r="AS125" s="401">
        <v>75</v>
      </c>
      <c r="AT125" s="401">
        <v>0</v>
      </c>
      <c r="AU125" s="401">
        <v>90</v>
      </c>
      <c r="AV125" s="401">
        <v>75</v>
      </c>
      <c r="AW125" s="401">
        <v>0</v>
      </c>
      <c r="AX125" s="401">
        <v>641</v>
      </c>
      <c r="AY125" s="401">
        <v>75</v>
      </c>
      <c r="AZ125" s="401">
        <v>0</v>
      </c>
      <c r="BA125" s="401">
        <v>0</v>
      </c>
      <c r="BB125" s="401">
        <v>0</v>
      </c>
      <c r="BC125" s="401">
        <v>0</v>
      </c>
      <c r="BD125" s="401">
        <v>0</v>
      </c>
      <c r="BE125" s="401">
        <v>0</v>
      </c>
      <c r="BF125" s="401">
        <v>0</v>
      </c>
      <c r="BG125" s="401">
        <v>60</v>
      </c>
      <c r="BH125" s="401">
        <v>0</v>
      </c>
      <c r="BI125" s="401">
        <v>0</v>
      </c>
      <c r="BJ125" s="401">
        <v>0</v>
      </c>
      <c r="BK125" s="401">
        <v>0</v>
      </c>
      <c r="BL125" s="401">
        <v>0</v>
      </c>
      <c r="BM125" s="401">
        <v>25</v>
      </c>
      <c r="BN125" s="401">
        <v>0</v>
      </c>
      <c r="BO125" s="401">
        <v>0</v>
      </c>
      <c r="BP125" s="401">
        <v>0</v>
      </c>
      <c r="BQ125" s="401">
        <v>0</v>
      </c>
      <c r="BR125" s="401">
        <v>0</v>
      </c>
      <c r="BS125" s="401">
        <v>0</v>
      </c>
      <c r="BT125" s="401">
        <v>0</v>
      </c>
      <c r="BU125" s="401">
        <v>0</v>
      </c>
      <c r="BV125" s="401">
        <v>0</v>
      </c>
      <c r="BW125" s="401">
        <v>0</v>
      </c>
      <c r="BX125" s="401">
        <v>0</v>
      </c>
      <c r="BY125" s="401">
        <v>0</v>
      </c>
      <c r="BZ125" s="401">
        <v>0</v>
      </c>
      <c r="CA125" s="401">
        <v>0</v>
      </c>
      <c r="CB125" s="401">
        <v>320</v>
      </c>
      <c r="CC125" s="401">
        <v>0</v>
      </c>
      <c r="CD125" s="401">
        <v>0</v>
      </c>
      <c r="CE125" s="401">
        <v>250</v>
      </c>
      <c r="CF125" s="401">
        <v>0</v>
      </c>
      <c r="CG125" s="401">
        <v>0</v>
      </c>
      <c r="CH125" s="401">
        <v>0</v>
      </c>
      <c r="CI125" s="401">
        <v>0</v>
      </c>
      <c r="CJ125" s="401">
        <v>0</v>
      </c>
      <c r="CK125" s="401">
        <v>0</v>
      </c>
      <c r="CL125" s="401">
        <v>0</v>
      </c>
      <c r="CM125" s="401">
        <v>0</v>
      </c>
      <c r="CN125" s="401">
        <v>0</v>
      </c>
      <c r="CO125" s="401">
        <v>0</v>
      </c>
      <c r="CP125" s="401">
        <v>0</v>
      </c>
      <c r="CQ125" s="401">
        <v>0</v>
      </c>
      <c r="CR125" s="401">
        <v>0</v>
      </c>
      <c r="CS125" s="401">
        <v>0</v>
      </c>
      <c r="CT125" s="401">
        <v>80</v>
      </c>
      <c r="CU125" s="401">
        <v>0</v>
      </c>
      <c r="CV125" s="401">
        <v>0</v>
      </c>
      <c r="CW125" s="401">
        <v>1242</v>
      </c>
      <c r="CX125" s="401">
        <v>0</v>
      </c>
      <c r="CY125" s="401">
        <v>500</v>
      </c>
      <c r="CZ125" s="401">
        <v>0</v>
      </c>
      <c r="DA125" s="401">
        <v>0</v>
      </c>
      <c r="DB125" s="401">
        <v>0</v>
      </c>
      <c r="DC125" s="401">
        <v>0</v>
      </c>
      <c r="DD125" s="401">
        <v>0</v>
      </c>
      <c r="DE125" s="401">
        <v>0</v>
      </c>
      <c r="DF125" s="401">
        <v>0</v>
      </c>
      <c r="DG125" s="401">
        <v>0</v>
      </c>
      <c r="DH125" s="401">
        <v>0</v>
      </c>
      <c r="DI125" s="401">
        <v>10194</v>
      </c>
      <c r="DJ125" s="401">
        <v>75</v>
      </c>
      <c r="DK125" s="401">
        <v>0</v>
      </c>
      <c r="DL125" s="401">
        <v>10363</v>
      </c>
      <c r="DM125" s="401">
        <v>0</v>
      </c>
      <c r="DN125" s="401">
        <v>500</v>
      </c>
      <c r="DO125" s="401">
        <v>7</v>
      </c>
      <c r="DP125" s="401">
        <v>0</v>
      </c>
      <c r="DQ125" s="401">
        <v>0</v>
      </c>
      <c r="DR125" s="401">
        <v>9212.7099999999991</v>
      </c>
      <c r="DS125" s="401">
        <v>6710</v>
      </c>
      <c r="DT125" s="401">
        <v>194</v>
      </c>
      <c r="DU125" s="401">
        <v>16799.29</v>
      </c>
      <c r="DV125" s="401">
        <v>0</v>
      </c>
      <c r="DW125" s="401">
        <v>328347.28999999998</v>
      </c>
      <c r="DX125" s="401">
        <v>10104.290000000001</v>
      </c>
      <c r="DY125" s="401">
        <v>31800</v>
      </c>
      <c r="DZ125" s="401">
        <v>-15200</v>
      </c>
      <c r="EA125" s="401">
        <v>215602</v>
      </c>
      <c r="EB125" s="401">
        <v>-3510</v>
      </c>
      <c r="EC125" s="401">
        <v>10000</v>
      </c>
      <c r="ED125" s="401">
        <v>-60000</v>
      </c>
      <c r="EE125" s="401">
        <v>247402</v>
      </c>
      <c r="EF125" s="401">
        <v>-18710</v>
      </c>
      <c r="EG125" s="401">
        <v>248000</v>
      </c>
      <c r="EH125" s="401">
        <v>0</v>
      </c>
      <c r="EI125" s="401">
        <v>328000</v>
      </c>
      <c r="EJ125" s="401">
        <v>0</v>
      </c>
    </row>
    <row r="126" spans="1:140" x14ac:dyDescent="0.35">
      <c r="A126" s="398" t="s">
        <v>1009</v>
      </c>
      <c r="B126" s="401">
        <v>0</v>
      </c>
      <c r="C126" s="401">
        <v>0</v>
      </c>
      <c r="D126" s="401">
        <v>0</v>
      </c>
      <c r="E126" s="401">
        <v>0</v>
      </c>
      <c r="F126" s="401">
        <v>0</v>
      </c>
      <c r="G126" s="401">
        <v>0</v>
      </c>
      <c r="H126" s="401">
        <v>0</v>
      </c>
      <c r="I126" s="401">
        <v>0</v>
      </c>
      <c r="J126" s="401">
        <v>0</v>
      </c>
      <c r="K126" s="401">
        <v>0</v>
      </c>
      <c r="L126" s="401">
        <v>0</v>
      </c>
      <c r="M126" s="401">
        <v>0</v>
      </c>
      <c r="N126" s="401">
        <v>100</v>
      </c>
      <c r="O126" s="401">
        <v>0</v>
      </c>
      <c r="P126" s="401">
        <v>0</v>
      </c>
      <c r="Q126" s="401">
        <v>223</v>
      </c>
      <c r="R126" s="401">
        <v>0</v>
      </c>
      <c r="S126" s="401">
        <v>0</v>
      </c>
      <c r="T126" s="401">
        <v>0</v>
      </c>
      <c r="U126" s="401">
        <v>0</v>
      </c>
      <c r="V126" s="401">
        <v>0</v>
      </c>
      <c r="W126" s="401">
        <v>0</v>
      </c>
      <c r="X126" s="401">
        <v>0</v>
      </c>
      <c r="Y126" s="401">
        <v>0</v>
      </c>
      <c r="Z126" s="401">
        <v>0</v>
      </c>
      <c r="AA126" s="401">
        <v>0</v>
      </c>
      <c r="AB126" s="401">
        <v>0</v>
      </c>
      <c r="AC126" s="401">
        <v>0</v>
      </c>
      <c r="AD126" s="401">
        <v>0</v>
      </c>
      <c r="AE126" s="401">
        <v>0</v>
      </c>
      <c r="AF126" s="401">
        <v>0</v>
      </c>
      <c r="AG126" s="401">
        <v>0</v>
      </c>
      <c r="AH126" s="401">
        <v>0</v>
      </c>
      <c r="AI126" s="401">
        <v>0</v>
      </c>
      <c r="AJ126" s="401">
        <v>0</v>
      </c>
      <c r="AK126" s="401">
        <v>0</v>
      </c>
      <c r="AL126" s="401">
        <v>0</v>
      </c>
      <c r="AM126" s="401">
        <v>0</v>
      </c>
      <c r="AN126" s="401">
        <v>0</v>
      </c>
      <c r="AO126" s="401">
        <v>34998</v>
      </c>
      <c r="AP126" s="401">
        <v>11335</v>
      </c>
      <c r="AQ126" s="401">
        <v>8257</v>
      </c>
      <c r="AR126" s="401">
        <v>0</v>
      </c>
      <c r="AS126" s="401">
        <v>0</v>
      </c>
      <c r="AT126" s="401">
        <v>0</v>
      </c>
      <c r="AU126" s="401">
        <v>816</v>
      </c>
      <c r="AV126" s="401">
        <v>0</v>
      </c>
      <c r="AW126" s="401">
        <v>0</v>
      </c>
      <c r="AX126" s="401">
        <v>2160</v>
      </c>
      <c r="AY126" s="401">
        <v>0</v>
      </c>
      <c r="AZ126" s="401">
        <v>0</v>
      </c>
      <c r="BA126" s="401">
        <v>0</v>
      </c>
      <c r="BB126" s="401">
        <v>0</v>
      </c>
      <c r="BC126" s="401">
        <v>0</v>
      </c>
      <c r="BD126" s="401">
        <v>0</v>
      </c>
      <c r="BE126" s="401">
        <v>0</v>
      </c>
      <c r="BF126" s="401">
        <v>0</v>
      </c>
      <c r="BG126" s="401">
        <v>0</v>
      </c>
      <c r="BH126" s="401">
        <v>0</v>
      </c>
      <c r="BI126" s="401">
        <v>0</v>
      </c>
      <c r="BJ126" s="401">
        <v>0</v>
      </c>
      <c r="BK126" s="401">
        <v>0</v>
      </c>
      <c r="BL126" s="401">
        <v>0</v>
      </c>
      <c r="BM126" s="401">
        <v>0</v>
      </c>
      <c r="BN126" s="401">
        <v>0</v>
      </c>
      <c r="BO126" s="401">
        <v>0</v>
      </c>
      <c r="BP126" s="401">
        <v>0</v>
      </c>
      <c r="BQ126" s="401">
        <v>0</v>
      </c>
      <c r="BR126" s="401">
        <v>0</v>
      </c>
      <c r="BS126" s="401">
        <v>0</v>
      </c>
      <c r="BT126" s="401">
        <v>0</v>
      </c>
      <c r="BU126" s="401">
        <v>0</v>
      </c>
      <c r="BV126" s="401">
        <v>0</v>
      </c>
      <c r="BW126" s="401">
        <v>0</v>
      </c>
      <c r="BX126" s="401">
        <v>0</v>
      </c>
      <c r="BY126" s="401">
        <v>0</v>
      </c>
      <c r="BZ126" s="401">
        <v>0</v>
      </c>
      <c r="CA126" s="401">
        <v>0</v>
      </c>
      <c r="CB126" s="401">
        <v>0</v>
      </c>
      <c r="CC126" s="401">
        <v>0</v>
      </c>
      <c r="CD126" s="401">
        <v>0</v>
      </c>
      <c r="CE126" s="401">
        <v>0</v>
      </c>
      <c r="CF126" s="401">
        <v>0</v>
      </c>
      <c r="CG126" s="401">
        <v>0</v>
      </c>
      <c r="CH126" s="401">
        <v>0</v>
      </c>
      <c r="CI126" s="401">
        <v>0</v>
      </c>
      <c r="CJ126" s="401">
        <v>0</v>
      </c>
      <c r="CK126" s="401">
        <v>0</v>
      </c>
      <c r="CL126" s="401">
        <v>0</v>
      </c>
      <c r="CM126" s="401">
        <v>0</v>
      </c>
      <c r="CN126" s="401">
        <v>0</v>
      </c>
      <c r="CO126" s="401">
        <v>0</v>
      </c>
      <c r="CP126" s="401">
        <v>0</v>
      </c>
      <c r="CQ126" s="401">
        <v>0</v>
      </c>
      <c r="CR126" s="401">
        <v>0</v>
      </c>
      <c r="CS126" s="401">
        <v>0</v>
      </c>
      <c r="CT126" s="401">
        <v>13758</v>
      </c>
      <c r="CU126" s="401">
        <v>0</v>
      </c>
      <c r="CV126" s="401">
        <v>0</v>
      </c>
      <c r="CW126" s="401">
        <v>5070</v>
      </c>
      <c r="CX126" s="401">
        <v>75</v>
      </c>
      <c r="CY126" s="401">
        <v>0</v>
      </c>
      <c r="CZ126" s="401">
        <v>0</v>
      </c>
      <c r="DA126" s="401">
        <v>0</v>
      </c>
      <c r="DB126" s="401">
        <v>0</v>
      </c>
      <c r="DC126" s="401">
        <v>0</v>
      </c>
      <c r="DD126" s="401">
        <v>0</v>
      </c>
      <c r="DE126" s="401">
        <v>0</v>
      </c>
      <c r="DF126" s="401">
        <v>0</v>
      </c>
      <c r="DG126" s="401">
        <v>0</v>
      </c>
      <c r="DH126" s="401">
        <v>0</v>
      </c>
      <c r="DI126" s="401">
        <v>9050</v>
      </c>
      <c r="DJ126" s="401">
        <v>0</v>
      </c>
      <c r="DK126" s="401">
        <v>75</v>
      </c>
      <c r="DL126" s="401">
        <v>46793</v>
      </c>
      <c r="DM126" s="401">
        <v>14683</v>
      </c>
      <c r="DN126" s="401">
        <v>0</v>
      </c>
      <c r="DO126" s="401">
        <v>0</v>
      </c>
      <c r="DP126" s="401">
        <v>0</v>
      </c>
      <c r="DQ126" s="401">
        <v>0</v>
      </c>
      <c r="DR126" s="401">
        <v>17703</v>
      </c>
      <c r="DS126" s="401">
        <v>8332</v>
      </c>
      <c r="DT126" s="401">
        <v>8713</v>
      </c>
      <c r="DU126" s="401">
        <v>104313</v>
      </c>
      <c r="DV126" s="401">
        <v>0</v>
      </c>
      <c r="DW126" s="401">
        <v>368528</v>
      </c>
      <c r="DX126" s="401">
        <v>96876</v>
      </c>
      <c r="DY126" s="401">
        <v>337889</v>
      </c>
      <c r="DZ126" s="401">
        <v>94205</v>
      </c>
      <c r="EA126" s="401">
        <v>14622</v>
      </c>
      <c r="EB126" s="401">
        <v>-1026</v>
      </c>
      <c r="EC126" s="401">
        <v>50739</v>
      </c>
      <c r="ED126" s="401">
        <v>-4648</v>
      </c>
      <c r="EE126" s="401">
        <v>352511</v>
      </c>
      <c r="EF126" s="401">
        <v>93179</v>
      </c>
      <c r="EG126" s="401">
        <v>358000</v>
      </c>
      <c r="EH126" s="401">
        <v>93000</v>
      </c>
      <c r="EI126" s="401">
        <v>759000</v>
      </c>
      <c r="EJ126" s="401">
        <v>188000</v>
      </c>
    </row>
    <row r="127" spans="1:140" x14ac:dyDescent="0.35">
      <c r="A127" s="398" t="s">
        <v>1160</v>
      </c>
      <c r="B127" s="401">
        <v>0</v>
      </c>
      <c r="C127" s="401">
        <v>0</v>
      </c>
      <c r="D127" s="401">
        <v>0</v>
      </c>
      <c r="E127" s="401">
        <v>0</v>
      </c>
      <c r="F127" s="401">
        <v>0</v>
      </c>
      <c r="G127" s="401">
        <v>0</v>
      </c>
      <c r="H127" s="401">
        <v>0</v>
      </c>
      <c r="I127" s="401">
        <v>0</v>
      </c>
      <c r="J127" s="401">
        <v>0</v>
      </c>
      <c r="K127" s="401">
        <v>0</v>
      </c>
      <c r="L127" s="401">
        <v>0</v>
      </c>
      <c r="M127" s="401">
        <v>0</v>
      </c>
      <c r="N127" s="401">
        <v>0</v>
      </c>
      <c r="O127" s="401">
        <v>0</v>
      </c>
      <c r="P127" s="401">
        <v>0</v>
      </c>
      <c r="Q127" s="401">
        <v>2484</v>
      </c>
      <c r="R127" s="401">
        <v>0</v>
      </c>
      <c r="S127" s="401">
        <v>0</v>
      </c>
      <c r="T127" s="401">
        <v>2171</v>
      </c>
      <c r="U127" s="401">
        <v>0</v>
      </c>
      <c r="V127" s="401">
        <v>0</v>
      </c>
      <c r="W127" s="401">
        <v>0</v>
      </c>
      <c r="X127" s="401">
        <v>0</v>
      </c>
      <c r="Y127" s="401">
        <v>0</v>
      </c>
      <c r="Z127" s="401">
        <v>0</v>
      </c>
      <c r="AA127" s="401">
        <v>0</v>
      </c>
      <c r="AB127" s="401">
        <v>0</v>
      </c>
      <c r="AC127" s="401">
        <v>360</v>
      </c>
      <c r="AD127" s="401">
        <v>0</v>
      </c>
      <c r="AE127" s="401">
        <v>0</v>
      </c>
      <c r="AF127" s="401">
        <v>0</v>
      </c>
      <c r="AG127" s="401">
        <v>0</v>
      </c>
      <c r="AH127" s="401">
        <v>0</v>
      </c>
      <c r="AI127" s="401">
        <v>0</v>
      </c>
      <c r="AJ127" s="401">
        <v>0</v>
      </c>
      <c r="AK127" s="401">
        <v>0</v>
      </c>
      <c r="AL127" s="401">
        <v>0</v>
      </c>
      <c r="AM127" s="401">
        <v>0</v>
      </c>
      <c r="AN127" s="401">
        <v>0</v>
      </c>
      <c r="AO127" s="401">
        <v>8650</v>
      </c>
      <c r="AP127" s="401">
        <v>0</v>
      </c>
      <c r="AQ127" s="401">
        <v>0</v>
      </c>
      <c r="AR127" s="401">
        <v>5317</v>
      </c>
      <c r="AS127" s="401">
        <v>20</v>
      </c>
      <c r="AT127" s="401">
        <v>0</v>
      </c>
      <c r="AU127" s="401">
        <v>1110</v>
      </c>
      <c r="AV127" s="401">
        <v>0</v>
      </c>
      <c r="AW127" s="401">
        <v>0</v>
      </c>
      <c r="AX127" s="401">
        <v>8293</v>
      </c>
      <c r="AY127" s="401">
        <v>0</v>
      </c>
      <c r="AZ127" s="401">
        <v>0</v>
      </c>
      <c r="BA127" s="401">
        <v>0</v>
      </c>
      <c r="BB127" s="401">
        <v>0</v>
      </c>
      <c r="BC127" s="401">
        <v>0</v>
      </c>
      <c r="BD127" s="401">
        <v>0</v>
      </c>
      <c r="BE127" s="401">
        <v>0</v>
      </c>
      <c r="BF127" s="401">
        <v>0</v>
      </c>
      <c r="BG127" s="401">
        <v>0</v>
      </c>
      <c r="BH127" s="401">
        <v>0</v>
      </c>
      <c r="BI127" s="401">
        <v>0</v>
      </c>
      <c r="BJ127" s="401">
        <v>419</v>
      </c>
      <c r="BK127" s="401">
        <v>0</v>
      </c>
      <c r="BL127" s="401">
        <v>0</v>
      </c>
      <c r="BM127" s="401">
        <v>0</v>
      </c>
      <c r="BN127" s="401">
        <v>0</v>
      </c>
      <c r="BO127" s="401">
        <v>0</v>
      </c>
      <c r="BP127" s="401">
        <v>0</v>
      </c>
      <c r="BQ127" s="401">
        <v>0</v>
      </c>
      <c r="BR127" s="401">
        <v>0</v>
      </c>
      <c r="BS127" s="401">
        <v>0</v>
      </c>
      <c r="BT127" s="401">
        <v>0</v>
      </c>
      <c r="BU127" s="401">
        <v>0</v>
      </c>
      <c r="BV127" s="401">
        <v>50</v>
      </c>
      <c r="BW127" s="401">
        <v>0</v>
      </c>
      <c r="BX127" s="401">
        <v>0</v>
      </c>
      <c r="BY127" s="401">
        <v>0</v>
      </c>
      <c r="BZ127" s="401">
        <v>0</v>
      </c>
      <c r="CA127" s="401">
        <v>0</v>
      </c>
      <c r="CB127" s="401">
        <v>0</v>
      </c>
      <c r="CC127" s="401">
        <v>0</v>
      </c>
      <c r="CD127" s="401">
        <v>0</v>
      </c>
      <c r="CE127" s="401">
        <v>0</v>
      </c>
      <c r="CF127" s="401">
        <v>0</v>
      </c>
      <c r="CG127" s="401">
        <v>0</v>
      </c>
      <c r="CH127" s="401">
        <v>0</v>
      </c>
      <c r="CI127" s="401">
        <v>0</v>
      </c>
      <c r="CJ127" s="401">
        <v>0</v>
      </c>
      <c r="CK127" s="401">
        <v>0</v>
      </c>
      <c r="CL127" s="401">
        <v>0</v>
      </c>
      <c r="CM127" s="401">
        <v>0</v>
      </c>
      <c r="CN127" s="401">
        <v>0</v>
      </c>
      <c r="CO127" s="401">
        <v>0</v>
      </c>
      <c r="CP127" s="401">
        <v>0</v>
      </c>
      <c r="CQ127" s="401">
        <v>0</v>
      </c>
      <c r="CR127" s="401">
        <v>0</v>
      </c>
      <c r="CS127" s="401">
        <v>0</v>
      </c>
      <c r="CT127" s="401">
        <v>0</v>
      </c>
      <c r="CU127" s="401">
        <v>0</v>
      </c>
      <c r="CV127" s="401">
        <v>0</v>
      </c>
      <c r="CW127" s="401">
        <v>518</v>
      </c>
      <c r="CX127" s="401">
        <v>0</v>
      </c>
      <c r="CY127" s="401">
        <v>0</v>
      </c>
      <c r="CZ127" s="401">
        <v>555</v>
      </c>
      <c r="DA127" s="401">
        <v>0</v>
      </c>
      <c r="DB127" s="401">
        <v>0</v>
      </c>
      <c r="DC127" s="401">
        <v>0</v>
      </c>
      <c r="DD127" s="401">
        <v>0</v>
      </c>
      <c r="DE127" s="401">
        <v>0</v>
      </c>
      <c r="DF127" s="401">
        <v>0</v>
      </c>
      <c r="DG127" s="401">
        <v>0</v>
      </c>
      <c r="DH127" s="401">
        <v>0</v>
      </c>
      <c r="DI127" s="401">
        <v>4054</v>
      </c>
      <c r="DJ127" s="401">
        <v>0</v>
      </c>
      <c r="DK127" s="401">
        <v>0</v>
      </c>
      <c r="DL127" s="401">
        <v>1050</v>
      </c>
      <c r="DM127" s="401">
        <v>0</v>
      </c>
      <c r="DN127" s="401">
        <v>0</v>
      </c>
      <c r="DO127" s="401">
        <v>0</v>
      </c>
      <c r="DP127" s="401">
        <v>0</v>
      </c>
      <c r="DQ127" s="401">
        <v>0</v>
      </c>
      <c r="DR127" s="401">
        <v>18139</v>
      </c>
      <c r="DS127" s="401">
        <v>6747</v>
      </c>
      <c r="DT127" s="401">
        <v>4200</v>
      </c>
      <c r="DU127" s="401">
        <v>5965</v>
      </c>
      <c r="DV127" s="401">
        <v>0</v>
      </c>
      <c r="DW127" s="401">
        <v>250248</v>
      </c>
      <c r="DX127" s="401">
        <v>-4982</v>
      </c>
      <c r="DY127" s="401">
        <v>171</v>
      </c>
      <c r="DZ127" s="401">
        <v>-10</v>
      </c>
      <c r="EA127" s="401">
        <v>0</v>
      </c>
      <c r="EB127" s="401">
        <v>0</v>
      </c>
      <c r="EC127" s="401">
        <v>12</v>
      </c>
      <c r="ED127" s="401">
        <v>-2</v>
      </c>
      <c r="EE127" s="401">
        <v>171</v>
      </c>
      <c r="EF127" s="401">
        <v>-10</v>
      </c>
      <c r="EG127" s="401">
        <v>238</v>
      </c>
      <c r="EH127" s="401">
        <v>-19</v>
      </c>
      <c r="EI127" s="401">
        <v>238</v>
      </c>
      <c r="EJ127" s="401">
        <v>-19</v>
      </c>
    </row>
    <row r="128" spans="1:140" x14ac:dyDescent="0.35">
      <c r="A128" s="398" t="s">
        <v>1244</v>
      </c>
      <c r="B128" s="401">
        <v>0</v>
      </c>
      <c r="C128" s="401">
        <v>0</v>
      </c>
      <c r="D128" s="401">
        <v>0</v>
      </c>
      <c r="E128" s="401">
        <v>0</v>
      </c>
      <c r="F128" s="401">
        <v>0</v>
      </c>
      <c r="G128" s="401">
        <v>0</v>
      </c>
      <c r="H128" s="401">
        <v>0</v>
      </c>
      <c r="I128" s="401">
        <v>0</v>
      </c>
      <c r="J128" s="401">
        <v>0</v>
      </c>
      <c r="K128" s="401">
        <v>0</v>
      </c>
      <c r="L128" s="401">
        <v>0</v>
      </c>
      <c r="M128" s="401">
        <v>0</v>
      </c>
      <c r="N128" s="401">
        <v>2700</v>
      </c>
      <c r="O128" s="401">
        <v>0</v>
      </c>
      <c r="P128" s="401">
        <v>0</v>
      </c>
      <c r="Q128" s="401">
        <v>0</v>
      </c>
      <c r="R128" s="401">
        <v>0</v>
      </c>
      <c r="S128" s="401">
        <v>0</v>
      </c>
      <c r="T128" s="401">
        <v>0</v>
      </c>
      <c r="U128" s="401">
        <v>0</v>
      </c>
      <c r="V128" s="401">
        <v>0</v>
      </c>
      <c r="W128" s="401">
        <v>0</v>
      </c>
      <c r="X128" s="401">
        <v>0</v>
      </c>
      <c r="Y128" s="401">
        <v>0</v>
      </c>
      <c r="Z128" s="401">
        <v>0</v>
      </c>
      <c r="AA128" s="401">
        <v>0</v>
      </c>
      <c r="AB128" s="401">
        <v>0</v>
      </c>
      <c r="AC128" s="401">
        <v>0</v>
      </c>
      <c r="AD128" s="401">
        <v>0</v>
      </c>
      <c r="AE128" s="401">
        <v>0</v>
      </c>
      <c r="AF128" s="401">
        <v>0</v>
      </c>
      <c r="AG128" s="401">
        <v>0</v>
      </c>
      <c r="AH128" s="401">
        <v>0</v>
      </c>
      <c r="AI128" s="401">
        <v>0</v>
      </c>
      <c r="AJ128" s="401">
        <v>0</v>
      </c>
      <c r="AK128" s="401">
        <v>0</v>
      </c>
      <c r="AL128" s="401">
        <v>0</v>
      </c>
      <c r="AM128" s="401">
        <v>0</v>
      </c>
      <c r="AN128" s="401">
        <v>0</v>
      </c>
      <c r="AO128" s="401">
        <v>16701</v>
      </c>
      <c r="AP128" s="401">
        <v>1627</v>
      </c>
      <c r="AQ128" s="401">
        <v>1900</v>
      </c>
      <c r="AR128" s="401">
        <v>5706</v>
      </c>
      <c r="AS128" s="401">
        <v>0</v>
      </c>
      <c r="AT128" s="401">
        <v>0</v>
      </c>
      <c r="AU128" s="401">
        <v>1692</v>
      </c>
      <c r="AV128" s="401">
        <v>0</v>
      </c>
      <c r="AW128" s="401">
        <v>0</v>
      </c>
      <c r="AX128" s="401">
        <v>1195</v>
      </c>
      <c r="AY128" s="401">
        <v>0</v>
      </c>
      <c r="AZ128" s="401">
        <v>0</v>
      </c>
      <c r="BA128" s="401">
        <v>0</v>
      </c>
      <c r="BB128" s="401">
        <v>0</v>
      </c>
      <c r="BC128" s="401">
        <v>0</v>
      </c>
      <c r="BD128" s="401">
        <v>0</v>
      </c>
      <c r="BE128" s="401">
        <v>0</v>
      </c>
      <c r="BF128" s="401">
        <v>0</v>
      </c>
      <c r="BG128" s="401">
        <v>25</v>
      </c>
      <c r="BH128" s="401">
        <v>0</v>
      </c>
      <c r="BI128" s="401">
        <v>0</v>
      </c>
      <c r="BJ128" s="401">
        <v>0</v>
      </c>
      <c r="BK128" s="401">
        <v>0</v>
      </c>
      <c r="BL128" s="401">
        <v>0</v>
      </c>
      <c r="BM128" s="401">
        <v>0</v>
      </c>
      <c r="BN128" s="401">
        <v>0</v>
      </c>
      <c r="BO128" s="401">
        <v>0</v>
      </c>
      <c r="BP128" s="401">
        <v>0</v>
      </c>
      <c r="BQ128" s="401">
        <v>0</v>
      </c>
      <c r="BR128" s="401">
        <v>0</v>
      </c>
      <c r="BS128" s="401">
        <v>0</v>
      </c>
      <c r="BT128" s="401">
        <v>0</v>
      </c>
      <c r="BU128" s="401">
        <v>0</v>
      </c>
      <c r="BV128" s="401">
        <v>37</v>
      </c>
      <c r="BW128" s="401">
        <v>0</v>
      </c>
      <c r="BX128" s="401">
        <v>0</v>
      </c>
      <c r="BY128" s="401">
        <v>0</v>
      </c>
      <c r="BZ128" s="401">
        <v>0</v>
      </c>
      <c r="CA128" s="401">
        <v>0</v>
      </c>
      <c r="CB128" s="401">
        <v>0</v>
      </c>
      <c r="CC128" s="401">
        <v>0</v>
      </c>
      <c r="CD128" s="401">
        <v>0</v>
      </c>
      <c r="CE128" s="401">
        <v>0</v>
      </c>
      <c r="CF128" s="401">
        <v>0</v>
      </c>
      <c r="CG128" s="401">
        <v>0</v>
      </c>
      <c r="CH128" s="401">
        <v>0</v>
      </c>
      <c r="CI128" s="401">
        <v>0</v>
      </c>
      <c r="CJ128" s="401">
        <v>0</v>
      </c>
      <c r="CK128" s="401">
        <v>0</v>
      </c>
      <c r="CL128" s="401">
        <v>0</v>
      </c>
      <c r="CM128" s="401">
        <v>0</v>
      </c>
      <c r="CN128" s="401">
        <v>35</v>
      </c>
      <c r="CO128" s="401">
        <v>0</v>
      </c>
      <c r="CP128" s="401">
        <v>0</v>
      </c>
      <c r="CQ128" s="401">
        <v>0</v>
      </c>
      <c r="CR128" s="401">
        <v>0</v>
      </c>
      <c r="CS128" s="401">
        <v>0</v>
      </c>
      <c r="CT128" s="401">
        <v>0</v>
      </c>
      <c r="CU128" s="401">
        <v>0</v>
      </c>
      <c r="CV128" s="401">
        <v>0</v>
      </c>
      <c r="CW128" s="401">
        <v>0</v>
      </c>
      <c r="CX128" s="401">
        <v>0</v>
      </c>
      <c r="CY128" s="401">
        <v>0</v>
      </c>
      <c r="CZ128" s="401">
        <v>0</v>
      </c>
      <c r="DA128" s="401">
        <v>0</v>
      </c>
      <c r="DB128" s="401">
        <v>0</v>
      </c>
      <c r="DC128" s="401">
        <v>0</v>
      </c>
      <c r="DD128" s="401">
        <v>0</v>
      </c>
      <c r="DE128" s="401">
        <v>0</v>
      </c>
      <c r="DF128" s="401">
        <v>0</v>
      </c>
      <c r="DG128" s="401">
        <v>0</v>
      </c>
      <c r="DH128" s="401">
        <v>0</v>
      </c>
      <c r="DI128" s="401">
        <v>2313</v>
      </c>
      <c r="DJ128" s="401">
        <v>5500</v>
      </c>
      <c r="DK128" s="401">
        <v>8060</v>
      </c>
      <c r="DL128" s="401">
        <v>0</v>
      </c>
      <c r="DM128" s="401">
        <v>0</v>
      </c>
      <c r="DN128" s="401">
        <v>0</v>
      </c>
      <c r="DO128" s="401">
        <v>0</v>
      </c>
      <c r="DP128" s="401">
        <v>0</v>
      </c>
      <c r="DQ128" s="401">
        <v>0</v>
      </c>
      <c r="DR128" s="401">
        <v>11662</v>
      </c>
      <c r="DS128" s="401">
        <v>11083</v>
      </c>
      <c r="DT128" s="401">
        <v>11464</v>
      </c>
      <c r="DU128" s="401">
        <v>3322</v>
      </c>
      <c r="DV128" s="401">
        <v>0</v>
      </c>
      <c r="DW128" s="401">
        <v>30060</v>
      </c>
      <c r="DX128" s="401">
        <v>-730</v>
      </c>
      <c r="DY128" s="401">
        <v>26888</v>
      </c>
      <c r="DZ128" s="401">
        <v>-3543</v>
      </c>
      <c r="EA128" s="401">
        <v>2285</v>
      </c>
      <c r="EB128" s="401">
        <v>-1394</v>
      </c>
      <c r="EC128" s="401">
        <v>175250</v>
      </c>
      <c r="ED128" s="401">
        <v>-2820</v>
      </c>
      <c r="EE128" s="401">
        <v>29173</v>
      </c>
      <c r="EF128" s="401">
        <v>-4937</v>
      </c>
      <c r="EG128" s="401">
        <v>75000</v>
      </c>
      <c r="EH128" s="401">
        <v>0</v>
      </c>
      <c r="EI128" s="401">
        <v>100000</v>
      </c>
      <c r="EJ128" s="401">
        <v>0</v>
      </c>
    </row>
    <row r="129" spans="1:140" x14ac:dyDescent="0.35">
      <c r="A129" s="398" t="s">
        <v>1289</v>
      </c>
      <c r="B129" s="401">
        <v>0</v>
      </c>
      <c r="C129" s="401">
        <v>0</v>
      </c>
      <c r="D129" s="401">
        <v>0</v>
      </c>
      <c r="E129" s="401">
        <v>0</v>
      </c>
      <c r="F129" s="401">
        <v>0</v>
      </c>
      <c r="G129" s="401">
        <v>0</v>
      </c>
      <c r="H129" s="401">
        <v>0</v>
      </c>
      <c r="I129" s="401">
        <v>0</v>
      </c>
      <c r="J129" s="401">
        <v>0</v>
      </c>
      <c r="K129" s="401">
        <v>0</v>
      </c>
      <c r="L129" s="401">
        <v>0</v>
      </c>
      <c r="M129" s="401">
        <v>0</v>
      </c>
      <c r="N129" s="401">
        <v>0</v>
      </c>
      <c r="O129" s="401">
        <v>0</v>
      </c>
      <c r="P129" s="401">
        <v>0</v>
      </c>
      <c r="Q129" s="401">
        <v>0</v>
      </c>
      <c r="R129" s="401">
        <v>0</v>
      </c>
      <c r="S129" s="401">
        <v>0</v>
      </c>
      <c r="T129" s="401">
        <v>0</v>
      </c>
      <c r="U129" s="401">
        <v>0</v>
      </c>
      <c r="V129" s="401">
        <v>0</v>
      </c>
      <c r="W129" s="401">
        <v>0</v>
      </c>
      <c r="X129" s="401">
        <v>0</v>
      </c>
      <c r="Y129" s="401">
        <v>0</v>
      </c>
      <c r="Z129" s="401">
        <v>0</v>
      </c>
      <c r="AA129" s="401">
        <v>0</v>
      </c>
      <c r="AB129" s="401">
        <v>0</v>
      </c>
      <c r="AC129" s="401">
        <v>1000</v>
      </c>
      <c r="AD129" s="401">
        <v>0</v>
      </c>
      <c r="AE129" s="401">
        <v>0</v>
      </c>
      <c r="AF129" s="401">
        <v>0</v>
      </c>
      <c r="AG129" s="401">
        <v>0</v>
      </c>
      <c r="AH129" s="401">
        <v>0</v>
      </c>
      <c r="AI129" s="401">
        <v>0</v>
      </c>
      <c r="AJ129" s="401">
        <v>0</v>
      </c>
      <c r="AK129" s="401">
        <v>0</v>
      </c>
      <c r="AL129" s="401">
        <v>0</v>
      </c>
      <c r="AM129" s="401">
        <v>0</v>
      </c>
      <c r="AN129" s="401">
        <v>0</v>
      </c>
      <c r="AO129" s="401">
        <v>37335</v>
      </c>
      <c r="AP129" s="401">
        <v>1276</v>
      </c>
      <c r="AQ129" s="401">
        <v>0</v>
      </c>
      <c r="AR129" s="401">
        <v>4453</v>
      </c>
      <c r="AS129" s="401">
        <v>0</v>
      </c>
      <c r="AT129" s="401">
        <v>0</v>
      </c>
      <c r="AU129" s="401">
        <v>0</v>
      </c>
      <c r="AV129" s="401">
        <v>0</v>
      </c>
      <c r="AW129" s="401">
        <v>0</v>
      </c>
      <c r="AX129" s="401">
        <v>70</v>
      </c>
      <c r="AY129" s="401">
        <v>0</v>
      </c>
      <c r="AZ129" s="401">
        <v>0</v>
      </c>
      <c r="BA129" s="401">
        <v>0</v>
      </c>
      <c r="BB129" s="401">
        <v>0</v>
      </c>
      <c r="BC129" s="401">
        <v>0</v>
      </c>
      <c r="BD129" s="401">
        <v>0</v>
      </c>
      <c r="BE129" s="401">
        <v>0</v>
      </c>
      <c r="BF129" s="401">
        <v>0</v>
      </c>
      <c r="BG129" s="401">
        <v>0</v>
      </c>
      <c r="BH129" s="401">
        <v>0</v>
      </c>
      <c r="BI129" s="401">
        <v>0</v>
      </c>
      <c r="BJ129" s="401">
        <v>45</v>
      </c>
      <c r="BK129" s="401">
        <v>0</v>
      </c>
      <c r="BL129" s="401">
        <v>0</v>
      </c>
      <c r="BM129" s="401">
        <v>0</v>
      </c>
      <c r="BN129" s="401">
        <v>0</v>
      </c>
      <c r="BO129" s="401">
        <v>0</v>
      </c>
      <c r="BP129" s="401">
        <v>0</v>
      </c>
      <c r="BQ129" s="401">
        <v>0</v>
      </c>
      <c r="BR129" s="401">
        <v>0</v>
      </c>
      <c r="BS129" s="401">
        <v>0</v>
      </c>
      <c r="BT129" s="401">
        <v>0</v>
      </c>
      <c r="BU129" s="401">
        <v>0</v>
      </c>
      <c r="BV129" s="401">
        <v>0</v>
      </c>
      <c r="BW129" s="401">
        <v>0</v>
      </c>
      <c r="BX129" s="401">
        <v>0</v>
      </c>
      <c r="BY129" s="401">
        <v>0</v>
      </c>
      <c r="BZ129" s="401">
        <v>0</v>
      </c>
      <c r="CA129" s="401">
        <v>0</v>
      </c>
      <c r="CB129" s="401">
        <v>0</v>
      </c>
      <c r="CC129" s="401">
        <v>0</v>
      </c>
      <c r="CD129" s="401">
        <v>0</v>
      </c>
      <c r="CE129" s="401">
        <v>0</v>
      </c>
      <c r="CF129" s="401">
        <v>0</v>
      </c>
      <c r="CG129" s="401">
        <v>0</v>
      </c>
      <c r="CH129" s="401">
        <v>0</v>
      </c>
      <c r="CI129" s="401">
        <v>0</v>
      </c>
      <c r="CJ129" s="401">
        <v>0</v>
      </c>
      <c r="CK129" s="401">
        <v>0</v>
      </c>
      <c r="CL129" s="401">
        <v>0</v>
      </c>
      <c r="CM129" s="401">
        <v>0</v>
      </c>
      <c r="CN129" s="401">
        <v>0</v>
      </c>
      <c r="CO129" s="401">
        <v>0</v>
      </c>
      <c r="CP129" s="401">
        <v>0</v>
      </c>
      <c r="CQ129" s="401">
        <v>0</v>
      </c>
      <c r="CR129" s="401">
        <v>0</v>
      </c>
      <c r="CS129" s="401">
        <v>0</v>
      </c>
      <c r="CT129" s="401">
        <v>0</v>
      </c>
      <c r="CU129" s="401">
        <v>0</v>
      </c>
      <c r="CV129" s="401">
        <v>0</v>
      </c>
      <c r="CW129" s="401">
        <v>0</v>
      </c>
      <c r="CX129" s="401">
        <v>0</v>
      </c>
      <c r="CY129" s="401">
        <v>0</v>
      </c>
      <c r="CZ129" s="401">
        <v>180</v>
      </c>
      <c r="DA129" s="401">
        <v>0</v>
      </c>
      <c r="DB129" s="401">
        <v>0</v>
      </c>
      <c r="DC129" s="401">
        <v>0</v>
      </c>
      <c r="DD129" s="401">
        <v>0</v>
      </c>
      <c r="DE129" s="401">
        <v>0</v>
      </c>
      <c r="DF129" s="401">
        <v>0</v>
      </c>
      <c r="DG129" s="401">
        <v>0</v>
      </c>
      <c r="DH129" s="401">
        <v>0</v>
      </c>
      <c r="DI129" s="401">
        <v>0</v>
      </c>
      <c r="DJ129" s="401">
        <v>0</v>
      </c>
      <c r="DK129" s="401">
        <v>0</v>
      </c>
      <c r="DL129" s="401">
        <v>0</v>
      </c>
      <c r="DM129" s="401">
        <v>0</v>
      </c>
      <c r="DN129" s="401">
        <v>0</v>
      </c>
      <c r="DO129" s="401">
        <v>9244</v>
      </c>
      <c r="DP129" s="401">
        <v>300</v>
      </c>
      <c r="DQ129" s="401">
        <v>0</v>
      </c>
      <c r="DR129" s="401">
        <v>12043</v>
      </c>
      <c r="DS129" s="401">
        <v>13570</v>
      </c>
      <c r="DT129" s="401">
        <v>5518</v>
      </c>
      <c r="DU129" s="401">
        <v>22772</v>
      </c>
      <c r="DV129" s="401">
        <v>0</v>
      </c>
      <c r="DW129" s="401">
        <v>165494</v>
      </c>
      <c r="DX129" s="401">
        <v>18394</v>
      </c>
      <c r="DY129" s="401">
        <v>90452</v>
      </c>
      <c r="DZ129" s="401">
        <v>-6797</v>
      </c>
      <c r="EA129" s="401">
        <v>0</v>
      </c>
      <c r="EB129" s="401">
        <v>0</v>
      </c>
      <c r="EC129" s="401">
        <v>50000</v>
      </c>
      <c r="ED129" s="401">
        <v>0</v>
      </c>
      <c r="EE129" s="401">
        <v>90452</v>
      </c>
      <c r="EF129" s="401">
        <v>-6797</v>
      </c>
      <c r="EG129" s="401">
        <v>333000</v>
      </c>
      <c r="EH129" s="401">
        <v>0</v>
      </c>
      <c r="EI129" s="401">
        <v>338500</v>
      </c>
      <c r="EJ129" s="401">
        <v>0</v>
      </c>
    </row>
    <row r="130" spans="1:140" x14ac:dyDescent="0.35">
      <c r="A130" s="398" t="s">
        <v>1412</v>
      </c>
      <c r="B130" s="401">
        <v>0</v>
      </c>
      <c r="C130" s="401">
        <v>0</v>
      </c>
      <c r="D130" s="401">
        <v>0</v>
      </c>
      <c r="E130" s="401">
        <v>0</v>
      </c>
      <c r="F130" s="401">
        <v>0</v>
      </c>
      <c r="G130" s="401">
        <v>0</v>
      </c>
      <c r="H130" s="401">
        <v>0</v>
      </c>
      <c r="I130" s="401">
        <v>0</v>
      </c>
      <c r="J130" s="401">
        <v>0</v>
      </c>
      <c r="K130" s="401">
        <v>0</v>
      </c>
      <c r="L130" s="401">
        <v>0</v>
      </c>
      <c r="M130" s="401">
        <v>0</v>
      </c>
      <c r="N130" s="401">
        <v>0</v>
      </c>
      <c r="O130" s="401">
        <v>0</v>
      </c>
      <c r="P130" s="401">
        <v>0</v>
      </c>
      <c r="Q130" s="401">
        <v>0</v>
      </c>
      <c r="R130" s="401">
        <v>0</v>
      </c>
      <c r="S130" s="401">
        <v>0</v>
      </c>
      <c r="T130" s="401">
        <v>0</v>
      </c>
      <c r="U130" s="401">
        <v>0</v>
      </c>
      <c r="V130" s="401">
        <v>0</v>
      </c>
      <c r="W130" s="401">
        <v>0</v>
      </c>
      <c r="X130" s="401">
        <v>0</v>
      </c>
      <c r="Y130" s="401">
        <v>0</v>
      </c>
      <c r="Z130" s="401">
        <v>0</v>
      </c>
      <c r="AA130" s="401">
        <v>0</v>
      </c>
      <c r="AB130" s="401">
        <v>0</v>
      </c>
      <c r="AC130" s="401">
        <v>1000</v>
      </c>
      <c r="AD130" s="401">
        <v>0</v>
      </c>
      <c r="AE130" s="401">
        <v>0</v>
      </c>
      <c r="AF130" s="401">
        <v>0</v>
      </c>
      <c r="AG130" s="401">
        <v>0</v>
      </c>
      <c r="AH130" s="401">
        <v>0</v>
      </c>
      <c r="AI130" s="401">
        <v>0</v>
      </c>
      <c r="AJ130" s="401">
        <v>0</v>
      </c>
      <c r="AK130" s="401">
        <v>0</v>
      </c>
      <c r="AL130" s="401">
        <v>0</v>
      </c>
      <c r="AM130" s="401">
        <v>0</v>
      </c>
      <c r="AN130" s="401">
        <v>0</v>
      </c>
      <c r="AO130" s="401">
        <v>33081</v>
      </c>
      <c r="AP130" s="401">
        <v>1020</v>
      </c>
      <c r="AQ130" s="401">
        <v>0</v>
      </c>
      <c r="AR130" s="401">
        <v>0</v>
      </c>
      <c r="AS130" s="401">
        <v>0</v>
      </c>
      <c r="AT130" s="401">
        <v>0</v>
      </c>
      <c r="AU130" s="401">
        <v>23561</v>
      </c>
      <c r="AV130" s="401">
        <v>0</v>
      </c>
      <c r="AW130" s="401">
        <v>0</v>
      </c>
      <c r="AX130" s="401">
        <v>348</v>
      </c>
      <c r="AY130" s="401">
        <v>0</v>
      </c>
      <c r="AZ130" s="401">
        <v>0</v>
      </c>
      <c r="BA130" s="401">
        <v>0</v>
      </c>
      <c r="BB130" s="401">
        <v>0</v>
      </c>
      <c r="BC130" s="401">
        <v>0</v>
      </c>
      <c r="BD130" s="401">
        <v>0</v>
      </c>
      <c r="BE130" s="401">
        <v>0</v>
      </c>
      <c r="BF130" s="401">
        <v>0</v>
      </c>
      <c r="BG130" s="401">
        <v>0</v>
      </c>
      <c r="BH130" s="401">
        <v>0</v>
      </c>
      <c r="BI130" s="401">
        <v>0</v>
      </c>
      <c r="BJ130" s="401">
        <v>0</v>
      </c>
      <c r="BK130" s="401">
        <v>0</v>
      </c>
      <c r="BL130" s="401">
        <v>0</v>
      </c>
      <c r="BM130" s="401">
        <v>0</v>
      </c>
      <c r="BN130" s="401">
        <v>0</v>
      </c>
      <c r="BO130" s="401">
        <v>0</v>
      </c>
      <c r="BP130" s="401">
        <v>0</v>
      </c>
      <c r="BQ130" s="401">
        <v>0</v>
      </c>
      <c r="BR130" s="401">
        <v>0</v>
      </c>
      <c r="BS130" s="401">
        <v>0</v>
      </c>
      <c r="BT130" s="401">
        <v>0</v>
      </c>
      <c r="BU130" s="401">
        <v>0</v>
      </c>
      <c r="BV130" s="401">
        <v>0</v>
      </c>
      <c r="BW130" s="401">
        <v>0</v>
      </c>
      <c r="BX130" s="401">
        <v>0</v>
      </c>
      <c r="BY130" s="401">
        <v>0</v>
      </c>
      <c r="BZ130" s="401">
        <v>0</v>
      </c>
      <c r="CA130" s="401">
        <v>0</v>
      </c>
      <c r="CB130" s="401">
        <v>78</v>
      </c>
      <c r="CC130" s="401">
        <v>0</v>
      </c>
      <c r="CD130" s="401">
        <v>0</v>
      </c>
      <c r="CE130" s="401">
        <v>185</v>
      </c>
      <c r="CF130" s="401">
        <v>0</v>
      </c>
      <c r="CG130" s="401">
        <v>0</v>
      </c>
      <c r="CH130" s="401">
        <v>184</v>
      </c>
      <c r="CI130" s="401">
        <v>0</v>
      </c>
      <c r="CJ130" s="401">
        <v>0</v>
      </c>
      <c r="CK130" s="401">
        <v>185</v>
      </c>
      <c r="CL130" s="401">
        <v>0</v>
      </c>
      <c r="CM130" s="401">
        <v>0</v>
      </c>
      <c r="CN130" s="401">
        <v>185</v>
      </c>
      <c r="CO130" s="401">
        <v>0</v>
      </c>
      <c r="CP130" s="401">
        <v>0</v>
      </c>
      <c r="CQ130" s="401">
        <v>0</v>
      </c>
      <c r="CR130" s="401">
        <v>0</v>
      </c>
      <c r="CS130" s="401">
        <v>0</v>
      </c>
      <c r="CT130" s="401">
        <v>0</v>
      </c>
      <c r="CU130" s="401">
        <v>0</v>
      </c>
      <c r="CV130" s="401">
        <v>0</v>
      </c>
      <c r="CW130" s="401">
        <v>0</v>
      </c>
      <c r="CX130" s="401">
        <v>0</v>
      </c>
      <c r="CY130" s="401">
        <v>0</v>
      </c>
      <c r="CZ130" s="401">
        <v>0</v>
      </c>
      <c r="DA130" s="401">
        <v>0</v>
      </c>
      <c r="DB130" s="401">
        <v>0</v>
      </c>
      <c r="DC130" s="401">
        <v>0</v>
      </c>
      <c r="DD130" s="401">
        <v>0</v>
      </c>
      <c r="DE130" s="401">
        <v>0</v>
      </c>
      <c r="DF130" s="401">
        <v>0</v>
      </c>
      <c r="DG130" s="401">
        <v>0</v>
      </c>
      <c r="DH130" s="401">
        <v>0</v>
      </c>
      <c r="DI130" s="401">
        <v>1349</v>
      </c>
      <c r="DJ130" s="401">
        <v>0</v>
      </c>
      <c r="DK130" s="401">
        <v>0</v>
      </c>
      <c r="DL130" s="401">
        <v>0</v>
      </c>
      <c r="DM130" s="401">
        <v>28440</v>
      </c>
      <c r="DN130" s="401">
        <v>0</v>
      </c>
      <c r="DO130" s="401">
        <v>0</v>
      </c>
      <c r="DP130" s="401">
        <v>0</v>
      </c>
      <c r="DQ130" s="401">
        <v>0</v>
      </c>
      <c r="DR130" s="401">
        <v>13091</v>
      </c>
      <c r="DS130" s="401">
        <v>4378</v>
      </c>
      <c r="DT130" s="401">
        <v>12354</v>
      </c>
      <c r="DU130" s="401">
        <v>59793</v>
      </c>
      <c r="DV130" s="401">
        <v>0</v>
      </c>
      <c r="DW130" s="401">
        <v>224231</v>
      </c>
      <c r="DX130" s="401">
        <v>53895</v>
      </c>
      <c r="DY130" s="401">
        <v>223844</v>
      </c>
      <c r="DZ130" s="401">
        <v>44657</v>
      </c>
      <c r="EA130" s="401">
        <v>0</v>
      </c>
      <c r="EB130" s="401">
        <v>0</v>
      </c>
      <c r="EC130" s="401">
        <v>39587</v>
      </c>
      <c r="ED130" s="401">
        <v>-4533</v>
      </c>
      <c r="EE130" s="401">
        <v>223844</v>
      </c>
      <c r="EF130" s="401">
        <v>44657</v>
      </c>
      <c r="EG130" s="401">
        <v>319630</v>
      </c>
      <c r="EH130" s="401">
        <v>0</v>
      </c>
      <c r="EI130" s="401">
        <v>339630</v>
      </c>
      <c r="EJ130" s="401">
        <v>0</v>
      </c>
    </row>
    <row r="131" spans="1:140" x14ac:dyDescent="0.35">
      <c r="A131" s="398" t="s">
        <v>1624</v>
      </c>
      <c r="B131" s="401">
        <v>0</v>
      </c>
      <c r="C131" s="401">
        <v>0</v>
      </c>
      <c r="D131" s="401">
        <v>0</v>
      </c>
      <c r="E131" s="401">
        <v>0</v>
      </c>
      <c r="F131" s="401">
        <v>0</v>
      </c>
      <c r="G131" s="401">
        <v>0</v>
      </c>
      <c r="H131" s="401">
        <v>0</v>
      </c>
      <c r="I131" s="401">
        <v>0</v>
      </c>
      <c r="J131" s="401">
        <v>0</v>
      </c>
      <c r="K131" s="401">
        <v>0</v>
      </c>
      <c r="L131" s="401">
        <v>0</v>
      </c>
      <c r="M131" s="401">
        <v>0</v>
      </c>
      <c r="N131" s="401">
        <v>0</v>
      </c>
      <c r="O131" s="401">
        <v>0</v>
      </c>
      <c r="P131" s="401">
        <v>0</v>
      </c>
      <c r="Q131" s="401">
        <v>195</v>
      </c>
      <c r="R131" s="401">
        <v>0</v>
      </c>
      <c r="S131" s="401">
        <v>0</v>
      </c>
      <c r="T131" s="401">
        <v>0</v>
      </c>
      <c r="U131" s="401">
        <v>0</v>
      </c>
      <c r="V131" s="401">
        <v>0</v>
      </c>
      <c r="W131" s="401">
        <v>0</v>
      </c>
      <c r="X131" s="401">
        <v>0</v>
      </c>
      <c r="Y131" s="401">
        <v>0</v>
      </c>
      <c r="Z131" s="401">
        <v>0</v>
      </c>
      <c r="AA131" s="401">
        <v>0</v>
      </c>
      <c r="AB131" s="401">
        <v>0</v>
      </c>
      <c r="AC131" s="401">
        <v>0</v>
      </c>
      <c r="AD131" s="401">
        <v>0</v>
      </c>
      <c r="AE131" s="401">
        <v>0</v>
      </c>
      <c r="AF131" s="401">
        <v>0</v>
      </c>
      <c r="AG131" s="401">
        <v>0</v>
      </c>
      <c r="AH131" s="401">
        <v>0</v>
      </c>
      <c r="AI131" s="401">
        <v>0</v>
      </c>
      <c r="AJ131" s="401">
        <v>0</v>
      </c>
      <c r="AK131" s="401">
        <v>0</v>
      </c>
      <c r="AL131" s="401">
        <v>0</v>
      </c>
      <c r="AM131" s="401">
        <v>0</v>
      </c>
      <c r="AN131" s="401">
        <v>0</v>
      </c>
      <c r="AO131" s="401">
        <v>52904</v>
      </c>
      <c r="AP131" s="401">
        <v>800</v>
      </c>
      <c r="AQ131" s="401">
        <v>0</v>
      </c>
      <c r="AR131" s="401">
        <v>180</v>
      </c>
      <c r="AS131" s="401">
        <v>0</v>
      </c>
      <c r="AT131" s="401">
        <v>0</v>
      </c>
      <c r="AU131" s="401">
        <v>2800</v>
      </c>
      <c r="AV131" s="401">
        <v>0</v>
      </c>
      <c r="AW131" s="401">
        <v>0</v>
      </c>
      <c r="AX131" s="401">
        <v>1210</v>
      </c>
      <c r="AY131" s="401">
        <v>0</v>
      </c>
      <c r="AZ131" s="401">
        <v>0</v>
      </c>
      <c r="BA131" s="401">
        <v>0</v>
      </c>
      <c r="BB131" s="401">
        <v>0</v>
      </c>
      <c r="BC131" s="401">
        <v>0</v>
      </c>
      <c r="BD131" s="401">
        <v>0</v>
      </c>
      <c r="BE131" s="401">
        <v>0</v>
      </c>
      <c r="BF131" s="401">
        <v>0</v>
      </c>
      <c r="BG131" s="401">
        <v>120</v>
      </c>
      <c r="BH131" s="401">
        <v>0</v>
      </c>
      <c r="BI131" s="401">
        <v>0</v>
      </c>
      <c r="BJ131" s="401">
        <v>0</v>
      </c>
      <c r="BK131" s="401">
        <v>0</v>
      </c>
      <c r="BL131" s="401">
        <v>0</v>
      </c>
      <c r="BM131" s="401">
        <v>0</v>
      </c>
      <c r="BN131" s="401">
        <v>0</v>
      </c>
      <c r="BO131" s="401">
        <v>0</v>
      </c>
      <c r="BP131" s="401">
        <v>200</v>
      </c>
      <c r="BQ131" s="401">
        <v>0</v>
      </c>
      <c r="BR131" s="401">
        <v>0</v>
      </c>
      <c r="BS131" s="401">
        <v>0</v>
      </c>
      <c r="BT131" s="401">
        <v>0</v>
      </c>
      <c r="BU131" s="401">
        <v>0</v>
      </c>
      <c r="BV131" s="401">
        <v>0</v>
      </c>
      <c r="BW131" s="401">
        <v>0</v>
      </c>
      <c r="BX131" s="401">
        <v>0</v>
      </c>
      <c r="BY131" s="401">
        <v>0</v>
      </c>
      <c r="BZ131" s="401">
        <v>0</v>
      </c>
      <c r="CA131" s="401">
        <v>0</v>
      </c>
      <c r="CB131" s="401">
        <v>50</v>
      </c>
      <c r="CC131" s="401">
        <v>0</v>
      </c>
      <c r="CD131" s="401">
        <v>0</v>
      </c>
      <c r="CE131" s="401">
        <v>0</v>
      </c>
      <c r="CF131" s="401">
        <v>0</v>
      </c>
      <c r="CG131" s="401">
        <v>0</v>
      </c>
      <c r="CH131" s="401">
        <v>0</v>
      </c>
      <c r="CI131" s="401">
        <v>0</v>
      </c>
      <c r="CJ131" s="401">
        <v>0</v>
      </c>
      <c r="CK131" s="401">
        <v>0</v>
      </c>
      <c r="CL131" s="401">
        <v>0</v>
      </c>
      <c r="CM131" s="401">
        <v>0</v>
      </c>
      <c r="CN131" s="401">
        <v>0</v>
      </c>
      <c r="CO131" s="401">
        <v>0</v>
      </c>
      <c r="CP131" s="401">
        <v>0</v>
      </c>
      <c r="CQ131" s="401">
        <v>20</v>
      </c>
      <c r="CR131" s="401">
        <v>0</v>
      </c>
      <c r="CS131" s="401">
        <v>0</v>
      </c>
      <c r="CT131" s="401">
        <v>6326</v>
      </c>
      <c r="CU131" s="401">
        <v>0</v>
      </c>
      <c r="CV131" s="401">
        <v>0</v>
      </c>
      <c r="CW131" s="401">
        <v>3187</v>
      </c>
      <c r="CX131" s="401">
        <v>0</v>
      </c>
      <c r="CY131" s="401">
        <v>0</v>
      </c>
      <c r="CZ131" s="401">
        <v>0</v>
      </c>
      <c r="DA131" s="401">
        <v>0</v>
      </c>
      <c r="DB131" s="401">
        <v>0</v>
      </c>
      <c r="DC131" s="401">
        <v>0</v>
      </c>
      <c r="DD131" s="401">
        <v>0</v>
      </c>
      <c r="DE131" s="401">
        <v>0</v>
      </c>
      <c r="DF131" s="401">
        <v>0</v>
      </c>
      <c r="DG131" s="401">
        <v>0</v>
      </c>
      <c r="DH131" s="401">
        <v>0</v>
      </c>
      <c r="DI131" s="401">
        <v>3652</v>
      </c>
      <c r="DJ131" s="401">
        <v>0</v>
      </c>
      <c r="DK131" s="401">
        <v>0</v>
      </c>
      <c r="DL131" s="401">
        <v>24015</v>
      </c>
      <c r="DM131" s="401">
        <v>0</v>
      </c>
      <c r="DN131" s="401">
        <v>0</v>
      </c>
      <c r="DO131" s="401">
        <v>0</v>
      </c>
      <c r="DP131" s="401">
        <v>0</v>
      </c>
      <c r="DQ131" s="401">
        <v>0</v>
      </c>
      <c r="DR131" s="401">
        <v>6421</v>
      </c>
      <c r="DS131" s="401">
        <v>0</v>
      </c>
      <c r="DT131" s="401">
        <v>1443</v>
      </c>
      <c r="DU131" s="401">
        <v>87795</v>
      </c>
      <c r="DV131" s="401">
        <v>0</v>
      </c>
      <c r="DW131" s="401">
        <v>196002</v>
      </c>
      <c r="DX131" s="401">
        <v>85491</v>
      </c>
      <c r="DY131" s="401">
        <v>140687</v>
      </c>
      <c r="DZ131" s="401">
        <v>71909</v>
      </c>
      <c r="EA131" s="401">
        <v>309</v>
      </c>
      <c r="EB131" s="401">
        <v>-596</v>
      </c>
      <c r="EC131" s="401">
        <v>30000</v>
      </c>
      <c r="ED131" s="401">
        <v>24000</v>
      </c>
      <c r="EE131" s="401">
        <v>140996</v>
      </c>
      <c r="EF131" s="401">
        <v>71313</v>
      </c>
      <c r="EG131" s="401">
        <v>140996</v>
      </c>
      <c r="EH131" s="401">
        <v>90091</v>
      </c>
      <c r="EI131" s="401">
        <v>150996</v>
      </c>
      <c r="EJ131" s="401">
        <v>90091</v>
      </c>
    </row>
    <row r="132" spans="1:140" x14ac:dyDescent="0.35">
      <c r="A132" s="398" t="s">
        <v>1870</v>
      </c>
      <c r="B132" s="401">
        <v>0</v>
      </c>
      <c r="C132" s="401">
        <v>0</v>
      </c>
      <c r="D132" s="401">
        <v>0</v>
      </c>
      <c r="E132" s="401">
        <v>0</v>
      </c>
      <c r="F132" s="401">
        <v>0</v>
      </c>
      <c r="G132" s="401">
        <v>0</v>
      </c>
      <c r="H132" s="401">
        <v>0</v>
      </c>
      <c r="I132" s="401">
        <v>0</v>
      </c>
      <c r="J132" s="401">
        <v>0</v>
      </c>
      <c r="K132" s="401">
        <v>0</v>
      </c>
      <c r="L132" s="401">
        <v>0</v>
      </c>
      <c r="M132" s="401">
        <v>0</v>
      </c>
      <c r="N132" s="401">
        <v>0</v>
      </c>
      <c r="O132" s="401">
        <v>0</v>
      </c>
      <c r="P132" s="401">
        <v>0</v>
      </c>
      <c r="Q132" s="401">
        <v>0</v>
      </c>
      <c r="R132" s="401">
        <v>0</v>
      </c>
      <c r="S132" s="401">
        <v>0</v>
      </c>
      <c r="T132" s="401">
        <v>0</v>
      </c>
      <c r="U132" s="401">
        <v>0</v>
      </c>
      <c r="V132" s="401">
        <v>0</v>
      </c>
      <c r="W132" s="401">
        <v>0</v>
      </c>
      <c r="X132" s="401">
        <v>0</v>
      </c>
      <c r="Y132" s="401">
        <v>0</v>
      </c>
      <c r="Z132" s="401">
        <v>0</v>
      </c>
      <c r="AA132" s="401">
        <v>0</v>
      </c>
      <c r="AB132" s="401">
        <v>0</v>
      </c>
      <c r="AC132" s="401">
        <v>0</v>
      </c>
      <c r="AD132" s="401">
        <v>0</v>
      </c>
      <c r="AE132" s="401">
        <v>0</v>
      </c>
      <c r="AF132" s="401">
        <v>0</v>
      </c>
      <c r="AG132" s="401">
        <v>0</v>
      </c>
      <c r="AH132" s="401">
        <v>0</v>
      </c>
      <c r="AI132" s="401">
        <v>0</v>
      </c>
      <c r="AJ132" s="401">
        <v>0</v>
      </c>
      <c r="AK132" s="401">
        <v>0</v>
      </c>
      <c r="AL132" s="401">
        <v>0</v>
      </c>
      <c r="AM132" s="401">
        <v>0</v>
      </c>
      <c r="AN132" s="401">
        <v>0</v>
      </c>
      <c r="AO132" s="401">
        <v>30918</v>
      </c>
      <c r="AP132" s="401">
        <v>0</v>
      </c>
      <c r="AQ132" s="401">
        <v>0</v>
      </c>
      <c r="AR132" s="401">
        <v>0</v>
      </c>
      <c r="AS132" s="401">
        <v>0</v>
      </c>
      <c r="AT132" s="401">
        <v>0</v>
      </c>
      <c r="AU132" s="401">
        <v>162</v>
      </c>
      <c r="AV132" s="401">
        <v>0</v>
      </c>
      <c r="AW132" s="401">
        <v>0</v>
      </c>
      <c r="AX132" s="401">
        <v>0</v>
      </c>
      <c r="AY132" s="401">
        <v>0</v>
      </c>
      <c r="AZ132" s="401">
        <v>0</v>
      </c>
      <c r="BA132" s="401">
        <v>0</v>
      </c>
      <c r="BB132" s="401">
        <v>0</v>
      </c>
      <c r="BC132" s="401">
        <v>0</v>
      </c>
      <c r="BD132" s="401">
        <v>0</v>
      </c>
      <c r="BE132" s="401">
        <v>0</v>
      </c>
      <c r="BF132" s="401">
        <v>0</v>
      </c>
      <c r="BG132" s="401">
        <v>0</v>
      </c>
      <c r="BH132" s="401">
        <v>0</v>
      </c>
      <c r="BI132" s="401">
        <v>0</v>
      </c>
      <c r="BJ132" s="401">
        <v>0</v>
      </c>
      <c r="BK132" s="401">
        <v>0</v>
      </c>
      <c r="BL132" s="401">
        <v>0</v>
      </c>
      <c r="BM132" s="401">
        <v>0</v>
      </c>
      <c r="BN132" s="401">
        <v>1128</v>
      </c>
      <c r="BO132" s="401">
        <v>0</v>
      </c>
      <c r="BP132" s="401">
        <v>60</v>
      </c>
      <c r="BQ132" s="401">
        <v>0</v>
      </c>
      <c r="BR132" s="401">
        <v>0</v>
      </c>
      <c r="BS132" s="401">
        <v>0</v>
      </c>
      <c r="BT132" s="401">
        <v>0</v>
      </c>
      <c r="BU132" s="401">
        <v>0</v>
      </c>
      <c r="BV132" s="401">
        <v>0</v>
      </c>
      <c r="BW132" s="401">
        <v>0</v>
      </c>
      <c r="BX132" s="401">
        <v>0</v>
      </c>
      <c r="BY132" s="401">
        <v>0</v>
      </c>
      <c r="BZ132" s="401">
        <v>0</v>
      </c>
      <c r="CA132" s="401">
        <v>0</v>
      </c>
      <c r="CB132" s="401">
        <v>0</v>
      </c>
      <c r="CC132" s="401">
        <v>0</v>
      </c>
      <c r="CD132" s="401">
        <v>0</v>
      </c>
      <c r="CE132" s="401">
        <v>597</v>
      </c>
      <c r="CF132" s="401">
        <v>0</v>
      </c>
      <c r="CG132" s="401">
        <v>0</v>
      </c>
      <c r="CH132" s="401">
        <v>0</v>
      </c>
      <c r="CI132" s="401">
        <v>0</v>
      </c>
      <c r="CJ132" s="401">
        <v>0</v>
      </c>
      <c r="CK132" s="401">
        <v>0</v>
      </c>
      <c r="CL132" s="401">
        <v>0</v>
      </c>
      <c r="CM132" s="401">
        <v>0</v>
      </c>
      <c r="CN132" s="401">
        <v>0</v>
      </c>
      <c r="CO132" s="401">
        <v>0</v>
      </c>
      <c r="CP132" s="401">
        <v>0</v>
      </c>
      <c r="CQ132" s="401">
        <v>0</v>
      </c>
      <c r="CR132" s="401">
        <v>0</v>
      </c>
      <c r="CS132" s="401">
        <v>0</v>
      </c>
      <c r="CT132" s="401">
        <v>0</v>
      </c>
      <c r="CU132" s="401">
        <v>0</v>
      </c>
      <c r="CV132" s="401">
        <v>0</v>
      </c>
      <c r="CW132" s="401">
        <v>0</v>
      </c>
      <c r="CX132" s="401">
        <v>0</v>
      </c>
      <c r="CY132" s="401">
        <v>0</v>
      </c>
      <c r="CZ132" s="401">
        <v>0</v>
      </c>
      <c r="DA132" s="401">
        <v>0</v>
      </c>
      <c r="DB132" s="401">
        <v>0</v>
      </c>
      <c r="DC132" s="401">
        <v>0</v>
      </c>
      <c r="DD132" s="401">
        <v>0</v>
      </c>
      <c r="DE132" s="401">
        <v>0</v>
      </c>
      <c r="DF132" s="401">
        <v>0</v>
      </c>
      <c r="DG132" s="401">
        <v>0</v>
      </c>
      <c r="DH132" s="401">
        <v>0</v>
      </c>
      <c r="DI132" s="401">
        <v>0</v>
      </c>
      <c r="DJ132" s="401">
        <v>0</v>
      </c>
      <c r="DK132" s="401">
        <v>0</v>
      </c>
      <c r="DL132" s="401">
        <v>500</v>
      </c>
      <c r="DM132" s="401">
        <v>0</v>
      </c>
      <c r="DN132" s="401">
        <v>0</v>
      </c>
      <c r="DO132" s="401">
        <v>0</v>
      </c>
      <c r="DP132" s="401">
        <v>0</v>
      </c>
      <c r="DQ132" s="401">
        <v>0</v>
      </c>
      <c r="DR132" s="401">
        <v>1128</v>
      </c>
      <c r="DS132" s="401">
        <v>1180</v>
      </c>
      <c r="DT132" s="401">
        <v>139</v>
      </c>
      <c r="DU132" s="401">
        <v>30918</v>
      </c>
      <c r="DV132" s="401">
        <v>0</v>
      </c>
      <c r="DW132" s="401">
        <v>66827</v>
      </c>
      <c r="DX132" s="401">
        <v>30918</v>
      </c>
      <c r="DY132" s="401">
        <v>42252</v>
      </c>
      <c r="DZ132" s="401">
        <v>7266</v>
      </c>
      <c r="EA132" s="401">
        <v>0</v>
      </c>
      <c r="EB132" s="401">
        <v>-2275</v>
      </c>
      <c r="EC132" s="401">
        <v>0</v>
      </c>
      <c r="ED132" s="401">
        <v>0</v>
      </c>
      <c r="EE132" s="401">
        <v>42252</v>
      </c>
      <c r="EF132" s="401">
        <v>4991</v>
      </c>
      <c r="EG132" s="401">
        <v>50000</v>
      </c>
      <c r="EH132" s="401">
        <v>10000</v>
      </c>
      <c r="EI132" s="401">
        <v>50000</v>
      </c>
      <c r="EJ132" s="401">
        <v>10000</v>
      </c>
    </row>
    <row r="133" spans="1:140" x14ac:dyDescent="0.35">
      <c r="A133" s="398" t="s">
        <v>1385</v>
      </c>
      <c r="B133" s="401">
        <v>0</v>
      </c>
      <c r="C133" s="401">
        <v>0</v>
      </c>
      <c r="D133" s="401">
        <v>0</v>
      </c>
      <c r="E133" s="401">
        <v>0</v>
      </c>
      <c r="F133" s="401">
        <v>0</v>
      </c>
      <c r="G133" s="401">
        <v>0</v>
      </c>
      <c r="H133" s="401">
        <v>0</v>
      </c>
      <c r="I133" s="401">
        <v>0</v>
      </c>
      <c r="J133" s="401">
        <v>0</v>
      </c>
      <c r="K133" s="401">
        <v>0</v>
      </c>
      <c r="L133" s="401">
        <v>0</v>
      </c>
      <c r="M133" s="401">
        <v>0</v>
      </c>
      <c r="N133" s="401">
        <v>0</v>
      </c>
      <c r="O133" s="401">
        <v>0</v>
      </c>
      <c r="P133" s="401">
        <v>0</v>
      </c>
      <c r="Q133" s="401">
        <v>0</v>
      </c>
      <c r="R133" s="401">
        <v>0</v>
      </c>
      <c r="S133" s="401">
        <v>0</v>
      </c>
      <c r="T133" s="401">
        <v>0</v>
      </c>
      <c r="U133" s="401">
        <v>0</v>
      </c>
      <c r="V133" s="401">
        <v>0</v>
      </c>
      <c r="W133" s="401">
        <v>0</v>
      </c>
      <c r="X133" s="401">
        <v>0</v>
      </c>
      <c r="Y133" s="401">
        <v>0</v>
      </c>
      <c r="Z133" s="401">
        <v>0</v>
      </c>
      <c r="AA133" s="401">
        <v>0</v>
      </c>
      <c r="AB133" s="401">
        <v>0</v>
      </c>
      <c r="AC133" s="401">
        <v>0</v>
      </c>
      <c r="AD133" s="401">
        <v>0</v>
      </c>
      <c r="AE133" s="401">
        <v>0</v>
      </c>
      <c r="AF133" s="401">
        <v>0</v>
      </c>
      <c r="AG133" s="401">
        <v>0</v>
      </c>
      <c r="AH133" s="401">
        <v>0</v>
      </c>
      <c r="AI133" s="401">
        <v>0</v>
      </c>
      <c r="AJ133" s="401">
        <v>0</v>
      </c>
      <c r="AK133" s="401">
        <v>0</v>
      </c>
      <c r="AL133" s="401">
        <v>0</v>
      </c>
      <c r="AM133" s="401">
        <v>0</v>
      </c>
      <c r="AN133" s="401">
        <v>0</v>
      </c>
      <c r="AO133" s="401">
        <v>13454</v>
      </c>
      <c r="AP133" s="401">
        <v>1400</v>
      </c>
      <c r="AQ133" s="401">
        <v>0</v>
      </c>
      <c r="AR133" s="401">
        <v>0</v>
      </c>
      <c r="AS133" s="401">
        <v>0</v>
      </c>
      <c r="AT133" s="401">
        <v>0</v>
      </c>
      <c r="AU133" s="401">
        <v>0</v>
      </c>
      <c r="AV133" s="401">
        <v>0</v>
      </c>
      <c r="AW133" s="401">
        <v>0</v>
      </c>
      <c r="AX133" s="401">
        <v>20</v>
      </c>
      <c r="AY133" s="401">
        <v>0</v>
      </c>
      <c r="AZ133" s="401">
        <v>0</v>
      </c>
      <c r="BA133" s="401">
        <v>700</v>
      </c>
      <c r="BB133" s="401">
        <v>0</v>
      </c>
      <c r="BC133" s="401">
        <v>0</v>
      </c>
      <c r="BD133" s="401">
        <v>0</v>
      </c>
      <c r="BE133" s="401">
        <v>0</v>
      </c>
      <c r="BF133" s="401">
        <v>0</v>
      </c>
      <c r="BG133" s="401">
        <v>0</v>
      </c>
      <c r="BH133" s="401">
        <v>0</v>
      </c>
      <c r="BI133" s="401">
        <v>0</v>
      </c>
      <c r="BJ133" s="401">
        <v>474</v>
      </c>
      <c r="BK133" s="401">
        <v>0</v>
      </c>
      <c r="BL133" s="401">
        <v>0</v>
      </c>
      <c r="BM133" s="401">
        <v>0</v>
      </c>
      <c r="BN133" s="401">
        <v>0</v>
      </c>
      <c r="BO133" s="401">
        <v>0</v>
      </c>
      <c r="BP133" s="401">
        <v>0</v>
      </c>
      <c r="BQ133" s="401">
        <v>0</v>
      </c>
      <c r="BR133" s="401">
        <v>0</v>
      </c>
      <c r="BS133" s="401">
        <v>0</v>
      </c>
      <c r="BT133" s="401">
        <v>0</v>
      </c>
      <c r="BU133" s="401">
        <v>0</v>
      </c>
      <c r="BV133" s="401">
        <v>0</v>
      </c>
      <c r="BW133" s="401">
        <v>0</v>
      </c>
      <c r="BX133" s="401">
        <v>0</v>
      </c>
      <c r="BY133" s="401">
        <v>0</v>
      </c>
      <c r="BZ133" s="401">
        <v>0</v>
      </c>
      <c r="CA133" s="401">
        <v>0</v>
      </c>
      <c r="CB133" s="401">
        <v>0</v>
      </c>
      <c r="CC133" s="401">
        <v>0</v>
      </c>
      <c r="CD133" s="401">
        <v>0</v>
      </c>
      <c r="CE133" s="401">
        <v>0</v>
      </c>
      <c r="CF133" s="401">
        <v>0</v>
      </c>
      <c r="CG133" s="401">
        <v>0</v>
      </c>
      <c r="CH133" s="401">
        <v>0</v>
      </c>
      <c r="CI133" s="401">
        <v>0</v>
      </c>
      <c r="CJ133" s="401">
        <v>0</v>
      </c>
      <c r="CK133" s="401">
        <v>0</v>
      </c>
      <c r="CL133" s="401">
        <v>0</v>
      </c>
      <c r="CM133" s="401">
        <v>0</v>
      </c>
      <c r="CN133" s="401">
        <v>0</v>
      </c>
      <c r="CO133" s="401">
        <v>0</v>
      </c>
      <c r="CP133" s="401">
        <v>0</v>
      </c>
      <c r="CQ133" s="401">
        <v>0</v>
      </c>
      <c r="CR133" s="401">
        <v>0</v>
      </c>
      <c r="CS133" s="401">
        <v>0</v>
      </c>
      <c r="CT133" s="401">
        <v>0</v>
      </c>
      <c r="CU133" s="401">
        <v>0</v>
      </c>
      <c r="CV133" s="401">
        <v>0</v>
      </c>
      <c r="CW133" s="401">
        <v>0</v>
      </c>
      <c r="CX133" s="401">
        <v>0</v>
      </c>
      <c r="CY133" s="401">
        <v>0</v>
      </c>
      <c r="CZ133" s="401">
        <v>250</v>
      </c>
      <c r="DA133" s="401">
        <v>0</v>
      </c>
      <c r="DB133" s="401">
        <v>0</v>
      </c>
      <c r="DC133" s="401">
        <v>0</v>
      </c>
      <c r="DD133" s="401">
        <v>0</v>
      </c>
      <c r="DE133" s="401">
        <v>0</v>
      </c>
      <c r="DF133" s="401">
        <v>0</v>
      </c>
      <c r="DG133" s="401">
        <v>0</v>
      </c>
      <c r="DH133" s="401">
        <v>0</v>
      </c>
      <c r="DI133" s="401">
        <v>185</v>
      </c>
      <c r="DJ133" s="401">
        <v>0</v>
      </c>
      <c r="DK133" s="401">
        <v>0</v>
      </c>
      <c r="DL133" s="401">
        <v>0</v>
      </c>
      <c r="DM133" s="401">
        <v>7500</v>
      </c>
      <c r="DN133" s="401">
        <v>0</v>
      </c>
      <c r="DO133" s="401">
        <v>16946</v>
      </c>
      <c r="DP133" s="401">
        <v>778</v>
      </c>
      <c r="DQ133" s="401">
        <v>0</v>
      </c>
      <c r="DR133" s="401">
        <v>19192</v>
      </c>
      <c r="DS133" s="401">
        <v>2765</v>
      </c>
      <c r="DT133" s="401">
        <v>7005</v>
      </c>
      <c r="DU133" s="401">
        <v>12745</v>
      </c>
      <c r="DV133" s="401">
        <v>0</v>
      </c>
      <c r="DW133" s="401">
        <v>164695</v>
      </c>
      <c r="DX133" s="401">
        <v>10413</v>
      </c>
      <c r="DY133" s="401">
        <v>138400</v>
      </c>
      <c r="DZ133" s="401">
        <v>16800</v>
      </c>
      <c r="EA133" s="401">
        <v>0</v>
      </c>
      <c r="EB133" s="401">
        <v>0</v>
      </c>
      <c r="EC133" s="401">
        <v>15000</v>
      </c>
      <c r="ED133" s="401">
        <v>-5000</v>
      </c>
      <c r="EE133" s="401">
        <v>138400</v>
      </c>
      <c r="EF133" s="401">
        <v>16800</v>
      </c>
      <c r="EG133" s="401">
        <v>164000</v>
      </c>
      <c r="EH133" s="401">
        <v>-7700</v>
      </c>
      <c r="EI133" s="401">
        <v>190000</v>
      </c>
      <c r="EJ133" s="401">
        <v>-17600</v>
      </c>
    </row>
    <row r="134" spans="1:140" x14ac:dyDescent="0.35">
      <c r="A134" s="398" t="s">
        <v>2011</v>
      </c>
      <c r="B134" s="401">
        <v>0</v>
      </c>
      <c r="C134" s="401">
        <v>0</v>
      </c>
      <c r="D134" s="401">
        <v>0</v>
      </c>
      <c r="E134" s="401">
        <v>0</v>
      </c>
      <c r="F134" s="401">
        <v>0</v>
      </c>
      <c r="G134" s="401">
        <v>0</v>
      </c>
      <c r="H134" s="401">
        <v>0</v>
      </c>
      <c r="I134" s="401">
        <v>0</v>
      </c>
      <c r="J134" s="401">
        <v>0</v>
      </c>
      <c r="K134" s="401">
        <v>0</v>
      </c>
      <c r="L134" s="401">
        <v>0</v>
      </c>
      <c r="M134" s="401">
        <v>0</v>
      </c>
      <c r="N134" s="401">
        <v>0</v>
      </c>
      <c r="O134" s="401">
        <v>0</v>
      </c>
      <c r="P134" s="401">
        <v>0</v>
      </c>
      <c r="Q134" s="401">
        <v>0</v>
      </c>
      <c r="R134" s="401">
        <v>0</v>
      </c>
      <c r="S134" s="401">
        <v>0</v>
      </c>
      <c r="T134" s="401">
        <v>0</v>
      </c>
      <c r="U134" s="401">
        <v>0</v>
      </c>
      <c r="V134" s="401">
        <v>0</v>
      </c>
      <c r="W134" s="401">
        <v>0</v>
      </c>
      <c r="X134" s="401">
        <v>0</v>
      </c>
      <c r="Y134" s="401">
        <v>0</v>
      </c>
      <c r="Z134" s="401">
        <v>0</v>
      </c>
      <c r="AA134" s="401">
        <v>0</v>
      </c>
      <c r="AB134" s="401">
        <v>0</v>
      </c>
      <c r="AC134" s="401">
        <v>0</v>
      </c>
      <c r="AD134" s="401">
        <v>0</v>
      </c>
      <c r="AE134" s="401">
        <v>0</v>
      </c>
      <c r="AF134" s="401">
        <v>0</v>
      </c>
      <c r="AG134" s="401">
        <v>0</v>
      </c>
      <c r="AH134" s="401">
        <v>0</v>
      </c>
      <c r="AI134" s="401">
        <v>0</v>
      </c>
      <c r="AJ134" s="401">
        <v>0</v>
      </c>
      <c r="AK134" s="401">
        <v>0</v>
      </c>
      <c r="AL134" s="401">
        <v>0</v>
      </c>
      <c r="AM134" s="401">
        <v>0</v>
      </c>
      <c r="AN134" s="401">
        <v>0</v>
      </c>
      <c r="AO134" s="401">
        <v>14925</v>
      </c>
      <c r="AP134" s="401">
        <v>2725</v>
      </c>
      <c r="AQ134" s="401">
        <v>0</v>
      </c>
      <c r="AR134" s="401">
        <v>0</v>
      </c>
      <c r="AS134" s="401">
        <v>0</v>
      </c>
      <c r="AT134" s="401">
        <v>0</v>
      </c>
      <c r="AU134" s="401">
        <v>0</v>
      </c>
      <c r="AV134" s="401">
        <v>0</v>
      </c>
      <c r="AW134" s="401">
        <v>0</v>
      </c>
      <c r="AX134" s="401">
        <v>0</v>
      </c>
      <c r="AY134" s="401">
        <v>0</v>
      </c>
      <c r="AZ134" s="401">
        <v>0</v>
      </c>
      <c r="BA134" s="401">
        <v>0</v>
      </c>
      <c r="BB134" s="401">
        <v>0</v>
      </c>
      <c r="BC134" s="401">
        <v>0</v>
      </c>
      <c r="BD134" s="401">
        <v>0</v>
      </c>
      <c r="BE134" s="401">
        <v>0</v>
      </c>
      <c r="BF134" s="401">
        <v>0</v>
      </c>
      <c r="BG134" s="401">
        <v>0</v>
      </c>
      <c r="BH134" s="401">
        <v>0</v>
      </c>
      <c r="BI134" s="401">
        <v>0</v>
      </c>
      <c r="BJ134" s="401">
        <v>0</v>
      </c>
      <c r="BK134" s="401">
        <v>0</v>
      </c>
      <c r="BL134" s="401">
        <v>0</v>
      </c>
      <c r="BM134" s="401">
        <v>0</v>
      </c>
      <c r="BN134" s="401">
        <v>0</v>
      </c>
      <c r="BO134" s="401">
        <v>0</v>
      </c>
      <c r="BP134" s="401">
        <v>0</v>
      </c>
      <c r="BQ134" s="401">
        <v>0</v>
      </c>
      <c r="BR134" s="401">
        <v>0</v>
      </c>
      <c r="BS134" s="401">
        <v>0</v>
      </c>
      <c r="BT134" s="401">
        <v>0</v>
      </c>
      <c r="BU134" s="401">
        <v>0</v>
      </c>
      <c r="BV134" s="401">
        <v>0</v>
      </c>
      <c r="BW134" s="401">
        <v>0</v>
      </c>
      <c r="BX134" s="401">
        <v>0</v>
      </c>
      <c r="BY134" s="401">
        <v>0</v>
      </c>
      <c r="BZ134" s="401">
        <v>0</v>
      </c>
      <c r="CA134" s="401">
        <v>0</v>
      </c>
      <c r="CB134" s="401">
        <v>0</v>
      </c>
      <c r="CC134" s="401">
        <v>0</v>
      </c>
      <c r="CD134" s="401">
        <v>0</v>
      </c>
      <c r="CE134" s="401">
        <v>0</v>
      </c>
      <c r="CF134" s="401">
        <v>0</v>
      </c>
      <c r="CG134" s="401">
        <v>0</v>
      </c>
      <c r="CH134" s="401">
        <v>0</v>
      </c>
      <c r="CI134" s="401">
        <v>0</v>
      </c>
      <c r="CJ134" s="401">
        <v>0</v>
      </c>
      <c r="CK134" s="401">
        <v>0</v>
      </c>
      <c r="CL134" s="401">
        <v>0</v>
      </c>
      <c r="CM134" s="401">
        <v>0</v>
      </c>
      <c r="CN134" s="401">
        <v>0</v>
      </c>
      <c r="CO134" s="401">
        <v>0</v>
      </c>
      <c r="CP134" s="401">
        <v>0</v>
      </c>
      <c r="CQ134" s="401">
        <v>0</v>
      </c>
      <c r="CR134" s="401">
        <v>0</v>
      </c>
      <c r="CS134" s="401">
        <v>0</v>
      </c>
      <c r="CT134" s="401">
        <v>0</v>
      </c>
      <c r="CU134" s="401">
        <v>0</v>
      </c>
      <c r="CV134" s="401">
        <v>0</v>
      </c>
      <c r="CW134" s="401">
        <v>0</v>
      </c>
      <c r="CX134" s="401">
        <v>0</v>
      </c>
      <c r="CY134" s="401">
        <v>0</v>
      </c>
      <c r="CZ134" s="401">
        <v>112</v>
      </c>
      <c r="DA134" s="401">
        <v>0</v>
      </c>
      <c r="DB134" s="401">
        <v>0</v>
      </c>
      <c r="DC134" s="401">
        <v>0</v>
      </c>
      <c r="DD134" s="401">
        <v>0</v>
      </c>
      <c r="DE134" s="401">
        <v>0</v>
      </c>
      <c r="DF134" s="401">
        <v>0</v>
      </c>
      <c r="DG134" s="401">
        <v>0</v>
      </c>
      <c r="DH134" s="401">
        <v>0</v>
      </c>
      <c r="DI134" s="401">
        <v>70</v>
      </c>
      <c r="DJ134" s="401">
        <v>0</v>
      </c>
      <c r="DK134" s="401">
        <v>0</v>
      </c>
      <c r="DL134" s="401">
        <v>13245</v>
      </c>
      <c r="DM134" s="401">
        <v>377</v>
      </c>
      <c r="DN134" s="401">
        <v>0</v>
      </c>
      <c r="DO134" s="401">
        <v>0</v>
      </c>
      <c r="DP134" s="401">
        <v>0</v>
      </c>
      <c r="DQ134" s="401">
        <v>0</v>
      </c>
      <c r="DR134" s="401">
        <v>16469</v>
      </c>
      <c r="DS134" s="401">
        <v>0</v>
      </c>
      <c r="DT134" s="401">
        <v>941</v>
      </c>
      <c r="DU134" s="401">
        <v>14044</v>
      </c>
      <c r="DV134" s="401">
        <v>0</v>
      </c>
      <c r="DW134" s="401">
        <v>61414</v>
      </c>
      <c r="DX134" s="401">
        <v>13008</v>
      </c>
      <c r="DY134" s="401">
        <v>30500</v>
      </c>
      <c r="DZ134" s="401">
        <v>20500</v>
      </c>
      <c r="EA134" s="401">
        <v>0</v>
      </c>
      <c r="EB134" s="401">
        <v>0</v>
      </c>
      <c r="EC134" s="401">
        <v>15000</v>
      </c>
      <c r="ED134" s="401">
        <v>-5000</v>
      </c>
      <c r="EE134" s="401">
        <v>30500</v>
      </c>
      <c r="EF134" s="401">
        <v>20500</v>
      </c>
      <c r="EG134" s="401">
        <v>46000</v>
      </c>
      <c r="EH134" s="401">
        <v>0</v>
      </c>
      <c r="EI134" s="401">
        <v>57500</v>
      </c>
      <c r="EJ134" s="401">
        <v>0</v>
      </c>
    </row>
    <row r="135" spans="1:140" x14ac:dyDescent="0.35">
      <c r="A135" s="398" t="s">
        <v>2047</v>
      </c>
      <c r="B135" s="401">
        <v>0</v>
      </c>
      <c r="C135" s="401">
        <v>0</v>
      </c>
      <c r="D135" s="401">
        <v>0</v>
      </c>
      <c r="E135" s="401">
        <v>0</v>
      </c>
      <c r="F135" s="401">
        <v>0</v>
      </c>
      <c r="G135" s="401">
        <v>0</v>
      </c>
      <c r="H135" s="401">
        <v>0</v>
      </c>
      <c r="I135" s="401">
        <v>0</v>
      </c>
      <c r="J135" s="401">
        <v>0</v>
      </c>
      <c r="K135" s="401">
        <v>0</v>
      </c>
      <c r="L135" s="401">
        <v>0</v>
      </c>
      <c r="M135" s="401">
        <v>0</v>
      </c>
      <c r="N135" s="401">
        <v>0</v>
      </c>
      <c r="O135" s="401">
        <v>6307</v>
      </c>
      <c r="P135" s="401">
        <v>0</v>
      </c>
      <c r="Q135" s="401">
        <v>124</v>
      </c>
      <c r="R135" s="401">
        <v>0</v>
      </c>
      <c r="S135" s="401">
        <v>0</v>
      </c>
      <c r="T135" s="401">
        <v>0</v>
      </c>
      <c r="U135" s="401">
        <v>0</v>
      </c>
      <c r="V135" s="401">
        <v>0</v>
      </c>
      <c r="W135" s="401">
        <v>0</v>
      </c>
      <c r="X135" s="401">
        <v>0</v>
      </c>
      <c r="Y135" s="401">
        <v>0</v>
      </c>
      <c r="Z135" s="401">
        <v>0</v>
      </c>
      <c r="AA135" s="401">
        <v>0</v>
      </c>
      <c r="AB135" s="401">
        <v>0</v>
      </c>
      <c r="AC135" s="401">
        <v>8242</v>
      </c>
      <c r="AD135" s="401">
        <v>0</v>
      </c>
      <c r="AE135" s="401">
        <v>0</v>
      </c>
      <c r="AF135" s="401">
        <v>0</v>
      </c>
      <c r="AG135" s="401">
        <v>0</v>
      </c>
      <c r="AH135" s="401">
        <v>0</v>
      </c>
      <c r="AI135" s="401">
        <v>0</v>
      </c>
      <c r="AJ135" s="401">
        <v>0</v>
      </c>
      <c r="AK135" s="401">
        <v>0</v>
      </c>
      <c r="AL135" s="401">
        <v>0</v>
      </c>
      <c r="AM135" s="401">
        <v>0</v>
      </c>
      <c r="AN135" s="401">
        <v>0</v>
      </c>
      <c r="AO135" s="401">
        <v>26982</v>
      </c>
      <c r="AP135" s="401">
        <v>3000</v>
      </c>
      <c r="AQ135" s="401">
        <v>110</v>
      </c>
      <c r="AR135" s="401">
        <v>9984</v>
      </c>
      <c r="AS135" s="401">
        <v>0</v>
      </c>
      <c r="AT135" s="401">
        <v>0</v>
      </c>
      <c r="AU135" s="401">
        <v>2535</v>
      </c>
      <c r="AV135" s="401">
        <v>0</v>
      </c>
      <c r="AW135" s="401">
        <v>0</v>
      </c>
      <c r="AX135" s="401">
        <v>900</v>
      </c>
      <c r="AY135" s="401">
        <v>0</v>
      </c>
      <c r="AZ135" s="401">
        <v>0</v>
      </c>
      <c r="BA135" s="401">
        <v>579</v>
      </c>
      <c r="BB135" s="401">
        <v>0</v>
      </c>
      <c r="BC135" s="401">
        <v>0</v>
      </c>
      <c r="BD135" s="401">
        <v>0</v>
      </c>
      <c r="BE135" s="401">
        <v>0</v>
      </c>
      <c r="BF135" s="401">
        <v>0</v>
      </c>
      <c r="BG135" s="401">
        <v>157</v>
      </c>
      <c r="BH135" s="401">
        <v>0</v>
      </c>
      <c r="BI135" s="401">
        <v>0</v>
      </c>
      <c r="BJ135" s="401">
        <v>464</v>
      </c>
      <c r="BK135" s="401">
        <v>0</v>
      </c>
      <c r="BL135" s="401">
        <v>0</v>
      </c>
      <c r="BM135" s="401">
        <v>350</v>
      </c>
      <c r="BN135" s="401">
        <v>0</v>
      </c>
      <c r="BO135" s="401">
        <v>0</v>
      </c>
      <c r="BP135" s="401">
        <v>0</v>
      </c>
      <c r="BQ135" s="401">
        <v>0</v>
      </c>
      <c r="BR135" s="401">
        <v>0</v>
      </c>
      <c r="BS135" s="401">
        <v>200</v>
      </c>
      <c r="BT135" s="401">
        <v>0</v>
      </c>
      <c r="BU135" s="401">
        <v>0</v>
      </c>
      <c r="BV135" s="401">
        <v>0</v>
      </c>
      <c r="BW135" s="401">
        <v>0</v>
      </c>
      <c r="BX135" s="401">
        <v>0</v>
      </c>
      <c r="BY135" s="401">
        <v>0</v>
      </c>
      <c r="BZ135" s="401">
        <v>0</v>
      </c>
      <c r="CA135" s="401">
        <v>0</v>
      </c>
      <c r="CB135" s="401">
        <v>606</v>
      </c>
      <c r="CC135" s="401">
        <v>0</v>
      </c>
      <c r="CD135" s="401">
        <v>0</v>
      </c>
      <c r="CE135" s="401">
        <v>915</v>
      </c>
      <c r="CF135" s="401">
        <v>0</v>
      </c>
      <c r="CG135" s="401">
        <v>0</v>
      </c>
      <c r="CH135" s="401">
        <v>0</v>
      </c>
      <c r="CI135" s="401">
        <v>0</v>
      </c>
      <c r="CJ135" s="401">
        <v>0</v>
      </c>
      <c r="CK135" s="401">
        <v>0</v>
      </c>
      <c r="CL135" s="401">
        <v>0</v>
      </c>
      <c r="CM135" s="401">
        <v>0</v>
      </c>
      <c r="CN135" s="401">
        <v>0</v>
      </c>
      <c r="CO135" s="401">
        <v>0</v>
      </c>
      <c r="CP135" s="401">
        <v>0</v>
      </c>
      <c r="CQ135" s="401">
        <v>0</v>
      </c>
      <c r="CR135" s="401">
        <v>0</v>
      </c>
      <c r="CS135" s="401">
        <v>0</v>
      </c>
      <c r="CT135" s="401">
        <v>0</v>
      </c>
      <c r="CU135" s="401">
        <v>0</v>
      </c>
      <c r="CV135" s="401">
        <v>0</v>
      </c>
      <c r="CW135" s="401">
        <v>7044</v>
      </c>
      <c r="CX135" s="401">
        <v>9122</v>
      </c>
      <c r="CY135" s="401">
        <v>0</v>
      </c>
      <c r="CZ135" s="401">
        <v>0</v>
      </c>
      <c r="DA135" s="401">
        <v>0</v>
      </c>
      <c r="DB135" s="401">
        <v>0</v>
      </c>
      <c r="DC135" s="401">
        <v>0</v>
      </c>
      <c r="DD135" s="401">
        <v>0</v>
      </c>
      <c r="DE135" s="401">
        <v>0</v>
      </c>
      <c r="DF135" s="401">
        <v>0</v>
      </c>
      <c r="DG135" s="401">
        <v>0</v>
      </c>
      <c r="DH135" s="401">
        <v>0</v>
      </c>
      <c r="DI135" s="401">
        <v>861</v>
      </c>
      <c r="DJ135" s="401">
        <v>0</v>
      </c>
      <c r="DK135" s="401">
        <v>196</v>
      </c>
      <c r="DL135" s="401">
        <v>0</v>
      </c>
      <c r="DM135" s="401">
        <v>0</v>
      </c>
      <c r="DN135" s="401">
        <v>0</v>
      </c>
      <c r="DO135" s="401">
        <v>0</v>
      </c>
      <c r="DP135" s="401">
        <v>0</v>
      </c>
      <c r="DQ135" s="401">
        <v>0</v>
      </c>
      <c r="DR135" s="401">
        <v>55455</v>
      </c>
      <c r="DS135" s="401">
        <v>3524</v>
      </c>
      <c r="DT135" s="401">
        <v>8221</v>
      </c>
      <c r="DU135" s="401">
        <v>11172</v>
      </c>
      <c r="DV135" s="401">
        <v>0</v>
      </c>
      <c r="DW135" s="401">
        <v>99223</v>
      </c>
      <c r="DX135" s="401">
        <v>20905</v>
      </c>
      <c r="DY135" s="401">
        <v>86273</v>
      </c>
      <c r="DZ135" s="401">
        <v>8956</v>
      </c>
      <c r="EA135" s="401">
        <v>12568</v>
      </c>
      <c r="EB135" s="401">
        <v>12000</v>
      </c>
      <c r="EC135" s="401">
        <v>35000</v>
      </c>
      <c r="ED135" s="401">
        <v>-15000</v>
      </c>
      <c r="EE135" s="401">
        <v>98841</v>
      </c>
      <c r="EF135" s="401">
        <v>20956</v>
      </c>
      <c r="EG135" s="401">
        <v>136500</v>
      </c>
      <c r="EH135" s="401">
        <v>30500</v>
      </c>
      <c r="EI135" s="401">
        <v>151500</v>
      </c>
      <c r="EJ135" s="401">
        <v>35500</v>
      </c>
    </row>
    <row r="136" spans="1:140" x14ac:dyDescent="0.35">
      <c r="A136" s="398" t="s">
        <v>2059</v>
      </c>
      <c r="B136" s="401">
        <v>0</v>
      </c>
      <c r="C136" s="401">
        <v>0</v>
      </c>
      <c r="D136" s="401">
        <v>0</v>
      </c>
      <c r="E136" s="401">
        <v>0</v>
      </c>
      <c r="F136" s="401">
        <v>0</v>
      </c>
      <c r="G136" s="401">
        <v>0</v>
      </c>
      <c r="H136" s="401">
        <v>0</v>
      </c>
      <c r="I136" s="401">
        <v>0</v>
      </c>
      <c r="J136" s="401">
        <v>0</v>
      </c>
      <c r="K136" s="401">
        <v>0</v>
      </c>
      <c r="L136" s="401">
        <v>0</v>
      </c>
      <c r="M136" s="401">
        <v>0</v>
      </c>
      <c r="N136" s="401">
        <v>0</v>
      </c>
      <c r="O136" s="401">
        <v>0</v>
      </c>
      <c r="P136" s="401">
        <v>0</v>
      </c>
      <c r="Q136" s="401">
        <v>163</v>
      </c>
      <c r="R136" s="401">
        <v>0</v>
      </c>
      <c r="S136" s="401">
        <v>0</v>
      </c>
      <c r="T136" s="401">
        <v>0</v>
      </c>
      <c r="U136" s="401">
        <v>0</v>
      </c>
      <c r="V136" s="401">
        <v>0</v>
      </c>
      <c r="W136" s="401">
        <v>0</v>
      </c>
      <c r="X136" s="401">
        <v>0</v>
      </c>
      <c r="Y136" s="401">
        <v>0</v>
      </c>
      <c r="Z136" s="401">
        <v>0</v>
      </c>
      <c r="AA136" s="401">
        <v>0</v>
      </c>
      <c r="AB136" s="401">
        <v>0</v>
      </c>
      <c r="AC136" s="401">
        <v>0</v>
      </c>
      <c r="AD136" s="401">
        <v>0</v>
      </c>
      <c r="AE136" s="401">
        <v>0</v>
      </c>
      <c r="AF136" s="401">
        <v>0</v>
      </c>
      <c r="AG136" s="401">
        <v>0</v>
      </c>
      <c r="AH136" s="401">
        <v>0</v>
      </c>
      <c r="AI136" s="401">
        <v>0</v>
      </c>
      <c r="AJ136" s="401">
        <v>0</v>
      </c>
      <c r="AK136" s="401">
        <v>0</v>
      </c>
      <c r="AL136" s="401">
        <v>0</v>
      </c>
      <c r="AM136" s="401">
        <v>0</v>
      </c>
      <c r="AN136" s="401">
        <v>0</v>
      </c>
      <c r="AO136" s="401">
        <v>0</v>
      </c>
      <c r="AP136" s="401">
        <v>1380</v>
      </c>
      <c r="AQ136" s="401">
        <v>0</v>
      </c>
      <c r="AR136" s="401">
        <v>0</v>
      </c>
      <c r="AS136" s="401">
        <v>112</v>
      </c>
      <c r="AT136" s="401">
        <v>0</v>
      </c>
      <c r="AU136" s="401">
        <v>1083</v>
      </c>
      <c r="AV136" s="401">
        <v>0</v>
      </c>
      <c r="AW136" s="401">
        <v>0</v>
      </c>
      <c r="AX136" s="401">
        <v>1107</v>
      </c>
      <c r="AY136" s="401">
        <v>67</v>
      </c>
      <c r="AZ136" s="401">
        <v>0</v>
      </c>
      <c r="BA136" s="401">
        <v>0</v>
      </c>
      <c r="BB136" s="401">
        <v>89</v>
      </c>
      <c r="BC136" s="401">
        <v>0</v>
      </c>
      <c r="BD136" s="401">
        <v>0</v>
      </c>
      <c r="BE136" s="401">
        <v>0</v>
      </c>
      <c r="BF136" s="401">
        <v>0</v>
      </c>
      <c r="BG136" s="401">
        <v>0</v>
      </c>
      <c r="BH136" s="401">
        <v>0</v>
      </c>
      <c r="BI136" s="401">
        <v>0</v>
      </c>
      <c r="BJ136" s="401">
        <v>0</v>
      </c>
      <c r="BK136" s="401">
        <v>0</v>
      </c>
      <c r="BL136" s="401">
        <v>0</v>
      </c>
      <c r="BM136" s="401">
        <v>39</v>
      </c>
      <c r="BN136" s="401">
        <v>0</v>
      </c>
      <c r="BO136" s="401">
        <v>0</v>
      </c>
      <c r="BP136" s="401">
        <v>0</v>
      </c>
      <c r="BQ136" s="401">
        <v>1228</v>
      </c>
      <c r="BR136" s="401">
        <v>0</v>
      </c>
      <c r="BS136" s="401">
        <v>0</v>
      </c>
      <c r="BT136" s="401">
        <v>0</v>
      </c>
      <c r="BU136" s="401">
        <v>0</v>
      </c>
      <c r="BV136" s="401">
        <v>0</v>
      </c>
      <c r="BW136" s="401">
        <v>0</v>
      </c>
      <c r="BX136" s="401">
        <v>0</v>
      </c>
      <c r="BY136" s="401">
        <v>0</v>
      </c>
      <c r="BZ136" s="401">
        <v>0</v>
      </c>
      <c r="CA136" s="401">
        <v>0</v>
      </c>
      <c r="CB136" s="401">
        <v>0</v>
      </c>
      <c r="CC136" s="401">
        <v>0</v>
      </c>
      <c r="CD136" s="401">
        <v>0</v>
      </c>
      <c r="CE136" s="401">
        <v>61</v>
      </c>
      <c r="CF136" s="401">
        <v>0</v>
      </c>
      <c r="CG136" s="401">
        <v>0</v>
      </c>
      <c r="CH136" s="401">
        <v>0</v>
      </c>
      <c r="CI136" s="401">
        <v>0</v>
      </c>
      <c r="CJ136" s="401">
        <v>0</v>
      </c>
      <c r="CK136" s="401">
        <v>0</v>
      </c>
      <c r="CL136" s="401">
        <v>0</v>
      </c>
      <c r="CM136" s="401">
        <v>0</v>
      </c>
      <c r="CN136" s="401">
        <v>89</v>
      </c>
      <c r="CO136" s="401">
        <v>0</v>
      </c>
      <c r="CP136" s="401">
        <v>0</v>
      </c>
      <c r="CQ136" s="401">
        <v>0</v>
      </c>
      <c r="CR136" s="401">
        <v>0</v>
      </c>
      <c r="CS136" s="401">
        <v>0</v>
      </c>
      <c r="CT136" s="401">
        <v>1255</v>
      </c>
      <c r="CU136" s="401">
        <v>225</v>
      </c>
      <c r="CV136" s="401">
        <v>0</v>
      </c>
      <c r="CW136" s="401">
        <v>0</v>
      </c>
      <c r="CX136" s="401">
        <v>0</v>
      </c>
      <c r="CY136" s="401">
        <v>0</v>
      </c>
      <c r="CZ136" s="401">
        <v>0</v>
      </c>
      <c r="DA136" s="401">
        <v>80</v>
      </c>
      <c r="DB136" s="401">
        <v>0</v>
      </c>
      <c r="DC136" s="401">
        <v>0</v>
      </c>
      <c r="DD136" s="401">
        <v>0</v>
      </c>
      <c r="DE136" s="401">
        <v>0</v>
      </c>
      <c r="DF136" s="401">
        <v>0</v>
      </c>
      <c r="DG136" s="401">
        <v>0</v>
      </c>
      <c r="DH136" s="401">
        <v>0</v>
      </c>
      <c r="DI136" s="401">
        <v>278</v>
      </c>
      <c r="DJ136" s="401">
        <v>0</v>
      </c>
      <c r="DK136" s="401">
        <v>0</v>
      </c>
      <c r="DL136" s="401">
        <v>3150</v>
      </c>
      <c r="DM136" s="401">
        <v>122</v>
      </c>
      <c r="DN136" s="401">
        <v>0</v>
      </c>
      <c r="DO136" s="401">
        <v>0</v>
      </c>
      <c r="DP136" s="401">
        <v>0</v>
      </c>
      <c r="DQ136" s="401">
        <v>0</v>
      </c>
      <c r="DR136" s="401">
        <v>2805</v>
      </c>
      <c r="DS136" s="401">
        <v>0</v>
      </c>
      <c r="DT136" s="401">
        <v>7723</v>
      </c>
      <c r="DU136" s="401">
        <v>0</v>
      </c>
      <c r="DV136" s="401">
        <v>0</v>
      </c>
      <c r="DW136" s="401">
        <v>0</v>
      </c>
      <c r="DX136" s="401">
        <v>0</v>
      </c>
      <c r="DY136" s="401">
        <v>0</v>
      </c>
      <c r="DZ136" s="401">
        <v>0</v>
      </c>
      <c r="EA136" s="401">
        <v>0</v>
      </c>
      <c r="EB136" s="401">
        <v>0</v>
      </c>
      <c r="EC136" s="401">
        <v>46000</v>
      </c>
      <c r="ED136" s="401">
        <v>700</v>
      </c>
      <c r="EE136" s="401">
        <v>0</v>
      </c>
      <c r="EF136" s="401">
        <v>0</v>
      </c>
      <c r="EG136" s="401">
        <v>4000</v>
      </c>
      <c r="EH136" s="401">
        <v>0</v>
      </c>
      <c r="EI136" s="401">
        <v>7000</v>
      </c>
      <c r="EJ136" s="401">
        <v>0</v>
      </c>
    </row>
    <row r="137" spans="1:140" x14ac:dyDescent="0.35">
      <c r="A137" s="398" t="s">
        <v>2074</v>
      </c>
      <c r="B137" s="401">
        <v>0</v>
      </c>
      <c r="C137" s="401">
        <v>0</v>
      </c>
      <c r="D137" s="401">
        <v>0</v>
      </c>
      <c r="E137" s="401">
        <v>0</v>
      </c>
      <c r="F137" s="401">
        <v>0</v>
      </c>
      <c r="G137" s="401">
        <v>0</v>
      </c>
      <c r="H137" s="401">
        <v>0</v>
      </c>
      <c r="I137" s="401">
        <v>0</v>
      </c>
      <c r="J137" s="401">
        <v>0</v>
      </c>
      <c r="K137" s="401">
        <v>0</v>
      </c>
      <c r="L137" s="401">
        <v>0</v>
      </c>
      <c r="M137" s="401">
        <v>0</v>
      </c>
      <c r="N137" s="401">
        <v>163</v>
      </c>
      <c r="O137" s="401">
        <v>0</v>
      </c>
      <c r="P137" s="401">
        <v>0</v>
      </c>
      <c r="Q137" s="401">
        <v>5383</v>
      </c>
      <c r="R137" s="401">
        <v>0</v>
      </c>
      <c r="S137" s="401">
        <v>0</v>
      </c>
      <c r="T137" s="401">
        <v>0</v>
      </c>
      <c r="U137" s="401">
        <v>0</v>
      </c>
      <c r="V137" s="401">
        <v>0</v>
      </c>
      <c r="W137" s="401">
        <v>0</v>
      </c>
      <c r="X137" s="401">
        <v>0</v>
      </c>
      <c r="Y137" s="401">
        <v>0</v>
      </c>
      <c r="Z137" s="401">
        <v>0</v>
      </c>
      <c r="AA137" s="401">
        <v>0</v>
      </c>
      <c r="AB137" s="401">
        <v>0</v>
      </c>
      <c r="AC137" s="401">
        <v>0</v>
      </c>
      <c r="AD137" s="401">
        <v>0</v>
      </c>
      <c r="AE137" s="401">
        <v>0</v>
      </c>
      <c r="AF137" s="401">
        <v>0</v>
      </c>
      <c r="AG137" s="401">
        <v>0</v>
      </c>
      <c r="AH137" s="401">
        <v>0</v>
      </c>
      <c r="AI137" s="401">
        <v>0</v>
      </c>
      <c r="AJ137" s="401">
        <v>0</v>
      </c>
      <c r="AK137" s="401">
        <v>0</v>
      </c>
      <c r="AL137" s="401">
        <v>0</v>
      </c>
      <c r="AM137" s="401">
        <v>0</v>
      </c>
      <c r="AN137" s="401">
        <v>0</v>
      </c>
      <c r="AO137" s="401">
        <v>295</v>
      </c>
      <c r="AP137" s="401">
        <v>3374</v>
      </c>
      <c r="AQ137" s="401">
        <v>0</v>
      </c>
      <c r="AR137" s="401">
        <v>860</v>
      </c>
      <c r="AS137" s="401">
        <v>0</v>
      </c>
      <c r="AT137" s="401">
        <v>0</v>
      </c>
      <c r="AU137" s="401">
        <v>1445</v>
      </c>
      <c r="AV137" s="401">
        <v>0</v>
      </c>
      <c r="AW137" s="401">
        <v>0</v>
      </c>
      <c r="AX137" s="401">
        <v>0</v>
      </c>
      <c r="AY137" s="401">
        <v>0</v>
      </c>
      <c r="AZ137" s="401">
        <v>0</v>
      </c>
      <c r="BA137" s="401">
        <v>195</v>
      </c>
      <c r="BB137" s="401">
        <v>0</v>
      </c>
      <c r="BC137" s="401">
        <v>0</v>
      </c>
      <c r="BD137" s="401">
        <v>0</v>
      </c>
      <c r="BE137" s="401">
        <v>0</v>
      </c>
      <c r="BF137" s="401">
        <v>0</v>
      </c>
      <c r="BG137" s="401">
        <v>0</v>
      </c>
      <c r="BH137" s="401">
        <v>0</v>
      </c>
      <c r="BI137" s="401">
        <v>0</v>
      </c>
      <c r="BJ137" s="401">
        <v>0</v>
      </c>
      <c r="BK137" s="401">
        <v>0</v>
      </c>
      <c r="BL137" s="401">
        <v>0</v>
      </c>
      <c r="BM137" s="401">
        <v>50</v>
      </c>
      <c r="BN137" s="401">
        <v>0</v>
      </c>
      <c r="BO137" s="401">
        <v>0</v>
      </c>
      <c r="BP137" s="401">
        <v>0</v>
      </c>
      <c r="BQ137" s="401">
        <v>0</v>
      </c>
      <c r="BR137" s="401">
        <v>0</v>
      </c>
      <c r="BS137" s="401">
        <v>0</v>
      </c>
      <c r="BT137" s="401">
        <v>0</v>
      </c>
      <c r="BU137" s="401">
        <v>0</v>
      </c>
      <c r="BV137" s="401">
        <v>22</v>
      </c>
      <c r="BW137" s="401">
        <v>0</v>
      </c>
      <c r="BX137" s="401">
        <v>0</v>
      </c>
      <c r="BY137" s="401">
        <v>0</v>
      </c>
      <c r="BZ137" s="401">
        <v>0</v>
      </c>
      <c r="CA137" s="401">
        <v>0</v>
      </c>
      <c r="CB137" s="401">
        <v>0</v>
      </c>
      <c r="CC137" s="401">
        <v>0</v>
      </c>
      <c r="CD137" s="401">
        <v>0</v>
      </c>
      <c r="CE137" s="401">
        <v>15</v>
      </c>
      <c r="CF137" s="401">
        <v>0</v>
      </c>
      <c r="CG137" s="401">
        <v>0</v>
      </c>
      <c r="CH137" s="401">
        <v>0</v>
      </c>
      <c r="CI137" s="401">
        <v>0</v>
      </c>
      <c r="CJ137" s="401">
        <v>0</v>
      </c>
      <c r="CK137" s="401">
        <v>0</v>
      </c>
      <c r="CL137" s="401">
        <v>0</v>
      </c>
      <c r="CM137" s="401">
        <v>0</v>
      </c>
      <c r="CN137" s="401">
        <v>0</v>
      </c>
      <c r="CO137" s="401">
        <v>0</v>
      </c>
      <c r="CP137" s="401">
        <v>0</v>
      </c>
      <c r="CQ137" s="401">
        <v>0</v>
      </c>
      <c r="CR137" s="401">
        <v>0</v>
      </c>
      <c r="CS137" s="401">
        <v>0</v>
      </c>
      <c r="CT137" s="401">
        <v>0</v>
      </c>
      <c r="CU137" s="401">
        <v>0</v>
      </c>
      <c r="CV137" s="401">
        <v>0</v>
      </c>
      <c r="CW137" s="401">
        <v>777</v>
      </c>
      <c r="CX137" s="401">
        <v>0</v>
      </c>
      <c r="CY137" s="401">
        <v>0</v>
      </c>
      <c r="CZ137" s="401">
        <v>0</v>
      </c>
      <c r="DA137" s="401">
        <v>0</v>
      </c>
      <c r="DB137" s="401">
        <v>0</v>
      </c>
      <c r="DC137" s="401">
        <v>0</v>
      </c>
      <c r="DD137" s="401">
        <v>0</v>
      </c>
      <c r="DE137" s="401">
        <v>0</v>
      </c>
      <c r="DF137" s="401">
        <v>0</v>
      </c>
      <c r="DG137" s="401">
        <v>0</v>
      </c>
      <c r="DH137" s="401">
        <v>0</v>
      </c>
      <c r="DI137" s="401">
        <v>763</v>
      </c>
      <c r="DJ137" s="401">
        <v>0</v>
      </c>
      <c r="DK137" s="401">
        <v>0</v>
      </c>
      <c r="DL137" s="401">
        <v>1110</v>
      </c>
      <c r="DM137" s="401">
        <v>0</v>
      </c>
      <c r="DN137" s="401">
        <v>0</v>
      </c>
      <c r="DO137" s="401">
        <v>0</v>
      </c>
      <c r="DP137" s="401">
        <v>0</v>
      </c>
      <c r="DQ137" s="401">
        <v>0</v>
      </c>
      <c r="DR137" s="401">
        <v>4562</v>
      </c>
      <c r="DS137" s="401">
        <v>0</v>
      </c>
      <c r="DT137" s="401">
        <v>7980</v>
      </c>
      <c r="DU137" s="401">
        <v>1910</v>
      </c>
      <c r="DV137" s="401">
        <v>0</v>
      </c>
      <c r="DW137" s="401">
        <v>6573</v>
      </c>
      <c r="DX137" s="401">
        <v>1675</v>
      </c>
      <c r="DY137" s="401">
        <v>0</v>
      </c>
      <c r="DZ137" s="401">
        <v>0</v>
      </c>
      <c r="EA137" s="401">
        <v>0</v>
      </c>
      <c r="EB137" s="401">
        <v>0</v>
      </c>
      <c r="EC137" s="401">
        <v>32665</v>
      </c>
      <c r="ED137" s="401">
        <v>-9882</v>
      </c>
      <c r="EE137" s="401">
        <v>0</v>
      </c>
      <c r="EF137" s="401">
        <v>0</v>
      </c>
      <c r="EG137" s="401">
        <v>35000</v>
      </c>
      <c r="EH137" s="401">
        <v>5000</v>
      </c>
      <c r="EI137" s="401">
        <v>35000</v>
      </c>
      <c r="EJ137" s="401">
        <v>5000</v>
      </c>
    </row>
    <row r="138" spans="1:140" x14ac:dyDescent="0.35">
      <c r="A138" s="398" t="s">
        <v>1129</v>
      </c>
      <c r="B138" s="401">
        <v>0</v>
      </c>
      <c r="C138" s="401">
        <v>0</v>
      </c>
      <c r="D138" s="401">
        <v>0</v>
      </c>
      <c r="E138" s="401">
        <v>0</v>
      </c>
      <c r="F138" s="401">
        <v>0</v>
      </c>
      <c r="G138" s="401">
        <v>0</v>
      </c>
      <c r="H138" s="401">
        <v>0</v>
      </c>
      <c r="I138" s="401">
        <v>0</v>
      </c>
      <c r="J138" s="401">
        <v>0</v>
      </c>
      <c r="K138" s="401">
        <v>0</v>
      </c>
      <c r="L138" s="401">
        <v>0</v>
      </c>
      <c r="M138" s="401">
        <v>0</v>
      </c>
      <c r="N138" s="401">
        <v>0</v>
      </c>
      <c r="O138" s="401">
        <v>0</v>
      </c>
      <c r="P138" s="401">
        <v>0</v>
      </c>
      <c r="Q138" s="401">
        <v>0</v>
      </c>
      <c r="R138" s="401">
        <v>0</v>
      </c>
      <c r="S138" s="401">
        <v>0</v>
      </c>
      <c r="T138" s="401">
        <v>0</v>
      </c>
      <c r="U138" s="401">
        <v>0</v>
      </c>
      <c r="V138" s="401">
        <v>0</v>
      </c>
      <c r="W138" s="401">
        <v>0</v>
      </c>
      <c r="X138" s="401">
        <v>0</v>
      </c>
      <c r="Y138" s="401">
        <v>0</v>
      </c>
      <c r="Z138" s="401">
        <v>0</v>
      </c>
      <c r="AA138" s="401">
        <v>0</v>
      </c>
      <c r="AB138" s="401">
        <v>0</v>
      </c>
      <c r="AC138" s="401">
        <v>0</v>
      </c>
      <c r="AD138" s="401">
        <v>0</v>
      </c>
      <c r="AE138" s="401">
        <v>0</v>
      </c>
      <c r="AF138" s="401">
        <v>0</v>
      </c>
      <c r="AG138" s="401">
        <v>0</v>
      </c>
      <c r="AH138" s="401">
        <v>0</v>
      </c>
      <c r="AI138" s="401">
        <v>0</v>
      </c>
      <c r="AJ138" s="401">
        <v>0</v>
      </c>
      <c r="AK138" s="401">
        <v>0</v>
      </c>
      <c r="AL138" s="401">
        <v>0</v>
      </c>
      <c r="AM138" s="401">
        <v>0</v>
      </c>
      <c r="AN138" s="401">
        <v>0</v>
      </c>
      <c r="AO138" s="401">
        <v>1530</v>
      </c>
      <c r="AP138" s="401">
        <v>2000</v>
      </c>
      <c r="AQ138" s="401">
        <v>1300</v>
      </c>
      <c r="AR138" s="401">
        <v>995</v>
      </c>
      <c r="AS138" s="401">
        <v>0</v>
      </c>
      <c r="AT138" s="401">
        <v>0</v>
      </c>
      <c r="AU138" s="401">
        <v>0</v>
      </c>
      <c r="AV138" s="401">
        <v>0</v>
      </c>
      <c r="AW138" s="401">
        <v>0</v>
      </c>
      <c r="AX138" s="401">
        <v>1570</v>
      </c>
      <c r="AY138" s="401">
        <v>0</v>
      </c>
      <c r="AZ138" s="401">
        <v>402</v>
      </c>
      <c r="BA138" s="401">
        <v>0</v>
      </c>
      <c r="BB138" s="401">
        <v>0</v>
      </c>
      <c r="BC138" s="401">
        <v>0</v>
      </c>
      <c r="BD138" s="401">
        <v>0</v>
      </c>
      <c r="BE138" s="401">
        <v>0</v>
      </c>
      <c r="BF138" s="401">
        <v>0</v>
      </c>
      <c r="BG138" s="401">
        <v>362</v>
      </c>
      <c r="BH138" s="401">
        <v>0</v>
      </c>
      <c r="BI138" s="401">
        <v>0</v>
      </c>
      <c r="BJ138" s="401">
        <v>0</v>
      </c>
      <c r="BK138" s="401">
        <v>0</v>
      </c>
      <c r="BL138" s="401">
        <v>0</v>
      </c>
      <c r="BM138" s="401">
        <v>25</v>
      </c>
      <c r="BN138" s="401">
        <v>0</v>
      </c>
      <c r="BO138" s="401">
        <v>25</v>
      </c>
      <c r="BP138" s="401">
        <v>0</v>
      </c>
      <c r="BQ138" s="401">
        <v>0</v>
      </c>
      <c r="BR138" s="401">
        <v>0</v>
      </c>
      <c r="BS138" s="401">
        <v>0</v>
      </c>
      <c r="BT138" s="401">
        <v>0</v>
      </c>
      <c r="BU138" s="401">
        <v>0</v>
      </c>
      <c r="BV138" s="401">
        <v>0</v>
      </c>
      <c r="BW138" s="401">
        <v>0</v>
      </c>
      <c r="BX138" s="401">
        <v>0</v>
      </c>
      <c r="BY138" s="401">
        <v>0</v>
      </c>
      <c r="BZ138" s="401">
        <v>0</v>
      </c>
      <c r="CA138" s="401">
        <v>0</v>
      </c>
      <c r="CB138" s="401">
        <v>0</v>
      </c>
      <c r="CC138" s="401">
        <v>0</v>
      </c>
      <c r="CD138" s="401">
        <v>0</v>
      </c>
      <c r="CE138" s="401">
        <v>0</v>
      </c>
      <c r="CF138" s="401">
        <v>0</v>
      </c>
      <c r="CG138" s="401">
        <v>0</v>
      </c>
      <c r="CH138" s="401">
        <v>0</v>
      </c>
      <c r="CI138" s="401">
        <v>0</v>
      </c>
      <c r="CJ138" s="401">
        <v>0</v>
      </c>
      <c r="CK138" s="401">
        <v>0</v>
      </c>
      <c r="CL138" s="401">
        <v>0</v>
      </c>
      <c r="CM138" s="401">
        <v>0</v>
      </c>
      <c r="CN138" s="401">
        <v>0</v>
      </c>
      <c r="CO138" s="401">
        <v>0</v>
      </c>
      <c r="CP138" s="401">
        <v>0</v>
      </c>
      <c r="CQ138" s="401">
        <v>0</v>
      </c>
      <c r="CR138" s="401">
        <v>0</v>
      </c>
      <c r="CS138" s="401">
        <v>0</v>
      </c>
      <c r="CT138" s="401">
        <v>0</v>
      </c>
      <c r="CU138" s="401">
        <v>0</v>
      </c>
      <c r="CV138" s="401">
        <v>0</v>
      </c>
      <c r="CW138" s="401">
        <v>9535</v>
      </c>
      <c r="CX138" s="401">
        <v>0</v>
      </c>
      <c r="CY138" s="401">
        <v>210</v>
      </c>
      <c r="CZ138" s="401">
        <v>0</v>
      </c>
      <c r="DA138" s="401">
        <v>0</v>
      </c>
      <c r="DB138" s="401">
        <v>0</v>
      </c>
      <c r="DC138" s="401">
        <v>0</v>
      </c>
      <c r="DD138" s="401">
        <v>0</v>
      </c>
      <c r="DE138" s="401">
        <v>0</v>
      </c>
      <c r="DF138" s="401">
        <v>0</v>
      </c>
      <c r="DG138" s="401">
        <v>0</v>
      </c>
      <c r="DH138" s="401">
        <v>0</v>
      </c>
      <c r="DI138" s="401">
        <v>274</v>
      </c>
      <c r="DJ138" s="401">
        <v>0</v>
      </c>
      <c r="DK138" s="401">
        <v>7</v>
      </c>
      <c r="DL138" s="401">
        <v>0</v>
      </c>
      <c r="DM138" s="401">
        <v>0</v>
      </c>
      <c r="DN138" s="401">
        <v>0</v>
      </c>
      <c r="DO138" s="401">
        <v>0</v>
      </c>
      <c r="DP138" s="401">
        <v>0</v>
      </c>
      <c r="DQ138" s="401">
        <v>0</v>
      </c>
      <c r="DR138" s="401">
        <v>7883</v>
      </c>
      <c r="DS138" s="401">
        <v>1944</v>
      </c>
      <c r="DT138" s="401">
        <v>282</v>
      </c>
      <c r="DU138" s="401">
        <v>6182</v>
      </c>
      <c r="DV138" s="401">
        <v>0</v>
      </c>
      <c r="DW138" s="401">
        <v>82809</v>
      </c>
      <c r="DX138" s="401">
        <v>4336</v>
      </c>
      <c r="DY138" s="401">
        <v>62298</v>
      </c>
      <c r="DZ138" s="401">
        <v>6182</v>
      </c>
      <c r="EA138" s="401">
        <v>0</v>
      </c>
      <c r="EB138" s="401">
        <v>0</v>
      </c>
      <c r="EC138" s="401">
        <v>4000</v>
      </c>
      <c r="ED138" s="401">
        <v>0</v>
      </c>
      <c r="EE138" s="401">
        <v>62298</v>
      </c>
      <c r="EF138" s="401">
        <v>6182</v>
      </c>
      <c r="EG138" s="401">
        <v>91090</v>
      </c>
      <c r="EH138" s="401">
        <v>4770</v>
      </c>
      <c r="EI138" s="401">
        <v>100199</v>
      </c>
      <c r="EJ138" s="401">
        <v>5247</v>
      </c>
    </row>
    <row r="139" spans="1:140" x14ac:dyDescent="0.35">
      <c r="A139" s="398" t="s">
        <v>1199</v>
      </c>
      <c r="B139" s="401">
        <v>0</v>
      </c>
      <c r="C139" s="401">
        <v>0</v>
      </c>
      <c r="D139" s="401">
        <v>0</v>
      </c>
      <c r="E139" s="401">
        <v>0</v>
      </c>
      <c r="F139" s="401">
        <v>0</v>
      </c>
      <c r="G139" s="401">
        <v>0</v>
      </c>
      <c r="H139" s="401">
        <v>0</v>
      </c>
      <c r="I139" s="401">
        <v>0</v>
      </c>
      <c r="J139" s="401">
        <v>0</v>
      </c>
      <c r="K139" s="401">
        <v>0</v>
      </c>
      <c r="L139" s="401">
        <v>0</v>
      </c>
      <c r="M139" s="401">
        <v>0</v>
      </c>
      <c r="N139" s="401">
        <v>0</v>
      </c>
      <c r="O139" s="401">
        <v>0</v>
      </c>
      <c r="P139" s="401">
        <v>0</v>
      </c>
      <c r="Q139" s="401">
        <v>0</v>
      </c>
      <c r="R139" s="401">
        <v>0</v>
      </c>
      <c r="S139" s="401">
        <v>0</v>
      </c>
      <c r="T139" s="401">
        <v>0</v>
      </c>
      <c r="U139" s="401">
        <v>0</v>
      </c>
      <c r="V139" s="401">
        <v>0</v>
      </c>
      <c r="W139" s="401">
        <v>0</v>
      </c>
      <c r="X139" s="401">
        <v>0</v>
      </c>
      <c r="Y139" s="401">
        <v>0</v>
      </c>
      <c r="Z139" s="401">
        <v>0</v>
      </c>
      <c r="AA139" s="401">
        <v>0</v>
      </c>
      <c r="AB139" s="401">
        <v>0</v>
      </c>
      <c r="AC139" s="401">
        <v>0</v>
      </c>
      <c r="AD139" s="401">
        <v>0</v>
      </c>
      <c r="AE139" s="401">
        <v>0</v>
      </c>
      <c r="AF139" s="401">
        <v>0</v>
      </c>
      <c r="AG139" s="401">
        <v>0</v>
      </c>
      <c r="AH139" s="401">
        <v>0</v>
      </c>
      <c r="AI139" s="401">
        <v>0</v>
      </c>
      <c r="AJ139" s="401">
        <v>0</v>
      </c>
      <c r="AK139" s="401">
        <v>0</v>
      </c>
      <c r="AL139" s="401">
        <v>0</v>
      </c>
      <c r="AM139" s="401">
        <v>0</v>
      </c>
      <c r="AN139" s="401">
        <v>0</v>
      </c>
      <c r="AO139" s="401">
        <v>2375</v>
      </c>
      <c r="AP139" s="401">
        <v>975</v>
      </c>
      <c r="AQ139" s="401">
        <v>0</v>
      </c>
      <c r="AR139" s="401">
        <v>0</v>
      </c>
      <c r="AS139" s="401">
        <v>0</v>
      </c>
      <c r="AT139" s="401">
        <v>0</v>
      </c>
      <c r="AU139" s="401">
        <v>1830</v>
      </c>
      <c r="AV139" s="401">
        <v>0</v>
      </c>
      <c r="AW139" s="401">
        <v>0</v>
      </c>
      <c r="AX139" s="401">
        <v>0</v>
      </c>
      <c r="AY139" s="401">
        <v>0</v>
      </c>
      <c r="AZ139" s="401">
        <v>0</v>
      </c>
      <c r="BA139" s="401">
        <v>0</v>
      </c>
      <c r="BB139" s="401">
        <v>0</v>
      </c>
      <c r="BC139" s="401">
        <v>0</v>
      </c>
      <c r="BD139" s="401">
        <v>0</v>
      </c>
      <c r="BE139" s="401">
        <v>0</v>
      </c>
      <c r="BF139" s="401">
        <v>0</v>
      </c>
      <c r="BG139" s="401">
        <v>0</v>
      </c>
      <c r="BH139" s="401">
        <v>0</v>
      </c>
      <c r="BI139" s="401">
        <v>0</v>
      </c>
      <c r="BJ139" s="401">
        <v>0</v>
      </c>
      <c r="BK139" s="401">
        <v>0</v>
      </c>
      <c r="BL139" s="401">
        <v>0</v>
      </c>
      <c r="BM139" s="401">
        <v>0</v>
      </c>
      <c r="BN139" s="401">
        <v>0</v>
      </c>
      <c r="BO139" s="401">
        <v>0</v>
      </c>
      <c r="BP139" s="401">
        <v>0</v>
      </c>
      <c r="BQ139" s="401">
        <v>0</v>
      </c>
      <c r="BR139" s="401">
        <v>0</v>
      </c>
      <c r="BS139" s="401">
        <v>0</v>
      </c>
      <c r="BT139" s="401">
        <v>0</v>
      </c>
      <c r="BU139" s="401">
        <v>0</v>
      </c>
      <c r="BV139" s="401">
        <v>0</v>
      </c>
      <c r="BW139" s="401">
        <v>0</v>
      </c>
      <c r="BX139" s="401">
        <v>0</v>
      </c>
      <c r="BY139" s="401">
        <v>0</v>
      </c>
      <c r="BZ139" s="401">
        <v>0</v>
      </c>
      <c r="CA139" s="401">
        <v>0</v>
      </c>
      <c r="CB139" s="401">
        <v>0</v>
      </c>
      <c r="CC139" s="401">
        <v>0</v>
      </c>
      <c r="CD139" s="401">
        <v>0</v>
      </c>
      <c r="CE139" s="401">
        <v>0</v>
      </c>
      <c r="CF139" s="401">
        <v>0</v>
      </c>
      <c r="CG139" s="401">
        <v>0</v>
      </c>
      <c r="CH139" s="401">
        <v>0</v>
      </c>
      <c r="CI139" s="401">
        <v>0</v>
      </c>
      <c r="CJ139" s="401">
        <v>0</v>
      </c>
      <c r="CK139" s="401">
        <v>0</v>
      </c>
      <c r="CL139" s="401">
        <v>0</v>
      </c>
      <c r="CM139" s="401">
        <v>0</v>
      </c>
      <c r="CN139" s="401">
        <v>0</v>
      </c>
      <c r="CO139" s="401">
        <v>0</v>
      </c>
      <c r="CP139" s="401">
        <v>0</v>
      </c>
      <c r="CQ139" s="401">
        <v>0</v>
      </c>
      <c r="CR139" s="401">
        <v>0</v>
      </c>
      <c r="CS139" s="401">
        <v>0</v>
      </c>
      <c r="CT139" s="401">
        <v>0</v>
      </c>
      <c r="CU139" s="401">
        <v>0</v>
      </c>
      <c r="CV139" s="401">
        <v>0</v>
      </c>
      <c r="CW139" s="401">
        <v>10570</v>
      </c>
      <c r="CX139" s="401">
        <v>750</v>
      </c>
      <c r="CY139" s="401">
        <v>0</v>
      </c>
      <c r="CZ139" s="401">
        <v>0</v>
      </c>
      <c r="DA139" s="401">
        <v>0</v>
      </c>
      <c r="DB139" s="401">
        <v>0</v>
      </c>
      <c r="DC139" s="401">
        <v>0</v>
      </c>
      <c r="DD139" s="401">
        <v>0</v>
      </c>
      <c r="DE139" s="401">
        <v>0</v>
      </c>
      <c r="DF139" s="401">
        <v>0</v>
      </c>
      <c r="DG139" s="401">
        <v>0</v>
      </c>
      <c r="DH139" s="401">
        <v>0</v>
      </c>
      <c r="DI139" s="401">
        <v>2948</v>
      </c>
      <c r="DJ139" s="401">
        <v>0</v>
      </c>
      <c r="DK139" s="401">
        <v>0</v>
      </c>
      <c r="DL139" s="401">
        <v>0</v>
      </c>
      <c r="DM139" s="401">
        <v>0</v>
      </c>
      <c r="DN139" s="401">
        <v>0</v>
      </c>
      <c r="DO139" s="401">
        <v>0</v>
      </c>
      <c r="DP139" s="401">
        <v>0</v>
      </c>
      <c r="DQ139" s="401">
        <v>0</v>
      </c>
      <c r="DR139" s="401">
        <v>4516</v>
      </c>
      <c r="DS139" s="401">
        <v>7400</v>
      </c>
      <c r="DT139" s="401">
        <v>70</v>
      </c>
      <c r="DU139" s="401">
        <v>7462</v>
      </c>
      <c r="DV139" s="401">
        <v>0</v>
      </c>
      <c r="DW139" s="401">
        <v>118207</v>
      </c>
      <c r="DX139" s="401">
        <v>5819</v>
      </c>
      <c r="DY139" s="401">
        <v>87262</v>
      </c>
      <c r="DZ139" s="401">
        <v>7463</v>
      </c>
      <c r="EA139" s="401">
        <v>0</v>
      </c>
      <c r="EB139" s="401">
        <v>0</v>
      </c>
      <c r="EC139" s="401">
        <v>0</v>
      </c>
      <c r="ED139" s="401">
        <v>0</v>
      </c>
      <c r="EE139" s="401">
        <v>87262</v>
      </c>
      <c r="EF139" s="401">
        <v>7463</v>
      </c>
      <c r="EG139" s="401">
        <v>91941</v>
      </c>
      <c r="EH139" s="401">
        <v>1311</v>
      </c>
      <c r="EI139" s="401">
        <v>101135</v>
      </c>
      <c r="EJ139" s="401">
        <v>1442</v>
      </c>
    </row>
    <row r="140" spans="1:140" x14ac:dyDescent="0.35">
      <c r="A140" s="398" t="s">
        <v>1391</v>
      </c>
      <c r="B140" s="401">
        <v>0</v>
      </c>
      <c r="C140" s="401">
        <v>0</v>
      </c>
      <c r="D140" s="401">
        <v>0</v>
      </c>
      <c r="E140" s="401">
        <v>0</v>
      </c>
      <c r="F140" s="401">
        <v>0</v>
      </c>
      <c r="G140" s="401">
        <v>0</v>
      </c>
      <c r="H140" s="401">
        <v>0</v>
      </c>
      <c r="I140" s="401">
        <v>0</v>
      </c>
      <c r="J140" s="401">
        <v>0</v>
      </c>
      <c r="K140" s="401">
        <v>0</v>
      </c>
      <c r="L140" s="401">
        <v>0</v>
      </c>
      <c r="M140" s="401">
        <v>0</v>
      </c>
      <c r="N140" s="401">
        <v>0</v>
      </c>
      <c r="O140" s="401">
        <v>0</v>
      </c>
      <c r="P140" s="401">
        <v>0</v>
      </c>
      <c r="Q140" s="401">
        <v>120</v>
      </c>
      <c r="R140" s="401">
        <v>0</v>
      </c>
      <c r="S140" s="401">
        <v>0</v>
      </c>
      <c r="T140" s="401">
        <v>0</v>
      </c>
      <c r="U140" s="401">
        <v>0</v>
      </c>
      <c r="V140" s="401">
        <v>0</v>
      </c>
      <c r="W140" s="401">
        <v>0</v>
      </c>
      <c r="X140" s="401">
        <v>0</v>
      </c>
      <c r="Y140" s="401">
        <v>0</v>
      </c>
      <c r="Z140" s="401">
        <v>0</v>
      </c>
      <c r="AA140" s="401">
        <v>0</v>
      </c>
      <c r="AB140" s="401">
        <v>0</v>
      </c>
      <c r="AC140" s="401">
        <v>0</v>
      </c>
      <c r="AD140" s="401">
        <v>0</v>
      </c>
      <c r="AE140" s="401">
        <v>0</v>
      </c>
      <c r="AF140" s="401">
        <v>0</v>
      </c>
      <c r="AG140" s="401">
        <v>0</v>
      </c>
      <c r="AH140" s="401">
        <v>0</v>
      </c>
      <c r="AI140" s="401">
        <v>0</v>
      </c>
      <c r="AJ140" s="401">
        <v>0</v>
      </c>
      <c r="AK140" s="401">
        <v>0</v>
      </c>
      <c r="AL140" s="401">
        <v>0</v>
      </c>
      <c r="AM140" s="401">
        <v>0</v>
      </c>
      <c r="AN140" s="401">
        <v>0</v>
      </c>
      <c r="AO140" s="401">
        <v>100</v>
      </c>
      <c r="AP140" s="401">
        <v>1317</v>
      </c>
      <c r="AQ140" s="401">
        <v>25</v>
      </c>
      <c r="AR140" s="401">
        <v>0</v>
      </c>
      <c r="AS140" s="401">
        <v>0</v>
      </c>
      <c r="AT140" s="401">
        <v>0</v>
      </c>
      <c r="AU140" s="401">
        <v>671</v>
      </c>
      <c r="AV140" s="401">
        <v>0</v>
      </c>
      <c r="AW140" s="401">
        <v>0</v>
      </c>
      <c r="AX140" s="401">
        <v>608.4</v>
      </c>
      <c r="AY140" s="401">
        <v>0</v>
      </c>
      <c r="AZ140" s="401">
        <v>0</v>
      </c>
      <c r="BA140" s="401">
        <v>0</v>
      </c>
      <c r="BB140" s="401">
        <v>0</v>
      </c>
      <c r="BC140" s="401">
        <v>0</v>
      </c>
      <c r="BD140" s="401">
        <v>0</v>
      </c>
      <c r="BE140" s="401">
        <v>0</v>
      </c>
      <c r="BF140" s="401">
        <v>0</v>
      </c>
      <c r="BG140" s="401">
        <v>0</v>
      </c>
      <c r="BH140" s="401">
        <v>0</v>
      </c>
      <c r="BI140" s="401">
        <v>0</v>
      </c>
      <c r="BJ140" s="401">
        <v>0</v>
      </c>
      <c r="BK140" s="401">
        <v>0</v>
      </c>
      <c r="BL140" s="401">
        <v>0</v>
      </c>
      <c r="BM140" s="401">
        <v>0</v>
      </c>
      <c r="BN140" s="401">
        <v>0</v>
      </c>
      <c r="BO140" s="401">
        <v>0</v>
      </c>
      <c r="BP140" s="401">
        <v>0</v>
      </c>
      <c r="BQ140" s="401">
        <v>0</v>
      </c>
      <c r="BR140" s="401">
        <v>0</v>
      </c>
      <c r="BS140" s="401">
        <v>0</v>
      </c>
      <c r="BT140" s="401">
        <v>0</v>
      </c>
      <c r="BU140" s="401">
        <v>0</v>
      </c>
      <c r="BV140" s="401">
        <v>43</v>
      </c>
      <c r="BW140" s="401">
        <v>0</v>
      </c>
      <c r="BX140" s="401">
        <v>0</v>
      </c>
      <c r="BY140" s="401">
        <v>0</v>
      </c>
      <c r="BZ140" s="401">
        <v>0</v>
      </c>
      <c r="CA140" s="401">
        <v>0</v>
      </c>
      <c r="CB140" s="401">
        <v>583.20000000000005</v>
      </c>
      <c r="CC140" s="401">
        <v>0</v>
      </c>
      <c r="CD140" s="401">
        <v>0</v>
      </c>
      <c r="CE140" s="401">
        <v>1166.4000000000001</v>
      </c>
      <c r="CF140" s="401">
        <v>0</v>
      </c>
      <c r="CG140" s="401">
        <v>45</v>
      </c>
      <c r="CH140" s="401">
        <v>0</v>
      </c>
      <c r="CI140" s="401">
        <v>0</v>
      </c>
      <c r="CJ140" s="401">
        <v>0</v>
      </c>
      <c r="CK140" s="401">
        <v>0</v>
      </c>
      <c r="CL140" s="401">
        <v>0</v>
      </c>
      <c r="CM140" s="401">
        <v>0</v>
      </c>
      <c r="CN140" s="401">
        <v>0</v>
      </c>
      <c r="CO140" s="401">
        <v>0</v>
      </c>
      <c r="CP140" s="401">
        <v>0</v>
      </c>
      <c r="CQ140" s="401">
        <v>0</v>
      </c>
      <c r="CR140" s="401">
        <v>0</v>
      </c>
      <c r="CS140" s="401">
        <v>0</v>
      </c>
      <c r="CT140" s="401">
        <v>0</v>
      </c>
      <c r="CU140" s="401">
        <v>0</v>
      </c>
      <c r="CV140" s="401">
        <v>0</v>
      </c>
      <c r="CW140" s="401">
        <v>6404</v>
      </c>
      <c r="CX140" s="401">
        <v>0</v>
      </c>
      <c r="CY140" s="401">
        <v>0</v>
      </c>
      <c r="CZ140" s="401">
        <v>0</v>
      </c>
      <c r="DA140" s="401">
        <v>0</v>
      </c>
      <c r="DB140" s="401">
        <v>0</v>
      </c>
      <c r="DC140" s="401">
        <v>0</v>
      </c>
      <c r="DD140" s="401">
        <v>0</v>
      </c>
      <c r="DE140" s="401">
        <v>0</v>
      </c>
      <c r="DF140" s="401">
        <v>0</v>
      </c>
      <c r="DG140" s="401">
        <v>0</v>
      </c>
      <c r="DH140" s="401">
        <v>0</v>
      </c>
      <c r="DI140" s="401">
        <v>117</v>
      </c>
      <c r="DJ140" s="401">
        <v>0</v>
      </c>
      <c r="DK140" s="401">
        <v>0</v>
      </c>
      <c r="DL140" s="401">
        <v>0</v>
      </c>
      <c r="DM140" s="401">
        <v>0</v>
      </c>
      <c r="DN140" s="401">
        <v>0</v>
      </c>
      <c r="DO140" s="401">
        <v>0</v>
      </c>
      <c r="DP140" s="401">
        <v>0</v>
      </c>
      <c r="DQ140" s="401">
        <v>0</v>
      </c>
      <c r="DR140" s="401">
        <v>5814</v>
      </c>
      <c r="DS140" s="401">
        <v>70</v>
      </c>
      <c r="DT140" s="401">
        <v>3055</v>
      </c>
      <c r="DU140" s="401">
        <v>2191</v>
      </c>
      <c r="DV140" s="401">
        <v>0</v>
      </c>
      <c r="DW140" s="401">
        <v>5793</v>
      </c>
      <c r="DX140" s="401">
        <v>1505</v>
      </c>
      <c r="DY140" s="401">
        <v>2000</v>
      </c>
      <c r="DZ140" s="401">
        <v>0</v>
      </c>
      <c r="EA140" s="401">
        <v>0</v>
      </c>
      <c r="EB140" s="401">
        <v>0</v>
      </c>
      <c r="EC140" s="401">
        <v>15700</v>
      </c>
      <c r="ED140" s="401">
        <v>-1000</v>
      </c>
      <c r="EE140" s="401">
        <v>2000</v>
      </c>
      <c r="EF140" s="401">
        <v>0</v>
      </c>
      <c r="EG140" s="401">
        <v>2000</v>
      </c>
      <c r="EH140" s="401">
        <v>0</v>
      </c>
      <c r="EI140" s="401">
        <v>8000</v>
      </c>
      <c r="EJ140" s="401">
        <v>0</v>
      </c>
    </row>
    <row r="141" spans="1:140" x14ac:dyDescent="0.35">
      <c r="A141" s="398" t="s">
        <v>1517</v>
      </c>
      <c r="B141" s="401">
        <v>0</v>
      </c>
      <c r="C141" s="401">
        <v>0</v>
      </c>
      <c r="D141" s="401">
        <v>0</v>
      </c>
      <c r="E141" s="401">
        <v>0</v>
      </c>
      <c r="F141" s="401">
        <v>0</v>
      </c>
      <c r="G141" s="401">
        <v>0</v>
      </c>
      <c r="H141" s="401">
        <v>0</v>
      </c>
      <c r="I141" s="401">
        <v>0</v>
      </c>
      <c r="J141" s="401">
        <v>0</v>
      </c>
      <c r="K141" s="401">
        <v>0</v>
      </c>
      <c r="L141" s="401">
        <v>0</v>
      </c>
      <c r="M141" s="401">
        <v>0</v>
      </c>
      <c r="N141" s="401">
        <v>0</v>
      </c>
      <c r="O141" s="401">
        <v>0</v>
      </c>
      <c r="P141" s="401">
        <v>0</v>
      </c>
      <c r="Q141" s="401">
        <v>0</v>
      </c>
      <c r="R141" s="401">
        <v>0</v>
      </c>
      <c r="S141" s="401">
        <v>0</v>
      </c>
      <c r="T141" s="401">
        <v>0</v>
      </c>
      <c r="U141" s="401">
        <v>0</v>
      </c>
      <c r="V141" s="401">
        <v>0</v>
      </c>
      <c r="W141" s="401">
        <v>0</v>
      </c>
      <c r="X141" s="401">
        <v>0</v>
      </c>
      <c r="Y141" s="401">
        <v>0</v>
      </c>
      <c r="Z141" s="401">
        <v>0</v>
      </c>
      <c r="AA141" s="401">
        <v>0</v>
      </c>
      <c r="AB141" s="401">
        <v>0</v>
      </c>
      <c r="AC141" s="401">
        <v>0</v>
      </c>
      <c r="AD141" s="401">
        <v>0</v>
      </c>
      <c r="AE141" s="401">
        <v>0</v>
      </c>
      <c r="AF141" s="401">
        <v>0</v>
      </c>
      <c r="AG141" s="401">
        <v>0</v>
      </c>
      <c r="AH141" s="401">
        <v>0</v>
      </c>
      <c r="AI141" s="401">
        <v>0</v>
      </c>
      <c r="AJ141" s="401">
        <v>0</v>
      </c>
      <c r="AK141" s="401">
        <v>0</v>
      </c>
      <c r="AL141" s="401">
        <v>0</v>
      </c>
      <c r="AM141" s="401">
        <v>0</v>
      </c>
      <c r="AN141" s="401">
        <v>0</v>
      </c>
      <c r="AO141" s="401">
        <v>0</v>
      </c>
      <c r="AP141" s="401">
        <v>1096</v>
      </c>
      <c r="AQ141" s="401">
        <v>0</v>
      </c>
      <c r="AR141" s="401">
        <v>267</v>
      </c>
      <c r="AS141" s="401">
        <v>0</v>
      </c>
      <c r="AT141" s="401">
        <v>0</v>
      </c>
      <c r="AU141" s="401">
        <v>891</v>
      </c>
      <c r="AV141" s="401">
        <v>0</v>
      </c>
      <c r="AW141" s="401">
        <v>0</v>
      </c>
      <c r="AX141" s="401">
        <v>115</v>
      </c>
      <c r="AY141" s="401">
        <v>0</v>
      </c>
      <c r="AZ141" s="401">
        <v>0</v>
      </c>
      <c r="BA141" s="401">
        <v>0</v>
      </c>
      <c r="BB141" s="401">
        <v>0</v>
      </c>
      <c r="BC141" s="401">
        <v>0</v>
      </c>
      <c r="BD141" s="401">
        <v>0</v>
      </c>
      <c r="BE141" s="401">
        <v>0</v>
      </c>
      <c r="BF141" s="401">
        <v>0</v>
      </c>
      <c r="BG141" s="401">
        <v>30</v>
      </c>
      <c r="BH141" s="401">
        <v>0</v>
      </c>
      <c r="BI141" s="401">
        <v>0</v>
      </c>
      <c r="BJ141" s="401">
        <v>0</v>
      </c>
      <c r="BK141" s="401">
        <v>0</v>
      </c>
      <c r="BL141" s="401">
        <v>0</v>
      </c>
      <c r="BM141" s="401">
        <v>0</v>
      </c>
      <c r="BN141" s="401">
        <v>0</v>
      </c>
      <c r="BO141" s="401">
        <v>0</v>
      </c>
      <c r="BP141" s="401">
        <v>0</v>
      </c>
      <c r="BQ141" s="401">
        <v>0</v>
      </c>
      <c r="BR141" s="401">
        <v>0</v>
      </c>
      <c r="BS141" s="401">
        <v>0</v>
      </c>
      <c r="BT141" s="401">
        <v>0</v>
      </c>
      <c r="BU141" s="401">
        <v>0</v>
      </c>
      <c r="BV141" s="401">
        <v>0</v>
      </c>
      <c r="BW141" s="401">
        <v>0</v>
      </c>
      <c r="BX141" s="401">
        <v>0</v>
      </c>
      <c r="BY141" s="401">
        <v>0</v>
      </c>
      <c r="BZ141" s="401">
        <v>0</v>
      </c>
      <c r="CA141" s="401">
        <v>0</v>
      </c>
      <c r="CB141" s="401">
        <v>0</v>
      </c>
      <c r="CC141" s="401">
        <v>0</v>
      </c>
      <c r="CD141" s="401">
        <v>0</v>
      </c>
      <c r="CE141" s="401">
        <v>0</v>
      </c>
      <c r="CF141" s="401">
        <v>0</v>
      </c>
      <c r="CG141" s="401">
        <v>0</v>
      </c>
      <c r="CH141" s="401">
        <v>0</v>
      </c>
      <c r="CI141" s="401">
        <v>0</v>
      </c>
      <c r="CJ141" s="401">
        <v>0</v>
      </c>
      <c r="CK141" s="401">
        <v>0</v>
      </c>
      <c r="CL141" s="401">
        <v>0</v>
      </c>
      <c r="CM141" s="401">
        <v>0</v>
      </c>
      <c r="CN141" s="401">
        <v>666</v>
      </c>
      <c r="CO141" s="401">
        <v>0</v>
      </c>
      <c r="CP141" s="401">
        <v>0</v>
      </c>
      <c r="CQ141" s="401">
        <v>0</v>
      </c>
      <c r="CR141" s="401">
        <v>0</v>
      </c>
      <c r="CS141" s="401">
        <v>0</v>
      </c>
      <c r="CT141" s="401">
        <v>0</v>
      </c>
      <c r="CU141" s="401">
        <v>0</v>
      </c>
      <c r="CV141" s="401">
        <v>0</v>
      </c>
      <c r="CW141" s="401">
        <v>0</v>
      </c>
      <c r="CX141" s="401">
        <v>0</v>
      </c>
      <c r="CY141" s="401">
        <v>0</v>
      </c>
      <c r="CZ141" s="401">
        <v>0</v>
      </c>
      <c r="DA141" s="401">
        <v>0</v>
      </c>
      <c r="DB141" s="401">
        <v>0</v>
      </c>
      <c r="DC141" s="401">
        <v>0</v>
      </c>
      <c r="DD141" s="401">
        <v>0</v>
      </c>
      <c r="DE141" s="401">
        <v>0</v>
      </c>
      <c r="DF141" s="401">
        <v>0</v>
      </c>
      <c r="DG141" s="401">
        <v>0</v>
      </c>
      <c r="DH141" s="401">
        <v>0</v>
      </c>
      <c r="DI141" s="401">
        <v>575</v>
      </c>
      <c r="DJ141" s="401">
        <v>0</v>
      </c>
      <c r="DK141" s="401">
        <v>1121</v>
      </c>
      <c r="DL141" s="401">
        <v>0</v>
      </c>
      <c r="DM141" s="401">
        <v>0</v>
      </c>
      <c r="DN141" s="401">
        <v>0</v>
      </c>
      <c r="DO141" s="401">
        <v>764</v>
      </c>
      <c r="DP141" s="401">
        <v>0</v>
      </c>
      <c r="DQ141" s="401">
        <v>0</v>
      </c>
      <c r="DR141" s="401">
        <v>2543</v>
      </c>
      <c r="DS141" s="401">
        <v>1861</v>
      </c>
      <c r="DT141" s="401">
        <v>0</v>
      </c>
      <c r="DU141" s="401">
        <v>0</v>
      </c>
      <c r="DV141" s="401">
        <v>0</v>
      </c>
      <c r="DW141" s="401">
        <v>8929</v>
      </c>
      <c r="DX141" s="401">
        <v>776</v>
      </c>
      <c r="DY141" s="401">
        <v>9590</v>
      </c>
      <c r="DZ141" s="401">
        <v>0</v>
      </c>
      <c r="EA141" s="401">
        <v>1405</v>
      </c>
      <c r="EB141" s="401">
        <v>1090</v>
      </c>
      <c r="EC141" s="401">
        <v>0</v>
      </c>
      <c r="ED141" s="401">
        <v>0</v>
      </c>
      <c r="EE141" s="401">
        <v>10995</v>
      </c>
      <c r="EF141" s="401">
        <v>1090</v>
      </c>
      <c r="EG141" s="401">
        <v>20000</v>
      </c>
      <c r="EH141" s="401">
        <v>0</v>
      </c>
      <c r="EI141" s="401">
        <v>35000</v>
      </c>
      <c r="EJ141" s="401">
        <v>0</v>
      </c>
    </row>
    <row r="142" spans="1:140" x14ac:dyDescent="0.35">
      <c r="A142" s="398" t="s">
        <v>1577</v>
      </c>
      <c r="B142" s="401">
        <v>0</v>
      </c>
      <c r="C142" s="401">
        <v>0</v>
      </c>
      <c r="D142" s="401">
        <v>0</v>
      </c>
      <c r="E142" s="401">
        <v>0</v>
      </c>
      <c r="F142" s="401">
        <v>0</v>
      </c>
      <c r="G142" s="401">
        <v>0</v>
      </c>
      <c r="H142" s="401">
        <v>0</v>
      </c>
      <c r="I142" s="401">
        <v>0</v>
      </c>
      <c r="J142" s="401">
        <v>0</v>
      </c>
      <c r="K142" s="401">
        <v>0</v>
      </c>
      <c r="L142" s="401">
        <v>0</v>
      </c>
      <c r="M142" s="401">
        <v>0</v>
      </c>
      <c r="N142" s="401">
        <v>0</v>
      </c>
      <c r="O142" s="401">
        <v>0</v>
      </c>
      <c r="P142" s="401">
        <v>0</v>
      </c>
      <c r="Q142" s="401">
        <v>0</v>
      </c>
      <c r="R142" s="401">
        <v>0</v>
      </c>
      <c r="S142" s="401">
        <v>0</v>
      </c>
      <c r="T142" s="401">
        <v>0</v>
      </c>
      <c r="U142" s="401">
        <v>0</v>
      </c>
      <c r="V142" s="401">
        <v>0</v>
      </c>
      <c r="W142" s="401">
        <v>0</v>
      </c>
      <c r="X142" s="401">
        <v>0</v>
      </c>
      <c r="Y142" s="401">
        <v>0</v>
      </c>
      <c r="Z142" s="401">
        <v>0</v>
      </c>
      <c r="AA142" s="401">
        <v>0</v>
      </c>
      <c r="AB142" s="401">
        <v>0</v>
      </c>
      <c r="AC142" s="401">
        <v>0</v>
      </c>
      <c r="AD142" s="401">
        <v>0</v>
      </c>
      <c r="AE142" s="401">
        <v>0</v>
      </c>
      <c r="AF142" s="401">
        <v>0</v>
      </c>
      <c r="AG142" s="401">
        <v>0</v>
      </c>
      <c r="AH142" s="401">
        <v>0</v>
      </c>
      <c r="AI142" s="401">
        <v>0</v>
      </c>
      <c r="AJ142" s="401">
        <v>0</v>
      </c>
      <c r="AK142" s="401">
        <v>0</v>
      </c>
      <c r="AL142" s="401">
        <v>0</v>
      </c>
      <c r="AM142" s="401">
        <v>0</v>
      </c>
      <c r="AN142" s="401">
        <v>0</v>
      </c>
      <c r="AO142" s="401">
        <v>8669</v>
      </c>
      <c r="AP142" s="401">
        <v>3382</v>
      </c>
      <c r="AQ142" s="401">
        <v>37</v>
      </c>
      <c r="AR142" s="401">
        <v>64</v>
      </c>
      <c r="AS142" s="401">
        <v>0</v>
      </c>
      <c r="AT142" s="401">
        <v>0</v>
      </c>
      <c r="AU142" s="401">
        <v>1549</v>
      </c>
      <c r="AV142" s="401">
        <v>0</v>
      </c>
      <c r="AW142" s="401">
        <v>0</v>
      </c>
      <c r="AX142" s="401">
        <v>0</v>
      </c>
      <c r="AY142" s="401">
        <v>0</v>
      </c>
      <c r="AZ142" s="401">
        <v>0</v>
      </c>
      <c r="BA142" s="401">
        <v>22</v>
      </c>
      <c r="BB142" s="401">
        <v>0</v>
      </c>
      <c r="BC142" s="401">
        <v>0</v>
      </c>
      <c r="BD142" s="401">
        <v>0</v>
      </c>
      <c r="BE142" s="401">
        <v>0</v>
      </c>
      <c r="BF142" s="401">
        <v>0</v>
      </c>
      <c r="BG142" s="401">
        <v>0</v>
      </c>
      <c r="BH142" s="401">
        <v>0</v>
      </c>
      <c r="BI142" s="401">
        <v>0</v>
      </c>
      <c r="BJ142" s="401">
        <v>52</v>
      </c>
      <c r="BK142" s="401">
        <v>0</v>
      </c>
      <c r="BL142" s="401">
        <v>0</v>
      </c>
      <c r="BM142" s="401">
        <v>0</v>
      </c>
      <c r="BN142" s="401">
        <v>0</v>
      </c>
      <c r="BO142" s="401">
        <v>0</v>
      </c>
      <c r="BP142" s="401">
        <v>1681</v>
      </c>
      <c r="BQ142" s="401">
        <v>0</v>
      </c>
      <c r="BR142" s="401">
        <v>0</v>
      </c>
      <c r="BS142" s="401">
        <v>0</v>
      </c>
      <c r="BT142" s="401">
        <v>0</v>
      </c>
      <c r="BU142" s="401">
        <v>0</v>
      </c>
      <c r="BV142" s="401">
        <v>121</v>
      </c>
      <c r="BW142" s="401">
        <v>0</v>
      </c>
      <c r="BX142" s="401">
        <v>0</v>
      </c>
      <c r="BY142" s="401">
        <v>0</v>
      </c>
      <c r="BZ142" s="401">
        <v>0</v>
      </c>
      <c r="CA142" s="401">
        <v>0</v>
      </c>
      <c r="CB142" s="401">
        <v>385</v>
      </c>
      <c r="CC142" s="401">
        <v>0</v>
      </c>
      <c r="CD142" s="401">
        <v>0</v>
      </c>
      <c r="CE142" s="401">
        <v>80</v>
      </c>
      <c r="CF142" s="401">
        <v>0</v>
      </c>
      <c r="CG142" s="401">
        <v>0</v>
      </c>
      <c r="CH142" s="401">
        <v>0</v>
      </c>
      <c r="CI142" s="401">
        <v>0</v>
      </c>
      <c r="CJ142" s="401">
        <v>0</v>
      </c>
      <c r="CK142" s="401">
        <v>0</v>
      </c>
      <c r="CL142" s="401">
        <v>0</v>
      </c>
      <c r="CM142" s="401">
        <v>0</v>
      </c>
      <c r="CN142" s="401">
        <v>0</v>
      </c>
      <c r="CO142" s="401">
        <v>0</v>
      </c>
      <c r="CP142" s="401">
        <v>0</v>
      </c>
      <c r="CQ142" s="401">
        <v>0</v>
      </c>
      <c r="CR142" s="401">
        <v>0</v>
      </c>
      <c r="CS142" s="401">
        <v>0</v>
      </c>
      <c r="CT142" s="401">
        <v>2025</v>
      </c>
      <c r="CU142" s="401">
        <v>0</v>
      </c>
      <c r="CV142" s="401">
        <v>0</v>
      </c>
      <c r="CW142" s="401">
        <v>21</v>
      </c>
      <c r="CX142" s="401">
        <v>375</v>
      </c>
      <c r="CY142" s="401">
        <v>0</v>
      </c>
      <c r="CZ142" s="401">
        <v>755</v>
      </c>
      <c r="DA142" s="401">
        <v>0</v>
      </c>
      <c r="DB142" s="401">
        <v>0</v>
      </c>
      <c r="DC142" s="401">
        <v>0</v>
      </c>
      <c r="DD142" s="401">
        <v>0</v>
      </c>
      <c r="DE142" s="401">
        <v>0</v>
      </c>
      <c r="DF142" s="401">
        <v>0</v>
      </c>
      <c r="DG142" s="401">
        <v>0</v>
      </c>
      <c r="DH142" s="401">
        <v>0</v>
      </c>
      <c r="DI142" s="401">
        <v>1999</v>
      </c>
      <c r="DJ142" s="401">
        <v>598</v>
      </c>
      <c r="DK142" s="401">
        <v>0</v>
      </c>
      <c r="DL142" s="401">
        <v>0</v>
      </c>
      <c r="DM142" s="401">
        <v>0</v>
      </c>
      <c r="DN142" s="401">
        <v>0</v>
      </c>
      <c r="DO142" s="401">
        <v>0</v>
      </c>
      <c r="DP142" s="401">
        <v>0</v>
      </c>
      <c r="DQ142" s="401">
        <v>0</v>
      </c>
      <c r="DR142" s="401">
        <v>10313</v>
      </c>
      <c r="DS142" s="401">
        <v>161</v>
      </c>
      <c r="DT142" s="401">
        <v>4772</v>
      </c>
      <c r="DU142" s="401">
        <v>6532</v>
      </c>
      <c r="DV142" s="401">
        <v>0</v>
      </c>
      <c r="DW142" s="401">
        <v>103518</v>
      </c>
      <c r="DX142" s="401">
        <v>2481</v>
      </c>
      <c r="DY142" s="401">
        <v>56918</v>
      </c>
      <c r="DZ142" s="401">
        <v>-1042</v>
      </c>
      <c r="EA142" s="401">
        <v>0</v>
      </c>
      <c r="EB142" s="401">
        <v>0</v>
      </c>
      <c r="EC142" s="401">
        <v>13610</v>
      </c>
      <c r="ED142" s="401">
        <v>13610</v>
      </c>
      <c r="EE142" s="401">
        <v>56918</v>
      </c>
      <c r="EF142" s="401">
        <v>-1042</v>
      </c>
      <c r="EG142" s="401">
        <v>104000</v>
      </c>
      <c r="EH142" s="401">
        <v>2000</v>
      </c>
      <c r="EI142" s="401">
        <v>120000</v>
      </c>
      <c r="EJ142" s="401">
        <v>2000</v>
      </c>
    </row>
    <row r="143" spans="1:140" x14ac:dyDescent="0.35">
      <c r="A143" s="398" t="s">
        <v>1795</v>
      </c>
      <c r="B143" s="401">
        <v>0</v>
      </c>
      <c r="C143" s="401">
        <v>0</v>
      </c>
      <c r="D143" s="401">
        <v>0</v>
      </c>
      <c r="E143" s="401">
        <v>0</v>
      </c>
      <c r="F143" s="401">
        <v>0</v>
      </c>
      <c r="G143" s="401">
        <v>0</v>
      </c>
      <c r="H143" s="401">
        <v>0</v>
      </c>
      <c r="I143" s="401">
        <v>0</v>
      </c>
      <c r="J143" s="401">
        <v>0</v>
      </c>
      <c r="K143" s="401">
        <v>0</v>
      </c>
      <c r="L143" s="401">
        <v>0</v>
      </c>
      <c r="M143" s="401">
        <v>0</v>
      </c>
      <c r="N143" s="401">
        <v>0</v>
      </c>
      <c r="O143" s="401">
        <v>0</v>
      </c>
      <c r="P143" s="401">
        <v>0</v>
      </c>
      <c r="Q143" s="401">
        <v>0</v>
      </c>
      <c r="R143" s="401">
        <v>0</v>
      </c>
      <c r="S143" s="401">
        <v>0</v>
      </c>
      <c r="T143" s="401">
        <v>0</v>
      </c>
      <c r="U143" s="401">
        <v>0</v>
      </c>
      <c r="V143" s="401">
        <v>0</v>
      </c>
      <c r="W143" s="401">
        <v>0</v>
      </c>
      <c r="X143" s="401">
        <v>0</v>
      </c>
      <c r="Y143" s="401">
        <v>0</v>
      </c>
      <c r="Z143" s="401">
        <v>0</v>
      </c>
      <c r="AA143" s="401">
        <v>0</v>
      </c>
      <c r="AB143" s="401">
        <v>0</v>
      </c>
      <c r="AC143" s="401">
        <v>0</v>
      </c>
      <c r="AD143" s="401">
        <v>0</v>
      </c>
      <c r="AE143" s="401">
        <v>0</v>
      </c>
      <c r="AF143" s="401">
        <v>0</v>
      </c>
      <c r="AG143" s="401">
        <v>0</v>
      </c>
      <c r="AH143" s="401">
        <v>0</v>
      </c>
      <c r="AI143" s="401">
        <v>0</v>
      </c>
      <c r="AJ143" s="401">
        <v>0</v>
      </c>
      <c r="AK143" s="401">
        <v>0</v>
      </c>
      <c r="AL143" s="401">
        <v>0</v>
      </c>
      <c r="AM143" s="401">
        <v>0</v>
      </c>
      <c r="AN143" s="401">
        <v>0</v>
      </c>
      <c r="AO143" s="401">
        <v>0</v>
      </c>
      <c r="AP143" s="401">
        <v>2426</v>
      </c>
      <c r="AQ143" s="401">
        <v>0</v>
      </c>
      <c r="AR143" s="401">
        <v>0</v>
      </c>
      <c r="AS143" s="401">
        <v>0</v>
      </c>
      <c r="AT143" s="401">
        <v>0</v>
      </c>
      <c r="AU143" s="401">
        <v>1783</v>
      </c>
      <c r="AV143" s="401">
        <v>342</v>
      </c>
      <c r="AW143" s="401">
        <v>0</v>
      </c>
      <c r="AX143" s="401">
        <v>0</v>
      </c>
      <c r="AY143" s="401">
        <v>0</v>
      </c>
      <c r="AZ143" s="401">
        <v>0</v>
      </c>
      <c r="BA143" s="401">
        <v>0</v>
      </c>
      <c r="BB143" s="401">
        <v>0</v>
      </c>
      <c r="BC143" s="401">
        <v>0</v>
      </c>
      <c r="BD143" s="401">
        <v>0</v>
      </c>
      <c r="BE143" s="401">
        <v>0</v>
      </c>
      <c r="BF143" s="401">
        <v>0</v>
      </c>
      <c r="BG143" s="401">
        <v>1571</v>
      </c>
      <c r="BH143" s="401">
        <v>0</v>
      </c>
      <c r="BI143" s="401">
        <v>0</v>
      </c>
      <c r="BJ143" s="401">
        <v>0</v>
      </c>
      <c r="BK143" s="401">
        <v>0</v>
      </c>
      <c r="BL143" s="401">
        <v>0</v>
      </c>
      <c r="BM143" s="401">
        <v>30</v>
      </c>
      <c r="BN143" s="401">
        <v>26</v>
      </c>
      <c r="BO143" s="401">
        <v>0</v>
      </c>
      <c r="BP143" s="401">
        <v>0</v>
      </c>
      <c r="BQ143" s="401">
        <v>2695</v>
      </c>
      <c r="BR143" s="401">
        <v>0</v>
      </c>
      <c r="BS143" s="401">
        <v>0</v>
      </c>
      <c r="BT143" s="401">
        <v>0</v>
      </c>
      <c r="BU143" s="401">
        <v>0</v>
      </c>
      <c r="BV143" s="401">
        <v>0</v>
      </c>
      <c r="BW143" s="401">
        <v>0</v>
      </c>
      <c r="BX143" s="401">
        <v>0</v>
      </c>
      <c r="BY143" s="401">
        <v>0</v>
      </c>
      <c r="BZ143" s="401">
        <v>0</v>
      </c>
      <c r="CA143" s="401">
        <v>0</v>
      </c>
      <c r="CB143" s="401">
        <v>0</v>
      </c>
      <c r="CC143" s="401">
        <v>0</v>
      </c>
      <c r="CD143" s="401">
        <v>0</v>
      </c>
      <c r="CE143" s="401">
        <v>2782</v>
      </c>
      <c r="CF143" s="401">
        <v>793</v>
      </c>
      <c r="CG143" s="401">
        <v>0</v>
      </c>
      <c r="CH143" s="401">
        <v>0</v>
      </c>
      <c r="CI143" s="401">
        <v>0</v>
      </c>
      <c r="CJ143" s="401">
        <v>0</v>
      </c>
      <c r="CK143" s="401">
        <v>0</v>
      </c>
      <c r="CL143" s="401">
        <v>0</v>
      </c>
      <c r="CM143" s="401">
        <v>0</v>
      </c>
      <c r="CN143" s="401">
        <v>0</v>
      </c>
      <c r="CO143" s="401">
        <v>0</v>
      </c>
      <c r="CP143" s="401">
        <v>0</v>
      </c>
      <c r="CQ143" s="401">
        <v>0</v>
      </c>
      <c r="CR143" s="401">
        <v>0</v>
      </c>
      <c r="CS143" s="401">
        <v>0</v>
      </c>
      <c r="CT143" s="401">
        <v>0</v>
      </c>
      <c r="CU143" s="401">
        <v>0</v>
      </c>
      <c r="CV143" s="401">
        <v>0</v>
      </c>
      <c r="CW143" s="401">
        <v>4397</v>
      </c>
      <c r="CX143" s="401">
        <v>26068</v>
      </c>
      <c r="CY143" s="401">
        <v>0</v>
      </c>
      <c r="CZ143" s="401">
        <v>237</v>
      </c>
      <c r="DA143" s="401">
        <v>0</v>
      </c>
      <c r="DB143" s="401">
        <v>0</v>
      </c>
      <c r="DC143" s="401">
        <v>0</v>
      </c>
      <c r="DD143" s="401">
        <v>0</v>
      </c>
      <c r="DE143" s="401">
        <v>0</v>
      </c>
      <c r="DF143" s="401">
        <v>0</v>
      </c>
      <c r="DG143" s="401">
        <v>0</v>
      </c>
      <c r="DH143" s="401">
        <v>0</v>
      </c>
      <c r="DI143" s="401">
        <v>628</v>
      </c>
      <c r="DJ143" s="401">
        <v>0</v>
      </c>
      <c r="DK143" s="401">
        <v>0</v>
      </c>
      <c r="DL143" s="401">
        <v>0</v>
      </c>
      <c r="DM143" s="401">
        <v>0</v>
      </c>
      <c r="DN143" s="401">
        <v>0</v>
      </c>
      <c r="DO143" s="401">
        <v>0</v>
      </c>
      <c r="DP143" s="401">
        <v>0</v>
      </c>
      <c r="DQ143" s="401">
        <v>0</v>
      </c>
      <c r="DR143" s="401">
        <v>32352</v>
      </c>
      <c r="DS143" s="401">
        <v>2000</v>
      </c>
      <c r="DT143" s="401">
        <v>470</v>
      </c>
      <c r="DU143" s="401">
        <v>8956</v>
      </c>
      <c r="DV143" s="401">
        <v>0</v>
      </c>
      <c r="DW143" s="401">
        <v>29518</v>
      </c>
      <c r="DX143" s="401">
        <v>8486</v>
      </c>
      <c r="DY143" s="401">
        <v>21032</v>
      </c>
      <c r="DZ143" s="401">
        <v>1576</v>
      </c>
      <c r="EA143" s="401">
        <v>0</v>
      </c>
      <c r="EB143" s="401">
        <v>0</v>
      </c>
      <c r="EC143" s="401">
        <v>16000</v>
      </c>
      <c r="ED143" s="401">
        <v>0</v>
      </c>
      <c r="EE143" s="401">
        <v>21032</v>
      </c>
      <c r="EF143" s="401">
        <v>1576</v>
      </c>
      <c r="EG143" s="401">
        <v>28500</v>
      </c>
      <c r="EH143" s="401">
        <v>0</v>
      </c>
      <c r="EI143" s="401">
        <v>31500</v>
      </c>
      <c r="EJ143" s="401">
        <v>0</v>
      </c>
    </row>
    <row r="144" spans="1:140" x14ac:dyDescent="0.35">
      <c r="A144" s="398" t="s">
        <v>1807</v>
      </c>
      <c r="B144" s="401">
        <v>0</v>
      </c>
      <c r="C144" s="401">
        <v>0</v>
      </c>
      <c r="D144" s="401">
        <v>0</v>
      </c>
      <c r="E144" s="401">
        <v>0</v>
      </c>
      <c r="F144" s="401">
        <v>0</v>
      </c>
      <c r="G144" s="401">
        <v>0</v>
      </c>
      <c r="H144" s="401">
        <v>0</v>
      </c>
      <c r="I144" s="401">
        <v>0</v>
      </c>
      <c r="J144" s="401">
        <v>0</v>
      </c>
      <c r="K144" s="401">
        <v>0</v>
      </c>
      <c r="L144" s="401">
        <v>0</v>
      </c>
      <c r="M144" s="401">
        <v>0</v>
      </c>
      <c r="N144" s="401">
        <v>7563</v>
      </c>
      <c r="O144" s="401">
        <v>0</v>
      </c>
      <c r="P144" s="401">
        <v>0</v>
      </c>
      <c r="Q144" s="401">
        <v>230</v>
      </c>
      <c r="R144" s="401">
        <v>0</v>
      </c>
      <c r="S144" s="401">
        <v>0</v>
      </c>
      <c r="T144" s="401">
        <v>0</v>
      </c>
      <c r="U144" s="401">
        <v>0</v>
      </c>
      <c r="V144" s="401">
        <v>0</v>
      </c>
      <c r="W144" s="401">
        <v>0</v>
      </c>
      <c r="X144" s="401">
        <v>0</v>
      </c>
      <c r="Y144" s="401">
        <v>0</v>
      </c>
      <c r="Z144" s="401">
        <v>0</v>
      </c>
      <c r="AA144" s="401">
        <v>0</v>
      </c>
      <c r="AB144" s="401">
        <v>0</v>
      </c>
      <c r="AC144" s="401">
        <v>139</v>
      </c>
      <c r="AD144" s="401">
        <v>0</v>
      </c>
      <c r="AE144" s="401">
        <v>0</v>
      </c>
      <c r="AF144" s="401">
        <v>0</v>
      </c>
      <c r="AG144" s="401">
        <v>0</v>
      </c>
      <c r="AH144" s="401">
        <v>0</v>
      </c>
      <c r="AI144" s="401">
        <v>0</v>
      </c>
      <c r="AJ144" s="401">
        <v>0</v>
      </c>
      <c r="AK144" s="401">
        <v>0</v>
      </c>
      <c r="AL144" s="401">
        <v>0</v>
      </c>
      <c r="AM144" s="401">
        <v>0</v>
      </c>
      <c r="AN144" s="401">
        <v>0</v>
      </c>
      <c r="AO144" s="401">
        <v>0</v>
      </c>
      <c r="AP144" s="401">
        <v>2882</v>
      </c>
      <c r="AQ144" s="401">
        <v>0</v>
      </c>
      <c r="AR144" s="401">
        <v>8790</v>
      </c>
      <c r="AS144" s="401">
        <v>0</v>
      </c>
      <c r="AT144" s="401">
        <v>0</v>
      </c>
      <c r="AU144" s="401">
        <v>21969</v>
      </c>
      <c r="AV144" s="401">
        <v>0</v>
      </c>
      <c r="AW144" s="401">
        <v>0</v>
      </c>
      <c r="AX144" s="401">
        <v>3081</v>
      </c>
      <c r="AY144" s="401">
        <v>0</v>
      </c>
      <c r="AZ144" s="401">
        <v>0</v>
      </c>
      <c r="BA144" s="401">
        <v>0</v>
      </c>
      <c r="BB144" s="401">
        <v>0</v>
      </c>
      <c r="BC144" s="401">
        <v>0</v>
      </c>
      <c r="BD144" s="401">
        <v>0</v>
      </c>
      <c r="BE144" s="401">
        <v>0</v>
      </c>
      <c r="BF144" s="401">
        <v>0</v>
      </c>
      <c r="BG144" s="401">
        <v>33</v>
      </c>
      <c r="BH144" s="401">
        <v>0</v>
      </c>
      <c r="BI144" s="401">
        <v>0</v>
      </c>
      <c r="BJ144" s="401">
        <v>0</v>
      </c>
      <c r="BK144" s="401">
        <v>0</v>
      </c>
      <c r="BL144" s="401">
        <v>0</v>
      </c>
      <c r="BM144" s="401">
        <v>0</v>
      </c>
      <c r="BN144" s="401">
        <v>0</v>
      </c>
      <c r="BO144" s="401">
        <v>0</v>
      </c>
      <c r="BP144" s="401">
        <v>0</v>
      </c>
      <c r="BQ144" s="401">
        <v>0</v>
      </c>
      <c r="BR144" s="401">
        <v>0</v>
      </c>
      <c r="BS144" s="401">
        <v>0</v>
      </c>
      <c r="BT144" s="401">
        <v>0</v>
      </c>
      <c r="BU144" s="401">
        <v>0</v>
      </c>
      <c r="BV144" s="401">
        <v>0</v>
      </c>
      <c r="BW144" s="401">
        <v>0</v>
      </c>
      <c r="BX144" s="401">
        <v>0</v>
      </c>
      <c r="BY144" s="401">
        <v>0</v>
      </c>
      <c r="BZ144" s="401">
        <v>0</v>
      </c>
      <c r="CA144" s="401">
        <v>0</v>
      </c>
      <c r="CB144" s="401">
        <v>468</v>
      </c>
      <c r="CC144" s="401">
        <v>0</v>
      </c>
      <c r="CD144" s="401">
        <v>0</v>
      </c>
      <c r="CE144" s="401">
        <v>2884</v>
      </c>
      <c r="CF144" s="401">
        <v>0</v>
      </c>
      <c r="CG144" s="401">
        <v>0</v>
      </c>
      <c r="CH144" s="401">
        <v>0</v>
      </c>
      <c r="CI144" s="401">
        <v>0</v>
      </c>
      <c r="CJ144" s="401">
        <v>0</v>
      </c>
      <c r="CK144" s="401">
        <v>0</v>
      </c>
      <c r="CL144" s="401">
        <v>0</v>
      </c>
      <c r="CM144" s="401">
        <v>0</v>
      </c>
      <c r="CN144" s="401">
        <v>0</v>
      </c>
      <c r="CO144" s="401">
        <v>0</v>
      </c>
      <c r="CP144" s="401">
        <v>0</v>
      </c>
      <c r="CQ144" s="401">
        <v>0</v>
      </c>
      <c r="CR144" s="401">
        <v>0</v>
      </c>
      <c r="CS144" s="401">
        <v>0</v>
      </c>
      <c r="CT144" s="401">
        <v>0</v>
      </c>
      <c r="CU144" s="401">
        <v>0</v>
      </c>
      <c r="CV144" s="401">
        <v>0</v>
      </c>
      <c r="CW144" s="401">
        <v>2534</v>
      </c>
      <c r="CX144" s="401">
        <v>1804</v>
      </c>
      <c r="CY144" s="401">
        <v>0</v>
      </c>
      <c r="CZ144" s="401">
        <v>0</v>
      </c>
      <c r="DA144" s="401">
        <v>0</v>
      </c>
      <c r="DB144" s="401">
        <v>0</v>
      </c>
      <c r="DC144" s="401">
        <v>0</v>
      </c>
      <c r="DD144" s="401">
        <v>0</v>
      </c>
      <c r="DE144" s="401">
        <v>0</v>
      </c>
      <c r="DF144" s="401">
        <v>0</v>
      </c>
      <c r="DG144" s="401">
        <v>0</v>
      </c>
      <c r="DH144" s="401">
        <v>0</v>
      </c>
      <c r="DI144" s="401">
        <v>658</v>
      </c>
      <c r="DJ144" s="401">
        <v>0</v>
      </c>
      <c r="DK144" s="401">
        <v>0</v>
      </c>
      <c r="DL144" s="401">
        <v>336</v>
      </c>
      <c r="DM144" s="401">
        <v>1000</v>
      </c>
      <c r="DN144" s="401">
        <v>4321</v>
      </c>
      <c r="DO144" s="401">
        <v>0</v>
      </c>
      <c r="DP144" s="401">
        <v>0</v>
      </c>
      <c r="DQ144" s="401">
        <v>0</v>
      </c>
      <c r="DR144" s="401">
        <v>35463</v>
      </c>
      <c r="DS144" s="401">
        <v>4321</v>
      </c>
      <c r="DT144" s="401">
        <v>514</v>
      </c>
      <c r="DU144" s="401">
        <v>14073</v>
      </c>
      <c r="DV144" s="401">
        <v>0</v>
      </c>
      <c r="DW144" s="401">
        <v>60650</v>
      </c>
      <c r="DX144" s="401">
        <v>12824</v>
      </c>
      <c r="DY144" s="401">
        <v>12508</v>
      </c>
      <c r="DZ144" s="401">
        <v>-3</v>
      </c>
      <c r="EA144" s="401">
        <v>0</v>
      </c>
      <c r="EB144" s="401">
        <v>0</v>
      </c>
      <c r="EC144" s="401">
        <v>24075</v>
      </c>
      <c r="ED144" s="401">
        <v>-18734</v>
      </c>
      <c r="EE144" s="401">
        <v>12508</v>
      </c>
      <c r="EF144" s="401">
        <v>-3</v>
      </c>
      <c r="EG144" s="401">
        <v>65700</v>
      </c>
      <c r="EH144" s="401">
        <v>0</v>
      </c>
      <c r="EI144" s="401">
        <v>73600</v>
      </c>
      <c r="EJ144" s="401">
        <v>0</v>
      </c>
    </row>
    <row r="145" spans="1:140" x14ac:dyDescent="0.35">
      <c r="A145" s="398" t="s">
        <v>1825</v>
      </c>
      <c r="B145" s="401">
        <v>0</v>
      </c>
      <c r="C145" s="401">
        <v>0</v>
      </c>
      <c r="D145" s="401">
        <v>0</v>
      </c>
      <c r="E145" s="401">
        <v>0</v>
      </c>
      <c r="F145" s="401">
        <v>0</v>
      </c>
      <c r="G145" s="401">
        <v>0</v>
      </c>
      <c r="H145" s="401">
        <v>0</v>
      </c>
      <c r="I145" s="401">
        <v>0</v>
      </c>
      <c r="J145" s="401">
        <v>0</v>
      </c>
      <c r="K145" s="401">
        <v>0</v>
      </c>
      <c r="L145" s="401">
        <v>0</v>
      </c>
      <c r="M145" s="401">
        <v>0</v>
      </c>
      <c r="N145" s="401">
        <v>0</v>
      </c>
      <c r="O145" s="401">
        <v>0</v>
      </c>
      <c r="P145" s="401">
        <v>0</v>
      </c>
      <c r="Q145" s="401">
        <v>52</v>
      </c>
      <c r="R145" s="401">
        <v>25</v>
      </c>
      <c r="S145" s="401">
        <v>0</v>
      </c>
      <c r="T145" s="401">
        <v>0</v>
      </c>
      <c r="U145" s="401">
        <v>0</v>
      </c>
      <c r="V145" s="401">
        <v>0</v>
      </c>
      <c r="W145" s="401">
        <v>0</v>
      </c>
      <c r="X145" s="401">
        <v>0</v>
      </c>
      <c r="Y145" s="401">
        <v>0</v>
      </c>
      <c r="Z145" s="401">
        <v>0</v>
      </c>
      <c r="AA145" s="401">
        <v>0</v>
      </c>
      <c r="AB145" s="401">
        <v>0</v>
      </c>
      <c r="AC145" s="401">
        <v>0</v>
      </c>
      <c r="AD145" s="401">
        <v>0</v>
      </c>
      <c r="AE145" s="401">
        <v>0</v>
      </c>
      <c r="AF145" s="401">
        <v>0</v>
      </c>
      <c r="AG145" s="401">
        <v>0</v>
      </c>
      <c r="AH145" s="401">
        <v>0</v>
      </c>
      <c r="AI145" s="401">
        <v>0</v>
      </c>
      <c r="AJ145" s="401">
        <v>0</v>
      </c>
      <c r="AK145" s="401">
        <v>0</v>
      </c>
      <c r="AL145" s="401">
        <v>0</v>
      </c>
      <c r="AM145" s="401">
        <v>0</v>
      </c>
      <c r="AN145" s="401">
        <v>0</v>
      </c>
      <c r="AO145" s="401">
        <v>397</v>
      </c>
      <c r="AP145" s="401">
        <v>2699</v>
      </c>
      <c r="AQ145" s="401">
        <v>0</v>
      </c>
      <c r="AR145" s="401">
        <v>302</v>
      </c>
      <c r="AS145" s="401">
        <v>0</v>
      </c>
      <c r="AT145" s="401">
        <v>0</v>
      </c>
      <c r="AU145" s="401">
        <v>206</v>
      </c>
      <c r="AV145" s="401">
        <v>0</v>
      </c>
      <c r="AW145" s="401">
        <v>0</v>
      </c>
      <c r="AX145" s="401">
        <v>764</v>
      </c>
      <c r="AY145" s="401">
        <v>0</v>
      </c>
      <c r="AZ145" s="401">
        <v>0</v>
      </c>
      <c r="BA145" s="401">
        <v>0</v>
      </c>
      <c r="BB145" s="401">
        <v>0</v>
      </c>
      <c r="BC145" s="401">
        <v>0</v>
      </c>
      <c r="BD145" s="401">
        <v>0</v>
      </c>
      <c r="BE145" s="401">
        <v>0</v>
      </c>
      <c r="BF145" s="401">
        <v>0</v>
      </c>
      <c r="BG145" s="401">
        <v>70</v>
      </c>
      <c r="BH145" s="401">
        <v>0</v>
      </c>
      <c r="BI145" s="401">
        <v>0</v>
      </c>
      <c r="BJ145" s="401">
        <v>0</v>
      </c>
      <c r="BK145" s="401">
        <v>0</v>
      </c>
      <c r="BL145" s="401">
        <v>0</v>
      </c>
      <c r="BM145" s="401">
        <v>0</v>
      </c>
      <c r="BN145" s="401">
        <v>0</v>
      </c>
      <c r="BO145" s="401">
        <v>0</v>
      </c>
      <c r="BP145" s="401">
        <v>0</v>
      </c>
      <c r="BQ145" s="401">
        <v>0</v>
      </c>
      <c r="BR145" s="401">
        <v>0</v>
      </c>
      <c r="BS145" s="401">
        <v>0</v>
      </c>
      <c r="BT145" s="401">
        <v>0</v>
      </c>
      <c r="BU145" s="401">
        <v>0</v>
      </c>
      <c r="BV145" s="401">
        <v>13</v>
      </c>
      <c r="BW145" s="401">
        <v>0</v>
      </c>
      <c r="BX145" s="401">
        <v>0</v>
      </c>
      <c r="BY145" s="401">
        <v>0</v>
      </c>
      <c r="BZ145" s="401">
        <v>0</v>
      </c>
      <c r="CA145" s="401">
        <v>0</v>
      </c>
      <c r="CB145" s="401">
        <v>0</v>
      </c>
      <c r="CC145" s="401">
        <v>0</v>
      </c>
      <c r="CD145" s="401">
        <v>0</v>
      </c>
      <c r="CE145" s="401">
        <v>930</v>
      </c>
      <c r="CF145" s="401">
        <v>0</v>
      </c>
      <c r="CG145" s="401">
        <v>0</v>
      </c>
      <c r="CH145" s="401">
        <v>0</v>
      </c>
      <c r="CI145" s="401">
        <v>0</v>
      </c>
      <c r="CJ145" s="401">
        <v>0</v>
      </c>
      <c r="CK145" s="401">
        <v>0</v>
      </c>
      <c r="CL145" s="401">
        <v>0</v>
      </c>
      <c r="CM145" s="401">
        <v>0</v>
      </c>
      <c r="CN145" s="401">
        <v>0</v>
      </c>
      <c r="CO145" s="401">
        <v>0</v>
      </c>
      <c r="CP145" s="401">
        <v>0</v>
      </c>
      <c r="CQ145" s="401">
        <v>0</v>
      </c>
      <c r="CR145" s="401">
        <v>0</v>
      </c>
      <c r="CS145" s="401">
        <v>0</v>
      </c>
      <c r="CT145" s="401">
        <v>0</v>
      </c>
      <c r="CU145" s="401">
        <v>0</v>
      </c>
      <c r="CV145" s="401">
        <v>0</v>
      </c>
      <c r="CW145" s="401">
        <v>0</v>
      </c>
      <c r="CX145" s="401">
        <v>0</v>
      </c>
      <c r="CY145" s="401">
        <v>0</v>
      </c>
      <c r="CZ145" s="401">
        <v>0</v>
      </c>
      <c r="DA145" s="401">
        <v>0</v>
      </c>
      <c r="DB145" s="401">
        <v>0</v>
      </c>
      <c r="DC145" s="401">
        <v>0</v>
      </c>
      <c r="DD145" s="401">
        <v>0</v>
      </c>
      <c r="DE145" s="401">
        <v>0</v>
      </c>
      <c r="DF145" s="401">
        <v>0</v>
      </c>
      <c r="DG145" s="401">
        <v>0</v>
      </c>
      <c r="DH145" s="401">
        <v>0</v>
      </c>
      <c r="DI145" s="401">
        <v>423</v>
      </c>
      <c r="DJ145" s="401">
        <v>299</v>
      </c>
      <c r="DK145" s="401">
        <v>0</v>
      </c>
      <c r="DL145" s="401">
        <v>0</v>
      </c>
      <c r="DM145" s="401">
        <v>0</v>
      </c>
      <c r="DN145" s="401">
        <v>0</v>
      </c>
      <c r="DO145" s="401">
        <v>172</v>
      </c>
      <c r="DP145" s="401">
        <v>0</v>
      </c>
      <c r="DQ145" s="401">
        <v>0</v>
      </c>
      <c r="DR145" s="401">
        <v>4039</v>
      </c>
      <c r="DS145" s="401">
        <v>32</v>
      </c>
      <c r="DT145" s="401">
        <v>2208</v>
      </c>
      <c r="DU145" s="401">
        <v>73</v>
      </c>
      <c r="DV145" s="401">
        <v>0</v>
      </c>
      <c r="DW145" s="401">
        <v>2906</v>
      </c>
      <c r="DX145" s="401">
        <v>-27</v>
      </c>
      <c r="DY145" s="401">
        <v>0</v>
      </c>
      <c r="DZ145" s="401">
        <v>0</v>
      </c>
      <c r="EA145" s="401">
        <v>0</v>
      </c>
      <c r="EB145" s="401">
        <v>0</v>
      </c>
      <c r="EC145" s="401">
        <v>19227</v>
      </c>
      <c r="ED145" s="401">
        <v>-3062</v>
      </c>
      <c r="EE145" s="401">
        <v>0</v>
      </c>
      <c r="EF145" s="401">
        <v>0</v>
      </c>
      <c r="EG145" s="401">
        <v>1472</v>
      </c>
      <c r="EH145" s="401">
        <v>0</v>
      </c>
      <c r="EI145" s="401">
        <v>15593</v>
      </c>
      <c r="EJ145" s="401">
        <v>0</v>
      </c>
    </row>
    <row r="146" spans="1:140" x14ac:dyDescent="0.35">
      <c r="A146" s="398" t="s">
        <v>1837</v>
      </c>
      <c r="B146" s="401">
        <v>0</v>
      </c>
      <c r="C146" s="401">
        <v>0</v>
      </c>
      <c r="D146" s="401">
        <v>0</v>
      </c>
      <c r="E146" s="401">
        <v>0</v>
      </c>
      <c r="F146" s="401">
        <v>0</v>
      </c>
      <c r="G146" s="401">
        <v>0</v>
      </c>
      <c r="H146" s="401">
        <v>0</v>
      </c>
      <c r="I146" s="401">
        <v>0</v>
      </c>
      <c r="J146" s="401">
        <v>0</v>
      </c>
      <c r="K146" s="401">
        <v>0</v>
      </c>
      <c r="L146" s="401">
        <v>0</v>
      </c>
      <c r="M146" s="401">
        <v>0</v>
      </c>
      <c r="N146" s="401">
        <v>0</v>
      </c>
      <c r="O146" s="401">
        <v>0</v>
      </c>
      <c r="P146" s="401">
        <v>0</v>
      </c>
      <c r="Q146" s="401">
        <v>202</v>
      </c>
      <c r="R146" s="401">
        <v>0</v>
      </c>
      <c r="S146" s="401">
        <v>0</v>
      </c>
      <c r="T146" s="401">
        <v>0</v>
      </c>
      <c r="U146" s="401">
        <v>0</v>
      </c>
      <c r="V146" s="401">
        <v>0</v>
      </c>
      <c r="W146" s="401">
        <v>0</v>
      </c>
      <c r="X146" s="401">
        <v>0</v>
      </c>
      <c r="Y146" s="401">
        <v>0</v>
      </c>
      <c r="Z146" s="401">
        <v>0</v>
      </c>
      <c r="AA146" s="401">
        <v>0</v>
      </c>
      <c r="AB146" s="401">
        <v>0</v>
      </c>
      <c r="AC146" s="401">
        <v>0</v>
      </c>
      <c r="AD146" s="401">
        <v>0</v>
      </c>
      <c r="AE146" s="401">
        <v>0</v>
      </c>
      <c r="AF146" s="401">
        <v>0</v>
      </c>
      <c r="AG146" s="401">
        <v>0</v>
      </c>
      <c r="AH146" s="401">
        <v>0</v>
      </c>
      <c r="AI146" s="401">
        <v>0</v>
      </c>
      <c r="AJ146" s="401">
        <v>0</v>
      </c>
      <c r="AK146" s="401">
        <v>0</v>
      </c>
      <c r="AL146" s="401">
        <v>0</v>
      </c>
      <c r="AM146" s="401">
        <v>0</v>
      </c>
      <c r="AN146" s="401">
        <v>0</v>
      </c>
      <c r="AO146" s="401">
        <v>0</v>
      </c>
      <c r="AP146" s="401">
        <v>1000</v>
      </c>
      <c r="AQ146" s="401">
        <v>0</v>
      </c>
      <c r="AR146" s="401">
        <v>0</v>
      </c>
      <c r="AS146" s="401">
        <v>0</v>
      </c>
      <c r="AT146" s="401">
        <v>0</v>
      </c>
      <c r="AU146" s="401">
        <v>396</v>
      </c>
      <c r="AV146" s="401">
        <v>0</v>
      </c>
      <c r="AW146" s="401">
        <v>0</v>
      </c>
      <c r="AX146" s="401">
        <v>199</v>
      </c>
      <c r="AY146" s="401">
        <v>0</v>
      </c>
      <c r="AZ146" s="401">
        <v>0</v>
      </c>
      <c r="BA146" s="401">
        <v>0</v>
      </c>
      <c r="BB146" s="401">
        <v>0</v>
      </c>
      <c r="BC146" s="401">
        <v>0</v>
      </c>
      <c r="BD146" s="401">
        <v>0</v>
      </c>
      <c r="BE146" s="401">
        <v>0</v>
      </c>
      <c r="BF146" s="401">
        <v>0</v>
      </c>
      <c r="BG146" s="401">
        <v>10</v>
      </c>
      <c r="BH146" s="401">
        <v>0</v>
      </c>
      <c r="BI146" s="401">
        <v>0</v>
      </c>
      <c r="BJ146" s="401">
        <v>0</v>
      </c>
      <c r="BK146" s="401">
        <v>0</v>
      </c>
      <c r="BL146" s="401">
        <v>0</v>
      </c>
      <c r="BM146" s="401">
        <v>0</v>
      </c>
      <c r="BN146" s="401">
        <v>0</v>
      </c>
      <c r="BO146" s="401">
        <v>0</v>
      </c>
      <c r="BP146" s="401">
        <v>0</v>
      </c>
      <c r="BQ146" s="401">
        <v>0</v>
      </c>
      <c r="BR146" s="401">
        <v>0</v>
      </c>
      <c r="BS146" s="401">
        <v>0</v>
      </c>
      <c r="BT146" s="401">
        <v>0</v>
      </c>
      <c r="BU146" s="401">
        <v>0</v>
      </c>
      <c r="BV146" s="401">
        <v>0</v>
      </c>
      <c r="BW146" s="401">
        <v>0</v>
      </c>
      <c r="BX146" s="401">
        <v>0</v>
      </c>
      <c r="BY146" s="401">
        <v>0</v>
      </c>
      <c r="BZ146" s="401">
        <v>0</v>
      </c>
      <c r="CA146" s="401">
        <v>0</v>
      </c>
      <c r="CB146" s="401">
        <v>0</v>
      </c>
      <c r="CC146" s="401">
        <v>0</v>
      </c>
      <c r="CD146" s="401">
        <v>0</v>
      </c>
      <c r="CE146" s="401">
        <v>1604</v>
      </c>
      <c r="CF146" s="401">
        <v>0</v>
      </c>
      <c r="CG146" s="401">
        <v>0</v>
      </c>
      <c r="CH146" s="401">
        <v>0</v>
      </c>
      <c r="CI146" s="401">
        <v>0</v>
      </c>
      <c r="CJ146" s="401">
        <v>0</v>
      </c>
      <c r="CK146" s="401">
        <v>0</v>
      </c>
      <c r="CL146" s="401">
        <v>0</v>
      </c>
      <c r="CM146" s="401">
        <v>0</v>
      </c>
      <c r="CN146" s="401">
        <v>0</v>
      </c>
      <c r="CO146" s="401">
        <v>0</v>
      </c>
      <c r="CP146" s="401">
        <v>0</v>
      </c>
      <c r="CQ146" s="401">
        <v>0</v>
      </c>
      <c r="CR146" s="401">
        <v>0</v>
      </c>
      <c r="CS146" s="401">
        <v>0</v>
      </c>
      <c r="CT146" s="401">
        <v>627</v>
      </c>
      <c r="CU146" s="401">
        <v>0</v>
      </c>
      <c r="CV146" s="401">
        <v>0</v>
      </c>
      <c r="CW146" s="401">
        <v>6526</v>
      </c>
      <c r="CX146" s="401">
        <v>0</v>
      </c>
      <c r="CY146" s="401">
        <v>0</v>
      </c>
      <c r="CZ146" s="401">
        <v>0</v>
      </c>
      <c r="DA146" s="401">
        <v>0</v>
      </c>
      <c r="DB146" s="401">
        <v>0</v>
      </c>
      <c r="DC146" s="401">
        <v>0</v>
      </c>
      <c r="DD146" s="401">
        <v>0</v>
      </c>
      <c r="DE146" s="401">
        <v>0</v>
      </c>
      <c r="DF146" s="401">
        <v>0</v>
      </c>
      <c r="DG146" s="401">
        <v>0</v>
      </c>
      <c r="DH146" s="401">
        <v>0</v>
      </c>
      <c r="DI146" s="401">
        <v>0</v>
      </c>
      <c r="DJ146" s="401">
        <v>0</v>
      </c>
      <c r="DK146" s="401">
        <v>0</v>
      </c>
      <c r="DL146" s="401">
        <v>500</v>
      </c>
      <c r="DM146" s="401">
        <v>0</v>
      </c>
      <c r="DN146" s="401">
        <v>0</v>
      </c>
      <c r="DO146" s="401">
        <v>0</v>
      </c>
      <c r="DP146" s="401">
        <v>0</v>
      </c>
      <c r="DQ146" s="401">
        <v>0</v>
      </c>
      <c r="DR146" s="401">
        <v>8281</v>
      </c>
      <c r="DS146" s="401">
        <v>0</v>
      </c>
      <c r="DT146" s="401">
        <v>0</v>
      </c>
      <c r="DU146" s="401">
        <v>2783</v>
      </c>
      <c r="DV146" s="401">
        <v>0</v>
      </c>
      <c r="DW146" s="401">
        <v>22669</v>
      </c>
      <c r="DX146" s="401">
        <v>2783</v>
      </c>
      <c r="DY146" s="401">
        <v>12815</v>
      </c>
      <c r="DZ146" s="401">
        <v>2499</v>
      </c>
      <c r="EA146" s="401">
        <v>0</v>
      </c>
      <c r="EB146" s="401">
        <v>0</v>
      </c>
      <c r="EC146" s="401">
        <v>0</v>
      </c>
      <c r="ED146" s="401">
        <v>0</v>
      </c>
      <c r="EE146" s="401">
        <v>12815</v>
      </c>
      <c r="EF146" s="401">
        <v>2499</v>
      </c>
      <c r="EG146" s="401">
        <v>21000</v>
      </c>
      <c r="EH146" s="401">
        <v>2600</v>
      </c>
      <c r="EI146" s="401">
        <v>23000</v>
      </c>
      <c r="EJ146" s="401">
        <v>2600</v>
      </c>
    </row>
    <row r="147" spans="1:140" x14ac:dyDescent="0.35">
      <c r="A147" s="398" t="s">
        <v>1918</v>
      </c>
      <c r="B147" s="401">
        <v>0</v>
      </c>
      <c r="C147" s="401">
        <v>0</v>
      </c>
      <c r="D147" s="401">
        <v>0</v>
      </c>
      <c r="E147" s="401">
        <v>0</v>
      </c>
      <c r="F147" s="401">
        <v>0</v>
      </c>
      <c r="G147" s="401">
        <v>0</v>
      </c>
      <c r="H147" s="401">
        <v>0</v>
      </c>
      <c r="I147" s="401">
        <v>0</v>
      </c>
      <c r="J147" s="401">
        <v>0</v>
      </c>
      <c r="K147" s="401">
        <v>0</v>
      </c>
      <c r="L147" s="401">
        <v>0</v>
      </c>
      <c r="M147" s="401">
        <v>0</v>
      </c>
      <c r="N147" s="401">
        <v>0</v>
      </c>
      <c r="O147" s="401">
        <v>0</v>
      </c>
      <c r="P147" s="401">
        <v>0</v>
      </c>
      <c r="Q147" s="401">
        <v>0</v>
      </c>
      <c r="R147" s="401">
        <v>0</v>
      </c>
      <c r="S147" s="401">
        <v>0</v>
      </c>
      <c r="T147" s="401">
        <v>0</v>
      </c>
      <c r="U147" s="401">
        <v>0</v>
      </c>
      <c r="V147" s="401">
        <v>0</v>
      </c>
      <c r="W147" s="401">
        <v>60</v>
      </c>
      <c r="X147" s="401">
        <v>0</v>
      </c>
      <c r="Y147" s="401">
        <v>0</v>
      </c>
      <c r="Z147" s="401">
        <v>0</v>
      </c>
      <c r="AA147" s="401">
        <v>0</v>
      </c>
      <c r="AB147" s="401">
        <v>0</v>
      </c>
      <c r="AC147" s="401">
        <v>0</v>
      </c>
      <c r="AD147" s="401">
        <v>0</v>
      </c>
      <c r="AE147" s="401">
        <v>0</v>
      </c>
      <c r="AF147" s="401">
        <v>0</v>
      </c>
      <c r="AG147" s="401">
        <v>0</v>
      </c>
      <c r="AH147" s="401">
        <v>0</v>
      </c>
      <c r="AI147" s="401">
        <v>0</v>
      </c>
      <c r="AJ147" s="401">
        <v>0</v>
      </c>
      <c r="AK147" s="401">
        <v>0</v>
      </c>
      <c r="AL147" s="401">
        <v>0</v>
      </c>
      <c r="AM147" s="401">
        <v>0</v>
      </c>
      <c r="AN147" s="401">
        <v>0</v>
      </c>
      <c r="AO147" s="401">
        <v>13600</v>
      </c>
      <c r="AP147" s="401">
        <v>1074</v>
      </c>
      <c r="AQ147" s="401">
        <v>0</v>
      </c>
      <c r="AR147" s="401">
        <v>0</v>
      </c>
      <c r="AS147" s="401">
        <v>0</v>
      </c>
      <c r="AT147" s="401">
        <v>0</v>
      </c>
      <c r="AU147" s="401">
        <v>3000</v>
      </c>
      <c r="AV147" s="401">
        <v>0</v>
      </c>
      <c r="AW147" s="401">
        <v>0</v>
      </c>
      <c r="AX147" s="401">
        <v>986</v>
      </c>
      <c r="AY147" s="401">
        <v>0</v>
      </c>
      <c r="AZ147" s="401">
        <v>0</v>
      </c>
      <c r="BA147" s="401">
        <v>0</v>
      </c>
      <c r="BB147" s="401">
        <v>0</v>
      </c>
      <c r="BC147" s="401">
        <v>0</v>
      </c>
      <c r="BD147" s="401">
        <v>0</v>
      </c>
      <c r="BE147" s="401">
        <v>0</v>
      </c>
      <c r="BF147" s="401">
        <v>0</v>
      </c>
      <c r="BG147" s="401">
        <v>0</v>
      </c>
      <c r="BH147" s="401">
        <v>0</v>
      </c>
      <c r="BI147" s="401">
        <v>0</v>
      </c>
      <c r="BJ147" s="401">
        <v>0</v>
      </c>
      <c r="BK147" s="401">
        <v>0</v>
      </c>
      <c r="BL147" s="401">
        <v>0</v>
      </c>
      <c r="BM147" s="401">
        <v>0</v>
      </c>
      <c r="BN147" s="401">
        <v>0</v>
      </c>
      <c r="BO147" s="401">
        <v>0</v>
      </c>
      <c r="BP147" s="401">
        <v>0</v>
      </c>
      <c r="BQ147" s="401">
        <v>0</v>
      </c>
      <c r="BR147" s="401">
        <v>0</v>
      </c>
      <c r="BS147" s="401">
        <v>0</v>
      </c>
      <c r="BT147" s="401">
        <v>0</v>
      </c>
      <c r="BU147" s="401">
        <v>0</v>
      </c>
      <c r="BV147" s="401">
        <v>0</v>
      </c>
      <c r="BW147" s="401">
        <v>0</v>
      </c>
      <c r="BX147" s="401">
        <v>0</v>
      </c>
      <c r="BY147" s="401">
        <v>0</v>
      </c>
      <c r="BZ147" s="401">
        <v>0</v>
      </c>
      <c r="CA147" s="401">
        <v>0</v>
      </c>
      <c r="CB147" s="401">
        <v>0</v>
      </c>
      <c r="CC147" s="401">
        <v>0</v>
      </c>
      <c r="CD147" s="401">
        <v>0</v>
      </c>
      <c r="CE147" s="401">
        <v>1060</v>
      </c>
      <c r="CF147" s="401">
        <v>0</v>
      </c>
      <c r="CG147" s="401">
        <v>0</v>
      </c>
      <c r="CH147" s="401">
        <v>0</v>
      </c>
      <c r="CI147" s="401">
        <v>0</v>
      </c>
      <c r="CJ147" s="401">
        <v>0</v>
      </c>
      <c r="CK147" s="401">
        <v>0</v>
      </c>
      <c r="CL147" s="401">
        <v>0</v>
      </c>
      <c r="CM147" s="401">
        <v>0</v>
      </c>
      <c r="CN147" s="401">
        <v>0</v>
      </c>
      <c r="CO147" s="401">
        <v>0</v>
      </c>
      <c r="CP147" s="401">
        <v>0</v>
      </c>
      <c r="CQ147" s="401">
        <v>0</v>
      </c>
      <c r="CR147" s="401">
        <v>0</v>
      </c>
      <c r="CS147" s="401">
        <v>0</v>
      </c>
      <c r="CT147" s="401">
        <v>0</v>
      </c>
      <c r="CU147" s="401">
        <v>0</v>
      </c>
      <c r="CV147" s="401">
        <v>0</v>
      </c>
      <c r="CW147" s="401">
        <v>27814</v>
      </c>
      <c r="CX147" s="401">
        <v>0</v>
      </c>
      <c r="CY147" s="401">
        <v>0</v>
      </c>
      <c r="CZ147" s="401">
        <v>0</v>
      </c>
      <c r="DA147" s="401">
        <v>0</v>
      </c>
      <c r="DB147" s="401">
        <v>0</v>
      </c>
      <c r="DC147" s="401">
        <v>0</v>
      </c>
      <c r="DD147" s="401">
        <v>0</v>
      </c>
      <c r="DE147" s="401">
        <v>0</v>
      </c>
      <c r="DF147" s="401">
        <v>0</v>
      </c>
      <c r="DG147" s="401">
        <v>0</v>
      </c>
      <c r="DH147" s="401">
        <v>0</v>
      </c>
      <c r="DI147" s="401">
        <v>300</v>
      </c>
      <c r="DJ147" s="401">
        <v>0</v>
      </c>
      <c r="DK147" s="401">
        <v>0</v>
      </c>
      <c r="DL147" s="401">
        <v>0</v>
      </c>
      <c r="DM147" s="401">
        <v>0</v>
      </c>
      <c r="DN147" s="401">
        <v>0</v>
      </c>
      <c r="DO147" s="401">
        <v>0</v>
      </c>
      <c r="DP147" s="401">
        <v>0</v>
      </c>
      <c r="DQ147" s="401">
        <v>0</v>
      </c>
      <c r="DR147" s="401">
        <v>28736</v>
      </c>
      <c r="DS147" s="401">
        <v>0</v>
      </c>
      <c r="DT147" s="401">
        <v>1672</v>
      </c>
      <c r="DU147" s="401">
        <v>17486</v>
      </c>
      <c r="DV147" s="401">
        <v>0</v>
      </c>
      <c r="DW147" s="401">
        <v>32278</v>
      </c>
      <c r="DX147" s="401">
        <v>16978</v>
      </c>
      <c r="DY147" s="401">
        <v>0</v>
      </c>
      <c r="DZ147" s="401">
        <v>0</v>
      </c>
      <c r="EA147" s="401">
        <v>0</v>
      </c>
      <c r="EB147" s="401">
        <v>0</v>
      </c>
      <c r="EC147" s="401">
        <v>14170</v>
      </c>
      <c r="ED147" s="401">
        <v>-16978</v>
      </c>
      <c r="EE147" s="401">
        <v>0</v>
      </c>
      <c r="EF147" s="401">
        <v>0</v>
      </c>
      <c r="EG147" s="401">
        <v>3760</v>
      </c>
      <c r="EH147" s="401">
        <v>195</v>
      </c>
      <c r="EI147" s="401">
        <v>3760</v>
      </c>
      <c r="EJ147" s="401">
        <v>195</v>
      </c>
    </row>
    <row r="148" spans="1:140" x14ac:dyDescent="0.35">
      <c r="A148" s="398" t="s">
        <v>2128</v>
      </c>
      <c r="B148" s="401">
        <v>0</v>
      </c>
      <c r="C148" s="401">
        <v>0</v>
      </c>
      <c r="D148" s="401">
        <v>0</v>
      </c>
      <c r="E148" s="401">
        <v>0</v>
      </c>
      <c r="F148" s="401">
        <v>0</v>
      </c>
      <c r="G148" s="401">
        <v>0</v>
      </c>
      <c r="H148" s="401">
        <v>0</v>
      </c>
      <c r="I148" s="401">
        <v>0</v>
      </c>
      <c r="J148" s="401">
        <v>0</v>
      </c>
      <c r="K148" s="401">
        <v>0</v>
      </c>
      <c r="L148" s="401">
        <v>0</v>
      </c>
      <c r="M148" s="401">
        <v>0</v>
      </c>
      <c r="N148" s="401">
        <v>0</v>
      </c>
      <c r="O148" s="401">
        <v>0</v>
      </c>
      <c r="P148" s="401">
        <v>0</v>
      </c>
      <c r="Q148" s="401">
        <v>0</v>
      </c>
      <c r="R148" s="401">
        <v>0</v>
      </c>
      <c r="S148" s="401">
        <v>0</v>
      </c>
      <c r="T148" s="401">
        <v>0</v>
      </c>
      <c r="U148" s="401">
        <v>0</v>
      </c>
      <c r="V148" s="401">
        <v>0</v>
      </c>
      <c r="W148" s="401">
        <v>0</v>
      </c>
      <c r="X148" s="401">
        <v>0</v>
      </c>
      <c r="Y148" s="401">
        <v>0</v>
      </c>
      <c r="Z148" s="401">
        <v>0</v>
      </c>
      <c r="AA148" s="401">
        <v>0</v>
      </c>
      <c r="AB148" s="401">
        <v>0</v>
      </c>
      <c r="AC148" s="401">
        <v>0</v>
      </c>
      <c r="AD148" s="401">
        <v>0</v>
      </c>
      <c r="AE148" s="401">
        <v>0</v>
      </c>
      <c r="AF148" s="401">
        <v>0</v>
      </c>
      <c r="AG148" s="401">
        <v>0</v>
      </c>
      <c r="AH148" s="401">
        <v>0</v>
      </c>
      <c r="AI148" s="401">
        <v>0</v>
      </c>
      <c r="AJ148" s="401">
        <v>0</v>
      </c>
      <c r="AK148" s="401">
        <v>0</v>
      </c>
      <c r="AL148" s="401">
        <v>0</v>
      </c>
      <c r="AM148" s="401">
        <v>0</v>
      </c>
      <c r="AN148" s="401">
        <v>0</v>
      </c>
      <c r="AO148" s="401">
        <v>23511</v>
      </c>
      <c r="AP148" s="401">
        <v>0</v>
      </c>
      <c r="AQ148" s="401">
        <v>0</v>
      </c>
      <c r="AR148" s="401">
        <v>33</v>
      </c>
      <c r="AS148" s="401">
        <v>0</v>
      </c>
      <c r="AT148" s="401">
        <v>0</v>
      </c>
      <c r="AU148" s="401">
        <v>1941</v>
      </c>
      <c r="AV148" s="401">
        <v>0</v>
      </c>
      <c r="AW148" s="401">
        <v>0</v>
      </c>
      <c r="AX148" s="401">
        <v>223</v>
      </c>
      <c r="AY148" s="401">
        <v>0</v>
      </c>
      <c r="AZ148" s="401">
        <v>0</v>
      </c>
      <c r="BA148" s="401">
        <v>0</v>
      </c>
      <c r="BB148" s="401">
        <v>0</v>
      </c>
      <c r="BC148" s="401">
        <v>0</v>
      </c>
      <c r="BD148" s="401">
        <v>0</v>
      </c>
      <c r="BE148" s="401">
        <v>0</v>
      </c>
      <c r="BF148" s="401">
        <v>0</v>
      </c>
      <c r="BG148" s="401">
        <v>30</v>
      </c>
      <c r="BH148" s="401">
        <v>0</v>
      </c>
      <c r="BI148" s="401">
        <v>0</v>
      </c>
      <c r="BJ148" s="401">
        <v>0</v>
      </c>
      <c r="BK148" s="401">
        <v>0</v>
      </c>
      <c r="BL148" s="401">
        <v>0</v>
      </c>
      <c r="BM148" s="401">
        <v>0</v>
      </c>
      <c r="BN148" s="401">
        <v>0</v>
      </c>
      <c r="BO148" s="401">
        <v>0</v>
      </c>
      <c r="BP148" s="401">
        <v>70</v>
      </c>
      <c r="BQ148" s="401">
        <v>0</v>
      </c>
      <c r="BR148" s="401">
        <v>0</v>
      </c>
      <c r="BS148" s="401">
        <v>0</v>
      </c>
      <c r="BT148" s="401">
        <v>0</v>
      </c>
      <c r="BU148" s="401">
        <v>0</v>
      </c>
      <c r="BV148" s="401">
        <v>0</v>
      </c>
      <c r="BW148" s="401">
        <v>0</v>
      </c>
      <c r="BX148" s="401">
        <v>0</v>
      </c>
      <c r="BY148" s="401">
        <v>0</v>
      </c>
      <c r="BZ148" s="401">
        <v>0</v>
      </c>
      <c r="CA148" s="401">
        <v>0</v>
      </c>
      <c r="CB148" s="401">
        <v>0</v>
      </c>
      <c r="CC148" s="401">
        <v>0</v>
      </c>
      <c r="CD148" s="401">
        <v>0</v>
      </c>
      <c r="CE148" s="401">
        <v>120</v>
      </c>
      <c r="CF148" s="401">
        <v>0</v>
      </c>
      <c r="CG148" s="401">
        <v>0</v>
      </c>
      <c r="CH148" s="401">
        <v>0</v>
      </c>
      <c r="CI148" s="401">
        <v>0</v>
      </c>
      <c r="CJ148" s="401">
        <v>0</v>
      </c>
      <c r="CK148" s="401">
        <v>0</v>
      </c>
      <c r="CL148" s="401">
        <v>0</v>
      </c>
      <c r="CM148" s="401">
        <v>0</v>
      </c>
      <c r="CN148" s="401">
        <v>0</v>
      </c>
      <c r="CO148" s="401">
        <v>0</v>
      </c>
      <c r="CP148" s="401">
        <v>0</v>
      </c>
      <c r="CQ148" s="401">
        <v>35</v>
      </c>
      <c r="CR148" s="401">
        <v>0</v>
      </c>
      <c r="CS148" s="401">
        <v>0</v>
      </c>
      <c r="CT148" s="401">
        <v>0</v>
      </c>
      <c r="CU148" s="401">
        <v>0</v>
      </c>
      <c r="CV148" s="401">
        <v>0</v>
      </c>
      <c r="CW148" s="401">
        <v>4295</v>
      </c>
      <c r="CX148" s="401">
        <v>247</v>
      </c>
      <c r="CY148" s="401">
        <v>0</v>
      </c>
      <c r="CZ148" s="401">
        <v>1004</v>
      </c>
      <c r="DA148" s="401">
        <v>0</v>
      </c>
      <c r="DB148" s="401">
        <v>0</v>
      </c>
      <c r="DC148" s="401">
        <v>0</v>
      </c>
      <c r="DD148" s="401">
        <v>0</v>
      </c>
      <c r="DE148" s="401">
        <v>0</v>
      </c>
      <c r="DF148" s="401">
        <v>0</v>
      </c>
      <c r="DG148" s="401">
        <v>0</v>
      </c>
      <c r="DH148" s="401">
        <v>0</v>
      </c>
      <c r="DI148" s="401">
        <v>2911</v>
      </c>
      <c r="DJ148" s="401">
        <v>61</v>
      </c>
      <c r="DK148" s="401">
        <v>0</v>
      </c>
      <c r="DL148" s="401">
        <v>150</v>
      </c>
      <c r="DM148" s="401">
        <v>0</v>
      </c>
      <c r="DN148" s="401">
        <v>0</v>
      </c>
      <c r="DO148" s="401">
        <v>0</v>
      </c>
      <c r="DP148" s="401">
        <v>0</v>
      </c>
      <c r="DQ148" s="401">
        <v>0</v>
      </c>
      <c r="DR148" s="401">
        <v>6913</v>
      </c>
      <c r="DS148" s="401">
        <v>3686</v>
      </c>
      <c r="DT148" s="401">
        <v>14111</v>
      </c>
      <c r="DU148" s="401">
        <v>9921</v>
      </c>
      <c r="DV148" s="401">
        <v>0</v>
      </c>
      <c r="DW148" s="401">
        <v>136596</v>
      </c>
      <c r="DX148" s="401">
        <v>9921</v>
      </c>
      <c r="DY148" s="401">
        <v>122251</v>
      </c>
      <c r="DZ148" s="401">
        <v>22768</v>
      </c>
      <c r="EA148" s="401">
        <v>0</v>
      </c>
      <c r="EB148" s="401">
        <v>0</v>
      </c>
      <c r="EC148" s="401">
        <v>6647</v>
      </c>
      <c r="ED148" s="401">
        <v>-1207</v>
      </c>
      <c r="EE148" s="401">
        <v>122251</v>
      </c>
      <c r="EF148" s="401">
        <v>22768</v>
      </c>
      <c r="EG148" s="401">
        <v>154276</v>
      </c>
      <c r="EH148" s="401">
        <v>5627</v>
      </c>
      <c r="EI148" s="401">
        <v>164776</v>
      </c>
      <c r="EJ148" s="401">
        <v>5627</v>
      </c>
    </row>
    <row r="149" spans="1:140" x14ac:dyDescent="0.35">
      <c r="A149" s="398" t="s">
        <v>2221</v>
      </c>
      <c r="B149" s="401">
        <v>0</v>
      </c>
      <c r="C149" s="401">
        <v>0</v>
      </c>
      <c r="D149" s="401">
        <v>0</v>
      </c>
      <c r="E149" s="401">
        <v>0</v>
      </c>
      <c r="F149" s="401">
        <v>0</v>
      </c>
      <c r="G149" s="401">
        <v>0</v>
      </c>
      <c r="H149" s="401">
        <v>0</v>
      </c>
      <c r="I149" s="401">
        <v>0</v>
      </c>
      <c r="J149" s="401">
        <v>0</v>
      </c>
      <c r="K149" s="401">
        <v>0</v>
      </c>
      <c r="L149" s="401">
        <v>0</v>
      </c>
      <c r="M149" s="401">
        <v>0</v>
      </c>
      <c r="N149" s="401">
        <v>0</v>
      </c>
      <c r="O149" s="401">
        <v>0</v>
      </c>
      <c r="P149" s="401">
        <v>0</v>
      </c>
      <c r="Q149" s="401">
        <v>0</v>
      </c>
      <c r="R149" s="401">
        <v>0</v>
      </c>
      <c r="S149" s="401">
        <v>0</v>
      </c>
      <c r="T149" s="401">
        <v>0</v>
      </c>
      <c r="U149" s="401">
        <v>0</v>
      </c>
      <c r="V149" s="401">
        <v>0</v>
      </c>
      <c r="W149" s="401">
        <v>0</v>
      </c>
      <c r="X149" s="401">
        <v>0</v>
      </c>
      <c r="Y149" s="401">
        <v>0</v>
      </c>
      <c r="Z149" s="401">
        <v>0</v>
      </c>
      <c r="AA149" s="401">
        <v>0</v>
      </c>
      <c r="AB149" s="401">
        <v>0</v>
      </c>
      <c r="AC149" s="401">
        <v>0</v>
      </c>
      <c r="AD149" s="401">
        <v>0</v>
      </c>
      <c r="AE149" s="401">
        <v>0</v>
      </c>
      <c r="AF149" s="401">
        <v>0</v>
      </c>
      <c r="AG149" s="401">
        <v>0</v>
      </c>
      <c r="AH149" s="401">
        <v>0</v>
      </c>
      <c r="AI149" s="401">
        <v>0</v>
      </c>
      <c r="AJ149" s="401">
        <v>0</v>
      </c>
      <c r="AK149" s="401">
        <v>0</v>
      </c>
      <c r="AL149" s="401">
        <v>0</v>
      </c>
      <c r="AM149" s="401">
        <v>0</v>
      </c>
      <c r="AN149" s="401">
        <v>0</v>
      </c>
      <c r="AO149" s="401">
        <v>0</v>
      </c>
      <c r="AP149" s="401">
        <v>2080</v>
      </c>
      <c r="AQ149" s="401">
        <v>0</v>
      </c>
      <c r="AR149" s="401">
        <v>0</v>
      </c>
      <c r="AS149" s="401">
        <v>0</v>
      </c>
      <c r="AT149" s="401">
        <v>0</v>
      </c>
      <c r="AU149" s="401">
        <v>0</v>
      </c>
      <c r="AV149" s="401">
        <v>0</v>
      </c>
      <c r="AW149" s="401">
        <v>0</v>
      </c>
      <c r="AX149" s="401">
        <v>0</v>
      </c>
      <c r="AY149" s="401">
        <v>0</v>
      </c>
      <c r="AZ149" s="401">
        <v>0</v>
      </c>
      <c r="BA149" s="401">
        <v>0</v>
      </c>
      <c r="BB149" s="401">
        <v>0</v>
      </c>
      <c r="BC149" s="401">
        <v>0</v>
      </c>
      <c r="BD149" s="401">
        <v>0</v>
      </c>
      <c r="BE149" s="401">
        <v>0</v>
      </c>
      <c r="BF149" s="401">
        <v>0</v>
      </c>
      <c r="BG149" s="401">
        <v>0</v>
      </c>
      <c r="BH149" s="401">
        <v>0</v>
      </c>
      <c r="BI149" s="401">
        <v>0</v>
      </c>
      <c r="BJ149" s="401">
        <v>16795</v>
      </c>
      <c r="BK149" s="401">
        <v>0</v>
      </c>
      <c r="BL149" s="401">
        <v>0</v>
      </c>
      <c r="BM149" s="401">
        <v>0</v>
      </c>
      <c r="BN149" s="401">
        <v>0</v>
      </c>
      <c r="BO149" s="401">
        <v>0</v>
      </c>
      <c r="BP149" s="401">
        <v>0</v>
      </c>
      <c r="BQ149" s="401">
        <v>0</v>
      </c>
      <c r="BR149" s="401">
        <v>0</v>
      </c>
      <c r="BS149" s="401">
        <v>0</v>
      </c>
      <c r="BT149" s="401">
        <v>0</v>
      </c>
      <c r="BU149" s="401">
        <v>0</v>
      </c>
      <c r="BV149" s="401">
        <v>0</v>
      </c>
      <c r="BW149" s="401">
        <v>0</v>
      </c>
      <c r="BX149" s="401">
        <v>0</v>
      </c>
      <c r="BY149" s="401">
        <v>0</v>
      </c>
      <c r="BZ149" s="401">
        <v>0</v>
      </c>
      <c r="CA149" s="401">
        <v>0</v>
      </c>
      <c r="CB149" s="401">
        <v>0</v>
      </c>
      <c r="CC149" s="401">
        <v>0</v>
      </c>
      <c r="CD149" s="401">
        <v>0</v>
      </c>
      <c r="CE149" s="401">
        <v>0</v>
      </c>
      <c r="CF149" s="401">
        <v>0</v>
      </c>
      <c r="CG149" s="401">
        <v>0</v>
      </c>
      <c r="CH149" s="401">
        <v>0</v>
      </c>
      <c r="CI149" s="401">
        <v>0</v>
      </c>
      <c r="CJ149" s="401">
        <v>0</v>
      </c>
      <c r="CK149" s="401">
        <v>0</v>
      </c>
      <c r="CL149" s="401">
        <v>0</v>
      </c>
      <c r="CM149" s="401">
        <v>0</v>
      </c>
      <c r="CN149" s="401">
        <v>0</v>
      </c>
      <c r="CO149" s="401">
        <v>0</v>
      </c>
      <c r="CP149" s="401">
        <v>0</v>
      </c>
      <c r="CQ149" s="401">
        <v>0</v>
      </c>
      <c r="CR149" s="401">
        <v>0</v>
      </c>
      <c r="CS149" s="401">
        <v>0</v>
      </c>
      <c r="CT149" s="401">
        <v>0</v>
      </c>
      <c r="CU149" s="401">
        <v>0</v>
      </c>
      <c r="CV149" s="401">
        <v>0</v>
      </c>
      <c r="CW149" s="401">
        <v>0</v>
      </c>
      <c r="CX149" s="401">
        <v>0</v>
      </c>
      <c r="CY149" s="401">
        <v>0</v>
      </c>
      <c r="CZ149" s="401">
        <v>0</v>
      </c>
      <c r="DA149" s="401">
        <v>0</v>
      </c>
      <c r="DB149" s="401">
        <v>0</v>
      </c>
      <c r="DC149" s="401">
        <v>0</v>
      </c>
      <c r="DD149" s="401">
        <v>0</v>
      </c>
      <c r="DE149" s="401">
        <v>0</v>
      </c>
      <c r="DF149" s="401">
        <v>0</v>
      </c>
      <c r="DG149" s="401">
        <v>0</v>
      </c>
      <c r="DH149" s="401">
        <v>0</v>
      </c>
      <c r="DI149" s="401">
        <v>303</v>
      </c>
      <c r="DJ149" s="401">
        <v>0</v>
      </c>
      <c r="DK149" s="401">
        <v>0</v>
      </c>
      <c r="DL149" s="401">
        <v>0</v>
      </c>
      <c r="DM149" s="401">
        <v>0</v>
      </c>
      <c r="DN149" s="401">
        <v>0</v>
      </c>
      <c r="DO149" s="401">
        <v>0</v>
      </c>
      <c r="DP149" s="401">
        <v>0</v>
      </c>
      <c r="DQ149" s="401">
        <v>0</v>
      </c>
      <c r="DR149" s="401">
        <v>18875</v>
      </c>
      <c r="DS149" s="401">
        <v>0</v>
      </c>
      <c r="DT149" s="401">
        <v>303</v>
      </c>
      <c r="DU149" s="401">
        <v>0</v>
      </c>
      <c r="DV149" s="401">
        <v>0</v>
      </c>
      <c r="DW149" s="401">
        <v>10786</v>
      </c>
      <c r="DX149" s="401">
        <v>-90</v>
      </c>
      <c r="DY149" s="401">
        <v>0</v>
      </c>
      <c r="DZ149" s="401">
        <v>0</v>
      </c>
      <c r="EA149" s="401">
        <v>50</v>
      </c>
      <c r="EB149" s="401">
        <v>0</v>
      </c>
      <c r="EC149" s="401">
        <v>30345</v>
      </c>
      <c r="ED149" s="401">
        <v>-5580</v>
      </c>
      <c r="EE149" s="401">
        <v>50</v>
      </c>
      <c r="EF149" s="401">
        <v>0</v>
      </c>
      <c r="EG149" s="401">
        <v>15889</v>
      </c>
      <c r="EH149" s="401">
        <v>2387</v>
      </c>
      <c r="EI149" s="401">
        <v>20100</v>
      </c>
      <c r="EJ149" s="401">
        <v>0</v>
      </c>
    </row>
    <row r="150" spans="1:140" x14ac:dyDescent="0.35">
      <c r="A150" s="398" t="s">
        <v>1063</v>
      </c>
      <c r="B150" s="401">
        <v>0</v>
      </c>
      <c r="C150" s="401">
        <v>0</v>
      </c>
      <c r="D150" s="401">
        <v>0</v>
      </c>
      <c r="E150" s="401">
        <v>0</v>
      </c>
      <c r="F150" s="401">
        <v>0</v>
      </c>
      <c r="G150" s="401">
        <v>0</v>
      </c>
      <c r="H150" s="401">
        <v>0</v>
      </c>
      <c r="I150" s="401">
        <v>0</v>
      </c>
      <c r="J150" s="401">
        <v>0</v>
      </c>
      <c r="K150" s="401">
        <v>0</v>
      </c>
      <c r="L150" s="401">
        <v>0</v>
      </c>
      <c r="M150" s="401">
        <v>0</v>
      </c>
      <c r="N150" s="401">
        <v>0</v>
      </c>
      <c r="O150" s="401">
        <v>0</v>
      </c>
      <c r="P150" s="401">
        <v>0</v>
      </c>
      <c r="Q150" s="401">
        <v>0</v>
      </c>
      <c r="R150" s="401">
        <v>0</v>
      </c>
      <c r="S150" s="401">
        <v>0</v>
      </c>
      <c r="T150" s="401">
        <v>0</v>
      </c>
      <c r="U150" s="401">
        <v>0</v>
      </c>
      <c r="V150" s="401">
        <v>0</v>
      </c>
      <c r="W150" s="401">
        <v>0</v>
      </c>
      <c r="X150" s="401">
        <v>0</v>
      </c>
      <c r="Y150" s="401">
        <v>0</v>
      </c>
      <c r="Z150" s="401">
        <v>0</v>
      </c>
      <c r="AA150" s="401">
        <v>0</v>
      </c>
      <c r="AB150" s="401">
        <v>0</v>
      </c>
      <c r="AC150" s="401">
        <v>0</v>
      </c>
      <c r="AD150" s="401">
        <v>0</v>
      </c>
      <c r="AE150" s="401">
        <v>0</v>
      </c>
      <c r="AF150" s="401">
        <v>0</v>
      </c>
      <c r="AG150" s="401">
        <v>0</v>
      </c>
      <c r="AH150" s="401">
        <v>0</v>
      </c>
      <c r="AI150" s="401">
        <v>0</v>
      </c>
      <c r="AJ150" s="401">
        <v>0</v>
      </c>
      <c r="AK150" s="401">
        <v>0</v>
      </c>
      <c r="AL150" s="401">
        <v>0</v>
      </c>
      <c r="AM150" s="401">
        <v>0</v>
      </c>
      <c r="AN150" s="401">
        <v>0</v>
      </c>
      <c r="AO150" s="401">
        <v>0</v>
      </c>
      <c r="AP150" s="401">
        <v>660</v>
      </c>
      <c r="AQ150" s="401">
        <v>0</v>
      </c>
      <c r="AR150" s="401">
        <v>0</v>
      </c>
      <c r="AS150" s="401">
        <v>0</v>
      </c>
      <c r="AT150" s="401">
        <v>0</v>
      </c>
      <c r="AU150" s="401">
        <v>385</v>
      </c>
      <c r="AV150" s="401">
        <v>54</v>
      </c>
      <c r="AW150" s="401">
        <v>0</v>
      </c>
      <c r="AX150" s="401">
        <v>828</v>
      </c>
      <c r="AY150" s="401">
        <v>0</v>
      </c>
      <c r="AZ150" s="401">
        <v>0</v>
      </c>
      <c r="BA150" s="401">
        <v>0</v>
      </c>
      <c r="BB150" s="401">
        <v>0</v>
      </c>
      <c r="BC150" s="401">
        <v>0</v>
      </c>
      <c r="BD150" s="401">
        <v>0</v>
      </c>
      <c r="BE150" s="401">
        <v>0</v>
      </c>
      <c r="BF150" s="401">
        <v>0</v>
      </c>
      <c r="BG150" s="401">
        <v>0</v>
      </c>
      <c r="BH150" s="401">
        <v>0</v>
      </c>
      <c r="BI150" s="401">
        <v>0</v>
      </c>
      <c r="BJ150" s="401">
        <v>0</v>
      </c>
      <c r="BK150" s="401">
        <v>0</v>
      </c>
      <c r="BL150" s="401">
        <v>0</v>
      </c>
      <c r="BM150" s="401">
        <v>0</v>
      </c>
      <c r="BN150" s="401">
        <v>0</v>
      </c>
      <c r="BO150" s="401">
        <v>0</v>
      </c>
      <c r="BP150" s="401">
        <v>0</v>
      </c>
      <c r="BQ150" s="401">
        <v>0</v>
      </c>
      <c r="BR150" s="401">
        <v>0</v>
      </c>
      <c r="BS150" s="401">
        <v>0</v>
      </c>
      <c r="BT150" s="401">
        <v>0</v>
      </c>
      <c r="BU150" s="401">
        <v>0</v>
      </c>
      <c r="BV150" s="401">
        <v>40</v>
      </c>
      <c r="BW150" s="401">
        <v>0</v>
      </c>
      <c r="BX150" s="401">
        <v>0</v>
      </c>
      <c r="BY150" s="401">
        <v>0</v>
      </c>
      <c r="BZ150" s="401">
        <v>0</v>
      </c>
      <c r="CA150" s="401">
        <v>0</v>
      </c>
      <c r="CB150" s="401">
        <v>190</v>
      </c>
      <c r="CC150" s="401">
        <v>0</v>
      </c>
      <c r="CD150" s="401">
        <v>0</v>
      </c>
      <c r="CE150" s="401">
        <v>860</v>
      </c>
      <c r="CF150" s="401">
        <v>0</v>
      </c>
      <c r="CG150" s="401">
        <v>0</v>
      </c>
      <c r="CH150" s="401">
        <v>0</v>
      </c>
      <c r="CI150" s="401">
        <v>0</v>
      </c>
      <c r="CJ150" s="401">
        <v>0</v>
      </c>
      <c r="CK150" s="401">
        <v>0</v>
      </c>
      <c r="CL150" s="401">
        <v>0</v>
      </c>
      <c r="CM150" s="401">
        <v>0</v>
      </c>
      <c r="CN150" s="401">
        <v>0</v>
      </c>
      <c r="CO150" s="401">
        <v>0</v>
      </c>
      <c r="CP150" s="401">
        <v>0</v>
      </c>
      <c r="CQ150" s="401">
        <v>0</v>
      </c>
      <c r="CR150" s="401">
        <v>0</v>
      </c>
      <c r="CS150" s="401">
        <v>0</v>
      </c>
      <c r="CT150" s="401">
        <v>0</v>
      </c>
      <c r="CU150" s="401">
        <v>0</v>
      </c>
      <c r="CV150" s="401">
        <v>0</v>
      </c>
      <c r="CW150" s="401">
        <v>0</v>
      </c>
      <c r="CX150" s="401">
        <v>0</v>
      </c>
      <c r="CY150" s="401">
        <v>0</v>
      </c>
      <c r="CZ150" s="401">
        <v>0</v>
      </c>
      <c r="DA150" s="401">
        <v>0</v>
      </c>
      <c r="DB150" s="401">
        <v>0</v>
      </c>
      <c r="DC150" s="401">
        <v>0</v>
      </c>
      <c r="DD150" s="401">
        <v>0</v>
      </c>
      <c r="DE150" s="401">
        <v>0</v>
      </c>
      <c r="DF150" s="401">
        <v>0</v>
      </c>
      <c r="DG150" s="401">
        <v>0</v>
      </c>
      <c r="DH150" s="401">
        <v>0</v>
      </c>
      <c r="DI150" s="401">
        <v>809</v>
      </c>
      <c r="DJ150" s="401">
        <v>0</v>
      </c>
      <c r="DK150" s="401">
        <v>0</v>
      </c>
      <c r="DL150" s="401">
        <v>0</v>
      </c>
      <c r="DM150" s="401">
        <v>0</v>
      </c>
      <c r="DN150" s="401">
        <v>0</v>
      </c>
      <c r="DO150" s="401">
        <v>0</v>
      </c>
      <c r="DP150" s="401">
        <v>0</v>
      </c>
      <c r="DQ150" s="401">
        <v>0</v>
      </c>
      <c r="DR150" s="401">
        <v>1493</v>
      </c>
      <c r="DS150" s="401">
        <v>574</v>
      </c>
      <c r="DT150" s="401">
        <v>94</v>
      </c>
      <c r="DU150" s="401">
        <v>1665</v>
      </c>
      <c r="DV150" s="401">
        <v>0</v>
      </c>
      <c r="DW150" s="401">
        <v>20519</v>
      </c>
      <c r="DX150" s="401">
        <v>617</v>
      </c>
      <c r="DY150" s="401">
        <v>10407</v>
      </c>
      <c r="DZ150" s="401">
        <v>1394</v>
      </c>
      <c r="EA150" s="401">
        <v>455</v>
      </c>
      <c r="EB150" s="401">
        <v>0</v>
      </c>
      <c r="EC150" s="401">
        <v>15000</v>
      </c>
      <c r="ED150" s="401">
        <v>0</v>
      </c>
      <c r="EE150" s="401">
        <v>10862</v>
      </c>
      <c r="EF150" s="401">
        <v>1394</v>
      </c>
      <c r="EG150" s="401">
        <v>20700</v>
      </c>
      <c r="EH150" s="401">
        <v>0</v>
      </c>
      <c r="EI150" s="401">
        <v>23000</v>
      </c>
      <c r="EJ150" s="401">
        <v>0</v>
      </c>
    </row>
    <row r="151" spans="1:140" x14ac:dyDescent="0.35">
      <c r="A151" s="398" t="s">
        <v>1169</v>
      </c>
      <c r="B151" s="401">
        <v>0</v>
      </c>
      <c r="C151" s="401">
        <v>0</v>
      </c>
      <c r="D151" s="401">
        <v>0</v>
      </c>
      <c r="E151" s="401">
        <v>0</v>
      </c>
      <c r="F151" s="401">
        <v>0</v>
      </c>
      <c r="G151" s="401">
        <v>0</v>
      </c>
      <c r="H151" s="401">
        <v>0</v>
      </c>
      <c r="I151" s="401">
        <v>0</v>
      </c>
      <c r="J151" s="401">
        <v>0</v>
      </c>
      <c r="K151" s="401">
        <v>0</v>
      </c>
      <c r="L151" s="401">
        <v>0</v>
      </c>
      <c r="M151" s="401">
        <v>0</v>
      </c>
      <c r="N151" s="401">
        <v>150</v>
      </c>
      <c r="O151" s="401">
        <v>0</v>
      </c>
      <c r="P151" s="401">
        <v>0</v>
      </c>
      <c r="Q151" s="401">
        <v>200</v>
      </c>
      <c r="R151" s="401">
        <v>0</v>
      </c>
      <c r="S151" s="401">
        <v>0</v>
      </c>
      <c r="T151" s="401">
        <v>0</v>
      </c>
      <c r="U151" s="401">
        <v>0</v>
      </c>
      <c r="V151" s="401">
        <v>0</v>
      </c>
      <c r="W151" s="401">
        <v>0</v>
      </c>
      <c r="X151" s="401">
        <v>0</v>
      </c>
      <c r="Y151" s="401">
        <v>0</v>
      </c>
      <c r="Z151" s="401">
        <v>0</v>
      </c>
      <c r="AA151" s="401">
        <v>0</v>
      </c>
      <c r="AB151" s="401">
        <v>0</v>
      </c>
      <c r="AC151" s="401">
        <v>0</v>
      </c>
      <c r="AD151" s="401">
        <v>0</v>
      </c>
      <c r="AE151" s="401">
        <v>0</v>
      </c>
      <c r="AF151" s="401">
        <v>0</v>
      </c>
      <c r="AG151" s="401">
        <v>0</v>
      </c>
      <c r="AH151" s="401">
        <v>0</v>
      </c>
      <c r="AI151" s="401">
        <v>0</v>
      </c>
      <c r="AJ151" s="401">
        <v>0</v>
      </c>
      <c r="AK151" s="401">
        <v>0</v>
      </c>
      <c r="AL151" s="401">
        <v>0</v>
      </c>
      <c r="AM151" s="401">
        <v>0</v>
      </c>
      <c r="AN151" s="401">
        <v>0</v>
      </c>
      <c r="AO151" s="401">
        <v>13900</v>
      </c>
      <c r="AP151" s="401">
        <v>2535</v>
      </c>
      <c r="AQ151" s="401">
        <v>1721</v>
      </c>
      <c r="AR151" s="401">
        <v>0</v>
      </c>
      <c r="AS151" s="401">
        <v>113</v>
      </c>
      <c r="AT151" s="401">
        <v>0</v>
      </c>
      <c r="AU151" s="401">
        <v>272</v>
      </c>
      <c r="AV151" s="401">
        <v>973</v>
      </c>
      <c r="AW151" s="401">
        <v>0</v>
      </c>
      <c r="AX151" s="401">
        <v>0</v>
      </c>
      <c r="AY151" s="401">
        <v>0</v>
      </c>
      <c r="AZ151" s="401">
        <v>0</v>
      </c>
      <c r="BA151" s="401">
        <v>0</v>
      </c>
      <c r="BB151" s="401">
        <v>0</v>
      </c>
      <c r="BC151" s="401">
        <v>0</v>
      </c>
      <c r="BD151" s="401">
        <v>0</v>
      </c>
      <c r="BE151" s="401">
        <v>0</v>
      </c>
      <c r="BF151" s="401">
        <v>0</v>
      </c>
      <c r="BG151" s="401">
        <v>0</v>
      </c>
      <c r="BH151" s="401">
        <v>0</v>
      </c>
      <c r="BI151" s="401">
        <v>0</v>
      </c>
      <c r="BJ151" s="401">
        <v>0</v>
      </c>
      <c r="BK151" s="401">
        <v>0</v>
      </c>
      <c r="BL151" s="401">
        <v>0</v>
      </c>
      <c r="BM151" s="401">
        <v>45</v>
      </c>
      <c r="BN151" s="401">
        <v>0</v>
      </c>
      <c r="BO151" s="401">
        <v>0</v>
      </c>
      <c r="BP151" s="401">
        <v>0</v>
      </c>
      <c r="BQ151" s="401">
        <v>0</v>
      </c>
      <c r="BR151" s="401">
        <v>0</v>
      </c>
      <c r="BS151" s="401">
        <v>0</v>
      </c>
      <c r="BT151" s="401">
        <v>0</v>
      </c>
      <c r="BU151" s="401">
        <v>0</v>
      </c>
      <c r="BV151" s="401">
        <v>0</v>
      </c>
      <c r="BW151" s="401">
        <v>0</v>
      </c>
      <c r="BX151" s="401">
        <v>0</v>
      </c>
      <c r="BY151" s="401">
        <v>0</v>
      </c>
      <c r="BZ151" s="401">
        <v>0</v>
      </c>
      <c r="CA151" s="401">
        <v>0</v>
      </c>
      <c r="CB151" s="401">
        <v>0</v>
      </c>
      <c r="CC151" s="401">
        <v>0</v>
      </c>
      <c r="CD151" s="401">
        <v>0</v>
      </c>
      <c r="CE151" s="401">
        <v>0</v>
      </c>
      <c r="CF151" s="401">
        <v>0</v>
      </c>
      <c r="CG151" s="401">
        <v>0</v>
      </c>
      <c r="CH151" s="401">
        <v>0</v>
      </c>
      <c r="CI151" s="401">
        <v>0</v>
      </c>
      <c r="CJ151" s="401">
        <v>0</v>
      </c>
      <c r="CK151" s="401">
        <v>0</v>
      </c>
      <c r="CL151" s="401">
        <v>0</v>
      </c>
      <c r="CM151" s="401">
        <v>0</v>
      </c>
      <c r="CN151" s="401">
        <v>0</v>
      </c>
      <c r="CO151" s="401">
        <v>0</v>
      </c>
      <c r="CP151" s="401">
        <v>0</v>
      </c>
      <c r="CQ151" s="401">
        <v>0</v>
      </c>
      <c r="CR151" s="401">
        <v>0</v>
      </c>
      <c r="CS151" s="401">
        <v>0</v>
      </c>
      <c r="CT151" s="401">
        <v>0</v>
      </c>
      <c r="CU151" s="401">
        <v>0</v>
      </c>
      <c r="CV151" s="401">
        <v>0</v>
      </c>
      <c r="CW151" s="401">
        <v>1223</v>
      </c>
      <c r="CX151" s="401">
        <v>700</v>
      </c>
      <c r="CY151" s="401">
        <v>0</v>
      </c>
      <c r="CZ151" s="401">
        <v>0</v>
      </c>
      <c r="DA151" s="401">
        <v>0</v>
      </c>
      <c r="DB151" s="401">
        <v>0</v>
      </c>
      <c r="DC151" s="401">
        <v>0</v>
      </c>
      <c r="DD151" s="401">
        <v>0</v>
      </c>
      <c r="DE151" s="401">
        <v>0</v>
      </c>
      <c r="DF151" s="401">
        <v>0</v>
      </c>
      <c r="DG151" s="401">
        <v>0</v>
      </c>
      <c r="DH151" s="401">
        <v>0</v>
      </c>
      <c r="DI151" s="401">
        <v>490</v>
      </c>
      <c r="DJ151" s="401">
        <v>0</v>
      </c>
      <c r="DK151" s="401">
        <v>0</v>
      </c>
      <c r="DL151" s="401">
        <v>110</v>
      </c>
      <c r="DM151" s="401">
        <v>0</v>
      </c>
      <c r="DN151" s="401">
        <v>0</v>
      </c>
      <c r="DO151" s="401">
        <v>0</v>
      </c>
      <c r="DP151" s="401">
        <v>0</v>
      </c>
      <c r="DQ151" s="401">
        <v>0</v>
      </c>
      <c r="DR151" s="401">
        <v>4644</v>
      </c>
      <c r="DS151" s="401">
        <v>2616</v>
      </c>
      <c r="DT151" s="401">
        <v>13451</v>
      </c>
      <c r="DU151" s="401">
        <v>0</v>
      </c>
      <c r="DV151" s="401">
        <v>0</v>
      </c>
      <c r="DW151" s="401">
        <v>104819</v>
      </c>
      <c r="DX151" s="401">
        <v>-611</v>
      </c>
      <c r="DY151" s="401">
        <v>78190</v>
      </c>
      <c r="DZ151" s="401">
        <v>-3000</v>
      </c>
      <c r="EA151" s="401">
        <v>0</v>
      </c>
      <c r="EB151" s="401">
        <v>0</v>
      </c>
      <c r="EC151" s="401">
        <v>46301</v>
      </c>
      <c r="ED151" s="401">
        <v>-2399</v>
      </c>
      <c r="EE151" s="401">
        <v>78190</v>
      </c>
      <c r="EF151" s="401">
        <v>-3000</v>
      </c>
      <c r="EG151" s="401">
        <v>93190</v>
      </c>
      <c r="EH151" s="401">
        <v>-3000</v>
      </c>
      <c r="EI151" s="401">
        <v>120000</v>
      </c>
      <c r="EJ151" s="401">
        <v>0</v>
      </c>
    </row>
    <row r="152" spans="1:140" x14ac:dyDescent="0.35">
      <c r="A152" s="398" t="s">
        <v>1448</v>
      </c>
      <c r="B152" s="401">
        <v>0</v>
      </c>
      <c r="C152" s="401">
        <v>0</v>
      </c>
      <c r="D152" s="401">
        <v>0</v>
      </c>
      <c r="E152" s="401">
        <v>0</v>
      </c>
      <c r="F152" s="401">
        <v>0</v>
      </c>
      <c r="G152" s="401">
        <v>0</v>
      </c>
      <c r="H152" s="401">
        <v>0</v>
      </c>
      <c r="I152" s="401">
        <v>0</v>
      </c>
      <c r="J152" s="401">
        <v>0</v>
      </c>
      <c r="K152" s="401">
        <v>0</v>
      </c>
      <c r="L152" s="401">
        <v>0</v>
      </c>
      <c r="M152" s="401">
        <v>0</v>
      </c>
      <c r="N152" s="401">
        <v>0</v>
      </c>
      <c r="O152" s="401">
        <v>0</v>
      </c>
      <c r="P152" s="401">
        <v>0</v>
      </c>
      <c r="Q152" s="401">
        <v>228</v>
      </c>
      <c r="R152" s="401">
        <v>0</v>
      </c>
      <c r="S152" s="401">
        <v>0</v>
      </c>
      <c r="T152" s="401">
        <v>0</v>
      </c>
      <c r="U152" s="401">
        <v>0</v>
      </c>
      <c r="V152" s="401">
        <v>0</v>
      </c>
      <c r="W152" s="401">
        <v>0</v>
      </c>
      <c r="X152" s="401">
        <v>0</v>
      </c>
      <c r="Y152" s="401">
        <v>0</v>
      </c>
      <c r="Z152" s="401">
        <v>0</v>
      </c>
      <c r="AA152" s="401">
        <v>0</v>
      </c>
      <c r="AB152" s="401">
        <v>0</v>
      </c>
      <c r="AC152" s="401">
        <v>0</v>
      </c>
      <c r="AD152" s="401">
        <v>0</v>
      </c>
      <c r="AE152" s="401">
        <v>0</v>
      </c>
      <c r="AF152" s="401">
        <v>0</v>
      </c>
      <c r="AG152" s="401">
        <v>0</v>
      </c>
      <c r="AH152" s="401">
        <v>0</v>
      </c>
      <c r="AI152" s="401">
        <v>0</v>
      </c>
      <c r="AJ152" s="401">
        <v>0</v>
      </c>
      <c r="AK152" s="401">
        <v>0</v>
      </c>
      <c r="AL152" s="401">
        <v>0</v>
      </c>
      <c r="AM152" s="401">
        <v>0</v>
      </c>
      <c r="AN152" s="401">
        <v>0</v>
      </c>
      <c r="AO152" s="401">
        <v>1043</v>
      </c>
      <c r="AP152" s="401">
        <v>420</v>
      </c>
      <c r="AQ152" s="401">
        <v>0</v>
      </c>
      <c r="AR152" s="401">
        <v>457</v>
      </c>
      <c r="AS152" s="401">
        <v>0</v>
      </c>
      <c r="AT152" s="401">
        <v>0</v>
      </c>
      <c r="AU152" s="401">
        <v>6118</v>
      </c>
      <c r="AV152" s="401">
        <v>250</v>
      </c>
      <c r="AW152" s="401">
        <v>0</v>
      </c>
      <c r="AX152" s="401">
        <v>300</v>
      </c>
      <c r="AY152" s="401">
        <v>0</v>
      </c>
      <c r="AZ152" s="401">
        <v>0</v>
      </c>
      <c r="BA152" s="401">
        <v>0</v>
      </c>
      <c r="BB152" s="401">
        <v>0</v>
      </c>
      <c r="BC152" s="401">
        <v>0</v>
      </c>
      <c r="BD152" s="401">
        <v>0</v>
      </c>
      <c r="BE152" s="401">
        <v>0</v>
      </c>
      <c r="BF152" s="401">
        <v>0</v>
      </c>
      <c r="BG152" s="401">
        <v>1056</v>
      </c>
      <c r="BH152" s="401">
        <v>0</v>
      </c>
      <c r="BI152" s="401">
        <v>0</v>
      </c>
      <c r="BJ152" s="401">
        <v>0</v>
      </c>
      <c r="BK152" s="401">
        <v>0</v>
      </c>
      <c r="BL152" s="401">
        <v>0</v>
      </c>
      <c r="BM152" s="401">
        <v>37</v>
      </c>
      <c r="BN152" s="401">
        <v>0</v>
      </c>
      <c r="BO152" s="401">
        <v>0</v>
      </c>
      <c r="BP152" s="401">
        <v>0</v>
      </c>
      <c r="BQ152" s="401">
        <v>0</v>
      </c>
      <c r="BR152" s="401">
        <v>0</v>
      </c>
      <c r="BS152" s="401">
        <v>0</v>
      </c>
      <c r="BT152" s="401">
        <v>0</v>
      </c>
      <c r="BU152" s="401">
        <v>0</v>
      </c>
      <c r="BV152" s="401">
        <v>0</v>
      </c>
      <c r="BW152" s="401">
        <v>0</v>
      </c>
      <c r="BX152" s="401">
        <v>0</v>
      </c>
      <c r="BY152" s="401">
        <v>0</v>
      </c>
      <c r="BZ152" s="401">
        <v>0</v>
      </c>
      <c r="CA152" s="401">
        <v>0</v>
      </c>
      <c r="CB152" s="401">
        <v>0</v>
      </c>
      <c r="CC152" s="401">
        <v>0</v>
      </c>
      <c r="CD152" s="401">
        <v>0</v>
      </c>
      <c r="CE152" s="401">
        <v>0</v>
      </c>
      <c r="CF152" s="401">
        <v>0</v>
      </c>
      <c r="CG152" s="401">
        <v>0</v>
      </c>
      <c r="CH152" s="401">
        <v>7483</v>
      </c>
      <c r="CI152" s="401">
        <v>0</v>
      </c>
      <c r="CJ152" s="401">
        <v>0</v>
      </c>
      <c r="CK152" s="401">
        <v>0</v>
      </c>
      <c r="CL152" s="401">
        <v>0</v>
      </c>
      <c r="CM152" s="401">
        <v>0</v>
      </c>
      <c r="CN152" s="401">
        <v>920</v>
      </c>
      <c r="CO152" s="401">
        <v>0</v>
      </c>
      <c r="CP152" s="401">
        <v>0</v>
      </c>
      <c r="CQ152" s="401">
        <v>0</v>
      </c>
      <c r="CR152" s="401">
        <v>0</v>
      </c>
      <c r="CS152" s="401">
        <v>0</v>
      </c>
      <c r="CT152" s="401">
        <v>2889</v>
      </c>
      <c r="CU152" s="401">
        <v>0</v>
      </c>
      <c r="CV152" s="401">
        <v>0</v>
      </c>
      <c r="CW152" s="401">
        <v>0</v>
      </c>
      <c r="CX152" s="401">
        <v>0</v>
      </c>
      <c r="CY152" s="401">
        <v>0</v>
      </c>
      <c r="CZ152" s="401">
        <v>20</v>
      </c>
      <c r="DA152" s="401">
        <v>0</v>
      </c>
      <c r="DB152" s="401">
        <v>0</v>
      </c>
      <c r="DC152" s="401">
        <v>0</v>
      </c>
      <c r="DD152" s="401">
        <v>0</v>
      </c>
      <c r="DE152" s="401">
        <v>0</v>
      </c>
      <c r="DF152" s="401">
        <v>0</v>
      </c>
      <c r="DG152" s="401">
        <v>0</v>
      </c>
      <c r="DH152" s="401">
        <v>0</v>
      </c>
      <c r="DI152" s="401">
        <v>1653</v>
      </c>
      <c r="DJ152" s="401">
        <v>0</v>
      </c>
      <c r="DK152" s="401">
        <v>0</v>
      </c>
      <c r="DL152" s="401">
        <v>344</v>
      </c>
      <c r="DM152" s="401">
        <v>0</v>
      </c>
      <c r="DN152" s="401">
        <v>0</v>
      </c>
      <c r="DO152" s="401">
        <v>0</v>
      </c>
      <c r="DP152" s="401">
        <v>0</v>
      </c>
      <c r="DQ152" s="401">
        <v>0</v>
      </c>
      <c r="DR152" s="401">
        <v>6417</v>
      </c>
      <c r="DS152" s="401">
        <v>3562</v>
      </c>
      <c r="DT152" s="401">
        <v>943</v>
      </c>
      <c r="DU152" s="401">
        <v>12296</v>
      </c>
      <c r="DV152" s="401">
        <v>0</v>
      </c>
      <c r="DW152" s="401">
        <v>25188</v>
      </c>
      <c r="DX152" s="401">
        <v>10692</v>
      </c>
      <c r="DY152" s="401">
        <v>13787</v>
      </c>
      <c r="DZ152" s="401">
        <v>11387</v>
      </c>
      <c r="EA152" s="401">
        <v>0</v>
      </c>
      <c r="EB152" s="401">
        <v>0</v>
      </c>
      <c r="EC152" s="401">
        <v>30000</v>
      </c>
      <c r="ED152" s="401">
        <v>0</v>
      </c>
      <c r="EE152" s="401">
        <v>13787</v>
      </c>
      <c r="EF152" s="401">
        <v>11387</v>
      </c>
      <c r="EG152" s="401">
        <v>48500</v>
      </c>
      <c r="EH152" s="401">
        <v>2000</v>
      </c>
      <c r="EI152" s="401">
        <v>54000</v>
      </c>
      <c r="EJ152" s="401">
        <v>2000</v>
      </c>
    </row>
    <row r="153" spans="1:140" x14ac:dyDescent="0.35">
      <c r="A153" s="398" t="s">
        <v>1496</v>
      </c>
      <c r="B153" s="401">
        <v>0</v>
      </c>
      <c r="C153" s="401">
        <v>0</v>
      </c>
      <c r="D153" s="401">
        <v>0</v>
      </c>
      <c r="E153" s="401">
        <v>0</v>
      </c>
      <c r="F153" s="401">
        <v>0</v>
      </c>
      <c r="G153" s="401">
        <v>0</v>
      </c>
      <c r="H153" s="401">
        <v>0</v>
      </c>
      <c r="I153" s="401">
        <v>0</v>
      </c>
      <c r="J153" s="401">
        <v>0</v>
      </c>
      <c r="K153" s="401">
        <v>0</v>
      </c>
      <c r="L153" s="401">
        <v>0</v>
      </c>
      <c r="M153" s="401">
        <v>0</v>
      </c>
      <c r="N153" s="401">
        <v>0</v>
      </c>
      <c r="O153" s="401">
        <v>0</v>
      </c>
      <c r="P153" s="401">
        <v>0</v>
      </c>
      <c r="Q153" s="401">
        <v>50</v>
      </c>
      <c r="R153" s="401">
        <v>0</v>
      </c>
      <c r="S153" s="401">
        <v>0</v>
      </c>
      <c r="T153" s="401">
        <v>0</v>
      </c>
      <c r="U153" s="401">
        <v>0</v>
      </c>
      <c r="V153" s="401">
        <v>0</v>
      </c>
      <c r="W153" s="401">
        <v>0</v>
      </c>
      <c r="X153" s="401">
        <v>0</v>
      </c>
      <c r="Y153" s="401">
        <v>0</v>
      </c>
      <c r="Z153" s="401">
        <v>0</v>
      </c>
      <c r="AA153" s="401">
        <v>0</v>
      </c>
      <c r="AB153" s="401">
        <v>0</v>
      </c>
      <c r="AC153" s="401">
        <v>0</v>
      </c>
      <c r="AD153" s="401">
        <v>0</v>
      </c>
      <c r="AE153" s="401">
        <v>0</v>
      </c>
      <c r="AF153" s="401">
        <v>0</v>
      </c>
      <c r="AG153" s="401">
        <v>0</v>
      </c>
      <c r="AH153" s="401">
        <v>0</v>
      </c>
      <c r="AI153" s="401">
        <v>0</v>
      </c>
      <c r="AJ153" s="401">
        <v>0</v>
      </c>
      <c r="AK153" s="401">
        <v>0</v>
      </c>
      <c r="AL153" s="401">
        <v>0</v>
      </c>
      <c r="AM153" s="401">
        <v>0</v>
      </c>
      <c r="AN153" s="401">
        <v>0</v>
      </c>
      <c r="AO153" s="401">
        <v>15256</v>
      </c>
      <c r="AP153" s="401">
        <v>962</v>
      </c>
      <c r="AQ153" s="401">
        <v>975</v>
      </c>
      <c r="AR153" s="401">
        <v>20</v>
      </c>
      <c r="AS153" s="401">
        <v>0</v>
      </c>
      <c r="AT153" s="401">
        <v>0</v>
      </c>
      <c r="AU153" s="401">
        <v>0</v>
      </c>
      <c r="AV153" s="401">
        <v>0</v>
      </c>
      <c r="AW153" s="401">
        <v>0</v>
      </c>
      <c r="AX153" s="401">
        <v>167</v>
      </c>
      <c r="AY153" s="401">
        <v>0</v>
      </c>
      <c r="AZ153" s="401">
        <v>0</v>
      </c>
      <c r="BA153" s="401">
        <v>0</v>
      </c>
      <c r="BB153" s="401">
        <v>0</v>
      </c>
      <c r="BC153" s="401">
        <v>0</v>
      </c>
      <c r="BD153" s="401">
        <v>0</v>
      </c>
      <c r="BE153" s="401">
        <v>0</v>
      </c>
      <c r="BF153" s="401">
        <v>0</v>
      </c>
      <c r="BG153" s="401">
        <v>0</v>
      </c>
      <c r="BH153" s="401">
        <v>0</v>
      </c>
      <c r="BI153" s="401">
        <v>0</v>
      </c>
      <c r="BJ153" s="401">
        <v>0</v>
      </c>
      <c r="BK153" s="401">
        <v>0</v>
      </c>
      <c r="BL153" s="401">
        <v>0</v>
      </c>
      <c r="BM153" s="401">
        <v>50</v>
      </c>
      <c r="BN153" s="401">
        <v>0</v>
      </c>
      <c r="BO153" s="401">
        <v>0</v>
      </c>
      <c r="BP153" s="401">
        <v>0</v>
      </c>
      <c r="BQ153" s="401">
        <v>0</v>
      </c>
      <c r="BR153" s="401">
        <v>0</v>
      </c>
      <c r="BS153" s="401">
        <v>0</v>
      </c>
      <c r="BT153" s="401">
        <v>0</v>
      </c>
      <c r="BU153" s="401">
        <v>0</v>
      </c>
      <c r="BV153" s="401">
        <v>0</v>
      </c>
      <c r="BW153" s="401">
        <v>0</v>
      </c>
      <c r="BX153" s="401">
        <v>0</v>
      </c>
      <c r="BY153" s="401">
        <v>0</v>
      </c>
      <c r="BZ153" s="401">
        <v>0</v>
      </c>
      <c r="CA153" s="401">
        <v>0</v>
      </c>
      <c r="CB153" s="401">
        <v>0</v>
      </c>
      <c r="CC153" s="401">
        <v>0</v>
      </c>
      <c r="CD153" s="401">
        <v>0</v>
      </c>
      <c r="CE153" s="401">
        <v>0</v>
      </c>
      <c r="CF153" s="401">
        <v>0</v>
      </c>
      <c r="CG153" s="401">
        <v>0</v>
      </c>
      <c r="CH153" s="401">
        <v>0</v>
      </c>
      <c r="CI153" s="401">
        <v>0</v>
      </c>
      <c r="CJ153" s="401">
        <v>0</v>
      </c>
      <c r="CK153" s="401">
        <v>0</v>
      </c>
      <c r="CL153" s="401">
        <v>0</v>
      </c>
      <c r="CM153" s="401">
        <v>0</v>
      </c>
      <c r="CN153" s="401">
        <v>163</v>
      </c>
      <c r="CO153" s="401">
        <v>0</v>
      </c>
      <c r="CP153" s="401">
        <v>0</v>
      </c>
      <c r="CQ153" s="401">
        <v>1071</v>
      </c>
      <c r="CR153" s="401">
        <v>0</v>
      </c>
      <c r="CS153" s="401">
        <v>0</v>
      </c>
      <c r="CT153" s="401">
        <v>0</v>
      </c>
      <c r="CU153" s="401">
        <v>0</v>
      </c>
      <c r="CV153" s="401">
        <v>0</v>
      </c>
      <c r="CW153" s="401">
        <v>880</v>
      </c>
      <c r="CX153" s="401">
        <v>0</v>
      </c>
      <c r="CY153" s="401">
        <v>0</v>
      </c>
      <c r="CZ153" s="401">
        <v>0</v>
      </c>
      <c r="DA153" s="401">
        <v>0</v>
      </c>
      <c r="DB153" s="401">
        <v>0</v>
      </c>
      <c r="DC153" s="401">
        <v>0</v>
      </c>
      <c r="DD153" s="401">
        <v>0</v>
      </c>
      <c r="DE153" s="401">
        <v>0</v>
      </c>
      <c r="DF153" s="401">
        <v>0</v>
      </c>
      <c r="DG153" s="401">
        <v>0</v>
      </c>
      <c r="DH153" s="401">
        <v>0</v>
      </c>
      <c r="DI153" s="401">
        <v>1534</v>
      </c>
      <c r="DJ153" s="401">
        <v>159</v>
      </c>
      <c r="DK153" s="401">
        <v>50</v>
      </c>
      <c r="DL153" s="401">
        <v>15000</v>
      </c>
      <c r="DM153" s="401">
        <v>0</v>
      </c>
      <c r="DN153" s="401">
        <v>0</v>
      </c>
      <c r="DO153" s="401">
        <v>1180</v>
      </c>
      <c r="DP153" s="401">
        <v>0</v>
      </c>
      <c r="DQ153" s="401">
        <v>0</v>
      </c>
      <c r="DR153" s="401">
        <v>4660</v>
      </c>
      <c r="DS153" s="401">
        <v>1713</v>
      </c>
      <c r="DT153" s="401">
        <v>5892</v>
      </c>
      <c r="DU153" s="401">
        <v>24227</v>
      </c>
      <c r="DV153" s="401">
        <v>0</v>
      </c>
      <c r="DW153" s="401">
        <v>131700</v>
      </c>
      <c r="DX153" s="401">
        <v>22313</v>
      </c>
      <c r="DY153" s="401">
        <v>74202</v>
      </c>
      <c r="DZ153" s="401">
        <v>3209</v>
      </c>
      <c r="EA153" s="401">
        <v>14847</v>
      </c>
      <c r="EB153" s="401">
        <v>2592</v>
      </c>
      <c r="EC153" s="401">
        <v>0</v>
      </c>
      <c r="ED153" s="401">
        <v>-7500</v>
      </c>
      <c r="EE153" s="401">
        <v>89049</v>
      </c>
      <c r="EF153" s="401">
        <v>5801</v>
      </c>
      <c r="EG153" s="401">
        <v>137745</v>
      </c>
      <c r="EH153" s="401">
        <v>5044</v>
      </c>
      <c r="EI153" s="401">
        <v>140745</v>
      </c>
      <c r="EJ153" s="401">
        <v>5044</v>
      </c>
    </row>
    <row r="154" spans="1:140" x14ac:dyDescent="0.35">
      <c r="A154" s="398" t="s">
        <v>1642</v>
      </c>
      <c r="B154" s="401">
        <v>0</v>
      </c>
      <c r="C154" s="401">
        <v>0</v>
      </c>
      <c r="D154" s="401">
        <v>0</v>
      </c>
      <c r="E154" s="401">
        <v>0</v>
      </c>
      <c r="F154" s="401">
        <v>0</v>
      </c>
      <c r="G154" s="401">
        <v>0</v>
      </c>
      <c r="H154" s="401">
        <v>0</v>
      </c>
      <c r="I154" s="401">
        <v>0</v>
      </c>
      <c r="J154" s="401">
        <v>0</v>
      </c>
      <c r="K154" s="401">
        <v>0</v>
      </c>
      <c r="L154" s="401">
        <v>0</v>
      </c>
      <c r="M154" s="401">
        <v>0</v>
      </c>
      <c r="N154" s="401">
        <v>50</v>
      </c>
      <c r="O154" s="401">
        <v>0</v>
      </c>
      <c r="P154" s="401">
        <v>0</v>
      </c>
      <c r="Q154" s="401">
        <v>45</v>
      </c>
      <c r="R154" s="401">
        <v>0</v>
      </c>
      <c r="S154" s="401">
        <v>0</v>
      </c>
      <c r="T154" s="401">
        <v>0</v>
      </c>
      <c r="U154" s="401">
        <v>0</v>
      </c>
      <c r="V154" s="401">
        <v>0</v>
      </c>
      <c r="W154" s="401">
        <v>0</v>
      </c>
      <c r="X154" s="401">
        <v>0</v>
      </c>
      <c r="Y154" s="401">
        <v>0</v>
      </c>
      <c r="Z154" s="401">
        <v>0</v>
      </c>
      <c r="AA154" s="401">
        <v>0</v>
      </c>
      <c r="AB154" s="401">
        <v>0</v>
      </c>
      <c r="AC154" s="401">
        <v>0</v>
      </c>
      <c r="AD154" s="401">
        <v>0</v>
      </c>
      <c r="AE154" s="401">
        <v>0</v>
      </c>
      <c r="AF154" s="401">
        <v>0</v>
      </c>
      <c r="AG154" s="401">
        <v>0</v>
      </c>
      <c r="AH154" s="401">
        <v>0</v>
      </c>
      <c r="AI154" s="401">
        <v>0</v>
      </c>
      <c r="AJ154" s="401">
        <v>0</v>
      </c>
      <c r="AK154" s="401">
        <v>0</v>
      </c>
      <c r="AL154" s="401">
        <v>0</v>
      </c>
      <c r="AM154" s="401">
        <v>0</v>
      </c>
      <c r="AN154" s="401">
        <v>0</v>
      </c>
      <c r="AO154" s="401">
        <v>3805</v>
      </c>
      <c r="AP154" s="401">
        <v>345</v>
      </c>
      <c r="AQ154" s="401">
        <v>0</v>
      </c>
      <c r="AR154" s="401">
        <v>0</v>
      </c>
      <c r="AS154" s="401">
        <v>0</v>
      </c>
      <c r="AT154" s="401">
        <v>0</v>
      </c>
      <c r="AU154" s="401">
        <v>2000</v>
      </c>
      <c r="AV154" s="401">
        <v>0</v>
      </c>
      <c r="AW154" s="401">
        <v>0</v>
      </c>
      <c r="AX154" s="401">
        <v>92</v>
      </c>
      <c r="AY154" s="401">
        <v>0</v>
      </c>
      <c r="AZ154" s="401">
        <v>0</v>
      </c>
      <c r="BA154" s="401">
        <v>0</v>
      </c>
      <c r="BB154" s="401">
        <v>0</v>
      </c>
      <c r="BC154" s="401">
        <v>0</v>
      </c>
      <c r="BD154" s="401">
        <v>0</v>
      </c>
      <c r="BE154" s="401">
        <v>0</v>
      </c>
      <c r="BF154" s="401">
        <v>0</v>
      </c>
      <c r="BG154" s="401">
        <v>0</v>
      </c>
      <c r="BH154" s="401">
        <v>0</v>
      </c>
      <c r="BI154" s="401">
        <v>0</v>
      </c>
      <c r="BJ154" s="401">
        <v>0</v>
      </c>
      <c r="BK154" s="401">
        <v>0</v>
      </c>
      <c r="BL154" s="401">
        <v>0</v>
      </c>
      <c r="BM154" s="401">
        <v>0</v>
      </c>
      <c r="BN154" s="401">
        <v>0</v>
      </c>
      <c r="BO154" s="401">
        <v>0</v>
      </c>
      <c r="BP154" s="401">
        <v>0</v>
      </c>
      <c r="BQ154" s="401">
        <v>0</v>
      </c>
      <c r="BR154" s="401">
        <v>0</v>
      </c>
      <c r="BS154" s="401">
        <v>0</v>
      </c>
      <c r="BT154" s="401">
        <v>0</v>
      </c>
      <c r="BU154" s="401">
        <v>0</v>
      </c>
      <c r="BV154" s="401">
        <v>0</v>
      </c>
      <c r="BW154" s="401">
        <v>0</v>
      </c>
      <c r="BX154" s="401">
        <v>0</v>
      </c>
      <c r="BY154" s="401">
        <v>0</v>
      </c>
      <c r="BZ154" s="401">
        <v>0</v>
      </c>
      <c r="CA154" s="401">
        <v>0</v>
      </c>
      <c r="CB154" s="401">
        <v>0</v>
      </c>
      <c r="CC154" s="401">
        <v>0</v>
      </c>
      <c r="CD154" s="401">
        <v>0</v>
      </c>
      <c r="CE154" s="401">
        <v>564</v>
      </c>
      <c r="CF154" s="401">
        <v>0</v>
      </c>
      <c r="CG154" s="401">
        <v>0</v>
      </c>
      <c r="CH154" s="401">
        <v>0</v>
      </c>
      <c r="CI154" s="401">
        <v>0</v>
      </c>
      <c r="CJ154" s="401">
        <v>0</v>
      </c>
      <c r="CK154" s="401">
        <v>0</v>
      </c>
      <c r="CL154" s="401">
        <v>0</v>
      </c>
      <c r="CM154" s="401">
        <v>0</v>
      </c>
      <c r="CN154" s="401">
        <v>0</v>
      </c>
      <c r="CO154" s="401">
        <v>0</v>
      </c>
      <c r="CP154" s="401">
        <v>0</v>
      </c>
      <c r="CQ154" s="401">
        <v>0</v>
      </c>
      <c r="CR154" s="401">
        <v>0</v>
      </c>
      <c r="CS154" s="401">
        <v>0</v>
      </c>
      <c r="CT154" s="401">
        <v>0</v>
      </c>
      <c r="CU154" s="401">
        <v>0</v>
      </c>
      <c r="CV154" s="401">
        <v>0</v>
      </c>
      <c r="CW154" s="401">
        <v>0</v>
      </c>
      <c r="CX154" s="401">
        <v>0</v>
      </c>
      <c r="CY154" s="401">
        <v>0</v>
      </c>
      <c r="CZ154" s="401">
        <v>0</v>
      </c>
      <c r="DA154" s="401">
        <v>0</v>
      </c>
      <c r="DB154" s="401">
        <v>0</v>
      </c>
      <c r="DC154" s="401">
        <v>0</v>
      </c>
      <c r="DD154" s="401">
        <v>0</v>
      </c>
      <c r="DE154" s="401">
        <v>0</v>
      </c>
      <c r="DF154" s="401">
        <v>0</v>
      </c>
      <c r="DG154" s="401">
        <v>0</v>
      </c>
      <c r="DH154" s="401">
        <v>0</v>
      </c>
      <c r="DI154" s="401">
        <v>260</v>
      </c>
      <c r="DJ154" s="401">
        <v>0</v>
      </c>
      <c r="DK154" s="401">
        <v>0</v>
      </c>
      <c r="DL154" s="401">
        <v>0</v>
      </c>
      <c r="DM154" s="401">
        <v>0</v>
      </c>
      <c r="DN154" s="401">
        <v>0</v>
      </c>
      <c r="DO154" s="401">
        <v>0</v>
      </c>
      <c r="DP154" s="401">
        <v>0</v>
      </c>
      <c r="DQ154" s="401">
        <v>0</v>
      </c>
      <c r="DR154" s="401">
        <v>2909</v>
      </c>
      <c r="DS154" s="401">
        <v>1133</v>
      </c>
      <c r="DT154" s="401">
        <v>3119</v>
      </c>
      <c r="DU154" s="401">
        <v>0</v>
      </c>
      <c r="DV154" s="401">
        <v>0</v>
      </c>
      <c r="DW154" s="401">
        <v>31516</v>
      </c>
      <c r="DX154" s="401">
        <v>-11</v>
      </c>
      <c r="DY154" s="401">
        <v>31413</v>
      </c>
      <c r="DZ154" s="401">
        <v>0</v>
      </c>
      <c r="EA154" s="401">
        <v>43</v>
      </c>
      <c r="EB154" s="401">
        <v>-11</v>
      </c>
      <c r="EC154" s="401">
        <v>22000</v>
      </c>
      <c r="ED154" s="401">
        <v>1000</v>
      </c>
      <c r="EE154" s="401">
        <v>31456</v>
      </c>
      <c r="EF154" s="401">
        <v>-11</v>
      </c>
      <c r="EG154" s="401">
        <v>34000</v>
      </c>
      <c r="EH154" s="401">
        <v>0</v>
      </c>
      <c r="EI154" s="401">
        <v>46000</v>
      </c>
      <c r="EJ154" s="401">
        <v>0</v>
      </c>
    </row>
    <row r="155" spans="1:140" x14ac:dyDescent="0.35">
      <c r="A155" s="398" t="s">
        <v>1738</v>
      </c>
      <c r="B155" s="401">
        <v>0</v>
      </c>
      <c r="C155" s="401">
        <v>0</v>
      </c>
      <c r="D155" s="401">
        <v>0</v>
      </c>
      <c r="E155" s="401">
        <v>0</v>
      </c>
      <c r="F155" s="401">
        <v>0</v>
      </c>
      <c r="G155" s="401">
        <v>0</v>
      </c>
      <c r="H155" s="401">
        <v>0</v>
      </c>
      <c r="I155" s="401">
        <v>0</v>
      </c>
      <c r="J155" s="401">
        <v>0</v>
      </c>
      <c r="K155" s="401">
        <v>0</v>
      </c>
      <c r="L155" s="401">
        <v>0</v>
      </c>
      <c r="M155" s="401">
        <v>0</v>
      </c>
      <c r="N155" s="401">
        <v>0</v>
      </c>
      <c r="O155" s="401">
        <v>0</v>
      </c>
      <c r="P155" s="401">
        <v>0</v>
      </c>
      <c r="Q155" s="401">
        <v>0</v>
      </c>
      <c r="R155" s="401">
        <v>0</v>
      </c>
      <c r="S155" s="401">
        <v>0</v>
      </c>
      <c r="T155" s="401">
        <v>0</v>
      </c>
      <c r="U155" s="401">
        <v>0</v>
      </c>
      <c r="V155" s="401">
        <v>0</v>
      </c>
      <c r="W155" s="401">
        <v>0</v>
      </c>
      <c r="X155" s="401">
        <v>0</v>
      </c>
      <c r="Y155" s="401">
        <v>0</v>
      </c>
      <c r="Z155" s="401">
        <v>0</v>
      </c>
      <c r="AA155" s="401">
        <v>0</v>
      </c>
      <c r="AB155" s="401">
        <v>0</v>
      </c>
      <c r="AC155" s="401">
        <v>0</v>
      </c>
      <c r="AD155" s="401">
        <v>0</v>
      </c>
      <c r="AE155" s="401">
        <v>0</v>
      </c>
      <c r="AF155" s="401">
        <v>64</v>
      </c>
      <c r="AG155" s="401">
        <v>0</v>
      </c>
      <c r="AH155" s="401">
        <v>0</v>
      </c>
      <c r="AI155" s="401">
        <v>0</v>
      </c>
      <c r="AJ155" s="401">
        <v>0</v>
      </c>
      <c r="AK155" s="401">
        <v>0</v>
      </c>
      <c r="AL155" s="401">
        <v>0</v>
      </c>
      <c r="AM155" s="401">
        <v>0</v>
      </c>
      <c r="AN155" s="401">
        <v>0</v>
      </c>
      <c r="AO155" s="401">
        <v>15925</v>
      </c>
      <c r="AP155" s="401">
        <v>2428.7449999999999</v>
      </c>
      <c r="AQ155" s="401">
        <v>0</v>
      </c>
      <c r="AR155" s="401">
        <v>539</v>
      </c>
      <c r="AS155" s="401">
        <v>0</v>
      </c>
      <c r="AT155" s="401">
        <v>0</v>
      </c>
      <c r="AU155" s="401">
        <v>679.66800000000001</v>
      </c>
      <c r="AV155" s="401">
        <v>0</v>
      </c>
      <c r="AW155" s="401">
        <v>0</v>
      </c>
      <c r="AX155" s="401">
        <v>171</v>
      </c>
      <c r="AY155" s="401">
        <v>0</v>
      </c>
      <c r="AZ155" s="401">
        <v>0</v>
      </c>
      <c r="BA155" s="401">
        <v>0</v>
      </c>
      <c r="BB155" s="401">
        <v>0</v>
      </c>
      <c r="BC155" s="401">
        <v>0</v>
      </c>
      <c r="BD155" s="401">
        <v>0</v>
      </c>
      <c r="BE155" s="401">
        <v>0</v>
      </c>
      <c r="BF155" s="401">
        <v>0</v>
      </c>
      <c r="BG155" s="401">
        <v>0</v>
      </c>
      <c r="BH155" s="401">
        <v>0</v>
      </c>
      <c r="BI155" s="401">
        <v>0</v>
      </c>
      <c r="BJ155" s="401">
        <v>0</v>
      </c>
      <c r="BK155" s="401">
        <v>0</v>
      </c>
      <c r="BL155" s="401">
        <v>0</v>
      </c>
      <c r="BM155" s="401">
        <v>49.969000000000001</v>
      </c>
      <c r="BN155" s="401">
        <v>0</v>
      </c>
      <c r="BO155" s="401">
        <v>0</v>
      </c>
      <c r="BP155" s="401">
        <v>0</v>
      </c>
      <c r="BQ155" s="401">
        <v>0</v>
      </c>
      <c r="BR155" s="401">
        <v>0</v>
      </c>
      <c r="BS155" s="401">
        <v>0</v>
      </c>
      <c r="BT155" s="401">
        <v>0</v>
      </c>
      <c r="BU155" s="401">
        <v>0</v>
      </c>
      <c r="BV155" s="401">
        <v>68.804000000000002</v>
      </c>
      <c r="BW155" s="401">
        <v>0</v>
      </c>
      <c r="BX155" s="401">
        <v>0</v>
      </c>
      <c r="BY155" s="401">
        <v>0</v>
      </c>
      <c r="BZ155" s="401">
        <v>0</v>
      </c>
      <c r="CA155" s="401">
        <v>0</v>
      </c>
      <c r="CB155" s="401">
        <v>965.86500000000001</v>
      </c>
      <c r="CC155" s="401">
        <v>0</v>
      </c>
      <c r="CD155" s="401">
        <v>0</v>
      </c>
      <c r="CE155" s="401">
        <v>287.37400000000002</v>
      </c>
      <c r="CF155" s="401">
        <v>0</v>
      </c>
      <c r="CG155" s="401">
        <v>0</v>
      </c>
      <c r="CH155" s="401">
        <v>0</v>
      </c>
      <c r="CI155" s="401">
        <v>0</v>
      </c>
      <c r="CJ155" s="401">
        <v>0</v>
      </c>
      <c r="CK155" s="401">
        <v>0</v>
      </c>
      <c r="CL155" s="401">
        <v>0</v>
      </c>
      <c r="CM155" s="401">
        <v>0</v>
      </c>
      <c r="CN155" s="401">
        <v>0</v>
      </c>
      <c r="CO155" s="401">
        <v>0</v>
      </c>
      <c r="CP155" s="401">
        <v>0</v>
      </c>
      <c r="CQ155" s="401">
        <v>0</v>
      </c>
      <c r="CR155" s="401">
        <v>0</v>
      </c>
      <c r="CS155" s="401">
        <v>0</v>
      </c>
      <c r="CT155" s="401">
        <v>245</v>
      </c>
      <c r="CU155" s="401">
        <v>0</v>
      </c>
      <c r="CV155" s="401">
        <v>0</v>
      </c>
      <c r="CW155" s="401">
        <v>2788.0279999999998</v>
      </c>
      <c r="CX155" s="401">
        <v>0</v>
      </c>
      <c r="CY155" s="401">
        <v>0</v>
      </c>
      <c r="CZ155" s="401">
        <v>0</v>
      </c>
      <c r="DA155" s="401">
        <v>0</v>
      </c>
      <c r="DB155" s="401">
        <v>0</v>
      </c>
      <c r="DC155" s="401">
        <v>0</v>
      </c>
      <c r="DD155" s="401">
        <v>0</v>
      </c>
      <c r="DE155" s="401">
        <v>0</v>
      </c>
      <c r="DF155" s="401">
        <v>0</v>
      </c>
      <c r="DG155" s="401">
        <v>0</v>
      </c>
      <c r="DH155" s="401">
        <v>0</v>
      </c>
      <c r="DI155" s="401">
        <v>3478.7460000000001</v>
      </c>
      <c r="DJ155" s="401">
        <v>0</v>
      </c>
      <c r="DK155" s="401">
        <v>0</v>
      </c>
      <c r="DL155" s="401">
        <v>150</v>
      </c>
      <c r="DM155" s="401">
        <v>0</v>
      </c>
      <c r="DN155" s="401">
        <v>0</v>
      </c>
      <c r="DO155" s="401">
        <v>0</v>
      </c>
      <c r="DP155" s="401">
        <v>0</v>
      </c>
      <c r="DQ155" s="401">
        <v>0</v>
      </c>
      <c r="DR155" s="401">
        <v>3756.4949999999999</v>
      </c>
      <c r="DS155" s="401">
        <v>6420.7316000000001</v>
      </c>
      <c r="DT155" s="401">
        <v>13830.84888</v>
      </c>
      <c r="DU155" s="401">
        <v>3833.18352</v>
      </c>
      <c r="DV155" s="401">
        <v>0</v>
      </c>
      <c r="DW155" s="401">
        <v>97017.183520000006</v>
      </c>
      <c r="DX155" s="401">
        <v>984.18352000000004</v>
      </c>
      <c r="DY155" s="401">
        <v>55022</v>
      </c>
      <c r="DZ155" s="401">
        <v>-1321</v>
      </c>
      <c r="EA155" s="401">
        <v>53</v>
      </c>
      <c r="EB155" s="401">
        <v>-8</v>
      </c>
      <c r="EC155" s="401">
        <v>25000</v>
      </c>
      <c r="ED155" s="401">
        <v>-5000</v>
      </c>
      <c r="EE155" s="401">
        <v>55075</v>
      </c>
      <c r="EF155" s="401">
        <v>-1329</v>
      </c>
      <c r="EG155" s="401">
        <v>98000</v>
      </c>
      <c r="EH155" s="401">
        <v>2000</v>
      </c>
      <c r="EI155" s="401">
        <v>109000</v>
      </c>
      <c r="EJ155" s="401">
        <v>3000</v>
      </c>
    </row>
    <row r="156" spans="1:140" x14ac:dyDescent="0.35">
      <c r="A156" s="398" t="s">
        <v>1780</v>
      </c>
      <c r="B156" s="401">
        <v>0</v>
      </c>
      <c r="C156" s="401">
        <v>0</v>
      </c>
      <c r="D156" s="401">
        <v>0</v>
      </c>
      <c r="E156" s="401">
        <v>0</v>
      </c>
      <c r="F156" s="401">
        <v>0</v>
      </c>
      <c r="G156" s="401">
        <v>0</v>
      </c>
      <c r="H156" s="401">
        <v>0</v>
      </c>
      <c r="I156" s="401">
        <v>0</v>
      </c>
      <c r="J156" s="401">
        <v>0</v>
      </c>
      <c r="K156" s="401">
        <v>0</v>
      </c>
      <c r="L156" s="401">
        <v>0</v>
      </c>
      <c r="M156" s="401">
        <v>0</v>
      </c>
      <c r="N156" s="401">
        <v>0</v>
      </c>
      <c r="O156" s="401">
        <v>0</v>
      </c>
      <c r="P156" s="401">
        <v>0</v>
      </c>
      <c r="Q156" s="401">
        <v>21</v>
      </c>
      <c r="R156" s="401">
        <v>0</v>
      </c>
      <c r="S156" s="401">
        <v>0</v>
      </c>
      <c r="T156" s="401">
        <v>0</v>
      </c>
      <c r="U156" s="401">
        <v>0</v>
      </c>
      <c r="V156" s="401">
        <v>0</v>
      </c>
      <c r="W156" s="401">
        <v>0</v>
      </c>
      <c r="X156" s="401">
        <v>0</v>
      </c>
      <c r="Y156" s="401">
        <v>0</v>
      </c>
      <c r="Z156" s="401">
        <v>0</v>
      </c>
      <c r="AA156" s="401">
        <v>0</v>
      </c>
      <c r="AB156" s="401">
        <v>0</v>
      </c>
      <c r="AC156" s="401">
        <v>0</v>
      </c>
      <c r="AD156" s="401">
        <v>0</v>
      </c>
      <c r="AE156" s="401">
        <v>0</v>
      </c>
      <c r="AF156" s="401">
        <v>0</v>
      </c>
      <c r="AG156" s="401">
        <v>0</v>
      </c>
      <c r="AH156" s="401">
        <v>0</v>
      </c>
      <c r="AI156" s="401">
        <v>0</v>
      </c>
      <c r="AJ156" s="401">
        <v>0</v>
      </c>
      <c r="AK156" s="401">
        <v>0</v>
      </c>
      <c r="AL156" s="401">
        <v>0</v>
      </c>
      <c r="AM156" s="401">
        <v>0</v>
      </c>
      <c r="AN156" s="401">
        <v>0</v>
      </c>
      <c r="AO156" s="401">
        <v>5098</v>
      </c>
      <c r="AP156" s="401">
        <v>0</v>
      </c>
      <c r="AQ156" s="401">
        <v>250</v>
      </c>
      <c r="AR156" s="401">
        <v>7</v>
      </c>
      <c r="AS156" s="401">
        <v>0</v>
      </c>
      <c r="AT156" s="401">
        <v>0</v>
      </c>
      <c r="AU156" s="401">
        <v>624</v>
      </c>
      <c r="AV156" s="401">
        <v>0</v>
      </c>
      <c r="AW156" s="401">
        <v>0</v>
      </c>
      <c r="AX156" s="401">
        <v>0</v>
      </c>
      <c r="AY156" s="401">
        <v>0</v>
      </c>
      <c r="AZ156" s="401">
        <v>0</v>
      </c>
      <c r="BA156" s="401">
        <v>0</v>
      </c>
      <c r="BB156" s="401">
        <v>0</v>
      </c>
      <c r="BC156" s="401">
        <v>0</v>
      </c>
      <c r="BD156" s="401">
        <v>0</v>
      </c>
      <c r="BE156" s="401">
        <v>0</v>
      </c>
      <c r="BF156" s="401">
        <v>0</v>
      </c>
      <c r="BG156" s="401">
        <v>15</v>
      </c>
      <c r="BH156" s="401">
        <v>0</v>
      </c>
      <c r="BI156" s="401">
        <v>0</v>
      </c>
      <c r="BJ156" s="401">
        <v>0</v>
      </c>
      <c r="BK156" s="401">
        <v>0</v>
      </c>
      <c r="BL156" s="401">
        <v>0</v>
      </c>
      <c r="BM156" s="401">
        <v>0</v>
      </c>
      <c r="BN156" s="401">
        <v>0</v>
      </c>
      <c r="BO156" s="401">
        <v>0</v>
      </c>
      <c r="BP156" s="401">
        <v>0</v>
      </c>
      <c r="BQ156" s="401">
        <v>0</v>
      </c>
      <c r="BR156" s="401">
        <v>0</v>
      </c>
      <c r="BS156" s="401">
        <v>0</v>
      </c>
      <c r="BT156" s="401">
        <v>0</v>
      </c>
      <c r="BU156" s="401">
        <v>0</v>
      </c>
      <c r="BV156" s="401">
        <v>0</v>
      </c>
      <c r="BW156" s="401">
        <v>0</v>
      </c>
      <c r="BX156" s="401">
        <v>0</v>
      </c>
      <c r="BY156" s="401">
        <v>0</v>
      </c>
      <c r="BZ156" s="401">
        <v>0</v>
      </c>
      <c r="CA156" s="401">
        <v>0</v>
      </c>
      <c r="CB156" s="401">
        <v>0</v>
      </c>
      <c r="CC156" s="401">
        <v>0</v>
      </c>
      <c r="CD156" s="401">
        <v>0</v>
      </c>
      <c r="CE156" s="401">
        <v>685</v>
      </c>
      <c r="CF156" s="401">
        <v>0</v>
      </c>
      <c r="CG156" s="401">
        <v>0</v>
      </c>
      <c r="CH156" s="401">
        <v>0</v>
      </c>
      <c r="CI156" s="401">
        <v>0</v>
      </c>
      <c r="CJ156" s="401">
        <v>0</v>
      </c>
      <c r="CK156" s="401">
        <v>0</v>
      </c>
      <c r="CL156" s="401">
        <v>0</v>
      </c>
      <c r="CM156" s="401">
        <v>0</v>
      </c>
      <c r="CN156" s="401">
        <v>0</v>
      </c>
      <c r="CO156" s="401">
        <v>0</v>
      </c>
      <c r="CP156" s="401">
        <v>0</v>
      </c>
      <c r="CQ156" s="401">
        <v>0</v>
      </c>
      <c r="CR156" s="401">
        <v>0</v>
      </c>
      <c r="CS156" s="401">
        <v>0</v>
      </c>
      <c r="CT156" s="401">
        <v>0</v>
      </c>
      <c r="CU156" s="401">
        <v>0</v>
      </c>
      <c r="CV156" s="401">
        <v>0</v>
      </c>
      <c r="CW156" s="401">
        <v>0</v>
      </c>
      <c r="CX156" s="401">
        <v>2</v>
      </c>
      <c r="CY156" s="401">
        <v>0</v>
      </c>
      <c r="CZ156" s="401">
        <v>24</v>
      </c>
      <c r="DA156" s="401">
        <v>0</v>
      </c>
      <c r="DB156" s="401">
        <v>0</v>
      </c>
      <c r="DC156" s="401">
        <v>0</v>
      </c>
      <c r="DD156" s="401">
        <v>0</v>
      </c>
      <c r="DE156" s="401">
        <v>0</v>
      </c>
      <c r="DF156" s="401">
        <v>0</v>
      </c>
      <c r="DG156" s="401">
        <v>0</v>
      </c>
      <c r="DH156" s="401">
        <v>0</v>
      </c>
      <c r="DI156" s="401">
        <v>470</v>
      </c>
      <c r="DJ156" s="401">
        <v>0</v>
      </c>
      <c r="DK156" s="401">
        <v>0</v>
      </c>
      <c r="DL156" s="401">
        <v>0</v>
      </c>
      <c r="DM156" s="401">
        <v>0</v>
      </c>
      <c r="DN156" s="401">
        <v>0</v>
      </c>
      <c r="DO156" s="401">
        <v>0</v>
      </c>
      <c r="DP156" s="401">
        <v>0</v>
      </c>
      <c r="DQ156" s="401">
        <v>0</v>
      </c>
      <c r="DR156" s="401">
        <v>1003</v>
      </c>
      <c r="DS156" s="401">
        <v>2232</v>
      </c>
      <c r="DT156" s="401">
        <v>2439</v>
      </c>
      <c r="DU156" s="401">
        <v>1272</v>
      </c>
      <c r="DV156" s="401">
        <v>0</v>
      </c>
      <c r="DW156" s="401">
        <v>42797</v>
      </c>
      <c r="DX156" s="401">
        <v>977</v>
      </c>
      <c r="DY156" s="401">
        <v>36377</v>
      </c>
      <c r="DZ156" s="401">
        <v>-97</v>
      </c>
      <c r="EA156" s="401">
        <v>0</v>
      </c>
      <c r="EB156" s="401">
        <v>0</v>
      </c>
      <c r="EC156" s="401">
        <v>0</v>
      </c>
      <c r="ED156" s="401">
        <v>0</v>
      </c>
      <c r="EE156" s="401">
        <v>36377</v>
      </c>
      <c r="EF156" s="401">
        <v>-97</v>
      </c>
      <c r="EG156" s="401">
        <v>41000</v>
      </c>
      <c r="EH156" s="401">
        <v>0</v>
      </c>
      <c r="EI156" s="401">
        <v>46000</v>
      </c>
      <c r="EJ156" s="401">
        <v>0</v>
      </c>
    </row>
    <row r="157" spans="1:140" x14ac:dyDescent="0.35">
      <c r="A157" s="398" t="s">
        <v>1078</v>
      </c>
      <c r="B157" s="401">
        <v>0</v>
      </c>
      <c r="C157" s="401">
        <v>0</v>
      </c>
      <c r="D157" s="401">
        <v>0</v>
      </c>
      <c r="E157" s="401">
        <v>0</v>
      </c>
      <c r="F157" s="401">
        <v>0</v>
      </c>
      <c r="G157" s="401">
        <v>0</v>
      </c>
      <c r="H157" s="401">
        <v>0</v>
      </c>
      <c r="I157" s="401">
        <v>0</v>
      </c>
      <c r="J157" s="401">
        <v>0</v>
      </c>
      <c r="K157" s="401">
        <v>0</v>
      </c>
      <c r="L157" s="401">
        <v>0</v>
      </c>
      <c r="M157" s="401">
        <v>0</v>
      </c>
      <c r="N157" s="401">
        <v>0</v>
      </c>
      <c r="O157" s="401">
        <v>0</v>
      </c>
      <c r="P157" s="401">
        <v>0</v>
      </c>
      <c r="Q157" s="401">
        <v>0</v>
      </c>
      <c r="R157" s="401">
        <v>0</v>
      </c>
      <c r="S157" s="401">
        <v>0</v>
      </c>
      <c r="T157" s="401">
        <v>0</v>
      </c>
      <c r="U157" s="401">
        <v>0</v>
      </c>
      <c r="V157" s="401">
        <v>0</v>
      </c>
      <c r="W157" s="401">
        <v>0</v>
      </c>
      <c r="X157" s="401">
        <v>0</v>
      </c>
      <c r="Y157" s="401">
        <v>0</v>
      </c>
      <c r="Z157" s="401">
        <v>0</v>
      </c>
      <c r="AA157" s="401">
        <v>0</v>
      </c>
      <c r="AB157" s="401">
        <v>0</v>
      </c>
      <c r="AC157" s="401">
        <v>0</v>
      </c>
      <c r="AD157" s="401">
        <v>0</v>
      </c>
      <c r="AE157" s="401">
        <v>0</v>
      </c>
      <c r="AF157" s="401">
        <v>0</v>
      </c>
      <c r="AG157" s="401">
        <v>0</v>
      </c>
      <c r="AH157" s="401">
        <v>0</v>
      </c>
      <c r="AI157" s="401">
        <v>0</v>
      </c>
      <c r="AJ157" s="401">
        <v>0</v>
      </c>
      <c r="AK157" s="401">
        <v>0</v>
      </c>
      <c r="AL157" s="401">
        <v>0</v>
      </c>
      <c r="AM157" s="401">
        <v>0</v>
      </c>
      <c r="AN157" s="401">
        <v>0</v>
      </c>
      <c r="AO157" s="401">
        <v>0</v>
      </c>
      <c r="AP157" s="401">
        <v>1093</v>
      </c>
      <c r="AQ157" s="401">
        <v>0</v>
      </c>
      <c r="AR157" s="401">
        <v>0</v>
      </c>
      <c r="AS157" s="401">
        <v>0</v>
      </c>
      <c r="AT157" s="401">
        <v>0</v>
      </c>
      <c r="AU157" s="401">
        <v>4000</v>
      </c>
      <c r="AV157" s="401">
        <v>0</v>
      </c>
      <c r="AW157" s="401">
        <v>0</v>
      </c>
      <c r="AX157" s="401">
        <v>261</v>
      </c>
      <c r="AY157" s="401">
        <v>0</v>
      </c>
      <c r="AZ157" s="401">
        <v>0</v>
      </c>
      <c r="BA157" s="401">
        <v>0</v>
      </c>
      <c r="BB157" s="401">
        <v>0</v>
      </c>
      <c r="BC157" s="401">
        <v>0</v>
      </c>
      <c r="BD157" s="401">
        <v>0</v>
      </c>
      <c r="BE157" s="401">
        <v>0</v>
      </c>
      <c r="BF157" s="401">
        <v>0</v>
      </c>
      <c r="BG157" s="401">
        <v>0</v>
      </c>
      <c r="BH157" s="401">
        <v>0</v>
      </c>
      <c r="BI157" s="401">
        <v>0</v>
      </c>
      <c r="BJ157" s="401">
        <v>0</v>
      </c>
      <c r="BK157" s="401">
        <v>0</v>
      </c>
      <c r="BL157" s="401">
        <v>0</v>
      </c>
      <c r="BM157" s="401">
        <v>0</v>
      </c>
      <c r="BN157" s="401">
        <v>0</v>
      </c>
      <c r="BO157" s="401">
        <v>0</v>
      </c>
      <c r="BP157" s="401">
        <v>0</v>
      </c>
      <c r="BQ157" s="401">
        <v>0</v>
      </c>
      <c r="BR157" s="401">
        <v>0</v>
      </c>
      <c r="BS157" s="401">
        <v>0</v>
      </c>
      <c r="BT157" s="401">
        <v>0</v>
      </c>
      <c r="BU157" s="401">
        <v>0</v>
      </c>
      <c r="BV157" s="401">
        <v>0</v>
      </c>
      <c r="BW157" s="401">
        <v>0</v>
      </c>
      <c r="BX157" s="401">
        <v>0</v>
      </c>
      <c r="BY157" s="401">
        <v>0</v>
      </c>
      <c r="BZ157" s="401">
        <v>0</v>
      </c>
      <c r="CA157" s="401">
        <v>0</v>
      </c>
      <c r="CB157" s="401">
        <v>0</v>
      </c>
      <c r="CC157" s="401">
        <v>0</v>
      </c>
      <c r="CD157" s="401">
        <v>0</v>
      </c>
      <c r="CE157" s="401">
        <v>106</v>
      </c>
      <c r="CF157" s="401">
        <v>0</v>
      </c>
      <c r="CG157" s="401">
        <v>0</v>
      </c>
      <c r="CH157" s="401">
        <v>0</v>
      </c>
      <c r="CI157" s="401">
        <v>0</v>
      </c>
      <c r="CJ157" s="401">
        <v>0</v>
      </c>
      <c r="CK157" s="401">
        <v>0</v>
      </c>
      <c r="CL157" s="401">
        <v>0</v>
      </c>
      <c r="CM157" s="401">
        <v>0</v>
      </c>
      <c r="CN157" s="401">
        <v>0</v>
      </c>
      <c r="CO157" s="401">
        <v>0</v>
      </c>
      <c r="CP157" s="401">
        <v>0</v>
      </c>
      <c r="CQ157" s="401">
        <v>0</v>
      </c>
      <c r="CR157" s="401">
        <v>0</v>
      </c>
      <c r="CS157" s="401">
        <v>0</v>
      </c>
      <c r="CT157" s="401">
        <v>0</v>
      </c>
      <c r="CU157" s="401">
        <v>0</v>
      </c>
      <c r="CV157" s="401">
        <v>0</v>
      </c>
      <c r="CW157" s="401">
        <v>14264</v>
      </c>
      <c r="CX157" s="401">
        <v>12506</v>
      </c>
      <c r="CY157" s="401">
        <v>0</v>
      </c>
      <c r="CZ157" s="401">
        <v>0</v>
      </c>
      <c r="DA157" s="401">
        <v>0</v>
      </c>
      <c r="DB157" s="401">
        <v>0</v>
      </c>
      <c r="DC157" s="401">
        <v>0</v>
      </c>
      <c r="DD157" s="401">
        <v>0</v>
      </c>
      <c r="DE157" s="401">
        <v>0</v>
      </c>
      <c r="DF157" s="401">
        <v>0</v>
      </c>
      <c r="DG157" s="401">
        <v>0</v>
      </c>
      <c r="DH157" s="401">
        <v>0</v>
      </c>
      <c r="DI157" s="401">
        <v>367</v>
      </c>
      <c r="DJ157" s="401">
        <v>0</v>
      </c>
      <c r="DK157" s="401">
        <v>0</v>
      </c>
      <c r="DL157" s="401">
        <v>0</v>
      </c>
      <c r="DM157" s="401">
        <v>0</v>
      </c>
      <c r="DN157" s="401">
        <v>0</v>
      </c>
      <c r="DO157" s="401">
        <v>0</v>
      </c>
      <c r="DP157" s="401">
        <v>0</v>
      </c>
      <c r="DQ157" s="401">
        <v>0</v>
      </c>
      <c r="DR157" s="401">
        <v>30002</v>
      </c>
      <c r="DS157" s="401">
        <v>0</v>
      </c>
      <c r="DT157" s="401">
        <v>2172</v>
      </c>
      <c r="DU157" s="401">
        <v>423</v>
      </c>
      <c r="DV157" s="401">
        <v>0</v>
      </c>
      <c r="DW157" s="401">
        <v>18671</v>
      </c>
      <c r="DX157" s="401">
        <v>294</v>
      </c>
      <c r="DY157" s="401">
        <v>1000</v>
      </c>
      <c r="DZ157" s="401">
        <v>0</v>
      </c>
      <c r="EA157" s="401">
        <v>0</v>
      </c>
      <c r="EB157" s="401">
        <v>0</v>
      </c>
      <c r="EC157" s="401">
        <v>24552</v>
      </c>
      <c r="ED157" s="401">
        <v>-16927</v>
      </c>
      <c r="EE157" s="401">
        <v>1000</v>
      </c>
      <c r="EF157" s="401">
        <v>0</v>
      </c>
      <c r="EG157" s="401">
        <v>15000</v>
      </c>
      <c r="EH157" s="401">
        <v>0</v>
      </c>
      <c r="EI157" s="401">
        <v>18000</v>
      </c>
      <c r="EJ157" s="401">
        <v>0</v>
      </c>
    </row>
    <row r="158" spans="1:140" x14ac:dyDescent="0.35">
      <c r="A158" s="398" t="s">
        <v>1319</v>
      </c>
      <c r="B158" s="401">
        <v>0</v>
      </c>
      <c r="C158" s="401">
        <v>0</v>
      </c>
      <c r="D158" s="401">
        <v>0</v>
      </c>
      <c r="E158" s="401">
        <v>0</v>
      </c>
      <c r="F158" s="401">
        <v>0</v>
      </c>
      <c r="G158" s="401">
        <v>0</v>
      </c>
      <c r="H158" s="401">
        <v>0</v>
      </c>
      <c r="I158" s="401">
        <v>0</v>
      </c>
      <c r="J158" s="401">
        <v>0</v>
      </c>
      <c r="K158" s="401">
        <v>0</v>
      </c>
      <c r="L158" s="401">
        <v>0</v>
      </c>
      <c r="M158" s="401">
        <v>0</v>
      </c>
      <c r="N158" s="401">
        <v>0</v>
      </c>
      <c r="O158" s="401">
        <v>0</v>
      </c>
      <c r="P158" s="401">
        <v>0</v>
      </c>
      <c r="Q158" s="401">
        <v>250</v>
      </c>
      <c r="R158" s="401">
        <v>0</v>
      </c>
      <c r="S158" s="401">
        <v>0</v>
      </c>
      <c r="T158" s="401">
        <v>0</v>
      </c>
      <c r="U158" s="401">
        <v>0</v>
      </c>
      <c r="V158" s="401">
        <v>0</v>
      </c>
      <c r="W158" s="401">
        <v>0</v>
      </c>
      <c r="X158" s="401">
        <v>0</v>
      </c>
      <c r="Y158" s="401">
        <v>0</v>
      </c>
      <c r="Z158" s="401">
        <v>0</v>
      </c>
      <c r="AA158" s="401">
        <v>0</v>
      </c>
      <c r="AB158" s="401">
        <v>0</v>
      </c>
      <c r="AC158" s="401">
        <v>0</v>
      </c>
      <c r="AD158" s="401">
        <v>0</v>
      </c>
      <c r="AE158" s="401">
        <v>0</v>
      </c>
      <c r="AF158" s="401">
        <v>0</v>
      </c>
      <c r="AG158" s="401">
        <v>0</v>
      </c>
      <c r="AH158" s="401">
        <v>0</v>
      </c>
      <c r="AI158" s="401">
        <v>0</v>
      </c>
      <c r="AJ158" s="401">
        <v>0</v>
      </c>
      <c r="AK158" s="401">
        <v>0</v>
      </c>
      <c r="AL158" s="401">
        <v>0</v>
      </c>
      <c r="AM158" s="401">
        <v>0</v>
      </c>
      <c r="AN158" s="401">
        <v>0</v>
      </c>
      <c r="AO158" s="401">
        <v>0</v>
      </c>
      <c r="AP158" s="401">
        <v>3380</v>
      </c>
      <c r="AQ158" s="401">
        <v>0</v>
      </c>
      <c r="AR158" s="401">
        <v>0</v>
      </c>
      <c r="AS158" s="401">
        <v>0</v>
      </c>
      <c r="AT158" s="401">
        <v>0</v>
      </c>
      <c r="AU158" s="401">
        <v>9813</v>
      </c>
      <c r="AV158" s="401">
        <v>3597</v>
      </c>
      <c r="AW158" s="401">
        <v>0</v>
      </c>
      <c r="AX158" s="401">
        <v>100</v>
      </c>
      <c r="AY158" s="401">
        <v>0</v>
      </c>
      <c r="AZ158" s="401">
        <v>0</v>
      </c>
      <c r="BA158" s="401">
        <v>0</v>
      </c>
      <c r="BB158" s="401">
        <v>0</v>
      </c>
      <c r="BC158" s="401">
        <v>0</v>
      </c>
      <c r="BD158" s="401">
        <v>0</v>
      </c>
      <c r="BE158" s="401">
        <v>0</v>
      </c>
      <c r="BF158" s="401">
        <v>0</v>
      </c>
      <c r="BG158" s="401">
        <v>0</v>
      </c>
      <c r="BH158" s="401">
        <v>0</v>
      </c>
      <c r="BI158" s="401">
        <v>0</v>
      </c>
      <c r="BJ158" s="401">
        <v>0</v>
      </c>
      <c r="BK158" s="401">
        <v>0</v>
      </c>
      <c r="BL158" s="401">
        <v>0</v>
      </c>
      <c r="BM158" s="401">
        <v>0</v>
      </c>
      <c r="BN158" s="401">
        <v>0</v>
      </c>
      <c r="BO158" s="401">
        <v>0</v>
      </c>
      <c r="BP158" s="401">
        <v>0</v>
      </c>
      <c r="BQ158" s="401">
        <v>66</v>
      </c>
      <c r="BR158" s="401">
        <v>0</v>
      </c>
      <c r="BS158" s="401">
        <v>0</v>
      </c>
      <c r="BT158" s="401">
        <v>75</v>
      </c>
      <c r="BU158" s="401">
        <v>0</v>
      </c>
      <c r="BV158" s="401">
        <v>0</v>
      </c>
      <c r="BW158" s="401">
        <v>0</v>
      </c>
      <c r="BX158" s="401">
        <v>0</v>
      </c>
      <c r="BY158" s="401">
        <v>0</v>
      </c>
      <c r="BZ158" s="401">
        <v>0</v>
      </c>
      <c r="CA158" s="401">
        <v>0</v>
      </c>
      <c r="CB158" s="401">
        <v>0</v>
      </c>
      <c r="CC158" s="401">
        <v>0</v>
      </c>
      <c r="CD158" s="401">
        <v>0</v>
      </c>
      <c r="CE158" s="401">
        <v>720</v>
      </c>
      <c r="CF158" s="401">
        <v>0</v>
      </c>
      <c r="CG158" s="401">
        <v>0</v>
      </c>
      <c r="CH158" s="401">
        <v>0</v>
      </c>
      <c r="CI158" s="401">
        <v>0</v>
      </c>
      <c r="CJ158" s="401">
        <v>0</v>
      </c>
      <c r="CK158" s="401">
        <v>0</v>
      </c>
      <c r="CL158" s="401">
        <v>0</v>
      </c>
      <c r="CM158" s="401">
        <v>0</v>
      </c>
      <c r="CN158" s="401">
        <v>0</v>
      </c>
      <c r="CO158" s="401">
        <v>0</v>
      </c>
      <c r="CP158" s="401">
        <v>0</v>
      </c>
      <c r="CQ158" s="401">
        <v>0</v>
      </c>
      <c r="CR158" s="401">
        <v>0</v>
      </c>
      <c r="CS158" s="401">
        <v>0</v>
      </c>
      <c r="CT158" s="401">
        <v>1591</v>
      </c>
      <c r="CU158" s="401">
        <v>8400</v>
      </c>
      <c r="CV158" s="401">
        <v>0</v>
      </c>
      <c r="CW158" s="401">
        <v>400</v>
      </c>
      <c r="CX158" s="401">
        <v>26071</v>
      </c>
      <c r="CY158" s="401">
        <v>0</v>
      </c>
      <c r="CZ158" s="401">
        <v>0</v>
      </c>
      <c r="DA158" s="401">
        <v>0</v>
      </c>
      <c r="DB158" s="401">
        <v>0</v>
      </c>
      <c r="DC158" s="401">
        <v>0</v>
      </c>
      <c r="DD158" s="401">
        <v>0</v>
      </c>
      <c r="DE158" s="401">
        <v>0</v>
      </c>
      <c r="DF158" s="401">
        <v>0</v>
      </c>
      <c r="DG158" s="401">
        <v>0</v>
      </c>
      <c r="DH158" s="401">
        <v>0</v>
      </c>
      <c r="DI158" s="401">
        <v>647</v>
      </c>
      <c r="DJ158" s="401">
        <v>0</v>
      </c>
      <c r="DK158" s="401">
        <v>0</v>
      </c>
      <c r="DL158" s="401">
        <v>0</v>
      </c>
      <c r="DM158" s="401">
        <v>0</v>
      </c>
      <c r="DN158" s="401">
        <v>0</v>
      </c>
      <c r="DO158" s="401">
        <v>0</v>
      </c>
      <c r="DP158" s="401">
        <v>0</v>
      </c>
      <c r="DQ158" s="401">
        <v>0</v>
      </c>
      <c r="DR158" s="401">
        <v>45372</v>
      </c>
      <c r="DS158" s="401">
        <v>0</v>
      </c>
      <c r="DT158" s="401">
        <v>8293</v>
      </c>
      <c r="DU158" s="401">
        <v>1445</v>
      </c>
      <c r="DV158" s="401">
        <v>0</v>
      </c>
      <c r="DW158" s="401">
        <v>20049</v>
      </c>
      <c r="DX158" s="401">
        <v>1404</v>
      </c>
      <c r="DY158" s="401">
        <v>0</v>
      </c>
      <c r="DZ158" s="401">
        <v>0</v>
      </c>
      <c r="EA158" s="401">
        <v>0</v>
      </c>
      <c r="EB158" s="401">
        <v>0</v>
      </c>
      <c r="EC158" s="401">
        <v>60342</v>
      </c>
      <c r="ED158" s="401">
        <v>-9781</v>
      </c>
      <c r="EE158" s="401">
        <v>0</v>
      </c>
      <c r="EF158" s="401">
        <v>0</v>
      </c>
      <c r="EG158" s="401">
        <v>25000</v>
      </c>
      <c r="EH158" s="401">
        <v>0</v>
      </c>
      <c r="EI158" s="401">
        <v>29000</v>
      </c>
      <c r="EJ158" s="401">
        <v>0</v>
      </c>
    </row>
    <row r="159" spans="1:140" x14ac:dyDescent="0.35">
      <c r="A159" s="398" t="s">
        <v>1606</v>
      </c>
      <c r="B159" s="401">
        <v>0</v>
      </c>
      <c r="C159" s="401">
        <v>0</v>
      </c>
      <c r="D159" s="401">
        <v>0</v>
      </c>
      <c r="E159" s="401">
        <v>0</v>
      </c>
      <c r="F159" s="401">
        <v>0</v>
      </c>
      <c r="G159" s="401">
        <v>0</v>
      </c>
      <c r="H159" s="401">
        <v>0</v>
      </c>
      <c r="I159" s="401">
        <v>0</v>
      </c>
      <c r="J159" s="401">
        <v>0</v>
      </c>
      <c r="K159" s="401">
        <v>0</v>
      </c>
      <c r="L159" s="401">
        <v>0</v>
      </c>
      <c r="M159" s="401">
        <v>0</v>
      </c>
      <c r="N159" s="401">
        <v>1107</v>
      </c>
      <c r="O159" s="401">
        <v>0</v>
      </c>
      <c r="P159" s="401">
        <v>0</v>
      </c>
      <c r="Q159" s="401">
        <v>0</v>
      </c>
      <c r="R159" s="401">
        <v>0</v>
      </c>
      <c r="S159" s="401">
        <v>0</v>
      </c>
      <c r="T159" s="401">
        <v>0</v>
      </c>
      <c r="U159" s="401">
        <v>0</v>
      </c>
      <c r="V159" s="401">
        <v>0</v>
      </c>
      <c r="W159" s="401">
        <v>0</v>
      </c>
      <c r="X159" s="401">
        <v>0</v>
      </c>
      <c r="Y159" s="401">
        <v>0</v>
      </c>
      <c r="Z159" s="401">
        <v>0</v>
      </c>
      <c r="AA159" s="401">
        <v>0</v>
      </c>
      <c r="AB159" s="401">
        <v>0</v>
      </c>
      <c r="AC159" s="401">
        <v>0</v>
      </c>
      <c r="AD159" s="401">
        <v>0</v>
      </c>
      <c r="AE159" s="401">
        <v>0</v>
      </c>
      <c r="AF159" s="401">
        <v>0</v>
      </c>
      <c r="AG159" s="401">
        <v>0</v>
      </c>
      <c r="AH159" s="401">
        <v>0</v>
      </c>
      <c r="AI159" s="401">
        <v>0</v>
      </c>
      <c r="AJ159" s="401">
        <v>0</v>
      </c>
      <c r="AK159" s="401">
        <v>0</v>
      </c>
      <c r="AL159" s="401">
        <v>0</v>
      </c>
      <c r="AM159" s="401">
        <v>0</v>
      </c>
      <c r="AN159" s="401">
        <v>0</v>
      </c>
      <c r="AO159" s="401">
        <v>21575</v>
      </c>
      <c r="AP159" s="401">
        <v>2360</v>
      </c>
      <c r="AQ159" s="401">
        <v>2481</v>
      </c>
      <c r="AR159" s="401">
        <v>2246</v>
      </c>
      <c r="AS159" s="401">
        <v>0</v>
      </c>
      <c r="AT159" s="401">
        <v>0</v>
      </c>
      <c r="AU159" s="401">
        <v>0</v>
      </c>
      <c r="AV159" s="401">
        <v>0</v>
      </c>
      <c r="AW159" s="401">
        <v>0</v>
      </c>
      <c r="AX159" s="401">
        <v>0</v>
      </c>
      <c r="AY159" s="401">
        <v>0</v>
      </c>
      <c r="AZ159" s="401">
        <v>0</v>
      </c>
      <c r="BA159" s="401">
        <v>0</v>
      </c>
      <c r="BB159" s="401">
        <v>0</v>
      </c>
      <c r="BC159" s="401">
        <v>0</v>
      </c>
      <c r="BD159" s="401">
        <v>0</v>
      </c>
      <c r="BE159" s="401">
        <v>0</v>
      </c>
      <c r="BF159" s="401">
        <v>0</v>
      </c>
      <c r="BG159" s="401">
        <v>0</v>
      </c>
      <c r="BH159" s="401">
        <v>0</v>
      </c>
      <c r="BI159" s="401">
        <v>0</v>
      </c>
      <c r="BJ159" s="401">
        <v>0</v>
      </c>
      <c r="BK159" s="401">
        <v>0</v>
      </c>
      <c r="BL159" s="401">
        <v>0</v>
      </c>
      <c r="BM159" s="401">
        <v>0</v>
      </c>
      <c r="BN159" s="401">
        <v>0</v>
      </c>
      <c r="BO159" s="401">
        <v>0</v>
      </c>
      <c r="BP159" s="401">
        <v>6</v>
      </c>
      <c r="BQ159" s="401">
        <v>0</v>
      </c>
      <c r="BR159" s="401">
        <v>0</v>
      </c>
      <c r="BS159" s="401">
        <v>0</v>
      </c>
      <c r="BT159" s="401">
        <v>0</v>
      </c>
      <c r="BU159" s="401">
        <v>0</v>
      </c>
      <c r="BV159" s="401">
        <v>0</v>
      </c>
      <c r="BW159" s="401">
        <v>0</v>
      </c>
      <c r="BX159" s="401">
        <v>0</v>
      </c>
      <c r="BY159" s="401">
        <v>0</v>
      </c>
      <c r="BZ159" s="401">
        <v>0</v>
      </c>
      <c r="CA159" s="401">
        <v>0</v>
      </c>
      <c r="CB159" s="401">
        <v>0</v>
      </c>
      <c r="CC159" s="401">
        <v>0</v>
      </c>
      <c r="CD159" s="401">
        <v>0</v>
      </c>
      <c r="CE159" s="401">
        <v>0</v>
      </c>
      <c r="CF159" s="401">
        <v>0</v>
      </c>
      <c r="CG159" s="401">
        <v>0</v>
      </c>
      <c r="CH159" s="401">
        <v>0</v>
      </c>
      <c r="CI159" s="401">
        <v>0</v>
      </c>
      <c r="CJ159" s="401">
        <v>0</v>
      </c>
      <c r="CK159" s="401">
        <v>0</v>
      </c>
      <c r="CL159" s="401">
        <v>0</v>
      </c>
      <c r="CM159" s="401">
        <v>0</v>
      </c>
      <c r="CN159" s="401">
        <v>0</v>
      </c>
      <c r="CO159" s="401">
        <v>0</v>
      </c>
      <c r="CP159" s="401">
        <v>0</v>
      </c>
      <c r="CQ159" s="401">
        <v>0</v>
      </c>
      <c r="CR159" s="401">
        <v>0</v>
      </c>
      <c r="CS159" s="401">
        <v>0</v>
      </c>
      <c r="CT159" s="401">
        <v>0</v>
      </c>
      <c r="CU159" s="401">
        <v>0</v>
      </c>
      <c r="CV159" s="401">
        <v>0</v>
      </c>
      <c r="CW159" s="401">
        <v>246</v>
      </c>
      <c r="CX159" s="401">
        <v>0</v>
      </c>
      <c r="CY159" s="401">
        <v>0</v>
      </c>
      <c r="CZ159" s="401">
        <v>0</v>
      </c>
      <c r="DA159" s="401">
        <v>0</v>
      </c>
      <c r="DB159" s="401">
        <v>0</v>
      </c>
      <c r="DC159" s="401">
        <v>0</v>
      </c>
      <c r="DD159" s="401">
        <v>0</v>
      </c>
      <c r="DE159" s="401">
        <v>0</v>
      </c>
      <c r="DF159" s="401">
        <v>0</v>
      </c>
      <c r="DG159" s="401">
        <v>0</v>
      </c>
      <c r="DH159" s="401">
        <v>0</v>
      </c>
      <c r="DI159" s="401">
        <v>568</v>
      </c>
      <c r="DJ159" s="401">
        <v>4889</v>
      </c>
      <c r="DK159" s="401">
        <v>0</v>
      </c>
      <c r="DL159" s="401">
        <v>5571</v>
      </c>
      <c r="DM159" s="401">
        <v>0</v>
      </c>
      <c r="DN159" s="401">
        <v>1112</v>
      </c>
      <c r="DO159" s="401">
        <v>0</v>
      </c>
      <c r="DP159" s="401">
        <v>0</v>
      </c>
      <c r="DQ159" s="401">
        <v>0</v>
      </c>
      <c r="DR159" s="401">
        <v>10017</v>
      </c>
      <c r="DS159" s="401">
        <v>2231</v>
      </c>
      <c r="DT159" s="401">
        <v>19445</v>
      </c>
      <c r="DU159" s="401">
        <v>6875</v>
      </c>
      <c r="DV159" s="401">
        <v>0</v>
      </c>
      <c r="DW159" s="401">
        <v>156722</v>
      </c>
      <c r="DX159" s="401">
        <v>5949</v>
      </c>
      <c r="DY159" s="401">
        <v>113017</v>
      </c>
      <c r="DZ159" s="401">
        <v>3775</v>
      </c>
      <c r="EA159" s="401">
        <v>0</v>
      </c>
      <c r="EB159" s="401">
        <v>0</v>
      </c>
      <c r="EC159" s="401">
        <v>15168</v>
      </c>
      <c r="ED159" s="401">
        <v>-12795</v>
      </c>
      <c r="EE159" s="401">
        <v>113017</v>
      </c>
      <c r="EF159" s="401">
        <v>3775</v>
      </c>
      <c r="EG159" s="401">
        <v>124217</v>
      </c>
      <c r="EH159" s="401">
        <v>3120</v>
      </c>
      <c r="EI159" s="401">
        <v>130165</v>
      </c>
      <c r="EJ159" s="401">
        <v>4523</v>
      </c>
    </row>
    <row r="160" spans="1:140" x14ac:dyDescent="0.35">
      <c r="A160" s="398" t="s">
        <v>1714</v>
      </c>
      <c r="B160" s="401">
        <v>0</v>
      </c>
      <c r="C160" s="401">
        <v>0</v>
      </c>
      <c r="D160" s="401">
        <v>0</v>
      </c>
      <c r="E160" s="401">
        <v>0</v>
      </c>
      <c r="F160" s="401">
        <v>0</v>
      </c>
      <c r="G160" s="401">
        <v>0</v>
      </c>
      <c r="H160" s="401">
        <v>0</v>
      </c>
      <c r="I160" s="401">
        <v>0</v>
      </c>
      <c r="J160" s="401">
        <v>0</v>
      </c>
      <c r="K160" s="401">
        <v>0</v>
      </c>
      <c r="L160" s="401">
        <v>0</v>
      </c>
      <c r="M160" s="401">
        <v>0</v>
      </c>
      <c r="N160" s="401">
        <v>0</v>
      </c>
      <c r="O160" s="401">
        <v>0</v>
      </c>
      <c r="P160" s="401">
        <v>0</v>
      </c>
      <c r="Q160" s="401">
        <v>360</v>
      </c>
      <c r="R160" s="401">
        <v>0</v>
      </c>
      <c r="S160" s="401">
        <v>0</v>
      </c>
      <c r="T160" s="401">
        <v>0</v>
      </c>
      <c r="U160" s="401">
        <v>0</v>
      </c>
      <c r="V160" s="401">
        <v>0</v>
      </c>
      <c r="W160" s="401">
        <v>0</v>
      </c>
      <c r="X160" s="401">
        <v>0</v>
      </c>
      <c r="Y160" s="401">
        <v>0</v>
      </c>
      <c r="Z160" s="401">
        <v>0</v>
      </c>
      <c r="AA160" s="401">
        <v>0</v>
      </c>
      <c r="AB160" s="401">
        <v>0</v>
      </c>
      <c r="AC160" s="401">
        <v>0</v>
      </c>
      <c r="AD160" s="401">
        <v>0</v>
      </c>
      <c r="AE160" s="401">
        <v>0</v>
      </c>
      <c r="AF160" s="401">
        <v>0</v>
      </c>
      <c r="AG160" s="401">
        <v>0</v>
      </c>
      <c r="AH160" s="401">
        <v>0</v>
      </c>
      <c r="AI160" s="401">
        <v>0</v>
      </c>
      <c r="AJ160" s="401">
        <v>0</v>
      </c>
      <c r="AK160" s="401">
        <v>0</v>
      </c>
      <c r="AL160" s="401">
        <v>0</v>
      </c>
      <c r="AM160" s="401">
        <v>0</v>
      </c>
      <c r="AN160" s="401">
        <v>0</v>
      </c>
      <c r="AO160" s="401">
        <v>20755</v>
      </c>
      <c r="AP160" s="401">
        <v>911</v>
      </c>
      <c r="AQ160" s="401">
        <v>1801</v>
      </c>
      <c r="AR160" s="401">
        <v>1792</v>
      </c>
      <c r="AS160" s="401">
        <v>0</v>
      </c>
      <c r="AT160" s="401">
        <v>0</v>
      </c>
      <c r="AU160" s="401">
        <v>0</v>
      </c>
      <c r="AV160" s="401">
        <v>0</v>
      </c>
      <c r="AW160" s="401">
        <v>0</v>
      </c>
      <c r="AX160" s="401">
        <v>0</v>
      </c>
      <c r="AY160" s="401">
        <v>0</v>
      </c>
      <c r="AZ160" s="401">
        <v>0</v>
      </c>
      <c r="BA160" s="401">
        <v>0</v>
      </c>
      <c r="BB160" s="401">
        <v>0</v>
      </c>
      <c r="BC160" s="401">
        <v>0</v>
      </c>
      <c r="BD160" s="401">
        <v>0</v>
      </c>
      <c r="BE160" s="401">
        <v>0</v>
      </c>
      <c r="BF160" s="401">
        <v>0</v>
      </c>
      <c r="BG160" s="401">
        <v>0</v>
      </c>
      <c r="BH160" s="401">
        <v>0</v>
      </c>
      <c r="BI160" s="401">
        <v>0</v>
      </c>
      <c r="BJ160" s="401">
        <v>0</v>
      </c>
      <c r="BK160" s="401">
        <v>0</v>
      </c>
      <c r="BL160" s="401">
        <v>0</v>
      </c>
      <c r="BM160" s="401">
        <v>0</v>
      </c>
      <c r="BN160" s="401">
        <v>0</v>
      </c>
      <c r="BO160" s="401">
        <v>0</v>
      </c>
      <c r="BP160" s="401">
        <v>0</v>
      </c>
      <c r="BQ160" s="401">
        <v>0</v>
      </c>
      <c r="BR160" s="401">
        <v>0</v>
      </c>
      <c r="BS160" s="401">
        <v>0</v>
      </c>
      <c r="BT160" s="401">
        <v>0</v>
      </c>
      <c r="BU160" s="401">
        <v>0</v>
      </c>
      <c r="BV160" s="401">
        <v>0</v>
      </c>
      <c r="BW160" s="401">
        <v>0</v>
      </c>
      <c r="BX160" s="401">
        <v>0</v>
      </c>
      <c r="BY160" s="401">
        <v>0</v>
      </c>
      <c r="BZ160" s="401">
        <v>0</v>
      </c>
      <c r="CA160" s="401">
        <v>0</v>
      </c>
      <c r="CB160" s="401">
        <v>0</v>
      </c>
      <c r="CC160" s="401">
        <v>0</v>
      </c>
      <c r="CD160" s="401">
        <v>0</v>
      </c>
      <c r="CE160" s="401">
        <v>302</v>
      </c>
      <c r="CF160" s="401">
        <v>0</v>
      </c>
      <c r="CG160" s="401">
        <v>0</v>
      </c>
      <c r="CH160" s="401">
        <v>0</v>
      </c>
      <c r="CI160" s="401">
        <v>0</v>
      </c>
      <c r="CJ160" s="401">
        <v>0</v>
      </c>
      <c r="CK160" s="401">
        <v>0</v>
      </c>
      <c r="CL160" s="401">
        <v>0</v>
      </c>
      <c r="CM160" s="401">
        <v>0</v>
      </c>
      <c r="CN160" s="401">
        <v>0</v>
      </c>
      <c r="CO160" s="401">
        <v>0</v>
      </c>
      <c r="CP160" s="401">
        <v>0</v>
      </c>
      <c r="CQ160" s="401">
        <v>0</v>
      </c>
      <c r="CR160" s="401">
        <v>0</v>
      </c>
      <c r="CS160" s="401">
        <v>0</v>
      </c>
      <c r="CT160" s="401">
        <v>0</v>
      </c>
      <c r="CU160" s="401">
        <v>0</v>
      </c>
      <c r="CV160" s="401">
        <v>0</v>
      </c>
      <c r="CW160" s="401">
        <v>2800</v>
      </c>
      <c r="CX160" s="401">
        <v>0</v>
      </c>
      <c r="CY160" s="401">
        <v>0</v>
      </c>
      <c r="CZ160" s="401">
        <v>0</v>
      </c>
      <c r="DA160" s="401">
        <v>0</v>
      </c>
      <c r="DB160" s="401">
        <v>0</v>
      </c>
      <c r="DC160" s="401">
        <v>0</v>
      </c>
      <c r="DD160" s="401">
        <v>0</v>
      </c>
      <c r="DE160" s="401">
        <v>0</v>
      </c>
      <c r="DF160" s="401">
        <v>0</v>
      </c>
      <c r="DG160" s="401">
        <v>0</v>
      </c>
      <c r="DH160" s="401">
        <v>0</v>
      </c>
      <c r="DI160" s="401">
        <v>0</v>
      </c>
      <c r="DJ160" s="401">
        <v>0</v>
      </c>
      <c r="DK160" s="401">
        <v>0</v>
      </c>
      <c r="DL160" s="401">
        <v>2602</v>
      </c>
      <c r="DM160" s="401">
        <v>6917</v>
      </c>
      <c r="DN160" s="401">
        <v>0</v>
      </c>
      <c r="DO160" s="401">
        <v>0</v>
      </c>
      <c r="DP160" s="401">
        <v>0</v>
      </c>
      <c r="DQ160" s="401">
        <v>0</v>
      </c>
      <c r="DR160" s="401">
        <v>6061</v>
      </c>
      <c r="DS160" s="401">
        <v>800</v>
      </c>
      <c r="DT160" s="401">
        <v>5359</v>
      </c>
      <c r="DU160" s="401">
        <v>24219</v>
      </c>
      <c r="DV160" s="401">
        <v>0</v>
      </c>
      <c r="DW160" s="401">
        <v>125121</v>
      </c>
      <c r="DX160" s="401">
        <v>22265</v>
      </c>
      <c r="DY160" s="401">
        <v>109100</v>
      </c>
      <c r="DZ160" s="401">
        <v>23166</v>
      </c>
      <c r="EA160" s="401">
        <v>1017</v>
      </c>
      <c r="EB160" s="401">
        <v>712</v>
      </c>
      <c r="EC160" s="401">
        <v>50726</v>
      </c>
      <c r="ED160" s="401">
        <v>15902</v>
      </c>
      <c r="EE160" s="401">
        <v>110117</v>
      </c>
      <c r="EF160" s="401">
        <v>23878</v>
      </c>
      <c r="EG160" s="401">
        <v>128138</v>
      </c>
      <c r="EH160" s="401">
        <v>22894</v>
      </c>
      <c r="EI160" s="401">
        <v>213176</v>
      </c>
      <c r="EJ160" s="401">
        <v>94105</v>
      </c>
    </row>
    <row r="161" spans="1:140" x14ac:dyDescent="0.35">
      <c r="A161" s="398" t="s">
        <v>1906</v>
      </c>
      <c r="B161" s="401">
        <v>0</v>
      </c>
      <c r="C161" s="401">
        <v>0</v>
      </c>
      <c r="D161" s="401">
        <v>0</v>
      </c>
      <c r="E161" s="401">
        <v>0</v>
      </c>
      <c r="F161" s="401">
        <v>0</v>
      </c>
      <c r="G161" s="401">
        <v>0</v>
      </c>
      <c r="H161" s="401">
        <v>0</v>
      </c>
      <c r="I161" s="401">
        <v>0</v>
      </c>
      <c r="J161" s="401">
        <v>0</v>
      </c>
      <c r="K161" s="401">
        <v>0</v>
      </c>
      <c r="L161" s="401">
        <v>0</v>
      </c>
      <c r="M161" s="401">
        <v>0</v>
      </c>
      <c r="N161" s="401">
        <v>68</v>
      </c>
      <c r="O161" s="401">
        <v>0</v>
      </c>
      <c r="P161" s="401">
        <v>0</v>
      </c>
      <c r="Q161" s="401">
        <v>73</v>
      </c>
      <c r="R161" s="401">
        <v>0</v>
      </c>
      <c r="S161" s="401">
        <v>0</v>
      </c>
      <c r="T161" s="401">
        <v>0</v>
      </c>
      <c r="U161" s="401">
        <v>0</v>
      </c>
      <c r="V161" s="401">
        <v>0</v>
      </c>
      <c r="W161" s="401">
        <v>0</v>
      </c>
      <c r="X161" s="401">
        <v>0</v>
      </c>
      <c r="Y161" s="401">
        <v>0</v>
      </c>
      <c r="Z161" s="401">
        <v>0</v>
      </c>
      <c r="AA161" s="401">
        <v>0</v>
      </c>
      <c r="AB161" s="401">
        <v>0</v>
      </c>
      <c r="AC161" s="401">
        <v>0</v>
      </c>
      <c r="AD161" s="401">
        <v>0</v>
      </c>
      <c r="AE161" s="401">
        <v>0</v>
      </c>
      <c r="AF161" s="401">
        <v>0</v>
      </c>
      <c r="AG161" s="401">
        <v>0</v>
      </c>
      <c r="AH161" s="401">
        <v>0</v>
      </c>
      <c r="AI161" s="401">
        <v>0</v>
      </c>
      <c r="AJ161" s="401">
        <v>0</v>
      </c>
      <c r="AK161" s="401">
        <v>0</v>
      </c>
      <c r="AL161" s="401">
        <v>0</v>
      </c>
      <c r="AM161" s="401">
        <v>0</v>
      </c>
      <c r="AN161" s="401">
        <v>0</v>
      </c>
      <c r="AO161" s="401">
        <v>14571</v>
      </c>
      <c r="AP161" s="401">
        <v>2616</v>
      </c>
      <c r="AQ161" s="401">
        <v>1265</v>
      </c>
      <c r="AR161" s="401">
        <v>15</v>
      </c>
      <c r="AS161" s="401">
        <v>0</v>
      </c>
      <c r="AT161" s="401">
        <v>0</v>
      </c>
      <c r="AU161" s="401">
        <v>3959</v>
      </c>
      <c r="AV161" s="401">
        <v>0</v>
      </c>
      <c r="AW161" s="401">
        <v>0</v>
      </c>
      <c r="AX161" s="401">
        <v>221</v>
      </c>
      <c r="AY161" s="401">
        <v>0</v>
      </c>
      <c r="AZ161" s="401">
        <v>0</v>
      </c>
      <c r="BA161" s="401">
        <v>0</v>
      </c>
      <c r="BB161" s="401">
        <v>0</v>
      </c>
      <c r="BC161" s="401">
        <v>0</v>
      </c>
      <c r="BD161" s="401">
        <v>0</v>
      </c>
      <c r="BE161" s="401">
        <v>0</v>
      </c>
      <c r="BF161" s="401">
        <v>0</v>
      </c>
      <c r="BG161" s="401">
        <v>32</v>
      </c>
      <c r="BH161" s="401">
        <v>0</v>
      </c>
      <c r="BI161" s="401">
        <v>0</v>
      </c>
      <c r="BJ161" s="401">
        <v>0</v>
      </c>
      <c r="BK161" s="401">
        <v>0</v>
      </c>
      <c r="BL161" s="401">
        <v>0</v>
      </c>
      <c r="BM161" s="401">
        <v>0</v>
      </c>
      <c r="BN161" s="401">
        <v>0</v>
      </c>
      <c r="BO161" s="401">
        <v>0</v>
      </c>
      <c r="BP161" s="401">
        <v>0</v>
      </c>
      <c r="BQ161" s="401">
        <v>0</v>
      </c>
      <c r="BR161" s="401">
        <v>0</v>
      </c>
      <c r="BS161" s="401">
        <v>0</v>
      </c>
      <c r="BT161" s="401">
        <v>0</v>
      </c>
      <c r="BU161" s="401">
        <v>0</v>
      </c>
      <c r="BV161" s="401">
        <v>128</v>
      </c>
      <c r="BW161" s="401">
        <v>0</v>
      </c>
      <c r="BX161" s="401">
        <v>0</v>
      </c>
      <c r="BY161" s="401">
        <v>0</v>
      </c>
      <c r="BZ161" s="401">
        <v>0</v>
      </c>
      <c r="CA161" s="401">
        <v>0</v>
      </c>
      <c r="CB161" s="401">
        <v>0</v>
      </c>
      <c r="CC161" s="401">
        <v>0</v>
      </c>
      <c r="CD161" s="401">
        <v>0</v>
      </c>
      <c r="CE161" s="401">
        <v>80</v>
      </c>
      <c r="CF161" s="401">
        <v>0</v>
      </c>
      <c r="CG161" s="401">
        <v>0</v>
      </c>
      <c r="CH161" s="401">
        <v>0</v>
      </c>
      <c r="CI161" s="401">
        <v>0</v>
      </c>
      <c r="CJ161" s="401">
        <v>0</v>
      </c>
      <c r="CK161" s="401">
        <v>0</v>
      </c>
      <c r="CL161" s="401">
        <v>0</v>
      </c>
      <c r="CM161" s="401">
        <v>0</v>
      </c>
      <c r="CN161" s="401">
        <v>0</v>
      </c>
      <c r="CO161" s="401">
        <v>0</v>
      </c>
      <c r="CP161" s="401">
        <v>0</v>
      </c>
      <c r="CQ161" s="401">
        <v>0</v>
      </c>
      <c r="CR161" s="401">
        <v>0</v>
      </c>
      <c r="CS161" s="401">
        <v>0</v>
      </c>
      <c r="CT161" s="401">
        <v>0</v>
      </c>
      <c r="CU161" s="401">
        <v>0</v>
      </c>
      <c r="CV161" s="401">
        <v>0</v>
      </c>
      <c r="CW161" s="401">
        <v>0</v>
      </c>
      <c r="CX161" s="401">
        <v>692</v>
      </c>
      <c r="CY161" s="401">
        <v>0</v>
      </c>
      <c r="CZ161" s="401">
        <v>0</v>
      </c>
      <c r="DA161" s="401">
        <v>0</v>
      </c>
      <c r="DB161" s="401">
        <v>0</v>
      </c>
      <c r="DC161" s="401">
        <v>0</v>
      </c>
      <c r="DD161" s="401">
        <v>0</v>
      </c>
      <c r="DE161" s="401">
        <v>0</v>
      </c>
      <c r="DF161" s="401">
        <v>0</v>
      </c>
      <c r="DG161" s="401">
        <v>0</v>
      </c>
      <c r="DH161" s="401">
        <v>0</v>
      </c>
      <c r="DI161" s="401">
        <v>141</v>
      </c>
      <c r="DJ161" s="401">
        <v>0</v>
      </c>
      <c r="DK161" s="401">
        <v>0</v>
      </c>
      <c r="DL161" s="401">
        <v>520</v>
      </c>
      <c r="DM161" s="401">
        <v>0</v>
      </c>
      <c r="DN161" s="401">
        <v>0</v>
      </c>
      <c r="DO161" s="401">
        <v>0</v>
      </c>
      <c r="DP161" s="401">
        <v>0</v>
      </c>
      <c r="DQ161" s="401">
        <v>0</v>
      </c>
      <c r="DR161" s="401">
        <v>8273</v>
      </c>
      <c r="DS161" s="401">
        <v>977</v>
      </c>
      <c r="DT161" s="401">
        <v>12096</v>
      </c>
      <c r="DU161" s="401">
        <v>1770</v>
      </c>
      <c r="DV161" s="401">
        <v>0</v>
      </c>
      <c r="DW161" s="401">
        <v>94765</v>
      </c>
      <c r="DX161" s="401">
        <v>1451</v>
      </c>
      <c r="DY161" s="401">
        <v>77456</v>
      </c>
      <c r="DZ161" s="401">
        <v>10000</v>
      </c>
      <c r="EA161" s="401">
        <v>0</v>
      </c>
      <c r="EB161" s="401">
        <v>0</v>
      </c>
      <c r="EC161" s="401">
        <v>25967</v>
      </c>
      <c r="ED161" s="401">
        <v>3201</v>
      </c>
      <c r="EE161" s="401">
        <v>77456</v>
      </c>
      <c r="EF161" s="401">
        <v>10000</v>
      </c>
      <c r="EG161" s="401">
        <v>111000</v>
      </c>
      <c r="EH161" s="401">
        <v>0</v>
      </c>
      <c r="EI161" s="401">
        <v>115000</v>
      </c>
      <c r="EJ161" s="401">
        <v>0</v>
      </c>
    </row>
    <row r="162" spans="1:140" x14ac:dyDescent="0.35">
      <c r="A162" s="398" t="s">
        <v>1909</v>
      </c>
      <c r="B162" s="401">
        <v>0</v>
      </c>
      <c r="C162" s="401">
        <v>0</v>
      </c>
      <c r="D162" s="401">
        <v>0</v>
      </c>
      <c r="E162" s="401">
        <v>0</v>
      </c>
      <c r="F162" s="401">
        <v>0</v>
      </c>
      <c r="G162" s="401">
        <v>0</v>
      </c>
      <c r="H162" s="401">
        <v>0</v>
      </c>
      <c r="I162" s="401">
        <v>0</v>
      </c>
      <c r="J162" s="401">
        <v>0</v>
      </c>
      <c r="K162" s="401">
        <v>0</v>
      </c>
      <c r="L162" s="401">
        <v>0</v>
      </c>
      <c r="M162" s="401">
        <v>0</v>
      </c>
      <c r="N162" s="401">
        <v>0</v>
      </c>
      <c r="O162" s="401">
        <v>0</v>
      </c>
      <c r="P162" s="401">
        <v>0</v>
      </c>
      <c r="Q162" s="401">
        <v>245</v>
      </c>
      <c r="R162" s="401">
        <v>0</v>
      </c>
      <c r="S162" s="401">
        <v>0</v>
      </c>
      <c r="T162" s="401">
        <v>0</v>
      </c>
      <c r="U162" s="401">
        <v>0</v>
      </c>
      <c r="V162" s="401">
        <v>0</v>
      </c>
      <c r="W162" s="401">
        <v>0</v>
      </c>
      <c r="X162" s="401">
        <v>0</v>
      </c>
      <c r="Y162" s="401">
        <v>0</v>
      </c>
      <c r="Z162" s="401">
        <v>0</v>
      </c>
      <c r="AA162" s="401">
        <v>0</v>
      </c>
      <c r="AB162" s="401">
        <v>0</v>
      </c>
      <c r="AC162" s="401">
        <v>0</v>
      </c>
      <c r="AD162" s="401">
        <v>0</v>
      </c>
      <c r="AE162" s="401">
        <v>0</v>
      </c>
      <c r="AF162" s="401">
        <v>0</v>
      </c>
      <c r="AG162" s="401">
        <v>0</v>
      </c>
      <c r="AH162" s="401">
        <v>0</v>
      </c>
      <c r="AI162" s="401">
        <v>0</v>
      </c>
      <c r="AJ162" s="401">
        <v>0</v>
      </c>
      <c r="AK162" s="401">
        <v>0</v>
      </c>
      <c r="AL162" s="401">
        <v>0</v>
      </c>
      <c r="AM162" s="401">
        <v>0</v>
      </c>
      <c r="AN162" s="401">
        <v>0</v>
      </c>
      <c r="AO162" s="401">
        <v>21312</v>
      </c>
      <c r="AP162" s="401">
        <v>975</v>
      </c>
      <c r="AQ162" s="401">
        <v>0</v>
      </c>
      <c r="AR162" s="401">
        <v>700</v>
      </c>
      <c r="AS162" s="401">
        <v>0</v>
      </c>
      <c r="AT162" s="401">
        <v>0</v>
      </c>
      <c r="AU162" s="401">
        <v>623</v>
      </c>
      <c r="AV162" s="401">
        <v>0</v>
      </c>
      <c r="AW162" s="401">
        <v>0</v>
      </c>
      <c r="AX162" s="401">
        <v>0</v>
      </c>
      <c r="AY162" s="401">
        <v>0</v>
      </c>
      <c r="AZ162" s="401">
        <v>0</v>
      </c>
      <c r="BA162" s="401">
        <v>0</v>
      </c>
      <c r="BB162" s="401">
        <v>0</v>
      </c>
      <c r="BC162" s="401">
        <v>0</v>
      </c>
      <c r="BD162" s="401">
        <v>0</v>
      </c>
      <c r="BE162" s="401">
        <v>0</v>
      </c>
      <c r="BF162" s="401">
        <v>0</v>
      </c>
      <c r="BG162" s="401">
        <v>0</v>
      </c>
      <c r="BH162" s="401">
        <v>0</v>
      </c>
      <c r="BI162" s="401">
        <v>0</v>
      </c>
      <c r="BJ162" s="401">
        <v>0</v>
      </c>
      <c r="BK162" s="401">
        <v>0</v>
      </c>
      <c r="BL162" s="401">
        <v>0</v>
      </c>
      <c r="BM162" s="401">
        <v>0</v>
      </c>
      <c r="BN162" s="401">
        <v>0</v>
      </c>
      <c r="BO162" s="401">
        <v>0</v>
      </c>
      <c r="BP162" s="401">
        <v>0</v>
      </c>
      <c r="BQ162" s="401">
        <v>0</v>
      </c>
      <c r="BR162" s="401">
        <v>0</v>
      </c>
      <c r="BS162" s="401">
        <v>0</v>
      </c>
      <c r="BT162" s="401">
        <v>0</v>
      </c>
      <c r="BU162" s="401">
        <v>0</v>
      </c>
      <c r="BV162" s="401">
        <v>0</v>
      </c>
      <c r="BW162" s="401">
        <v>0</v>
      </c>
      <c r="BX162" s="401">
        <v>0</v>
      </c>
      <c r="BY162" s="401">
        <v>0</v>
      </c>
      <c r="BZ162" s="401">
        <v>0</v>
      </c>
      <c r="CA162" s="401">
        <v>0</v>
      </c>
      <c r="CB162" s="401">
        <v>0</v>
      </c>
      <c r="CC162" s="401">
        <v>0</v>
      </c>
      <c r="CD162" s="401">
        <v>0</v>
      </c>
      <c r="CE162" s="401">
        <v>405</v>
      </c>
      <c r="CF162" s="401">
        <v>0</v>
      </c>
      <c r="CG162" s="401">
        <v>0</v>
      </c>
      <c r="CH162" s="401">
        <v>1276</v>
      </c>
      <c r="CI162" s="401">
        <v>0</v>
      </c>
      <c r="CJ162" s="401">
        <v>0</v>
      </c>
      <c r="CK162" s="401">
        <v>0</v>
      </c>
      <c r="CL162" s="401">
        <v>0</v>
      </c>
      <c r="CM162" s="401">
        <v>0</v>
      </c>
      <c r="CN162" s="401">
        <v>0</v>
      </c>
      <c r="CO162" s="401">
        <v>0</v>
      </c>
      <c r="CP162" s="401">
        <v>0</v>
      </c>
      <c r="CQ162" s="401">
        <v>0</v>
      </c>
      <c r="CR162" s="401">
        <v>0</v>
      </c>
      <c r="CS162" s="401">
        <v>0</v>
      </c>
      <c r="CT162" s="401">
        <v>493</v>
      </c>
      <c r="CU162" s="401">
        <v>0</v>
      </c>
      <c r="CV162" s="401">
        <v>0</v>
      </c>
      <c r="CW162" s="401">
        <v>0</v>
      </c>
      <c r="CX162" s="401">
        <v>5398</v>
      </c>
      <c r="CY162" s="401">
        <v>0</v>
      </c>
      <c r="CZ162" s="401">
        <v>0</v>
      </c>
      <c r="DA162" s="401">
        <v>0</v>
      </c>
      <c r="DB162" s="401">
        <v>0</v>
      </c>
      <c r="DC162" s="401">
        <v>0</v>
      </c>
      <c r="DD162" s="401">
        <v>0</v>
      </c>
      <c r="DE162" s="401">
        <v>0</v>
      </c>
      <c r="DF162" s="401">
        <v>0</v>
      </c>
      <c r="DG162" s="401">
        <v>0</v>
      </c>
      <c r="DH162" s="401">
        <v>0</v>
      </c>
      <c r="DI162" s="401">
        <v>9980</v>
      </c>
      <c r="DJ162" s="401">
        <v>446</v>
      </c>
      <c r="DK162" s="401">
        <v>0</v>
      </c>
      <c r="DL162" s="401">
        <v>0</v>
      </c>
      <c r="DM162" s="401">
        <v>0</v>
      </c>
      <c r="DN162" s="401">
        <v>0</v>
      </c>
      <c r="DO162" s="401">
        <v>0</v>
      </c>
      <c r="DP162" s="401">
        <v>0</v>
      </c>
      <c r="DQ162" s="401">
        <v>0</v>
      </c>
      <c r="DR162" s="401">
        <v>6819</v>
      </c>
      <c r="DS162" s="401">
        <v>11175</v>
      </c>
      <c r="DT162" s="401">
        <v>15059</v>
      </c>
      <c r="DU162" s="401">
        <v>8800</v>
      </c>
      <c r="DV162" s="401">
        <v>0</v>
      </c>
      <c r="DW162" s="401">
        <v>99612</v>
      </c>
      <c r="DX162" s="401">
        <v>-9249</v>
      </c>
      <c r="DY162" s="401">
        <v>79769</v>
      </c>
      <c r="DZ162" s="401">
        <v>-3222</v>
      </c>
      <c r="EA162" s="401">
        <v>0</v>
      </c>
      <c r="EB162" s="401">
        <v>0</v>
      </c>
      <c r="EC162" s="401">
        <v>46297</v>
      </c>
      <c r="ED162" s="401">
        <v>-8519</v>
      </c>
      <c r="EE162" s="401">
        <v>79769</v>
      </c>
      <c r="EF162" s="401">
        <v>-3222</v>
      </c>
      <c r="EG162" s="401">
        <v>123000</v>
      </c>
      <c r="EH162" s="401">
        <v>1000</v>
      </c>
      <c r="EI162" s="401">
        <v>156000</v>
      </c>
      <c r="EJ162" s="401">
        <v>1000</v>
      </c>
    </row>
    <row r="163" spans="1:140" x14ac:dyDescent="0.35">
      <c r="A163" s="398" t="s">
        <v>2131</v>
      </c>
      <c r="B163" s="401">
        <v>0</v>
      </c>
      <c r="C163" s="401">
        <v>0</v>
      </c>
      <c r="D163" s="401">
        <v>0</v>
      </c>
      <c r="E163" s="401">
        <v>0</v>
      </c>
      <c r="F163" s="401">
        <v>0</v>
      </c>
      <c r="G163" s="401">
        <v>0</v>
      </c>
      <c r="H163" s="401">
        <v>0</v>
      </c>
      <c r="I163" s="401">
        <v>0</v>
      </c>
      <c r="J163" s="401">
        <v>0</v>
      </c>
      <c r="K163" s="401">
        <v>0</v>
      </c>
      <c r="L163" s="401">
        <v>0</v>
      </c>
      <c r="M163" s="401">
        <v>0</v>
      </c>
      <c r="N163" s="401">
        <v>0</v>
      </c>
      <c r="O163" s="401">
        <v>0</v>
      </c>
      <c r="P163" s="401">
        <v>0</v>
      </c>
      <c r="Q163" s="401">
        <v>0</v>
      </c>
      <c r="R163" s="401">
        <v>0</v>
      </c>
      <c r="S163" s="401">
        <v>0</v>
      </c>
      <c r="T163" s="401">
        <v>0</v>
      </c>
      <c r="U163" s="401">
        <v>0</v>
      </c>
      <c r="V163" s="401">
        <v>0</v>
      </c>
      <c r="W163" s="401">
        <v>0</v>
      </c>
      <c r="X163" s="401">
        <v>0</v>
      </c>
      <c r="Y163" s="401">
        <v>0</v>
      </c>
      <c r="Z163" s="401">
        <v>0</v>
      </c>
      <c r="AA163" s="401">
        <v>0</v>
      </c>
      <c r="AB163" s="401">
        <v>0</v>
      </c>
      <c r="AC163" s="401">
        <v>0</v>
      </c>
      <c r="AD163" s="401">
        <v>0</v>
      </c>
      <c r="AE163" s="401">
        <v>0</v>
      </c>
      <c r="AF163" s="401">
        <v>0</v>
      </c>
      <c r="AG163" s="401">
        <v>0</v>
      </c>
      <c r="AH163" s="401">
        <v>0</v>
      </c>
      <c r="AI163" s="401">
        <v>0</v>
      </c>
      <c r="AJ163" s="401">
        <v>0</v>
      </c>
      <c r="AK163" s="401">
        <v>0</v>
      </c>
      <c r="AL163" s="401">
        <v>0</v>
      </c>
      <c r="AM163" s="401">
        <v>0</v>
      </c>
      <c r="AN163" s="401">
        <v>0</v>
      </c>
      <c r="AO163" s="401">
        <v>0</v>
      </c>
      <c r="AP163" s="401">
        <v>10464</v>
      </c>
      <c r="AQ163" s="401">
        <v>60</v>
      </c>
      <c r="AR163" s="401">
        <v>2797</v>
      </c>
      <c r="AS163" s="401">
        <v>4722</v>
      </c>
      <c r="AT163" s="401">
        <v>0</v>
      </c>
      <c r="AU163" s="401">
        <v>1230</v>
      </c>
      <c r="AV163" s="401">
        <v>0</v>
      </c>
      <c r="AW163" s="401">
        <v>55</v>
      </c>
      <c r="AX163" s="401">
        <v>0</v>
      </c>
      <c r="AY163" s="401">
        <v>0</v>
      </c>
      <c r="AZ163" s="401">
        <v>0</v>
      </c>
      <c r="BA163" s="401">
        <v>23</v>
      </c>
      <c r="BB163" s="401">
        <v>339</v>
      </c>
      <c r="BC163" s="401">
        <v>0</v>
      </c>
      <c r="BD163" s="401">
        <v>0</v>
      </c>
      <c r="BE163" s="401">
        <v>0</v>
      </c>
      <c r="BF163" s="401">
        <v>0</v>
      </c>
      <c r="BG163" s="401">
        <v>0</v>
      </c>
      <c r="BH163" s="401">
        <v>0</v>
      </c>
      <c r="BI163" s="401">
        <v>0</v>
      </c>
      <c r="BJ163" s="401">
        <v>0</v>
      </c>
      <c r="BK163" s="401">
        <v>0</v>
      </c>
      <c r="BL163" s="401">
        <v>0</v>
      </c>
      <c r="BM163" s="401">
        <v>184</v>
      </c>
      <c r="BN163" s="401">
        <v>0</v>
      </c>
      <c r="BO163" s="401">
        <v>0</v>
      </c>
      <c r="BP163" s="401">
        <v>0</v>
      </c>
      <c r="BQ163" s="401">
        <v>0</v>
      </c>
      <c r="BR163" s="401">
        <v>0</v>
      </c>
      <c r="BS163" s="401">
        <v>0</v>
      </c>
      <c r="BT163" s="401">
        <v>0</v>
      </c>
      <c r="BU163" s="401">
        <v>0</v>
      </c>
      <c r="BV163" s="401">
        <v>0</v>
      </c>
      <c r="BW163" s="401">
        <v>0</v>
      </c>
      <c r="BX163" s="401">
        <v>0</v>
      </c>
      <c r="BY163" s="401">
        <v>0</v>
      </c>
      <c r="BZ163" s="401">
        <v>0</v>
      </c>
      <c r="CA163" s="401">
        <v>0</v>
      </c>
      <c r="CB163" s="401">
        <v>26</v>
      </c>
      <c r="CC163" s="401">
        <v>0</v>
      </c>
      <c r="CD163" s="401">
        <v>0</v>
      </c>
      <c r="CE163" s="401">
        <v>1952</v>
      </c>
      <c r="CF163" s="401">
        <v>0</v>
      </c>
      <c r="CG163" s="401">
        <v>0</v>
      </c>
      <c r="CH163" s="401">
        <v>0</v>
      </c>
      <c r="CI163" s="401">
        <v>0</v>
      </c>
      <c r="CJ163" s="401">
        <v>0</v>
      </c>
      <c r="CK163" s="401">
        <v>0</v>
      </c>
      <c r="CL163" s="401">
        <v>0</v>
      </c>
      <c r="CM163" s="401">
        <v>0</v>
      </c>
      <c r="CN163" s="401">
        <v>0</v>
      </c>
      <c r="CO163" s="401">
        <v>0</v>
      </c>
      <c r="CP163" s="401">
        <v>0</v>
      </c>
      <c r="CQ163" s="401">
        <v>0</v>
      </c>
      <c r="CR163" s="401">
        <v>0</v>
      </c>
      <c r="CS163" s="401">
        <v>0</v>
      </c>
      <c r="CT163" s="401">
        <v>0</v>
      </c>
      <c r="CU163" s="401">
        <v>0</v>
      </c>
      <c r="CV163" s="401">
        <v>0</v>
      </c>
      <c r="CW163" s="401">
        <v>5247</v>
      </c>
      <c r="CX163" s="401">
        <v>3374</v>
      </c>
      <c r="CY163" s="401">
        <v>4772</v>
      </c>
      <c r="CZ163" s="401">
        <v>0</v>
      </c>
      <c r="DA163" s="401">
        <v>0</v>
      </c>
      <c r="DB163" s="401">
        <v>0</v>
      </c>
      <c r="DC163" s="401">
        <v>0</v>
      </c>
      <c r="DD163" s="401">
        <v>0</v>
      </c>
      <c r="DE163" s="401">
        <v>0</v>
      </c>
      <c r="DF163" s="401">
        <v>0</v>
      </c>
      <c r="DG163" s="401">
        <v>0</v>
      </c>
      <c r="DH163" s="401">
        <v>0</v>
      </c>
      <c r="DI163" s="401">
        <v>358</v>
      </c>
      <c r="DJ163" s="401">
        <v>0</v>
      </c>
      <c r="DK163" s="401">
        <v>0</v>
      </c>
      <c r="DL163" s="401">
        <v>0</v>
      </c>
      <c r="DM163" s="401">
        <v>0</v>
      </c>
      <c r="DN163" s="401">
        <v>0</v>
      </c>
      <c r="DO163" s="401">
        <v>0</v>
      </c>
      <c r="DP163" s="401">
        <v>0</v>
      </c>
      <c r="DQ163" s="401">
        <v>0</v>
      </c>
      <c r="DR163" s="401">
        <v>20730</v>
      </c>
      <c r="DS163" s="401">
        <v>450</v>
      </c>
      <c r="DT163" s="401">
        <v>9393</v>
      </c>
      <c r="DU163" s="401">
        <v>143</v>
      </c>
      <c r="DV163" s="401">
        <v>0</v>
      </c>
      <c r="DW163" s="401">
        <v>36340</v>
      </c>
      <c r="DX163" s="401">
        <v>-866</v>
      </c>
      <c r="DY163" s="401">
        <v>19155</v>
      </c>
      <c r="DZ163" s="401">
        <v>-2345</v>
      </c>
      <c r="EA163" s="401">
        <v>0</v>
      </c>
      <c r="EB163" s="401">
        <v>0</v>
      </c>
      <c r="EC163" s="401">
        <v>13000</v>
      </c>
      <c r="ED163" s="401">
        <v>0</v>
      </c>
      <c r="EE163" s="401">
        <v>19155</v>
      </c>
      <c r="EF163" s="401">
        <v>-2345</v>
      </c>
      <c r="EG163" s="401">
        <v>24155</v>
      </c>
      <c r="EH163" s="401">
        <v>-2345</v>
      </c>
      <c r="EI163" s="401">
        <v>29155</v>
      </c>
      <c r="EJ163" s="401">
        <v>-2345</v>
      </c>
    </row>
    <row r="164" spans="1:140" x14ac:dyDescent="0.35">
      <c r="A164" s="398" t="s">
        <v>1093</v>
      </c>
      <c r="B164" s="401">
        <v>0</v>
      </c>
      <c r="C164" s="401">
        <v>0</v>
      </c>
      <c r="D164" s="401">
        <v>0</v>
      </c>
      <c r="E164" s="401">
        <v>0</v>
      </c>
      <c r="F164" s="401">
        <v>0</v>
      </c>
      <c r="G164" s="401">
        <v>0</v>
      </c>
      <c r="H164" s="401">
        <v>0</v>
      </c>
      <c r="I164" s="401">
        <v>0</v>
      </c>
      <c r="J164" s="401">
        <v>0</v>
      </c>
      <c r="K164" s="401">
        <v>0</v>
      </c>
      <c r="L164" s="401">
        <v>0</v>
      </c>
      <c r="M164" s="401">
        <v>0</v>
      </c>
      <c r="N164" s="401">
        <v>88</v>
      </c>
      <c r="O164" s="401">
        <v>0</v>
      </c>
      <c r="P164" s="401">
        <v>0</v>
      </c>
      <c r="Q164" s="401">
        <v>145</v>
      </c>
      <c r="R164" s="401">
        <v>0</v>
      </c>
      <c r="S164" s="401">
        <v>0</v>
      </c>
      <c r="T164" s="401">
        <v>0</v>
      </c>
      <c r="U164" s="401">
        <v>0</v>
      </c>
      <c r="V164" s="401">
        <v>0</v>
      </c>
      <c r="W164" s="401">
        <v>0</v>
      </c>
      <c r="X164" s="401">
        <v>0</v>
      </c>
      <c r="Y164" s="401">
        <v>0</v>
      </c>
      <c r="Z164" s="401">
        <v>0</v>
      </c>
      <c r="AA164" s="401">
        <v>0</v>
      </c>
      <c r="AB164" s="401">
        <v>0</v>
      </c>
      <c r="AC164" s="401">
        <v>0</v>
      </c>
      <c r="AD164" s="401">
        <v>0</v>
      </c>
      <c r="AE164" s="401">
        <v>0</v>
      </c>
      <c r="AF164" s="401">
        <v>0</v>
      </c>
      <c r="AG164" s="401">
        <v>0</v>
      </c>
      <c r="AH164" s="401">
        <v>0</v>
      </c>
      <c r="AI164" s="401">
        <v>0</v>
      </c>
      <c r="AJ164" s="401">
        <v>0</v>
      </c>
      <c r="AK164" s="401">
        <v>0</v>
      </c>
      <c r="AL164" s="401">
        <v>0</v>
      </c>
      <c r="AM164" s="401">
        <v>265</v>
      </c>
      <c r="AN164" s="401">
        <v>0</v>
      </c>
      <c r="AO164" s="401">
        <v>0</v>
      </c>
      <c r="AP164" s="401">
        <v>1330</v>
      </c>
      <c r="AQ164" s="401">
        <v>46</v>
      </c>
      <c r="AR164" s="401">
        <v>0</v>
      </c>
      <c r="AS164" s="401">
        <v>0</v>
      </c>
      <c r="AT164" s="401">
        <v>0</v>
      </c>
      <c r="AU164" s="401">
        <v>2463</v>
      </c>
      <c r="AV164" s="401">
        <v>0</v>
      </c>
      <c r="AW164" s="401">
        <v>0</v>
      </c>
      <c r="AX164" s="401">
        <v>0</v>
      </c>
      <c r="AY164" s="401">
        <v>0</v>
      </c>
      <c r="AZ164" s="401">
        <v>0</v>
      </c>
      <c r="BA164" s="401">
        <v>0</v>
      </c>
      <c r="BB164" s="401">
        <v>0</v>
      </c>
      <c r="BC164" s="401">
        <v>0</v>
      </c>
      <c r="BD164" s="401">
        <v>0</v>
      </c>
      <c r="BE164" s="401">
        <v>0</v>
      </c>
      <c r="BF164" s="401">
        <v>0</v>
      </c>
      <c r="BG164" s="401">
        <v>0</v>
      </c>
      <c r="BH164" s="401">
        <v>0</v>
      </c>
      <c r="BI164" s="401">
        <v>0</v>
      </c>
      <c r="BJ164" s="401">
        <v>0</v>
      </c>
      <c r="BK164" s="401">
        <v>0</v>
      </c>
      <c r="BL164" s="401">
        <v>0</v>
      </c>
      <c r="BM164" s="401">
        <v>0</v>
      </c>
      <c r="BN164" s="401">
        <v>0</v>
      </c>
      <c r="BO164" s="401">
        <v>0</v>
      </c>
      <c r="BP164" s="401">
        <v>0</v>
      </c>
      <c r="BQ164" s="401">
        <v>0</v>
      </c>
      <c r="BR164" s="401">
        <v>0</v>
      </c>
      <c r="BS164" s="401">
        <v>0</v>
      </c>
      <c r="BT164" s="401">
        <v>0</v>
      </c>
      <c r="BU164" s="401">
        <v>0</v>
      </c>
      <c r="BV164" s="401">
        <v>0</v>
      </c>
      <c r="BW164" s="401">
        <v>0</v>
      </c>
      <c r="BX164" s="401">
        <v>0</v>
      </c>
      <c r="BY164" s="401">
        <v>0</v>
      </c>
      <c r="BZ164" s="401">
        <v>0</v>
      </c>
      <c r="CA164" s="401">
        <v>0</v>
      </c>
      <c r="CB164" s="401">
        <v>0</v>
      </c>
      <c r="CC164" s="401">
        <v>0</v>
      </c>
      <c r="CD164" s="401">
        <v>0</v>
      </c>
      <c r="CE164" s="401">
        <v>871</v>
      </c>
      <c r="CF164" s="401">
        <v>0</v>
      </c>
      <c r="CG164" s="401">
        <v>0</v>
      </c>
      <c r="CH164" s="401">
        <v>0</v>
      </c>
      <c r="CI164" s="401">
        <v>0</v>
      </c>
      <c r="CJ164" s="401">
        <v>0</v>
      </c>
      <c r="CK164" s="401">
        <v>0</v>
      </c>
      <c r="CL164" s="401">
        <v>0</v>
      </c>
      <c r="CM164" s="401">
        <v>0</v>
      </c>
      <c r="CN164" s="401">
        <v>0</v>
      </c>
      <c r="CO164" s="401">
        <v>0</v>
      </c>
      <c r="CP164" s="401">
        <v>0</v>
      </c>
      <c r="CQ164" s="401">
        <v>0</v>
      </c>
      <c r="CR164" s="401">
        <v>0</v>
      </c>
      <c r="CS164" s="401">
        <v>0</v>
      </c>
      <c r="CT164" s="401">
        <v>0</v>
      </c>
      <c r="CU164" s="401">
        <v>0</v>
      </c>
      <c r="CV164" s="401">
        <v>0</v>
      </c>
      <c r="CW164" s="401">
        <v>1000</v>
      </c>
      <c r="CX164" s="401">
        <v>1422</v>
      </c>
      <c r="CY164" s="401">
        <v>0</v>
      </c>
      <c r="CZ164" s="401">
        <v>0</v>
      </c>
      <c r="DA164" s="401">
        <v>0</v>
      </c>
      <c r="DB164" s="401">
        <v>0</v>
      </c>
      <c r="DC164" s="401">
        <v>0</v>
      </c>
      <c r="DD164" s="401">
        <v>0</v>
      </c>
      <c r="DE164" s="401">
        <v>0</v>
      </c>
      <c r="DF164" s="401">
        <v>0</v>
      </c>
      <c r="DG164" s="401">
        <v>0</v>
      </c>
      <c r="DH164" s="401">
        <v>0</v>
      </c>
      <c r="DI164" s="401">
        <v>436</v>
      </c>
      <c r="DJ164" s="401">
        <v>0</v>
      </c>
      <c r="DK164" s="401">
        <v>0</v>
      </c>
      <c r="DL164" s="401">
        <v>100</v>
      </c>
      <c r="DM164" s="401">
        <v>4208</v>
      </c>
      <c r="DN164" s="401">
        <v>8600</v>
      </c>
      <c r="DO164" s="401">
        <v>0</v>
      </c>
      <c r="DP164" s="401">
        <v>0</v>
      </c>
      <c r="DQ164" s="401">
        <v>0</v>
      </c>
      <c r="DR164" s="401">
        <v>4057</v>
      </c>
      <c r="DS164" s="401">
        <v>7408</v>
      </c>
      <c r="DT164" s="401">
        <v>863</v>
      </c>
      <c r="DU164" s="401">
        <v>0</v>
      </c>
      <c r="DV164" s="401">
        <v>0</v>
      </c>
      <c r="DW164" s="401">
        <v>9869</v>
      </c>
      <c r="DX164" s="401">
        <v>-2709</v>
      </c>
      <c r="DY164" s="401">
        <v>0</v>
      </c>
      <c r="DZ164" s="401">
        <v>0</v>
      </c>
      <c r="EA164" s="401">
        <v>6614</v>
      </c>
      <c r="EB164" s="401">
        <v>-315</v>
      </c>
      <c r="EC164" s="401">
        <v>14167</v>
      </c>
      <c r="ED164" s="401">
        <v>-5333</v>
      </c>
      <c r="EE164" s="401">
        <v>6614</v>
      </c>
      <c r="EF164" s="401">
        <v>-315</v>
      </c>
      <c r="EG164" s="401">
        <v>6614</v>
      </c>
      <c r="EH164" s="401">
        <v>-315</v>
      </c>
      <c r="EI164" s="401">
        <v>8614</v>
      </c>
      <c r="EJ164" s="401">
        <v>-315</v>
      </c>
    </row>
    <row r="165" spans="1:140" x14ac:dyDescent="0.35">
      <c r="A165" s="398" t="s">
        <v>1108</v>
      </c>
      <c r="B165" s="401">
        <v>0</v>
      </c>
      <c r="C165" s="401">
        <v>0</v>
      </c>
      <c r="D165" s="401">
        <v>0</v>
      </c>
      <c r="E165" s="401">
        <v>0</v>
      </c>
      <c r="F165" s="401">
        <v>0</v>
      </c>
      <c r="G165" s="401">
        <v>0</v>
      </c>
      <c r="H165" s="401">
        <v>0</v>
      </c>
      <c r="I165" s="401">
        <v>0</v>
      </c>
      <c r="J165" s="401">
        <v>0</v>
      </c>
      <c r="K165" s="401">
        <v>0</v>
      </c>
      <c r="L165" s="401">
        <v>0</v>
      </c>
      <c r="M165" s="401">
        <v>0</v>
      </c>
      <c r="N165" s="401">
        <v>58</v>
      </c>
      <c r="O165" s="401">
        <v>0</v>
      </c>
      <c r="P165" s="401">
        <v>0</v>
      </c>
      <c r="Q165" s="401">
        <v>10</v>
      </c>
      <c r="R165" s="401">
        <v>0</v>
      </c>
      <c r="S165" s="401">
        <v>0</v>
      </c>
      <c r="T165" s="401">
        <v>0</v>
      </c>
      <c r="U165" s="401">
        <v>0</v>
      </c>
      <c r="V165" s="401">
        <v>0</v>
      </c>
      <c r="W165" s="401">
        <v>0</v>
      </c>
      <c r="X165" s="401">
        <v>0</v>
      </c>
      <c r="Y165" s="401">
        <v>0</v>
      </c>
      <c r="Z165" s="401">
        <v>0</v>
      </c>
      <c r="AA165" s="401">
        <v>0</v>
      </c>
      <c r="AB165" s="401">
        <v>0</v>
      </c>
      <c r="AC165" s="401">
        <v>0</v>
      </c>
      <c r="AD165" s="401">
        <v>0</v>
      </c>
      <c r="AE165" s="401">
        <v>0</v>
      </c>
      <c r="AF165" s="401">
        <v>0</v>
      </c>
      <c r="AG165" s="401">
        <v>0</v>
      </c>
      <c r="AH165" s="401">
        <v>0</v>
      </c>
      <c r="AI165" s="401">
        <v>0</v>
      </c>
      <c r="AJ165" s="401">
        <v>0</v>
      </c>
      <c r="AK165" s="401">
        <v>0</v>
      </c>
      <c r="AL165" s="401">
        <v>0</v>
      </c>
      <c r="AM165" s="401">
        <v>0</v>
      </c>
      <c r="AN165" s="401">
        <v>0</v>
      </c>
      <c r="AO165" s="401">
        <v>0</v>
      </c>
      <c r="AP165" s="401">
        <v>1020</v>
      </c>
      <c r="AQ165" s="401">
        <v>0</v>
      </c>
      <c r="AR165" s="401">
        <v>68</v>
      </c>
      <c r="AS165" s="401">
        <v>15</v>
      </c>
      <c r="AT165" s="401">
        <v>0</v>
      </c>
      <c r="AU165" s="401">
        <v>1050</v>
      </c>
      <c r="AV165" s="401">
        <v>0</v>
      </c>
      <c r="AW165" s="401">
        <v>0</v>
      </c>
      <c r="AX165" s="401">
        <v>0</v>
      </c>
      <c r="AY165" s="401">
        <v>0</v>
      </c>
      <c r="AZ165" s="401">
        <v>0</v>
      </c>
      <c r="BA165" s="401">
        <v>0</v>
      </c>
      <c r="BB165" s="401">
        <v>0</v>
      </c>
      <c r="BC165" s="401">
        <v>0</v>
      </c>
      <c r="BD165" s="401">
        <v>0</v>
      </c>
      <c r="BE165" s="401">
        <v>0</v>
      </c>
      <c r="BF165" s="401">
        <v>0</v>
      </c>
      <c r="BG165" s="401">
        <v>0</v>
      </c>
      <c r="BH165" s="401">
        <v>0</v>
      </c>
      <c r="BI165" s="401">
        <v>0</v>
      </c>
      <c r="BJ165" s="401">
        <v>0</v>
      </c>
      <c r="BK165" s="401">
        <v>0</v>
      </c>
      <c r="BL165" s="401">
        <v>0</v>
      </c>
      <c r="BM165" s="401">
        <v>0</v>
      </c>
      <c r="BN165" s="401">
        <v>0</v>
      </c>
      <c r="BO165" s="401">
        <v>0</v>
      </c>
      <c r="BP165" s="401">
        <v>0</v>
      </c>
      <c r="BQ165" s="401">
        <v>0</v>
      </c>
      <c r="BR165" s="401">
        <v>0</v>
      </c>
      <c r="BS165" s="401">
        <v>0</v>
      </c>
      <c r="BT165" s="401">
        <v>0</v>
      </c>
      <c r="BU165" s="401">
        <v>0</v>
      </c>
      <c r="BV165" s="401">
        <v>0</v>
      </c>
      <c r="BW165" s="401">
        <v>0</v>
      </c>
      <c r="BX165" s="401">
        <v>0</v>
      </c>
      <c r="BY165" s="401">
        <v>0</v>
      </c>
      <c r="BZ165" s="401">
        <v>0</v>
      </c>
      <c r="CA165" s="401">
        <v>0</v>
      </c>
      <c r="CB165" s="401">
        <v>0</v>
      </c>
      <c r="CC165" s="401">
        <v>0</v>
      </c>
      <c r="CD165" s="401">
        <v>0</v>
      </c>
      <c r="CE165" s="401">
        <v>3413</v>
      </c>
      <c r="CF165" s="401">
        <v>0</v>
      </c>
      <c r="CG165" s="401">
        <v>0</v>
      </c>
      <c r="CH165" s="401">
        <v>0</v>
      </c>
      <c r="CI165" s="401">
        <v>0</v>
      </c>
      <c r="CJ165" s="401">
        <v>0</v>
      </c>
      <c r="CK165" s="401">
        <v>0</v>
      </c>
      <c r="CL165" s="401">
        <v>0</v>
      </c>
      <c r="CM165" s="401">
        <v>0</v>
      </c>
      <c r="CN165" s="401">
        <v>0</v>
      </c>
      <c r="CO165" s="401">
        <v>0</v>
      </c>
      <c r="CP165" s="401">
        <v>0</v>
      </c>
      <c r="CQ165" s="401">
        <v>0</v>
      </c>
      <c r="CR165" s="401">
        <v>0</v>
      </c>
      <c r="CS165" s="401">
        <v>0</v>
      </c>
      <c r="CT165" s="401">
        <v>0</v>
      </c>
      <c r="CU165" s="401">
        <v>0</v>
      </c>
      <c r="CV165" s="401">
        <v>0</v>
      </c>
      <c r="CW165" s="401">
        <v>0</v>
      </c>
      <c r="CX165" s="401">
        <v>594</v>
      </c>
      <c r="CY165" s="401">
        <v>0</v>
      </c>
      <c r="CZ165" s="401">
        <v>0</v>
      </c>
      <c r="DA165" s="401">
        <v>0</v>
      </c>
      <c r="DB165" s="401">
        <v>0</v>
      </c>
      <c r="DC165" s="401">
        <v>0</v>
      </c>
      <c r="DD165" s="401">
        <v>0</v>
      </c>
      <c r="DE165" s="401">
        <v>0</v>
      </c>
      <c r="DF165" s="401">
        <v>0</v>
      </c>
      <c r="DG165" s="401">
        <v>0</v>
      </c>
      <c r="DH165" s="401">
        <v>0</v>
      </c>
      <c r="DI165" s="401">
        <v>447</v>
      </c>
      <c r="DJ165" s="401">
        <v>0</v>
      </c>
      <c r="DK165" s="401">
        <v>2500</v>
      </c>
      <c r="DL165" s="401">
        <v>0</v>
      </c>
      <c r="DM165" s="401">
        <v>5000</v>
      </c>
      <c r="DN165" s="401">
        <v>0</v>
      </c>
      <c r="DO165" s="401">
        <v>0</v>
      </c>
      <c r="DP165" s="401">
        <v>0</v>
      </c>
      <c r="DQ165" s="401">
        <v>0</v>
      </c>
      <c r="DR165" s="401">
        <v>2644.1489999999999</v>
      </c>
      <c r="DS165" s="401">
        <v>2500</v>
      </c>
      <c r="DT165" s="401">
        <v>6531</v>
      </c>
      <c r="DU165" s="401">
        <v>0</v>
      </c>
      <c r="DV165" s="401">
        <v>0</v>
      </c>
      <c r="DW165" s="401">
        <v>0</v>
      </c>
      <c r="DX165" s="401">
        <v>0</v>
      </c>
      <c r="DY165" s="401">
        <v>0</v>
      </c>
      <c r="DZ165" s="401">
        <v>0</v>
      </c>
      <c r="EA165" s="401">
        <v>0</v>
      </c>
      <c r="EB165" s="401">
        <v>0</v>
      </c>
      <c r="EC165" s="401">
        <v>28232.38176</v>
      </c>
      <c r="ED165" s="401">
        <v>-6767.6182399999998</v>
      </c>
      <c r="EE165" s="401">
        <v>0</v>
      </c>
      <c r="EF165" s="401">
        <v>0</v>
      </c>
      <c r="EG165" s="401">
        <v>3000</v>
      </c>
      <c r="EH165" s="401">
        <v>0</v>
      </c>
      <c r="EI165" s="401">
        <v>5000</v>
      </c>
      <c r="EJ165" s="401">
        <v>0</v>
      </c>
    </row>
    <row r="166" spans="1:140" x14ac:dyDescent="0.35">
      <c r="A166" s="398" t="s">
        <v>1415</v>
      </c>
      <c r="B166" s="401">
        <v>0</v>
      </c>
      <c r="C166" s="401">
        <v>0</v>
      </c>
      <c r="D166" s="401">
        <v>0</v>
      </c>
      <c r="E166" s="401">
        <v>0</v>
      </c>
      <c r="F166" s="401">
        <v>0</v>
      </c>
      <c r="G166" s="401">
        <v>0</v>
      </c>
      <c r="H166" s="401">
        <v>0</v>
      </c>
      <c r="I166" s="401">
        <v>0</v>
      </c>
      <c r="J166" s="401">
        <v>0</v>
      </c>
      <c r="K166" s="401">
        <v>0</v>
      </c>
      <c r="L166" s="401">
        <v>0</v>
      </c>
      <c r="M166" s="401">
        <v>0</v>
      </c>
      <c r="N166" s="401">
        <v>0</v>
      </c>
      <c r="O166" s="401">
        <v>0</v>
      </c>
      <c r="P166" s="401">
        <v>0</v>
      </c>
      <c r="Q166" s="401">
        <v>442</v>
      </c>
      <c r="R166" s="401">
        <v>0</v>
      </c>
      <c r="S166" s="401">
        <v>0</v>
      </c>
      <c r="T166" s="401">
        <v>0</v>
      </c>
      <c r="U166" s="401">
        <v>0</v>
      </c>
      <c r="V166" s="401">
        <v>0</v>
      </c>
      <c r="W166" s="401">
        <v>0</v>
      </c>
      <c r="X166" s="401">
        <v>0</v>
      </c>
      <c r="Y166" s="401">
        <v>0</v>
      </c>
      <c r="Z166" s="401">
        <v>0</v>
      </c>
      <c r="AA166" s="401">
        <v>0</v>
      </c>
      <c r="AB166" s="401">
        <v>0</v>
      </c>
      <c r="AC166" s="401">
        <v>0</v>
      </c>
      <c r="AD166" s="401">
        <v>0</v>
      </c>
      <c r="AE166" s="401">
        <v>0</v>
      </c>
      <c r="AF166" s="401">
        <v>0</v>
      </c>
      <c r="AG166" s="401">
        <v>0</v>
      </c>
      <c r="AH166" s="401">
        <v>0</v>
      </c>
      <c r="AI166" s="401">
        <v>0</v>
      </c>
      <c r="AJ166" s="401">
        <v>0</v>
      </c>
      <c r="AK166" s="401">
        <v>0</v>
      </c>
      <c r="AL166" s="401">
        <v>0</v>
      </c>
      <c r="AM166" s="401">
        <v>0</v>
      </c>
      <c r="AN166" s="401">
        <v>0</v>
      </c>
      <c r="AO166" s="401">
        <v>18049</v>
      </c>
      <c r="AP166" s="401">
        <v>6406</v>
      </c>
      <c r="AQ166" s="401">
        <v>1732</v>
      </c>
      <c r="AR166" s="401">
        <v>7000</v>
      </c>
      <c r="AS166" s="401">
        <v>746</v>
      </c>
      <c r="AT166" s="401">
        <v>0</v>
      </c>
      <c r="AU166" s="401">
        <v>860</v>
      </c>
      <c r="AV166" s="401">
        <v>0</v>
      </c>
      <c r="AW166" s="401">
        <v>0</v>
      </c>
      <c r="AX166" s="401">
        <v>0</v>
      </c>
      <c r="AY166" s="401">
        <v>0</v>
      </c>
      <c r="AZ166" s="401">
        <v>0</v>
      </c>
      <c r="BA166" s="401">
        <v>77</v>
      </c>
      <c r="BB166" s="401">
        <v>0</v>
      </c>
      <c r="BC166" s="401">
        <v>0</v>
      </c>
      <c r="BD166" s="401">
        <v>0</v>
      </c>
      <c r="BE166" s="401">
        <v>0</v>
      </c>
      <c r="BF166" s="401">
        <v>0</v>
      </c>
      <c r="BG166" s="401">
        <v>572</v>
      </c>
      <c r="BH166" s="401">
        <v>0</v>
      </c>
      <c r="BI166" s="401">
        <v>0</v>
      </c>
      <c r="BJ166" s="401">
        <v>170</v>
      </c>
      <c r="BK166" s="401">
        <v>0</v>
      </c>
      <c r="BL166" s="401">
        <v>0</v>
      </c>
      <c r="BM166" s="401">
        <v>135</v>
      </c>
      <c r="BN166" s="401">
        <v>0</v>
      </c>
      <c r="BO166" s="401">
        <v>0</v>
      </c>
      <c r="BP166" s="401">
        <v>0</v>
      </c>
      <c r="BQ166" s="401">
        <v>0</v>
      </c>
      <c r="BR166" s="401">
        <v>0</v>
      </c>
      <c r="BS166" s="401">
        <v>0</v>
      </c>
      <c r="BT166" s="401">
        <v>0</v>
      </c>
      <c r="BU166" s="401">
        <v>0</v>
      </c>
      <c r="BV166" s="401">
        <v>87</v>
      </c>
      <c r="BW166" s="401">
        <v>0</v>
      </c>
      <c r="BX166" s="401">
        <v>0</v>
      </c>
      <c r="BY166" s="401">
        <v>0</v>
      </c>
      <c r="BZ166" s="401">
        <v>0</v>
      </c>
      <c r="CA166" s="401">
        <v>0</v>
      </c>
      <c r="CB166" s="401">
        <v>0</v>
      </c>
      <c r="CC166" s="401">
        <v>0</v>
      </c>
      <c r="CD166" s="401">
        <v>0</v>
      </c>
      <c r="CE166" s="401">
        <v>893</v>
      </c>
      <c r="CF166" s="401">
        <v>0</v>
      </c>
      <c r="CG166" s="401">
        <v>0</v>
      </c>
      <c r="CH166" s="401">
        <v>0</v>
      </c>
      <c r="CI166" s="401">
        <v>0</v>
      </c>
      <c r="CJ166" s="401">
        <v>0</v>
      </c>
      <c r="CK166" s="401">
        <v>0</v>
      </c>
      <c r="CL166" s="401">
        <v>0</v>
      </c>
      <c r="CM166" s="401">
        <v>0</v>
      </c>
      <c r="CN166" s="401">
        <v>0</v>
      </c>
      <c r="CO166" s="401">
        <v>0</v>
      </c>
      <c r="CP166" s="401">
        <v>0</v>
      </c>
      <c r="CQ166" s="401">
        <v>0</v>
      </c>
      <c r="CR166" s="401">
        <v>0</v>
      </c>
      <c r="CS166" s="401">
        <v>0</v>
      </c>
      <c r="CT166" s="401">
        <v>0</v>
      </c>
      <c r="CU166" s="401">
        <v>0</v>
      </c>
      <c r="CV166" s="401">
        <v>0</v>
      </c>
      <c r="CW166" s="401">
        <v>40152</v>
      </c>
      <c r="CX166" s="401">
        <v>0</v>
      </c>
      <c r="CY166" s="401">
        <v>13849</v>
      </c>
      <c r="CZ166" s="401">
        <v>0</v>
      </c>
      <c r="DA166" s="401">
        <v>0</v>
      </c>
      <c r="DB166" s="401">
        <v>0</v>
      </c>
      <c r="DC166" s="401">
        <v>0</v>
      </c>
      <c r="DD166" s="401">
        <v>0</v>
      </c>
      <c r="DE166" s="401">
        <v>0</v>
      </c>
      <c r="DF166" s="401">
        <v>0</v>
      </c>
      <c r="DG166" s="401">
        <v>0</v>
      </c>
      <c r="DH166" s="401">
        <v>0</v>
      </c>
      <c r="DI166" s="401">
        <v>1909</v>
      </c>
      <c r="DJ166" s="401">
        <v>0</v>
      </c>
      <c r="DK166" s="401">
        <v>420</v>
      </c>
      <c r="DL166" s="401">
        <v>0</v>
      </c>
      <c r="DM166" s="401">
        <v>4080</v>
      </c>
      <c r="DN166" s="401">
        <v>0</v>
      </c>
      <c r="DO166" s="401">
        <v>0</v>
      </c>
      <c r="DP166" s="401">
        <v>0</v>
      </c>
      <c r="DQ166" s="401">
        <v>0</v>
      </c>
      <c r="DR166" s="401">
        <v>47163</v>
      </c>
      <c r="DS166" s="401">
        <v>9452</v>
      </c>
      <c r="DT166" s="401">
        <v>8830</v>
      </c>
      <c r="DU166" s="401">
        <v>16133</v>
      </c>
      <c r="DV166" s="401">
        <v>0</v>
      </c>
      <c r="DW166" s="401">
        <v>190308</v>
      </c>
      <c r="DX166" s="401">
        <v>13853</v>
      </c>
      <c r="DY166" s="401">
        <v>145000</v>
      </c>
      <c r="DZ166" s="401">
        <v>14114</v>
      </c>
      <c r="EA166" s="401">
        <v>400</v>
      </c>
      <c r="EB166" s="401">
        <v>-100</v>
      </c>
      <c r="EC166" s="401">
        <v>13000</v>
      </c>
      <c r="ED166" s="401">
        <v>500</v>
      </c>
      <c r="EE166" s="401">
        <v>145400</v>
      </c>
      <c r="EF166" s="401">
        <v>14014</v>
      </c>
      <c r="EG166" s="401">
        <v>182455</v>
      </c>
      <c r="EH166" s="401">
        <v>0</v>
      </c>
      <c r="EI166" s="401">
        <v>185455</v>
      </c>
      <c r="EJ166" s="401">
        <v>0</v>
      </c>
    </row>
    <row r="167" spans="1:140" x14ac:dyDescent="0.35">
      <c r="A167" s="398" t="s">
        <v>1544</v>
      </c>
      <c r="B167" s="401">
        <v>0</v>
      </c>
      <c r="C167" s="401">
        <v>0</v>
      </c>
      <c r="D167" s="401">
        <v>0</v>
      </c>
      <c r="E167" s="401">
        <v>0</v>
      </c>
      <c r="F167" s="401">
        <v>0</v>
      </c>
      <c r="G167" s="401">
        <v>0</v>
      </c>
      <c r="H167" s="401">
        <v>0</v>
      </c>
      <c r="I167" s="401">
        <v>0</v>
      </c>
      <c r="J167" s="401">
        <v>0</v>
      </c>
      <c r="K167" s="401">
        <v>0</v>
      </c>
      <c r="L167" s="401">
        <v>0</v>
      </c>
      <c r="M167" s="401">
        <v>0</v>
      </c>
      <c r="N167" s="401">
        <v>300</v>
      </c>
      <c r="O167" s="401">
        <v>0</v>
      </c>
      <c r="P167" s="401">
        <v>0</v>
      </c>
      <c r="Q167" s="401">
        <v>296</v>
      </c>
      <c r="R167" s="401">
        <v>0</v>
      </c>
      <c r="S167" s="401">
        <v>0</v>
      </c>
      <c r="T167" s="401">
        <v>0</v>
      </c>
      <c r="U167" s="401">
        <v>0</v>
      </c>
      <c r="V167" s="401">
        <v>0</v>
      </c>
      <c r="W167" s="401">
        <v>4987</v>
      </c>
      <c r="X167" s="401">
        <v>0</v>
      </c>
      <c r="Y167" s="401">
        <v>0</v>
      </c>
      <c r="Z167" s="401">
        <v>0</v>
      </c>
      <c r="AA167" s="401">
        <v>0</v>
      </c>
      <c r="AB167" s="401">
        <v>0</v>
      </c>
      <c r="AC167" s="401">
        <v>0</v>
      </c>
      <c r="AD167" s="401">
        <v>0</v>
      </c>
      <c r="AE167" s="401">
        <v>0</v>
      </c>
      <c r="AF167" s="401">
        <v>0</v>
      </c>
      <c r="AG167" s="401">
        <v>0</v>
      </c>
      <c r="AH167" s="401">
        <v>0</v>
      </c>
      <c r="AI167" s="401">
        <v>0</v>
      </c>
      <c r="AJ167" s="401">
        <v>0</v>
      </c>
      <c r="AK167" s="401">
        <v>0</v>
      </c>
      <c r="AL167" s="401">
        <v>0</v>
      </c>
      <c r="AM167" s="401">
        <v>0</v>
      </c>
      <c r="AN167" s="401">
        <v>0</v>
      </c>
      <c r="AO167" s="401">
        <v>140</v>
      </c>
      <c r="AP167" s="401">
        <v>2150</v>
      </c>
      <c r="AQ167" s="401">
        <v>0</v>
      </c>
      <c r="AR167" s="401">
        <v>1956</v>
      </c>
      <c r="AS167" s="401">
        <v>0</v>
      </c>
      <c r="AT167" s="401">
        <v>0</v>
      </c>
      <c r="AU167" s="401">
        <v>900</v>
      </c>
      <c r="AV167" s="401">
        <v>0</v>
      </c>
      <c r="AW167" s="401">
        <v>0</v>
      </c>
      <c r="AX167" s="401">
        <v>239</v>
      </c>
      <c r="AY167" s="401">
        <v>0</v>
      </c>
      <c r="AZ167" s="401">
        <v>0</v>
      </c>
      <c r="BA167" s="401">
        <v>302</v>
      </c>
      <c r="BB167" s="401">
        <v>0</v>
      </c>
      <c r="BC167" s="401">
        <v>0</v>
      </c>
      <c r="BD167" s="401">
        <v>5458</v>
      </c>
      <c r="BE167" s="401">
        <v>0</v>
      </c>
      <c r="BF167" s="401">
        <v>0</v>
      </c>
      <c r="BG167" s="401">
        <v>0</v>
      </c>
      <c r="BH167" s="401">
        <v>0</v>
      </c>
      <c r="BI167" s="401">
        <v>0</v>
      </c>
      <c r="BJ167" s="401">
        <v>45</v>
      </c>
      <c r="BK167" s="401">
        <v>0</v>
      </c>
      <c r="BL167" s="401">
        <v>0</v>
      </c>
      <c r="BM167" s="401">
        <v>964</v>
      </c>
      <c r="BN167" s="401">
        <v>0</v>
      </c>
      <c r="BO167" s="401">
        <v>0</v>
      </c>
      <c r="BP167" s="401">
        <v>0</v>
      </c>
      <c r="BQ167" s="401">
        <v>0</v>
      </c>
      <c r="BR167" s="401">
        <v>0</v>
      </c>
      <c r="BS167" s="401">
        <v>0</v>
      </c>
      <c r="BT167" s="401">
        <v>0</v>
      </c>
      <c r="BU167" s="401">
        <v>0</v>
      </c>
      <c r="BV167" s="401">
        <v>0</v>
      </c>
      <c r="BW167" s="401">
        <v>0</v>
      </c>
      <c r="BX167" s="401">
        <v>0</v>
      </c>
      <c r="BY167" s="401">
        <v>0</v>
      </c>
      <c r="BZ167" s="401">
        <v>0</v>
      </c>
      <c r="CA167" s="401">
        <v>0</v>
      </c>
      <c r="CB167" s="401">
        <v>0</v>
      </c>
      <c r="CC167" s="401">
        <v>0</v>
      </c>
      <c r="CD167" s="401">
        <v>0</v>
      </c>
      <c r="CE167" s="401">
        <v>40</v>
      </c>
      <c r="CF167" s="401">
        <v>0</v>
      </c>
      <c r="CG167" s="401">
        <v>0</v>
      </c>
      <c r="CH167" s="401">
        <v>40</v>
      </c>
      <c r="CI167" s="401">
        <v>0</v>
      </c>
      <c r="CJ167" s="401">
        <v>0</v>
      </c>
      <c r="CK167" s="401">
        <v>40</v>
      </c>
      <c r="CL167" s="401">
        <v>0</v>
      </c>
      <c r="CM167" s="401">
        <v>0</v>
      </c>
      <c r="CN167" s="401">
        <v>40</v>
      </c>
      <c r="CO167" s="401">
        <v>0</v>
      </c>
      <c r="CP167" s="401">
        <v>0</v>
      </c>
      <c r="CQ167" s="401">
        <v>0</v>
      </c>
      <c r="CR167" s="401">
        <v>0</v>
      </c>
      <c r="CS167" s="401">
        <v>0</v>
      </c>
      <c r="CT167" s="401">
        <v>0</v>
      </c>
      <c r="CU167" s="401">
        <v>0</v>
      </c>
      <c r="CV167" s="401">
        <v>0</v>
      </c>
      <c r="CW167" s="401">
        <v>7707</v>
      </c>
      <c r="CX167" s="401">
        <v>0</v>
      </c>
      <c r="CY167" s="401">
        <v>0</v>
      </c>
      <c r="CZ167" s="401">
        <v>259</v>
      </c>
      <c r="DA167" s="401">
        <v>0</v>
      </c>
      <c r="DB167" s="401">
        <v>0</v>
      </c>
      <c r="DC167" s="401">
        <v>0</v>
      </c>
      <c r="DD167" s="401">
        <v>0</v>
      </c>
      <c r="DE167" s="401">
        <v>0</v>
      </c>
      <c r="DF167" s="401">
        <v>0</v>
      </c>
      <c r="DG167" s="401">
        <v>0</v>
      </c>
      <c r="DH167" s="401">
        <v>0</v>
      </c>
      <c r="DI167" s="401">
        <v>0</v>
      </c>
      <c r="DJ167" s="401">
        <v>0</v>
      </c>
      <c r="DK167" s="401">
        <v>0</v>
      </c>
      <c r="DL167" s="401">
        <v>28296</v>
      </c>
      <c r="DM167" s="401">
        <v>0</v>
      </c>
      <c r="DN167" s="401">
        <v>20923</v>
      </c>
      <c r="DO167" s="401">
        <v>0</v>
      </c>
      <c r="DP167" s="401">
        <v>0</v>
      </c>
      <c r="DQ167" s="401">
        <v>0</v>
      </c>
      <c r="DR167" s="401">
        <v>19293</v>
      </c>
      <c r="DS167" s="401">
        <v>17279</v>
      </c>
      <c r="DT167" s="401">
        <v>2485</v>
      </c>
      <c r="DU167" s="401">
        <v>15102</v>
      </c>
      <c r="DV167" s="401">
        <v>0</v>
      </c>
      <c r="DW167" s="401">
        <v>72466</v>
      </c>
      <c r="DX167" s="401">
        <v>13896</v>
      </c>
      <c r="DY167" s="401">
        <v>39158</v>
      </c>
      <c r="DZ167" s="401">
        <v>-1205</v>
      </c>
      <c r="EA167" s="401">
        <v>0</v>
      </c>
      <c r="EB167" s="401">
        <v>0</v>
      </c>
      <c r="EC167" s="401">
        <v>10000</v>
      </c>
      <c r="ED167" s="401">
        <v>4000</v>
      </c>
      <c r="EE167" s="401">
        <v>39158</v>
      </c>
      <c r="EF167" s="401">
        <v>-1205</v>
      </c>
      <c r="EG167" s="401">
        <v>74000</v>
      </c>
      <c r="EH167" s="401">
        <v>0</v>
      </c>
      <c r="EI167" s="401">
        <v>79000</v>
      </c>
      <c r="EJ167" s="401">
        <v>0</v>
      </c>
    </row>
    <row r="168" spans="1:140" x14ac:dyDescent="0.35">
      <c r="A168" s="398" t="s">
        <v>1723</v>
      </c>
      <c r="B168" s="401">
        <v>0</v>
      </c>
      <c r="C168" s="401">
        <v>0</v>
      </c>
      <c r="D168" s="401">
        <v>0</v>
      </c>
      <c r="E168" s="401">
        <v>0</v>
      </c>
      <c r="F168" s="401">
        <v>0</v>
      </c>
      <c r="G168" s="401">
        <v>0</v>
      </c>
      <c r="H168" s="401">
        <v>0</v>
      </c>
      <c r="I168" s="401">
        <v>0</v>
      </c>
      <c r="J168" s="401">
        <v>0</v>
      </c>
      <c r="K168" s="401">
        <v>0</v>
      </c>
      <c r="L168" s="401">
        <v>0</v>
      </c>
      <c r="M168" s="401">
        <v>0</v>
      </c>
      <c r="N168" s="401">
        <v>55</v>
      </c>
      <c r="O168" s="401">
        <v>0</v>
      </c>
      <c r="P168" s="401">
        <v>0</v>
      </c>
      <c r="Q168" s="401">
        <v>105</v>
      </c>
      <c r="R168" s="401">
        <v>0</v>
      </c>
      <c r="S168" s="401">
        <v>0</v>
      </c>
      <c r="T168" s="401">
        <v>0</v>
      </c>
      <c r="U168" s="401">
        <v>0</v>
      </c>
      <c r="V168" s="401">
        <v>0</v>
      </c>
      <c r="W168" s="401">
        <v>0</v>
      </c>
      <c r="X168" s="401">
        <v>0</v>
      </c>
      <c r="Y168" s="401">
        <v>0</v>
      </c>
      <c r="Z168" s="401">
        <v>0</v>
      </c>
      <c r="AA168" s="401">
        <v>0</v>
      </c>
      <c r="AB168" s="401">
        <v>0</v>
      </c>
      <c r="AC168" s="401">
        <v>0</v>
      </c>
      <c r="AD168" s="401">
        <v>0</v>
      </c>
      <c r="AE168" s="401">
        <v>0</v>
      </c>
      <c r="AF168" s="401">
        <v>0</v>
      </c>
      <c r="AG168" s="401">
        <v>0</v>
      </c>
      <c r="AH168" s="401">
        <v>0</v>
      </c>
      <c r="AI168" s="401">
        <v>0</v>
      </c>
      <c r="AJ168" s="401">
        <v>0</v>
      </c>
      <c r="AK168" s="401">
        <v>0</v>
      </c>
      <c r="AL168" s="401">
        <v>0</v>
      </c>
      <c r="AM168" s="401">
        <v>0</v>
      </c>
      <c r="AN168" s="401">
        <v>0</v>
      </c>
      <c r="AO168" s="401">
        <v>312</v>
      </c>
      <c r="AP168" s="401">
        <v>1450</v>
      </c>
      <c r="AQ168" s="401">
        <v>1019</v>
      </c>
      <c r="AR168" s="401">
        <v>381</v>
      </c>
      <c r="AS168" s="401">
        <v>1283</v>
      </c>
      <c r="AT168" s="401">
        <v>0</v>
      </c>
      <c r="AU168" s="401">
        <v>2741</v>
      </c>
      <c r="AV168" s="401">
        <v>0</v>
      </c>
      <c r="AW168" s="401">
        <v>0</v>
      </c>
      <c r="AX168" s="401">
        <v>0</v>
      </c>
      <c r="AY168" s="401">
        <v>0</v>
      </c>
      <c r="AZ168" s="401">
        <v>0</v>
      </c>
      <c r="BA168" s="401">
        <v>494</v>
      </c>
      <c r="BB168" s="401">
        <v>0</v>
      </c>
      <c r="BC168" s="401">
        <v>0</v>
      </c>
      <c r="BD168" s="401">
        <v>0</v>
      </c>
      <c r="BE168" s="401">
        <v>0</v>
      </c>
      <c r="BF168" s="401">
        <v>0</v>
      </c>
      <c r="BG168" s="401">
        <v>0</v>
      </c>
      <c r="BH168" s="401">
        <v>0</v>
      </c>
      <c r="BI168" s="401">
        <v>0</v>
      </c>
      <c r="BJ168" s="401">
        <v>350</v>
      </c>
      <c r="BK168" s="401">
        <v>0</v>
      </c>
      <c r="BL168" s="401">
        <v>0</v>
      </c>
      <c r="BM168" s="401">
        <v>0</v>
      </c>
      <c r="BN168" s="401">
        <v>0</v>
      </c>
      <c r="BO168" s="401">
        <v>0</v>
      </c>
      <c r="BP168" s="401">
        <v>0</v>
      </c>
      <c r="BQ168" s="401">
        <v>0</v>
      </c>
      <c r="BR168" s="401">
        <v>0</v>
      </c>
      <c r="BS168" s="401">
        <v>0</v>
      </c>
      <c r="BT168" s="401">
        <v>0</v>
      </c>
      <c r="BU168" s="401">
        <v>0</v>
      </c>
      <c r="BV168" s="401">
        <v>0</v>
      </c>
      <c r="BW168" s="401">
        <v>0</v>
      </c>
      <c r="BX168" s="401">
        <v>0</v>
      </c>
      <c r="BY168" s="401">
        <v>0</v>
      </c>
      <c r="BZ168" s="401">
        <v>0</v>
      </c>
      <c r="CA168" s="401">
        <v>0</v>
      </c>
      <c r="CB168" s="401">
        <v>0</v>
      </c>
      <c r="CC168" s="401">
        <v>0</v>
      </c>
      <c r="CD168" s="401">
        <v>0</v>
      </c>
      <c r="CE168" s="401">
        <v>150</v>
      </c>
      <c r="CF168" s="401">
        <v>0</v>
      </c>
      <c r="CG168" s="401">
        <v>0</v>
      </c>
      <c r="CH168" s="401">
        <v>0</v>
      </c>
      <c r="CI168" s="401">
        <v>0</v>
      </c>
      <c r="CJ168" s="401">
        <v>0</v>
      </c>
      <c r="CK168" s="401">
        <v>0</v>
      </c>
      <c r="CL168" s="401">
        <v>0</v>
      </c>
      <c r="CM168" s="401">
        <v>0</v>
      </c>
      <c r="CN168" s="401">
        <v>0</v>
      </c>
      <c r="CO168" s="401">
        <v>0</v>
      </c>
      <c r="CP168" s="401">
        <v>0</v>
      </c>
      <c r="CQ168" s="401">
        <v>0</v>
      </c>
      <c r="CR168" s="401">
        <v>0</v>
      </c>
      <c r="CS168" s="401">
        <v>0</v>
      </c>
      <c r="CT168" s="401">
        <v>0</v>
      </c>
      <c r="CU168" s="401">
        <v>0</v>
      </c>
      <c r="CV168" s="401">
        <v>0</v>
      </c>
      <c r="CW168" s="401">
        <v>0</v>
      </c>
      <c r="CX168" s="401">
        <v>0</v>
      </c>
      <c r="CY168" s="401">
        <v>0</v>
      </c>
      <c r="CZ168" s="401">
        <v>0</v>
      </c>
      <c r="DA168" s="401">
        <v>0</v>
      </c>
      <c r="DB168" s="401">
        <v>0</v>
      </c>
      <c r="DC168" s="401">
        <v>0</v>
      </c>
      <c r="DD168" s="401">
        <v>0</v>
      </c>
      <c r="DE168" s="401">
        <v>0</v>
      </c>
      <c r="DF168" s="401">
        <v>0</v>
      </c>
      <c r="DG168" s="401">
        <v>0</v>
      </c>
      <c r="DH168" s="401">
        <v>0</v>
      </c>
      <c r="DI168" s="401">
        <v>398</v>
      </c>
      <c r="DJ168" s="401">
        <v>0</v>
      </c>
      <c r="DK168" s="401">
        <v>0</v>
      </c>
      <c r="DL168" s="401">
        <v>0</v>
      </c>
      <c r="DM168" s="401">
        <v>0</v>
      </c>
      <c r="DN168" s="401">
        <v>0</v>
      </c>
      <c r="DO168" s="401">
        <v>0</v>
      </c>
      <c r="DP168" s="401">
        <v>0</v>
      </c>
      <c r="DQ168" s="401">
        <v>0</v>
      </c>
      <c r="DR168" s="401">
        <v>5436</v>
      </c>
      <c r="DS168" s="401">
        <v>1019</v>
      </c>
      <c r="DT168" s="401">
        <v>50</v>
      </c>
      <c r="DU168" s="401">
        <v>1214</v>
      </c>
      <c r="DV168" s="401">
        <v>0</v>
      </c>
      <c r="DW168" s="401">
        <v>14114</v>
      </c>
      <c r="DX168" s="401">
        <v>719</v>
      </c>
      <c r="DY168" s="401">
        <v>8000</v>
      </c>
      <c r="DZ168" s="401">
        <v>0</v>
      </c>
      <c r="EA168" s="401">
        <v>0</v>
      </c>
      <c r="EB168" s="401">
        <v>0</v>
      </c>
      <c r="EC168" s="401">
        <v>21999.37918</v>
      </c>
      <c r="ED168" s="401">
        <v>-285.13882000000001</v>
      </c>
      <c r="EE168" s="401">
        <v>8000</v>
      </c>
      <c r="EF168" s="401">
        <v>0</v>
      </c>
      <c r="EG168" s="401">
        <v>15000</v>
      </c>
      <c r="EH168" s="401">
        <v>0</v>
      </c>
      <c r="EI168" s="401">
        <v>15000</v>
      </c>
      <c r="EJ168" s="401">
        <v>0</v>
      </c>
    </row>
    <row r="169" spans="1:140" x14ac:dyDescent="0.35">
      <c r="A169" s="398" t="s">
        <v>1762</v>
      </c>
      <c r="B169" s="401">
        <v>0</v>
      </c>
      <c r="C169" s="401">
        <v>0</v>
      </c>
      <c r="D169" s="401">
        <v>0</v>
      </c>
      <c r="E169" s="401">
        <v>0</v>
      </c>
      <c r="F169" s="401">
        <v>0</v>
      </c>
      <c r="G169" s="401">
        <v>0</v>
      </c>
      <c r="H169" s="401">
        <v>0</v>
      </c>
      <c r="I169" s="401">
        <v>0</v>
      </c>
      <c r="J169" s="401">
        <v>0</v>
      </c>
      <c r="K169" s="401">
        <v>0</v>
      </c>
      <c r="L169" s="401">
        <v>0</v>
      </c>
      <c r="M169" s="401">
        <v>0</v>
      </c>
      <c r="N169" s="401">
        <v>126</v>
      </c>
      <c r="O169" s="401">
        <v>4</v>
      </c>
      <c r="P169" s="401">
        <v>0</v>
      </c>
      <c r="Q169" s="401">
        <v>0</v>
      </c>
      <c r="R169" s="401">
        <v>0</v>
      </c>
      <c r="S169" s="401">
        <v>0</v>
      </c>
      <c r="T169" s="401">
        <v>0</v>
      </c>
      <c r="U169" s="401">
        <v>0</v>
      </c>
      <c r="V169" s="401">
        <v>0</v>
      </c>
      <c r="W169" s="401">
        <v>0</v>
      </c>
      <c r="X169" s="401">
        <v>0</v>
      </c>
      <c r="Y169" s="401">
        <v>0</v>
      </c>
      <c r="Z169" s="401">
        <v>0</v>
      </c>
      <c r="AA169" s="401">
        <v>0</v>
      </c>
      <c r="AB169" s="401">
        <v>0</v>
      </c>
      <c r="AC169" s="401">
        <v>0</v>
      </c>
      <c r="AD169" s="401">
        <v>0</v>
      </c>
      <c r="AE169" s="401">
        <v>0</v>
      </c>
      <c r="AF169" s="401">
        <v>0</v>
      </c>
      <c r="AG169" s="401">
        <v>0</v>
      </c>
      <c r="AH169" s="401">
        <v>0</v>
      </c>
      <c r="AI169" s="401">
        <v>0</v>
      </c>
      <c r="AJ169" s="401">
        <v>0</v>
      </c>
      <c r="AK169" s="401">
        <v>0</v>
      </c>
      <c r="AL169" s="401">
        <v>0</v>
      </c>
      <c r="AM169" s="401">
        <v>0</v>
      </c>
      <c r="AN169" s="401">
        <v>0</v>
      </c>
      <c r="AO169" s="401">
        <v>42742</v>
      </c>
      <c r="AP169" s="401">
        <v>2420</v>
      </c>
      <c r="AQ169" s="401">
        <v>13808</v>
      </c>
      <c r="AR169" s="401">
        <v>4709</v>
      </c>
      <c r="AS169" s="401">
        <v>0</v>
      </c>
      <c r="AT169" s="401">
        <v>0</v>
      </c>
      <c r="AU169" s="401">
        <v>9210</v>
      </c>
      <c r="AV169" s="401">
        <v>0</v>
      </c>
      <c r="AW169" s="401">
        <v>0</v>
      </c>
      <c r="AX169" s="401">
        <v>681</v>
      </c>
      <c r="AY169" s="401">
        <v>0</v>
      </c>
      <c r="AZ169" s="401">
        <v>0</v>
      </c>
      <c r="BA169" s="401">
        <v>0</v>
      </c>
      <c r="BB169" s="401">
        <v>0</v>
      </c>
      <c r="BC169" s="401">
        <v>0</v>
      </c>
      <c r="BD169" s="401">
        <v>0</v>
      </c>
      <c r="BE169" s="401">
        <v>0</v>
      </c>
      <c r="BF169" s="401">
        <v>0</v>
      </c>
      <c r="BG169" s="401">
        <v>220</v>
      </c>
      <c r="BH169" s="401">
        <v>0</v>
      </c>
      <c r="BI169" s="401">
        <v>0</v>
      </c>
      <c r="BJ169" s="401">
        <v>0</v>
      </c>
      <c r="BK169" s="401">
        <v>0</v>
      </c>
      <c r="BL169" s="401">
        <v>0</v>
      </c>
      <c r="BM169" s="401">
        <v>0</v>
      </c>
      <c r="BN169" s="401">
        <v>0</v>
      </c>
      <c r="BO169" s="401">
        <v>0</v>
      </c>
      <c r="BP169" s="401">
        <v>0</v>
      </c>
      <c r="BQ169" s="401">
        <v>0</v>
      </c>
      <c r="BR169" s="401">
        <v>0</v>
      </c>
      <c r="BS169" s="401">
        <v>0</v>
      </c>
      <c r="BT169" s="401">
        <v>0</v>
      </c>
      <c r="BU169" s="401">
        <v>0</v>
      </c>
      <c r="BV169" s="401">
        <v>0</v>
      </c>
      <c r="BW169" s="401">
        <v>0</v>
      </c>
      <c r="BX169" s="401">
        <v>0</v>
      </c>
      <c r="BY169" s="401">
        <v>0</v>
      </c>
      <c r="BZ169" s="401">
        <v>0</v>
      </c>
      <c r="CA169" s="401">
        <v>0</v>
      </c>
      <c r="CB169" s="401">
        <v>0</v>
      </c>
      <c r="CC169" s="401">
        <v>0</v>
      </c>
      <c r="CD169" s="401">
        <v>0</v>
      </c>
      <c r="CE169" s="401">
        <v>0</v>
      </c>
      <c r="CF169" s="401">
        <v>0</v>
      </c>
      <c r="CG169" s="401">
        <v>0</v>
      </c>
      <c r="CH169" s="401">
        <v>0</v>
      </c>
      <c r="CI169" s="401">
        <v>0</v>
      </c>
      <c r="CJ169" s="401">
        <v>0</v>
      </c>
      <c r="CK169" s="401">
        <v>0</v>
      </c>
      <c r="CL169" s="401">
        <v>0</v>
      </c>
      <c r="CM169" s="401">
        <v>0</v>
      </c>
      <c r="CN169" s="401">
        <v>0</v>
      </c>
      <c r="CO169" s="401">
        <v>0</v>
      </c>
      <c r="CP169" s="401">
        <v>0</v>
      </c>
      <c r="CQ169" s="401">
        <v>0</v>
      </c>
      <c r="CR169" s="401">
        <v>0</v>
      </c>
      <c r="CS169" s="401">
        <v>0</v>
      </c>
      <c r="CT169" s="401">
        <v>0</v>
      </c>
      <c r="CU169" s="401">
        <v>0</v>
      </c>
      <c r="CV169" s="401">
        <v>0</v>
      </c>
      <c r="CW169" s="401">
        <v>66</v>
      </c>
      <c r="CX169" s="401">
        <v>0</v>
      </c>
      <c r="CY169" s="401">
        <v>0</v>
      </c>
      <c r="CZ169" s="401">
        <v>0</v>
      </c>
      <c r="DA169" s="401">
        <v>0</v>
      </c>
      <c r="DB169" s="401">
        <v>0</v>
      </c>
      <c r="DC169" s="401">
        <v>0</v>
      </c>
      <c r="DD169" s="401">
        <v>0</v>
      </c>
      <c r="DE169" s="401">
        <v>0</v>
      </c>
      <c r="DF169" s="401">
        <v>0</v>
      </c>
      <c r="DG169" s="401">
        <v>0</v>
      </c>
      <c r="DH169" s="401">
        <v>0</v>
      </c>
      <c r="DI169" s="401">
        <v>10628</v>
      </c>
      <c r="DJ169" s="401">
        <v>5747</v>
      </c>
      <c r="DK169" s="401">
        <v>0</v>
      </c>
      <c r="DL169" s="401">
        <v>0</v>
      </c>
      <c r="DM169" s="401">
        <v>0</v>
      </c>
      <c r="DN169" s="401">
        <v>0</v>
      </c>
      <c r="DO169" s="401">
        <v>0</v>
      </c>
      <c r="DP169" s="401">
        <v>0</v>
      </c>
      <c r="DQ169" s="401">
        <v>0</v>
      </c>
      <c r="DR169" s="401">
        <v>22302</v>
      </c>
      <c r="DS169" s="401">
        <v>12040</v>
      </c>
      <c r="DT169" s="401">
        <v>31542</v>
      </c>
      <c r="DU169" s="401">
        <v>10669</v>
      </c>
      <c r="DV169" s="401">
        <v>0</v>
      </c>
      <c r="DW169" s="401">
        <v>311537</v>
      </c>
      <c r="DX169" s="401">
        <v>11706</v>
      </c>
      <c r="DY169" s="401">
        <v>204148</v>
      </c>
      <c r="DZ169" s="401">
        <v>-2500</v>
      </c>
      <c r="EA169" s="401">
        <v>369</v>
      </c>
      <c r="EB169" s="401">
        <v>-144</v>
      </c>
      <c r="EC169" s="401">
        <v>105000</v>
      </c>
      <c r="ED169" s="401">
        <v>0</v>
      </c>
      <c r="EE169" s="401">
        <v>204517</v>
      </c>
      <c r="EF169" s="401">
        <v>-2644</v>
      </c>
      <c r="EG169" s="401">
        <v>312393</v>
      </c>
      <c r="EH169" s="401">
        <v>856</v>
      </c>
      <c r="EI169" s="401">
        <v>342393</v>
      </c>
      <c r="EJ169" s="401">
        <v>856</v>
      </c>
    </row>
    <row r="170" spans="1:140" x14ac:dyDescent="0.35">
      <c r="A170" s="398" t="s">
        <v>1912</v>
      </c>
      <c r="B170" s="401">
        <v>0</v>
      </c>
      <c r="C170" s="401">
        <v>0</v>
      </c>
      <c r="D170" s="401">
        <v>0</v>
      </c>
      <c r="E170" s="401">
        <v>0</v>
      </c>
      <c r="F170" s="401">
        <v>0</v>
      </c>
      <c r="G170" s="401">
        <v>0</v>
      </c>
      <c r="H170" s="401">
        <v>0</v>
      </c>
      <c r="I170" s="401">
        <v>0</v>
      </c>
      <c r="J170" s="401">
        <v>0</v>
      </c>
      <c r="K170" s="401">
        <v>0</v>
      </c>
      <c r="L170" s="401">
        <v>0</v>
      </c>
      <c r="M170" s="401">
        <v>0</v>
      </c>
      <c r="N170" s="401">
        <v>24</v>
      </c>
      <c r="O170" s="401">
        <v>0</v>
      </c>
      <c r="P170" s="401">
        <v>0</v>
      </c>
      <c r="Q170" s="401">
        <v>185</v>
      </c>
      <c r="R170" s="401">
        <v>0</v>
      </c>
      <c r="S170" s="401">
        <v>0</v>
      </c>
      <c r="T170" s="401">
        <v>0</v>
      </c>
      <c r="U170" s="401">
        <v>0</v>
      </c>
      <c r="V170" s="401">
        <v>0</v>
      </c>
      <c r="W170" s="401">
        <v>0</v>
      </c>
      <c r="X170" s="401">
        <v>0</v>
      </c>
      <c r="Y170" s="401">
        <v>0</v>
      </c>
      <c r="Z170" s="401">
        <v>0</v>
      </c>
      <c r="AA170" s="401">
        <v>0</v>
      </c>
      <c r="AB170" s="401">
        <v>0</v>
      </c>
      <c r="AC170" s="401">
        <v>0</v>
      </c>
      <c r="AD170" s="401">
        <v>0</v>
      </c>
      <c r="AE170" s="401">
        <v>0</v>
      </c>
      <c r="AF170" s="401">
        <v>0</v>
      </c>
      <c r="AG170" s="401">
        <v>0</v>
      </c>
      <c r="AH170" s="401">
        <v>0</v>
      </c>
      <c r="AI170" s="401">
        <v>0</v>
      </c>
      <c r="AJ170" s="401">
        <v>0</v>
      </c>
      <c r="AK170" s="401">
        <v>0</v>
      </c>
      <c r="AL170" s="401">
        <v>0</v>
      </c>
      <c r="AM170" s="401">
        <v>0</v>
      </c>
      <c r="AN170" s="401">
        <v>0</v>
      </c>
      <c r="AO170" s="401">
        <v>603</v>
      </c>
      <c r="AP170" s="401">
        <v>1020</v>
      </c>
      <c r="AQ170" s="401">
        <v>0</v>
      </c>
      <c r="AR170" s="401">
        <v>0</v>
      </c>
      <c r="AS170" s="401">
        <v>900</v>
      </c>
      <c r="AT170" s="401">
        <v>0</v>
      </c>
      <c r="AU170" s="401">
        <v>3790</v>
      </c>
      <c r="AV170" s="401">
        <v>0</v>
      </c>
      <c r="AW170" s="401">
        <v>0</v>
      </c>
      <c r="AX170" s="401">
        <v>50</v>
      </c>
      <c r="AY170" s="401">
        <v>0</v>
      </c>
      <c r="AZ170" s="401">
        <v>0</v>
      </c>
      <c r="BA170" s="401">
        <v>0</v>
      </c>
      <c r="BB170" s="401">
        <v>0</v>
      </c>
      <c r="BC170" s="401">
        <v>0</v>
      </c>
      <c r="BD170" s="401">
        <v>0</v>
      </c>
      <c r="BE170" s="401">
        <v>0</v>
      </c>
      <c r="BF170" s="401">
        <v>0</v>
      </c>
      <c r="BG170" s="401">
        <v>0</v>
      </c>
      <c r="BH170" s="401">
        <v>0</v>
      </c>
      <c r="BI170" s="401">
        <v>0</v>
      </c>
      <c r="BJ170" s="401">
        <v>0</v>
      </c>
      <c r="BK170" s="401">
        <v>0</v>
      </c>
      <c r="BL170" s="401">
        <v>0</v>
      </c>
      <c r="BM170" s="401">
        <v>0</v>
      </c>
      <c r="BN170" s="401">
        <v>0</v>
      </c>
      <c r="BO170" s="401">
        <v>0</v>
      </c>
      <c r="BP170" s="401">
        <v>0</v>
      </c>
      <c r="BQ170" s="401">
        <v>0</v>
      </c>
      <c r="BR170" s="401">
        <v>0</v>
      </c>
      <c r="BS170" s="401">
        <v>0</v>
      </c>
      <c r="BT170" s="401">
        <v>0</v>
      </c>
      <c r="BU170" s="401">
        <v>0</v>
      </c>
      <c r="BV170" s="401">
        <v>0</v>
      </c>
      <c r="BW170" s="401">
        <v>0</v>
      </c>
      <c r="BX170" s="401">
        <v>0</v>
      </c>
      <c r="BY170" s="401">
        <v>0</v>
      </c>
      <c r="BZ170" s="401">
        <v>0</v>
      </c>
      <c r="CA170" s="401">
        <v>0</v>
      </c>
      <c r="CB170" s="401">
        <v>0</v>
      </c>
      <c r="CC170" s="401">
        <v>0</v>
      </c>
      <c r="CD170" s="401">
        <v>0</v>
      </c>
      <c r="CE170" s="401">
        <v>2240</v>
      </c>
      <c r="CF170" s="401">
        <v>0</v>
      </c>
      <c r="CG170" s="401">
        <v>0</v>
      </c>
      <c r="CH170" s="401">
        <v>0</v>
      </c>
      <c r="CI170" s="401">
        <v>0</v>
      </c>
      <c r="CJ170" s="401">
        <v>0</v>
      </c>
      <c r="CK170" s="401">
        <v>0</v>
      </c>
      <c r="CL170" s="401">
        <v>0</v>
      </c>
      <c r="CM170" s="401">
        <v>0</v>
      </c>
      <c r="CN170" s="401">
        <v>0</v>
      </c>
      <c r="CO170" s="401">
        <v>0</v>
      </c>
      <c r="CP170" s="401">
        <v>0</v>
      </c>
      <c r="CQ170" s="401">
        <v>0</v>
      </c>
      <c r="CR170" s="401">
        <v>0</v>
      </c>
      <c r="CS170" s="401">
        <v>0</v>
      </c>
      <c r="CT170" s="401">
        <v>0</v>
      </c>
      <c r="CU170" s="401">
        <v>0</v>
      </c>
      <c r="CV170" s="401">
        <v>0</v>
      </c>
      <c r="CW170" s="401">
        <v>350</v>
      </c>
      <c r="CX170" s="401">
        <v>6450</v>
      </c>
      <c r="CY170" s="401">
        <v>0</v>
      </c>
      <c r="CZ170" s="401">
        <v>0</v>
      </c>
      <c r="DA170" s="401">
        <v>0</v>
      </c>
      <c r="DB170" s="401">
        <v>0</v>
      </c>
      <c r="DC170" s="401">
        <v>0</v>
      </c>
      <c r="DD170" s="401">
        <v>0</v>
      </c>
      <c r="DE170" s="401">
        <v>0</v>
      </c>
      <c r="DF170" s="401">
        <v>0</v>
      </c>
      <c r="DG170" s="401">
        <v>0</v>
      </c>
      <c r="DH170" s="401">
        <v>0</v>
      </c>
      <c r="DI170" s="401">
        <v>769</v>
      </c>
      <c r="DJ170" s="401">
        <v>0</v>
      </c>
      <c r="DK170" s="401">
        <v>0</v>
      </c>
      <c r="DL170" s="401">
        <v>0</v>
      </c>
      <c r="DM170" s="401">
        <v>7500</v>
      </c>
      <c r="DN170" s="401">
        <v>7500</v>
      </c>
      <c r="DO170" s="401">
        <v>0</v>
      </c>
      <c r="DP170" s="401">
        <v>0</v>
      </c>
      <c r="DQ170" s="401">
        <v>0</v>
      </c>
      <c r="DR170" s="401">
        <v>7803</v>
      </c>
      <c r="DS170" s="401">
        <v>7500</v>
      </c>
      <c r="DT170" s="401">
        <v>4198</v>
      </c>
      <c r="DU170" s="401">
        <v>4380</v>
      </c>
      <c r="DV170" s="401">
        <v>0</v>
      </c>
      <c r="DW170" s="401">
        <v>35441</v>
      </c>
      <c r="DX170" s="401">
        <v>3630</v>
      </c>
      <c r="DY170" s="401">
        <v>24500</v>
      </c>
      <c r="DZ170" s="401">
        <v>4500</v>
      </c>
      <c r="EA170" s="401">
        <v>0</v>
      </c>
      <c r="EB170" s="401">
        <v>0</v>
      </c>
      <c r="EC170" s="401">
        <v>18433.08092</v>
      </c>
      <c r="ED170" s="401">
        <v>-27597.516</v>
      </c>
      <c r="EE170" s="401">
        <v>24500</v>
      </c>
      <c r="EF170" s="401">
        <v>4500</v>
      </c>
      <c r="EG170" s="401">
        <v>25000</v>
      </c>
      <c r="EH170" s="401">
        <v>0</v>
      </c>
      <c r="EI170" s="401">
        <v>30000</v>
      </c>
      <c r="EJ170" s="401">
        <v>0</v>
      </c>
    </row>
    <row r="171" spans="1:140" x14ac:dyDescent="0.35">
      <c r="A171" s="398" t="s">
        <v>1006</v>
      </c>
      <c r="B171" s="401">
        <v>0</v>
      </c>
      <c r="C171" s="401">
        <v>0</v>
      </c>
      <c r="D171" s="401">
        <v>0</v>
      </c>
      <c r="E171" s="401">
        <v>0</v>
      </c>
      <c r="F171" s="401">
        <v>0</v>
      </c>
      <c r="G171" s="401">
        <v>0</v>
      </c>
      <c r="H171" s="401">
        <v>0</v>
      </c>
      <c r="I171" s="401">
        <v>0</v>
      </c>
      <c r="J171" s="401">
        <v>0</v>
      </c>
      <c r="K171" s="401">
        <v>0</v>
      </c>
      <c r="L171" s="401">
        <v>0</v>
      </c>
      <c r="M171" s="401">
        <v>0</v>
      </c>
      <c r="N171" s="401">
        <v>0</v>
      </c>
      <c r="O171" s="401">
        <v>0</v>
      </c>
      <c r="P171" s="401">
        <v>0</v>
      </c>
      <c r="Q171" s="401">
        <v>0</v>
      </c>
      <c r="R171" s="401">
        <v>0</v>
      </c>
      <c r="S171" s="401">
        <v>0</v>
      </c>
      <c r="T171" s="401">
        <v>0</v>
      </c>
      <c r="U171" s="401">
        <v>0</v>
      </c>
      <c r="V171" s="401">
        <v>0</v>
      </c>
      <c r="W171" s="401">
        <v>0</v>
      </c>
      <c r="X171" s="401">
        <v>0</v>
      </c>
      <c r="Y171" s="401">
        <v>0</v>
      </c>
      <c r="Z171" s="401">
        <v>0</v>
      </c>
      <c r="AA171" s="401">
        <v>0</v>
      </c>
      <c r="AB171" s="401">
        <v>0</v>
      </c>
      <c r="AC171" s="401">
        <v>0</v>
      </c>
      <c r="AD171" s="401">
        <v>0</v>
      </c>
      <c r="AE171" s="401">
        <v>0</v>
      </c>
      <c r="AF171" s="401">
        <v>0</v>
      </c>
      <c r="AG171" s="401">
        <v>0</v>
      </c>
      <c r="AH171" s="401">
        <v>0</v>
      </c>
      <c r="AI171" s="401">
        <v>0</v>
      </c>
      <c r="AJ171" s="401">
        <v>0</v>
      </c>
      <c r="AK171" s="401">
        <v>0</v>
      </c>
      <c r="AL171" s="401">
        <v>0</v>
      </c>
      <c r="AM171" s="401">
        <v>0</v>
      </c>
      <c r="AN171" s="401">
        <v>0</v>
      </c>
      <c r="AO171" s="401">
        <v>22060</v>
      </c>
      <c r="AP171" s="401">
        <v>1212</v>
      </c>
      <c r="AQ171" s="401">
        <v>1282</v>
      </c>
      <c r="AR171" s="401">
        <v>38</v>
      </c>
      <c r="AS171" s="401">
        <v>3525</v>
      </c>
      <c r="AT171" s="401">
        <v>0</v>
      </c>
      <c r="AU171" s="401">
        <v>6553</v>
      </c>
      <c r="AV171" s="401">
        <v>0</v>
      </c>
      <c r="AW171" s="401">
        <v>0</v>
      </c>
      <c r="AX171" s="401">
        <v>3525</v>
      </c>
      <c r="AY171" s="401">
        <v>0</v>
      </c>
      <c r="AZ171" s="401">
        <v>0</v>
      </c>
      <c r="BA171" s="401">
        <v>0</v>
      </c>
      <c r="BB171" s="401">
        <v>0</v>
      </c>
      <c r="BC171" s="401">
        <v>0</v>
      </c>
      <c r="BD171" s="401">
        <v>0</v>
      </c>
      <c r="BE171" s="401">
        <v>0</v>
      </c>
      <c r="BF171" s="401">
        <v>0</v>
      </c>
      <c r="BG171" s="401">
        <v>0</v>
      </c>
      <c r="BH171" s="401">
        <v>0</v>
      </c>
      <c r="BI171" s="401">
        <v>0</v>
      </c>
      <c r="BJ171" s="401">
        <v>0</v>
      </c>
      <c r="BK171" s="401">
        <v>0</v>
      </c>
      <c r="BL171" s="401">
        <v>0</v>
      </c>
      <c r="BM171" s="401">
        <v>0</v>
      </c>
      <c r="BN171" s="401">
        <v>0</v>
      </c>
      <c r="BO171" s="401">
        <v>0</v>
      </c>
      <c r="BP171" s="401">
        <v>0</v>
      </c>
      <c r="BQ171" s="401">
        <v>0</v>
      </c>
      <c r="BR171" s="401">
        <v>0</v>
      </c>
      <c r="BS171" s="401">
        <v>0</v>
      </c>
      <c r="BT171" s="401">
        <v>0</v>
      </c>
      <c r="BU171" s="401">
        <v>0</v>
      </c>
      <c r="BV171" s="401">
        <v>0</v>
      </c>
      <c r="BW171" s="401">
        <v>0</v>
      </c>
      <c r="BX171" s="401">
        <v>0</v>
      </c>
      <c r="BY171" s="401">
        <v>0</v>
      </c>
      <c r="BZ171" s="401">
        <v>0</v>
      </c>
      <c r="CA171" s="401">
        <v>0</v>
      </c>
      <c r="CB171" s="401">
        <v>0</v>
      </c>
      <c r="CC171" s="401">
        <v>0</v>
      </c>
      <c r="CD171" s="401">
        <v>0</v>
      </c>
      <c r="CE171" s="401">
        <v>1566</v>
      </c>
      <c r="CF171" s="401">
        <v>0</v>
      </c>
      <c r="CG171" s="401">
        <v>0</v>
      </c>
      <c r="CH171" s="401">
        <v>0</v>
      </c>
      <c r="CI171" s="401">
        <v>0</v>
      </c>
      <c r="CJ171" s="401">
        <v>0</v>
      </c>
      <c r="CK171" s="401">
        <v>0</v>
      </c>
      <c r="CL171" s="401">
        <v>0</v>
      </c>
      <c r="CM171" s="401">
        <v>0</v>
      </c>
      <c r="CN171" s="401">
        <v>0</v>
      </c>
      <c r="CO171" s="401">
        <v>0</v>
      </c>
      <c r="CP171" s="401">
        <v>0</v>
      </c>
      <c r="CQ171" s="401">
        <v>0</v>
      </c>
      <c r="CR171" s="401">
        <v>0</v>
      </c>
      <c r="CS171" s="401">
        <v>0</v>
      </c>
      <c r="CT171" s="401">
        <v>0</v>
      </c>
      <c r="CU171" s="401">
        <v>0</v>
      </c>
      <c r="CV171" s="401">
        <v>0</v>
      </c>
      <c r="CW171" s="401">
        <v>0</v>
      </c>
      <c r="CX171" s="401">
        <v>0</v>
      </c>
      <c r="CY171" s="401">
        <v>0</v>
      </c>
      <c r="CZ171" s="401">
        <v>0</v>
      </c>
      <c r="DA171" s="401">
        <v>0</v>
      </c>
      <c r="DB171" s="401">
        <v>0</v>
      </c>
      <c r="DC171" s="401">
        <v>0</v>
      </c>
      <c r="DD171" s="401">
        <v>0</v>
      </c>
      <c r="DE171" s="401">
        <v>0</v>
      </c>
      <c r="DF171" s="401">
        <v>0</v>
      </c>
      <c r="DG171" s="401">
        <v>0</v>
      </c>
      <c r="DH171" s="401">
        <v>0</v>
      </c>
      <c r="DI171" s="401">
        <v>36965</v>
      </c>
      <c r="DJ171" s="401">
        <v>0</v>
      </c>
      <c r="DK171" s="401">
        <v>0</v>
      </c>
      <c r="DL171" s="401">
        <v>0</v>
      </c>
      <c r="DM171" s="401">
        <v>0</v>
      </c>
      <c r="DN171" s="401">
        <v>0</v>
      </c>
      <c r="DO171" s="401">
        <v>0</v>
      </c>
      <c r="DP171" s="401">
        <v>0</v>
      </c>
      <c r="DQ171" s="401">
        <v>0</v>
      </c>
      <c r="DR171" s="401">
        <v>37828</v>
      </c>
      <c r="DS171" s="401">
        <v>1604</v>
      </c>
      <c r="DT171" s="401">
        <v>18515</v>
      </c>
      <c r="DU171" s="401">
        <v>17497</v>
      </c>
      <c r="DV171" s="401">
        <v>0</v>
      </c>
      <c r="DW171" s="401">
        <v>188939</v>
      </c>
      <c r="DX171" s="401">
        <v>14669</v>
      </c>
      <c r="DY171" s="401">
        <v>103806</v>
      </c>
      <c r="DZ171" s="401">
        <v>17497</v>
      </c>
      <c r="EA171" s="401">
        <v>0</v>
      </c>
      <c r="EB171" s="401">
        <v>0</v>
      </c>
      <c r="EC171" s="401">
        <v>41500</v>
      </c>
      <c r="ED171" s="401">
        <v>0</v>
      </c>
      <c r="EE171" s="401">
        <v>103806</v>
      </c>
      <c r="EF171" s="401">
        <v>17497</v>
      </c>
      <c r="EG171" s="401">
        <v>203000</v>
      </c>
      <c r="EH171" s="401">
        <v>12000</v>
      </c>
      <c r="EI171" s="401">
        <v>227000</v>
      </c>
      <c r="EJ171" s="401">
        <v>-20000</v>
      </c>
    </row>
    <row r="172" spans="1:140" x14ac:dyDescent="0.35">
      <c r="A172" s="398" t="s">
        <v>1038</v>
      </c>
      <c r="B172" s="401">
        <v>0</v>
      </c>
      <c r="C172" s="401">
        <v>0</v>
      </c>
      <c r="D172" s="401">
        <v>0</v>
      </c>
      <c r="E172" s="401">
        <v>0</v>
      </c>
      <c r="F172" s="401">
        <v>0</v>
      </c>
      <c r="G172" s="401">
        <v>0</v>
      </c>
      <c r="H172" s="401">
        <v>0</v>
      </c>
      <c r="I172" s="401">
        <v>0</v>
      </c>
      <c r="J172" s="401">
        <v>0</v>
      </c>
      <c r="K172" s="401">
        <v>0</v>
      </c>
      <c r="L172" s="401">
        <v>0</v>
      </c>
      <c r="M172" s="401">
        <v>0</v>
      </c>
      <c r="N172" s="401">
        <v>0</v>
      </c>
      <c r="O172" s="401">
        <v>0</v>
      </c>
      <c r="P172" s="401">
        <v>0</v>
      </c>
      <c r="Q172" s="401">
        <v>0</v>
      </c>
      <c r="R172" s="401">
        <v>0</v>
      </c>
      <c r="S172" s="401">
        <v>0</v>
      </c>
      <c r="T172" s="401">
        <v>0</v>
      </c>
      <c r="U172" s="401">
        <v>0</v>
      </c>
      <c r="V172" s="401">
        <v>0</v>
      </c>
      <c r="W172" s="401">
        <v>0</v>
      </c>
      <c r="X172" s="401">
        <v>0</v>
      </c>
      <c r="Y172" s="401">
        <v>0</v>
      </c>
      <c r="Z172" s="401">
        <v>0</v>
      </c>
      <c r="AA172" s="401">
        <v>0</v>
      </c>
      <c r="AB172" s="401">
        <v>0</v>
      </c>
      <c r="AC172" s="401">
        <v>0</v>
      </c>
      <c r="AD172" s="401">
        <v>0</v>
      </c>
      <c r="AE172" s="401">
        <v>0</v>
      </c>
      <c r="AF172" s="401">
        <v>0</v>
      </c>
      <c r="AG172" s="401">
        <v>0</v>
      </c>
      <c r="AH172" s="401">
        <v>0</v>
      </c>
      <c r="AI172" s="401">
        <v>0</v>
      </c>
      <c r="AJ172" s="401">
        <v>0</v>
      </c>
      <c r="AK172" s="401">
        <v>0</v>
      </c>
      <c r="AL172" s="401">
        <v>0</v>
      </c>
      <c r="AM172" s="401">
        <v>0</v>
      </c>
      <c r="AN172" s="401">
        <v>0</v>
      </c>
      <c r="AO172" s="401">
        <v>29290</v>
      </c>
      <c r="AP172" s="401">
        <v>879</v>
      </c>
      <c r="AQ172" s="401">
        <v>0</v>
      </c>
      <c r="AR172" s="401">
        <v>35</v>
      </c>
      <c r="AS172" s="401">
        <v>0</v>
      </c>
      <c r="AT172" s="401">
        <v>0</v>
      </c>
      <c r="AU172" s="401">
        <v>0</v>
      </c>
      <c r="AV172" s="401">
        <v>0</v>
      </c>
      <c r="AW172" s="401">
        <v>0</v>
      </c>
      <c r="AX172" s="401">
        <v>95</v>
      </c>
      <c r="AY172" s="401">
        <v>0</v>
      </c>
      <c r="AZ172" s="401">
        <v>0</v>
      </c>
      <c r="BA172" s="401">
        <v>0</v>
      </c>
      <c r="BB172" s="401">
        <v>0</v>
      </c>
      <c r="BC172" s="401">
        <v>0</v>
      </c>
      <c r="BD172" s="401">
        <v>0</v>
      </c>
      <c r="BE172" s="401">
        <v>0</v>
      </c>
      <c r="BF172" s="401">
        <v>0</v>
      </c>
      <c r="BG172" s="401">
        <v>0</v>
      </c>
      <c r="BH172" s="401">
        <v>0</v>
      </c>
      <c r="BI172" s="401">
        <v>0</v>
      </c>
      <c r="BJ172" s="401">
        <v>0</v>
      </c>
      <c r="BK172" s="401">
        <v>0</v>
      </c>
      <c r="BL172" s="401">
        <v>0</v>
      </c>
      <c r="BM172" s="401">
        <v>25</v>
      </c>
      <c r="BN172" s="401">
        <v>0</v>
      </c>
      <c r="BO172" s="401">
        <v>0</v>
      </c>
      <c r="BP172" s="401">
        <v>0</v>
      </c>
      <c r="BQ172" s="401">
        <v>0</v>
      </c>
      <c r="BR172" s="401">
        <v>0</v>
      </c>
      <c r="BS172" s="401">
        <v>0</v>
      </c>
      <c r="BT172" s="401">
        <v>0</v>
      </c>
      <c r="BU172" s="401">
        <v>0</v>
      </c>
      <c r="BV172" s="401">
        <v>0</v>
      </c>
      <c r="BW172" s="401">
        <v>0</v>
      </c>
      <c r="BX172" s="401">
        <v>0</v>
      </c>
      <c r="BY172" s="401">
        <v>0</v>
      </c>
      <c r="BZ172" s="401">
        <v>0</v>
      </c>
      <c r="CA172" s="401">
        <v>0</v>
      </c>
      <c r="CB172" s="401">
        <v>0</v>
      </c>
      <c r="CC172" s="401">
        <v>0</v>
      </c>
      <c r="CD172" s="401">
        <v>0</v>
      </c>
      <c r="CE172" s="401">
        <v>500</v>
      </c>
      <c r="CF172" s="401">
        <v>0</v>
      </c>
      <c r="CG172" s="401">
        <v>0</v>
      </c>
      <c r="CH172" s="401">
        <v>0</v>
      </c>
      <c r="CI172" s="401">
        <v>0</v>
      </c>
      <c r="CJ172" s="401">
        <v>0</v>
      </c>
      <c r="CK172" s="401">
        <v>0</v>
      </c>
      <c r="CL172" s="401">
        <v>0</v>
      </c>
      <c r="CM172" s="401">
        <v>0</v>
      </c>
      <c r="CN172" s="401">
        <v>0</v>
      </c>
      <c r="CO172" s="401">
        <v>0</v>
      </c>
      <c r="CP172" s="401">
        <v>0</v>
      </c>
      <c r="CQ172" s="401">
        <v>0</v>
      </c>
      <c r="CR172" s="401">
        <v>0</v>
      </c>
      <c r="CS172" s="401">
        <v>0</v>
      </c>
      <c r="CT172" s="401">
        <v>658</v>
      </c>
      <c r="CU172" s="401">
        <v>0</v>
      </c>
      <c r="CV172" s="401">
        <v>0</v>
      </c>
      <c r="CW172" s="401">
        <v>13146</v>
      </c>
      <c r="CX172" s="401">
        <v>0</v>
      </c>
      <c r="CY172" s="401">
        <v>0</v>
      </c>
      <c r="CZ172" s="401">
        <v>0</v>
      </c>
      <c r="DA172" s="401">
        <v>0</v>
      </c>
      <c r="DB172" s="401">
        <v>0</v>
      </c>
      <c r="DC172" s="401">
        <v>0</v>
      </c>
      <c r="DD172" s="401">
        <v>0</v>
      </c>
      <c r="DE172" s="401">
        <v>0</v>
      </c>
      <c r="DF172" s="401">
        <v>0</v>
      </c>
      <c r="DG172" s="401">
        <v>0</v>
      </c>
      <c r="DH172" s="401">
        <v>0</v>
      </c>
      <c r="DI172" s="401">
        <v>1749</v>
      </c>
      <c r="DJ172" s="401">
        <v>0</v>
      </c>
      <c r="DK172" s="401">
        <v>0</v>
      </c>
      <c r="DL172" s="401">
        <v>140</v>
      </c>
      <c r="DM172" s="401">
        <v>0</v>
      </c>
      <c r="DN172" s="401">
        <v>0</v>
      </c>
      <c r="DO172" s="401">
        <v>0</v>
      </c>
      <c r="DP172" s="401">
        <v>0</v>
      </c>
      <c r="DQ172" s="401">
        <v>0</v>
      </c>
      <c r="DR172" s="401">
        <v>17860</v>
      </c>
      <c r="DS172" s="401">
        <v>1589</v>
      </c>
      <c r="DT172" s="401">
        <v>5298</v>
      </c>
      <c r="DU172" s="401">
        <v>21770</v>
      </c>
      <c r="DV172" s="401">
        <v>0</v>
      </c>
      <c r="DW172" s="401">
        <v>154106</v>
      </c>
      <c r="DX172" s="401">
        <v>20835</v>
      </c>
      <c r="DY172" s="401">
        <v>87163</v>
      </c>
      <c r="DZ172" s="401">
        <v>0</v>
      </c>
      <c r="EA172" s="401">
        <v>0</v>
      </c>
      <c r="EB172" s="401">
        <v>0</v>
      </c>
      <c r="EC172" s="401">
        <v>22800</v>
      </c>
      <c r="ED172" s="401">
        <v>14800</v>
      </c>
      <c r="EE172" s="401">
        <v>87163</v>
      </c>
      <c r="EF172" s="401">
        <v>0</v>
      </c>
      <c r="EG172" s="401">
        <v>159107</v>
      </c>
      <c r="EH172" s="401">
        <v>29631</v>
      </c>
      <c r="EI172" s="401">
        <v>164107</v>
      </c>
      <c r="EJ172" s="401">
        <v>29631</v>
      </c>
    </row>
    <row r="173" spans="1:140" x14ac:dyDescent="0.35">
      <c r="A173" s="398" t="s">
        <v>1120</v>
      </c>
      <c r="B173" s="401">
        <v>0</v>
      </c>
      <c r="C173" s="401">
        <v>0</v>
      </c>
      <c r="D173" s="401">
        <v>0</v>
      </c>
      <c r="E173" s="401">
        <v>0</v>
      </c>
      <c r="F173" s="401">
        <v>0</v>
      </c>
      <c r="G173" s="401">
        <v>0</v>
      </c>
      <c r="H173" s="401">
        <v>0</v>
      </c>
      <c r="I173" s="401">
        <v>0</v>
      </c>
      <c r="J173" s="401">
        <v>0</v>
      </c>
      <c r="K173" s="401">
        <v>0</v>
      </c>
      <c r="L173" s="401">
        <v>0</v>
      </c>
      <c r="M173" s="401">
        <v>0</v>
      </c>
      <c r="N173" s="401">
        <v>0</v>
      </c>
      <c r="O173" s="401">
        <v>0</v>
      </c>
      <c r="P173" s="401">
        <v>0</v>
      </c>
      <c r="Q173" s="401">
        <v>66</v>
      </c>
      <c r="R173" s="401">
        <v>0</v>
      </c>
      <c r="S173" s="401">
        <v>0</v>
      </c>
      <c r="T173" s="401">
        <v>0</v>
      </c>
      <c r="U173" s="401">
        <v>0</v>
      </c>
      <c r="V173" s="401">
        <v>0</v>
      </c>
      <c r="W173" s="401">
        <v>0</v>
      </c>
      <c r="X173" s="401">
        <v>0</v>
      </c>
      <c r="Y173" s="401">
        <v>0</v>
      </c>
      <c r="Z173" s="401">
        <v>0</v>
      </c>
      <c r="AA173" s="401">
        <v>0</v>
      </c>
      <c r="AB173" s="401">
        <v>0</v>
      </c>
      <c r="AC173" s="401">
        <v>0</v>
      </c>
      <c r="AD173" s="401">
        <v>0</v>
      </c>
      <c r="AE173" s="401">
        <v>0</v>
      </c>
      <c r="AF173" s="401">
        <v>0</v>
      </c>
      <c r="AG173" s="401">
        <v>0</v>
      </c>
      <c r="AH173" s="401">
        <v>0</v>
      </c>
      <c r="AI173" s="401">
        <v>0</v>
      </c>
      <c r="AJ173" s="401">
        <v>0</v>
      </c>
      <c r="AK173" s="401">
        <v>0</v>
      </c>
      <c r="AL173" s="401">
        <v>0</v>
      </c>
      <c r="AM173" s="401">
        <v>0</v>
      </c>
      <c r="AN173" s="401">
        <v>0</v>
      </c>
      <c r="AO173" s="401">
        <v>18555</v>
      </c>
      <c r="AP173" s="401">
        <v>0</v>
      </c>
      <c r="AQ173" s="401">
        <v>0</v>
      </c>
      <c r="AR173" s="401">
        <v>0</v>
      </c>
      <c r="AS173" s="401">
        <v>0</v>
      </c>
      <c r="AT173" s="401">
        <v>0</v>
      </c>
      <c r="AU173" s="401">
        <v>0</v>
      </c>
      <c r="AV173" s="401">
        <v>0</v>
      </c>
      <c r="AW173" s="401">
        <v>0</v>
      </c>
      <c r="AX173" s="401">
        <v>201</v>
      </c>
      <c r="AY173" s="401">
        <v>0</v>
      </c>
      <c r="AZ173" s="401">
        <v>0</v>
      </c>
      <c r="BA173" s="401">
        <v>0</v>
      </c>
      <c r="BB173" s="401">
        <v>0</v>
      </c>
      <c r="BC173" s="401">
        <v>0</v>
      </c>
      <c r="BD173" s="401">
        <v>0</v>
      </c>
      <c r="BE173" s="401">
        <v>0</v>
      </c>
      <c r="BF173" s="401">
        <v>0</v>
      </c>
      <c r="BG173" s="401">
        <v>1050</v>
      </c>
      <c r="BH173" s="401">
        <v>0</v>
      </c>
      <c r="BI173" s="401">
        <v>0</v>
      </c>
      <c r="BJ173" s="401">
        <v>0</v>
      </c>
      <c r="BK173" s="401">
        <v>0</v>
      </c>
      <c r="BL173" s="401">
        <v>0</v>
      </c>
      <c r="BM173" s="401">
        <v>0</v>
      </c>
      <c r="BN173" s="401">
        <v>0</v>
      </c>
      <c r="BO173" s="401">
        <v>0</v>
      </c>
      <c r="BP173" s="401">
        <v>0</v>
      </c>
      <c r="BQ173" s="401">
        <v>0</v>
      </c>
      <c r="BR173" s="401">
        <v>0</v>
      </c>
      <c r="BS173" s="401">
        <v>0</v>
      </c>
      <c r="BT173" s="401">
        <v>0</v>
      </c>
      <c r="BU173" s="401">
        <v>0</v>
      </c>
      <c r="BV173" s="401">
        <v>0</v>
      </c>
      <c r="BW173" s="401">
        <v>0</v>
      </c>
      <c r="BX173" s="401">
        <v>0</v>
      </c>
      <c r="BY173" s="401">
        <v>0</v>
      </c>
      <c r="BZ173" s="401">
        <v>0</v>
      </c>
      <c r="CA173" s="401">
        <v>0</v>
      </c>
      <c r="CB173" s="401">
        <v>0</v>
      </c>
      <c r="CC173" s="401">
        <v>0</v>
      </c>
      <c r="CD173" s="401">
        <v>0</v>
      </c>
      <c r="CE173" s="401">
        <v>883</v>
      </c>
      <c r="CF173" s="401">
        <v>0</v>
      </c>
      <c r="CG173" s="401">
        <v>0</v>
      </c>
      <c r="CH173" s="401">
        <v>0</v>
      </c>
      <c r="CI173" s="401">
        <v>0</v>
      </c>
      <c r="CJ173" s="401">
        <v>0</v>
      </c>
      <c r="CK173" s="401">
        <v>0</v>
      </c>
      <c r="CL173" s="401">
        <v>0</v>
      </c>
      <c r="CM173" s="401">
        <v>0</v>
      </c>
      <c r="CN173" s="401">
        <v>0</v>
      </c>
      <c r="CO173" s="401">
        <v>0</v>
      </c>
      <c r="CP173" s="401">
        <v>0</v>
      </c>
      <c r="CQ173" s="401">
        <v>0</v>
      </c>
      <c r="CR173" s="401">
        <v>0</v>
      </c>
      <c r="CS173" s="401">
        <v>0</v>
      </c>
      <c r="CT173" s="401">
        <v>0</v>
      </c>
      <c r="CU173" s="401">
        <v>0</v>
      </c>
      <c r="CV173" s="401">
        <v>0</v>
      </c>
      <c r="CW173" s="401">
        <v>12293</v>
      </c>
      <c r="CX173" s="401">
        <v>700</v>
      </c>
      <c r="CY173" s="401">
        <v>0</v>
      </c>
      <c r="CZ173" s="401">
        <v>0</v>
      </c>
      <c r="DA173" s="401">
        <v>0</v>
      </c>
      <c r="DB173" s="401">
        <v>0</v>
      </c>
      <c r="DC173" s="401">
        <v>0</v>
      </c>
      <c r="DD173" s="401">
        <v>0</v>
      </c>
      <c r="DE173" s="401">
        <v>0</v>
      </c>
      <c r="DF173" s="401">
        <v>0</v>
      </c>
      <c r="DG173" s="401">
        <v>0</v>
      </c>
      <c r="DH173" s="401">
        <v>0</v>
      </c>
      <c r="DI173" s="401">
        <v>230</v>
      </c>
      <c r="DJ173" s="401">
        <v>0</v>
      </c>
      <c r="DK173" s="401">
        <v>0</v>
      </c>
      <c r="DL173" s="401">
        <v>25</v>
      </c>
      <c r="DM173" s="401">
        <v>0</v>
      </c>
      <c r="DN173" s="401">
        <v>0</v>
      </c>
      <c r="DO173" s="401">
        <v>0</v>
      </c>
      <c r="DP173" s="401">
        <v>0</v>
      </c>
      <c r="DQ173" s="401">
        <v>0</v>
      </c>
      <c r="DR173" s="401">
        <v>15393</v>
      </c>
      <c r="DS173" s="401">
        <v>990</v>
      </c>
      <c r="DT173" s="401">
        <v>4778</v>
      </c>
      <c r="DU173" s="401">
        <v>12842</v>
      </c>
      <c r="DV173" s="401">
        <v>0</v>
      </c>
      <c r="DW173" s="401">
        <v>138618</v>
      </c>
      <c r="DX173" s="401">
        <v>12842</v>
      </c>
      <c r="DY173" s="401">
        <v>84064</v>
      </c>
      <c r="DZ173" s="401">
        <v>-8166</v>
      </c>
      <c r="EA173" s="401">
        <v>0</v>
      </c>
      <c r="EB173" s="401">
        <v>0</v>
      </c>
      <c r="EC173" s="401">
        <v>10000</v>
      </c>
      <c r="ED173" s="401">
        <v>-2000</v>
      </c>
      <c r="EE173" s="401">
        <v>84064</v>
      </c>
      <c r="EF173" s="401">
        <v>-8166</v>
      </c>
      <c r="EG173" s="401">
        <v>100140</v>
      </c>
      <c r="EH173" s="401">
        <v>3340</v>
      </c>
      <c r="EI173" s="401">
        <v>125175</v>
      </c>
      <c r="EJ173" s="401">
        <v>4175</v>
      </c>
    </row>
    <row r="174" spans="1:140" x14ac:dyDescent="0.35">
      <c r="A174" s="398" t="s">
        <v>1397</v>
      </c>
      <c r="B174" s="401">
        <v>0</v>
      </c>
      <c r="C174" s="401">
        <v>0</v>
      </c>
      <c r="D174" s="401">
        <v>0</v>
      </c>
      <c r="E174" s="401">
        <v>0</v>
      </c>
      <c r="F174" s="401">
        <v>0</v>
      </c>
      <c r="G174" s="401">
        <v>0</v>
      </c>
      <c r="H174" s="401">
        <v>0</v>
      </c>
      <c r="I174" s="401">
        <v>0</v>
      </c>
      <c r="J174" s="401">
        <v>0</v>
      </c>
      <c r="K174" s="401">
        <v>0</v>
      </c>
      <c r="L174" s="401">
        <v>0</v>
      </c>
      <c r="M174" s="401">
        <v>0</v>
      </c>
      <c r="N174" s="401">
        <v>0</v>
      </c>
      <c r="O174" s="401">
        <v>0</v>
      </c>
      <c r="P174" s="401">
        <v>0</v>
      </c>
      <c r="Q174" s="401">
        <v>0</v>
      </c>
      <c r="R174" s="401">
        <v>0</v>
      </c>
      <c r="S174" s="401">
        <v>0</v>
      </c>
      <c r="T174" s="401">
        <v>0</v>
      </c>
      <c r="U174" s="401">
        <v>0</v>
      </c>
      <c r="V174" s="401">
        <v>0</v>
      </c>
      <c r="W174" s="401">
        <v>0</v>
      </c>
      <c r="X174" s="401">
        <v>0</v>
      </c>
      <c r="Y174" s="401">
        <v>0</v>
      </c>
      <c r="Z174" s="401">
        <v>0</v>
      </c>
      <c r="AA174" s="401">
        <v>0</v>
      </c>
      <c r="AB174" s="401">
        <v>0</v>
      </c>
      <c r="AC174" s="401">
        <v>0</v>
      </c>
      <c r="AD174" s="401">
        <v>0</v>
      </c>
      <c r="AE174" s="401">
        <v>0</v>
      </c>
      <c r="AF174" s="401">
        <v>0</v>
      </c>
      <c r="AG174" s="401">
        <v>0</v>
      </c>
      <c r="AH174" s="401">
        <v>0</v>
      </c>
      <c r="AI174" s="401">
        <v>0</v>
      </c>
      <c r="AJ174" s="401">
        <v>0</v>
      </c>
      <c r="AK174" s="401">
        <v>0</v>
      </c>
      <c r="AL174" s="401">
        <v>0</v>
      </c>
      <c r="AM174" s="401">
        <v>0</v>
      </c>
      <c r="AN174" s="401">
        <v>0</v>
      </c>
      <c r="AO174" s="401">
        <v>1100</v>
      </c>
      <c r="AP174" s="401">
        <v>1200</v>
      </c>
      <c r="AQ174" s="401">
        <v>0</v>
      </c>
      <c r="AR174" s="401">
        <v>20</v>
      </c>
      <c r="AS174" s="401">
        <v>0</v>
      </c>
      <c r="AT174" s="401">
        <v>0</v>
      </c>
      <c r="AU174" s="401">
        <v>199</v>
      </c>
      <c r="AV174" s="401">
        <v>0</v>
      </c>
      <c r="AW174" s="401">
        <v>0</v>
      </c>
      <c r="AX174" s="401">
        <v>665</v>
      </c>
      <c r="AY174" s="401">
        <v>0</v>
      </c>
      <c r="AZ174" s="401">
        <v>0</v>
      </c>
      <c r="BA174" s="401">
        <v>30</v>
      </c>
      <c r="BB174" s="401">
        <v>0</v>
      </c>
      <c r="BC174" s="401">
        <v>0</v>
      </c>
      <c r="BD174" s="401">
        <v>0</v>
      </c>
      <c r="BE174" s="401">
        <v>0</v>
      </c>
      <c r="BF174" s="401">
        <v>0</v>
      </c>
      <c r="BG174" s="401">
        <v>0</v>
      </c>
      <c r="BH174" s="401">
        <v>0</v>
      </c>
      <c r="BI174" s="401">
        <v>0</v>
      </c>
      <c r="BJ174" s="401">
        <v>0</v>
      </c>
      <c r="BK174" s="401">
        <v>0</v>
      </c>
      <c r="BL174" s="401">
        <v>0</v>
      </c>
      <c r="BM174" s="401">
        <v>0</v>
      </c>
      <c r="BN174" s="401">
        <v>0</v>
      </c>
      <c r="BO174" s="401">
        <v>0</v>
      </c>
      <c r="BP174" s="401">
        <v>0</v>
      </c>
      <c r="BQ174" s="401">
        <v>0</v>
      </c>
      <c r="BR174" s="401">
        <v>0</v>
      </c>
      <c r="BS174" s="401">
        <v>0</v>
      </c>
      <c r="BT174" s="401">
        <v>0</v>
      </c>
      <c r="BU174" s="401">
        <v>0</v>
      </c>
      <c r="BV174" s="401">
        <v>0</v>
      </c>
      <c r="BW174" s="401">
        <v>0</v>
      </c>
      <c r="BX174" s="401">
        <v>0</v>
      </c>
      <c r="BY174" s="401">
        <v>0</v>
      </c>
      <c r="BZ174" s="401">
        <v>0</v>
      </c>
      <c r="CA174" s="401">
        <v>0</v>
      </c>
      <c r="CB174" s="401">
        <v>576</v>
      </c>
      <c r="CC174" s="401">
        <v>0</v>
      </c>
      <c r="CD174" s="401">
        <v>0</v>
      </c>
      <c r="CE174" s="401">
        <v>259</v>
      </c>
      <c r="CF174" s="401">
        <v>0</v>
      </c>
      <c r="CG174" s="401">
        <v>0</v>
      </c>
      <c r="CH174" s="401">
        <v>0</v>
      </c>
      <c r="CI174" s="401">
        <v>0</v>
      </c>
      <c r="CJ174" s="401">
        <v>0</v>
      </c>
      <c r="CK174" s="401">
        <v>0</v>
      </c>
      <c r="CL174" s="401">
        <v>0</v>
      </c>
      <c r="CM174" s="401">
        <v>0</v>
      </c>
      <c r="CN174" s="401">
        <v>0</v>
      </c>
      <c r="CO174" s="401">
        <v>0</v>
      </c>
      <c r="CP174" s="401">
        <v>0</v>
      </c>
      <c r="CQ174" s="401">
        <v>0</v>
      </c>
      <c r="CR174" s="401">
        <v>0</v>
      </c>
      <c r="CS174" s="401">
        <v>0</v>
      </c>
      <c r="CT174" s="401">
        <v>0</v>
      </c>
      <c r="CU174" s="401">
        <v>0</v>
      </c>
      <c r="CV174" s="401">
        <v>0</v>
      </c>
      <c r="CW174" s="401">
        <v>1434</v>
      </c>
      <c r="CX174" s="401">
        <v>0</v>
      </c>
      <c r="CY174" s="401">
        <v>0</v>
      </c>
      <c r="CZ174" s="401">
        <v>1125</v>
      </c>
      <c r="DA174" s="401">
        <v>0</v>
      </c>
      <c r="DB174" s="401">
        <v>0</v>
      </c>
      <c r="DC174" s="401">
        <v>0</v>
      </c>
      <c r="DD174" s="401">
        <v>0</v>
      </c>
      <c r="DE174" s="401">
        <v>0</v>
      </c>
      <c r="DF174" s="401">
        <v>0</v>
      </c>
      <c r="DG174" s="401">
        <v>0</v>
      </c>
      <c r="DH174" s="401">
        <v>0</v>
      </c>
      <c r="DI174" s="401">
        <v>0</v>
      </c>
      <c r="DJ174" s="401">
        <v>0</v>
      </c>
      <c r="DK174" s="401">
        <v>0</v>
      </c>
      <c r="DL174" s="401">
        <v>2780</v>
      </c>
      <c r="DM174" s="401">
        <v>0</v>
      </c>
      <c r="DN174" s="401">
        <v>0</v>
      </c>
      <c r="DO174" s="401">
        <v>0</v>
      </c>
      <c r="DP174" s="401">
        <v>0</v>
      </c>
      <c r="DQ174" s="401">
        <v>0</v>
      </c>
      <c r="DR174" s="401">
        <v>3692</v>
      </c>
      <c r="DS174" s="401">
        <v>1015</v>
      </c>
      <c r="DT174" s="401">
        <v>0</v>
      </c>
      <c r="DU174" s="401">
        <v>4681</v>
      </c>
      <c r="DV174" s="401">
        <v>0</v>
      </c>
      <c r="DW174" s="401">
        <v>19795</v>
      </c>
      <c r="DX174" s="401">
        <v>3772</v>
      </c>
      <c r="DY174" s="401">
        <v>10811</v>
      </c>
      <c r="DZ174" s="401">
        <v>0</v>
      </c>
      <c r="EA174" s="401">
        <v>0</v>
      </c>
      <c r="EB174" s="401">
        <v>0</v>
      </c>
      <c r="EC174" s="401">
        <v>14780</v>
      </c>
      <c r="ED174" s="401">
        <v>-1230</v>
      </c>
      <c r="EE174" s="401">
        <v>10811</v>
      </c>
      <c r="EF174" s="401">
        <v>0</v>
      </c>
      <c r="EG174" s="401">
        <v>19000</v>
      </c>
      <c r="EH174" s="401">
        <v>0</v>
      </c>
      <c r="EI174" s="401">
        <v>20000</v>
      </c>
      <c r="EJ174" s="401">
        <v>0</v>
      </c>
    </row>
    <row r="175" spans="1:140" x14ac:dyDescent="0.35">
      <c r="A175" s="398" t="s">
        <v>1636</v>
      </c>
      <c r="B175" s="401">
        <v>0</v>
      </c>
      <c r="C175" s="401">
        <v>0</v>
      </c>
      <c r="D175" s="401">
        <v>0</v>
      </c>
      <c r="E175" s="401">
        <v>0</v>
      </c>
      <c r="F175" s="401">
        <v>0</v>
      </c>
      <c r="G175" s="401">
        <v>0</v>
      </c>
      <c r="H175" s="401">
        <v>0</v>
      </c>
      <c r="I175" s="401">
        <v>0</v>
      </c>
      <c r="J175" s="401">
        <v>0</v>
      </c>
      <c r="K175" s="401">
        <v>0</v>
      </c>
      <c r="L175" s="401">
        <v>0</v>
      </c>
      <c r="M175" s="401">
        <v>0</v>
      </c>
      <c r="N175" s="401">
        <v>0</v>
      </c>
      <c r="O175" s="401">
        <v>0</v>
      </c>
      <c r="P175" s="401">
        <v>0</v>
      </c>
      <c r="Q175" s="401">
        <v>3362</v>
      </c>
      <c r="R175" s="401">
        <v>0</v>
      </c>
      <c r="S175" s="401">
        <v>0</v>
      </c>
      <c r="T175" s="401">
        <v>0</v>
      </c>
      <c r="U175" s="401">
        <v>0</v>
      </c>
      <c r="V175" s="401">
        <v>0</v>
      </c>
      <c r="W175" s="401">
        <v>0</v>
      </c>
      <c r="X175" s="401">
        <v>0</v>
      </c>
      <c r="Y175" s="401">
        <v>0</v>
      </c>
      <c r="Z175" s="401">
        <v>0</v>
      </c>
      <c r="AA175" s="401">
        <v>0</v>
      </c>
      <c r="AB175" s="401">
        <v>0</v>
      </c>
      <c r="AC175" s="401">
        <v>0</v>
      </c>
      <c r="AD175" s="401">
        <v>0</v>
      </c>
      <c r="AE175" s="401">
        <v>0</v>
      </c>
      <c r="AF175" s="401">
        <v>0</v>
      </c>
      <c r="AG175" s="401">
        <v>0</v>
      </c>
      <c r="AH175" s="401">
        <v>0</v>
      </c>
      <c r="AI175" s="401">
        <v>0</v>
      </c>
      <c r="AJ175" s="401">
        <v>0</v>
      </c>
      <c r="AK175" s="401">
        <v>0</v>
      </c>
      <c r="AL175" s="401">
        <v>0</v>
      </c>
      <c r="AM175" s="401">
        <v>0</v>
      </c>
      <c r="AN175" s="401">
        <v>0</v>
      </c>
      <c r="AO175" s="401">
        <v>47777</v>
      </c>
      <c r="AP175" s="401">
        <v>0</v>
      </c>
      <c r="AQ175" s="401">
        <v>1641</v>
      </c>
      <c r="AR175" s="401">
        <v>678</v>
      </c>
      <c r="AS175" s="401">
        <v>0</v>
      </c>
      <c r="AT175" s="401">
        <v>0</v>
      </c>
      <c r="AU175" s="401">
        <v>1637</v>
      </c>
      <c r="AV175" s="401">
        <v>0</v>
      </c>
      <c r="AW175" s="401">
        <v>0</v>
      </c>
      <c r="AX175" s="401">
        <v>5433</v>
      </c>
      <c r="AY175" s="401">
        <v>0</v>
      </c>
      <c r="AZ175" s="401">
        <v>10</v>
      </c>
      <c r="BA175" s="401">
        <v>0</v>
      </c>
      <c r="BB175" s="401">
        <v>0</v>
      </c>
      <c r="BC175" s="401">
        <v>0</v>
      </c>
      <c r="BD175" s="401">
        <v>0</v>
      </c>
      <c r="BE175" s="401">
        <v>0</v>
      </c>
      <c r="BF175" s="401">
        <v>0</v>
      </c>
      <c r="BG175" s="401">
        <v>124</v>
      </c>
      <c r="BH175" s="401">
        <v>0</v>
      </c>
      <c r="BI175" s="401">
        <v>0</v>
      </c>
      <c r="BJ175" s="401">
        <v>0</v>
      </c>
      <c r="BK175" s="401">
        <v>0</v>
      </c>
      <c r="BL175" s="401">
        <v>0</v>
      </c>
      <c r="BM175" s="401">
        <v>100</v>
      </c>
      <c r="BN175" s="401">
        <v>0</v>
      </c>
      <c r="BO175" s="401">
        <v>0</v>
      </c>
      <c r="BP175" s="401">
        <v>643</v>
      </c>
      <c r="BQ175" s="401">
        <v>0</v>
      </c>
      <c r="BR175" s="401">
        <v>0</v>
      </c>
      <c r="BS175" s="401">
        <v>0</v>
      </c>
      <c r="BT175" s="401">
        <v>0</v>
      </c>
      <c r="BU175" s="401">
        <v>0</v>
      </c>
      <c r="BV175" s="401">
        <v>0</v>
      </c>
      <c r="BW175" s="401">
        <v>0</v>
      </c>
      <c r="BX175" s="401">
        <v>0</v>
      </c>
      <c r="BY175" s="401">
        <v>0</v>
      </c>
      <c r="BZ175" s="401">
        <v>0</v>
      </c>
      <c r="CA175" s="401">
        <v>0</v>
      </c>
      <c r="CB175" s="401">
        <v>0</v>
      </c>
      <c r="CC175" s="401">
        <v>0</v>
      </c>
      <c r="CD175" s="401">
        <v>0</v>
      </c>
      <c r="CE175" s="401">
        <v>973</v>
      </c>
      <c r="CF175" s="401">
        <v>0</v>
      </c>
      <c r="CG175" s="401">
        <v>20</v>
      </c>
      <c r="CH175" s="401">
        <v>0</v>
      </c>
      <c r="CI175" s="401">
        <v>0</v>
      </c>
      <c r="CJ175" s="401">
        <v>0</v>
      </c>
      <c r="CK175" s="401">
        <v>0</v>
      </c>
      <c r="CL175" s="401">
        <v>0</v>
      </c>
      <c r="CM175" s="401">
        <v>0</v>
      </c>
      <c r="CN175" s="401">
        <v>0</v>
      </c>
      <c r="CO175" s="401">
        <v>0</v>
      </c>
      <c r="CP175" s="401">
        <v>0</v>
      </c>
      <c r="CQ175" s="401">
        <v>0</v>
      </c>
      <c r="CR175" s="401">
        <v>0</v>
      </c>
      <c r="CS175" s="401">
        <v>0</v>
      </c>
      <c r="CT175" s="401">
        <v>0</v>
      </c>
      <c r="CU175" s="401">
        <v>0</v>
      </c>
      <c r="CV175" s="401">
        <v>0</v>
      </c>
      <c r="CW175" s="401">
        <v>0</v>
      </c>
      <c r="CX175" s="401">
        <v>8400</v>
      </c>
      <c r="CY175" s="401">
        <v>0</v>
      </c>
      <c r="CZ175" s="401">
        <v>1382</v>
      </c>
      <c r="DA175" s="401">
        <v>0</v>
      </c>
      <c r="DB175" s="401">
        <v>0</v>
      </c>
      <c r="DC175" s="401">
        <v>0</v>
      </c>
      <c r="DD175" s="401">
        <v>0</v>
      </c>
      <c r="DE175" s="401">
        <v>0</v>
      </c>
      <c r="DF175" s="401">
        <v>0</v>
      </c>
      <c r="DG175" s="401">
        <v>0</v>
      </c>
      <c r="DH175" s="401">
        <v>0</v>
      </c>
      <c r="DI175" s="401">
        <v>5280</v>
      </c>
      <c r="DJ175" s="401">
        <v>0</v>
      </c>
      <c r="DK175" s="401">
        <v>0</v>
      </c>
      <c r="DL175" s="401">
        <v>5352</v>
      </c>
      <c r="DM175" s="401">
        <v>0</v>
      </c>
      <c r="DN175" s="401">
        <v>2700</v>
      </c>
      <c r="DO175" s="401">
        <v>0</v>
      </c>
      <c r="DP175" s="401">
        <v>0</v>
      </c>
      <c r="DQ175" s="401">
        <v>0</v>
      </c>
      <c r="DR175" s="401">
        <v>16472</v>
      </c>
      <c r="DS175" s="401">
        <v>6991</v>
      </c>
      <c r="DT175" s="401">
        <v>32769</v>
      </c>
      <c r="DU175" s="401">
        <v>24909</v>
      </c>
      <c r="DV175" s="401">
        <v>0</v>
      </c>
      <c r="DW175" s="401">
        <v>143244</v>
      </c>
      <c r="DX175" s="401">
        <v>14319</v>
      </c>
      <c r="DY175" s="401">
        <v>115746</v>
      </c>
      <c r="DZ175" s="401">
        <v>49873</v>
      </c>
      <c r="EA175" s="401">
        <v>7268</v>
      </c>
      <c r="EB175" s="401">
        <v>7268</v>
      </c>
      <c r="EC175" s="401">
        <v>10000</v>
      </c>
      <c r="ED175" s="401">
        <v>-15000</v>
      </c>
      <c r="EE175" s="401">
        <v>123014</v>
      </c>
      <c r="EF175" s="401">
        <v>57141</v>
      </c>
      <c r="EG175" s="401">
        <v>149738</v>
      </c>
      <c r="EH175" s="401">
        <v>24464</v>
      </c>
      <c r="EI175" s="401">
        <v>159738</v>
      </c>
      <c r="EJ175" s="401">
        <v>26464</v>
      </c>
    </row>
    <row r="176" spans="1:140" x14ac:dyDescent="0.35">
      <c r="A176" s="398" t="s">
        <v>1681</v>
      </c>
      <c r="B176" s="401">
        <v>0</v>
      </c>
      <c r="C176" s="401">
        <v>0</v>
      </c>
      <c r="D176" s="401">
        <v>0</v>
      </c>
      <c r="E176" s="401">
        <v>0</v>
      </c>
      <c r="F176" s="401">
        <v>0</v>
      </c>
      <c r="G176" s="401">
        <v>0</v>
      </c>
      <c r="H176" s="401">
        <v>0</v>
      </c>
      <c r="I176" s="401">
        <v>0</v>
      </c>
      <c r="J176" s="401">
        <v>0</v>
      </c>
      <c r="K176" s="401">
        <v>0</v>
      </c>
      <c r="L176" s="401">
        <v>0</v>
      </c>
      <c r="M176" s="401">
        <v>0</v>
      </c>
      <c r="N176" s="401">
        <v>0</v>
      </c>
      <c r="O176" s="401">
        <v>0</v>
      </c>
      <c r="P176" s="401">
        <v>0</v>
      </c>
      <c r="Q176" s="401">
        <v>0</v>
      </c>
      <c r="R176" s="401">
        <v>0</v>
      </c>
      <c r="S176" s="401">
        <v>0</v>
      </c>
      <c r="T176" s="401">
        <v>0</v>
      </c>
      <c r="U176" s="401">
        <v>0</v>
      </c>
      <c r="V176" s="401">
        <v>0</v>
      </c>
      <c r="W176" s="401">
        <v>0</v>
      </c>
      <c r="X176" s="401">
        <v>0</v>
      </c>
      <c r="Y176" s="401">
        <v>0</v>
      </c>
      <c r="Z176" s="401">
        <v>0</v>
      </c>
      <c r="AA176" s="401">
        <v>0</v>
      </c>
      <c r="AB176" s="401">
        <v>0</v>
      </c>
      <c r="AC176" s="401">
        <v>0</v>
      </c>
      <c r="AD176" s="401">
        <v>0</v>
      </c>
      <c r="AE176" s="401">
        <v>0</v>
      </c>
      <c r="AF176" s="401">
        <v>0</v>
      </c>
      <c r="AG176" s="401">
        <v>0</v>
      </c>
      <c r="AH176" s="401">
        <v>0</v>
      </c>
      <c r="AI176" s="401">
        <v>0</v>
      </c>
      <c r="AJ176" s="401">
        <v>0</v>
      </c>
      <c r="AK176" s="401">
        <v>0</v>
      </c>
      <c r="AL176" s="401">
        <v>0</v>
      </c>
      <c r="AM176" s="401">
        <v>0</v>
      </c>
      <c r="AN176" s="401">
        <v>0</v>
      </c>
      <c r="AO176" s="401">
        <v>25838</v>
      </c>
      <c r="AP176" s="401">
        <v>4860</v>
      </c>
      <c r="AQ176" s="401">
        <v>1380</v>
      </c>
      <c r="AR176" s="401">
        <v>2449</v>
      </c>
      <c r="AS176" s="401">
        <v>0</v>
      </c>
      <c r="AT176" s="401">
        <v>0</v>
      </c>
      <c r="AU176" s="401">
        <v>4097</v>
      </c>
      <c r="AV176" s="401">
        <v>0</v>
      </c>
      <c r="AW176" s="401">
        <v>0</v>
      </c>
      <c r="AX176" s="401">
        <v>570</v>
      </c>
      <c r="AY176" s="401">
        <v>0</v>
      </c>
      <c r="AZ176" s="401">
        <v>0</v>
      </c>
      <c r="BA176" s="401">
        <v>0</v>
      </c>
      <c r="BB176" s="401">
        <v>0</v>
      </c>
      <c r="BC176" s="401">
        <v>0</v>
      </c>
      <c r="BD176" s="401">
        <v>0</v>
      </c>
      <c r="BE176" s="401">
        <v>0</v>
      </c>
      <c r="BF176" s="401">
        <v>0</v>
      </c>
      <c r="BG176" s="401">
        <v>0</v>
      </c>
      <c r="BH176" s="401">
        <v>0</v>
      </c>
      <c r="BI176" s="401">
        <v>0</v>
      </c>
      <c r="BJ176" s="401">
        <v>0</v>
      </c>
      <c r="BK176" s="401">
        <v>0</v>
      </c>
      <c r="BL176" s="401">
        <v>0</v>
      </c>
      <c r="BM176" s="401">
        <v>105</v>
      </c>
      <c r="BN176" s="401">
        <v>0</v>
      </c>
      <c r="BO176" s="401">
        <v>0</v>
      </c>
      <c r="BP176" s="401">
        <v>300</v>
      </c>
      <c r="BQ176" s="401">
        <v>0</v>
      </c>
      <c r="BR176" s="401">
        <v>0</v>
      </c>
      <c r="BS176" s="401">
        <v>0</v>
      </c>
      <c r="BT176" s="401">
        <v>0</v>
      </c>
      <c r="BU176" s="401">
        <v>0</v>
      </c>
      <c r="BV176" s="401">
        <v>0</v>
      </c>
      <c r="BW176" s="401">
        <v>0</v>
      </c>
      <c r="BX176" s="401">
        <v>0</v>
      </c>
      <c r="BY176" s="401">
        <v>0</v>
      </c>
      <c r="BZ176" s="401">
        <v>0</v>
      </c>
      <c r="CA176" s="401">
        <v>0</v>
      </c>
      <c r="CB176" s="401">
        <v>0</v>
      </c>
      <c r="CC176" s="401">
        <v>0</v>
      </c>
      <c r="CD176" s="401">
        <v>0</v>
      </c>
      <c r="CE176" s="401">
        <v>0</v>
      </c>
      <c r="CF176" s="401">
        <v>0</v>
      </c>
      <c r="CG176" s="401">
        <v>0</v>
      </c>
      <c r="CH176" s="401">
        <v>0</v>
      </c>
      <c r="CI176" s="401">
        <v>0</v>
      </c>
      <c r="CJ176" s="401">
        <v>0</v>
      </c>
      <c r="CK176" s="401">
        <v>0</v>
      </c>
      <c r="CL176" s="401">
        <v>0</v>
      </c>
      <c r="CM176" s="401">
        <v>0</v>
      </c>
      <c r="CN176" s="401">
        <v>0</v>
      </c>
      <c r="CO176" s="401">
        <v>0</v>
      </c>
      <c r="CP176" s="401">
        <v>0</v>
      </c>
      <c r="CQ176" s="401">
        <v>0</v>
      </c>
      <c r="CR176" s="401">
        <v>0</v>
      </c>
      <c r="CS176" s="401">
        <v>0</v>
      </c>
      <c r="CT176" s="401">
        <v>168</v>
      </c>
      <c r="CU176" s="401">
        <v>0</v>
      </c>
      <c r="CV176" s="401">
        <v>0</v>
      </c>
      <c r="CW176" s="401">
        <v>6700</v>
      </c>
      <c r="CX176" s="401">
        <v>739</v>
      </c>
      <c r="CY176" s="401">
        <v>0</v>
      </c>
      <c r="CZ176" s="401">
        <v>0</v>
      </c>
      <c r="DA176" s="401">
        <v>0</v>
      </c>
      <c r="DB176" s="401">
        <v>0</v>
      </c>
      <c r="DC176" s="401">
        <v>0</v>
      </c>
      <c r="DD176" s="401">
        <v>0</v>
      </c>
      <c r="DE176" s="401">
        <v>0</v>
      </c>
      <c r="DF176" s="401">
        <v>0</v>
      </c>
      <c r="DG176" s="401">
        <v>0</v>
      </c>
      <c r="DH176" s="401">
        <v>0</v>
      </c>
      <c r="DI176" s="401">
        <v>765</v>
      </c>
      <c r="DJ176" s="401">
        <v>0</v>
      </c>
      <c r="DK176" s="401">
        <v>60</v>
      </c>
      <c r="DL176" s="401">
        <v>0</v>
      </c>
      <c r="DM176" s="401">
        <v>0</v>
      </c>
      <c r="DN176" s="401">
        <v>0</v>
      </c>
      <c r="DO176" s="401">
        <v>4814</v>
      </c>
      <c r="DP176" s="401">
        <v>0</v>
      </c>
      <c r="DQ176" s="401">
        <v>0</v>
      </c>
      <c r="DR176" s="401">
        <v>6623</v>
      </c>
      <c r="DS176" s="401">
        <v>1667</v>
      </c>
      <c r="DT176" s="401">
        <v>14474</v>
      </c>
      <c r="DU176" s="401">
        <v>28641</v>
      </c>
      <c r="DV176" s="401">
        <v>0</v>
      </c>
      <c r="DW176" s="401">
        <v>170006</v>
      </c>
      <c r="DX176" s="401">
        <v>24851</v>
      </c>
      <c r="DY176" s="401">
        <v>112397</v>
      </c>
      <c r="DZ176" s="401">
        <v>27128</v>
      </c>
      <c r="EA176" s="401">
        <v>4764</v>
      </c>
      <c r="EB176" s="401">
        <v>-100</v>
      </c>
      <c r="EC176" s="401">
        <v>29364</v>
      </c>
      <c r="ED176" s="401">
        <v>-5746</v>
      </c>
      <c r="EE176" s="401">
        <v>117161</v>
      </c>
      <c r="EF176" s="401">
        <v>27028</v>
      </c>
      <c r="EG176" s="401">
        <v>176975</v>
      </c>
      <c r="EH176" s="401">
        <v>-5551</v>
      </c>
      <c r="EI176" s="401">
        <v>181975</v>
      </c>
      <c r="EJ176" s="401">
        <v>-7551</v>
      </c>
    </row>
    <row r="177" spans="1:140" x14ac:dyDescent="0.35">
      <c r="A177" s="398" t="s">
        <v>1852</v>
      </c>
      <c r="B177" s="401">
        <v>0</v>
      </c>
      <c r="C177" s="401">
        <v>0</v>
      </c>
      <c r="D177" s="401">
        <v>0</v>
      </c>
      <c r="E177" s="401">
        <v>0</v>
      </c>
      <c r="F177" s="401">
        <v>0</v>
      </c>
      <c r="G177" s="401">
        <v>0</v>
      </c>
      <c r="H177" s="401">
        <v>0</v>
      </c>
      <c r="I177" s="401">
        <v>0</v>
      </c>
      <c r="J177" s="401">
        <v>0</v>
      </c>
      <c r="K177" s="401">
        <v>0</v>
      </c>
      <c r="L177" s="401">
        <v>0</v>
      </c>
      <c r="M177" s="401">
        <v>0</v>
      </c>
      <c r="N177" s="401">
        <v>0</v>
      </c>
      <c r="O177" s="401">
        <v>0</v>
      </c>
      <c r="P177" s="401">
        <v>0</v>
      </c>
      <c r="Q177" s="401">
        <v>0</v>
      </c>
      <c r="R177" s="401">
        <v>0</v>
      </c>
      <c r="S177" s="401">
        <v>0</v>
      </c>
      <c r="T177" s="401">
        <v>0</v>
      </c>
      <c r="U177" s="401">
        <v>0</v>
      </c>
      <c r="V177" s="401">
        <v>0</v>
      </c>
      <c r="W177" s="401">
        <v>0</v>
      </c>
      <c r="X177" s="401">
        <v>0</v>
      </c>
      <c r="Y177" s="401">
        <v>0</v>
      </c>
      <c r="Z177" s="401">
        <v>0</v>
      </c>
      <c r="AA177" s="401">
        <v>0</v>
      </c>
      <c r="AB177" s="401">
        <v>0</v>
      </c>
      <c r="AC177" s="401">
        <v>0</v>
      </c>
      <c r="AD177" s="401">
        <v>0</v>
      </c>
      <c r="AE177" s="401">
        <v>0</v>
      </c>
      <c r="AF177" s="401">
        <v>0</v>
      </c>
      <c r="AG177" s="401">
        <v>0</v>
      </c>
      <c r="AH177" s="401">
        <v>0</v>
      </c>
      <c r="AI177" s="401">
        <v>0</v>
      </c>
      <c r="AJ177" s="401">
        <v>0</v>
      </c>
      <c r="AK177" s="401">
        <v>0</v>
      </c>
      <c r="AL177" s="401">
        <v>0</v>
      </c>
      <c r="AM177" s="401">
        <v>0</v>
      </c>
      <c r="AN177" s="401">
        <v>0</v>
      </c>
      <c r="AO177" s="401">
        <v>1325</v>
      </c>
      <c r="AP177" s="401">
        <v>4160</v>
      </c>
      <c r="AQ177" s="401">
        <v>50</v>
      </c>
      <c r="AR177" s="401">
        <v>703</v>
      </c>
      <c r="AS177" s="401">
        <v>0</v>
      </c>
      <c r="AT177" s="401">
        <v>0</v>
      </c>
      <c r="AU177" s="401">
        <v>3615</v>
      </c>
      <c r="AV177" s="401">
        <v>100</v>
      </c>
      <c r="AW177" s="401">
        <v>116</v>
      </c>
      <c r="AX177" s="401">
        <v>500</v>
      </c>
      <c r="AY177" s="401">
        <v>0</v>
      </c>
      <c r="AZ177" s="401">
        <v>0</v>
      </c>
      <c r="BA177" s="401">
        <v>0</v>
      </c>
      <c r="BB177" s="401">
        <v>0</v>
      </c>
      <c r="BC177" s="401">
        <v>0</v>
      </c>
      <c r="BD177" s="401">
        <v>0</v>
      </c>
      <c r="BE177" s="401">
        <v>0</v>
      </c>
      <c r="BF177" s="401">
        <v>0</v>
      </c>
      <c r="BG177" s="401">
        <v>175</v>
      </c>
      <c r="BH177" s="401">
        <v>0</v>
      </c>
      <c r="BI177" s="401">
        <v>0</v>
      </c>
      <c r="BJ177" s="401">
        <v>0</v>
      </c>
      <c r="BK177" s="401">
        <v>0</v>
      </c>
      <c r="BL177" s="401">
        <v>0</v>
      </c>
      <c r="BM177" s="401">
        <v>0</v>
      </c>
      <c r="BN177" s="401">
        <v>0</v>
      </c>
      <c r="BO177" s="401">
        <v>0</v>
      </c>
      <c r="BP177" s="401">
        <v>210</v>
      </c>
      <c r="BQ177" s="401">
        <v>0</v>
      </c>
      <c r="BR177" s="401">
        <v>0</v>
      </c>
      <c r="BS177" s="401">
        <v>0</v>
      </c>
      <c r="BT177" s="401">
        <v>0</v>
      </c>
      <c r="BU177" s="401">
        <v>0</v>
      </c>
      <c r="BV177" s="401">
        <v>60</v>
      </c>
      <c r="BW177" s="401">
        <v>0</v>
      </c>
      <c r="BX177" s="401">
        <v>0</v>
      </c>
      <c r="BY177" s="401">
        <v>0</v>
      </c>
      <c r="BZ177" s="401">
        <v>0</v>
      </c>
      <c r="CA177" s="401">
        <v>0</v>
      </c>
      <c r="CB177" s="401">
        <v>400</v>
      </c>
      <c r="CC177" s="401">
        <v>0</v>
      </c>
      <c r="CD177" s="401">
        <v>0</v>
      </c>
      <c r="CE177" s="401">
        <v>202</v>
      </c>
      <c r="CF177" s="401">
        <v>0</v>
      </c>
      <c r="CG177" s="401">
        <v>0</v>
      </c>
      <c r="CH177" s="401">
        <v>0</v>
      </c>
      <c r="CI177" s="401">
        <v>0</v>
      </c>
      <c r="CJ177" s="401">
        <v>0</v>
      </c>
      <c r="CK177" s="401">
        <v>0</v>
      </c>
      <c r="CL177" s="401">
        <v>0</v>
      </c>
      <c r="CM177" s="401">
        <v>0</v>
      </c>
      <c r="CN177" s="401">
        <v>90</v>
      </c>
      <c r="CO177" s="401">
        <v>0</v>
      </c>
      <c r="CP177" s="401">
        <v>0</v>
      </c>
      <c r="CQ177" s="401">
        <v>0</v>
      </c>
      <c r="CR177" s="401">
        <v>0</v>
      </c>
      <c r="CS177" s="401">
        <v>0</v>
      </c>
      <c r="CT177" s="401">
        <v>0</v>
      </c>
      <c r="CU177" s="401">
        <v>0</v>
      </c>
      <c r="CV177" s="401">
        <v>0</v>
      </c>
      <c r="CW177" s="401">
        <v>35</v>
      </c>
      <c r="CX177" s="401">
        <v>0</v>
      </c>
      <c r="CY177" s="401">
        <v>0</v>
      </c>
      <c r="CZ177" s="401">
        <v>0</v>
      </c>
      <c r="DA177" s="401">
        <v>0</v>
      </c>
      <c r="DB177" s="401">
        <v>0</v>
      </c>
      <c r="DC177" s="401">
        <v>0</v>
      </c>
      <c r="DD177" s="401">
        <v>0</v>
      </c>
      <c r="DE177" s="401">
        <v>0</v>
      </c>
      <c r="DF177" s="401">
        <v>0</v>
      </c>
      <c r="DG177" s="401">
        <v>0</v>
      </c>
      <c r="DH177" s="401">
        <v>0</v>
      </c>
      <c r="DI177" s="401">
        <v>335</v>
      </c>
      <c r="DJ177" s="401">
        <v>0</v>
      </c>
      <c r="DK177" s="401">
        <v>0</v>
      </c>
      <c r="DL177" s="401">
        <v>450</v>
      </c>
      <c r="DM177" s="401">
        <v>0</v>
      </c>
      <c r="DN177" s="401">
        <v>0</v>
      </c>
      <c r="DO177" s="401">
        <v>0</v>
      </c>
      <c r="DP177" s="401">
        <v>0</v>
      </c>
      <c r="DQ177" s="401">
        <v>0</v>
      </c>
      <c r="DR177" s="401">
        <v>6037</v>
      </c>
      <c r="DS177" s="401">
        <v>4050</v>
      </c>
      <c r="DT177" s="401">
        <v>2273</v>
      </c>
      <c r="DU177" s="401">
        <v>0</v>
      </c>
      <c r="DV177" s="401">
        <v>0</v>
      </c>
      <c r="DW177" s="401">
        <v>7863</v>
      </c>
      <c r="DX177" s="401">
        <v>-1648</v>
      </c>
      <c r="DY177" s="401">
        <v>0</v>
      </c>
      <c r="DZ177" s="401">
        <v>0</v>
      </c>
      <c r="EA177" s="401">
        <v>0</v>
      </c>
      <c r="EB177" s="401">
        <v>0</v>
      </c>
      <c r="EC177" s="401">
        <v>63000</v>
      </c>
      <c r="ED177" s="401">
        <v>-7000</v>
      </c>
      <c r="EE177" s="401">
        <v>0</v>
      </c>
      <c r="EF177" s="401">
        <v>0</v>
      </c>
      <c r="EG177" s="401">
        <v>0</v>
      </c>
      <c r="EH177" s="401">
        <v>0</v>
      </c>
      <c r="EI177" s="401">
        <v>0</v>
      </c>
      <c r="EJ177" s="401">
        <v>0</v>
      </c>
    </row>
    <row r="178" spans="1:140" x14ac:dyDescent="0.35">
      <c r="A178" s="398" t="s">
        <v>1178</v>
      </c>
      <c r="B178" s="401">
        <v>0</v>
      </c>
      <c r="C178" s="401">
        <v>0</v>
      </c>
      <c r="D178" s="401">
        <v>0</v>
      </c>
      <c r="E178" s="401">
        <v>0</v>
      </c>
      <c r="F178" s="401">
        <v>0</v>
      </c>
      <c r="G178" s="401">
        <v>0</v>
      </c>
      <c r="H178" s="401">
        <v>0</v>
      </c>
      <c r="I178" s="401">
        <v>0</v>
      </c>
      <c r="J178" s="401">
        <v>0</v>
      </c>
      <c r="K178" s="401">
        <v>0</v>
      </c>
      <c r="L178" s="401">
        <v>0</v>
      </c>
      <c r="M178" s="401">
        <v>0</v>
      </c>
      <c r="N178" s="401">
        <v>0</v>
      </c>
      <c r="O178" s="401">
        <v>0</v>
      </c>
      <c r="P178" s="401">
        <v>0</v>
      </c>
      <c r="Q178" s="401">
        <v>0</v>
      </c>
      <c r="R178" s="401">
        <v>0</v>
      </c>
      <c r="S178" s="401">
        <v>0</v>
      </c>
      <c r="T178" s="401">
        <v>0</v>
      </c>
      <c r="U178" s="401">
        <v>0</v>
      </c>
      <c r="V178" s="401">
        <v>0</v>
      </c>
      <c r="W178" s="401">
        <v>0</v>
      </c>
      <c r="X178" s="401">
        <v>0</v>
      </c>
      <c r="Y178" s="401">
        <v>0</v>
      </c>
      <c r="Z178" s="401">
        <v>0</v>
      </c>
      <c r="AA178" s="401">
        <v>0</v>
      </c>
      <c r="AB178" s="401">
        <v>0</v>
      </c>
      <c r="AC178" s="401">
        <v>0</v>
      </c>
      <c r="AD178" s="401">
        <v>0</v>
      </c>
      <c r="AE178" s="401">
        <v>0</v>
      </c>
      <c r="AF178" s="401">
        <v>0</v>
      </c>
      <c r="AG178" s="401">
        <v>0</v>
      </c>
      <c r="AH178" s="401">
        <v>0</v>
      </c>
      <c r="AI178" s="401">
        <v>0</v>
      </c>
      <c r="AJ178" s="401">
        <v>0</v>
      </c>
      <c r="AK178" s="401">
        <v>0</v>
      </c>
      <c r="AL178" s="401">
        <v>0</v>
      </c>
      <c r="AM178" s="401">
        <v>0</v>
      </c>
      <c r="AN178" s="401">
        <v>0</v>
      </c>
      <c r="AO178" s="401">
        <v>3070</v>
      </c>
      <c r="AP178" s="401">
        <v>1501</v>
      </c>
      <c r="AQ178" s="401">
        <v>0</v>
      </c>
      <c r="AR178" s="401">
        <v>645</v>
      </c>
      <c r="AS178" s="401">
        <v>0</v>
      </c>
      <c r="AT178" s="401">
        <v>0</v>
      </c>
      <c r="AU178" s="401">
        <v>4204</v>
      </c>
      <c r="AV178" s="401">
        <v>162</v>
      </c>
      <c r="AW178" s="401">
        <v>0</v>
      </c>
      <c r="AX178" s="401">
        <v>4374</v>
      </c>
      <c r="AY178" s="401">
        <v>395</v>
      </c>
      <c r="AZ178" s="401">
        <v>0</v>
      </c>
      <c r="BA178" s="401">
        <v>0</v>
      </c>
      <c r="BB178" s="401">
        <v>0</v>
      </c>
      <c r="BC178" s="401">
        <v>0</v>
      </c>
      <c r="BD178" s="401">
        <v>0</v>
      </c>
      <c r="BE178" s="401">
        <v>0</v>
      </c>
      <c r="BF178" s="401">
        <v>0</v>
      </c>
      <c r="BG178" s="401">
        <v>0</v>
      </c>
      <c r="BH178" s="401">
        <v>0</v>
      </c>
      <c r="BI178" s="401">
        <v>0</v>
      </c>
      <c r="BJ178" s="401">
        <v>0</v>
      </c>
      <c r="BK178" s="401">
        <v>0</v>
      </c>
      <c r="BL178" s="401">
        <v>0</v>
      </c>
      <c r="BM178" s="401">
        <v>0</v>
      </c>
      <c r="BN178" s="401">
        <v>0</v>
      </c>
      <c r="BO178" s="401">
        <v>0</v>
      </c>
      <c r="BP178" s="401">
        <v>0</v>
      </c>
      <c r="BQ178" s="401">
        <v>0</v>
      </c>
      <c r="BR178" s="401">
        <v>0</v>
      </c>
      <c r="BS178" s="401">
        <v>0</v>
      </c>
      <c r="BT178" s="401">
        <v>0</v>
      </c>
      <c r="BU178" s="401">
        <v>0</v>
      </c>
      <c r="BV178" s="401">
        <v>0</v>
      </c>
      <c r="BW178" s="401">
        <v>0</v>
      </c>
      <c r="BX178" s="401">
        <v>0</v>
      </c>
      <c r="BY178" s="401">
        <v>0</v>
      </c>
      <c r="BZ178" s="401">
        <v>0</v>
      </c>
      <c r="CA178" s="401">
        <v>0</v>
      </c>
      <c r="CB178" s="401">
        <v>0</v>
      </c>
      <c r="CC178" s="401">
        <v>0</v>
      </c>
      <c r="CD178" s="401">
        <v>0</v>
      </c>
      <c r="CE178" s="401">
        <v>3593</v>
      </c>
      <c r="CF178" s="401">
        <v>0</v>
      </c>
      <c r="CG178" s="401">
        <v>0</v>
      </c>
      <c r="CH178" s="401">
        <v>25</v>
      </c>
      <c r="CI178" s="401">
        <v>0</v>
      </c>
      <c r="CJ178" s="401">
        <v>0</v>
      </c>
      <c r="CK178" s="401">
        <v>0</v>
      </c>
      <c r="CL178" s="401">
        <v>0</v>
      </c>
      <c r="CM178" s="401">
        <v>0</v>
      </c>
      <c r="CN178" s="401">
        <v>0</v>
      </c>
      <c r="CO178" s="401">
        <v>0</v>
      </c>
      <c r="CP178" s="401">
        <v>0</v>
      </c>
      <c r="CQ178" s="401">
        <v>0</v>
      </c>
      <c r="CR178" s="401">
        <v>0</v>
      </c>
      <c r="CS178" s="401">
        <v>0</v>
      </c>
      <c r="CT178" s="401">
        <v>562</v>
      </c>
      <c r="CU178" s="401">
        <v>0</v>
      </c>
      <c r="CV178" s="401">
        <v>0</v>
      </c>
      <c r="CW178" s="401">
        <v>0</v>
      </c>
      <c r="CX178" s="401">
        <v>0</v>
      </c>
      <c r="CY178" s="401">
        <v>0</v>
      </c>
      <c r="CZ178" s="401">
        <v>350</v>
      </c>
      <c r="DA178" s="401">
        <v>20</v>
      </c>
      <c r="DB178" s="401">
        <v>0</v>
      </c>
      <c r="DC178" s="401">
        <v>0</v>
      </c>
      <c r="DD178" s="401">
        <v>0</v>
      </c>
      <c r="DE178" s="401">
        <v>0</v>
      </c>
      <c r="DF178" s="401">
        <v>0</v>
      </c>
      <c r="DG178" s="401">
        <v>0</v>
      </c>
      <c r="DH178" s="401">
        <v>0</v>
      </c>
      <c r="DI178" s="401">
        <v>4630</v>
      </c>
      <c r="DJ178" s="401">
        <v>0</v>
      </c>
      <c r="DK178" s="401">
        <v>0</v>
      </c>
      <c r="DL178" s="401">
        <v>809</v>
      </c>
      <c r="DM178" s="401">
        <v>0</v>
      </c>
      <c r="DN178" s="401">
        <v>0</v>
      </c>
      <c r="DO178" s="401">
        <v>0</v>
      </c>
      <c r="DP178" s="401">
        <v>0</v>
      </c>
      <c r="DQ178" s="401">
        <v>0</v>
      </c>
      <c r="DR178" s="401">
        <v>10446</v>
      </c>
      <c r="DS178" s="401">
        <v>425</v>
      </c>
      <c r="DT178" s="401">
        <v>0</v>
      </c>
      <c r="DU178" s="401">
        <v>13469</v>
      </c>
      <c r="DV178" s="401">
        <v>0</v>
      </c>
      <c r="DW178" s="401">
        <v>254069</v>
      </c>
      <c r="DX178" s="401">
        <v>7969</v>
      </c>
      <c r="DY178" s="401">
        <v>185000</v>
      </c>
      <c r="DZ178" s="401">
        <v>4000</v>
      </c>
      <c r="EA178" s="401">
        <v>0</v>
      </c>
      <c r="EB178" s="401">
        <v>0</v>
      </c>
      <c r="EC178" s="401">
        <v>20000</v>
      </c>
      <c r="ED178" s="401">
        <v>-169</v>
      </c>
      <c r="EE178" s="401">
        <v>185000</v>
      </c>
      <c r="EF178" s="401">
        <v>4000</v>
      </c>
      <c r="EG178" s="401">
        <v>290000</v>
      </c>
      <c r="EH178" s="401">
        <v>0</v>
      </c>
      <c r="EI178" s="401">
        <v>310000</v>
      </c>
      <c r="EJ178" s="401">
        <v>0</v>
      </c>
    </row>
    <row r="179" spans="1:140" x14ac:dyDescent="0.35">
      <c r="A179" s="398" t="s">
        <v>1786</v>
      </c>
      <c r="B179" s="401">
        <v>0</v>
      </c>
      <c r="C179" s="401">
        <v>0</v>
      </c>
      <c r="D179" s="401">
        <v>0</v>
      </c>
      <c r="E179" s="401">
        <v>0</v>
      </c>
      <c r="F179" s="401">
        <v>0</v>
      </c>
      <c r="G179" s="401">
        <v>0</v>
      </c>
      <c r="H179" s="401">
        <v>0</v>
      </c>
      <c r="I179" s="401">
        <v>0</v>
      </c>
      <c r="J179" s="401">
        <v>0</v>
      </c>
      <c r="K179" s="401">
        <v>0</v>
      </c>
      <c r="L179" s="401">
        <v>0</v>
      </c>
      <c r="M179" s="401">
        <v>0</v>
      </c>
      <c r="N179" s="401">
        <v>0</v>
      </c>
      <c r="O179" s="401">
        <v>0</v>
      </c>
      <c r="P179" s="401">
        <v>0</v>
      </c>
      <c r="Q179" s="401">
        <v>500</v>
      </c>
      <c r="R179" s="401">
        <v>0</v>
      </c>
      <c r="S179" s="401">
        <v>0</v>
      </c>
      <c r="T179" s="401">
        <v>0</v>
      </c>
      <c r="U179" s="401">
        <v>0</v>
      </c>
      <c r="V179" s="401">
        <v>0</v>
      </c>
      <c r="W179" s="401">
        <v>1689</v>
      </c>
      <c r="X179" s="401">
        <v>0</v>
      </c>
      <c r="Y179" s="401">
        <v>0</v>
      </c>
      <c r="Z179" s="401">
        <v>0</v>
      </c>
      <c r="AA179" s="401">
        <v>0</v>
      </c>
      <c r="AB179" s="401">
        <v>0</v>
      </c>
      <c r="AC179" s="401">
        <v>0</v>
      </c>
      <c r="AD179" s="401">
        <v>0</v>
      </c>
      <c r="AE179" s="401">
        <v>0</v>
      </c>
      <c r="AF179" s="401">
        <v>8685</v>
      </c>
      <c r="AG179" s="401">
        <v>0</v>
      </c>
      <c r="AH179" s="401">
        <v>0</v>
      </c>
      <c r="AI179" s="401">
        <v>0</v>
      </c>
      <c r="AJ179" s="401">
        <v>0</v>
      </c>
      <c r="AK179" s="401">
        <v>0</v>
      </c>
      <c r="AL179" s="401">
        <v>0</v>
      </c>
      <c r="AM179" s="401">
        <v>0</v>
      </c>
      <c r="AN179" s="401">
        <v>0</v>
      </c>
      <c r="AO179" s="401">
        <v>181641</v>
      </c>
      <c r="AP179" s="401">
        <v>19289</v>
      </c>
      <c r="AQ179" s="401">
        <v>7948</v>
      </c>
      <c r="AR179" s="401">
        <v>0</v>
      </c>
      <c r="AS179" s="401">
        <v>0</v>
      </c>
      <c r="AT179" s="401">
        <v>0</v>
      </c>
      <c r="AU179" s="401">
        <v>4043</v>
      </c>
      <c r="AV179" s="401">
        <v>0</v>
      </c>
      <c r="AW179" s="401">
        <v>0</v>
      </c>
      <c r="AX179" s="401">
        <v>269</v>
      </c>
      <c r="AY179" s="401">
        <v>0</v>
      </c>
      <c r="AZ179" s="401">
        <v>0</v>
      </c>
      <c r="BA179" s="401">
        <v>0</v>
      </c>
      <c r="BB179" s="401">
        <v>0</v>
      </c>
      <c r="BC179" s="401">
        <v>0</v>
      </c>
      <c r="BD179" s="401">
        <v>0</v>
      </c>
      <c r="BE179" s="401">
        <v>0</v>
      </c>
      <c r="BF179" s="401">
        <v>0</v>
      </c>
      <c r="BG179" s="401">
        <v>1050</v>
      </c>
      <c r="BH179" s="401">
        <v>0</v>
      </c>
      <c r="BI179" s="401">
        <v>0</v>
      </c>
      <c r="BJ179" s="401">
        <v>0</v>
      </c>
      <c r="BK179" s="401">
        <v>0</v>
      </c>
      <c r="BL179" s="401">
        <v>0</v>
      </c>
      <c r="BM179" s="401">
        <v>0</v>
      </c>
      <c r="BN179" s="401">
        <v>0</v>
      </c>
      <c r="BO179" s="401">
        <v>0</v>
      </c>
      <c r="BP179" s="401">
        <v>0</v>
      </c>
      <c r="BQ179" s="401">
        <v>0</v>
      </c>
      <c r="BR179" s="401">
        <v>0</v>
      </c>
      <c r="BS179" s="401">
        <v>0</v>
      </c>
      <c r="BT179" s="401">
        <v>0</v>
      </c>
      <c r="BU179" s="401">
        <v>0</v>
      </c>
      <c r="BV179" s="401">
        <v>0</v>
      </c>
      <c r="BW179" s="401">
        <v>0</v>
      </c>
      <c r="BX179" s="401">
        <v>0</v>
      </c>
      <c r="BY179" s="401">
        <v>0</v>
      </c>
      <c r="BZ179" s="401">
        <v>0</v>
      </c>
      <c r="CA179" s="401">
        <v>0</v>
      </c>
      <c r="CB179" s="401">
        <v>0</v>
      </c>
      <c r="CC179" s="401">
        <v>0</v>
      </c>
      <c r="CD179" s="401">
        <v>0</v>
      </c>
      <c r="CE179" s="401">
        <v>0</v>
      </c>
      <c r="CF179" s="401">
        <v>0</v>
      </c>
      <c r="CG179" s="401">
        <v>0</v>
      </c>
      <c r="CH179" s="401">
        <v>0</v>
      </c>
      <c r="CI179" s="401">
        <v>0</v>
      </c>
      <c r="CJ179" s="401">
        <v>0</v>
      </c>
      <c r="CK179" s="401">
        <v>0</v>
      </c>
      <c r="CL179" s="401">
        <v>0</v>
      </c>
      <c r="CM179" s="401">
        <v>0</v>
      </c>
      <c r="CN179" s="401">
        <v>0</v>
      </c>
      <c r="CO179" s="401">
        <v>0</v>
      </c>
      <c r="CP179" s="401">
        <v>0</v>
      </c>
      <c r="CQ179" s="401">
        <v>0</v>
      </c>
      <c r="CR179" s="401">
        <v>0</v>
      </c>
      <c r="CS179" s="401">
        <v>0</v>
      </c>
      <c r="CT179" s="401">
        <v>0</v>
      </c>
      <c r="CU179" s="401">
        <v>0</v>
      </c>
      <c r="CV179" s="401">
        <v>0</v>
      </c>
      <c r="CW179" s="401">
        <v>0</v>
      </c>
      <c r="CX179" s="401">
        <v>0</v>
      </c>
      <c r="CY179" s="401">
        <v>0</v>
      </c>
      <c r="CZ179" s="401">
        <v>0</v>
      </c>
      <c r="DA179" s="401">
        <v>0</v>
      </c>
      <c r="DB179" s="401">
        <v>0</v>
      </c>
      <c r="DC179" s="401">
        <v>0</v>
      </c>
      <c r="DD179" s="401">
        <v>0</v>
      </c>
      <c r="DE179" s="401">
        <v>0</v>
      </c>
      <c r="DF179" s="401">
        <v>0</v>
      </c>
      <c r="DG179" s="401">
        <v>0</v>
      </c>
      <c r="DH179" s="401">
        <v>0</v>
      </c>
      <c r="DI179" s="401">
        <v>12884</v>
      </c>
      <c r="DJ179" s="401">
        <v>0</v>
      </c>
      <c r="DK179" s="401">
        <v>0</v>
      </c>
      <c r="DL179" s="401">
        <v>5669</v>
      </c>
      <c r="DM179" s="401">
        <v>0</v>
      </c>
      <c r="DN179" s="401">
        <v>2000</v>
      </c>
      <c r="DO179" s="401">
        <v>0</v>
      </c>
      <c r="DP179" s="401">
        <v>0</v>
      </c>
      <c r="DQ179" s="401">
        <v>0</v>
      </c>
      <c r="DR179" s="401">
        <v>21707</v>
      </c>
      <c r="DS179" s="401">
        <v>24324</v>
      </c>
      <c r="DT179" s="401">
        <v>22268</v>
      </c>
      <c r="DU179" s="401">
        <v>167420</v>
      </c>
      <c r="DV179" s="401">
        <v>0</v>
      </c>
      <c r="DW179" s="401">
        <v>560740</v>
      </c>
      <c r="DX179" s="401">
        <v>166760</v>
      </c>
      <c r="DY179" s="401">
        <v>429476</v>
      </c>
      <c r="DZ179" s="401">
        <v>145948</v>
      </c>
      <c r="EA179" s="401">
        <v>0</v>
      </c>
      <c r="EB179" s="401">
        <v>0</v>
      </c>
      <c r="EC179" s="401">
        <v>41568</v>
      </c>
      <c r="ED179" s="401">
        <v>-325</v>
      </c>
      <c r="EE179" s="401">
        <v>429476</v>
      </c>
      <c r="EF179" s="401">
        <v>145948</v>
      </c>
      <c r="EG179" s="401">
        <v>574304</v>
      </c>
      <c r="EH179" s="401">
        <v>160324</v>
      </c>
      <c r="EI179" s="401">
        <v>944287</v>
      </c>
      <c r="EJ179" s="401">
        <v>412176</v>
      </c>
    </row>
    <row r="180" spans="1:140" x14ac:dyDescent="0.35">
      <c r="A180" s="398" t="s">
        <v>1915</v>
      </c>
      <c r="B180" s="401">
        <v>0</v>
      </c>
      <c r="C180" s="401">
        <v>0</v>
      </c>
      <c r="D180" s="401">
        <v>0</v>
      </c>
      <c r="E180" s="401">
        <v>0</v>
      </c>
      <c r="F180" s="401">
        <v>0</v>
      </c>
      <c r="G180" s="401">
        <v>0</v>
      </c>
      <c r="H180" s="401">
        <v>0</v>
      </c>
      <c r="I180" s="401">
        <v>0</v>
      </c>
      <c r="J180" s="401">
        <v>0</v>
      </c>
      <c r="K180" s="401">
        <v>0</v>
      </c>
      <c r="L180" s="401">
        <v>0</v>
      </c>
      <c r="M180" s="401">
        <v>0</v>
      </c>
      <c r="N180" s="401">
        <v>0</v>
      </c>
      <c r="O180" s="401">
        <v>0</v>
      </c>
      <c r="P180" s="401">
        <v>0</v>
      </c>
      <c r="Q180" s="401">
        <v>245</v>
      </c>
      <c r="R180" s="401">
        <v>0</v>
      </c>
      <c r="S180" s="401">
        <v>0</v>
      </c>
      <c r="T180" s="401">
        <v>0</v>
      </c>
      <c r="U180" s="401">
        <v>0</v>
      </c>
      <c r="V180" s="401">
        <v>0</v>
      </c>
      <c r="W180" s="401">
        <v>0</v>
      </c>
      <c r="X180" s="401">
        <v>0</v>
      </c>
      <c r="Y180" s="401">
        <v>0</v>
      </c>
      <c r="Z180" s="401">
        <v>0</v>
      </c>
      <c r="AA180" s="401">
        <v>0</v>
      </c>
      <c r="AB180" s="401">
        <v>0</v>
      </c>
      <c r="AC180" s="401">
        <v>0</v>
      </c>
      <c r="AD180" s="401">
        <v>0</v>
      </c>
      <c r="AE180" s="401">
        <v>0</v>
      </c>
      <c r="AF180" s="401">
        <v>0</v>
      </c>
      <c r="AG180" s="401">
        <v>0</v>
      </c>
      <c r="AH180" s="401">
        <v>0</v>
      </c>
      <c r="AI180" s="401">
        <v>0</v>
      </c>
      <c r="AJ180" s="401">
        <v>0</v>
      </c>
      <c r="AK180" s="401">
        <v>0</v>
      </c>
      <c r="AL180" s="401">
        <v>0</v>
      </c>
      <c r="AM180" s="401">
        <v>0</v>
      </c>
      <c r="AN180" s="401">
        <v>0</v>
      </c>
      <c r="AO180" s="401">
        <v>2050</v>
      </c>
      <c r="AP180" s="401">
        <v>3992</v>
      </c>
      <c r="AQ180" s="401">
        <v>0</v>
      </c>
      <c r="AR180" s="401">
        <v>1781</v>
      </c>
      <c r="AS180" s="401">
        <v>0</v>
      </c>
      <c r="AT180" s="401">
        <v>0</v>
      </c>
      <c r="AU180" s="401">
        <v>7199</v>
      </c>
      <c r="AV180" s="401">
        <v>1070</v>
      </c>
      <c r="AW180" s="401">
        <v>0</v>
      </c>
      <c r="AX180" s="401">
        <v>240</v>
      </c>
      <c r="AY180" s="401">
        <v>56</v>
      </c>
      <c r="AZ180" s="401">
        <v>0</v>
      </c>
      <c r="BA180" s="401">
        <v>0</v>
      </c>
      <c r="BB180" s="401">
        <v>0</v>
      </c>
      <c r="BC180" s="401">
        <v>0</v>
      </c>
      <c r="BD180" s="401">
        <v>0</v>
      </c>
      <c r="BE180" s="401">
        <v>0</v>
      </c>
      <c r="BF180" s="401">
        <v>0</v>
      </c>
      <c r="BG180" s="401">
        <v>225</v>
      </c>
      <c r="BH180" s="401">
        <v>0</v>
      </c>
      <c r="BI180" s="401">
        <v>0</v>
      </c>
      <c r="BJ180" s="401">
        <v>0</v>
      </c>
      <c r="BK180" s="401">
        <v>0</v>
      </c>
      <c r="BL180" s="401">
        <v>0</v>
      </c>
      <c r="BM180" s="401">
        <v>10</v>
      </c>
      <c r="BN180" s="401">
        <v>0</v>
      </c>
      <c r="BO180" s="401">
        <v>0</v>
      </c>
      <c r="BP180" s="401">
        <v>185</v>
      </c>
      <c r="BQ180" s="401">
        <v>0</v>
      </c>
      <c r="BR180" s="401">
        <v>0</v>
      </c>
      <c r="BS180" s="401">
        <v>0</v>
      </c>
      <c r="BT180" s="401">
        <v>0</v>
      </c>
      <c r="BU180" s="401">
        <v>0</v>
      </c>
      <c r="BV180" s="401">
        <v>345</v>
      </c>
      <c r="BW180" s="401">
        <v>0</v>
      </c>
      <c r="BX180" s="401">
        <v>0</v>
      </c>
      <c r="BY180" s="401">
        <v>0</v>
      </c>
      <c r="BZ180" s="401">
        <v>0</v>
      </c>
      <c r="CA180" s="401">
        <v>0</v>
      </c>
      <c r="CB180" s="401">
        <v>0</v>
      </c>
      <c r="CC180" s="401">
        <v>0</v>
      </c>
      <c r="CD180" s="401">
        <v>0</v>
      </c>
      <c r="CE180" s="401">
        <v>1334</v>
      </c>
      <c r="CF180" s="401">
        <v>0</v>
      </c>
      <c r="CG180" s="401">
        <v>0</v>
      </c>
      <c r="CH180" s="401">
        <v>0</v>
      </c>
      <c r="CI180" s="401">
        <v>0</v>
      </c>
      <c r="CJ180" s="401">
        <v>0</v>
      </c>
      <c r="CK180" s="401">
        <v>0</v>
      </c>
      <c r="CL180" s="401">
        <v>0</v>
      </c>
      <c r="CM180" s="401">
        <v>0</v>
      </c>
      <c r="CN180" s="401">
        <v>0</v>
      </c>
      <c r="CO180" s="401">
        <v>0</v>
      </c>
      <c r="CP180" s="401">
        <v>0</v>
      </c>
      <c r="CQ180" s="401">
        <v>0</v>
      </c>
      <c r="CR180" s="401">
        <v>0</v>
      </c>
      <c r="CS180" s="401">
        <v>0</v>
      </c>
      <c r="CT180" s="401">
        <v>0</v>
      </c>
      <c r="CU180" s="401">
        <v>93</v>
      </c>
      <c r="CV180" s="401">
        <v>0</v>
      </c>
      <c r="CW180" s="401">
        <v>300</v>
      </c>
      <c r="CX180" s="401">
        <v>5337</v>
      </c>
      <c r="CY180" s="401">
        <v>0</v>
      </c>
      <c r="CZ180" s="401">
        <v>0</v>
      </c>
      <c r="DA180" s="401">
        <v>0</v>
      </c>
      <c r="DB180" s="401">
        <v>0</v>
      </c>
      <c r="DC180" s="401">
        <v>0</v>
      </c>
      <c r="DD180" s="401">
        <v>0</v>
      </c>
      <c r="DE180" s="401">
        <v>0</v>
      </c>
      <c r="DF180" s="401">
        <v>0</v>
      </c>
      <c r="DG180" s="401">
        <v>0</v>
      </c>
      <c r="DH180" s="401">
        <v>0</v>
      </c>
      <c r="DI180" s="401">
        <v>8248</v>
      </c>
      <c r="DJ180" s="401">
        <v>0</v>
      </c>
      <c r="DK180" s="401">
        <v>0</v>
      </c>
      <c r="DL180" s="401">
        <v>0</v>
      </c>
      <c r="DM180" s="401">
        <v>0</v>
      </c>
      <c r="DN180" s="401">
        <v>0</v>
      </c>
      <c r="DO180" s="401">
        <v>0</v>
      </c>
      <c r="DP180" s="401">
        <v>0</v>
      </c>
      <c r="DQ180" s="401">
        <v>0</v>
      </c>
      <c r="DR180" s="401">
        <v>21606</v>
      </c>
      <c r="DS180" s="401">
        <v>11104</v>
      </c>
      <c r="DT180" s="401">
        <v>0</v>
      </c>
      <c r="DU180" s="401">
        <v>0</v>
      </c>
      <c r="DV180" s="401">
        <v>0</v>
      </c>
      <c r="DW180" s="401">
        <v>0</v>
      </c>
      <c r="DX180" s="401">
        <v>0</v>
      </c>
      <c r="DY180" s="401">
        <v>0</v>
      </c>
      <c r="DZ180" s="401">
        <v>0</v>
      </c>
      <c r="EA180" s="401">
        <v>0</v>
      </c>
      <c r="EB180" s="401">
        <v>0</v>
      </c>
      <c r="EC180" s="401">
        <v>125950</v>
      </c>
      <c r="ED180" s="401">
        <v>-24700</v>
      </c>
      <c r="EE180" s="401">
        <v>0</v>
      </c>
      <c r="EF180" s="401">
        <v>0</v>
      </c>
      <c r="EG180" s="401">
        <v>40000</v>
      </c>
      <c r="EH180" s="401">
        <v>10000</v>
      </c>
      <c r="EI180" s="401">
        <v>45000</v>
      </c>
      <c r="EJ180" s="401">
        <v>10000</v>
      </c>
    </row>
    <row r="181" spans="1:140" x14ac:dyDescent="0.35">
      <c r="A181" s="398" t="s">
        <v>2083</v>
      </c>
      <c r="B181" s="401">
        <v>0</v>
      </c>
      <c r="C181" s="401">
        <v>0</v>
      </c>
      <c r="D181" s="401">
        <v>0</v>
      </c>
      <c r="E181" s="401">
        <v>0</v>
      </c>
      <c r="F181" s="401">
        <v>0</v>
      </c>
      <c r="G181" s="401">
        <v>0</v>
      </c>
      <c r="H181" s="401">
        <v>0</v>
      </c>
      <c r="I181" s="401">
        <v>0</v>
      </c>
      <c r="J181" s="401">
        <v>0</v>
      </c>
      <c r="K181" s="401">
        <v>0</v>
      </c>
      <c r="L181" s="401">
        <v>0</v>
      </c>
      <c r="M181" s="401">
        <v>0</v>
      </c>
      <c r="N181" s="401">
        <v>0</v>
      </c>
      <c r="O181" s="401">
        <v>0</v>
      </c>
      <c r="P181" s="401">
        <v>0</v>
      </c>
      <c r="Q181" s="401">
        <v>177</v>
      </c>
      <c r="R181" s="401">
        <v>0</v>
      </c>
      <c r="S181" s="401">
        <v>0</v>
      </c>
      <c r="T181" s="401">
        <v>0</v>
      </c>
      <c r="U181" s="401">
        <v>0</v>
      </c>
      <c r="V181" s="401">
        <v>0</v>
      </c>
      <c r="W181" s="401">
        <v>0</v>
      </c>
      <c r="X181" s="401">
        <v>0</v>
      </c>
      <c r="Y181" s="401">
        <v>0</v>
      </c>
      <c r="Z181" s="401">
        <v>0</v>
      </c>
      <c r="AA181" s="401">
        <v>0</v>
      </c>
      <c r="AB181" s="401">
        <v>0</v>
      </c>
      <c r="AC181" s="401">
        <v>0</v>
      </c>
      <c r="AD181" s="401">
        <v>0</v>
      </c>
      <c r="AE181" s="401">
        <v>0</v>
      </c>
      <c r="AF181" s="401">
        <v>0</v>
      </c>
      <c r="AG181" s="401">
        <v>0</v>
      </c>
      <c r="AH181" s="401">
        <v>0</v>
      </c>
      <c r="AI181" s="401">
        <v>0</v>
      </c>
      <c r="AJ181" s="401">
        <v>0</v>
      </c>
      <c r="AK181" s="401">
        <v>0</v>
      </c>
      <c r="AL181" s="401">
        <v>0</v>
      </c>
      <c r="AM181" s="401">
        <v>0</v>
      </c>
      <c r="AN181" s="401">
        <v>0</v>
      </c>
      <c r="AO181" s="401">
        <v>889</v>
      </c>
      <c r="AP181" s="401">
        <v>1411</v>
      </c>
      <c r="AQ181" s="401">
        <v>0</v>
      </c>
      <c r="AR181" s="401">
        <v>323</v>
      </c>
      <c r="AS181" s="401">
        <v>0</v>
      </c>
      <c r="AT181" s="401">
        <v>0</v>
      </c>
      <c r="AU181" s="401">
        <v>9328</v>
      </c>
      <c r="AV181" s="401">
        <v>100</v>
      </c>
      <c r="AW181" s="401">
        <v>0</v>
      </c>
      <c r="AX181" s="401">
        <v>500</v>
      </c>
      <c r="AY181" s="401">
        <v>109</v>
      </c>
      <c r="AZ181" s="401">
        <v>0</v>
      </c>
      <c r="BA181" s="401">
        <v>0</v>
      </c>
      <c r="BB181" s="401">
        <v>0</v>
      </c>
      <c r="BC181" s="401">
        <v>0</v>
      </c>
      <c r="BD181" s="401">
        <v>0</v>
      </c>
      <c r="BE181" s="401">
        <v>0</v>
      </c>
      <c r="BF181" s="401">
        <v>0</v>
      </c>
      <c r="BG181" s="401">
        <v>155</v>
      </c>
      <c r="BH181" s="401">
        <v>0</v>
      </c>
      <c r="BI181" s="401">
        <v>0</v>
      </c>
      <c r="BJ181" s="401">
        <v>0</v>
      </c>
      <c r="BK181" s="401">
        <v>0</v>
      </c>
      <c r="BL181" s="401">
        <v>0</v>
      </c>
      <c r="BM181" s="401">
        <v>0</v>
      </c>
      <c r="BN181" s="401">
        <v>0</v>
      </c>
      <c r="BO181" s="401">
        <v>0</v>
      </c>
      <c r="BP181" s="401">
        <v>0</v>
      </c>
      <c r="BQ181" s="401">
        <v>0</v>
      </c>
      <c r="BR181" s="401">
        <v>0</v>
      </c>
      <c r="BS181" s="401">
        <v>0</v>
      </c>
      <c r="BT181" s="401">
        <v>0</v>
      </c>
      <c r="BU181" s="401">
        <v>0</v>
      </c>
      <c r="BV181" s="401">
        <v>297</v>
      </c>
      <c r="BW181" s="401">
        <v>0</v>
      </c>
      <c r="BX181" s="401">
        <v>0</v>
      </c>
      <c r="BY181" s="401">
        <v>0</v>
      </c>
      <c r="BZ181" s="401">
        <v>0</v>
      </c>
      <c r="CA181" s="401">
        <v>0</v>
      </c>
      <c r="CB181" s="401">
        <v>0</v>
      </c>
      <c r="CC181" s="401">
        <v>0</v>
      </c>
      <c r="CD181" s="401">
        <v>0</v>
      </c>
      <c r="CE181" s="401">
        <v>1306</v>
      </c>
      <c r="CF181" s="401">
        <v>0</v>
      </c>
      <c r="CG181" s="401">
        <v>0</v>
      </c>
      <c r="CH181" s="401">
        <v>0</v>
      </c>
      <c r="CI181" s="401">
        <v>0</v>
      </c>
      <c r="CJ181" s="401">
        <v>0</v>
      </c>
      <c r="CK181" s="401">
        <v>0</v>
      </c>
      <c r="CL181" s="401">
        <v>0</v>
      </c>
      <c r="CM181" s="401">
        <v>0</v>
      </c>
      <c r="CN181" s="401">
        <v>0</v>
      </c>
      <c r="CO181" s="401">
        <v>0</v>
      </c>
      <c r="CP181" s="401">
        <v>0</v>
      </c>
      <c r="CQ181" s="401">
        <v>0</v>
      </c>
      <c r="CR181" s="401">
        <v>0</v>
      </c>
      <c r="CS181" s="401">
        <v>0</v>
      </c>
      <c r="CT181" s="401">
        <v>0</v>
      </c>
      <c r="CU181" s="401">
        <v>42</v>
      </c>
      <c r="CV181" s="401">
        <v>0</v>
      </c>
      <c r="CW181" s="401">
        <v>0</v>
      </c>
      <c r="CX181" s="401">
        <v>5421</v>
      </c>
      <c r="CY181" s="401">
        <v>0</v>
      </c>
      <c r="CZ181" s="401">
        <v>0</v>
      </c>
      <c r="DA181" s="401">
        <v>0</v>
      </c>
      <c r="DB181" s="401">
        <v>0</v>
      </c>
      <c r="DC181" s="401">
        <v>0</v>
      </c>
      <c r="DD181" s="401">
        <v>0</v>
      </c>
      <c r="DE181" s="401">
        <v>0</v>
      </c>
      <c r="DF181" s="401">
        <v>0</v>
      </c>
      <c r="DG181" s="401">
        <v>0</v>
      </c>
      <c r="DH181" s="401">
        <v>0</v>
      </c>
      <c r="DI181" s="401">
        <v>1013</v>
      </c>
      <c r="DJ181" s="401">
        <v>0</v>
      </c>
      <c r="DK181" s="401">
        <v>0</v>
      </c>
      <c r="DL181" s="401">
        <v>0</v>
      </c>
      <c r="DM181" s="401">
        <v>0</v>
      </c>
      <c r="DN181" s="401">
        <v>0</v>
      </c>
      <c r="DO181" s="401">
        <v>0</v>
      </c>
      <c r="DP181" s="401">
        <v>0</v>
      </c>
      <c r="DQ181" s="401">
        <v>0</v>
      </c>
      <c r="DR181" s="401">
        <v>14674</v>
      </c>
      <c r="DS181" s="401">
        <v>6397</v>
      </c>
      <c r="DT181" s="401">
        <v>0</v>
      </c>
      <c r="DU181" s="401">
        <v>0</v>
      </c>
      <c r="DV181" s="401">
        <v>0</v>
      </c>
      <c r="DW181" s="401">
        <v>0</v>
      </c>
      <c r="DX181" s="401">
        <v>0</v>
      </c>
      <c r="DY181" s="401">
        <v>0</v>
      </c>
      <c r="DZ181" s="401">
        <v>0</v>
      </c>
      <c r="EA181" s="401">
        <v>0</v>
      </c>
      <c r="EB181" s="401">
        <v>0</v>
      </c>
      <c r="EC181" s="401">
        <v>105000</v>
      </c>
      <c r="ED181" s="401">
        <v>-10000</v>
      </c>
      <c r="EE181" s="401">
        <v>0</v>
      </c>
      <c r="EF181" s="401">
        <v>0</v>
      </c>
      <c r="EG181" s="401">
        <v>35000</v>
      </c>
      <c r="EH181" s="401">
        <v>5000</v>
      </c>
      <c r="EI181" s="401">
        <v>40000</v>
      </c>
      <c r="EJ181" s="401">
        <v>5000</v>
      </c>
    </row>
    <row r="182" spans="1:140" x14ac:dyDescent="0.35">
      <c r="A182" s="398" t="s">
        <v>2155</v>
      </c>
      <c r="B182" s="401">
        <v>0</v>
      </c>
      <c r="C182" s="401">
        <v>0</v>
      </c>
      <c r="D182" s="401">
        <v>0</v>
      </c>
      <c r="E182" s="401">
        <v>0</v>
      </c>
      <c r="F182" s="401">
        <v>0</v>
      </c>
      <c r="G182" s="401">
        <v>0</v>
      </c>
      <c r="H182" s="401">
        <v>0</v>
      </c>
      <c r="I182" s="401">
        <v>0</v>
      </c>
      <c r="J182" s="401">
        <v>0</v>
      </c>
      <c r="K182" s="401">
        <v>0</v>
      </c>
      <c r="L182" s="401">
        <v>0</v>
      </c>
      <c r="M182" s="401">
        <v>0</v>
      </c>
      <c r="N182" s="401">
        <v>0</v>
      </c>
      <c r="O182" s="401">
        <v>0</v>
      </c>
      <c r="P182" s="401">
        <v>0</v>
      </c>
      <c r="Q182" s="401">
        <v>0</v>
      </c>
      <c r="R182" s="401">
        <v>0</v>
      </c>
      <c r="S182" s="401">
        <v>0</v>
      </c>
      <c r="T182" s="401">
        <v>0</v>
      </c>
      <c r="U182" s="401">
        <v>0</v>
      </c>
      <c r="V182" s="401">
        <v>0</v>
      </c>
      <c r="W182" s="401">
        <v>0</v>
      </c>
      <c r="X182" s="401">
        <v>0</v>
      </c>
      <c r="Y182" s="401">
        <v>0</v>
      </c>
      <c r="Z182" s="401">
        <v>0</v>
      </c>
      <c r="AA182" s="401">
        <v>0</v>
      </c>
      <c r="AB182" s="401">
        <v>0</v>
      </c>
      <c r="AC182" s="401">
        <v>0</v>
      </c>
      <c r="AD182" s="401">
        <v>0</v>
      </c>
      <c r="AE182" s="401">
        <v>0</v>
      </c>
      <c r="AF182" s="401">
        <v>0</v>
      </c>
      <c r="AG182" s="401">
        <v>0</v>
      </c>
      <c r="AH182" s="401">
        <v>0</v>
      </c>
      <c r="AI182" s="401">
        <v>0</v>
      </c>
      <c r="AJ182" s="401">
        <v>0</v>
      </c>
      <c r="AK182" s="401">
        <v>0</v>
      </c>
      <c r="AL182" s="401">
        <v>0</v>
      </c>
      <c r="AM182" s="401">
        <v>0</v>
      </c>
      <c r="AN182" s="401">
        <v>0</v>
      </c>
      <c r="AO182" s="401">
        <v>0</v>
      </c>
      <c r="AP182" s="401">
        <v>880</v>
      </c>
      <c r="AQ182" s="401">
        <v>0</v>
      </c>
      <c r="AR182" s="401">
        <v>0</v>
      </c>
      <c r="AS182" s="401">
        <v>200</v>
      </c>
      <c r="AT182" s="401">
        <v>0</v>
      </c>
      <c r="AU182" s="401">
        <v>1874</v>
      </c>
      <c r="AV182" s="401">
        <v>0</v>
      </c>
      <c r="AW182" s="401">
        <v>0</v>
      </c>
      <c r="AX182" s="401">
        <v>0</v>
      </c>
      <c r="AY182" s="401">
        <v>0</v>
      </c>
      <c r="AZ182" s="401">
        <v>0</v>
      </c>
      <c r="BA182" s="401">
        <v>0</v>
      </c>
      <c r="BB182" s="401">
        <v>0</v>
      </c>
      <c r="BC182" s="401">
        <v>0</v>
      </c>
      <c r="BD182" s="401">
        <v>0</v>
      </c>
      <c r="BE182" s="401">
        <v>0</v>
      </c>
      <c r="BF182" s="401">
        <v>0</v>
      </c>
      <c r="BG182" s="401">
        <v>0</v>
      </c>
      <c r="BH182" s="401">
        <v>0</v>
      </c>
      <c r="BI182" s="401">
        <v>0</v>
      </c>
      <c r="BJ182" s="401">
        <v>0</v>
      </c>
      <c r="BK182" s="401">
        <v>0</v>
      </c>
      <c r="BL182" s="401">
        <v>0</v>
      </c>
      <c r="BM182" s="401">
        <v>0</v>
      </c>
      <c r="BN182" s="401">
        <v>0</v>
      </c>
      <c r="BO182" s="401">
        <v>0</v>
      </c>
      <c r="BP182" s="401">
        <v>0</v>
      </c>
      <c r="BQ182" s="401">
        <v>0</v>
      </c>
      <c r="BR182" s="401">
        <v>0</v>
      </c>
      <c r="BS182" s="401">
        <v>0</v>
      </c>
      <c r="BT182" s="401">
        <v>0</v>
      </c>
      <c r="BU182" s="401">
        <v>0</v>
      </c>
      <c r="BV182" s="401">
        <v>0</v>
      </c>
      <c r="BW182" s="401">
        <v>0</v>
      </c>
      <c r="BX182" s="401">
        <v>0</v>
      </c>
      <c r="BY182" s="401">
        <v>0</v>
      </c>
      <c r="BZ182" s="401">
        <v>0</v>
      </c>
      <c r="CA182" s="401">
        <v>0</v>
      </c>
      <c r="CB182" s="401">
        <v>0</v>
      </c>
      <c r="CC182" s="401">
        <v>0</v>
      </c>
      <c r="CD182" s="401">
        <v>0</v>
      </c>
      <c r="CE182" s="401">
        <v>3525</v>
      </c>
      <c r="CF182" s="401">
        <v>0</v>
      </c>
      <c r="CG182" s="401">
        <v>0</v>
      </c>
      <c r="CH182" s="401">
        <v>0</v>
      </c>
      <c r="CI182" s="401">
        <v>0</v>
      </c>
      <c r="CJ182" s="401">
        <v>0</v>
      </c>
      <c r="CK182" s="401">
        <v>0</v>
      </c>
      <c r="CL182" s="401">
        <v>0</v>
      </c>
      <c r="CM182" s="401">
        <v>0</v>
      </c>
      <c r="CN182" s="401">
        <v>100</v>
      </c>
      <c r="CO182" s="401">
        <v>0</v>
      </c>
      <c r="CP182" s="401">
        <v>0</v>
      </c>
      <c r="CQ182" s="401">
        <v>0</v>
      </c>
      <c r="CR182" s="401">
        <v>0</v>
      </c>
      <c r="CS182" s="401">
        <v>0</v>
      </c>
      <c r="CT182" s="401">
        <v>276</v>
      </c>
      <c r="CU182" s="401">
        <v>0</v>
      </c>
      <c r="CV182" s="401">
        <v>0</v>
      </c>
      <c r="CW182" s="401">
        <v>0</v>
      </c>
      <c r="CX182" s="401">
        <v>0</v>
      </c>
      <c r="CY182" s="401">
        <v>0</v>
      </c>
      <c r="CZ182" s="401">
        <v>0</v>
      </c>
      <c r="DA182" s="401">
        <v>0</v>
      </c>
      <c r="DB182" s="401">
        <v>0</v>
      </c>
      <c r="DC182" s="401">
        <v>0</v>
      </c>
      <c r="DD182" s="401">
        <v>0</v>
      </c>
      <c r="DE182" s="401">
        <v>0</v>
      </c>
      <c r="DF182" s="401">
        <v>0</v>
      </c>
      <c r="DG182" s="401">
        <v>0</v>
      </c>
      <c r="DH182" s="401">
        <v>0</v>
      </c>
      <c r="DI182" s="401">
        <v>340</v>
      </c>
      <c r="DJ182" s="401">
        <v>0</v>
      </c>
      <c r="DK182" s="401">
        <v>0</v>
      </c>
      <c r="DL182" s="401">
        <v>0</v>
      </c>
      <c r="DM182" s="401">
        <v>0</v>
      </c>
      <c r="DN182" s="401">
        <v>0</v>
      </c>
      <c r="DO182" s="401">
        <v>0</v>
      </c>
      <c r="DP182" s="401">
        <v>0</v>
      </c>
      <c r="DQ182" s="401">
        <v>0</v>
      </c>
      <c r="DR182" s="401">
        <v>2529</v>
      </c>
      <c r="DS182" s="401">
        <v>25</v>
      </c>
      <c r="DT182" s="401">
        <v>540</v>
      </c>
      <c r="DU182" s="401">
        <v>4101</v>
      </c>
      <c r="DV182" s="401">
        <v>0</v>
      </c>
      <c r="DW182" s="401">
        <v>33801</v>
      </c>
      <c r="DX182" s="401">
        <v>3060</v>
      </c>
      <c r="DY182" s="401">
        <v>3500</v>
      </c>
      <c r="DZ182" s="401">
        <v>3500</v>
      </c>
      <c r="EA182" s="401">
        <v>0</v>
      </c>
      <c r="EB182" s="401">
        <v>0</v>
      </c>
      <c r="EC182" s="401">
        <v>39650</v>
      </c>
      <c r="ED182" s="401">
        <v>-310</v>
      </c>
      <c r="EE182" s="401">
        <v>3500</v>
      </c>
      <c r="EF182" s="401">
        <v>3500</v>
      </c>
      <c r="EG182" s="401">
        <v>35570</v>
      </c>
      <c r="EH182" s="401">
        <v>-22880</v>
      </c>
      <c r="EI182" s="401">
        <v>40570</v>
      </c>
      <c r="EJ182" s="401">
        <v>-22880</v>
      </c>
    </row>
    <row r="183" spans="1:140" x14ac:dyDescent="0.35">
      <c r="A183" s="398" t="s">
        <v>1157</v>
      </c>
      <c r="B183" s="401">
        <v>0</v>
      </c>
      <c r="C183" s="401">
        <v>0</v>
      </c>
      <c r="D183" s="401">
        <v>0</v>
      </c>
      <c r="E183" s="401">
        <v>0</v>
      </c>
      <c r="F183" s="401">
        <v>0</v>
      </c>
      <c r="G183" s="401">
        <v>0</v>
      </c>
      <c r="H183" s="401">
        <v>0</v>
      </c>
      <c r="I183" s="401">
        <v>0</v>
      </c>
      <c r="J183" s="401">
        <v>0</v>
      </c>
      <c r="K183" s="401">
        <v>0</v>
      </c>
      <c r="L183" s="401">
        <v>0</v>
      </c>
      <c r="M183" s="401">
        <v>0</v>
      </c>
      <c r="N183" s="401">
        <v>0</v>
      </c>
      <c r="O183" s="401">
        <v>0</v>
      </c>
      <c r="P183" s="401">
        <v>0</v>
      </c>
      <c r="Q183" s="401">
        <v>0</v>
      </c>
      <c r="R183" s="401">
        <v>0</v>
      </c>
      <c r="S183" s="401">
        <v>0</v>
      </c>
      <c r="T183" s="401">
        <v>0</v>
      </c>
      <c r="U183" s="401">
        <v>0</v>
      </c>
      <c r="V183" s="401">
        <v>0</v>
      </c>
      <c r="W183" s="401">
        <v>0</v>
      </c>
      <c r="X183" s="401">
        <v>0</v>
      </c>
      <c r="Y183" s="401">
        <v>0</v>
      </c>
      <c r="Z183" s="401">
        <v>0</v>
      </c>
      <c r="AA183" s="401">
        <v>0</v>
      </c>
      <c r="AB183" s="401">
        <v>0</v>
      </c>
      <c r="AC183" s="401">
        <v>0</v>
      </c>
      <c r="AD183" s="401">
        <v>0</v>
      </c>
      <c r="AE183" s="401">
        <v>0</v>
      </c>
      <c r="AF183" s="401">
        <v>0</v>
      </c>
      <c r="AG183" s="401">
        <v>0</v>
      </c>
      <c r="AH183" s="401">
        <v>0</v>
      </c>
      <c r="AI183" s="401">
        <v>0</v>
      </c>
      <c r="AJ183" s="401">
        <v>0</v>
      </c>
      <c r="AK183" s="401">
        <v>0</v>
      </c>
      <c r="AL183" s="401">
        <v>0</v>
      </c>
      <c r="AM183" s="401">
        <v>0</v>
      </c>
      <c r="AN183" s="401">
        <v>0</v>
      </c>
      <c r="AO183" s="401">
        <v>10919</v>
      </c>
      <c r="AP183" s="401">
        <v>1071</v>
      </c>
      <c r="AQ183" s="401">
        <v>600</v>
      </c>
      <c r="AR183" s="401">
        <v>0</v>
      </c>
      <c r="AS183" s="401">
        <v>0</v>
      </c>
      <c r="AT183" s="401">
        <v>0</v>
      </c>
      <c r="AU183" s="401">
        <v>517</v>
      </c>
      <c r="AV183" s="401">
        <v>0</v>
      </c>
      <c r="AW183" s="401">
        <v>0</v>
      </c>
      <c r="AX183" s="401">
        <v>62</v>
      </c>
      <c r="AY183" s="401">
        <v>0</v>
      </c>
      <c r="AZ183" s="401">
        <v>0</v>
      </c>
      <c r="BA183" s="401">
        <v>0</v>
      </c>
      <c r="BB183" s="401">
        <v>0</v>
      </c>
      <c r="BC183" s="401">
        <v>0</v>
      </c>
      <c r="BD183" s="401">
        <v>0</v>
      </c>
      <c r="BE183" s="401">
        <v>0</v>
      </c>
      <c r="BF183" s="401">
        <v>0</v>
      </c>
      <c r="BG183" s="401">
        <v>60</v>
      </c>
      <c r="BH183" s="401">
        <v>0</v>
      </c>
      <c r="BI183" s="401">
        <v>75</v>
      </c>
      <c r="BJ183" s="401">
        <v>0</v>
      </c>
      <c r="BK183" s="401">
        <v>0</v>
      </c>
      <c r="BL183" s="401">
        <v>0</v>
      </c>
      <c r="BM183" s="401">
        <v>0</v>
      </c>
      <c r="BN183" s="401">
        <v>0</v>
      </c>
      <c r="BO183" s="401">
        <v>0</v>
      </c>
      <c r="BP183" s="401">
        <v>0</v>
      </c>
      <c r="BQ183" s="401">
        <v>0</v>
      </c>
      <c r="BR183" s="401">
        <v>0</v>
      </c>
      <c r="BS183" s="401">
        <v>0</v>
      </c>
      <c r="BT183" s="401">
        <v>0</v>
      </c>
      <c r="BU183" s="401">
        <v>0</v>
      </c>
      <c r="BV183" s="401">
        <v>0</v>
      </c>
      <c r="BW183" s="401">
        <v>0</v>
      </c>
      <c r="BX183" s="401">
        <v>0</v>
      </c>
      <c r="BY183" s="401">
        <v>0</v>
      </c>
      <c r="BZ183" s="401">
        <v>0</v>
      </c>
      <c r="CA183" s="401">
        <v>0</v>
      </c>
      <c r="CB183" s="401">
        <v>0</v>
      </c>
      <c r="CC183" s="401">
        <v>0</v>
      </c>
      <c r="CD183" s="401">
        <v>0</v>
      </c>
      <c r="CE183" s="401">
        <v>84</v>
      </c>
      <c r="CF183" s="401">
        <v>0</v>
      </c>
      <c r="CG183" s="401">
        <v>0</v>
      </c>
      <c r="CH183" s="401">
        <v>0</v>
      </c>
      <c r="CI183" s="401">
        <v>0</v>
      </c>
      <c r="CJ183" s="401">
        <v>0</v>
      </c>
      <c r="CK183" s="401">
        <v>0</v>
      </c>
      <c r="CL183" s="401">
        <v>0</v>
      </c>
      <c r="CM183" s="401">
        <v>0</v>
      </c>
      <c r="CN183" s="401">
        <v>0</v>
      </c>
      <c r="CO183" s="401">
        <v>0</v>
      </c>
      <c r="CP183" s="401">
        <v>0</v>
      </c>
      <c r="CQ183" s="401">
        <v>0</v>
      </c>
      <c r="CR183" s="401">
        <v>0</v>
      </c>
      <c r="CS183" s="401">
        <v>0</v>
      </c>
      <c r="CT183" s="401">
        <v>0</v>
      </c>
      <c r="CU183" s="401">
        <v>0</v>
      </c>
      <c r="CV183" s="401">
        <v>0</v>
      </c>
      <c r="CW183" s="401">
        <v>140</v>
      </c>
      <c r="CX183" s="401">
        <v>420</v>
      </c>
      <c r="CY183" s="401">
        <v>0</v>
      </c>
      <c r="CZ183" s="401">
        <v>0</v>
      </c>
      <c r="DA183" s="401">
        <v>0</v>
      </c>
      <c r="DB183" s="401">
        <v>0</v>
      </c>
      <c r="DC183" s="401">
        <v>0</v>
      </c>
      <c r="DD183" s="401">
        <v>0</v>
      </c>
      <c r="DE183" s="401">
        <v>0</v>
      </c>
      <c r="DF183" s="401">
        <v>0</v>
      </c>
      <c r="DG183" s="401">
        <v>0</v>
      </c>
      <c r="DH183" s="401">
        <v>0</v>
      </c>
      <c r="DI183" s="401">
        <v>0</v>
      </c>
      <c r="DJ183" s="401">
        <v>0</v>
      </c>
      <c r="DK183" s="401">
        <v>0</v>
      </c>
      <c r="DL183" s="401">
        <v>0</v>
      </c>
      <c r="DM183" s="401">
        <v>0</v>
      </c>
      <c r="DN183" s="401">
        <v>0</v>
      </c>
      <c r="DO183" s="401">
        <v>0</v>
      </c>
      <c r="DP183" s="401">
        <v>0</v>
      </c>
      <c r="DQ183" s="401">
        <v>0</v>
      </c>
      <c r="DR183" s="401">
        <v>2028</v>
      </c>
      <c r="DS183" s="401">
        <v>912</v>
      </c>
      <c r="DT183" s="401">
        <v>10333</v>
      </c>
      <c r="DU183" s="401">
        <v>0</v>
      </c>
      <c r="DV183" s="401">
        <v>0</v>
      </c>
      <c r="DW183" s="401">
        <v>90051</v>
      </c>
      <c r="DX183" s="401">
        <v>-257</v>
      </c>
      <c r="DY183" s="401">
        <v>81605</v>
      </c>
      <c r="DZ183" s="401">
        <v>0</v>
      </c>
      <c r="EA183" s="401">
        <v>4</v>
      </c>
      <c r="EB183" s="401">
        <v>-3</v>
      </c>
      <c r="EC183" s="401">
        <v>43995</v>
      </c>
      <c r="ED183" s="401">
        <v>-6482</v>
      </c>
      <c r="EE183" s="401">
        <v>81609</v>
      </c>
      <c r="EF183" s="401">
        <v>-3</v>
      </c>
      <c r="EG183" s="401">
        <v>95612</v>
      </c>
      <c r="EH183" s="401">
        <v>4752</v>
      </c>
      <c r="EI183" s="401">
        <v>107112</v>
      </c>
      <c r="EJ183" s="401">
        <v>4752</v>
      </c>
    </row>
    <row r="184" spans="1:140" x14ac:dyDescent="0.35">
      <c r="A184" s="398" t="s">
        <v>1331</v>
      </c>
      <c r="B184" s="401">
        <v>0</v>
      </c>
      <c r="C184" s="401">
        <v>0</v>
      </c>
      <c r="D184" s="401">
        <v>0</v>
      </c>
      <c r="E184" s="401">
        <v>0</v>
      </c>
      <c r="F184" s="401">
        <v>0</v>
      </c>
      <c r="G184" s="401">
        <v>0</v>
      </c>
      <c r="H184" s="401">
        <v>0</v>
      </c>
      <c r="I184" s="401">
        <v>0</v>
      </c>
      <c r="J184" s="401">
        <v>0</v>
      </c>
      <c r="K184" s="401">
        <v>0</v>
      </c>
      <c r="L184" s="401">
        <v>0</v>
      </c>
      <c r="M184" s="401">
        <v>0</v>
      </c>
      <c r="N184" s="401">
        <v>0</v>
      </c>
      <c r="O184" s="401">
        <v>0</v>
      </c>
      <c r="P184" s="401">
        <v>0</v>
      </c>
      <c r="Q184" s="401">
        <v>0</v>
      </c>
      <c r="R184" s="401">
        <v>0</v>
      </c>
      <c r="S184" s="401">
        <v>0</v>
      </c>
      <c r="T184" s="401">
        <v>0</v>
      </c>
      <c r="U184" s="401">
        <v>0</v>
      </c>
      <c r="V184" s="401">
        <v>0</v>
      </c>
      <c r="W184" s="401">
        <v>0</v>
      </c>
      <c r="X184" s="401">
        <v>0</v>
      </c>
      <c r="Y184" s="401">
        <v>0</v>
      </c>
      <c r="Z184" s="401">
        <v>0</v>
      </c>
      <c r="AA184" s="401">
        <v>0</v>
      </c>
      <c r="AB184" s="401">
        <v>0</v>
      </c>
      <c r="AC184" s="401">
        <v>0</v>
      </c>
      <c r="AD184" s="401">
        <v>0</v>
      </c>
      <c r="AE184" s="401">
        <v>0</v>
      </c>
      <c r="AF184" s="401">
        <v>0</v>
      </c>
      <c r="AG184" s="401">
        <v>0</v>
      </c>
      <c r="AH184" s="401">
        <v>0</v>
      </c>
      <c r="AI184" s="401">
        <v>0</v>
      </c>
      <c r="AJ184" s="401">
        <v>0</v>
      </c>
      <c r="AK184" s="401">
        <v>0</v>
      </c>
      <c r="AL184" s="401">
        <v>0</v>
      </c>
      <c r="AM184" s="401">
        <v>0</v>
      </c>
      <c r="AN184" s="401">
        <v>0</v>
      </c>
      <c r="AO184" s="401">
        <v>0</v>
      </c>
      <c r="AP184" s="401">
        <v>3156</v>
      </c>
      <c r="AQ184" s="401">
        <v>0</v>
      </c>
      <c r="AR184" s="401">
        <v>223</v>
      </c>
      <c r="AS184" s="401">
        <v>89</v>
      </c>
      <c r="AT184" s="401">
        <v>0</v>
      </c>
      <c r="AU184" s="401">
        <v>700</v>
      </c>
      <c r="AV184" s="401">
        <v>2778</v>
      </c>
      <c r="AW184" s="401">
        <v>0</v>
      </c>
      <c r="AX184" s="401">
        <v>2202</v>
      </c>
      <c r="AY184" s="401">
        <v>463</v>
      </c>
      <c r="AZ184" s="401">
        <v>0</v>
      </c>
      <c r="BA184" s="401">
        <v>0</v>
      </c>
      <c r="BB184" s="401">
        <v>0</v>
      </c>
      <c r="BC184" s="401">
        <v>0</v>
      </c>
      <c r="BD184" s="401">
        <v>0</v>
      </c>
      <c r="BE184" s="401">
        <v>0</v>
      </c>
      <c r="BF184" s="401">
        <v>0</v>
      </c>
      <c r="BG184" s="401">
        <v>314</v>
      </c>
      <c r="BH184" s="401">
        <v>0</v>
      </c>
      <c r="BI184" s="401">
        <v>0</v>
      </c>
      <c r="BJ184" s="401">
        <v>0</v>
      </c>
      <c r="BK184" s="401">
        <v>0</v>
      </c>
      <c r="BL184" s="401">
        <v>0</v>
      </c>
      <c r="BM184" s="401">
        <v>0</v>
      </c>
      <c r="BN184" s="401">
        <v>0</v>
      </c>
      <c r="BO184" s="401">
        <v>0</v>
      </c>
      <c r="BP184" s="401">
        <v>0</v>
      </c>
      <c r="BQ184" s="401">
        <v>0</v>
      </c>
      <c r="BR184" s="401">
        <v>0</v>
      </c>
      <c r="BS184" s="401">
        <v>0</v>
      </c>
      <c r="BT184" s="401">
        <v>0</v>
      </c>
      <c r="BU184" s="401">
        <v>0</v>
      </c>
      <c r="BV184" s="401">
        <v>0</v>
      </c>
      <c r="BW184" s="401">
        <v>0</v>
      </c>
      <c r="BX184" s="401">
        <v>0</v>
      </c>
      <c r="BY184" s="401">
        <v>0</v>
      </c>
      <c r="BZ184" s="401">
        <v>0</v>
      </c>
      <c r="CA184" s="401">
        <v>0</v>
      </c>
      <c r="CB184" s="401">
        <v>291</v>
      </c>
      <c r="CC184" s="401">
        <v>0</v>
      </c>
      <c r="CD184" s="401">
        <v>0</v>
      </c>
      <c r="CE184" s="401">
        <v>1841</v>
      </c>
      <c r="CF184" s="401">
        <v>0</v>
      </c>
      <c r="CG184" s="401">
        <v>0</v>
      </c>
      <c r="CH184" s="401">
        <v>0</v>
      </c>
      <c r="CI184" s="401">
        <v>0</v>
      </c>
      <c r="CJ184" s="401">
        <v>0</v>
      </c>
      <c r="CK184" s="401">
        <v>0</v>
      </c>
      <c r="CL184" s="401">
        <v>0</v>
      </c>
      <c r="CM184" s="401">
        <v>0</v>
      </c>
      <c r="CN184" s="401">
        <v>0</v>
      </c>
      <c r="CO184" s="401">
        <v>0</v>
      </c>
      <c r="CP184" s="401">
        <v>0</v>
      </c>
      <c r="CQ184" s="401">
        <v>0</v>
      </c>
      <c r="CR184" s="401">
        <v>0</v>
      </c>
      <c r="CS184" s="401">
        <v>0</v>
      </c>
      <c r="CT184" s="401">
        <v>850</v>
      </c>
      <c r="CU184" s="401">
        <v>0</v>
      </c>
      <c r="CV184" s="401">
        <v>0</v>
      </c>
      <c r="CW184" s="401">
        <v>15928</v>
      </c>
      <c r="CX184" s="401">
        <v>1979</v>
      </c>
      <c r="CY184" s="401">
        <v>0</v>
      </c>
      <c r="CZ184" s="401">
        <v>0</v>
      </c>
      <c r="DA184" s="401">
        <v>0</v>
      </c>
      <c r="DB184" s="401">
        <v>0</v>
      </c>
      <c r="DC184" s="401">
        <v>0</v>
      </c>
      <c r="DD184" s="401">
        <v>0</v>
      </c>
      <c r="DE184" s="401">
        <v>0</v>
      </c>
      <c r="DF184" s="401">
        <v>0</v>
      </c>
      <c r="DG184" s="401">
        <v>0</v>
      </c>
      <c r="DH184" s="401">
        <v>0</v>
      </c>
      <c r="DI184" s="401">
        <v>791</v>
      </c>
      <c r="DJ184" s="401">
        <v>0</v>
      </c>
      <c r="DK184" s="401">
        <v>0</v>
      </c>
      <c r="DL184" s="401">
        <v>19</v>
      </c>
      <c r="DM184" s="401">
        <v>0</v>
      </c>
      <c r="DN184" s="401">
        <v>0</v>
      </c>
      <c r="DO184" s="401">
        <v>0</v>
      </c>
      <c r="DP184" s="401">
        <v>0</v>
      </c>
      <c r="DQ184" s="401">
        <v>0</v>
      </c>
      <c r="DR184" s="401">
        <v>24555</v>
      </c>
      <c r="DS184" s="401">
        <v>19</v>
      </c>
      <c r="DT184" s="401">
        <v>5846</v>
      </c>
      <c r="DU184" s="401">
        <v>1204</v>
      </c>
      <c r="DV184" s="401">
        <v>0</v>
      </c>
      <c r="DW184" s="401">
        <v>12603</v>
      </c>
      <c r="DX184" s="401">
        <v>416</v>
      </c>
      <c r="DY184" s="401">
        <v>7133</v>
      </c>
      <c r="DZ184" s="401">
        <v>1143</v>
      </c>
      <c r="EA184" s="401">
        <v>0</v>
      </c>
      <c r="EB184" s="401">
        <v>0</v>
      </c>
      <c r="EC184" s="401">
        <v>43000</v>
      </c>
      <c r="ED184" s="401">
        <v>-6999</v>
      </c>
      <c r="EE184" s="401">
        <v>7133</v>
      </c>
      <c r="EF184" s="401">
        <v>1143</v>
      </c>
      <c r="EG184" s="401">
        <v>14500</v>
      </c>
      <c r="EH184" s="401">
        <v>0</v>
      </c>
      <c r="EI184" s="401">
        <v>17500</v>
      </c>
      <c r="EJ184" s="401">
        <v>0</v>
      </c>
    </row>
    <row r="185" spans="1:140" x14ac:dyDescent="0.35">
      <c r="A185" s="398" t="s">
        <v>1603</v>
      </c>
      <c r="B185" s="401">
        <v>0</v>
      </c>
      <c r="C185" s="401">
        <v>0</v>
      </c>
      <c r="D185" s="401">
        <v>0</v>
      </c>
      <c r="E185" s="401">
        <v>0</v>
      </c>
      <c r="F185" s="401">
        <v>0</v>
      </c>
      <c r="G185" s="401">
        <v>0</v>
      </c>
      <c r="H185" s="401">
        <v>0</v>
      </c>
      <c r="I185" s="401">
        <v>0</v>
      </c>
      <c r="J185" s="401">
        <v>0</v>
      </c>
      <c r="K185" s="401">
        <v>0</v>
      </c>
      <c r="L185" s="401">
        <v>0</v>
      </c>
      <c r="M185" s="401">
        <v>0</v>
      </c>
      <c r="N185" s="401">
        <v>0</v>
      </c>
      <c r="O185" s="401">
        <v>0</v>
      </c>
      <c r="P185" s="401">
        <v>0</v>
      </c>
      <c r="Q185" s="401">
        <v>223</v>
      </c>
      <c r="R185" s="401">
        <v>0</v>
      </c>
      <c r="S185" s="401">
        <v>0</v>
      </c>
      <c r="T185" s="401">
        <v>0</v>
      </c>
      <c r="U185" s="401">
        <v>0</v>
      </c>
      <c r="V185" s="401">
        <v>0</v>
      </c>
      <c r="W185" s="401">
        <v>0</v>
      </c>
      <c r="X185" s="401">
        <v>0</v>
      </c>
      <c r="Y185" s="401">
        <v>0</v>
      </c>
      <c r="Z185" s="401">
        <v>0</v>
      </c>
      <c r="AA185" s="401">
        <v>0</v>
      </c>
      <c r="AB185" s="401">
        <v>0</v>
      </c>
      <c r="AC185" s="401">
        <v>0</v>
      </c>
      <c r="AD185" s="401">
        <v>0</v>
      </c>
      <c r="AE185" s="401">
        <v>0</v>
      </c>
      <c r="AF185" s="401">
        <v>0</v>
      </c>
      <c r="AG185" s="401">
        <v>0</v>
      </c>
      <c r="AH185" s="401">
        <v>0</v>
      </c>
      <c r="AI185" s="401">
        <v>0</v>
      </c>
      <c r="AJ185" s="401">
        <v>0</v>
      </c>
      <c r="AK185" s="401">
        <v>0</v>
      </c>
      <c r="AL185" s="401">
        <v>0</v>
      </c>
      <c r="AM185" s="401">
        <v>0</v>
      </c>
      <c r="AN185" s="401">
        <v>0</v>
      </c>
      <c r="AO185" s="401">
        <v>1178</v>
      </c>
      <c r="AP185" s="401">
        <v>1220</v>
      </c>
      <c r="AQ185" s="401">
        <v>31</v>
      </c>
      <c r="AR185" s="401">
        <v>0</v>
      </c>
      <c r="AS185" s="401">
        <v>0</v>
      </c>
      <c r="AT185" s="401">
        <v>0</v>
      </c>
      <c r="AU185" s="401">
        <v>8139</v>
      </c>
      <c r="AV185" s="401">
        <v>0</v>
      </c>
      <c r="AW185" s="401">
        <v>0</v>
      </c>
      <c r="AX185" s="401">
        <v>275</v>
      </c>
      <c r="AY185" s="401">
        <v>0</v>
      </c>
      <c r="AZ185" s="401">
        <v>0</v>
      </c>
      <c r="BA185" s="401">
        <v>0</v>
      </c>
      <c r="BB185" s="401">
        <v>0</v>
      </c>
      <c r="BC185" s="401">
        <v>0</v>
      </c>
      <c r="BD185" s="401">
        <v>0</v>
      </c>
      <c r="BE185" s="401">
        <v>0</v>
      </c>
      <c r="BF185" s="401">
        <v>0</v>
      </c>
      <c r="BG185" s="401">
        <v>0</v>
      </c>
      <c r="BH185" s="401">
        <v>0</v>
      </c>
      <c r="BI185" s="401">
        <v>0</v>
      </c>
      <c r="BJ185" s="401">
        <v>0</v>
      </c>
      <c r="BK185" s="401">
        <v>0</v>
      </c>
      <c r="BL185" s="401">
        <v>0</v>
      </c>
      <c r="BM185" s="401">
        <v>0</v>
      </c>
      <c r="BN185" s="401">
        <v>0</v>
      </c>
      <c r="BO185" s="401">
        <v>0</v>
      </c>
      <c r="BP185" s="401">
        <v>0</v>
      </c>
      <c r="BQ185" s="401">
        <v>0</v>
      </c>
      <c r="BR185" s="401">
        <v>0</v>
      </c>
      <c r="BS185" s="401">
        <v>0</v>
      </c>
      <c r="BT185" s="401">
        <v>0</v>
      </c>
      <c r="BU185" s="401">
        <v>0</v>
      </c>
      <c r="BV185" s="401">
        <v>0</v>
      </c>
      <c r="BW185" s="401">
        <v>0</v>
      </c>
      <c r="BX185" s="401">
        <v>0</v>
      </c>
      <c r="BY185" s="401">
        <v>0</v>
      </c>
      <c r="BZ185" s="401">
        <v>0</v>
      </c>
      <c r="CA185" s="401">
        <v>0</v>
      </c>
      <c r="CB185" s="401">
        <v>0</v>
      </c>
      <c r="CC185" s="401">
        <v>0</v>
      </c>
      <c r="CD185" s="401">
        <v>0</v>
      </c>
      <c r="CE185" s="401">
        <v>150</v>
      </c>
      <c r="CF185" s="401">
        <v>0</v>
      </c>
      <c r="CG185" s="401">
        <v>0</v>
      </c>
      <c r="CH185" s="401">
        <v>0</v>
      </c>
      <c r="CI185" s="401">
        <v>0</v>
      </c>
      <c r="CJ185" s="401">
        <v>0</v>
      </c>
      <c r="CK185" s="401">
        <v>0</v>
      </c>
      <c r="CL185" s="401">
        <v>0</v>
      </c>
      <c r="CM185" s="401">
        <v>0</v>
      </c>
      <c r="CN185" s="401">
        <v>0</v>
      </c>
      <c r="CO185" s="401">
        <v>0</v>
      </c>
      <c r="CP185" s="401">
        <v>0</v>
      </c>
      <c r="CQ185" s="401">
        <v>0</v>
      </c>
      <c r="CR185" s="401">
        <v>0</v>
      </c>
      <c r="CS185" s="401">
        <v>0</v>
      </c>
      <c r="CT185" s="401">
        <v>0</v>
      </c>
      <c r="CU185" s="401">
        <v>0</v>
      </c>
      <c r="CV185" s="401">
        <v>0</v>
      </c>
      <c r="CW185" s="401">
        <v>3638</v>
      </c>
      <c r="CX185" s="401">
        <v>400</v>
      </c>
      <c r="CY185" s="401">
        <v>0</v>
      </c>
      <c r="CZ185" s="401">
        <v>0</v>
      </c>
      <c r="DA185" s="401">
        <v>0</v>
      </c>
      <c r="DB185" s="401">
        <v>0</v>
      </c>
      <c r="DC185" s="401">
        <v>0</v>
      </c>
      <c r="DD185" s="401">
        <v>0</v>
      </c>
      <c r="DE185" s="401">
        <v>0</v>
      </c>
      <c r="DF185" s="401">
        <v>0</v>
      </c>
      <c r="DG185" s="401">
        <v>0</v>
      </c>
      <c r="DH185" s="401">
        <v>0</v>
      </c>
      <c r="DI185" s="401">
        <v>603</v>
      </c>
      <c r="DJ185" s="401">
        <v>0</v>
      </c>
      <c r="DK185" s="401">
        <v>0</v>
      </c>
      <c r="DL185" s="401">
        <v>0</v>
      </c>
      <c r="DM185" s="401">
        <v>0</v>
      </c>
      <c r="DN185" s="401">
        <v>0</v>
      </c>
      <c r="DO185" s="401">
        <v>0</v>
      </c>
      <c r="DP185" s="401">
        <v>0</v>
      </c>
      <c r="DQ185" s="401">
        <v>0</v>
      </c>
      <c r="DR185" s="401">
        <v>4677</v>
      </c>
      <c r="DS185" s="401">
        <v>1110</v>
      </c>
      <c r="DT185" s="401">
        <v>6860</v>
      </c>
      <c r="DU185" s="401">
        <v>3179</v>
      </c>
      <c r="DV185" s="401">
        <v>0</v>
      </c>
      <c r="DW185" s="401">
        <v>4983</v>
      </c>
      <c r="DX185" s="401">
        <v>3133</v>
      </c>
      <c r="DY185" s="401">
        <v>944</v>
      </c>
      <c r="DZ185" s="401">
        <v>-61</v>
      </c>
      <c r="EA185" s="401">
        <v>0</v>
      </c>
      <c r="EB185" s="401">
        <v>0</v>
      </c>
      <c r="EC185" s="401">
        <v>31442</v>
      </c>
      <c r="ED185" s="401">
        <v>-11318</v>
      </c>
      <c r="EE185" s="401">
        <v>944</v>
      </c>
      <c r="EF185" s="401">
        <v>-61</v>
      </c>
      <c r="EG185" s="401">
        <v>7444</v>
      </c>
      <c r="EH185" s="401">
        <v>-120</v>
      </c>
      <c r="EI185" s="401">
        <v>19872</v>
      </c>
      <c r="EJ185" s="401">
        <v>-181</v>
      </c>
    </row>
    <row r="186" spans="1:140" x14ac:dyDescent="0.35">
      <c r="A186" s="398" t="s">
        <v>1687</v>
      </c>
      <c r="B186" s="401">
        <v>0</v>
      </c>
      <c r="C186" s="401">
        <v>0</v>
      </c>
      <c r="D186" s="401">
        <v>0</v>
      </c>
      <c r="E186" s="401">
        <v>0</v>
      </c>
      <c r="F186" s="401">
        <v>0</v>
      </c>
      <c r="G186" s="401">
        <v>0</v>
      </c>
      <c r="H186" s="401">
        <v>0</v>
      </c>
      <c r="I186" s="401">
        <v>0</v>
      </c>
      <c r="J186" s="401">
        <v>0</v>
      </c>
      <c r="K186" s="401">
        <v>0</v>
      </c>
      <c r="L186" s="401">
        <v>0</v>
      </c>
      <c r="M186" s="401">
        <v>0</v>
      </c>
      <c r="N186" s="401">
        <v>0</v>
      </c>
      <c r="O186" s="401">
        <v>0</v>
      </c>
      <c r="P186" s="401">
        <v>0</v>
      </c>
      <c r="Q186" s="401">
        <v>30</v>
      </c>
      <c r="R186" s="401">
        <v>0</v>
      </c>
      <c r="S186" s="401">
        <v>1000</v>
      </c>
      <c r="T186" s="401">
        <v>155</v>
      </c>
      <c r="U186" s="401">
        <v>0</v>
      </c>
      <c r="V186" s="401">
        <v>0</v>
      </c>
      <c r="W186" s="401">
        <v>3154</v>
      </c>
      <c r="X186" s="401">
        <v>0</v>
      </c>
      <c r="Y186" s="401">
        <v>0</v>
      </c>
      <c r="Z186" s="401">
        <v>0</v>
      </c>
      <c r="AA186" s="401">
        <v>0</v>
      </c>
      <c r="AB186" s="401">
        <v>0</v>
      </c>
      <c r="AC186" s="401">
        <v>0</v>
      </c>
      <c r="AD186" s="401">
        <v>0</v>
      </c>
      <c r="AE186" s="401">
        <v>0</v>
      </c>
      <c r="AF186" s="401">
        <v>0</v>
      </c>
      <c r="AG186" s="401">
        <v>0</v>
      </c>
      <c r="AH186" s="401">
        <v>0</v>
      </c>
      <c r="AI186" s="401">
        <v>0</v>
      </c>
      <c r="AJ186" s="401">
        <v>0</v>
      </c>
      <c r="AK186" s="401">
        <v>0</v>
      </c>
      <c r="AL186" s="401">
        <v>0</v>
      </c>
      <c r="AM186" s="401">
        <v>0</v>
      </c>
      <c r="AN186" s="401">
        <v>0</v>
      </c>
      <c r="AO186" s="401">
        <v>0</v>
      </c>
      <c r="AP186" s="401">
        <v>1620</v>
      </c>
      <c r="AQ186" s="401">
        <v>500</v>
      </c>
      <c r="AR186" s="401">
        <v>5</v>
      </c>
      <c r="AS186" s="401">
        <v>0</v>
      </c>
      <c r="AT186" s="401">
        <v>0</v>
      </c>
      <c r="AU186" s="401">
        <v>47</v>
      </c>
      <c r="AV186" s="401">
        <v>0</v>
      </c>
      <c r="AW186" s="401">
        <v>0</v>
      </c>
      <c r="AX186" s="401">
        <v>624</v>
      </c>
      <c r="AY186" s="401">
        <v>0</v>
      </c>
      <c r="AZ186" s="401">
        <v>0</v>
      </c>
      <c r="BA186" s="401">
        <v>0</v>
      </c>
      <c r="BB186" s="401">
        <v>0</v>
      </c>
      <c r="BC186" s="401">
        <v>0</v>
      </c>
      <c r="BD186" s="401">
        <v>0</v>
      </c>
      <c r="BE186" s="401">
        <v>0</v>
      </c>
      <c r="BF186" s="401">
        <v>0</v>
      </c>
      <c r="BG186" s="401">
        <v>60</v>
      </c>
      <c r="BH186" s="401">
        <v>0</v>
      </c>
      <c r="BI186" s="401">
        <v>0</v>
      </c>
      <c r="BJ186" s="401">
        <v>0</v>
      </c>
      <c r="BK186" s="401">
        <v>0</v>
      </c>
      <c r="BL186" s="401">
        <v>0</v>
      </c>
      <c r="BM186" s="401">
        <v>5</v>
      </c>
      <c r="BN186" s="401">
        <v>25</v>
      </c>
      <c r="BO186" s="401">
        <v>0</v>
      </c>
      <c r="BP186" s="401">
        <v>20</v>
      </c>
      <c r="BQ186" s="401">
        <v>0</v>
      </c>
      <c r="BR186" s="401">
        <v>0</v>
      </c>
      <c r="BS186" s="401">
        <v>0</v>
      </c>
      <c r="BT186" s="401">
        <v>0</v>
      </c>
      <c r="BU186" s="401">
        <v>0</v>
      </c>
      <c r="BV186" s="401">
        <v>72</v>
      </c>
      <c r="BW186" s="401">
        <v>0</v>
      </c>
      <c r="BX186" s="401">
        <v>0</v>
      </c>
      <c r="BY186" s="401">
        <v>0</v>
      </c>
      <c r="BZ186" s="401">
        <v>0</v>
      </c>
      <c r="CA186" s="401">
        <v>0</v>
      </c>
      <c r="CB186" s="401">
        <v>510</v>
      </c>
      <c r="CC186" s="401">
        <v>0</v>
      </c>
      <c r="CD186" s="401">
        <v>50</v>
      </c>
      <c r="CE186" s="401">
        <v>100</v>
      </c>
      <c r="CF186" s="401">
        <v>0</v>
      </c>
      <c r="CG186" s="401">
        <v>0</v>
      </c>
      <c r="CH186" s="401">
        <v>0</v>
      </c>
      <c r="CI186" s="401">
        <v>0</v>
      </c>
      <c r="CJ186" s="401">
        <v>0</v>
      </c>
      <c r="CK186" s="401">
        <v>0</v>
      </c>
      <c r="CL186" s="401">
        <v>0</v>
      </c>
      <c r="CM186" s="401">
        <v>0</v>
      </c>
      <c r="CN186" s="401">
        <v>0</v>
      </c>
      <c r="CO186" s="401">
        <v>0</v>
      </c>
      <c r="CP186" s="401">
        <v>0</v>
      </c>
      <c r="CQ186" s="401">
        <v>0</v>
      </c>
      <c r="CR186" s="401">
        <v>0</v>
      </c>
      <c r="CS186" s="401">
        <v>0</v>
      </c>
      <c r="CT186" s="401">
        <v>120</v>
      </c>
      <c r="CU186" s="401">
        <v>0</v>
      </c>
      <c r="CV186" s="401">
        <v>0</v>
      </c>
      <c r="CW186" s="401">
        <v>0</v>
      </c>
      <c r="CX186" s="401">
        <v>0</v>
      </c>
      <c r="CY186" s="401">
        <v>0</v>
      </c>
      <c r="CZ186" s="401">
        <v>0</v>
      </c>
      <c r="DA186" s="401">
        <v>0</v>
      </c>
      <c r="DB186" s="401">
        <v>0</v>
      </c>
      <c r="DC186" s="401">
        <v>0</v>
      </c>
      <c r="DD186" s="401">
        <v>0</v>
      </c>
      <c r="DE186" s="401">
        <v>0</v>
      </c>
      <c r="DF186" s="401">
        <v>0</v>
      </c>
      <c r="DG186" s="401">
        <v>0</v>
      </c>
      <c r="DH186" s="401">
        <v>0</v>
      </c>
      <c r="DI186" s="401">
        <v>10133</v>
      </c>
      <c r="DJ186" s="401">
        <v>0</v>
      </c>
      <c r="DK186" s="401">
        <v>0</v>
      </c>
      <c r="DL186" s="401">
        <v>0</v>
      </c>
      <c r="DM186" s="401">
        <v>0</v>
      </c>
      <c r="DN186" s="401">
        <v>0</v>
      </c>
      <c r="DO186" s="401">
        <v>0</v>
      </c>
      <c r="DP186" s="401">
        <v>0</v>
      </c>
      <c r="DQ186" s="401">
        <v>0</v>
      </c>
      <c r="DR186" s="401">
        <v>7445</v>
      </c>
      <c r="DS186" s="401">
        <v>1550</v>
      </c>
      <c r="DT186" s="401">
        <v>0</v>
      </c>
      <c r="DU186" s="401">
        <v>7685</v>
      </c>
      <c r="DV186" s="401">
        <v>0</v>
      </c>
      <c r="DW186" s="401">
        <v>35061</v>
      </c>
      <c r="DX186" s="401">
        <v>7685</v>
      </c>
      <c r="DY186" s="401">
        <v>24379</v>
      </c>
      <c r="DZ186" s="401">
        <v>7685</v>
      </c>
      <c r="EA186" s="401">
        <v>0</v>
      </c>
      <c r="EB186" s="401">
        <v>0</v>
      </c>
      <c r="EC186" s="401">
        <v>0</v>
      </c>
      <c r="ED186" s="401">
        <v>0</v>
      </c>
      <c r="EE186" s="401">
        <v>24379</v>
      </c>
      <c r="EF186" s="401">
        <v>7685</v>
      </c>
      <c r="EG186" s="401">
        <v>95000</v>
      </c>
      <c r="EH186" s="401">
        <v>0</v>
      </c>
      <c r="EI186" s="401">
        <v>100000</v>
      </c>
      <c r="EJ186" s="401">
        <v>0</v>
      </c>
    </row>
    <row r="187" spans="1:140" x14ac:dyDescent="0.35">
      <c r="A187" s="398" t="s">
        <v>1921</v>
      </c>
      <c r="B187" s="401">
        <v>0</v>
      </c>
      <c r="C187" s="401">
        <v>0</v>
      </c>
      <c r="D187" s="401">
        <v>0</v>
      </c>
      <c r="E187" s="401">
        <v>0</v>
      </c>
      <c r="F187" s="401">
        <v>0</v>
      </c>
      <c r="G187" s="401">
        <v>0</v>
      </c>
      <c r="H187" s="401">
        <v>0</v>
      </c>
      <c r="I187" s="401">
        <v>0</v>
      </c>
      <c r="J187" s="401">
        <v>0</v>
      </c>
      <c r="K187" s="401">
        <v>0</v>
      </c>
      <c r="L187" s="401">
        <v>0</v>
      </c>
      <c r="M187" s="401">
        <v>0</v>
      </c>
      <c r="N187" s="401">
        <v>0</v>
      </c>
      <c r="O187" s="401">
        <v>0</v>
      </c>
      <c r="P187" s="401">
        <v>0</v>
      </c>
      <c r="Q187" s="401">
        <v>36</v>
      </c>
      <c r="R187" s="401">
        <v>0</v>
      </c>
      <c r="S187" s="401">
        <v>0</v>
      </c>
      <c r="T187" s="401">
        <v>0</v>
      </c>
      <c r="U187" s="401">
        <v>0</v>
      </c>
      <c r="V187" s="401">
        <v>0</v>
      </c>
      <c r="W187" s="401">
        <v>0</v>
      </c>
      <c r="X187" s="401">
        <v>0</v>
      </c>
      <c r="Y187" s="401">
        <v>0</v>
      </c>
      <c r="Z187" s="401">
        <v>0</v>
      </c>
      <c r="AA187" s="401">
        <v>0</v>
      </c>
      <c r="AB187" s="401">
        <v>0</v>
      </c>
      <c r="AC187" s="401">
        <v>0</v>
      </c>
      <c r="AD187" s="401">
        <v>0</v>
      </c>
      <c r="AE187" s="401">
        <v>0</v>
      </c>
      <c r="AF187" s="401">
        <v>0</v>
      </c>
      <c r="AG187" s="401">
        <v>0</v>
      </c>
      <c r="AH187" s="401">
        <v>0</v>
      </c>
      <c r="AI187" s="401">
        <v>0</v>
      </c>
      <c r="AJ187" s="401">
        <v>0</v>
      </c>
      <c r="AK187" s="401">
        <v>0</v>
      </c>
      <c r="AL187" s="401">
        <v>0</v>
      </c>
      <c r="AM187" s="401">
        <v>0</v>
      </c>
      <c r="AN187" s="401">
        <v>0</v>
      </c>
      <c r="AO187" s="401">
        <v>0</v>
      </c>
      <c r="AP187" s="401">
        <v>1127</v>
      </c>
      <c r="AQ187" s="401">
        <v>0</v>
      </c>
      <c r="AR187" s="401">
        <v>0</v>
      </c>
      <c r="AS187" s="401">
        <v>0</v>
      </c>
      <c r="AT187" s="401">
        <v>0</v>
      </c>
      <c r="AU187" s="401">
        <v>33</v>
      </c>
      <c r="AV187" s="401">
        <v>0</v>
      </c>
      <c r="AW187" s="401">
        <v>0</v>
      </c>
      <c r="AX187" s="401">
        <v>35</v>
      </c>
      <c r="AY187" s="401">
        <v>0</v>
      </c>
      <c r="AZ187" s="401">
        <v>0</v>
      </c>
      <c r="BA187" s="401">
        <v>0</v>
      </c>
      <c r="BB187" s="401">
        <v>0</v>
      </c>
      <c r="BC187" s="401">
        <v>0</v>
      </c>
      <c r="BD187" s="401">
        <v>0</v>
      </c>
      <c r="BE187" s="401">
        <v>0</v>
      </c>
      <c r="BF187" s="401">
        <v>0</v>
      </c>
      <c r="BG187" s="401">
        <v>0</v>
      </c>
      <c r="BH187" s="401">
        <v>0</v>
      </c>
      <c r="BI187" s="401">
        <v>0</v>
      </c>
      <c r="BJ187" s="401">
        <v>0</v>
      </c>
      <c r="BK187" s="401">
        <v>0</v>
      </c>
      <c r="BL187" s="401">
        <v>0</v>
      </c>
      <c r="BM187" s="401">
        <v>0</v>
      </c>
      <c r="BN187" s="401">
        <v>0</v>
      </c>
      <c r="BO187" s="401">
        <v>0</v>
      </c>
      <c r="BP187" s="401">
        <v>0</v>
      </c>
      <c r="BQ187" s="401">
        <v>0</v>
      </c>
      <c r="BR187" s="401">
        <v>0</v>
      </c>
      <c r="BS187" s="401">
        <v>0</v>
      </c>
      <c r="BT187" s="401">
        <v>0</v>
      </c>
      <c r="BU187" s="401">
        <v>0</v>
      </c>
      <c r="BV187" s="401">
        <v>0</v>
      </c>
      <c r="BW187" s="401">
        <v>0</v>
      </c>
      <c r="BX187" s="401">
        <v>0</v>
      </c>
      <c r="BY187" s="401">
        <v>0</v>
      </c>
      <c r="BZ187" s="401">
        <v>0</v>
      </c>
      <c r="CA187" s="401">
        <v>0</v>
      </c>
      <c r="CB187" s="401">
        <v>0</v>
      </c>
      <c r="CC187" s="401">
        <v>0</v>
      </c>
      <c r="CD187" s="401">
        <v>0</v>
      </c>
      <c r="CE187" s="401">
        <v>3836</v>
      </c>
      <c r="CF187" s="401">
        <v>0</v>
      </c>
      <c r="CG187" s="401">
        <v>0</v>
      </c>
      <c r="CH187" s="401">
        <v>0</v>
      </c>
      <c r="CI187" s="401">
        <v>0</v>
      </c>
      <c r="CJ187" s="401">
        <v>0</v>
      </c>
      <c r="CK187" s="401">
        <v>0</v>
      </c>
      <c r="CL187" s="401">
        <v>0</v>
      </c>
      <c r="CM187" s="401">
        <v>0</v>
      </c>
      <c r="CN187" s="401">
        <v>0</v>
      </c>
      <c r="CO187" s="401">
        <v>0</v>
      </c>
      <c r="CP187" s="401">
        <v>0</v>
      </c>
      <c r="CQ187" s="401">
        <v>0</v>
      </c>
      <c r="CR187" s="401">
        <v>0</v>
      </c>
      <c r="CS187" s="401">
        <v>0</v>
      </c>
      <c r="CT187" s="401">
        <v>0</v>
      </c>
      <c r="CU187" s="401">
        <v>0</v>
      </c>
      <c r="CV187" s="401">
        <v>0</v>
      </c>
      <c r="CW187" s="401">
        <v>0</v>
      </c>
      <c r="CX187" s="401">
        <v>0</v>
      </c>
      <c r="CY187" s="401">
        <v>0</v>
      </c>
      <c r="CZ187" s="401">
        <v>0</v>
      </c>
      <c r="DA187" s="401">
        <v>0</v>
      </c>
      <c r="DB187" s="401">
        <v>0</v>
      </c>
      <c r="DC187" s="401">
        <v>0</v>
      </c>
      <c r="DD187" s="401">
        <v>0</v>
      </c>
      <c r="DE187" s="401">
        <v>0</v>
      </c>
      <c r="DF187" s="401">
        <v>0</v>
      </c>
      <c r="DG187" s="401">
        <v>0</v>
      </c>
      <c r="DH187" s="401">
        <v>0</v>
      </c>
      <c r="DI187" s="401">
        <v>165</v>
      </c>
      <c r="DJ187" s="401">
        <v>0</v>
      </c>
      <c r="DK187" s="401">
        <v>0</v>
      </c>
      <c r="DL187" s="401">
        <v>6739</v>
      </c>
      <c r="DM187" s="401">
        <v>0</v>
      </c>
      <c r="DN187" s="401">
        <v>0</v>
      </c>
      <c r="DO187" s="401">
        <v>0</v>
      </c>
      <c r="DP187" s="401">
        <v>0</v>
      </c>
      <c r="DQ187" s="401">
        <v>0</v>
      </c>
      <c r="DR187" s="401">
        <v>1127</v>
      </c>
      <c r="DS187" s="401">
        <v>178</v>
      </c>
      <c r="DT187" s="401">
        <v>125</v>
      </c>
      <c r="DU187" s="401">
        <v>10541</v>
      </c>
      <c r="DV187" s="401">
        <v>0</v>
      </c>
      <c r="DW187" s="401">
        <v>52182</v>
      </c>
      <c r="DX187" s="401">
        <v>9975</v>
      </c>
      <c r="DY187" s="401">
        <v>15000</v>
      </c>
      <c r="DZ187" s="401">
        <v>0</v>
      </c>
      <c r="EA187" s="401">
        <v>0</v>
      </c>
      <c r="EB187" s="401">
        <v>0</v>
      </c>
      <c r="EC187" s="401">
        <v>14000</v>
      </c>
      <c r="ED187" s="401">
        <v>-2000</v>
      </c>
      <c r="EE187" s="401">
        <v>15000</v>
      </c>
      <c r="EF187" s="401">
        <v>0</v>
      </c>
      <c r="EG187" s="401">
        <v>42000</v>
      </c>
      <c r="EH187" s="401">
        <v>0</v>
      </c>
      <c r="EI187" s="401">
        <v>46000</v>
      </c>
      <c r="EJ187" s="401">
        <v>0</v>
      </c>
    </row>
    <row r="188" spans="1:140" x14ac:dyDescent="0.35">
      <c r="A188" s="398" t="s">
        <v>1954</v>
      </c>
      <c r="B188" s="401">
        <v>0</v>
      </c>
      <c r="C188" s="401">
        <v>0</v>
      </c>
      <c r="D188" s="401">
        <v>0</v>
      </c>
      <c r="E188" s="401">
        <v>0</v>
      </c>
      <c r="F188" s="401">
        <v>0</v>
      </c>
      <c r="G188" s="401">
        <v>0</v>
      </c>
      <c r="H188" s="401">
        <v>0</v>
      </c>
      <c r="I188" s="401">
        <v>0</v>
      </c>
      <c r="J188" s="401">
        <v>0</v>
      </c>
      <c r="K188" s="401">
        <v>0</v>
      </c>
      <c r="L188" s="401">
        <v>0</v>
      </c>
      <c r="M188" s="401">
        <v>0</v>
      </c>
      <c r="N188" s="401">
        <v>0</v>
      </c>
      <c r="O188" s="401">
        <v>0</v>
      </c>
      <c r="P188" s="401">
        <v>0</v>
      </c>
      <c r="Q188" s="401">
        <v>0</v>
      </c>
      <c r="R188" s="401">
        <v>0</v>
      </c>
      <c r="S188" s="401">
        <v>0</v>
      </c>
      <c r="T188" s="401">
        <v>0</v>
      </c>
      <c r="U188" s="401">
        <v>0</v>
      </c>
      <c r="V188" s="401">
        <v>0</v>
      </c>
      <c r="W188" s="401">
        <v>0</v>
      </c>
      <c r="X188" s="401">
        <v>0</v>
      </c>
      <c r="Y188" s="401">
        <v>0</v>
      </c>
      <c r="Z188" s="401">
        <v>0</v>
      </c>
      <c r="AA188" s="401">
        <v>0</v>
      </c>
      <c r="AB188" s="401">
        <v>0</v>
      </c>
      <c r="AC188" s="401">
        <v>0</v>
      </c>
      <c r="AD188" s="401">
        <v>0</v>
      </c>
      <c r="AE188" s="401">
        <v>0</v>
      </c>
      <c r="AF188" s="401">
        <v>0</v>
      </c>
      <c r="AG188" s="401">
        <v>0</v>
      </c>
      <c r="AH188" s="401">
        <v>0</v>
      </c>
      <c r="AI188" s="401">
        <v>0</v>
      </c>
      <c r="AJ188" s="401">
        <v>0</v>
      </c>
      <c r="AK188" s="401">
        <v>0</v>
      </c>
      <c r="AL188" s="401">
        <v>0</v>
      </c>
      <c r="AM188" s="401">
        <v>0</v>
      </c>
      <c r="AN188" s="401">
        <v>0</v>
      </c>
      <c r="AO188" s="401">
        <v>0</v>
      </c>
      <c r="AP188" s="401">
        <v>2017</v>
      </c>
      <c r="AQ188" s="401">
        <v>0</v>
      </c>
      <c r="AR188" s="401">
        <v>0</v>
      </c>
      <c r="AS188" s="401">
        <v>0</v>
      </c>
      <c r="AT188" s="401">
        <v>0</v>
      </c>
      <c r="AU188" s="401">
        <v>541</v>
      </c>
      <c r="AV188" s="401">
        <v>0</v>
      </c>
      <c r="AW188" s="401">
        <v>0</v>
      </c>
      <c r="AX188" s="401">
        <v>0</v>
      </c>
      <c r="AY188" s="401">
        <v>0</v>
      </c>
      <c r="AZ188" s="401">
        <v>0</v>
      </c>
      <c r="BA188" s="401">
        <v>0</v>
      </c>
      <c r="BB188" s="401">
        <v>0</v>
      </c>
      <c r="BC188" s="401">
        <v>0</v>
      </c>
      <c r="BD188" s="401">
        <v>0</v>
      </c>
      <c r="BE188" s="401">
        <v>0</v>
      </c>
      <c r="BF188" s="401">
        <v>0</v>
      </c>
      <c r="BG188" s="401">
        <v>0</v>
      </c>
      <c r="BH188" s="401">
        <v>0</v>
      </c>
      <c r="BI188" s="401">
        <v>0</v>
      </c>
      <c r="BJ188" s="401">
        <v>0</v>
      </c>
      <c r="BK188" s="401">
        <v>0</v>
      </c>
      <c r="BL188" s="401">
        <v>0</v>
      </c>
      <c r="BM188" s="401">
        <v>0</v>
      </c>
      <c r="BN188" s="401">
        <v>0</v>
      </c>
      <c r="BO188" s="401">
        <v>0</v>
      </c>
      <c r="BP188" s="401">
        <v>0</v>
      </c>
      <c r="BQ188" s="401">
        <v>0</v>
      </c>
      <c r="BR188" s="401">
        <v>0</v>
      </c>
      <c r="BS188" s="401">
        <v>0</v>
      </c>
      <c r="BT188" s="401">
        <v>0</v>
      </c>
      <c r="BU188" s="401">
        <v>0</v>
      </c>
      <c r="BV188" s="401">
        <v>0</v>
      </c>
      <c r="BW188" s="401">
        <v>0</v>
      </c>
      <c r="BX188" s="401">
        <v>0</v>
      </c>
      <c r="BY188" s="401">
        <v>0</v>
      </c>
      <c r="BZ188" s="401">
        <v>0</v>
      </c>
      <c r="CA188" s="401">
        <v>0</v>
      </c>
      <c r="CB188" s="401">
        <v>98</v>
      </c>
      <c r="CC188" s="401">
        <v>0</v>
      </c>
      <c r="CD188" s="401">
        <v>0</v>
      </c>
      <c r="CE188" s="401">
        <v>205</v>
      </c>
      <c r="CF188" s="401">
        <v>0</v>
      </c>
      <c r="CG188" s="401">
        <v>0</v>
      </c>
      <c r="CH188" s="401">
        <v>0</v>
      </c>
      <c r="CI188" s="401">
        <v>0</v>
      </c>
      <c r="CJ188" s="401">
        <v>0</v>
      </c>
      <c r="CK188" s="401">
        <v>0</v>
      </c>
      <c r="CL188" s="401">
        <v>0</v>
      </c>
      <c r="CM188" s="401">
        <v>0</v>
      </c>
      <c r="CN188" s="401">
        <v>0</v>
      </c>
      <c r="CO188" s="401">
        <v>0</v>
      </c>
      <c r="CP188" s="401">
        <v>0</v>
      </c>
      <c r="CQ188" s="401">
        <v>0</v>
      </c>
      <c r="CR188" s="401">
        <v>0</v>
      </c>
      <c r="CS188" s="401">
        <v>0</v>
      </c>
      <c r="CT188" s="401">
        <v>0</v>
      </c>
      <c r="CU188" s="401">
        <v>0</v>
      </c>
      <c r="CV188" s="401">
        <v>0</v>
      </c>
      <c r="CW188" s="401">
        <v>6890</v>
      </c>
      <c r="CX188" s="401">
        <v>1366</v>
      </c>
      <c r="CY188" s="401">
        <v>0</v>
      </c>
      <c r="CZ188" s="401">
        <v>0</v>
      </c>
      <c r="DA188" s="401">
        <v>0</v>
      </c>
      <c r="DB188" s="401">
        <v>0</v>
      </c>
      <c r="DC188" s="401">
        <v>0</v>
      </c>
      <c r="DD188" s="401">
        <v>0</v>
      </c>
      <c r="DE188" s="401">
        <v>0</v>
      </c>
      <c r="DF188" s="401">
        <v>0</v>
      </c>
      <c r="DG188" s="401">
        <v>0</v>
      </c>
      <c r="DH188" s="401">
        <v>0</v>
      </c>
      <c r="DI188" s="401">
        <v>50</v>
      </c>
      <c r="DJ188" s="401">
        <v>0</v>
      </c>
      <c r="DK188" s="401">
        <v>0</v>
      </c>
      <c r="DL188" s="401">
        <v>0</v>
      </c>
      <c r="DM188" s="401">
        <v>0</v>
      </c>
      <c r="DN188" s="401">
        <v>0</v>
      </c>
      <c r="DO188" s="401">
        <v>0</v>
      </c>
      <c r="DP188" s="401">
        <v>0</v>
      </c>
      <c r="DQ188" s="401">
        <v>0</v>
      </c>
      <c r="DR188" s="401">
        <v>6929</v>
      </c>
      <c r="DS188" s="401">
        <v>320</v>
      </c>
      <c r="DT188" s="401">
        <v>3918</v>
      </c>
      <c r="DU188" s="401">
        <v>0</v>
      </c>
      <c r="DV188" s="401">
        <v>0</v>
      </c>
      <c r="DW188" s="401">
        <v>3425</v>
      </c>
      <c r="DX188" s="401">
        <v>-162</v>
      </c>
      <c r="DY188" s="401">
        <v>0</v>
      </c>
      <c r="DZ188" s="401">
        <v>0</v>
      </c>
      <c r="EA188" s="401">
        <v>2900</v>
      </c>
      <c r="EB188" s="401">
        <v>1423</v>
      </c>
      <c r="EC188" s="401">
        <v>40565</v>
      </c>
      <c r="ED188" s="401">
        <v>-3666</v>
      </c>
      <c r="EE188" s="401">
        <v>2900</v>
      </c>
      <c r="EF188" s="401">
        <v>1423</v>
      </c>
      <c r="EG188" s="401">
        <v>20285</v>
      </c>
      <c r="EH188" s="401">
        <v>16423</v>
      </c>
      <c r="EI188" s="401">
        <v>23285</v>
      </c>
      <c r="EJ188" s="401">
        <v>16423</v>
      </c>
    </row>
    <row r="189" spans="1:140" x14ac:dyDescent="0.35">
      <c r="A189" s="398" t="s">
        <v>1960</v>
      </c>
      <c r="B189" s="401">
        <v>0</v>
      </c>
      <c r="C189" s="401">
        <v>0</v>
      </c>
      <c r="D189" s="401">
        <v>0</v>
      </c>
      <c r="E189" s="401">
        <v>0</v>
      </c>
      <c r="F189" s="401">
        <v>0</v>
      </c>
      <c r="G189" s="401">
        <v>0</v>
      </c>
      <c r="H189" s="401">
        <v>0</v>
      </c>
      <c r="I189" s="401">
        <v>0</v>
      </c>
      <c r="J189" s="401">
        <v>0</v>
      </c>
      <c r="K189" s="401">
        <v>0</v>
      </c>
      <c r="L189" s="401">
        <v>0</v>
      </c>
      <c r="M189" s="401">
        <v>0</v>
      </c>
      <c r="N189" s="401">
        <v>0</v>
      </c>
      <c r="O189" s="401">
        <v>0</v>
      </c>
      <c r="P189" s="401">
        <v>0</v>
      </c>
      <c r="Q189" s="401">
        <v>0</v>
      </c>
      <c r="R189" s="401">
        <v>0</v>
      </c>
      <c r="S189" s="401">
        <v>0</v>
      </c>
      <c r="T189" s="401">
        <v>0</v>
      </c>
      <c r="U189" s="401">
        <v>0</v>
      </c>
      <c r="V189" s="401">
        <v>0</v>
      </c>
      <c r="W189" s="401">
        <v>0</v>
      </c>
      <c r="X189" s="401">
        <v>0</v>
      </c>
      <c r="Y189" s="401">
        <v>0</v>
      </c>
      <c r="Z189" s="401">
        <v>0</v>
      </c>
      <c r="AA189" s="401">
        <v>0</v>
      </c>
      <c r="AB189" s="401">
        <v>0</v>
      </c>
      <c r="AC189" s="401">
        <v>0</v>
      </c>
      <c r="AD189" s="401">
        <v>0</v>
      </c>
      <c r="AE189" s="401">
        <v>0</v>
      </c>
      <c r="AF189" s="401">
        <v>0</v>
      </c>
      <c r="AG189" s="401">
        <v>0</v>
      </c>
      <c r="AH189" s="401">
        <v>0</v>
      </c>
      <c r="AI189" s="401">
        <v>0</v>
      </c>
      <c r="AJ189" s="401">
        <v>0</v>
      </c>
      <c r="AK189" s="401">
        <v>0</v>
      </c>
      <c r="AL189" s="401">
        <v>0</v>
      </c>
      <c r="AM189" s="401">
        <v>0</v>
      </c>
      <c r="AN189" s="401">
        <v>0</v>
      </c>
      <c r="AO189" s="401">
        <v>0</v>
      </c>
      <c r="AP189" s="401">
        <v>2220</v>
      </c>
      <c r="AQ189" s="401">
        <v>0</v>
      </c>
      <c r="AR189" s="401">
        <v>3671</v>
      </c>
      <c r="AS189" s="401">
        <v>0</v>
      </c>
      <c r="AT189" s="401">
        <v>0</v>
      </c>
      <c r="AU189" s="401">
        <v>12001</v>
      </c>
      <c r="AV189" s="401">
        <v>140</v>
      </c>
      <c r="AW189" s="401">
        <v>0</v>
      </c>
      <c r="AX189" s="401">
        <v>48</v>
      </c>
      <c r="AY189" s="401">
        <v>0</v>
      </c>
      <c r="AZ189" s="401">
        <v>0</v>
      </c>
      <c r="BA189" s="401">
        <v>0</v>
      </c>
      <c r="BB189" s="401">
        <v>0</v>
      </c>
      <c r="BC189" s="401">
        <v>0</v>
      </c>
      <c r="BD189" s="401">
        <v>0</v>
      </c>
      <c r="BE189" s="401">
        <v>0</v>
      </c>
      <c r="BF189" s="401">
        <v>0</v>
      </c>
      <c r="BG189" s="401">
        <v>0</v>
      </c>
      <c r="BH189" s="401">
        <v>0</v>
      </c>
      <c r="BI189" s="401">
        <v>0</v>
      </c>
      <c r="BJ189" s="401">
        <v>0</v>
      </c>
      <c r="BK189" s="401">
        <v>0</v>
      </c>
      <c r="BL189" s="401">
        <v>0</v>
      </c>
      <c r="BM189" s="401">
        <v>0</v>
      </c>
      <c r="BN189" s="401">
        <v>0</v>
      </c>
      <c r="BO189" s="401">
        <v>0</v>
      </c>
      <c r="BP189" s="401">
        <v>120</v>
      </c>
      <c r="BQ189" s="401">
        <v>0</v>
      </c>
      <c r="BR189" s="401">
        <v>0</v>
      </c>
      <c r="BS189" s="401">
        <v>0</v>
      </c>
      <c r="BT189" s="401">
        <v>0</v>
      </c>
      <c r="BU189" s="401">
        <v>0</v>
      </c>
      <c r="BV189" s="401">
        <v>55</v>
      </c>
      <c r="BW189" s="401">
        <v>0</v>
      </c>
      <c r="BX189" s="401">
        <v>0</v>
      </c>
      <c r="BY189" s="401">
        <v>0</v>
      </c>
      <c r="BZ189" s="401">
        <v>0</v>
      </c>
      <c r="CA189" s="401">
        <v>0</v>
      </c>
      <c r="CB189" s="401">
        <v>0</v>
      </c>
      <c r="CC189" s="401">
        <v>0</v>
      </c>
      <c r="CD189" s="401">
        <v>0</v>
      </c>
      <c r="CE189" s="401">
        <v>781</v>
      </c>
      <c r="CF189" s="401">
        <v>0</v>
      </c>
      <c r="CG189" s="401">
        <v>0</v>
      </c>
      <c r="CH189" s="401">
        <v>0</v>
      </c>
      <c r="CI189" s="401">
        <v>0</v>
      </c>
      <c r="CJ189" s="401">
        <v>0</v>
      </c>
      <c r="CK189" s="401">
        <v>0</v>
      </c>
      <c r="CL189" s="401">
        <v>0</v>
      </c>
      <c r="CM189" s="401">
        <v>0</v>
      </c>
      <c r="CN189" s="401">
        <v>0</v>
      </c>
      <c r="CO189" s="401">
        <v>0</v>
      </c>
      <c r="CP189" s="401">
        <v>0</v>
      </c>
      <c r="CQ189" s="401">
        <v>0</v>
      </c>
      <c r="CR189" s="401">
        <v>0</v>
      </c>
      <c r="CS189" s="401">
        <v>0</v>
      </c>
      <c r="CT189" s="401">
        <v>0</v>
      </c>
      <c r="CU189" s="401">
        <v>0</v>
      </c>
      <c r="CV189" s="401">
        <v>0</v>
      </c>
      <c r="CW189" s="401">
        <v>0</v>
      </c>
      <c r="CX189" s="401">
        <v>70</v>
      </c>
      <c r="CY189" s="401">
        <v>0</v>
      </c>
      <c r="CZ189" s="401">
        <v>0</v>
      </c>
      <c r="DA189" s="401">
        <v>0</v>
      </c>
      <c r="DB189" s="401">
        <v>0</v>
      </c>
      <c r="DC189" s="401">
        <v>0</v>
      </c>
      <c r="DD189" s="401">
        <v>0</v>
      </c>
      <c r="DE189" s="401">
        <v>0</v>
      </c>
      <c r="DF189" s="401">
        <v>0</v>
      </c>
      <c r="DG189" s="401">
        <v>0</v>
      </c>
      <c r="DH189" s="401">
        <v>0</v>
      </c>
      <c r="DI189" s="401">
        <v>753</v>
      </c>
      <c r="DJ189" s="401">
        <v>0</v>
      </c>
      <c r="DK189" s="401">
        <v>0</v>
      </c>
      <c r="DL189" s="401">
        <v>16</v>
      </c>
      <c r="DM189" s="401">
        <v>0</v>
      </c>
      <c r="DN189" s="401">
        <v>0</v>
      </c>
      <c r="DO189" s="401">
        <v>3452</v>
      </c>
      <c r="DP189" s="401">
        <v>0</v>
      </c>
      <c r="DQ189" s="401">
        <v>0</v>
      </c>
      <c r="DR189" s="401">
        <v>18027</v>
      </c>
      <c r="DS189" s="401">
        <v>0</v>
      </c>
      <c r="DT189" s="401">
        <v>16</v>
      </c>
      <c r="DU189" s="401">
        <v>5284</v>
      </c>
      <c r="DV189" s="401">
        <v>0</v>
      </c>
      <c r="DW189" s="401">
        <v>17781</v>
      </c>
      <c r="DX189" s="401">
        <v>5284</v>
      </c>
      <c r="DY189" s="401">
        <v>11604</v>
      </c>
      <c r="DZ189" s="401">
        <v>4000</v>
      </c>
      <c r="EA189" s="401">
        <v>0</v>
      </c>
      <c r="EB189" s="401">
        <v>0</v>
      </c>
      <c r="EC189" s="401">
        <v>13743</v>
      </c>
      <c r="ED189" s="401">
        <v>-2075</v>
      </c>
      <c r="EE189" s="401">
        <v>11604</v>
      </c>
      <c r="EF189" s="401">
        <v>4000</v>
      </c>
      <c r="EG189" s="401">
        <v>24424</v>
      </c>
      <c r="EH189" s="401">
        <v>3737</v>
      </c>
      <c r="EI189" s="401">
        <v>26424</v>
      </c>
      <c r="EJ189" s="401">
        <v>3737</v>
      </c>
    </row>
    <row r="190" spans="1:140" x14ac:dyDescent="0.35">
      <c r="A190" s="398" t="s">
        <v>2020</v>
      </c>
      <c r="B190" s="401">
        <v>0</v>
      </c>
      <c r="C190" s="401">
        <v>0</v>
      </c>
      <c r="D190" s="401">
        <v>0</v>
      </c>
      <c r="E190" s="401">
        <v>0</v>
      </c>
      <c r="F190" s="401">
        <v>0</v>
      </c>
      <c r="G190" s="401">
        <v>0</v>
      </c>
      <c r="H190" s="401">
        <v>0</v>
      </c>
      <c r="I190" s="401">
        <v>0</v>
      </c>
      <c r="J190" s="401">
        <v>0</v>
      </c>
      <c r="K190" s="401">
        <v>0</v>
      </c>
      <c r="L190" s="401">
        <v>0</v>
      </c>
      <c r="M190" s="401">
        <v>0</v>
      </c>
      <c r="N190" s="401">
        <v>270</v>
      </c>
      <c r="O190" s="401">
        <v>0</v>
      </c>
      <c r="P190" s="401">
        <v>0</v>
      </c>
      <c r="Q190" s="401">
        <v>0</v>
      </c>
      <c r="R190" s="401">
        <v>0</v>
      </c>
      <c r="S190" s="401">
        <v>0</v>
      </c>
      <c r="T190" s="401">
        <v>0</v>
      </c>
      <c r="U190" s="401">
        <v>0</v>
      </c>
      <c r="V190" s="401">
        <v>0</v>
      </c>
      <c r="W190" s="401">
        <v>0</v>
      </c>
      <c r="X190" s="401">
        <v>0</v>
      </c>
      <c r="Y190" s="401">
        <v>0</v>
      </c>
      <c r="Z190" s="401">
        <v>0</v>
      </c>
      <c r="AA190" s="401">
        <v>0</v>
      </c>
      <c r="AB190" s="401">
        <v>0</v>
      </c>
      <c r="AC190" s="401">
        <v>0</v>
      </c>
      <c r="AD190" s="401">
        <v>0</v>
      </c>
      <c r="AE190" s="401">
        <v>0</v>
      </c>
      <c r="AF190" s="401">
        <v>0</v>
      </c>
      <c r="AG190" s="401">
        <v>0</v>
      </c>
      <c r="AH190" s="401">
        <v>0</v>
      </c>
      <c r="AI190" s="401">
        <v>0</v>
      </c>
      <c r="AJ190" s="401">
        <v>0</v>
      </c>
      <c r="AK190" s="401">
        <v>0</v>
      </c>
      <c r="AL190" s="401">
        <v>0</v>
      </c>
      <c r="AM190" s="401">
        <v>0</v>
      </c>
      <c r="AN190" s="401">
        <v>0</v>
      </c>
      <c r="AO190" s="401">
        <v>14569</v>
      </c>
      <c r="AP190" s="401">
        <v>2150</v>
      </c>
      <c r="AQ190" s="401">
        <v>0</v>
      </c>
      <c r="AR190" s="401">
        <v>1092</v>
      </c>
      <c r="AS190" s="401">
        <v>0</v>
      </c>
      <c r="AT190" s="401">
        <v>0</v>
      </c>
      <c r="AU190" s="401">
        <v>1050</v>
      </c>
      <c r="AV190" s="401">
        <v>0</v>
      </c>
      <c r="AW190" s="401">
        <v>0</v>
      </c>
      <c r="AX190" s="401">
        <v>1370</v>
      </c>
      <c r="AY190" s="401">
        <v>0</v>
      </c>
      <c r="AZ190" s="401">
        <v>0</v>
      </c>
      <c r="BA190" s="401">
        <v>0</v>
      </c>
      <c r="BB190" s="401">
        <v>0</v>
      </c>
      <c r="BC190" s="401">
        <v>0</v>
      </c>
      <c r="BD190" s="401">
        <v>0</v>
      </c>
      <c r="BE190" s="401">
        <v>0</v>
      </c>
      <c r="BF190" s="401">
        <v>0</v>
      </c>
      <c r="BG190" s="401">
        <v>0</v>
      </c>
      <c r="BH190" s="401">
        <v>0</v>
      </c>
      <c r="BI190" s="401">
        <v>0</v>
      </c>
      <c r="BJ190" s="401">
        <v>0</v>
      </c>
      <c r="BK190" s="401">
        <v>0</v>
      </c>
      <c r="BL190" s="401">
        <v>0</v>
      </c>
      <c r="BM190" s="401">
        <v>0</v>
      </c>
      <c r="BN190" s="401">
        <v>0</v>
      </c>
      <c r="BO190" s="401">
        <v>0</v>
      </c>
      <c r="BP190" s="401">
        <v>0</v>
      </c>
      <c r="BQ190" s="401">
        <v>0</v>
      </c>
      <c r="BR190" s="401">
        <v>0</v>
      </c>
      <c r="BS190" s="401">
        <v>0</v>
      </c>
      <c r="BT190" s="401">
        <v>0</v>
      </c>
      <c r="BU190" s="401">
        <v>0</v>
      </c>
      <c r="BV190" s="401">
        <v>0</v>
      </c>
      <c r="BW190" s="401">
        <v>0</v>
      </c>
      <c r="BX190" s="401">
        <v>0</v>
      </c>
      <c r="BY190" s="401">
        <v>0</v>
      </c>
      <c r="BZ190" s="401">
        <v>0</v>
      </c>
      <c r="CA190" s="401">
        <v>0</v>
      </c>
      <c r="CB190" s="401">
        <v>0</v>
      </c>
      <c r="CC190" s="401">
        <v>0</v>
      </c>
      <c r="CD190" s="401">
        <v>0</v>
      </c>
      <c r="CE190" s="401">
        <v>0</v>
      </c>
      <c r="CF190" s="401">
        <v>0</v>
      </c>
      <c r="CG190" s="401">
        <v>0</v>
      </c>
      <c r="CH190" s="401">
        <v>0</v>
      </c>
      <c r="CI190" s="401">
        <v>0</v>
      </c>
      <c r="CJ190" s="401">
        <v>0</v>
      </c>
      <c r="CK190" s="401">
        <v>0</v>
      </c>
      <c r="CL190" s="401">
        <v>0</v>
      </c>
      <c r="CM190" s="401">
        <v>0</v>
      </c>
      <c r="CN190" s="401">
        <v>0</v>
      </c>
      <c r="CO190" s="401">
        <v>0</v>
      </c>
      <c r="CP190" s="401">
        <v>0</v>
      </c>
      <c r="CQ190" s="401">
        <v>0</v>
      </c>
      <c r="CR190" s="401">
        <v>0</v>
      </c>
      <c r="CS190" s="401">
        <v>0</v>
      </c>
      <c r="CT190" s="401">
        <v>0</v>
      </c>
      <c r="CU190" s="401">
        <v>0</v>
      </c>
      <c r="CV190" s="401">
        <v>0</v>
      </c>
      <c r="CW190" s="401">
        <v>7641</v>
      </c>
      <c r="CX190" s="401">
        <v>0</v>
      </c>
      <c r="CY190" s="401">
        <v>0</v>
      </c>
      <c r="CZ190" s="401">
        <v>321</v>
      </c>
      <c r="DA190" s="401">
        <v>0</v>
      </c>
      <c r="DB190" s="401">
        <v>0</v>
      </c>
      <c r="DC190" s="401">
        <v>0</v>
      </c>
      <c r="DD190" s="401">
        <v>0</v>
      </c>
      <c r="DE190" s="401">
        <v>0</v>
      </c>
      <c r="DF190" s="401">
        <v>0</v>
      </c>
      <c r="DG190" s="401">
        <v>0</v>
      </c>
      <c r="DH190" s="401">
        <v>0</v>
      </c>
      <c r="DI190" s="401">
        <v>753</v>
      </c>
      <c r="DJ190" s="401">
        <v>0</v>
      </c>
      <c r="DK190" s="401">
        <v>0</v>
      </c>
      <c r="DL190" s="401">
        <v>5775</v>
      </c>
      <c r="DM190" s="401">
        <v>0</v>
      </c>
      <c r="DN190" s="401">
        <v>0</v>
      </c>
      <c r="DO190" s="401">
        <v>0</v>
      </c>
      <c r="DP190" s="401">
        <v>0</v>
      </c>
      <c r="DQ190" s="401">
        <v>0</v>
      </c>
      <c r="DR190" s="401">
        <v>7264</v>
      </c>
      <c r="DS190" s="401">
        <v>11172</v>
      </c>
      <c r="DT190" s="401">
        <v>12094</v>
      </c>
      <c r="DU190" s="401">
        <v>4461</v>
      </c>
      <c r="DV190" s="401">
        <v>0</v>
      </c>
      <c r="DW190" s="401">
        <v>79190</v>
      </c>
      <c r="DX190" s="401">
        <v>4254</v>
      </c>
      <c r="DY190" s="401">
        <v>63060</v>
      </c>
      <c r="DZ190" s="401">
        <v>0</v>
      </c>
      <c r="EA190" s="401">
        <v>0</v>
      </c>
      <c r="EB190" s="401">
        <v>0</v>
      </c>
      <c r="EC190" s="401">
        <v>29781.062000000002</v>
      </c>
      <c r="ED190" s="401">
        <v>-20821.64</v>
      </c>
      <c r="EE190" s="401">
        <v>63060</v>
      </c>
      <c r="EF190" s="401">
        <v>0</v>
      </c>
      <c r="EG190" s="401">
        <v>63060</v>
      </c>
      <c r="EH190" s="401">
        <v>0</v>
      </c>
      <c r="EI190" s="401">
        <v>89436</v>
      </c>
      <c r="EJ190" s="401">
        <v>2634</v>
      </c>
    </row>
    <row r="191" spans="1:140" x14ac:dyDescent="0.35">
      <c r="A191" s="398" t="s">
        <v>1019</v>
      </c>
      <c r="B191" s="401">
        <v>0</v>
      </c>
      <c r="C191" s="401">
        <v>0</v>
      </c>
      <c r="D191" s="401">
        <v>0</v>
      </c>
      <c r="E191" s="401">
        <v>0</v>
      </c>
      <c r="F191" s="401">
        <v>0</v>
      </c>
      <c r="G191" s="401">
        <v>0</v>
      </c>
      <c r="H191" s="401">
        <v>0</v>
      </c>
      <c r="I191" s="401">
        <v>0</v>
      </c>
      <c r="J191" s="401">
        <v>0</v>
      </c>
      <c r="K191" s="401">
        <v>0</v>
      </c>
      <c r="L191" s="401">
        <v>0</v>
      </c>
      <c r="M191" s="401">
        <v>0</v>
      </c>
      <c r="N191" s="401">
        <v>0</v>
      </c>
      <c r="O191" s="401">
        <v>0</v>
      </c>
      <c r="P191" s="401">
        <v>0</v>
      </c>
      <c r="Q191" s="401">
        <v>165</v>
      </c>
      <c r="R191" s="401">
        <v>0</v>
      </c>
      <c r="S191" s="401">
        <v>0</v>
      </c>
      <c r="T191" s="401">
        <v>0</v>
      </c>
      <c r="U191" s="401">
        <v>0</v>
      </c>
      <c r="V191" s="401">
        <v>0</v>
      </c>
      <c r="W191" s="401">
        <v>0</v>
      </c>
      <c r="X191" s="401">
        <v>0</v>
      </c>
      <c r="Y191" s="401">
        <v>0</v>
      </c>
      <c r="Z191" s="401">
        <v>0</v>
      </c>
      <c r="AA191" s="401">
        <v>0</v>
      </c>
      <c r="AB191" s="401">
        <v>0</v>
      </c>
      <c r="AC191" s="401">
        <v>0</v>
      </c>
      <c r="AD191" s="401">
        <v>0</v>
      </c>
      <c r="AE191" s="401">
        <v>0</v>
      </c>
      <c r="AF191" s="401">
        <v>0</v>
      </c>
      <c r="AG191" s="401">
        <v>0</v>
      </c>
      <c r="AH191" s="401">
        <v>0</v>
      </c>
      <c r="AI191" s="401">
        <v>0</v>
      </c>
      <c r="AJ191" s="401">
        <v>0</v>
      </c>
      <c r="AK191" s="401">
        <v>0</v>
      </c>
      <c r="AL191" s="401">
        <v>0</v>
      </c>
      <c r="AM191" s="401">
        <v>0</v>
      </c>
      <c r="AN191" s="401">
        <v>0</v>
      </c>
      <c r="AO191" s="401">
        <v>13661</v>
      </c>
      <c r="AP191" s="401">
        <v>2092</v>
      </c>
      <c r="AQ191" s="401">
        <v>2923</v>
      </c>
      <c r="AR191" s="401">
        <v>0</v>
      </c>
      <c r="AS191" s="401">
        <v>0</v>
      </c>
      <c r="AT191" s="401">
        <v>0</v>
      </c>
      <c r="AU191" s="401">
        <v>1252</v>
      </c>
      <c r="AV191" s="401">
        <v>120</v>
      </c>
      <c r="AW191" s="401">
        <v>0</v>
      </c>
      <c r="AX191" s="401">
        <v>1807</v>
      </c>
      <c r="AY191" s="401">
        <v>0</v>
      </c>
      <c r="AZ191" s="401">
        <v>0</v>
      </c>
      <c r="BA191" s="401">
        <v>0</v>
      </c>
      <c r="BB191" s="401">
        <v>0</v>
      </c>
      <c r="BC191" s="401">
        <v>0</v>
      </c>
      <c r="BD191" s="401">
        <v>0</v>
      </c>
      <c r="BE191" s="401">
        <v>0</v>
      </c>
      <c r="BF191" s="401">
        <v>0</v>
      </c>
      <c r="BG191" s="401">
        <v>0</v>
      </c>
      <c r="BH191" s="401">
        <v>0</v>
      </c>
      <c r="BI191" s="401">
        <v>0</v>
      </c>
      <c r="BJ191" s="401">
        <v>0</v>
      </c>
      <c r="BK191" s="401">
        <v>0</v>
      </c>
      <c r="BL191" s="401">
        <v>0</v>
      </c>
      <c r="BM191" s="401">
        <v>0</v>
      </c>
      <c r="BN191" s="401">
        <v>0</v>
      </c>
      <c r="BO191" s="401">
        <v>0</v>
      </c>
      <c r="BP191" s="401">
        <v>0</v>
      </c>
      <c r="BQ191" s="401">
        <v>0</v>
      </c>
      <c r="BR191" s="401">
        <v>0</v>
      </c>
      <c r="BS191" s="401">
        <v>0</v>
      </c>
      <c r="BT191" s="401">
        <v>0</v>
      </c>
      <c r="BU191" s="401">
        <v>0</v>
      </c>
      <c r="BV191" s="401">
        <v>0</v>
      </c>
      <c r="BW191" s="401">
        <v>0</v>
      </c>
      <c r="BX191" s="401">
        <v>0</v>
      </c>
      <c r="BY191" s="401">
        <v>0</v>
      </c>
      <c r="BZ191" s="401">
        <v>0</v>
      </c>
      <c r="CA191" s="401">
        <v>0</v>
      </c>
      <c r="CB191" s="401">
        <v>0</v>
      </c>
      <c r="CC191" s="401">
        <v>0</v>
      </c>
      <c r="CD191" s="401">
        <v>0</v>
      </c>
      <c r="CE191" s="401">
        <v>430</v>
      </c>
      <c r="CF191" s="401">
        <v>0</v>
      </c>
      <c r="CG191" s="401">
        <v>0</v>
      </c>
      <c r="CH191" s="401">
        <v>0</v>
      </c>
      <c r="CI191" s="401">
        <v>0</v>
      </c>
      <c r="CJ191" s="401">
        <v>0</v>
      </c>
      <c r="CK191" s="401">
        <v>0</v>
      </c>
      <c r="CL191" s="401">
        <v>0</v>
      </c>
      <c r="CM191" s="401">
        <v>0</v>
      </c>
      <c r="CN191" s="401">
        <v>0</v>
      </c>
      <c r="CO191" s="401">
        <v>0</v>
      </c>
      <c r="CP191" s="401">
        <v>0</v>
      </c>
      <c r="CQ191" s="401">
        <v>0</v>
      </c>
      <c r="CR191" s="401">
        <v>0</v>
      </c>
      <c r="CS191" s="401">
        <v>0</v>
      </c>
      <c r="CT191" s="401">
        <v>0</v>
      </c>
      <c r="CU191" s="401">
        <v>0</v>
      </c>
      <c r="CV191" s="401">
        <v>0</v>
      </c>
      <c r="CW191" s="401">
        <v>1951</v>
      </c>
      <c r="CX191" s="401">
        <v>0</v>
      </c>
      <c r="CY191" s="401">
        <v>0</v>
      </c>
      <c r="CZ191" s="401">
        <v>0</v>
      </c>
      <c r="DA191" s="401">
        <v>0</v>
      </c>
      <c r="DB191" s="401">
        <v>0</v>
      </c>
      <c r="DC191" s="401">
        <v>0</v>
      </c>
      <c r="DD191" s="401">
        <v>0</v>
      </c>
      <c r="DE191" s="401">
        <v>0</v>
      </c>
      <c r="DF191" s="401">
        <v>0</v>
      </c>
      <c r="DG191" s="401">
        <v>0</v>
      </c>
      <c r="DH191" s="401">
        <v>0</v>
      </c>
      <c r="DI191" s="401">
        <v>783</v>
      </c>
      <c r="DJ191" s="401">
        <v>0</v>
      </c>
      <c r="DK191" s="401">
        <v>0</v>
      </c>
      <c r="DL191" s="401">
        <v>3277</v>
      </c>
      <c r="DM191" s="401">
        <v>3750</v>
      </c>
      <c r="DN191" s="401">
        <v>1215</v>
      </c>
      <c r="DO191" s="401">
        <v>170</v>
      </c>
      <c r="DP191" s="401">
        <v>0</v>
      </c>
      <c r="DQ191" s="401">
        <v>0</v>
      </c>
      <c r="DR191" s="401">
        <v>1255</v>
      </c>
      <c r="DS191" s="401">
        <v>4138</v>
      </c>
      <c r="DT191" s="401">
        <v>10485</v>
      </c>
      <c r="DU191" s="401">
        <v>13580</v>
      </c>
      <c r="DV191" s="401">
        <v>0</v>
      </c>
      <c r="DW191" s="401">
        <v>180980</v>
      </c>
      <c r="DX191" s="401">
        <v>5760</v>
      </c>
      <c r="DY191" s="401">
        <v>131282</v>
      </c>
      <c r="DZ191" s="401">
        <v>4507</v>
      </c>
      <c r="EA191" s="401">
        <v>0</v>
      </c>
      <c r="EB191" s="401">
        <v>0</v>
      </c>
      <c r="EC191" s="401">
        <v>24000</v>
      </c>
      <c r="ED191" s="401">
        <v>-428</v>
      </c>
      <c r="EE191" s="401">
        <v>131282</v>
      </c>
      <c r="EF191" s="401">
        <v>4507</v>
      </c>
      <c r="EG191" s="401">
        <v>181000</v>
      </c>
      <c r="EH191" s="401">
        <v>0</v>
      </c>
      <c r="EI191" s="401">
        <v>196000</v>
      </c>
      <c r="EJ191" s="401">
        <v>0</v>
      </c>
    </row>
    <row r="192" spans="1:140" x14ac:dyDescent="0.35">
      <c r="A192" s="398" t="s">
        <v>1520</v>
      </c>
      <c r="B192" s="401">
        <v>0</v>
      </c>
      <c r="C192" s="401">
        <v>0</v>
      </c>
      <c r="D192" s="401">
        <v>0</v>
      </c>
      <c r="E192" s="401">
        <v>0</v>
      </c>
      <c r="F192" s="401">
        <v>0</v>
      </c>
      <c r="G192" s="401">
        <v>0</v>
      </c>
      <c r="H192" s="401">
        <v>0</v>
      </c>
      <c r="I192" s="401">
        <v>0</v>
      </c>
      <c r="J192" s="401">
        <v>0</v>
      </c>
      <c r="K192" s="401">
        <v>0</v>
      </c>
      <c r="L192" s="401">
        <v>0</v>
      </c>
      <c r="M192" s="401">
        <v>0</v>
      </c>
      <c r="N192" s="401">
        <v>0</v>
      </c>
      <c r="O192" s="401">
        <v>0</v>
      </c>
      <c r="P192" s="401">
        <v>0</v>
      </c>
      <c r="Q192" s="401">
        <v>6570</v>
      </c>
      <c r="R192" s="401">
        <v>0</v>
      </c>
      <c r="S192" s="401">
        <v>0</v>
      </c>
      <c r="T192" s="401">
        <v>0</v>
      </c>
      <c r="U192" s="401">
        <v>0</v>
      </c>
      <c r="V192" s="401">
        <v>0</v>
      </c>
      <c r="W192" s="401">
        <v>0</v>
      </c>
      <c r="X192" s="401">
        <v>0</v>
      </c>
      <c r="Y192" s="401">
        <v>0</v>
      </c>
      <c r="Z192" s="401">
        <v>0</v>
      </c>
      <c r="AA192" s="401">
        <v>0</v>
      </c>
      <c r="AB192" s="401">
        <v>0</v>
      </c>
      <c r="AC192" s="401">
        <v>0</v>
      </c>
      <c r="AD192" s="401">
        <v>0</v>
      </c>
      <c r="AE192" s="401">
        <v>0</v>
      </c>
      <c r="AF192" s="401">
        <v>0</v>
      </c>
      <c r="AG192" s="401">
        <v>0</v>
      </c>
      <c r="AH192" s="401">
        <v>0</v>
      </c>
      <c r="AI192" s="401">
        <v>0</v>
      </c>
      <c r="AJ192" s="401">
        <v>0</v>
      </c>
      <c r="AK192" s="401">
        <v>0</v>
      </c>
      <c r="AL192" s="401">
        <v>0</v>
      </c>
      <c r="AM192" s="401">
        <v>0</v>
      </c>
      <c r="AN192" s="401">
        <v>0</v>
      </c>
      <c r="AO192" s="401">
        <v>65907</v>
      </c>
      <c r="AP192" s="401">
        <v>1050</v>
      </c>
      <c r="AQ192" s="401">
        <v>7735</v>
      </c>
      <c r="AR192" s="401">
        <v>4991</v>
      </c>
      <c r="AS192" s="401">
        <v>1357</v>
      </c>
      <c r="AT192" s="401">
        <v>0</v>
      </c>
      <c r="AU192" s="401">
        <v>1031</v>
      </c>
      <c r="AV192" s="401">
        <v>0</v>
      </c>
      <c r="AW192" s="401">
        <v>0</v>
      </c>
      <c r="AX192" s="401">
        <v>777</v>
      </c>
      <c r="AY192" s="401">
        <v>0</v>
      </c>
      <c r="AZ192" s="401">
        <v>0</v>
      </c>
      <c r="BA192" s="401">
        <v>0</v>
      </c>
      <c r="BB192" s="401">
        <v>0</v>
      </c>
      <c r="BC192" s="401">
        <v>0</v>
      </c>
      <c r="BD192" s="401">
        <v>0</v>
      </c>
      <c r="BE192" s="401">
        <v>0</v>
      </c>
      <c r="BF192" s="401">
        <v>0</v>
      </c>
      <c r="BG192" s="401">
        <v>214</v>
      </c>
      <c r="BH192" s="401">
        <v>0</v>
      </c>
      <c r="BI192" s="401">
        <v>0</v>
      </c>
      <c r="BJ192" s="401">
        <v>0</v>
      </c>
      <c r="BK192" s="401">
        <v>0</v>
      </c>
      <c r="BL192" s="401">
        <v>0</v>
      </c>
      <c r="BM192" s="401">
        <v>220</v>
      </c>
      <c r="BN192" s="401">
        <v>0</v>
      </c>
      <c r="BO192" s="401">
        <v>0</v>
      </c>
      <c r="BP192" s="401">
        <v>0</v>
      </c>
      <c r="BQ192" s="401">
        <v>0</v>
      </c>
      <c r="BR192" s="401">
        <v>0</v>
      </c>
      <c r="BS192" s="401">
        <v>0</v>
      </c>
      <c r="BT192" s="401">
        <v>0</v>
      </c>
      <c r="BU192" s="401">
        <v>0</v>
      </c>
      <c r="BV192" s="401">
        <v>0</v>
      </c>
      <c r="BW192" s="401">
        <v>0</v>
      </c>
      <c r="BX192" s="401">
        <v>0</v>
      </c>
      <c r="BY192" s="401">
        <v>0</v>
      </c>
      <c r="BZ192" s="401">
        <v>0</v>
      </c>
      <c r="CA192" s="401">
        <v>0</v>
      </c>
      <c r="CB192" s="401">
        <v>102</v>
      </c>
      <c r="CC192" s="401">
        <v>0</v>
      </c>
      <c r="CD192" s="401">
        <v>0</v>
      </c>
      <c r="CE192" s="401">
        <v>362</v>
      </c>
      <c r="CF192" s="401">
        <v>0</v>
      </c>
      <c r="CG192" s="401">
        <v>0</v>
      </c>
      <c r="CH192" s="401">
        <v>0</v>
      </c>
      <c r="CI192" s="401">
        <v>0</v>
      </c>
      <c r="CJ192" s="401">
        <v>0</v>
      </c>
      <c r="CK192" s="401">
        <v>159</v>
      </c>
      <c r="CL192" s="401">
        <v>0</v>
      </c>
      <c r="CM192" s="401">
        <v>0</v>
      </c>
      <c r="CN192" s="401">
        <v>1630</v>
      </c>
      <c r="CO192" s="401">
        <v>0</v>
      </c>
      <c r="CP192" s="401">
        <v>0</v>
      </c>
      <c r="CQ192" s="401">
        <v>0</v>
      </c>
      <c r="CR192" s="401">
        <v>0</v>
      </c>
      <c r="CS192" s="401">
        <v>0</v>
      </c>
      <c r="CT192" s="401">
        <v>576</v>
      </c>
      <c r="CU192" s="401">
        <v>0</v>
      </c>
      <c r="CV192" s="401">
        <v>0</v>
      </c>
      <c r="CW192" s="401">
        <v>10582</v>
      </c>
      <c r="CX192" s="401">
        <v>0</v>
      </c>
      <c r="CY192" s="401">
        <v>0</v>
      </c>
      <c r="CZ192" s="401">
        <v>0</v>
      </c>
      <c r="DA192" s="401">
        <v>0</v>
      </c>
      <c r="DB192" s="401">
        <v>0</v>
      </c>
      <c r="DC192" s="401">
        <v>0</v>
      </c>
      <c r="DD192" s="401">
        <v>0</v>
      </c>
      <c r="DE192" s="401">
        <v>0</v>
      </c>
      <c r="DF192" s="401">
        <v>0</v>
      </c>
      <c r="DG192" s="401">
        <v>0</v>
      </c>
      <c r="DH192" s="401">
        <v>0</v>
      </c>
      <c r="DI192" s="401">
        <v>215</v>
      </c>
      <c r="DJ192" s="401">
        <v>0</v>
      </c>
      <c r="DK192" s="401">
        <v>0</v>
      </c>
      <c r="DL192" s="401">
        <v>30477</v>
      </c>
      <c r="DM192" s="401">
        <v>0</v>
      </c>
      <c r="DN192" s="401">
        <v>200</v>
      </c>
      <c r="DO192" s="401">
        <v>0</v>
      </c>
      <c r="DP192" s="401">
        <v>0</v>
      </c>
      <c r="DQ192" s="401">
        <v>0</v>
      </c>
      <c r="DR192" s="401">
        <v>24544</v>
      </c>
      <c r="DS192" s="401">
        <v>7935</v>
      </c>
      <c r="DT192" s="401">
        <v>26222</v>
      </c>
      <c r="DU192" s="401">
        <v>67519</v>
      </c>
      <c r="DV192" s="401">
        <v>0</v>
      </c>
      <c r="DW192" s="401">
        <v>371343</v>
      </c>
      <c r="DX192" s="401">
        <v>59973</v>
      </c>
      <c r="DY192" s="401">
        <v>253897</v>
      </c>
      <c r="DZ192" s="401">
        <v>49402</v>
      </c>
      <c r="EA192" s="401">
        <v>0</v>
      </c>
      <c r="EB192" s="401">
        <v>0</v>
      </c>
      <c r="EC192" s="401">
        <v>10000</v>
      </c>
      <c r="ED192" s="401">
        <v>4118</v>
      </c>
      <c r="EE192" s="401">
        <v>253897</v>
      </c>
      <c r="EF192" s="401">
        <v>49402</v>
      </c>
      <c r="EG192" s="401">
        <v>440000</v>
      </c>
      <c r="EH192" s="401">
        <v>20000</v>
      </c>
      <c r="EI192" s="401">
        <v>500000</v>
      </c>
      <c r="EJ192" s="401">
        <v>20000</v>
      </c>
    </row>
    <row r="193" spans="1:140" x14ac:dyDescent="0.35">
      <c r="A193" s="398" t="s">
        <v>1660</v>
      </c>
      <c r="B193" s="401">
        <v>0</v>
      </c>
      <c r="C193" s="401">
        <v>0</v>
      </c>
      <c r="D193" s="401">
        <v>0</v>
      </c>
      <c r="E193" s="401">
        <v>0</v>
      </c>
      <c r="F193" s="401">
        <v>0</v>
      </c>
      <c r="G193" s="401">
        <v>0</v>
      </c>
      <c r="H193" s="401">
        <v>0</v>
      </c>
      <c r="I193" s="401">
        <v>0</v>
      </c>
      <c r="J193" s="401">
        <v>0</v>
      </c>
      <c r="K193" s="401">
        <v>0</v>
      </c>
      <c r="L193" s="401">
        <v>0</v>
      </c>
      <c r="M193" s="401">
        <v>0</v>
      </c>
      <c r="N193" s="401">
        <v>0</v>
      </c>
      <c r="O193" s="401">
        <v>0</v>
      </c>
      <c r="P193" s="401">
        <v>0</v>
      </c>
      <c r="Q193" s="401">
        <v>360</v>
      </c>
      <c r="R193" s="401">
        <v>0</v>
      </c>
      <c r="S193" s="401">
        <v>0</v>
      </c>
      <c r="T193" s="401">
        <v>0</v>
      </c>
      <c r="U193" s="401">
        <v>0</v>
      </c>
      <c r="V193" s="401">
        <v>0</v>
      </c>
      <c r="W193" s="401">
        <v>0</v>
      </c>
      <c r="X193" s="401">
        <v>0</v>
      </c>
      <c r="Y193" s="401">
        <v>0</v>
      </c>
      <c r="Z193" s="401">
        <v>0</v>
      </c>
      <c r="AA193" s="401">
        <v>0</v>
      </c>
      <c r="AB193" s="401">
        <v>0</v>
      </c>
      <c r="AC193" s="401">
        <v>0</v>
      </c>
      <c r="AD193" s="401">
        <v>0</v>
      </c>
      <c r="AE193" s="401">
        <v>0</v>
      </c>
      <c r="AF193" s="401">
        <v>0</v>
      </c>
      <c r="AG193" s="401">
        <v>0</v>
      </c>
      <c r="AH193" s="401">
        <v>0</v>
      </c>
      <c r="AI193" s="401">
        <v>0</v>
      </c>
      <c r="AJ193" s="401">
        <v>0</v>
      </c>
      <c r="AK193" s="401">
        <v>0</v>
      </c>
      <c r="AL193" s="401">
        <v>0</v>
      </c>
      <c r="AM193" s="401">
        <v>0</v>
      </c>
      <c r="AN193" s="401">
        <v>0</v>
      </c>
      <c r="AO193" s="401">
        <v>20516</v>
      </c>
      <c r="AP193" s="401">
        <v>4386</v>
      </c>
      <c r="AQ193" s="401">
        <v>8271</v>
      </c>
      <c r="AR193" s="401">
        <v>54</v>
      </c>
      <c r="AS193" s="401">
        <v>0</v>
      </c>
      <c r="AT193" s="401">
        <v>0</v>
      </c>
      <c r="AU193" s="401">
        <v>2076</v>
      </c>
      <c r="AV193" s="401">
        <v>190</v>
      </c>
      <c r="AW193" s="401">
        <v>0</v>
      </c>
      <c r="AX193" s="401">
        <v>78</v>
      </c>
      <c r="AY193" s="401">
        <v>0</v>
      </c>
      <c r="AZ193" s="401">
        <v>0</v>
      </c>
      <c r="BA193" s="401">
        <v>0</v>
      </c>
      <c r="BB193" s="401">
        <v>0</v>
      </c>
      <c r="BC193" s="401">
        <v>0</v>
      </c>
      <c r="BD193" s="401">
        <v>0</v>
      </c>
      <c r="BE193" s="401">
        <v>0</v>
      </c>
      <c r="BF193" s="401">
        <v>0</v>
      </c>
      <c r="BG193" s="401">
        <v>0</v>
      </c>
      <c r="BH193" s="401">
        <v>0</v>
      </c>
      <c r="BI193" s="401">
        <v>0</v>
      </c>
      <c r="BJ193" s="401">
        <v>0</v>
      </c>
      <c r="BK193" s="401">
        <v>0</v>
      </c>
      <c r="BL193" s="401">
        <v>0</v>
      </c>
      <c r="BM193" s="401">
        <v>0</v>
      </c>
      <c r="BN193" s="401">
        <v>0</v>
      </c>
      <c r="BO193" s="401">
        <v>0</v>
      </c>
      <c r="BP193" s="401">
        <v>0</v>
      </c>
      <c r="BQ193" s="401">
        <v>0</v>
      </c>
      <c r="BR193" s="401">
        <v>0</v>
      </c>
      <c r="BS193" s="401">
        <v>0</v>
      </c>
      <c r="BT193" s="401">
        <v>0</v>
      </c>
      <c r="BU193" s="401">
        <v>0</v>
      </c>
      <c r="BV193" s="401">
        <v>0</v>
      </c>
      <c r="BW193" s="401">
        <v>0</v>
      </c>
      <c r="BX193" s="401">
        <v>0</v>
      </c>
      <c r="BY193" s="401">
        <v>0</v>
      </c>
      <c r="BZ193" s="401">
        <v>0</v>
      </c>
      <c r="CA193" s="401">
        <v>0</v>
      </c>
      <c r="CB193" s="401">
        <v>90</v>
      </c>
      <c r="CC193" s="401">
        <v>0</v>
      </c>
      <c r="CD193" s="401">
        <v>0</v>
      </c>
      <c r="CE193" s="401">
        <v>623</v>
      </c>
      <c r="CF193" s="401">
        <v>0</v>
      </c>
      <c r="CG193" s="401">
        <v>0</v>
      </c>
      <c r="CH193" s="401">
        <v>0</v>
      </c>
      <c r="CI193" s="401">
        <v>0</v>
      </c>
      <c r="CJ193" s="401">
        <v>0</v>
      </c>
      <c r="CK193" s="401">
        <v>0</v>
      </c>
      <c r="CL193" s="401">
        <v>0</v>
      </c>
      <c r="CM193" s="401">
        <v>0</v>
      </c>
      <c r="CN193" s="401">
        <v>0</v>
      </c>
      <c r="CO193" s="401">
        <v>0</v>
      </c>
      <c r="CP193" s="401">
        <v>0</v>
      </c>
      <c r="CQ193" s="401">
        <v>0</v>
      </c>
      <c r="CR193" s="401">
        <v>0</v>
      </c>
      <c r="CS193" s="401">
        <v>0</v>
      </c>
      <c r="CT193" s="401">
        <v>0</v>
      </c>
      <c r="CU193" s="401">
        <v>0</v>
      </c>
      <c r="CV193" s="401">
        <v>0</v>
      </c>
      <c r="CW193" s="401">
        <v>0</v>
      </c>
      <c r="CX193" s="401">
        <v>0</v>
      </c>
      <c r="CY193" s="401">
        <v>0</v>
      </c>
      <c r="CZ193" s="401">
        <v>0</v>
      </c>
      <c r="DA193" s="401">
        <v>0</v>
      </c>
      <c r="DB193" s="401">
        <v>0</v>
      </c>
      <c r="DC193" s="401">
        <v>0</v>
      </c>
      <c r="DD193" s="401">
        <v>0</v>
      </c>
      <c r="DE193" s="401">
        <v>0</v>
      </c>
      <c r="DF193" s="401">
        <v>0</v>
      </c>
      <c r="DG193" s="401">
        <v>0</v>
      </c>
      <c r="DH193" s="401">
        <v>0</v>
      </c>
      <c r="DI193" s="401">
        <v>1288</v>
      </c>
      <c r="DJ193" s="401">
        <v>0</v>
      </c>
      <c r="DK193" s="401">
        <v>0</v>
      </c>
      <c r="DL193" s="401">
        <v>13367</v>
      </c>
      <c r="DM193" s="401">
        <v>0</v>
      </c>
      <c r="DN193" s="401">
        <v>55</v>
      </c>
      <c r="DO193" s="401">
        <v>0</v>
      </c>
      <c r="DP193" s="401">
        <v>0</v>
      </c>
      <c r="DQ193" s="401">
        <v>0</v>
      </c>
      <c r="DR193" s="401">
        <v>8082</v>
      </c>
      <c r="DS193" s="401">
        <v>8326</v>
      </c>
      <c r="DT193" s="401">
        <v>8606</v>
      </c>
      <c r="DU193" s="401">
        <v>18014</v>
      </c>
      <c r="DV193" s="401">
        <v>0</v>
      </c>
      <c r="DW193" s="401">
        <v>210620</v>
      </c>
      <c r="DX193" s="401">
        <v>16090</v>
      </c>
      <c r="DY193" s="401">
        <v>131876</v>
      </c>
      <c r="DZ193" s="401">
        <v>12147</v>
      </c>
      <c r="EA193" s="401">
        <v>0</v>
      </c>
      <c r="EB193" s="401">
        <v>0</v>
      </c>
      <c r="EC193" s="401">
        <v>19581</v>
      </c>
      <c r="ED193" s="401">
        <v>-2035</v>
      </c>
      <c r="EE193" s="401">
        <v>131876</v>
      </c>
      <c r="EF193" s="401">
        <v>12147</v>
      </c>
      <c r="EG193" s="401">
        <v>211000</v>
      </c>
      <c r="EH193" s="401">
        <v>0</v>
      </c>
      <c r="EI193" s="401">
        <v>226000</v>
      </c>
      <c r="EJ193" s="401">
        <v>0</v>
      </c>
    </row>
    <row r="194" spans="1:140" x14ac:dyDescent="0.35">
      <c r="A194" s="398" t="s">
        <v>1349</v>
      </c>
      <c r="B194" s="401">
        <v>0</v>
      </c>
      <c r="C194" s="401">
        <v>0</v>
      </c>
      <c r="D194" s="401">
        <v>0</v>
      </c>
      <c r="E194" s="401">
        <v>0</v>
      </c>
      <c r="F194" s="401">
        <v>0</v>
      </c>
      <c r="G194" s="401">
        <v>0</v>
      </c>
      <c r="H194" s="401">
        <v>0</v>
      </c>
      <c r="I194" s="401">
        <v>0</v>
      </c>
      <c r="J194" s="401">
        <v>0</v>
      </c>
      <c r="K194" s="401">
        <v>0</v>
      </c>
      <c r="L194" s="401">
        <v>0</v>
      </c>
      <c r="M194" s="401">
        <v>0</v>
      </c>
      <c r="N194" s="401">
        <v>0</v>
      </c>
      <c r="O194" s="401">
        <v>0</v>
      </c>
      <c r="P194" s="401">
        <v>0</v>
      </c>
      <c r="Q194" s="401">
        <v>1453</v>
      </c>
      <c r="R194" s="401">
        <v>0</v>
      </c>
      <c r="S194" s="401">
        <v>0</v>
      </c>
      <c r="T194" s="401">
        <v>0</v>
      </c>
      <c r="U194" s="401">
        <v>0</v>
      </c>
      <c r="V194" s="401">
        <v>0</v>
      </c>
      <c r="W194" s="401">
        <v>0</v>
      </c>
      <c r="X194" s="401">
        <v>0</v>
      </c>
      <c r="Y194" s="401">
        <v>0</v>
      </c>
      <c r="Z194" s="401">
        <v>0</v>
      </c>
      <c r="AA194" s="401">
        <v>0</v>
      </c>
      <c r="AB194" s="401">
        <v>0</v>
      </c>
      <c r="AC194" s="401">
        <v>0</v>
      </c>
      <c r="AD194" s="401">
        <v>0</v>
      </c>
      <c r="AE194" s="401">
        <v>0</v>
      </c>
      <c r="AF194" s="401">
        <v>0</v>
      </c>
      <c r="AG194" s="401">
        <v>0</v>
      </c>
      <c r="AH194" s="401">
        <v>0</v>
      </c>
      <c r="AI194" s="401">
        <v>315</v>
      </c>
      <c r="AJ194" s="401">
        <v>0</v>
      </c>
      <c r="AK194" s="401">
        <v>0</v>
      </c>
      <c r="AL194" s="401">
        <v>0</v>
      </c>
      <c r="AM194" s="401">
        <v>0</v>
      </c>
      <c r="AN194" s="401">
        <v>0</v>
      </c>
      <c r="AO194" s="401">
        <v>3381</v>
      </c>
      <c r="AP194" s="401">
        <v>4368</v>
      </c>
      <c r="AQ194" s="401">
        <v>0</v>
      </c>
      <c r="AR194" s="401">
        <v>65</v>
      </c>
      <c r="AS194" s="401">
        <v>0</v>
      </c>
      <c r="AT194" s="401">
        <v>0</v>
      </c>
      <c r="AU194" s="401">
        <v>1016</v>
      </c>
      <c r="AV194" s="401">
        <v>85</v>
      </c>
      <c r="AW194" s="401">
        <v>0</v>
      </c>
      <c r="AX194" s="401">
        <v>2076</v>
      </c>
      <c r="AY194" s="401">
        <v>0</v>
      </c>
      <c r="AZ194" s="401">
        <v>0</v>
      </c>
      <c r="BA194" s="401">
        <v>0</v>
      </c>
      <c r="BB194" s="401">
        <v>0</v>
      </c>
      <c r="BC194" s="401">
        <v>0</v>
      </c>
      <c r="BD194" s="401">
        <v>0</v>
      </c>
      <c r="BE194" s="401">
        <v>0</v>
      </c>
      <c r="BF194" s="401">
        <v>0</v>
      </c>
      <c r="BG194" s="401">
        <v>50</v>
      </c>
      <c r="BH194" s="401">
        <v>0</v>
      </c>
      <c r="BI194" s="401">
        <v>0</v>
      </c>
      <c r="BJ194" s="401">
        <v>0</v>
      </c>
      <c r="BK194" s="401">
        <v>0</v>
      </c>
      <c r="BL194" s="401">
        <v>0</v>
      </c>
      <c r="BM194" s="401">
        <v>0</v>
      </c>
      <c r="BN194" s="401">
        <v>0</v>
      </c>
      <c r="BO194" s="401">
        <v>0</v>
      </c>
      <c r="BP194" s="401">
        <v>0</v>
      </c>
      <c r="BQ194" s="401">
        <v>1800</v>
      </c>
      <c r="BR194" s="401">
        <v>0</v>
      </c>
      <c r="BS194" s="401">
        <v>0</v>
      </c>
      <c r="BT194" s="401">
        <v>0</v>
      </c>
      <c r="BU194" s="401">
        <v>0</v>
      </c>
      <c r="BV194" s="401">
        <v>0</v>
      </c>
      <c r="BW194" s="401">
        <v>0</v>
      </c>
      <c r="BX194" s="401">
        <v>0</v>
      </c>
      <c r="BY194" s="401">
        <v>0</v>
      </c>
      <c r="BZ194" s="401">
        <v>0</v>
      </c>
      <c r="CA194" s="401">
        <v>0</v>
      </c>
      <c r="CB194" s="401">
        <v>0</v>
      </c>
      <c r="CC194" s="401">
        <v>0</v>
      </c>
      <c r="CD194" s="401">
        <v>0</v>
      </c>
      <c r="CE194" s="401">
        <v>397</v>
      </c>
      <c r="CF194" s="401">
        <v>0</v>
      </c>
      <c r="CG194" s="401">
        <v>0</v>
      </c>
      <c r="CH194" s="401">
        <v>0</v>
      </c>
      <c r="CI194" s="401">
        <v>0</v>
      </c>
      <c r="CJ194" s="401">
        <v>0</v>
      </c>
      <c r="CK194" s="401">
        <v>0</v>
      </c>
      <c r="CL194" s="401">
        <v>0</v>
      </c>
      <c r="CM194" s="401">
        <v>0</v>
      </c>
      <c r="CN194" s="401">
        <v>0</v>
      </c>
      <c r="CO194" s="401">
        <v>0</v>
      </c>
      <c r="CP194" s="401">
        <v>0</v>
      </c>
      <c r="CQ194" s="401">
        <v>0</v>
      </c>
      <c r="CR194" s="401">
        <v>0</v>
      </c>
      <c r="CS194" s="401">
        <v>0</v>
      </c>
      <c r="CT194" s="401">
        <v>725</v>
      </c>
      <c r="CU194" s="401">
        <v>0</v>
      </c>
      <c r="CV194" s="401">
        <v>0</v>
      </c>
      <c r="CW194" s="401">
        <v>0</v>
      </c>
      <c r="CX194" s="401">
        <v>0</v>
      </c>
      <c r="CY194" s="401">
        <v>0</v>
      </c>
      <c r="CZ194" s="401">
        <v>0</v>
      </c>
      <c r="DA194" s="401">
        <v>0</v>
      </c>
      <c r="DB194" s="401">
        <v>0</v>
      </c>
      <c r="DC194" s="401">
        <v>0</v>
      </c>
      <c r="DD194" s="401">
        <v>0</v>
      </c>
      <c r="DE194" s="401">
        <v>0</v>
      </c>
      <c r="DF194" s="401">
        <v>0</v>
      </c>
      <c r="DG194" s="401">
        <v>0</v>
      </c>
      <c r="DH194" s="401">
        <v>0</v>
      </c>
      <c r="DI194" s="401">
        <v>2388</v>
      </c>
      <c r="DJ194" s="401">
        <v>100</v>
      </c>
      <c r="DK194" s="401">
        <v>0</v>
      </c>
      <c r="DL194" s="401">
        <v>11450</v>
      </c>
      <c r="DM194" s="401">
        <v>0</v>
      </c>
      <c r="DN194" s="401">
        <v>0</v>
      </c>
      <c r="DO194" s="401">
        <v>0</v>
      </c>
      <c r="DP194" s="401">
        <v>0</v>
      </c>
      <c r="DQ194" s="401">
        <v>0</v>
      </c>
      <c r="DR194" s="401">
        <v>9589</v>
      </c>
      <c r="DS194" s="401">
        <v>6233</v>
      </c>
      <c r="DT194" s="401">
        <v>3450</v>
      </c>
      <c r="DU194" s="401">
        <v>10397</v>
      </c>
      <c r="DV194" s="401">
        <v>0</v>
      </c>
      <c r="DW194" s="401">
        <v>70970</v>
      </c>
      <c r="DX194" s="401">
        <v>8764</v>
      </c>
      <c r="DY194" s="401">
        <v>58579</v>
      </c>
      <c r="DZ194" s="401">
        <v>8796</v>
      </c>
      <c r="EA194" s="401">
        <v>0</v>
      </c>
      <c r="EB194" s="401">
        <v>0</v>
      </c>
      <c r="EC194" s="401">
        <v>81467</v>
      </c>
      <c r="ED194" s="401">
        <v>-11533</v>
      </c>
      <c r="EE194" s="401">
        <v>58579</v>
      </c>
      <c r="EF194" s="401">
        <v>8796</v>
      </c>
      <c r="EG194" s="401">
        <v>80000</v>
      </c>
      <c r="EH194" s="401">
        <v>0</v>
      </c>
      <c r="EI194" s="401">
        <v>90000</v>
      </c>
      <c r="EJ194" s="401">
        <v>0</v>
      </c>
    </row>
    <row r="195" spans="1:140" x14ac:dyDescent="0.35">
      <c r="A195" s="398" t="s">
        <v>1358</v>
      </c>
      <c r="B195" s="401">
        <v>0</v>
      </c>
      <c r="C195" s="401">
        <v>0</v>
      </c>
      <c r="D195" s="401">
        <v>0</v>
      </c>
      <c r="E195" s="401">
        <v>0</v>
      </c>
      <c r="F195" s="401">
        <v>0</v>
      </c>
      <c r="G195" s="401">
        <v>0</v>
      </c>
      <c r="H195" s="401">
        <v>0</v>
      </c>
      <c r="I195" s="401">
        <v>0</v>
      </c>
      <c r="J195" s="401">
        <v>0</v>
      </c>
      <c r="K195" s="401">
        <v>0</v>
      </c>
      <c r="L195" s="401">
        <v>0</v>
      </c>
      <c r="M195" s="401">
        <v>0</v>
      </c>
      <c r="N195" s="401">
        <v>200</v>
      </c>
      <c r="O195" s="401">
        <v>0</v>
      </c>
      <c r="P195" s="401">
        <v>0</v>
      </c>
      <c r="Q195" s="401">
        <v>240</v>
      </c>
      <c r="R195" s="401">
        <v>0</v>
      </c>
      <c r="S195" s="401">
        <v>0</v>
      </c>
      <c r="T195" s="401">
        <v>0</v>
      </c>
      <c r="U195" s="401">
        <v>0</v>
      </c>
      <c r="V195" s="401">
        <v>0</v>
      </c>
      <c r="W195" s="401">
        <v>0</v>
      </c>
      <c r="X195" s="401">
        <v>0</v>
      </c>
      <c r="Y195" s="401">
        <v>0</v>
      </c>
      <c r="Z195" s="401">
        <v>0</v>
      </c>
      <c r="AA195" s="401">
        <v>0</v>
      </c>
      <c r="AB195" s="401">
        <v>0</v>
      </c>
      <c r="AC195" s="401">
        <v>0</v>
      </c>
      <c r="AD195" s="401">
        <v>0</v>
      </c>
      <c r="AE195" s="401">
        <v>0</v>
      </c>
      <c r="AF195" s="401">
        <v>0</v>
      </c>
      <c r="AG195" s="401">
        <v>0</v>
      </c>
      <c r="AH195" s="401">
        <v>0</v>
      </c>
      <c r="AI195" s="401">
        <v>120</v>
      </c>
      <c r="AJ195" s="401">
        <v>0</v>
      </c>
      <c r="AK195" s="401">
        <v>0</v>
      </c>
      <c r="AL195" s="401">
        <v>0</v>
      </c>
      <c r="AM195" s="401">
        <v>0</v>
      </c>
      <c r="AN195" s="401">
        <v>0</v>
      </c>
      <c r="AO195" s="401">
        <v>0</v>
      </c>
      <c r="AP195" s="401">
        <v>785</v>
      </c>
      <c r="AQ195" s="401">
        <v>0</v>
      </c>
      <c r="AR195" s="401">
        <v>306</v>
      </c>
      <c r="AS195" s="401">
        <v>0</v>
      </c>
      <c r="AT195" s="401">
        <v>0</v>
      </c>
      <c r="AU195" s="401">
        <v>0</v>
      </c>
      <c r="AV195" s="401">
        <v>0</v>
      </c>
      <c r="AW195" s="401">
        <v>0</v>
      </c>
      <c r="AX195" s="401">
        <v>0</v>
      </c>
      <c r="AY195" s="401">
        <v>0</v>
      </c>
      <c r="AZ195" s="401">
        <v>0</v>
      </c>
      <c r="BA195" s="401">
        <v>0</v>
      </c>
      <c r="BB195" s="401">
        <v>0</v>
      </c>
      <c r="BC195" s="401">
        <v>0</v>
      </c>
      <c r="BD195" s="401">
        <v>0</v>
      </c>
      <c r="BE195" s="401">
        <v>0</v>
      </c>
      <c r="BF195" s="401">
        <v>0</v>
      </c>
      <c r="BG195" s="401">
        <v>0</v>
      </c>
      <c r="BH195" s="401">
        <v>0</v>
      </c>
      <c r="BI195" s="401">
        <v>0</v>
      </c>
      <c r="BJ195" s="401">
        <v>0</v>
      </c>
      <c r="BK195" s="401">
        <v>0</v>
      </c>
      <c r="BL195" s="401">
        <v>0</v>
      </c>
      <c r="BM195" s="401">
        <v>0</v>
      </c>
      <c r="BN195" s="401">
        <v>0</v>
      </c>
      <c r="BO195" s="401">
        <v>0</v>
      </c>
      <c r="BP195" s="401">
        <v>0</v>
      </c>
      <c r="BQ195" s="401">
        <v>0</v>
      </c>
      <c r="BR195" s="401">
        <v>0</v>
      </c>
      <c r="BS195" s="401">
        <v>0</v>
      </c>
      <c r="BT195" s="401">
        <v>0</v>
      </c>
      <c r="BU195" s="401">
        <v>0</v>
      </c>
      <c r="BV195" s="401">
        <v>0</v>
      </c>
      <c r="BW195" s="401">
        <v>0</v>
      </c>
      <c r="BX195" s="401">
        <v>0</v>
      </c>
      <c r="BY195" s="401">
        <v>0</v>
      </c>
      <c r="BZ195" s="401">
        <v>0</v>
      </c>
      <c r="CA195" s="401">
        <v>0</v>
      </c>
      <c r="CB195" s="401">
        <v>0</v>
      </c>
      <c r="CC195" s="401">
        <v>0</v>
      </c>
      <c r="CD195" s="401">
        <v>0</v>
      </c>
      <c r="CE195" s="401">
        <v>0</v>
      </c>
      <c r="CF195" s="401">
        <v>0</v>
      </c>
      <c r="CG195" s="401">
        <v>0</v>
      </c>
      <c r="CH195" s="401">
        <v>0</v>
      </c>
      <c r="CI195" s="401">
        <v>0</v>
      </c>
      <c r="CJ195" s="401">
        <v>0</v>
      </c>
      <c r="CK195" s="401">
        <v>0</v>
      </c>
      <c r="CL195" s="401">
        <v>0</v>
      </c>
      <c r="CM195" s="401">
        <v>0</v>
      </c>
      <c r="CN195" s="401">
        <v>0</v>
      </c>
      <c r="CO195" s="401">
        <v>0</v>
      </c>
      <c r="CP195" s="401">
        <v>0</v>
      </c>
      <c r="CQ195" s="401">
        <v>0</v>
      </c>
      <c r="CR195" s="401">
        <v>0</v>
      </c>
      <c r="CS195" s="401">
        <v>0</v>
      </c>
      <c r="CT195" s="401">
        <v>0</v>
      </c>
      <c r="CU195" s="401">
        <v>0</v>
      </c>
      <c r="CV195" s="401">
        <v>0</v>
      </c>
      <c r="CW195" s="401">
        <v>0</v>
      </c>
      <c r="CX195" s="401">
        <v>0</v>
      </c>
      <c r="CY195" s="401">
        <v>0</v>
      </c>
      <c r="CZ195" s="401">
        <v>250</v>
      </c>
      <c r="DA195" s="401">
        <v>0</v>
      </c>
      <c r="DB195" s="401">
        <v>0</v>
      </c>
      <c r="DC195" s="401">
        <v>0</v>
      </c>
      <c r="DD195" s="401">
        <v>0</v>
      </c>
      <c r="DE195" s="401">
        <v>0</v>
      </c>
      <c r="DF195" s="401">
        <v>0</v>
      </c>
      <c r="DG195" s="401">
        <v>0</v>
      </c>
      <c r="DH195" s="401">
        <v>0</v>
      </c>
      <c r="DI195" s="401">
        <v>0</v>
      </c>
      <c r="DJ195" s="401">
        <v>0</v>
      </c>
      <c r="DK195" s="401">
        <v>0</v>
      </c>
      <c r="DL195" s="401">
        <v>49619</v>
      </c>
      <c r="DM195" s="401">
        <v>0</v>
      </c>
      <c r="DN195" s="401">
        <v>0</v>
      </c>
      <c r="DO195" s="401">
        <v>0</v>
      </c>
      <c r="DP195" s="401">
        <v>0</v>
      </c>
      <c r="DQ195" s="401">
        <v>0</v>
      </c>
      <c r="DR195" s="401">
        <v>785</v>
      </c>
      <c r="DS195" s="401">
        <v>666</v>
      </c>
      <c r="DT195" s="401">
        <v>500</v>
      </c>
      <c r="DU195" s="401">
        <v>49569</v>
      </c>
      <c r="DV195" s="401">
        <v>0</v>
      </c>
      <c r="DW195" s="401">
        <v>133904</v>
      </c>
      <c r="DX195" s="401">
        <v>47815</v>
      </c>
      <c r="DY195" s="401">
        <v>113996</v>
      </c>
      <c r="DZ195" s="401">
        <v>49569</v>
      </c>
      <c r="EA195" s="401">
        <v>20330</v>
      </c>
      <c r="EB195" s="401">
        <v>-1726</v>
      </c>
      <c r="EC195" s="401">
        <v>85393</v>
      </c>
      <c r="ED195" s="401">
        <v>-608</v>
      </c>
      <c r="EE195" s="401">
        <v>134326</v>
      </c>
      <c r="EF195" s="401">
        <v>47843</v>
      </c>
      <c r="EG195" s="401">
        <v>137105</v>
      </c>
      <c r="EH195" s="401">
        <v>47699</v>
      </c>
      <c r="EI195" s="401">
        <v>148000</v>
      </c>
      <c r="EJ195" s="401">
        <v>0</v>
      </c>
    </row>
    <row r="196" spans="1:140" x14ac:dyDescent="0.35">
      <c r="A196" s="398" t="s">
        <v>1427</v>
      </c>
      <c r="B196" s="401">
        <v>0</v>
      </c>
      <c r="C196" s="401">
        <v>0</v>
      </c>
      <c r="D196" s="401">
        <v>0</v>
      </c>
      <c r="E196" s="401">
        <v>0</v>
      </c>
      <c r="F196" s="401">
        <v>0</v>
      </c>
      <c r="G196" s="401">
        <v>0</v>
      </c>
      <c r="H196" s="401">
        <v>0</v>
      </c>
      <c r="I196" s="401">
        <v>0</v>
      </c>
      <c r="J196" s="401">
        <v>0</v>
      </c>
      <c r="K196" s="401">
        <v>0</v>
      </c>
      <c r="L196" s="401">
        <v>0</v>
      </c>
      <c r="M196" s="401">
        <v>0</v>
      </c>
      <c r="N196" s="401">
        <v>0</v>
      </c>
      <c r="O196" s="401">
        <v>0</v>
      </c>
      <c r="P196" s="401">
        <v>0</v>
      </c>
      <c r="Q196" s="401">
        <v>1470</v>
      </c>
      <c r="R196" s="401">
        <v>0</v>
      </c>
      <c r="S196" s="401">
        <v>0</v>
      </c>
      <c r="T196" s="401">
        <v>0</v>
      </c>
      <c r="U196" s="401">
        <v>0</v>
      </c>
      <c r="V196" s="401">
        <v>0</v>
      </c>
      <c r="W196" s="401">
        <v>0</v>
      </c>
      <c r="X196" s="401">
        <v>0</v>
      </c>
      <c r="Y196" s="401">
        <v>0</v>
      </c>
      <c r="Z196" s="401">
        <v>0</v>
      </c>
      <c r="AA196" s="401">
        <v>0</v>
      </c>
      <c r="AB196" s="401">
        <v>0</v>
      </c>
      <c r="AC196" s="401">
        <v>0</v>
      </c>
      <c r="AD196" s="401">
        <v>0</v>
      </c>
      <c r="AE196" s="401">
        <v>0</v>
      </c>
      <c r="AF196" s="401">
        <v>0</v>
      </c>
      <c r="AG196" s="401">
        <v>0</v>
      </c>
      <c r="AH196" s="401">
        <v>0</v>
      </c>
      <c r="AI196" s="401">
        <v>0</v>
      </c>
      <c r="AJ196" s="401">
        <v>0</v>
      </c>
      <c r="AK196" s="401">
        <v>0</v>
      </c>
      <c r="AL196" s="401">
        <v>0</v>
      </c>
      <c r="AM196" s="401">
        <v>0</v>
      </c>
      <c r="AN196" s="401">
        <v>0</v>
      </c>
      <c r="AO196" s="401">
        <v>26330</v>
      </c>
      <c r="AP196" s="401">
        <v>175</v>
      </c>
      <c r="AQ196" s="401">
        <v>2782</v>
      </c>
      <c r="AR196" s="401">
        <v>0</v>
      </c>
      <c r="AS196" s="401">
        <v>0</v>
      </c>
      <c r="AT196" s="401">
        <v>0</v>
      </c>
      <c r="AU196" s="401">
        <v>3595</v>
      </c>
      <c r="AV196" s="401">
        <v>0</v>
      </c>
      <c r="AW196" s="401">
        <v>0</v>
      </c>
      <c r="AX196" s="401">
        <v>285</v>
      </c>
      <c r="AY196" s="401">
        <v>0</v>
      </c>
      <c r="AZ196" s="401">
        <v>0</v>
      </c>
      <c r="BA196" s="401">
        <v>0</v>
      </c>
      <c r="BB196" s="401">
        <v>0</v>
      </c>
      <c r="BC196" s="401">
        <v>0</v>
      </c>
      <c r="BD196" s="401">
        <v>0</v>
      </c>
      <c r="BE196" s="401">
        <v>0</v>
      </c>
      <c r="BF196" s="401">
        <v>0</v>
      </c>
      <c r="BG196" s="401">
        <v>80</v>
      </c>
      <c r="BH196" s="401">
        <v>0</v>
      </c>
      <c r="BI196" s="401">
        <v>0</v>
      </c>
      <c r="BJ196" s="401">
        <v>0</v>
      </c>
      <c r="BK196" s="401">
        <v>0</v>
      </c>
      <c r="BL196" s="401">
        <v>0</v>
      </c>
      <c r="BM196" s="401">
        <v>116</v>
      </c>
      <c r="BN196" s="401">
        <v>0</v>
      </c>
      <c r="BO196" s="401">
        <v>0</v>
      </c>
      <c r="BP196" s="401">
        <v>378</v>
      </c>
      <c r="BQ196" s="401">
        <v>0</v>
      </c>
      <c r="BR196" s="401">
        <v>0</v>
      </c>
      <c r="BS196" s="401">
        <v>0</v>
      </c>
      <c r="BT196" s="401">
        <v>0</v>
      </c>
      <c r="BU196" s="401">
        <v>0</v>
      </c>
      <c r="BV196" s="401">
        <v>0</v>
      </c>
      <c r="BW196" s="401">
        <v>0</v>
      </c>
      <c r="BX196" s="401">
        <v>0</v>
      </c>
      <c r="BY196" s="401">
        <v>0</v>
      </c>
      <c r="BZ196" s="401">
        <v>0</v>
      </c>
      <c r="CA196" s="401">
        <v>0</v>
      </c>
      <c r="CB196" s="401">
        <v>0</v>
      </c>
      <c r="CC196" s="401">
        <v>0</v>
      </c>
      <c r="CD196" s="401">
        <v>0</v>
      </c>
      <c r="CE196" s="401">
        <v>2150</v>
      </c>
      <c r="CF196" s="401">
        <v>0</v>
      </c>
      <c r="CG196" s="401">
        <v>0</v>
      </c>
      <c r="CH196" s="401">
        <v>0</v>
      </c>
      <c r="CI196" s="401">
        <v>0</v>
      </c>
      <c r="CJ196" s="401">
        <v>0</v>
      </c>
      <c r="CK196" s="401">
        <v>0</v>
      </c>
      <c r="CL196" s="401">
        <v>0</v>
      </c>
      <c r="CM196" s="401">
        <v>0</v>
      </c>
      <c r="CN196" s="401">
        <v>0</v>
      </c>
      <c r="CO196" s="401">
        <v>0</v>
      </c>
      <c r="CP196" s="401">
        <v>0</v>
      </c>
      <c r="CQ196" s="401">
        <v>0</v>
      </c>
      <c r="CR196" s="401">
        <v>0</v>
      </c>
      <c r="CS196" s="401">
        <v>0</v>
      </c>
      <c r="CT196" s="401">
        <v>143</v>
      </c>
      <c r="CU196" s="401">
        <v>0</v>
      </c>
      <c r="CV196" s="401">
        <v>0</v>
      </c>
      <c r="CW196" s="401">
        <v>16840</v>
      </c>
      <c r="CX196" s="401">
        <v>0</v>
      </c>
      <c r="CY196" s="401">
        <v>0</v>
      </c>
      <c r="CZ196" s="401">
        <v>0</v>
      </c>
      <c r="DA196" s="401">
        <v>0</v>
      </c>
      <c r="DB196" s="401">
        <v>0</v>
      </c>
      <c r="DC196" s="401">
        <v>0</v>
      </c>
      <c r="DD196" s="401">
        <v>0</v>
      </c>
      <c r="DE196" s="401">
        <v>0</v>
      </c>
      <c r="DF196" s="401">
        <v>0</v>
      </c>
      <c r="DG196" s="401">
        <v>0</v>
      </c>
      <c r="DH196" s="401">
        <v>0</v>
      </c>
      <c r="DI196" s="401">
        <v>2862</v>
      </c>
      <c r="DJ196" s="401">
        <v>0</v>
      </c>
      <c r="DK196" s="401">
        <v>0</v>
      </c>
      <c r="DL196" s="401">
        <v>156072</v>
      </c>
      <c r="DM196" s="401">
        <v>0</v>
      </c>
      <c r="DN196" s="401">
        <v>2000</v>
      </c>
      <c r="DO196" s="401">
        <v>0</v>
      </c>
      <c r="DP196" s="401">
        <v>0</v>
      </c>
      <c r="DQ196" s="401">
        <v>0</v>
      </c>
      <c r="DR196" s="401">
        <v>20622</v>
      </c>
      <c r="DS196" s="401">
        <v>10025</v>
      </c>
      <c r="DT196" s="401">
        <v>19317</v>
      </c>
      <c r="DU196" s="401">
        <v>160532</v>
      </c>
      <c r="DV196" s="401">
        <v>0</v>
      </c>
      <c r="DW196" s="401">
        <v>557133</v>
      </c>
      <c r="DX196" s="401">
        <v>158913</v>
      </c>
      <c r="DY196" s="401">
        <v>434903</v>
      </c>
      <c r="DZ196" s="401">
        <v>160532</v>
      </c>
      <c r="EA196" s="401">
        <v>0</v>
      </c>
      <c r="EB196" s="401">
        <v>0</v>
      </c>
      <c r="EC196" s="401">
        <v>51000</v>
      </c>
      <c r="ED196" s="401">
        <v>-778</v>
      </c>
      <c r="EE196" s="401">
        <v>434903</v>
      </c>
      <c r="EF196" s="401">
        <v>160532</v>
      </c>
      <c r="EG196" s="401">
        <v>482520</v>
      </c>
      <c r="EH196" s="401">
        <v>-3600</v>
      </c>
      <c r="EI196" s="401">
        <v>527520</v>
      </c>
      <c r="EJ196" s="401">
        <v>-18600</v>
      </c>
    </row>
    <row r="197" spans="1:140" x14ac:dyDescent="0.35">
      <c r="A197" s="398" t="s">
        <v>1672</v>
      </c>
      <c r="B197" s="401">
        <v>0</v>
      </c>
      <c r="C197" s="401">
        <v>0</v>
      </c>
      <c r="D197" s="401">
        <v>0</v>
      </c>
      <c r="E197" s="401">
        <v>0</v>
      </c>
      <c r="F197" s="401">
        <v>0</v>
      </c>
      <c r="G197" s="401">
        <v>0</v>
      </c>
      <c r="H197" s="401">
        <v>0</v>
      </c>
      <c r="I197" s="401">
        <v>0</v>
      </c>
      <c r="J197" s="401">
        <v>0</v>
      </c>
      <c r="K197" s="401">
        <v>0</v>
      </c>
      <c r="L197" s="401">
        <v>0</v>
      </c>
      <c r="M197" s="401">
        <v>0</v>
      </c>
      <c r="N197" s="401">
        <v>0</v>
      </c>
      <c r="O197" s="401">
        <v>0</v>
      </c>
      <c r="P197" s="401">
        <v>0</v>
      </c>
      <c r="Q197" s="401">
        <v>363</v>
      </c>
      <c r="R197" s="401">
        <v>0</v>
      </c>
      <c r="S197" s="401">
        <v>0</v>
      </c>
      <c r="T197" s="401">
        <v>0</v>
      </c>
      <c r="U197" s="401">
        <v>0</v>
      </c>
      <c r="V197" s="401">
        <v>0</v>
      </c>
      <c r="W197" s="401">
        <v>0</v>
      </c>
      <c r="X197" s="401">
        <v>0</v>
      </c>
      <c r="Y197" s="401">
        <v>0</v>
      </c>
      <c r="Z197" s="401">
        <v>0</v>
      </c>
      <c r="AA197" s="401">
        <v>0</v>
      </c>
      <c r="AB197" s="401">
        <v>0</v>
      </c>
      <c r="AC197" s="401">
        <v>0</v>
      </c>
      <c r="AD197" s="401">
        <v>0</v>
      </c>
      <c r="AE197" s="401">
        <v>0</v>
      </c>
      <c r="AF197" s="401">
        <v>0</v>
      </c>
      <c r="AG197" s="401">
        <v>0</v>
      </c>
      <c r="AH197" s="401">
        <v>0</v>
      </c>
      <c r="AI197" s="401">
        <v>0</v>
      </c>
      <c r="AJ197" s="401">
        <v>0</v>
      </c>
      <c r="AK197" s="401">
        <v>0</v>
      </c>
      <c r="AL197" s="401">
        <v>0</v>
      </c>
      <c r="AM197" s="401">
        <v>0</v>
      </c>
      <c r="AN197" s="401">
        <v>0</v>
      </c>
      <c r="AO197" s="401">
        <v>2764</v>
      </c>
      <c r="AP197" s="401">
        <v>0</v>
      </c>
      <c r="AQ197" s="401">
        <v>0</v>
      </c>
      <c r="AR197" s="401">
        <v>4607</v>
      </c>
      <c r="AS197" s="401">
        <v>0</v>
      </c>
      <c r="AT197" s="401">
        <v>0</v>
      </c>
      <c r="AU197" s="401">
        <v>839</v>
      </c>
      <c r="AV197" s="401">
        <v>0</v>
      </c>
      <c r="AW197" s="401">
        <v>0</v>
      </c>
      <c r="AX197" s="401">
        <v>130</v>
      </c>
      <c r="AY197" s="401">
        <v>0</v>
      </c>
      <c r="AZ197" s="401">
        <v>0</v>
      </c>
      <c r="BA197" s="401">
        <v>0</v>
      </c>
      <c r="BB197" s="401">
        <v>0</v>
      </c>
      <c r="BC197" s="401">
        <v>0</v>
      </c>
      <c r="BD197" s="401">
        <v>0</v>
      </c>
      <c r="BE197" s="401">
        <v>0</v>
      </c>
      <c r="BF197" s="401">
        <v>0</v>
      </c>
      <c r="BG197" s="401">
        <v>0</v>
      </c>
      <c r="BH197" s="401">
        <v>0</v>
      </c>
      <c r="BI197" s="401">
        <v>0</v>
      </c>
      <c r="BJ197" s="401">
        <v>0</v>
      </c>
      <c r="BK197" s="401">
        <v>0</v>
      </c>
      <c r="BL197" s="401">
        <v>0</v>
      </c>
      <c r="BM197" s="401">
        <v>0</v>
      </c>
      <c r="BN197" s="401">
        <v>0</v>
      </c>
      <c r="BO197" s="401">
        <v>0</v>
      </c>
      <c r="BP197" s="401">
        <v>0</v>
      </c>
      <c r="BQ197" s="401">
        <v>0</v>
      </c>
      <c r="BR197" s="401">
        <v>0</v>
      </c>
      <c r="BS197" s="401">
        <v>0</v>
      </c>
      <c r="BT197" s="401">
        <v>0</v>
      </c>
      <c r="BU197" s="401">
        <v>0</v>
      </c>
      <c r="BV197" s="401">
        <v>232</v>
      </c>
      <c r="BW197" s="401">
        <v>0</v>
      </c>
      <c r="BX197" s="401">
        <v>0</v>
      </c>
      <c r="BY197" s="401">
        <v>0</v>
      </c>
      <c r="BZ197" s="401">
        <v>0</v>
      </c>
      <c r="CA197" s="401">
        <v>0</v>
      </c>
      <c r="CB197" s="401">
        <v>0</v>
      </c>
      <c r="CC197" s="401">
        <v>0</v>
      </c>
      <c r="CD197" s="401">
        <v>0</v>
      </c>
      <c r="CE197" s="401">
        <v>0</v>
      </c>
      <c r="CF197" s="401">
        <v>0</v>
      </c>
      <c r="CG197" s="401">
        <v>0</v>
      </c>
      <c r="CH197" s="401">
        <v>0</v>
      </c>
      <c r="CI197" s="401">
        <v>0</v>
      </c>
      <c r="CJ197" s="401">
        <v>0</v>
      </c>
      <c r="CK197" s="401">
        <v>0</v>
      </c>
      <c r="CL197" s="401">
        <v>0</v>
      </c>
      <c r="CM197" s="401">
        <v>0</v>
      </c>
      <c r="CN197" s="401">
        <v>0</v>
      </c>
      <c r="CO197" s="401">
        <v>0</v>
      </c>
      <c r="CP197" s="401">
        <v>0</v>
      </c>
      <c r="CQ197" s="401">
        <v>0</v>
      </c>
      <c r="CR197" s="401">
        <v>0</v>
      </c>
      <c r="CS197" s="401">
        <v>0</v>
      </c>
      <c r="CT197" s="401">
        <v>0</v>
      </c>
      <c r="CU197" s="401">
        <v>0</v>
      </c>
      <c r="CV197" s="401">
        <v>0</v>
      </c>
      <c r="CW197" s="401">
        <v>3195</v>
      </c>
      <c r="CX197" s="401">
        <v>0</v>
      </c>
      <c r="CY197" s="401">
        <v>0</v>
      </c>
      <c r="CZ197" s="401">
        <v>300</v>
      </c>
      <c r="DA197" s="401">
        <v>0</v>
      </c>
      <c r="DB197" s="401">
        <v>0</v>
      </c>
      <c r="DC197" s="401">
        <v>0</v>
      </c>
      <c r="DD197" s="401">
        <v>0</v>
      </c>
      <c r="DE197" s="401">
        <v>0</v>
      </c>
      <c r="DF197" s="401">
        <v>0</v>
      </c>
      <c r="DG197" s="401">
        <v>0</v>
      </c>
      <c r="DH197" s="401">
        <v>0</v>
      </c>
      <c r="DI197" s="401">
        <v>836</v>
      </c>
      <c r="DJ197" s="401">
        <v>0</v>
      </c>
      <c r="DK197" s="401">
        <v>0</v>
      </c>
      <c r="DL197" s="401">
        <v>650</v>
      </c>
      <c r="DM197" s="401">
        <v>0</v>
      </c>
      <c r="DN197" s="401">
        <v>0</v>
      </c>
      <c r="DO197" s="401">
        <v>0</v>
      </c>
      <c r="DP197" s="401">
        <v>0</v>
      </c>
      <c r="DQ197" s="401">
        <v>0</v>
      </c>
      <c r="DR197" s="401">
        <v>4035</v>
      </c>
      <c r="DS197" s="401">
        <v>4122</v>
      </c>
      <c r="DT197" s="401">
        <v>500</v>
      </c>
      <c r="DU197" s="401">
        <v>5259</v>
      </c>
      <c r="DV197" s="401">
        <v>0</v>
      </c>
      <c r="DW197" s="401">
        <v>114299</v>
      </c>
      <c r="DX197" s="401">
        <v>3859</v>
      </c>
      <c r="DY197" s="401">
        <v>102050</v>
      </c>
      <c r="DZ197" s="401">
        <v>0</v>
      </c>
      <c r="EA197" s="401">
        <v>1020</v>
      </c>
      <c r="EB197" s="401">
        <v>-20</v>
      </c>
      <c r="EC197" s="401">
        <v>18620</v>
      </c>
      <c r="ED197" s="401">
        <v>-4840</v>
      </c>
      <c r="EE197" s="401">
        <v>103070</v>
      </c>
      <c r="EF197" s="401">
        <v>-20</v>
      </c>
      <c r="EG197" s="401">
        <v>114000</v>
      </c>
      <c r="EH197" s="401">
        <v>0</v>
      </c>
      <c r="EI197" s="401">
        <v>120000</v>
      </c>
      <c r="EJ197" s="401">
        <v>0</v>
      </c>
    </row>
    <row r="198" spans="1:140" x14ac:dyDescent="0.35">
      <c r="A198" s="398" t="s">
        <v>1822</v>
      </c>
      <c r="B198" s="401">
        <v>0</v>
      </c>
      <c r="C198" s="401">
        <v>0</v>
      </c>
      <c r="D198" s="401">
        <v>0</v>
      </c>
      <c r="E198" s="401">
        <v>0</v>
      </c>
      <c r="F198" s="401">
        <v>0</v>
      </c>
      <c r="G198" s="401">
        <v>0</v>
      </c>
      <c r="H198" s="401">
        <v>0</v>
      </c>
      <c r="I198" s="401">
        <v>0</v>
      </c>
      <c r="J198" s="401">
        <v>0</v>
      </c>
      <c r="K198" s="401">
        <v>0</v>
      </c>
      <c r="L198" s="401">
        <v>0</v>
      </c>
      <c r="M198" s="401">
        <v>0</v>
      </c>
      <c r="N198" s="401">
        <v>0</v>
      </c>
      <c r="O198" s="401">
        <v>0</v>
      </c>
      <c r="P198" s="401">
        <v>0</v>
      </c>
      <c r="Q198" s="401">
        <v>332</v>
      </c>
      <c r="R198" s="401">
        <v>0</v>
      </c>
      <c r="S198" s="401">
        <v>0</v>
      </c>
      <c r="T198" s="401">
        <v>0</v>
      </c>
      <c r="U198" s="401">
        <v>0</v>
      </c>
      <c r="V198" s="401">
        <v>0</v>
      </c>
      <c r="W198" s="401">
        <v>0</v>
      </c>
      <c r="X198" s="401">
        <v>0</v>
      </c>
      <c r="Y198" s="401">
        <v>0</v>
      </c>
      <c r="Z198" s="401">
        <v>0</v>
      </c>
      <c r="AA198" s="401">
        <v>0</v>
      </c>
      <c r="AB198" s="401">
        <v>0</v>
      </c>
      <c r="AC198" s="401">
        <v>0</v>
      </c>
      <c r="AD198" s="401">
        <v>0</v>
      </c>
      <c r="AE198" s="401">
        <v>0</v>
      </c>
      <c r="AF198" s="401">
        <v>0</v>
      </c>
      <c r="AG198" s="401">
        <v>0</v>
      </c>
      <c r="AH198" s="401">
        <v>0</v>
      </c>
      <c r="AI198" s="401">
        <v>0</v>
      </c>
      <c r="AJ198" s="401">
        <v>0</v>
      </c>
      <c r="AK198" s="401">
        <v>0</v>
      </c>
      <c r="AL198" s="401">
        <v>0</v>
      </c>
      <c r="AM198" s="401">
        <v>0</v>
      </c>
      <c r="AN198" s="401">
        <v>0</v>
      </c>
      <c r="AO198" s="401">
        <v>150</v>
      </c>
      <c r="AP198" s="401">
        <v>1431</v>
      </c>
      <c r="AQ198" s="401">
        <v>0</v>
      </c>
      <c r="AR198" s="401">
        <v>234</v>
      </c>
      <c r="AS198" s="401">
        <v>0</v>
      </c>
      <c r="AT198" s="401">
        <v>0</v>
      </c>
      <c r="AU198" s="401">
        <v>230</v>
      </c>
      <c r="AV198" s="401">
        <v>0</v>
      </c>
      <c r="AW198" s="401">
        <v>0</v>
      </c>
      <c r="AX198" s="401">
        <v>4523</v>
      </c>
      <c r="AY198" s="401">
        <v>0</v>
      </c>
      <c r="AZ198" s="401">
        <v>0</v>
      </c>
      <c r="BA198" s="401">
        <v>0</v>
      </c>
      <c r="BB198" s="401">
        <v>0</v>
      </c>
      <c r="BC198" s="401">
        <v>0</v>
      </c>
      <c r="BD198" s="401">
        <v>0</v>
      </c>
      <c r="BE198" s="401">
        <v>0</v>
      </c>
      <c r="BF198" s="401">
        <v>0</v>
      </c>
      <c r="BG198" s="401">
        <v>40</v>
      </c>
      <c r="BH198" s="401">
        <v>0</v>
      </c>
      <c r="BI198" s="401">
        <v>0</v>
      </c>
      <c r="BJ198" s="401">
        <v>0</v>
      </c>
      <c r="BK198" s="401">
        <v>0</v>
      </c>
      <c r="BL198" s="401">
        <v>0</v>
      </c>
      <c r="BM198" s="401">
        <v>0</v>
      </c>
      <c r="BN198" s="401">
        <v>0</v>
      </c>
      <c r="BO198" s="401">
        <v>0</v>
      </c>
      <c r="BP198" s="401">
        <v>0</v>
      </c>
      <c r="BQ198" s="401">
        <v>0</v>
      </c>
      <c r="BR198" s="401">
        <v>0</v>
      </c>
      <c r="BS198" s="401">
        <v>22</v>
      </c>
      <c r="BT198" s="401">
        <v>0</v>
      </c>
      <c r="BU198" s="401">
        <v>0</v>
      </c>
      <c r="BV198" s="401">
        <v>60</v>
      </c>
      <c r="BW198" s="401">
        <v>0</v>
      </c>
      <c r="BX198" s="401">
        <v>0</v>
      </c>
      <c r="BY198" s="401">
        <v>0</v>
      </c>
      <c r="BZ198" s="401">
        <v>0</v>
      </c>
      <c r="CA198" s="401">
        <v>0</v>
      </c>
      <c r="CB198" s="401">
        <v>0</v>
      </c>
      <c r="CC198" s="401">
        <v>0</v>
      </c>
      <c r="CD198" s="401">
        <v>0</v>
      </c>
      <c r="CE198" s="401">
        <v>1363</v>
      </c>
      <c r="CF198" s="401">
        <v>0</v>
      </c>
      <c r="CG198" s="401">
        <v>0</v>
      </c>
      <c r="CH198" s="401">
        <v>0</v>
      </c>
      <c r="CI198" s="401">
        <v>0</v>
      </c>
      <c r="CJ198" s="401">
        <v>0</v>
      </c>
      <c r="CK198" s="401">
        <v>0</v>
      </c>
      <c r="CL198" s="401">
        <v>0</v>
      </c>
      <c r="CM198" s="401">
        <v>0</v>
      </c>
      <c r="CN198" s="401">
        <v>0</v>
      </c>
      <c r="CO198" s="401">
        <v>0</v>
      </c>
      <c r="CP198" s="401">
        <v>0</v>
      </c>
      <c r="CQ198" s="401">
        <v>0</v>
      </c>
      <c r="CR198" s="401">
        <v>0</v>
      </c>
      <c r="CS198" s="401">
        <v>0</v>
      </c>
      <c r="CT198" s="401">
        <v>0</v>
      </c>
      <c r="CU198" s="401">
        <v>0</v>
      </c>
      <c r="CV198" s="401">
        <v>0</v>
      </c>
      <c r="CW198" s="401">
        <v>0</v>
      </c>
      <c r="CX198" s="401">
        <v>0</v>
      </c>
      <c r="CY198" s="401">
        <v>0</v>
      </c>
      <c r="CZ198" s="401">
        <v>250</v>
      </c>
      <c r="DA198" s="401">
        <v>0</v>
      </c>
      <c r="DB198" s="401">
        <v>0</v>
      </c>
      <c r="DC198" s="401">
        <v>0</v>
      </c>
      <c r="DD198" s="401">
        <v>0</v>
      </c>
      <c r="DE198" s="401">
        <v>0</v>
      </c>
      <c r="DF198" s="401">
        <v>0</v>
      </c>
      <c r="DG198" s="401">
        <v>0</v>
      </c>
      <c r="DH198" s="401">
        <v>0</v>
      </c>
      <c r="DI198" s="401">
        <v>490</v>
      </c>
      <c r="DJ198" s="401">
        <v>0</v>
      </c>
      <c r="DK198" s="401">
        <v>0</v>
      </c>
      <c r="DL198" s="401">
        <v>1116.25</v>
      </c>
      <c r="DM198" s="401">
        <v>0</v>
      </c>
      <c r="DN198" s="401">
        <v>0</v>
      </c>
      <c r="DO198" s="401">
        <v>0</v>
      </c>
      <c r="DP198" s="401">
        <v>0</v>
      </c>
      <c r="DQ198" s="401">
        <v>0</v>
      </c>
      <c r="DR198" s="401">
        <v>2595</v>
      </c>
      <c r="DS198" s="401">
        <v>0</v>
      </c>
      <c r="DT198" s="401">
        <v>0</v>
      </c>
      <c r="DU198" s="401">
        <v>7646</v>
      </c>
      <c r="DV198" s="401">
        <v>0</v>
      </c>
      <c r="DW198" s="401">
        <v>78665</v>
      </c>
      <c r="DX198" s="401">
        <v>6608</v>
      </c>
      <c r="DY198" s="401">
        <v>0</v>
      </c>
      <c r="DZ198" s="401">
        <v>0</v>
      </c>
      <c r="EA198" s="401">
        <v>0</v>
      </c>
      <c r="EB198" s="401">
        <v>0</v>
      </c>
      <c r="EC198" s="401">
        <v>40781.320319999999</v>
      </c>
      <c r="ED198" s="401">
        <v>-484.78967999999998</v>
      </c>
      <c r="EE198" s="401">
        <v>0</v>
      </c>
      <c r="EF198" s="401">
        <v>0</v>
      </c>
      <c r="EG198" s="401">
        <v>36000</v>
      </c>
      <c r="EH198" s="401">
        <v>0</v>
      </c>
      <c r="EI198" s="401">
        <v>41000</v>
      </c>
      <c r="EJ198" s="401">
        <v>0</v>
      </c>
    </row>
    <row r="199" spans="1:140" x14ac:dyDescent="0.35">
      <c r="A199" s="398" t="s">
        <v>1849</v>
      </c>
      <c r="B199" s="401">
        <v>0</v>
      </c>
      <c r="C199" s="401">
        <v>0</v>
      </c>
      <c r="D199" s="401">
        <v>0</v>
      </c>
      <c r="E199" s="401">
        <v>0</v>
      </c>
      <c r="F199" s="401">
        <v>0</v>
      </c>
      <c r="G199" s="401">
        <v>0</v>
      </c>
      <c r="H199" s="401">
        <v>0</v>
      </c>
      <c r="I199" s="401">
        <v>0</v>
      </c>
      <c r="J199" s="401">
        <v>0</v>
      </c>
      <c r="K199" s="401">
        <v>0</v>
      </c>
      <c r="L199" s="401">
        <v>0</v>
      </c>
      <c r="M199" s="401">
        <v>0</v>
      </c>
      <c r="N199" s="401">
        <v>0</v>
      </c>
      <c r="O199" s="401">
        <v>0</v>
      </c>
      <c r="P199" s="401">
        <v>0</v>
      </c>
      <c r="Q199" s="401">
        <v>446</v>
      </c>
      <c r="R199" s="401">
        <v>0</v>
      </c>
      <c r="S199" s="401">
        <v>0</v>
      </c>
      <c r="T199" s="401">
        <v>220</v>
      </c>
      <c r="U199" s="401">
        <v>0</v>
      </c>
      <c r="V199" s="401">
        <v>0</v>
      </c>
      <c r="W199" s="401">
        <v>0</v>
      </c>
      <c r="X199" s="401">
        <v>0</v>
      </c>
      <c r="Y199" s="401">
        <v>0</v>
      </c>
      <c r="Z199" s="401">
        <v>0</v>
      </c>
      <c r="AA199" s="401">
        <v>0</v>
      </c>
      <c r="AB199" s="401">
        <v>0</v>
      </c>
      <c r="AC199" s="401">
        <v>0</v>
      </c>
      <c r="AD199" s="401">
        <v>0</v>
      </c>
      <c r="AE199" s="401">
        <v>0</v>
      </c>
      <c r="AF199" s="401">
        <v>0</v>
      </c>
      <c r="AG199" s="401">
        <v>0</v>
      </c>
      <c r="AH199" s="401">
        <v>0</v>
      </c>
      <c r="AI199" s="401">
        <v>0</v>
      </c>
      <c r="AJ199" s="401">
        <v>0</v>
      </c>
      <c r="AK199" s="401">
        <v>0</v>
      </c>
      <c r="AL199" s="401">
        <v>0</v>
      </c>
      <c r="AM199" s="401">
        <v>0</v>
      </c>
      <c r="AN199" s="401">
        <v>0</v>
      </c>
      <c r="AO199" s="401">
        <v>28548</v>
      </c>
      <c r="AP199" s="401">
        <v>652</v>
      </c>
      <c r="AQ199" s="401">
        <v>1300</v>
      </c>
      <c r="AR199" s="401">
        <v>0</v>
      </c>
      <c r="AS199" s="401">
        <v>0</v>
      </c>
      <c r="AT199" s="401">
        <v>0</v>
      </c>
      <c r="AU199" s="401">
        <v>0</v>
      </c>
      <c r="AV199" s="401">
        <v>20</v>
      </c>
      <c r="AW199" s="401">
        <v>15</v>
      </c>
      <c r="AX199" s="401">
        <v>760</v>
      </c>
      <c r="AY199" s="401">
        <v>0</v>
      </c>
      <c r="AZ199" s="401">
        <v>0</v>
      </c>
      <c r="BA199" s="401">
        <v>0</v>
      </c>
      <c r="BB199" s="401">
        <v>0</v>
      </c>
      <c r="BC199" s="401">
        <v>0</v>
      </c>
      <c r="BD199" s="401">
        <v>0</v>
      </c>
      <c r="BE199" s="401">
        <v>0</v>
      </c>
      <c r="BF199" s="401">
        <v>0</v>
      </c>
      <c r="BG199" s="401">
        <v>0</v>
      </c>
      <c r="BH199" s="401">
        <v>0</v>
      </c>
      <c r="BI199" s="401">
        <v>0</v>
      </c>
      <c r="BJ199" s="401">
        <v>0</v>
      </c>
      <c r="BK199" s="401">
        <v>0</v>
      </c>
      <c r="BL199" s="401">
        <v>0</v>
      </c>
      <c r="BM199" s="401">
        <v>625</v>
      </c>
      <c r="BN199" s="401">
        <v>0</v>
      </c>
      <c r="BO199" s="401">
        <v>0</v>
      </c>
      <c r="BP199" s="401">
        <v>0</v>
      </c>
      <c r="BQ199" s="401">
        <v>0</v>
      </c>
      <c r="BR199" s="401">
        <v>0</v>
      </c>
      <c r="BS199" s="401">
        <v>0</v>
      </c>
      <c r="BT199" s="401">
        <v>0</v>
      </c>
      <c r="BU199" s="401">
        <v>0</v>
      </c>
      <c r="BV199" s="401">
        <v>0</v>
      </c>
      <c r="BW199" s="401">
        <v>0</v>
      </c>
      <c r="BX199" s="401">
        <v>0</v>
      </c>
      <c r="BY199" s="401">
        <v>0</v>
      </c>
      <c r="BZ199" s="401">
        <v>0</v>
      </c>
      <c r="CA199" s="401">
        <v>0</v>
      </c>
      <c r="CB199" s="401">
        <v>0</v>
      </c>
      <c r="CC199" s="401">
        <v>0</v>
      </c>
      <c r="CD199" s="401">
        <v>0</v>
      </c>
      <c r="CE199" s="401">
        <v>332</v>
      </c>
      <c r="CF199" s="401">
        <v>0</v>
      </c>
      <c r="CG199" s="401">
        <v>0</v>
      </c>
      <c r="CH199" s="401">
        <v>0</v>
      </c>
      <c r="CI199" s="401">
        <v>0</v>
      </c>
      <c r="CJ199" s="401">
        <v>0</v>
      </c>
      <c r="CK199" s="401">
        <v>0</v>
      </c>
      <c r="CL199" s="401">
        <v>0</v>
      </c>
      <c r="CM199" s="401">
        <v>0</v>
      </c>
      <c r="CN199" s="401">
        <v>0</v>
      </c>
      <c r="CO199" s="401">
        <v>0</v>
      </c>
      <c r="CP199" s="401">
        <v>0</v>
      </c>
      <c r="CQ199" s="401">
        <v>0</v>
      </c>
      <c r="CR199" s="401">
        <v>0</v>
      </c>
      <c r="CS199" s="401">
        <v>0</v>
      </c>
      <c r="CT199" s="401">
        <v>0</v>
      </c>
      <c r="CU199" s="401">
        <v>0</v>
      </c>
      <c r="CV199" s="401">
        <v>0</v>
      </c>
      <c r="CW199" s="401">
        <v>0</v>
      </c>
      <c r="CX199" s="401">
        <v>0</v>
      </c>
      <c r="CY199" s="401">
        <v>0</v>
      </c>
      <c r="CZ199" s="401">
        <v>0</v>
      </c>
      <c r="DA199" s="401">
        <v>0</v>
      </c>
      <c r="DB199" s="401">
        <v>0</v>
      </c>
      <c r="DC199" s="401">
        <v>0</v>
      </c>
      <c r="DD199" s="401">
        <v>0</v>
      </c>
      <c r="DE199" s="401">
        <v>0</v>
      </c>
      <c r="DF199" s="401">
        <v>0</v>
      </c>
      <c r="DG199" s="401">
        <v>0</v>
      </c>
      <c r="DH199" s="401">
        <v>0</v>
      </c>
      <c r="DI199" s="401">
        <v>3313</v>
      </c>
      <c r="DJ199" s="401">
        <v>50</v>
      </c>
      <c r="DK199" s="401">
        <v>0</v>
      </c>
      <c r="DL199" s="401">
        <v>0</v>
      </c>
      <c r="DM199" s="401">
        <v>0</v>
      </c>
      <c r="DN199" s="401">
        <v>6150</v>
      </c>
      <c r="DO199" s="401">
        <v>0</v>
      </c>
      <c r="DP199" s="401">
        <v>0</v>
      </c>
      <c r="DQ199" s="401">
        <v>0</v>
      </c>
      <c r="DR199" s="401">
        <v>11037</v>
      </c>
      <c r="DS199" s="401">
        <v>1532</v>
      </c>
      <c r="DT199" s="401">
        <v>22397</v>
      </c>
      <c r="DU199" s="401">
        <v>0</v>
      </c>
      <c r="DV199" s="401">
        <v>0</v>
      </c>
      <c r="DW199" s="401">
        <v>697443</v>
      </c>
      <c r="DX199" s="401">
        <v>-5102</v>
      </c>
      <c r="DY199" s="401">
        <v>638861</v>
      </c>
      <c r="DZ199" s="401">
        <v>10417</v>
      </c>
      <c r="EA199" s="401">
        <v>0</v>
      </c>
      <c r="EB199" s="401">
        <v>0</v>
      </c>
      <c r="EC199" s="401">
        <v>52028</v>
      </c>
      <c r="ED199" s="401">
        <v>-9081</v>
      </c>
      <c r="EE199" s="401">
        <v>638861</v>
      </c>
      <c r="EF199" s="401">
        <v>10417</v>
      </c>
      <c r="EG199" s="401">
        <v>698443</v>
      </c>
      <c r="EH199" s="401">
        <v>0</v>
      </c>
      <c r="EI199" s="401">
        <v>723443</v>
      </c>
      <c r="EJ199" s="401">
        <v>0</v>
      </c>
    </row>
    <row r="200" spans="1:140" x14ac:dyDescent="0.35">
      <c r="A200" s="398" t="s">
        <v>1945</v>
      </c>
      <c r="B200" s="401">
        <v>0</v>
      </c>
      <c r="C200" s="401">
        <v>0</v>
      </c>
      <c r="D200" s="401">
        <v>0</v>
      </c>
      <c r="E200" s="401">
        <v>0</v>
      </c>
      <c r="F200" s="401">
        <v>0</v>
      </c>
      <c r="G200" s="401">
        <v>0</v>
      </c>
      <c r="H200" s="401">
        <v>0</v>
      </c>
      <c r="I200" s="401">
        <v>0</v>
      </c>
      <c r="J200" s="401">
        <v>0</v>
      </c>
      <c r="K200" s="401">
        <v>0</v>
      </c>
      <c r="L200" s="401">
        <v>0</v>
      </c>
      <c r="M200" s="401">
        <v>0</v>
      </c>
      <c r="N200" s="401">
        <v>0</v>
      </c>
      <c r="O200" s="401">
        <v>0</v>
      </c>
      <c r="P200" s="401">
        <v>0</v>
      </c>
      <c r="Q200" s="401">
        <v>300</v>
      </c>
      <c r="R200" s="401">
        <v>0</v>
      </c>
      <c r="S200" s="401">
        <v>0</v>
      </c>
      <c r="T200" s="401">
        <v>0</v>
      </c>
      <c r="U200" s="401">
        <v>0</v>
      </c>
      <c r="V200" s="401">
        <v>0</v>
      </c>
      <c r="W200" s="401">
        <v>0</v>
      </c>
      <c r="X200" s="401">
        <v>0</v>
      </c>
      <c r="Y200" s="401">
        <v>0</v>
      </c>
      <c r="Z200" s="401">
        <v>0</v>
      </c>
      <c r="AA200" s="401">
        <v>0</v>
      </c>
      <c r="AB200" s="401">
        <v>0</v>
      </c>
      <c r="AC200" s="401">
        <v>0</v>
      </c>
      <c r="AD200" s="401">
        <v>0</v>
      </c>
      <c r="AE200" s="401">
        <v>0</v>
      </c>
      <c r="AF200" s="401">
        <v>0</v>
      </c>
      <c r="AG200" s="401">
        <v>0</v>
      </c>
      <c r="AH200" s="401">
        <v>0</v>
      </c>
      <c r="AI200" s="401">
        <v>0</v>
      </c>
      <c r="AJ200" s="401">
        <v>0</v>
      </c>
      <c r="AK200" s="401">
        <v>0</v>
      </c>
      <c r="AL200" s="401">
        <v>0</v>
      </c>
      <c r="AM200" s="401">
        <v>0</v>
      </c>
      <c r="AN200" s="401">
        <v>0</v>
      </c>
      <c r="AO200" s="401">
        <v>97</v>
      </c>
      <c r="AP200" s="401">
        <v>1085</v>
      </c>
      <c r="AQ200" s="401">
        <v>0</v>
      </c>
      <c r="AR200" s="401">
        <v>0</v>
      </c>
      <c r="AS200" s="401">
        <v>0</v>
      </c>
      <c r="AT200" s="401">
        <v>0</v>
      </c>
      <c r="AU200" s="401">
        <v>20395</v>
      </c>
      <c r="AV200" s="401">
        <v>0</v>
      </c>
      <c r="AW200" s="401">
        <v>0</v>
      </c>
      <c r="AX200" s="401">
        <v>93</v>
      </c>
      <c r="AY200" s="401">
        <v>0</v>
      </c>
      <c r="AZ200" s="401">
        <v>0</v>
      </c>
      <c r="BA200" s="401">
        <v>0</v>
      </c>
      <c r="BB200" s="401">
        <v>0</v>
      </c>
      <c r="BC200" s="401">
        <v>0</v>
      </c>
      <c r="BD200" s="401">
        <v>0</v>
      </c>
      <c r="BE200" s="401">
        <v>0</v>
      </c>
      <c r="BF200" s="401">
        <v>0</v>
      </c>
      <c r="BG200" s="401">
        <v>0</v>
      </c>
      <c r="BH200" s="401">
        <v>0</v>
      </c>
      <c r="BI200" s="401">
        <v>0</v>
      </c>
      <c r="BJ200" s="401">
        <v>0</v>
      </c>
      <c r="BK200" s="401">
        <v>0</v>
      </c>
      <c r="BL200" s="401">
        <v>0</v>
      </c>
      <c r="BM200" s="401">
        <v>35</v>
      </c>
      <c r="BN200" s="401">
        <v>0</v>
      </c>
      <c r="BO200" s="401">
        <v>0</v>
      </c>
      <c r="BP200" s="401">
        <v>0</v>
      </c>
      <c r="BQ200" s="401">
        <v>0</v>
      </c>
      <c r="BR200" s="401">
        <v>0</v>
      </c>
      <c r="BS200" s="401">
        <v>0</v>
      </c>
      <c r="BT200" s="401">
        <v>0</v>
      </c>
      <c r="BU200" s="401">
        <v>0</v>
      </c>
      <c r="BV200" s="401">
        <v>502</v>
      </c>
      <c r="BW200" s="401">
        <v>0</v>
      </c>
      <c r="BX200" s="401">
        <v>0</v>
      </c>
      <c r="BY200" s="401">
        <v>0</v>
      </c>
      <c r="BZ200" s="401">
        <v>0</v>
      </c>
      <c r="CA200" s="401">
        <v>0</v>
      </c>
      <c r="CB200" s="401">
        <v>0</v>
      </c>
      <c r="CC200" s="401">
        <v>0</v>
      </c>
      <c r="CD200" s="401">
        <v>0</v>
      </c>
      <c r="CE200" s="401">
        <v>535</v>
      </c>
      <c r="CF200" s="401">
        <v>0</v>
      </c>
      <c r="CG200" s="401">
        <v>0</v>
      </c>
      <c r="CH200" s="401">
        <v>0</v>
      </c>
      <c r="CI200" s="401">
        <v>0</v>
      </c>
      <c r="CJ200" s="401">
        <v>0</v>
      </c>
      <c r="CK200" s="401">
        <v>0</v>
      </c>
      <c r="CL200" s="401">
        <v>0</v>
      </c>
      <c r="CM200" s="401">
        <v>0</v>
      </c>
      <c r="CN200" s="401">
        <v>0</v>
      </c>
      <c r="CO200" s="401">
        <v>0</v>
      </c>
      <c r="CP200" s="401">
        <v>0</v>
      </c>
      <c r="CQ200" s="401">
        <v>0</v>
      </c>
      <c r="CR200" s="401">
        <v>0</v>
      </c>
      <c r="CS200" s="401">
        <v>0</v>
      </c>
      <c r="CT200" s="401">
        <v>0</v>
      </c>
      <c r="CU200" s="401">
        <v>0</v>
      </c>
      <c r="CV200" s="401">
        <v>0</v>
      </c>
      <c r="CW200" s="401">
        <v>0</v>
      </c>
      <c r="CX200" s="401">
        <v>0</v>
      </c>
      <c r="CY200" s="401">
        <v>0</v>
      </c>
      <c r="CZ200" s="401">
        <v>0</v>
      </c>
      <c r="DA200" s="401">
        <v>0</v>
      </c>
      <c r="DB200" s="401">
        <v>0</v>
      </c>
      <c r="DC200" s="401">
        <v>0</v>
      </c>
      <c r="DD200" s="401">
        <v>0</v>
      </c>
      <c r="DE200" s="401">
        <v>0</v>
      </c>
      <c r="DF200" s="401">
        <v>0</v>
      </c>
      <c r="DG200" s="401">
        <v>0</v>
      </c>
      <c r="DH200" s="401">
        <v>0</v>
      </c>
      <c r="DI200" s="401">
        <v>2422</v>
      </c>
      <c r="DJ200" s="401">
        <v>0</v>
      </c>
      <c r="DK200" s="401">
        <v>0</v>
      </c>
      <c r="DL200" s="401">
        <v>1600</v>
      </c>
      <c r="DM200" s="401">
        <v>0</v>
      </c>
      <c r="DN200" s="401">
        <v>0</v>
      </c>
      <c r="DO200" s="401">
        <v>0</v>
      </c>
      <c r="DP200" s="401">
        <v>0</v>
      </c>
      <c r="DQ200" s="401">
        <v>0</v>
      </c>
      <c r="DR200" s="401">
        <v>1162</v>
      </c>
      <c r="DS200" s="401">
        <v>5162</v>
      </c>
      <c r="DT200" s="401">
        <v>150</v>
      </c>
      <c r="DU200" s="401">
        <v>20590</v>
      </c>
      <c r="DV200" s="401">
        <v>0</v>
      </c>
      <c r="DW200" s="401">
        <v>1189200</v>
      </c>
      <c r="DX200" s="401">
        <v>20590</v>
      </c>
      <c r="DY200" s="401">
        <v>1170000</v>
      </c>
      <c r="DZ200" s="401">
        <v>100431</v>
      </c>
      <c r="EA200" s="401">
        <v>0</v>
      </c>
      <c r="EB200" s="401">
        <v>0</v>
      </c>
      <c r="EC200" s="401">
        <v>42991</v>
      </c>
      <c r="ED200" s="401">
        <v>0</v>
      </c>
      <c r="EE200" s="401">
        <v>1170000</v>
      </c>
      <c r="EF200" s="401">
        <v>100431</v>
      </c>
      <c r="EG200" s="401">
        <v>1170000</v>
      </c>
      <c r="EH200" s="401">
        <v>0</v>
      </c>
      <c r="EI200" s="401">
        <v>1270000</v>
      </c>
      <c r="EJ200" s="401">
        <v>0</v>
      </c>
    </row>
    <row r="201" spans="1:140" x14ac:dyDescent="0.35">
      <c r="A201" s="398" t="s">
        <v>1999</v>
      </c>
      <c r="B201" s="401">
        <v>0</v>
      </c>
      <c r="C201" s="401">
        <v>0</v>
      </c>
      <c r="D201" s="401">
        <v>0</v>
      </c>
      <c r="E201" s="401">
        <v>0</v>
      </c>
      <c r="F201" s="401">
        <v>0</v>
      </c>
      <c r="G201" s="401">
        <v>0</v>
      </c>
      <c r="H201" s="401">
        <v>0</v>
      </c>
      <c r="I201" s="401">
        <v>0</v>
      </c>
      <c r="J201" s="401">
        <v>0</v>
      </c>
      <c r="K201" s="401">
        <v>0</v>
      </c>
      <c r="L201" s="401">
        <v>0</v>
      </c>
      <c r="M201" s="401">
        <v>0</v>
      </c>
      <c r="N201" s="401">
        <v>0</v>
      </c>
      <c r="O201" s="401">
        <v>0</v>
      </c>
      <c r="P201" s="401">
        <v>0</v>
      </c>
      <c r="Q201" s="401">
        <v>664</v>
      </c>
      <c r="R201" s="401">
        <v>0</v>
      </c>
      <c r="S201" s="401">
        <v>0</v>
      </c>
      <c r="T201" s="401">
        <v>0</v>
      </c>
      <c r="U201" s="401">
        <v>0</v>
      </c>
      <c r="V201" s="401">
        <v>0</v>
      </c>
      <c r="W201" s="401">
        <v>0</v>
      </c>
      <c r="X201" s="401">
        <v>0</v>
      </c>
      <c r="Y201" s="401">
        <v>0</v>
      </c>
      <c r="Z201" s="401">
        <v>0</v>
      </c>
      <c r="AA201" s="401">
        <v>0</v>
      </c>
      <c r="AB201" s="401">
        <v>0</v>
      </c>
      <c r="AC201" s="401">
        <v>0</v>
      </c>
      <c r="AD201" s="401">
        <v>0</v>
      </c>
      <c r="AE201" s="401">
        <v>0</v>
      </c>
      <c r="AF201" s="401">
        <v>0</v>
      </c>
      <c r="AG201" s="401">
        <v>0</v>
      </c>
      <c r="AH201" s="401">
        <v>0</v>
      </c>
      <c r="AI201" s="401">
        <v>0</v>
      </c>
      <c r="AJ201" s="401">
        <v>0</v>
      </c>
      <c r="AK201" s="401">
        <v>0</v>
      </c>
      <c r="AL201" s="401">
        <v>0</v>
      </c>
      <c r="AM201" s="401">
        <v>0</v>
      </c>
      <c r="AN201" s="401">
        <v>0</v>
      </c>
      <c r="AO201" s="401">
        <v>1000</v>
      </c>
      <c r="AP201" s="401">
        <v>961</v>
      </c>
      <c r="AQ201" s="401">
        <v>0</v>
      </c>
      <c r="AR201" s="401">
        <v>32</v>
      </c>
      <c r="AS201" s="401">
        <v>0</v>
      </c>
      <c r="AT201" s="401">
        <v>0</v>
      </c>
      <c r="AU201" s="401">
        <v>241</v>
      </c>
      <c r="AV201" s="401">
        <v>0</v>
      </c>
      <c r="AW201" s="401">
        <v>0</v>
      </c>
      <c r="AX201" s="401">
        <v>1002</v>
      </c>
      <c r="AY201" s="401">
        <v>0</v>
      </c>
      <c r="AZ201" s="401">
        <v>0</v>
      </c>
      <c r="BA201" s="401">
        <v>0</v>
      </c>
      <c r="BB201" s="401">
        <v>0</v>
      </c>
      <c r="BC201" s="401">
        <v>0</v>
      </c>
      <c r="BD201" s="401">
        <v>0</v>
      </c>
      <c r="BE201" s="401">
        <v>0</v>
      </c>
      <c r="BF201" s="401">
        <v>0</v>
      </c>
      <c r="BG201" s="401">
        <v>0</v>
      </c>
      <c r="BH201" s="401">
        <v>0</v>
      </c>
      <c r="BI201" s="401">
        <v>0</v>
      </c>
      <c r="BJ201" s="401">
        <v>0</v>
      </c>
      <c r="BK201" s="401">
        <v>0</v>
      </c>
      <c r="BL201" s="401">
        <v>0</v>
      </c>
      <c r="BM201" s="401">
        <v>0</v>
      </c>
      <c r="BN201" s="401">
        <v>0</v>
      </c>
      <c r="BO201" s="401">
        <v>0</v>
      </c>
      <c r="BP201" s="401">
        <v>0</v>
      </c>
      <c r="BQ201" s="401">
        <v>0</v>
      </c>
      <c r="BR201" s="401">
        <v>0</v>
      </c>
      <c r="BS201" s="401">
        <v>0</v>
      </c>
      <c r="BT201" s="401">
        <v>0</v>
      </c>
      <c r="BU201" s="401">
        <v>0</v>
      </c>
      <c r="BV201" s="401">
        <v>0</v>
      </c>
      <c r="BW201" s="401">
        <v>0</v>
      </c>
      <c r="BX201" s="401">
        <v>0</v>
      </c>
      <c r="BY201" s="401">
        <v>0</v>
      </c>
      <c r="BZ201" s="401">
        <v>0</v>
      </c>
      <c r="CA201" s="401">
        <v>0</v>
      </c>
      <c r="CB201" s="401">
        <v>382</v>
      </c>
      <c r="CC201" s="401">
        <v>0</v>
      </c>
      <c r="CD201" s="401">
        <v>0</v>
      </c>
      <c r="CE201" s="401">
        <v>0</v>
      </c>
      <c r="CF201" s="401">
        <v>0</v>
      </c>
      <c r="CG201" s="401">
        <v>0</v>
      </c>
      <c r="CH201" s="401">
        <v>0</v>
      </c>
      <c r="CI201" s="401">
        <v>0</v>
      </c>
      <c r="CJ201" s="401">
        <v>0</v>
      </c>
      <c r="CK201" s="401">
        <v>0</v>
      </c>
      <c r="CL201" s="401">
        <v>0</v>
      </c>
      <c r="CM201" s="401">
        <v>0</v>
      </c>
      <c r="CN201" s="401">
        <v>0</v>
      </c>
      <c r="CO201" s="401">
        <v>0</v>
      </c>
      <c r="CP201" s="401">
        <v>0</v>
      </c>
      <c r="CQ201" s="401">
        <v>0</v>
      </c>
      <c r="CR201" s="401">
        <v>0</v>
      </c>
      <c r="CS201" s="401">
        <v>0</v>
      </c>
      <c r="CT201" s="401">
        <v>0</v>
      </c>
      <c r="CU201" s="401">
        <v>0</v>
      </c>
      <c r="CV201" s="401">
        <v>0</v>
      </c>
      <c r="CW201" s="401">
        <v>1070</v>
      </c>
      <c r="CX201" s="401">
        <v>0</v>
      </c>
      <c r="CY201" s="401">
        <v>0</v>
      </c>
      <c r="CZ201" s="401">
        <v>0</v>
      </c>
      <c r="DA201" s="401">
        <v>0</v>
      </c>
      <c r="DB201" s="401">
        <v>0</v>
      </c>
      <c r="DC201" s="401">
        <v>0</v>
      </c>
      <c r="DD201" s="401">
        <v>0</v>
      </c>
      <c r="DE201" s="401">
        <v>0</v>
      </c>
      <c r="DF201" s="401">
        <v>0</v>
      </c>
      <c r="DG201" s="401">
        <v>0</v>
      </c>
      <c r="DH201" s="401">
        <v>0</v>
      </c>
      <c r="DI201" s="401">
        <v>355</v>
      </c>
      <c r="DJ201" s="401">
        <v>0</v>
      </c>
      <c r="DK201" s="401">
        <v>0</v>
      </c>
      <c r="DL201" s="401">
        <v>5164</v>
      </c>
      <c r="DM201" s="401">
        <v>0</v>
      </c>
      <c r="DN201" s="401">
        <v>0</v>
      </c>
      <c r="DO201" s="401">
        <v>0</v>
      </c>
      <c r="DP201" s="401">
        <v>0</v>
      </c>
      <c r="DQ201" s="401">
        <v>0</v>
      </c>
      <c r="DR201" s="401">
        <v>2853</v>
      </c>
      <c r="DS201" s="401">
        <v>0</v>
      </c>
      <c r="DT201" s="401">
        <v>32</v>
      </c>
      <c r="DU201" s="401">
        <v>7986</v>
      </c>
      <c r="DV201" s="401">
        <v>0</v>
      </c>
      <c r="DW201" s="401">
        <v>214763</v>
      </c>
      <c r="DX201" s="401">
        <v>6812</v>
      </c>
      <c r="DY201" s="401">
        <v>178690</v>
      </c>
      <c r="DZ201" s="401">
        <v>4690</v>
      </c>
      <c r="EA201" s="401">
        <v>2000</v>
      </c>
      <c r="EB201" s="401">
        <v>0</v>
      </c>
      <c r="EC201" s="401">
        <v>13200</v>
      </c>
      <c r="ED201" s="401">
        <v>-2600</v>
      </c>
      <c r="EE201" s="401">
        <v>180690</v>
      </c>
      <c r="EF201" s="401">
        <v>4690</v>
      </c>
      <c r="EG201" s="401">
        <v>230000</v>
      </c>
      <c r="EH201" s="401">
        <v>0</v>
      </c>
      <c r="EI201" s="401">
        <v>237000</v>
      </c>
      <c r="EJ201" s="401">
        <v>0</v>
      </c>
    </row>
    <row r="202" spans="1:140" x14ac:dyDescent="0.35">
      <c r="A202" s="398" t="s">
        <v>2023</v>
      </c>
      <c r="B202" s="401">
        <v>0</v>
      </c>
      <c r="C202" s="401">
        <v>0</v>
      </c>
      <c r="D202" s="401">
        <v>0</v>
      </c>
      <c r="E202" s="401">
        <v>0</v>
      </c>
      <c r="F202" s="401">
        <v>0</v>
      </c>
      <c r="G202" s="401">
        <v>0</v>
      </c>
      <c r="H202" s="401">
        <v>0</v>
      </c>
      <c r="I202" s="401">
        <v>0</v>
      </c>
      <c r="J202" s="401">
        <v>0</v>
      </c>
      <c r="K202" s="401">
        <v>0</v>
      </c>
      <c r="L202" s="401">
        <v>0</v>
      </c>
      <c r="M202" s="401">
        <v>0</v>
      </c>
      <c r="N202" s="401">
        <v>0</v>
      </c>
      <c r="O202" s="401">
        <v>0</v>
      </c>
      <c r="P202" s="401">
        <v>0</v>
      </c>
      <c r="Q202" s="401">
        <v>69</v>
      </c>
      <c r="R202" s="401">
        <v>0</v>
      </c>
      <c r="S202" s="401">
        <v>0</v>
      </c>
      <c r="T202" s="401">
        <v>0</v>
      </c>
      <c r="U202" s="401">
        <v>0</v>
      </c>
      <c r="V202" s="401">
        <v>0</v>
      </c>
      <c r="W202" s="401">
        <v>0</v>
      </c>
      <c r="X202" s="401">
        <v>0</v>
      </c>
      <c r="Y202" s="401">
        <v>0</v>
      </c>
      <c r="Z202" s="401">
        <v>0</v>
      </c>
      <c r="AA202" s="401">
        <v>0</v>
      </c>
      <c r="AB202" s="401">
        <v>0</v>
      </c>
      <c r="AC202" s="401">
        <v>0</v>
      </c>
      <c r="AD202" s="401">
        <v>0</v>
      </c>
      <c r="AE202" s="401">
        <v>0</v>
      </c>
      <c r="AF202" s="401">
        <v>0</v>
      </c>
      <c r="AG202" s="401">
        <v>0</v>
      </c>
      <c r="AH202" s="401">
        <v>0</v>
      </c>
      <c r="AI202" s="401">
        <v>0</v>
      </c>
      <c r="AJ202" s="401">
        <v>0</v>
      </c>
      <c r="AK202" s="401">
        <v>0</v>
      </c>
      <c r="AL202" s="401">
        <v>0</v>
      </c>
      <c r="AM202" s="401">
        <v>0</v>
      </c>
      <c r="AN202" s="401">
        <v>0</v>
      </c>
      <c r="AO202" s="401">
        <v>19135</v>
      </c>
      <c r="AP202" s="401">
        <v>420</v>
      </c>
      <c r="AQ202" s="401">
        <v>1800</v>
      </c>
      <c r="AR202" s="401">
        <v>0</v>
      </c>
      <c r="AS202" s="401">
        <v>0</v>
      </c>
      <c r="AT202" s="401">
        <v>0</v>
      </c>
      <c r="AU202" s="401">
        <v>450</v>
      </c>
      <c r="AV202" s="401">
        <v>0</v>
      </c>
      <c r="AW202" s="401">
        <v>0</v>
      </c>
      <c r="AX202" s="401">
        <v>375</v>
      </c>
      <c r="AY202" s="401">
        <v>0</v>
      </c>
      <c r="AZ202" s="401">
        <v>0</v>
      </c>
      <c r="BA202" s="401">
        <v>0</v>
      </c>
      <c r="BB202" s="401">
        <v>0</v>
      </c>
      <c r="BC202" s="401">
        <v>0</v>
      </c>
      <c r="BD202" s="401">
        <v>0</v>
      </c>
      <c r="BE202" s="401">
        <v>0</v>
      </c>
      <c r="BF202" s="401">
        <v>0</v>
      </c>
      <c r="BG202" s="401">
        <v>8</v>
      </c>
      <c r="BH202" s="401">
        <v>0</v>
      </c>
      <c r="BI202" s="401">
        <v>0</v>
      </c>
      <c r="BJ202" s="401">
        <v>0</v>
      </c>
      <c r="BK202" s="401">
        <v>0</v>
      </c>
      <c r="BL202" s="401">
        <v>0</v>
      </c>
      <c r="BM202" s="401">
        <v>0</v>
      </c>
      <c r="BN202" s="401">
        <v>0</v>
      </c>
      <c r="BO202" s="401">
        <v>0</v>
      </c>
      <c r="BP202" s="401">
        <v>10</v>
      </c>
      <c r="BQ202" s="401">
        <v>0</v>
      </c>
      <c r="BR202" s="401">
        <v>0</v>
      </c>
      <c r="BS202" s="401">
        <v>0</v>
      </c>
      <c r="BT202" s="401">
        <v>0</v>
      </c>
      <c r="BU202" s="401">
        <v>0</v>
      </c>
      <c r="BV202" s="401">
        <v>150</v>
      </c>
      <c r="BW202" s="401">
        <v>0</v>
      </c>
      <c r="BX202" s="401">
        <v>0</v>
      </c>
      <c r="BY202" s="401">
        <v>0</v>
      </c>
      <c r="BZ202" s="401">
        <v>0</v>
      </c>
      <c r="CA202" s="401">
        <v>0</v>
      </c>
      <c r="CB202" s="401">
        <v>9</v>
      </c>
      <c r="CC202" s="401">
        <v>0</v>
      </c>
      <c r="CD202" s="401">
        <v>0</v>
      </c>
      <c r="CE202" s="401">
        <v>330</v>
      </c>
      <c r="CF202" s="401">
        <v>0</v>
      </c>
      <c r="CG202" s="401">
        <v>0</v>
      </c>
      <c r="CH202" s="401">
        <v>0</v>
      </c>
      <c r="CI202" s="401">
        <v>0</v>
      </c>
      <c r="CJ202" s="401">
        <v>0</v>
      </c>
      <c r="CK202" s="401">
        <v>0</v>
      </c>
      <c r="CL202" s="401">
        <v>0</v>
      </c>
      <c r="CM202" s="401">
        <v>0</v>
      </c>
      <c r="CN202" s="401">
        <v>0</v>
      </c>
      <c r="CO202" s="401">
        <v>0</v>
      </c>
      <c r="CP202" s="401">
        <v>0</v>
      </c>
      <c r="CQ202" s="401">
        <v>0</v>
      </c>
      <c r="CR202" s="401">
        <v>0</v>
      </c>
      <c r="CS202" s="401">
        <v>0</v>
      </c>
      <c r="CT202" s="401">
        <v>0</v>
      </c>
      <c r="CU202" s="401">
        <v>0</v>
      </c>
      <c r="CV202" s="401">
        <v>0</v>
      </c>
      <c r="CW202" s="401">
        <v>0</v>
      </c>
      <c r="CX202" s="401">
        <v>1619</v>
      </c>
      <c r="CY202" s="401">
        <v>0</v>
      </c>
      <c r="CZ202" s="401">
        <v>0</v>
      </c>
      <c r="DA202" s="401">
        <v>0</v>
      </c>
      <c r="DB202" s="401">
        <v>0</v>
      </c>
      <c r="DC202" s="401">
        <v>0</v>
      </c>
      <c r="DD202" s="401">
        <v>0</v>
      </c>
      <c r="DE202" s="401">
        <v>0</v>
      </c>
      <c r="DF202" s="401">
        <v>0</v>
      </c>
      <c r="DG202" s="401">
        <v>0</v>
      </c>
      <c r="DH202" s="401">
        <v>0</v>
      </c>
      <c r="DI202" s="401">
        <v>2891</v>
      </c>
      <c r="DJ202" s="401">
        <v>0</v>
      </c>
      <c r="DK202" s="401">
        <v>318</v>
      </c>
      <c r="DL202" s="401">
        <v>0</v>
      </c>
      <c r="DM202" s="401">
        <v>0</v>
      </c>
      <c r="DN202" s="401">
        <v>0</v>
      </c>
      <c r="DO202" s="401">
        <v>0</v>
      </c>
      <c r="DP202" s="401">
        <v>0</v>
      </c>
      <c r="DQ202" s="401">
        <v>0</v>
      </c>
      <c r="DR202" s="401">
        <v>8302</v>
      </c>
      <c r="DS202" s="401">
        <v>1220</v>
      </c>
      <c r="DT202" s="401">
        <v>6668</v>
      </c>
      <c r="DU202" s="401">
        <v>9276</v>
      </c>
      <c r="DV202" s="401">
        <v>0</v>
      </c>
      <c r="DW202" s="401">
        <v>122177</v>
      </c>
      <c r="DX202" s="401">
        <v>8172</v>
      </c>
      <c r="DY202" s="401">
        <v>112800</v>
      </c>
      <c r="DZ202" s="401">
        <v>8100</v>
      </c>
      <c r="EA202" s="401">
        <v>0</v>
      </c>
      <c r="EB202" s="401">
        <v>0</v>
      </c>
      <c r="EC202" s="401">
        <v>43406</v>
      </c>
      <c r="ED202" s="401">
        <v>0</v>
      </c>
      <c r="EE202" s="401">
        <v>112800</v>
      </c>
      <c r="EF202" s="401">
        <v>8100</v>
      </c>
      <c r="EG202" s="401">
        <v>140000</v>
      </c>
      <c r="EH202" s="401">
        <v>0</v>
      </c>
      <c r="EI202" s="401">
        <v>150000</v>
      </c>
      <c r="EJ202" s="401">
        <v>0</v>
      </c>
    </row>
    <row r="203" spans="1:140" x14ac:dyDescent="0.35">
      <c r="A203" s="398" t="s">
        <v>2113</v>
      </c>
      <c r="B203" s="401">
        <v>0</v>
      </c>
      <c r="C203" s="401">
        <v>0</v>
      </c>
      <c r="D203" s="401">
        <v>0</v>
      </c>
      <c r="E203" s="401">
        <v>0</v>
      </c>
      <c r="F203" s="401">
        <v>0</v>
      </c>
      <c r="G203" s="401">
        <v>0</v>
      </c>
      <c r="H203" s="401">
        <v>0</v>
      </c>
      <c r="I203" s="401">
        <v>0</v>
      </c>
      <c r="J203" s="401">
        <v>0</v>
      </c>
      <c r="K203" s="401">
        <v>0</v>
      </c>
      <c r="L203" s="401">
        <v>0</v>
      </c>
      <c r="M203" s="401">
        <v>0</v>
      </c>
      <c r="N203" s="401">
        <v>0</v>
      </c>
      <c r="O203" s="401">
        <v>0</v>
      </c>
      <c r="P203" s="401">
        <v>0</v>
      </c>
      <c r="Q203" s="401">
        <v>180</v>
      </c>
      <c r="R203" s="401">
        <v>0</v>
      </c>
      <c r="S203" s="401">
        <v>0</v>
      </c>
      <c r="T203" s="401">
        <v>0</v>
      </c>
      <c r="U203" s="401">
        <v>0</v>
      </c>
      <c r="V203" s="401">
        <v>0</v>
      </c>
      <c r="W203" s="401">
        <v>0</v>
      </c>
      <c r="X203" s="401">
        <v>0</v>
      </c>
      <c r="Y203" s="401">
        <v>0</v>
      </c>
      <c r="Z203" s="401">
        <v>0</v>
      </c>
      <c r="AA203" s="401">
        <v>0</v>
      </c>
      <c r="AB203" s="401">
        <v>0</v>
      </c>
      <c r="AC203" s="401">
        <v>0</v>
      </c>
      <c r="AD203" s="401">
        <v>0</v>
      </c>
      <c r="AE203" s="401">
        <v>0</v>
      </c>
      <c r="AF203" s="401">
        <v>0</v>
      </c>
      <c r="AG203" s="401">
        <v>0</v>
      </c>
      <c r="AH203" s="401">
        <v>0</v>
      </c>
      <c r="AI203" s="401">
        <v>0</v>
      </c>
      <c r="AJ203" s="401">
        <v>0</v>
      </c>
      <c r="AK203" s="401">
        <v>0</v>
      </c>
      <c r="AL203" s="401">
        <v>0</v>
      </c>
      <c r="AM203" s="401">
        <v>0</v>
      </c>
      <c r="AN203" s="401">
        <v>0</v>
      </c>
      <c r="AO203" s="401">
        <v>24110</v>
      </c>
      <c r="AP203" s="401">
        <v>890</v>
      </c>
      <c r="AQ203" s="401">
        <v>0</v>
      </c>
      <c r="AR203" s="401">
        <v>0</v>
      </c>
      <c r="AS203" s="401">
        <v>0</v>
      </c>
      <c r="AT203" s="401">
        <v>0</v>
      </c>
      <c r="AU203" s="401">
        <v>790</v>
      </c>
      <c r="AV203" s="401">
        <v>0</v>
      </c>
      <c r="AW203" s="401">
        <v>0</v>
      </c>
      <c r="AX203" s="401">
        <v>0</v>
      </c>
      <c r="AY203" s="401">
        <v>0</v>
      </c>
      <c r="AZ203" s="401">
        <v>0</v>
      </c>
      <c r="BA203" s="401">
        <v>0</v>
      </c>
      <c r="BB203" s="401">
        <v>0</v>
      </c>
      <c r="BC203" s="401">
        <v>0</v>
      </c>
      <c r="BD203" s="401">
        <v>0</v>
      </c>
      <c r="BE203" s="401">
        <v>0</v>
      </c>
      <c r="BF203" s="401">
        <v>0</v>
      </c>
      <c r="BG203" s="401">
        <v>0</v>
      </c>
      <c r="BH203" s="401">
        <v>0</v>
      </c>
      <c r="BI203" s="401">
        <v>0</v>
      </c>
      <c r="BJ203" s="401">
        <v>0</v>
      </c>
      <c r="BK203" s="401">
        <v>0</v>
      </c>
      <c r="BL203" s="401">
        <v>0</v>
      </c>
      <c r="BM203" s="401">
        <v>0</v>
      </c>
      <c r="BN203" s="401">
        <v>0</v>
      </c>
      <c r="BO203" s="401">
        <v>0</v>
      </c>
      <c r="BP203" s="401">
        <v>0</v>
      </c>
      <c r="BQ203" s="401">
        <v>0</v>
      </c>
      <c r="BR203" s="401">
        <v>0</v>
      </c>
      <c r="BS203" s="401">
        <v>0</v>
      </c>
      <c r="BT203" s="401">
        <v>0</v>
      </c>
      <c r="BU203" s="401">
        <v>0</v>
      </c>
      <c r="BV203" s="401">
        <v>0</v>
      </c>
      <c r="BW203" s="401">
        <v>0</v>
      </c>
      <c r="BX203" s="401">
        <v>0</v>
      </c>
      <c r="BY203" s="401">
        <v>0</v>
      </c>
      <c r="BZ203" s="401">
        <v>0</v>
      </c>
      <c r="CA203" s="401">
        <v>0</v>
      </c>
      <c r="CB203" s="401">
        <v>0</v>
      </c>
      <c r="CC203" s="401">
        <v>0</v>
      </c>
      <c r="CD203" s="401">
        <v>0</v>
      </c>
      <c r="CE203" s="401">
        <v>0</v>
      </c>
      <c r="CF203" s="401">
        <v>0</v>
      </c>
      <c r="CG203" s="401">
        <v>0</v>
      </c>
      <c r="CH203" s="401">
        <v>0</v>
      </c>
      <c r="CI203" s="401">
        <v>0</v>
      </c>
      <c r="CJ203" s="401">
        <v>0</v>
      </c>
      <c r="CK203" s="401">
        <v>0</v>
      </c>
      <c r="CL203" s="401">
        <v>0</v>
      </c>
      <c r="CM203" s="401">
        <v>0</v>
      </c>
      <c r="CN203" s="401">
        <v>0</v>
      </c>
      <c r="CO203" s="401">
        <v>0</v>
      </c>
      <c r="CP203" s="401">
        <v>0</v>
      </c>
      <c r="CQ203" s="401">
        <v>0</v>
      </c>
      <c r="CR203" s="401">
        <v>0</v>
      </c>
      <c r="CS203" s="401">
        <v>0</v>
      </c>
      <c r="CT203" s="401">
        <v>956</v>
      </c>
      <c r="CU203" s="401">
        <v>0</v>
      </c>
      <c r="CV203" s="401">
        <v>0</v>
      </c>
      <c r="CW203" s="401">
        <v>0</v>
      </c>
      <c r="CX203" s="401">
        <v>0</v>
      </c>
      <c r="CY203" s="401">
        <v>0</v>
      </c>
      <c r="CZ203" s="401">
        <v>0</v>
      </c>
      <c r="DA203" s="401">
        <v>0</v>
      </c>
      <c r="DB203" s="401">
        <v>0</v>
      </c>
      <c r="DC203" s="401">
        <v>0</v>
      </c>
      <c r="DD203" s="401">
        <v>0</v>
      </c>
      <c r="DE203" s="401">
        <v>0</v>
      </c>
      <c r="DF203" s="401">
        <v>0</v>
      </c>
      <c r="DG203" s="401">
        <v>0</v>
      </c>
      <c r="DH203" s="401">
        <v>0</v>
      </c>
      <c r="DI203" s="401">
        <v>461</v>
      </c>
      <c r="DJ203" s="401">
        <v>0</v>
      </c>
      <c r="DK203" s="401">
        <v>0</v>
      </c>
      <c r="DL203" s="401">
        <v>0</v>
      </c>
      <c r="DM203" s="401">
        <v>0</v>
      </c>
      <c r="DN203" s="401">
        <v>0</v>
      </c>
      <c r="DO203" s="401">
        <v>0</v>
      </c>
      <c r="DP203" s="401">
        <v>0</v>
      </c>
      <c r="DQ203" s="401">
        <v>0</v>
      </c>
      <c r="DR203" s="401">
        <v>1010</v>
      </c>
      <c r="DS203" s="401">
        <v>4887</v>
      </c>
      <c r="DT203" s="401">
        <v>11237</v>
      </c>
      <c r="DU203" s="401">
        <v>10253</v>
      </c>
      <c r="DV203" s="401">
        <v>0</v>
      </c>
      <c r="DW203" s="401">
        <v>181489</v>
      </c>
      <c r="DX203" s="401">
        <v>3053</v>
      </c>
      <c r="DY203" s="401">
        <v>140286</v>
      </c>
      <c r="DZ203" s="401">
        <v>-9485</v>
      </c>
      <c r="EA203" s="401">
        <v>0</v>
      </c>
      <c r="EB203" s="401">
        <v>0</v>
      </c>
      <c r="EC203" s="401">
        <v>87000</v>
      </c>
      <c r="ED203" s="401">
        <v>0</v>
      </c>
      <c r="EE203" s="401">
        <v>140286</v>
      </c>
      <c r="EF203" s="401">
        <v>-9485</v>
      </c>
      <c r="EG203" s="401">
        <v>288000</v>
      </c>
      <c r="EH203" s="401">
        <v>0</v>
      </c>
      <c r="EI203" s="401">
        <v>298000</v>
      </c>
      <c r="EJ203" s="401">
        <v>0</v>
      </c>
    </row>
    <row r="204" spans="1:140" x14ac:dyDescent="0.35">
      <c r="A204" s="398" t="s">
        <v>2200</v>
      </c>
      <c r="B204" s="401">
        <v>0</v>
      </c>
      <c r="C204" s="401">
        <v>0</v>
      </c>
      <c r="D204" s="401">
        <v>0</v>
      </c>
      <c r="E204" s="401">
        <v>0</v>
      </c>
      <c r="F204" s="401">
        <v>0</v>
      </c>
      <c r="G204" s="401">
        <v>0</v>
      </c>
      <c r="H204" s="401">
        <v>0</v>
      </c>
      <c r="I204" s="401">
        <v>0</v>
      </c>
      <c r="J204" s="401">
        <v>0</v>
      </c>
      <c r="K204" s="401">
        <v>0</v>
      </c>
      <c r="L204" s="401">
        <v>0</v>
      </c>
      <c r="M204" s="401">
        <v>0</v>
      </c>
      <c r="N204" s="401">
        <v>0</v>
      </c>
      <c r="O204" s="401">
        <v>0</v>
      </c>
      <c r="P204" s="401">
        <v>0</v>
      </c>
      <c r="Q204" s="401">
        <v>0</v>
      </c>
      <c r="R204" s="401">
        <v>0</v>
      </c>
      <c r="S204" s="401">
        <v>0</v>
      </c>
      <c r="T204" s="401">
        <v>0</v>
      </c>
      <c r="U204" s="401">
        <v>0</v>
      </c>
      <c r="V204" s="401">
        <v>0</v>
      </c>
      <c r="W204" s="401">
        <v>0</v>
      </c>
      <c r="X204" s="401">
        <v>0</v>
      </c>
      <c r="Y204" s="401">
        <v>0</v>
      </c>
      <c r="Z204" s="401">
        <v>0</v>
      </c>
      <c r="AA204" s="401">
        <v>0</v>
      </c>
      <c r="AB204" s="401">
        <v>0</v>
      </c>
      <c r="AC204" s="401">
        <v>0</v>
      </c>
      <c r="AD204" s="401">
        <v>0</v>
      </c>
      <c r="AE204" s="401">
        <v>0</v>
      </c>
      <c r="AF204" s="401">
        <v>0</v>
      </c>
      <c r="AG204" s="401">
        <v>0</v>
      </c>
      <c r="AH204" s="401">
        <v>0</v>
      </c>
      <c r="AI204" s="401">
        <v>0</v>
      </c>
      <c r="AJ204" s="401">
        <v>0</v>
      </c>
      <c r="AK204" s="401">
        <v>0</v>
      </c>
      <c r="AL204" s="401">
        <v>0</v>
      </c>
      <c r="AM204" s="401">
        <v>0</v>
      </c>
      <c r="AN204" s="401">
        <v>0</v>
      </c>
      <c r="AO204" s="401">
        <v>18285</v>
      </c>
      <c r="AP204" s="401">
        <v>25936</v>
      </c>
      <c r="AQ204" s="401">
        <v>1992</v>
      </c>
      <c r="AR204" s="401">
        <v>0</v>
      </c>
      <c r="AS204" s="401">
        <v>0</v>
      </c>
      <c r="AT204" s="401">
        <v>0</v>
      </c>
      <c r="AU204" s="401">
        <v>1612</v>
      </c>
      <c r="AV204" s="401">
        <v>0</v>
      </c>
      <c r="AW204" s="401">
        <v>0</v>
      </c>
      <c r="AX204" s="401">
        <v>0</v>
      </c>
      <c r="AY204" s="401">
        <v>0</v>
      </c>
      <c r="AZ204" s="401">
        <v>0</v>
      </c>
      <c r="BA204" s="401">
        <v>0</v>
      </c>
      <c r="BB204" s="401">
        <v>0</v>
      </c>
      <c r="BC204" s="401">
        <v>0</v>
      </c>
      <c r="BD204" s="401">
        <v>0</v>
      </c>
      <c r="BE204" s="401">
        <v>0</v>
      </c>
      <c r="BF204" s="401">
        <v>0</v>
      </c>
      <c r="BG204" s="401">
        <v>0</v>
      </c>
      <c r="BH204" s="401">
        <v>0</v>
      </c>
      <c r="BI204" s="401">
        <v>0</v>
      </c>
      <c r="BJ204" s="401">
        <v>0</v>
      </c>
      <c r="BK204" s="401">
        <v>0</v>
      </c>
      <c r="BL204" s="401">
        <v>0</v>
      </c>
      <c r="BM204" s="401">
        <v>0</v>
      </c>
      <c r="BN204" s="401">
        <v>0</v>
      </c>
      <c r="BO204" s="401">
        <v>0</v>
      </c>
      <c r="BP204" s="401">
        <v>0</v>
      </c>
      <c r="BQ204" s="401">
        <v>0</v>
      </c>
      <c r="BR204" s="401">
        <v>0</v>
      </c>
      <c r="BS204" s="401">
        <v>0</v>
      </c>
      <c r="BT204" s="401">
        <v>0</v>
      </c>
      <c r="BU204" s="401">
        <v>0</v>
      </c>
      <c r="BV204" s="401">
        <v>0</v>
      </c>
      <c r="BW204" s="401">
        <v>0</v>
      </c>
      <c r="BX204" s="401">
        <v>0</v>
      </c>
      <c r="BY204" s="401">
        <v>0</v>
      </c>
      <c r="BZ204" s="401">
        <v>0</v>
      </c>
      <c r="CA204" s="401">
        <v>0</v>
      </c>
      <c r="CB204" s="401">
        <v>0</v>
      </c>
      <c r="CC204" s="401">
        <v>0</v>
      </c>
      <c r="CD204" s="401">
        <v>0</v>
      </c>
      <c r="CE204" s="401">
        <v>0</v>
      </c>
      <c r="CF204" s="401">
        <v>0</v>
      </c>
      <c r="CG204" s="401">
        <v>0</v>
      </c>
      <c r="CH204" s="401">
        <v>0</v>
      </c>
      <c r="CI204" s="401">
        <v>0</v>
      </c>
      <c r="CJ204" s="401">
        <v>0</v>
      </c>
      <c r="CK204" s="401">
        <v>0</v>
      </c>
      <c r="CL204" s="401">
        <v>0</v>
      </c>
      <c r="CM204" s="401">
        <v>0</v>
      </c>
      <c r="CN204" s="401">
        <v>0</v>
      </c>
      <c r="CO204" s="401">
        <v>0</v>
      </c>
      <c r="CP204" s="401">
        <v>0</v>
      </c>
      <c r="CQ204" s="401">
        <v>0</v>
      </c>
      <c r="CR204" s="401">
        <v>0</v>
      </c>
      <c r="CS204" s="401">
        <v>0</v>
      </c>
      <c r="CT204" s="401">
        <v>0</v>
      </c>
      <c r="CU204" s="401">
        <v>0</v>
      </c>
      <c r="CV204" s="401">
        <v>0</v>
      </c>
      <c r="CW204" s="401">
        <v>0</v>
      </c>
      <c r="CX204" s="401">
        <v>0</v>
      </c>
      <c r="CY204" s="401">
        <v>0</v>
      </c>
      <c r="CZ204" s="401">
        <v>0</v>
      </c>
      <c r="DA204" s="401">
        <v>0</v>
      </c>
      <c r="DB204" s="401">
        <v>0</v>
      </c>
      <c r="DC204" s="401">
        <v>0</v>
      </c>
      <c r="DD204" s="401">
        <v>0</v>
      </c>
      <c r="DE204" s="401">
        <v>0</v>
      </c>
      <c r="DF204" s="401">
        <v>0</v>
      </c>
      <c r="DG204" s="401">
        <v>0</v>
      </c>
      <c r="DH204" s="401">
        <v>0</v>
      </c>
      <c r="DI204" s="401">
        <v>5949</v>
      </c>
      <c r="DJ204" s="401">
        <v>0</v>
      </c>
      <c r="DK204" s="401">
        <v>0</v>
      </c>
      <c r="DL204" s="401">
        <v>0</v>
      </c>
      <c r="DM204" s="401">
        <v>0</v>
      </c>
      <c r="DN204" s="401">
        <v>0</v>
      </c>
      <c r="DO204" s="401">
        <v>0</v>
      </c>
      <c r="DP204" s="401">
        <v>0</v>
      </c>
      <c r="DQ204" s="401">
        <v>0</v>
      </c>
      <c r="DR204" s="401">
        <v>2051</v>
      </c>
      <c r="DS204" s="401">
        <v>11655</v>
      </c>
      <c r="DT204" s="401">
        <v>4196</v>
      </c>
      <c r="DU204" s="401">
        <v>33880</v>
      </c>
      <c r="DV204" s="401">
        <v>0</v>
      </c>
      <c r="DW204" s="401">
        <v>2334105</v>
      </c>
      <c r="DX204" s="401">
        <v>24505</v>
      </c>
      <c r="DY204" s="401">
        <v>2254050</v>
      </c>
      <c r="DZ204" s="401">
        <v>150050</v>
      </c>
      <c r="EA204" s="401">
        <v>20650</v>
      </c>
      <c r="EB204" s="401">
        <v>-1329</v>
      </c>
      <c r="EC204" s="401">
        <v>15000</v>
      </c>
      <c r="ED204" s="401">
        <v>0</v>
      </c>
      <c r="EE204" s="401">
        <v>2274700</v>
      </c>
      <c r="EF204" s="401">
        <v>148721</v>
      </c>
      <c r="EG204" s="401">
        <v>2274700</v>
      </c>
      <c r="EH204" s="401">
        <v>139600</v>
      </c>
      <c r="EI204" s="401">
        <v>2375000</v>
      </c>
      <c r="EJ204" s="401">
        <v>145500</v>
      </c>
    </row>
    <row r="205" spans="1:140" x14ac:dyDescent="0.35">
      <c r="A205" s="398" t="s">
        <v>1735</v>
      </c>
      <c r="B205" s="401">
        <v>0</v>
      </c>
      <c r="C205" s="401">
        <v>0</v>
      </c>
      <c r="D205" s="401">
        <v>0</v>
      </c>
      <c r="E205" s="401">
        <v>0</v>
      </c>
      <c r="F205" s="401">
        <v>0</v>
      </c>
      <c r="G205" s="401">
        <v>0</v>
      </c>
      <c r="H205" s="401">
        <v>0</v>
      </c>
      <c r="I205" s="401">
        <v>0</v>
      </c>
      <c r="J205" s="401">
        <v>0</v>
      </c>
      <c r="K205" s="401">
        <v>0</v>
      </c>
      <c r="L205" s="401">
        <v>0</v>
      </c>
      <c r="M205" s="401">
        <v>0</v>
      </c>
      <c r="N205" s="401">
        <v>0</v>
      </c>
      <c r="O205" s="401">
        <v>0</v>
      </c>
      <c r="P205" s="401">
        <v>0</v>
      </c>
      <c r="Q205" s="401">
        <v>1345</v>
      </c>
      <c r="R205" s="401">
        <v>0</v>
      </c>
      <c r="S205" s="401">
        <v>0</v>
      </c>
      <c r="T205" s="401">
        <v>0</v>
      </c>
      <c r="U205" s="401">
        <v>0</v>
      </c>
      <c r="V205" s="401">
        <v>0</v>
      </c>
      <c r="W205" s="401">
        <v>0</v>
      </c>
      <c r="X205" s="401">
        <v>0</v>
      </c>
      <c r="Y205" s="401">
        <v>0</v>
      </c>
      <c r="Z205" s="401">
        <v>0</v>
      </c>
      <c r="AA205" s="401">
        <v>0</v>
      </c>
      <c r="AB205" s="401">
        <v>0</v>
      </c>
      <c r="AC205" s="401">
        <v>0</v>
      </c>
      <c r="AD205" s="401">
        <v>0</v>
      </c>
      <c r="AE205" s="401">
        <v>0</v>
      </c>
      <c r="AF205" s="401">
        <v>0</v>
      </c>
      <c r="AG205" s="401">
        <v>0</v>
      </c>
      <c r="AH205" s="401">
        <v>0</v>
      </c>
      <c r="AI205" s="401">
        <v>0</v>
      </c>
      <c r="AJ205" s="401">
        <v>0</v>
      </c>
      <c r="AK205" s="401">
        <v>0</v>
      </c>
      <c r="AL205" s="401">
        <v>0</v>
      </c>
      <c r="AM205" s="401">
        <v>0</v>
      </c>
      <c r="AN205" s="401">
        <v>0</v>
      </c>
      <c r="AO205" s="401">
        <v>5422</v>
      </c>
      <c r="AP205" s="401">
        <v>20</v>
      </c>
      <c r="AQ205" s="401">
        <v>0</v>
      </c>
      <c r="AR205" s="401">
        <v>0</v>
      </c>
      <c r="AS205" s="401">
        <v>0</v>
      </c>
      <c r="AT205" s="401">
        <v>0</v>
      </c>
      <c r="AU205" s="401">
        <v>6392</v>
      </c>
      <c r="AV205" s="401">
        <v>0</v>
      </c>
      <c r="AW205" s="401">
        <v>0</v>
      </c>
      <c r="AX205" s="401">
        <v>146</v>
      </c>
      <c r="AY205" s="401">
        <v>0</v>
      </c>
      <c r="AZ205" s="401">
        <v>0</v>
      </c>
      <c r="BA205" s="401">
        <v>0</v>
      </c>
      <c r="BB205" s="401">
        <v>0</v>
      </c>
      <c r="BC205" s="401">
        <v>0</v>
      </c>
      <c r="BD205" s="401">
        <v>0</v>
      </c>
      <c r="BE205" s="401">
        <v>0</v>
      </c>
      <c r="BF205" s="401">
        <v>0</v>
      </c>
      <c r="BG205" s="401">
        <v>0</v>
      </c>
      <c r="BH205" s="401">
        <v>0</v>
      </c>
      <c r="BI205" s="401">
        <v>0</v>
      </c>
      <c r="BJ205" s="401">
        <v>0</v>
      </c>
      <c r="BK205" s="401">
        <v>0</v>
      </c>
      <c r="BL205" s="401">
        <v>0</v>
      </c>
      <c r="BM205" s="401">
        <v>0</v>
      </c>
      <c r="BN205" s="401">
        <v>0</v>
      </c>
      <c r="BO205" s="401">
        <v>0</v>
      </c>
      <c r="BP205" s="401">
        <v>0</v>
      </c>
      <c r="BQ205" s="401">
        <v>0</v>
      </c>
      <c r="BR205" s="401">
        <v>0</v>
      </c>
      <c r="BS205" s="401">
        <v>0</v>
      </c>
      <c r="BT205" s="401">
        <v>0</v>
      </c>
      <c r="BU205" s="401">
        <v>0</v>
      </c>
      <c r="BV205" s="401">
        <v>0</v>
      </c>
      <c r="BW205" s="401">
        <v>0</v>
      </c>
      <c r="BX205" s="401">
        <v>0</v>
      </c>
      <c r="BY205" s="401">
        <v>0</v>
      </c>
      <c r="BZ205" s="401">
        <v>0</v>
      </c>
      <c r="CA205" s="401">
        <v>0</v>
      </c>
      <c r="CB205" s="401">
        <v>172</v>
      </c>
      <c r="CC205" s="401">
        <v>0</v>
      </c>
      <c r="CD205" s="401">
        <v>0</v>
      </c>
      <c r="CE205" s="401">
        <v>0</v>
      </c>
      <c r="CF205" s="401">
        <v>0</v>
      </c>
      <c r="CG205" s="401">
        <v>0</v>
      </c>
      <c r="CH205" s="401">
        <v>0</v>
      </c>
      <c r="CI205" s="401">
        <v>0</v>
      </c>
      <c r="CJ205" s="401">
        <v>0</v>
      </c>
      <c r="CK205" s="401">
        <v>375</v>
      </c>
      <c r="CL205" s="401">
        <v>0</v>
      </c>
      <c r="CM205" s="401">
        <v>0</v>
      </c>
      <c r="CN205" s="401">
        <v>0</v>
      </c>
      <c r="CO205" s="401">
        <v>0</v>
      </c>
      <c r="CP205" s="401">
        <v>0</v>
      </c>
      <c r="CQ205" s="401">
        <v>0</v>
      </c>
      <c r="CR205" s="401">
        <v>0</v>
      </c>
      <c r="CS205" s="401">
        <v>0</v>
      </c>
      <c r="CT205" s="401">
        <v>0</v>
      </c>
      <c r="CU205" s="401">
        <v>0</v>
      </c>
      <c r="CV205" s="401">
        <v>0</v>
      </c>
      <c r="CW205" s="401">
        <v>0</v>
      </c>
      <c r="CX205" s="401">
        <v>0</v>
      </c>
      <c r="CY205" s="401">
        <v>0</v>
      </c>
      <c r="CZ205" s="401">
        <v>173</v>
      </c>
      <c r="DA205" s="401">
        <v>0</v>
      </c>
      <c r="DB205" s="401">
        <v>0</v>
      </c>
      <c r="DC205" s="401">
        <v>0</v>
      </c>
      <c r="DD205" s="401">
        <v>0</v>
      </c>
      <c r="DE205" s="401">
        <v>0</v>
      </c>
      <c r="DF205" s="401">
        <v>0</v>
      </c>
      <c r="DG205" s="401">
        <v>0</v>
      </c>
      <c r="DH205" s="401">
        <v>0</v>
      </c>
      <c r="DI205" s="401">
        <v>173</v>
      </c>
      <c r="DJ205" s="401">
        <v>0</v>
      </c>
      <c r="DK205" s="401">
        <v>0</v>
      </c>
      <c r="DL205" s="401">
        <v>0</v>
      </c>
      <c r="DM205" s="401">
        <v>0</v>
      </c>
      <c r="DN205" s="401">
        <v>0</v>
      </c>
      <c r="DO205" s="401">
        <v>0</v>
      </c>
      <c r="DP205" s="401">
        <v>0</v>
      </c>
      <c r="DQ205" s="401">
        <v>0</v>
      </c>
      <c r="DR205" s="401">
        <v>0</v>
      </c>
      <c r="DS205" s="401">
        <v>341</v>
      </c>
      <c r="DT205" s="401">
        <v>11727</v>
      </c>
      <c r="DU205" s="401">
        <v>2150</v>
      </c>
      <c r="DV205" s="401">
        <v>0</v>
      </c>
      <c r="DW205" s="401">
        <v>64984</v>
      </c>
      <c r="DX205" s="401">
        <v>1837</v>
      </c>
      <c r="DY205" s="401">
        <v>43879</v>
      </c>
      <c r="DZ205" s="401">
        <v>-2350</v>
      </c>
      <c r="EA205" s="401">
        <v>0</v>
      </c>
      <c r="EB205" s="401">
        <v>0</v>
      </c>
      <c r="EC205" s="401">
        <v>14320</v>
      </c>
      <c r="ED205" s="401">
        <v>-7166</v>
      </c>
      <c r="EE205" s="401">
        <v>43879</v>
      </c>
      <c r="EF205" s="401">
        <v>-2350</v>
      </c>
      <c r="EG205" s="401">
        <v>69053</v>
      </c>
      <c r="EH205" s="401">
        <v>-2159</v>
      </c>
      <c r="EI205" s="401">
        <v>76704</v>
      </c>
      <c r="EJ205" s="401">
        <v>-2057</v>
      </c>
    </row>
    <row r="206" spans="1:140" x14ac:dyDescent="0.35">
      <c r="A206" s="398" t="s">
        <v>1777</v>
      </c>
      <c r="B206" s="401">
        <v>0</v>
      </c>
      <c r="C206" s="401">
        <v>0</v>
      </c>
      <c r="D206" s="401">
        <v>0</v>
      </c>
      <c r="E206" s="401">
        <v>0</v>
      </c>
      <c r="F206" s="401">
        <v>0</v>
      </c>
      <c r="G206" s="401">
        <v>0</v>
      </c>
      <c r="H206" s="401">
        <v>0</v>
      </c>
      <c r="I206" s="401">
        <v>0</v>
      </c>
      <c r="J206" s="401">
        <v>0</v>
      </c>
      <c r="K206" s="401">
        <v>0</v>
      </c>
      <c r="L206" s="401">
        <v>0</v>
      </c>
      <c r="M206" s="401">
        <v>0</v>
      </c>
      <c r="N206" s="401">
        <v>390</v>
      </c>
      <c r="O206" s="401">
        <v>0</v>
      </c>
      <c r="P206" s="401">
        <v>0</v>
      </c>
      <c r="Q206" s="401">
        <v>300</v>
      </c>
      <c r="R206" s="401">
        <v>0</v>
      </c>
      <c r="S206" s="401">
        <v>0</v>
      </c>
      <c r="T206" s="401">
        <v>0</v>
      </c>
      <c r="U206" s="401">
        <v>0</v>
      </c>
      <c r="V206" s="401">
        <v>0</v>
      </c>
      <c r="W206" s="401">
        <v>0</v>
      </c>
      <c r="X206" s="401">
        <v>0</v>
      </c>
      <c r="Y206" s="401">
        <v>0</v>
      </c>
      <c r="Z206" s="401">
        <v>0</v>
      </c>
      <c r="AA206" s="401">
        <v>0</v>
      </c>
      <c r="AB206" s="401">
        <v>0</v>
      </c>
      <c r="AC206" s="401">
        <v>0</v>
      </c>
      <c r="AD206" s="401">
        <v>0</v>
      </c>
      <c r="AE206" s="401">
        <v>0</v>
      </c>
      <c r="AF206" s="401">
        <v>0</v>
      </c>
      <c r="AG206" s="401">
        <v>0</v>
      </c>
      <c r="AH206" s="401">
        <v>0</v>
      </c>
      <c r="AI206" s="401">
        <v>0</v>
      </c>
      <c r="AJ206" s="401">
        <v>0</v>
      </c>
      <c r="AK206" s="401">
        <v>0</v>
      </c>
      <c r="AL206" s="401">
        <v>0</v>
      </c>
      <c r="AM206" s="401">
        <v>0</v>
      </c>
      <c r="AN206" s="401">
        <v>0</v>
      </c>
      <c r="AO206" s="401">
        <v>22305</v>
      </c>
      <c r="AP206" s="401">
        <v>6967</v>
      </c>
      <c r="AQ206" s="401">
        <v>1650</v>
      </c>
      <c r="AR206" s="401">
        <v>222</v>
      </c>
      <c r="AS206" s="401">
        <v>0</v>
      </c>
      <c r="AT206" s="401">
        <v>0</v>
      </c>
      <c r="AU206" s="401">
        <v>22988</v>
      </c>
      <c r="AV206" s="401">
        <v>0</v>
      </c>
      <c r="AW206" s="401">
        <v>0</v>
      </c>
      <c r="AX206" s="401">
        <v>1606</v>
      </c>
      <c r="AY206" s="401">
        <v>0</v>
      </c>
      <c r="AZ206" s="401">
        <v>0</v>
      </c>
      <c r="BA206" s="401">
        <v>0</v>
      </c>
      <c r="BB206" s="401">
        <v>0</v>
      </c>
      <c r="BC206" s="401">
        <v>0</v>
      </c>
      <c r="BD206" s="401">
        <v>0</v>
      </c>
      <c r="BE206" s="401">
        <v>0</v>
      </c>
      <c r="BF206" s="401">
        <v>0</v>
      </c>
      <c r="BG206" s="401">
        <v>100</v>
      </c>
      <c r="BH206" s="401">
        <v>0</v>
      </c>
      <c r="BI206" s="401">
        <v>0</v>
      </c>
      <c r="BJ206" s="401">
        <v>0</v>
      </c>
      <c r="BK206" s="401">
        <v>0</v>
      </c>
      <c r="BL206" s="401">
        <v>0</v>
      </c>
      <c r="BM206" s="401">
        <v>0</v>
      </c>
      <c r="BN206" s="401">
        <v>0</v>
      </c>
      <c r="BO206" s="401">
        <v>0</v>
      </c>
      <c r="BP206" s="401">
        <v>0</v>
      </c>
      <c r="BQ206" s="401">
        <v>0</v>
      </c>
      <c r="BR206" s="401">
        <v>0</v>
      </c>
      <c r="BS206" s="401">
        <v>0</v>
      </c>
      <c r="BT206" s="401">
        <v>0</v>
      </c>
      <c r="BU206" s="401">
        <v>0</v>
      </c>
      <c r="BV206" s="401">
        <v>0</v>
      </c>
      <c r="BW206" s="401">
        <v>0</v>
      </c>
      <c r="BX206" s="401">
        <v>0</v>
      </c>
      <c r="BY206" s="401">
        <v>0</v>
      </c>
      <c r="BZ206" s="401">
        <v>0</v>
      </c>
      <c r="CA206" s="401">
        <v>0</v>
      </c>
      <c r="CB206" s="401">
        <v>40</v>
      </c>
      <c r="CC206" s="401">
        <v>0</v>
      </c>
      <c r="CD206" s="401">
        <v>0</v>
      </c>
      <c r="CE206" s="401">
        <v>648</v>
      </c>
      <c r="CF206" s="401">
        <v>0</v>
      </c>
      <c r="CG206" s="401">
        <v>0</v>
      </c>
      <c r="CH206" s="401">
        <v>0</v>
      </c>
      <c r="CI206" s="401">
        <v>0</v>
      </c>
      <c r="CJ206" s="401">
        <v>0</v>
      </c>
      <c r="CK206" s="401">
        <v>0</v>
      </c>
      <c r="CL206" s="401">
        <v>0</v>
      </c>
      <c r="CM206" s="401">
        <v>0</v>
      </c>
      <c r="CN206" s="401">
        <v>981</v>
      </c>
      <c r="CO206" s="401">
        <v>0</v>
      </c>
      <c r="CP206" s="401">
        <v>0</v>
      </c>
      <c r="CQ206" s="401">
        <v>0</v>
      </c>
      <c r="CR206" s="401">
        <v>0</v>
      </c>
      <c r="CS206" s="401">
        <v>0</v>
      </c>
      <c r="CT206" s="401">
        <v>0</v>
      </c>
      <c r="CU206" s="401">
        <v>0</v>
      </c>
      <c r="CV206" s="401">
        <v>0</v>
      </c>
      <c r="CW206" s="401">
        <v>0</v>
      </c>
      <c r="CX206" s="401">
        <v>0</v>
      </c>
      <c r="CY206" s="401">
        <v>0</v>
      </c>
      <c r="CZ206" s="401">
        <v>0</v>
      </c>
      <c r="DA206" s="401">
        <v>0</v>
      </c>
      <c r="DB206" s="401">
        <v>0</v>
      </c>
      <c r="DC206" s="401">
        <v>0</v>
      </c>
      <c r="DD206" s="401">
        <v>0</v>
      </c>
      <c r="DE206" s="401">
        <v>0</v>
      </c>
      <c r="DF206" s="401">
        <v>0</v>
      </c>
      <c r="DG206" s="401">
        <v>0</v>
      </c>
      <c r="DH206" s="401">
        <v>0</v>
      </c>
      <c r="DI206" s="401">
        <v>778</v>
      </c>
      <c r="DJ206" s="401">
        <v>0</v>
      </c>
      <c r="DK206" s="401">
        <v>0</v>
      </c>
      <c r="DL206" s="401">
        <v>18767</v>
      </c>
      <c r="DM206" s="401">
        <v>0</v>
      </c>
      <c r="DN206" s="401">
        <v>0</v>
      </c>
      <c r="DO206" s="401">
        <v>0</v>
      </c>
      <c r="DP206" s="401">
        <v>0</v>
      </c>
      <c r="DQ206" s="401">
        <v>0</v>
      </c>
      <c r="DR206" s="401">
        <v>45134</v>
      </c>
      <c r="DS206" s="401">
        <v>646</v>
      </c>
      <c r="DT206" s="401">
        <v>13390</v>
      </c>
      <c r="DU206" s="401">
        <v>16922</v>
      </c>
      <c r="DV206" s="401">
        <v>0</v>
      </c>
      <c r="DW206" s="401">
        <v>189682</v>
      </c>
      <c r="DX206" s="401">
        <v>16922</v>
      </c>
      <c r="DY206" s="401">
        <v>171709</v>
      </c>
      <c r="DZ206" s="401">
        <v>16999</v>
      </c>
      <c r="EA206" s="401">
        <v>0</v>
      </c>
      <c r="EB206" s="401">
        <v>0</v>
      </c>
      <c r="EC206" s="401">
        <v>50000</v>
      </c>
      <c r="ED206" s="401">
        <v>25000</v>
      </c>
      <c r="EE206" s="401">
        <v>171709</v>
      </c>
      <c r="EF206" s="401">
        <v>16999</v>
      </c>
      <c r="EG206" s="401">
        <v>180500</v>
      </c>
      <c r="EH206" s="401">
        <v>0</v>
      </c>
      <c r="EI206" s="401">
        <v>194000</v>
      </c>
      <c r="EJ206" s="401">
        <v>0</v>
      </c>
    </row>
    <row r="207" spans="1:140" x14ac:dyDescent="0.35">
      <c r="A207" s="398" t="s">
        <v>1846</v>
      </c>
      <c r="B207" s="401">
        <v>0</v>
      </c>
      <c r="C207" s="401">
        <v>0</v>
      </c>
      <c r="D207" s="401">
        <v>0</v>
      </c>
      <c r="E207" s="401">
        <v>0</v>
      </c>
      <c r="F207" s="401">
        <v>0</v>
      </c>
      <c r="G207" s="401">
        <v>0</v>
      </c>
      <c r="H207" s="401">
        <v>0</v>
      </c>
      <c r="I207" s="401">
        <v>0</v>
      </c>
      <c r="J207" s="401">
        <v>0</v>
      </c>
      <c r="K207" s="401">
        <v>0</v>
      </c>
      <c r="L207" s="401">
        <v>0</v>
      </c>
      <c r="M207" s="401">
        <v>0</v>
      </c>
      <c r="N207" s="401">
        <v>0</v>
      </c>
      <c r="O207" s="401">
        <v>0</v>
      </c>
      <c r="P207" s="401">
        <v>0</v>
      </c>
      <c r="Q207" s="401">
        <v>0</v>
      </c>
      <c r="R207" s="401">
        <v>0</v>
      </c>
      <c r="S207" s="401">
        <v>0</v>
      </c>
      <c r="T207" s="401">
        <v>0</v>
      </c>
      <c r="U207" s="401">
        <v>0</v>
      </c>
      <c r="V207" s="401">
        <v>0</v>
      </c>
      <c r="W207" s="401">
        <v>0</v>
      </c>
      <c r="X207" s="401">
        <v>0</v>
      </c>
      <c r="Y207" s="401">
        <v>0</v>
      </c>
      <c r="Z207" s="401">
        <v>0</v>
      </c>
      <c r="AA207" s="401">
        <v>0</v>
      </c>
      <c r="AB207" s="401">
        <v>0</v>
      </c>
      <c r="AC207" s="401">
        <v>0</v>
      </c>
      <c r="AD207" s="401">
        <v>0</v>
      </c>
      <c r="AE207" s="401">
        <v>0</v>
      </c>
      <c r="AF207" s="401">
        <v>0</v>
      </c>
      <c r="AG207" s="401">
        <v>0</v>
      </c>
      <c r="AH207" s="401">
        <v>0</v>
      </c>
      <c r="AI207" s="401">
        <v>0</v>
      </c>
      <c r="AJ207" s="401">
        <v>0</v>
      </c>
      <c r="AK207" s="401">
        <v>0</v>
      </c>
      <c r="AL207" s="401">
        <v>0</v>
      </c>
      <c r="AM207" s="401">
        <v>0</v>
      </c>
      <c r="AN207" s="401">
        <v>0</v>
      </c>
      <c r="AO207" s="401">
        <v>21607</v>
      </c>
      <c r="AP207" s="401">
        <v>768</v>
      </c>
      <c r="AQ207" s="401">
        <v>2243</v>
      </c>
      <c r="AR207" s="401">
        <v>0</v>
      </c>
      <c r="AS207" s="401">
        <v>0</v>
      </c>
      <c r="AT207" s="401">
        <v>0</v>
      </c>
      <c r="AU207" s="401">
        <v>0</v>
      </c>
      <c r="AV207" s="401">
        <v>0</v>
      </c>
      <c r="AW207" s="401">
        <v>0</v>
      </c>
      <c r="AX207" s="401">
        <v>242</v>
      </c>
      <c r="AY207" s="401">
        <v>0</v>
      </c>
      <c r="AZ207" s="401">
        <v>0</v>
      </c>
      <c r="BA207" s="401">
        <v>0</v>
      </c>
      <c r="BB207" s="401">
        <v>0</v>
      </c>
      <c r="BC207" s="401">
        <v>0</v>
      </c>
      <c r="BD207" s="401">
        <v>0</v>
      </c>
      <c r="BE207" s="401">
        <v>0</v>
      </c>
      <c r="BF207" s="401">
        <v>0</v>
      </c>
      <c r="BG207" s="401">
        <v>30</v>
      </c>
      <c r="BH207" s="401">
        <v>0</v>
      </c>
      <c r="BI207" s="401">
        <v>0</v>
      </c>
      <c r="BJ207" s="401">
        <v>0</v>
      </c>
      <c r="BK207" s="401">
        <v>0</v>
      </c>
      <c r="BL207" s="401">
        <v>0</v>
      </c>
      <c r="BM207" s="401">
        <v>0</v>
      </c>
      <c r="BN207" s="401">
        <v>0</v>
      </c>
      <c r="BO207" s="401">
        <v>0</v>
      </c>
      <c r="BP207" s="401">
        <v>0</v>
      </c>
      <c r="BQ207" s="401">
        <v>0</v>
      </c>
      <c r="BR207" s="401">
        <v>0</v>
      </c>
      <c r="BS207" s="401">
        <v>0</v>
      </c>
      <c r="BT207" s="401">
        <v>0</v>
      </c>
      <c r="BU207" s="401">
        <v>0</v>
      </c>
      <c r="BV207" s="401">
        <v>0</v>
      </c>
      <c r="BW207" s="401">
        <v>0</v>
      </c>
      <c r="BX207" s="401">
        <v>0</v>
      </c>
      <c r="BY207" s="401">
        <v>0</v>
      </c>
      <c r="BZ207" s="401">
        <v>0</v>
      </c>
      <c r="CA207" s="401">
        <v>0</v>
      </c>
      <c r="CB207" s="401">
        <v>0</v>
      </c>
      <c r="CC207" s="401">
        <v>0</v>
      </c>
      <c r="CD207" s="401">
        <v>0</v>
      </c>
      <c r="CE207" s="401">
        <v>357</v>
      </c>
      <c r="CF207" s="401">
        <v>0</v>
      </c>
      <c r="CG207" s="401">
        <v>0</v>
      </c>
      <c r="CH207" s="401">
        <v>88</v>
      </c>
      <c r="CI207" s="401">
        <v>0</v>
      </c>
      <c r="CJ207" s="401">
        <v>0</v>
      </c>
      <c r="CK207" s="401">
        <v>0</v>
      </c>
      <c r="CL207" s="401">
        <v>0</v>
      </c>
      <c r="CM207" s="401">
        <v>0</v>
      </c>
      <c r="CN207" s="401">
        <v>0</v>
      </c>
      <c r="CO207" s="401">
        <v>0</v>
      </c>
      <c r="CP207" s="401">
        <v>0</v>
      </c>
      <c r="CQ207" s="401">
        <v>0</v>
      </c>
      <c r="CR207" s="401">
        <v>0</v>
      </c>
      <c r="CS207" s="401">
        <v>0</v>
      </c>
      <c r="CT207" s="401">
        <v>0</v>
      </c>
      <c r="CU207" s="401">
        <v>0</v>
      </c>
      <c r="CV207" s="401">
        <v>0</v>
      </c>
      <c r="CW207" s="401">
        <v>0</v>
      </c>
      <c r="CX207" s="401">
        <v>0</v>
      </c>
      <c r="CY207" s="401">
        <v>0</v>
      </c>
      <c r="CZ207" s="401">
        <v>0</v>
      </c>
      <c r="DA207" s="401">
        <v>0</v>
      </c>
      <c r="DB207" s="401">
        <v>0</v>
      </c>
      <c r="DC207" s="401">
        <v>0</v>
      </c>
      <c r="DD207" s="401">
        <v>0</v>
      </c>
      <c r="DE207" s="401">
        <v>0</v>
      </c>
      <c r="DF207" s="401">
        <v>0</v>
      </c>
      <c r="DG207" s="401">
        <v>0</v>
      </c>
      <c r="DH207" s="401">
        <v>0</v>
      </c>
      <c r="DI207" s="401">
        <v>267</v>
      </c>
      <c r="DJ207" s="401">
        <v>0</v>
      </c>
      <c r="DK207" s="401">
        <v>0</v>
      </c>
      <c r="DL207" s="401">
        <v>0</v>
      </c>
      <c r="DM207" s="401">
        <v>0</v>
      </c>
      <c r="DN207" s="401">
        <v>0</v>
      </c>
      <c r="DO207" s="401">
        <v>0</v>
      </c>
      <c r="DP207" s="401">
        <v>0</v>
      </c>
      <c r="DQ207" s="401">
        <v>0</v>
      </c>
      <c r="DR207" s="401">
        <v>3599</v>
      </c>
      <c r="DS207" s="401">
        <v>3200</v>
      </c>
      <c r="DT207" s="401">
        <v>7266</v>
      </c>
      <c r="DU207" s="401">
        <v>9294</v>
      </c>
      <c r="DV207" s="401">
        <v>0</v>
      </c>
      <c r="DW207" s="401">
        <v>101843</v>
      </c>
      <c r="DX207" s="401">
        <v>8022</v>
      </c>
      <c r="DY207" s="401">
        <v>83300</v>
      </c>
      <c r="DZ207" s="401">
        <v>0</v>
      </c>
      <c r="EA207" s="401">
        <v>0</v>
      </c>
      <c r="EB207" s="401">
        <v>0</v>
      </c>
      <c r="EC207" s="401">
        <v>60488</v>
      </c>
      <c r="ED207" s="401">
        <v>-13321</v>
      </c>
      <c r="EE207" s="401">
        <v>83300</v>
      </c>
      <c r="EF207" s="401">
        <v>0</v>
      </c>
      <c r="EG207" s="401">
        <v>180000</v>
      </c>
      <c r="EH207" s="401">
        <v>0</v>
      </c>
      <c r="EI207" s="401">
        <v>190000</v>
      </c>
      <c r="EJ207" s="401">
        <v>0</v>
      </c>
    </row>
    <row r="208" spans="1:140" x14ac:dyDescent="0.35">
      <c r="A208" s="398" t="s">
        <v>1981</v>
      </c>
      <c r="B208" s="401">
        <v>0</v>
      </c>
      <c r="C208" s="401">
        <v>0</v>
      </c>
      <c r="D208" s="401">
        <v>0</v>
      </c>
      <c r="E208" s="401">
        <v>0</v>
      </c>
      <c r="F208" s="401">
        <v>0</v>
      </c>
      <c r="G208" s="401">
        <v>0</v>
      </c>
      <c r="H208" s="401">
        <v>0</v>
      </c>
      <c r="I208" s="401">
        <v>0</v>
      </c>
      <c r="J208" s="401">
        <v>0</v>
      </c>
      <c r="K208" s="401">
        <v>0</v>
      </c>
      <c r="L208" s="401">
        <v>0</v>
      </c>
      <c r="M208" s="401">
        <v>0</v>
      </c>
      <c r="N208" s="401">
        <v>0</v>
      </c>
      <c r="O208" s="401">
        <v>0</v>
      </c>
      <c r="P208" s="401">
        <v>0</v>
      </c>
      <c r="Q208" s="401">
        <v>0</v>
      </c>
      <c r="R208" s="401">
        <v>0</v>
      </c>
      <c r="S208" s="401">
        <v>0</v>
      </c>
      <c r="T208" s="401">
        <v>0</v>
      </c>
      <c r="U208" s="401">
        <v>0</v>
      </c>
      <c r="V208" s="401">
        <v>0</v>
      </c>
      <c r="W208" s="401">
        <v>0</v>
      </c>
      <c r="X208" s="401">
        <v>0</v>
      </c>
      <c r="Y208" s="401">
        <v>0</v>
      </c>
      <c r="Z208" s="401">
        <v>0</v>
      </c>
      <c r="AA208" s="401">
        <v>0</v>
      </c>
      <c r="AB208" s="401">
        <v>0</v>
      </c>
      <c r="AC208" s="401">
        <v>0</v>
      </c>
      <c r="AD208" s="401">
        <v>0</v>
      </c>
      <c r="AE208" s="401">
        <v>0</v>
      </c>
      <c r="AF208" s="401">
        <v>0</v>
      </c>
      <c r="AG208" s="401">
        <v>0</v>
      </c>
      <c r="AH208" s="401">
        <v>0</v>
      </c>
      <c r="AI208" s="401">
        <v>0</v>
      </c>
      <c r="AJ208" s="401">
        <v>0</v>
      </c>
      <c r="AK208" s="401">
        <v>0</v>
      </c>
      <c r="AL208" s="401">
        <v>0</v>
      </c>
      <c r="AM208" s="401">
        <v>0</v>
      </c>
      <c r="AN208" s="401">
        <v>0</v>
      </c>
      <c r="AO208" s="401">
        <v>578</v>
      </c>
      <c r="AP208" s="401">
        <v>0</v>
      </c>
      <c r="AQ208" s="401">
        <v>200</v>
      </c>
      <c r="AR208" s="401">
        <v>0</v>
      </c>
      <c r="AS208" s="401">
        <v>0</v>
      </c>
      <c r="AT208" s="401">
        <v>0</v>
      </c>
      <c r="AU208" s="401">
        <v>0</v>
      </c>
      <c r="AV208" s="401">
        <v>0</v>
      </c>
      <c r="AW208" s="401">
        <v>0</v>
      </c>
      <c r="AX208" s="401">
        <v>0</v>
      </c>
      <c r="AY208" s="401">
        <v>0</v>
      </c>
      <c r="AZ208" s="401">
        <v>0</v>
      </c>
      <c r="BA208" s="401">
        <v>0</v>
      </c>
      <c r="BB208" s="401">
        <v>0</v>
      </c>
      <c r="BC208" s="401">
        <v>0</v>
      </c>
      <c r="BD208" s="401">
        <v>0</v>
      </c>
      <c r="BE208" s="401">
        <v>0</v>
      </c>
      <c r="BF208" s="401">
        <v>0</v>
      </c>
      <c r="BG208" s="401">
        <v>0</v>
      </c>
      <c r="BH208" s="401">
        <v>0</v>
      </c>
      <c r="BI208" s="401">
        <v>0</v>
      </c>
      <c r="BJ208" s="401">
        <v>0</v>
      </c>
      <c r="BK208" s="401">
        <v>0</v>
      </c>
      <c r="BL208" s="401">
        <v>0</v>
      </c>
      <c r="BM208" s="401">
        <v>0</v>
      </c>
      <c r="BN208" s="401">
        <v>0</v>
      </c>
      <c r="BO208" s="401">
        <v>0</v>
      </c>
      <c r="BP208" s="401">
        <v>0</v>
      </c>
      <c r="BQ208" s="401">
        <v>0</v>
      </c>
      <c r="BR208" s="401">
        <v>0</v>
      </c>
      <c r="BS208" s="401">
        <v>0</v>
      </c>
      <c r="BT208" s="401">
        <v>0</v>
      </c>
      <c r="BU208" s="401">
        <v>0</v>
      </c>
      <c r="BV208" s="401">
        <v>0</v>
      </c>
      <c r="BW208" s="401">
        <v>0</v>
      </c>
      <c r="BX208" s="401">
        <v>0</v>
      </c>
      <c r="BY208" s="401">
        <v>0</v>
      </c>
      <c r="BZ208" s="401">
        <v>0</v>
      </c>
      <c r="CA208" s="401">
        <v>0</v>
      </c>
      <c r="CB208" s="401">
        <v>0</v>
      </c>
      <c r="CC208" s="401">
        <v>0</v>
      </c>
      <c r="CD208" s="401">
        <v>0</v>
      </c>
      <c r="CE208" s="401">
        <v>205</v>
      </c>
      <c r="CF208" s="401">
        <v>0</v>
      </c>
      <c r="CG208" s="401">
        <v>0</v>
      </c>
      <c r="CH208" s="401">
        <v>0</v>
      </c>
      <c r="CI208" s="401">
        <v>0</v>
      </c>
      <c r="CJ208" s="401">
        <v>0</v>
      </c>
      <c r="CK208" s="401">
        <v>0</v>
      </c>
      <c r="CL208" s="401">
        <v>0</v>
      </c>
      <c r="CM208" s="401">
        <v>0</v>
      </c>
      <c r="CN208" s="401">
        <v>0</v>
      </c>
      <c r="CO208" s="401">
        <v>0</v>
      </c>
      <c r="CP208" s="401">
        <v>0</v>
      </c>
      <c r="CQ208" s="401">
        <v>0</v>
      </c>
      <c r="CR208" s="401">
        <v>0</v>
      </c>
      <c r="CS208" s="401">
        <v>0</v>
      </c>
      <c r="CT208" s="401">
        <v>0</v>
      </c>
      <c r="CU208" s="401">
        <v>0</v>
      </c>
      <c r="CV208" s="401">
        <v>0</v>
      </c>
      <c r="CW208" s="401">
        <v>0</v>
      </c>
      <c r="CX208" s="401">
        <v>0</v>
      </c>
      <c r="CY208" s="401">
        <v>0</v>
      </c>
      <c r="CZ208" s="401">
        <v>0</v>
      </c>
      <c r="DA208" s="401">
        <v>0</v>
      </c>
      <c r="DB208" s="401">
        <v>0</v>
      </c>
      <c r="DC208" s="401">
        <v>0</v>
      </c>
      <c r="DD208" s="401">
        <v>0</v>
      </c>
      <c r="DE208" s="401">
        <v>0</v>
      </c>
      <c r="DF208" s="401">
        <v>0</v>
      </c>
      <c r="DG208" s="401">
        <v>0</v>
      </c>
      <c r="DH208" s="401">
        <v>0</v>
      </c>
      <c r="DI208" s="401">
        <v>865</v>
      </c>
      <c r="DJ208" s="401">
        <v>87</v>
      </c>
      <c r="DK208" s="401">
        <v>0</v>
      </c>
      <c r="DL208" s="401">
        <v>0</v>
      </c>
      <c r="DM208" s="401">
        <v>0</v>
      </c>
      <c r="DN208" s="401">
        <v>0</v>
      </c>
      <c r="DO208" s="401">
        <v>0</v>
      </c>
      <c r="DP208" s="401">
        <v>0</v>
      </c>
      <c r="DQ208" s="401">
        <v>0</v>
      </c>
      <c r="DR208" s="401">
        <v>0</v>
      </c>
      <c r="DS208" s="401">
        <v>660</v>
      </c>
      <c r="DT208" s="401">
        <v>1075</v>
      </c>
      <c r="DU208" s="401">
        <v>0</v>
      </c>
      <c r="DV208" s="401">
        <v>0</v>
      </c>
      <c r="DW208" s="401">
        <v>13280</v>
      </c>
      <c r="DX208" s="401">
        <v>-2533</v>
      </c>
      <c r="DY208" s="401">
        <v>13280</v>
      </c>
      <c r="DZ208" s="401">
        <v>13280</v>
      </c>
      <c r="EA208" s="401">
        <v>0</v>
      </c>
      <c r="EB208" s="401">
        <v>0</v>
      </c>
      <c r="EC208" s="401">
        <v>70749</v>
      </c>
      <c r="ED208" s="401">
        <v>-2867</v>
      </c>
      <c r="EE208" s="401">
        <v>13280</v>
      </c>
      <c r="EF208" s="401">
        <v>13280</v>
      </c>
      <c r="EG208" s="401">
        <v>16000</v>
      </c>
      <c r="EH208" s="401">
        <v>0</v>
      </c>
      <c r="EI208" s="401">
        <v>25000</v>
      </c>
      <c r="EJ208" s="401">
        <v>2000</v>
      </c>
    </row>
    <row r="209" spans="1:140" x14ac:dyDescent="0.35">
      <c r="A209" s="398" t="s">
        <v>2101</v>
      </c>
      <c r="B209" s="401">
        <v>0</v>
      </c>
      <c r="C209" s="401">
        <v>0</v>
      </c>
      <c r="D209" s="401">
        <v>0</v>
      </c>
      <c r="E209" s="401">
        <v>0</v>
      </c>
      <c r="F209" s="401">
        <v>0</v>
      </c>
      <c r="G209" s="401">
        <v>0</v>
      </c>
      <c r="H209" s="401">
        <v>0</v>
      </c>
      <c r="I209" s="401">
        <v>0</v>
      </c>
      <c r="J209" s="401">
        <v>0</v>
      </c>
      <c r="K209" s="401">
        <v>0</v>
      </c>
      <c r="L209" s="401">
        <v>0</v>
      </c>
      <c r="M209" s="401">
        <v>0</v>
      </c>
      <c r="N209" s="401">
        <v>0</v>
      </c>
      <c r="O209" s="401">
        <v>0</v>
      </c>
      <c r="P209" s="401">
        <v>0</v>
      </c>
      <c r="Q209" s="401">
        <v>0</v>
      </c>
      <c r="R209" s="401">
        <v>0</v>
      </c>
      <c r="S209" s="401">
        <v>0</v>
      </c>
      <c r="T209" s="401">
        <v>0</v>
      </c>
      <c r="U209" s="401">
        <v>0</v>
      </c>
      <c r="V209" s="401">
        <v>0</v>
      </c>
      <c r="W209" s="401">
        <v>0</v>
      </c>
      <c r="X209" s="401">
        <v>0</v>
      </c>
      <c r="Y209" s="401">
        <v>0</v>
      </c>
      <c r="Z209" s="401">
        <v>0</v>
      </c>
      <c r="AA209" s="401">
        <v>0</v>
      </c>
      <c r="AB209" s="401">
        <v>0</v>
      </c>
      <c r="AC209" s="401">
        <v>0</v>
      </c>
      <c r="AD209" s="401">
        <v>0</v>
      </c>
      <c r="AE209" s="401">
        <v>0</v>
      </c>
      <c r="AF209" s="401">
        <v>0</v>
      </c>
      <c r="AG209" s="401">
        <v>0</v>
      </c>
      <c r="AH209" s="401">
        <v>0</v>
      </c>
      <c r="AI209" s="401">
        <v>0</v>
      </c>
      <c r="AJ209" s="401">
        <v>0</v>
      </c>
      <c r="AK209" s="401">
        <v>0</v>
      </c>
      <c r="AL209" s="401">
        <v>0</v>
      </c>
      <c r="AM209" s="401">
        <v>0</v>
      </c>
      <c r="AN209" s="401">
        <v>0</v>
      </c>
      <c r="AO209" s="401">
        <v>78995</v>
      </c>
      <c r="AP209" s="401">
        <v>500</v>
      </c>
      <c r="AQ209" s="401">
        <v>4000</v>
      </c>
      <c r="AR209" s="401">
        <v>170</v>
      </c>
      <c r="AS209" s="401">
        <v>0</v>
      </c>
      <c r="AT209" s="401">
        <v>0</v>
      </c>
      <c r="AU209" s="401">
        <v>10482</v>
      </c>
      <c r="AV209" s="401">
        <v>111</v>
      </c>
      <c r="AW209" s="401">
        <v>0</v>
      </c>
      <c r="AX209" s="401">
        <v>4593</v>
      </c>
      <c r="AY209" s="401">
        <v>0</v>
      </c>
      <c r="AZ209" s="401">
        <v>0</v>
      </c>
      <c r="BA209" s="401">
        <v>0</v>
      </c>
      <c r="BB209" s="401">
        <v>0</v>
      </c>
      <c r="BC209" s="401">
        <v>0</v>
      </c>
      <c r="BD209" s="401">
        <v>0</v>
      </c>
      <c r="BE209" s="401">
        <v>0</v>
      </c>
      <c r="BF209" s="401">
        <v>0</v>
      </c>
      <c r="BG209" s="401">
        <v>0</v>
      </c>
      <c r="BH209" s="401">
        <v>0</v>
      </c>
      <c r="BI209" s="401">
        <v>0</v>
      </c>
      <c r="BJ209" s="401">
        <v>0</v>
      </c>
      <c r="BK209" s="401">
        <v>0</v>
      </c>
      <c r="BL209" s="401">
        <v>0</v>
      </c>
      <c r="BM209" s="401">
        <v>0</v>
      </c>
      <c r="BN209" s="401">
        <v>0</v>
      </c>
      <c r="BO209" s="401">
        <v>0</v>
      </c>
      <c r="BP209" s="401">
        <v>0</v>
      </c>
      <c r="BQ209" s="401">
        <v>0</v>
      </c>
      <c r="BR209" s="401">
        <v>0</v>
      </c>
      <c r="BS209" s="401">
        <v>0</v>
      </c>
      <c r="BT209" s="401">
        <v>0</v>
      </c>
      <c r="BU209" s="401">
        <v>0</v>
      </c>
      <c r="BV209" s="401">
        <v>0</v>
      </c>
      <c r="BW209" s="401">
        <v>0</v>
      </c>
      <c r="BX209" s="401">
        <v>0</v>
      </c>
      <c r="BY209" s="401">
        <v>0</v>
      </c>
      <c r="BZ209" s="401">
        <v>0</v>
      </c>
      <c r="CA209" s="401">
        <v>0</v>
      </c>
      <c r="CB209" s="401">
        <v>0</v>
      </c>
      <c r="CC209" s="401">
        <v>0</v>
      </c>
      <c r="CD209" s="401">
        <v>0</v>
      </c>
      <c r="CE209" s="401">
        <v>0</v>
      </c>
      <c r="CF209" s="401">
        <v>0</v>
      </c>
      <c r="CG209" s="401">
        <v>0</v>
      </c>
      <c r="CH209" s="401">
        <v>0</v>
      </c>
      <c r="CI209" s="401">
        <v>0</v>
      </c>
      <c r="CJ209" s="401">
        <v>0</v>
      </c>
      <c r="CK209" s="401">
        <v>0</v>
      </c>
      <c r="CL209" s="401">
        <v>0</v>
      </c>
      <c r="CM209" s="401">
        <v>0</v>
      </c>
      <c r="CN209" s="401">
        <v>275</v>
      </c>
      <c r="CO209" s="401">
        <v>0</v>
      </c>
      <c r="CP209" s="401">
        <v>0</v>
      </c>
      <c r="CQ209" s="401">
        <v>0</v>
      </c>
      <c r="CR209" s="401">
        <v>0</v>
      </c>
      <c r="CS209" s="401">
        <v>0</v>
      </c>
      <c r="CT209" s="401">
        <v>0</v>
      </c>
      <c r="CU209" s="401">
        <v>75</v>
      </c>
      <c r="CV209" s="401">
        <v>0</v>
      </c>
      <c r="CW209" s="401">
        <v>9215</v>
      </c>
      <c r="CX209" s="401">
        <v>250</v>
      </c>
      <c r="CY209" s="401">
        <v>0</v>
      </c>
      <c r="CZ209" s="401">
        <v>0</v>
      </c>
      <c r="DA209" s="401">
        <v>0</v>
      </c>
      <c r="DB209" s="401">
        <v>0</v>
      </c>
      <c r="DC209" s="401">
        <v>0</v>
      </c>
      <c r="DD209" s="401">
        <v>0</v>
      </c>
      <c r="DE209" s="401">
        <v>0</v>
      </c>
      <c r="DF209" s="401">
        <v>0</v>
      </c>
      <c r="DG209" s="401">
        <v>0</v>
      </c>
      <c r="DH209" s="401">
        <v>0</v>
      </c>
      <c r="DI209" s="401">
        <v>1215</v>
      </c>
      <c r="DJ209" s="401">
        <v>421</v>
      </c>
      <c r="DK209" s="401">
        <v>0</v>
      </c>
      <c r="DL209" s="401">
        <v>0</v>
      </c>
      <c r="DM209" s="401">
        <v>0</v>
      </c>
      <c r="DN209" s="401">
        <v>0</v>
      </c>
      <c r="DO209" s="401">
        <v>0</v>
      </c>
      <c r="DP209" s="401">
        <v>0</v>
      </c>
      <c r="DQ209" s="401">
        <v>0</v>
      </c>
      <c r="DR209" s="401">
        <v>11416</v>
      </c>
      <c r="DS209" s="401">
        <v>7755</v>
      </c>
      <c r="DT209" s="401">
        <v>18865</v>
      </c>
      <c r="DU209" s="401">
        <v>68266</v>
      </c>
      <c r="DV209" s="401">
        <v>0</v>
      </c>
      <c r="DW209" s="401">
        <v>409523</v>
      </c>
      <c r="DX209" s="401">
        <v>68266</v>
      </c>
      <c r="DY209" s="401">
        <v>341082</v>
      </c>
      <c r="DZ209" s="401">
        <v>108925</v>
      </c>
      <c r="EA209" s="401">
        <v>1000</v>
      </c>
      <c r="EB209" s="401">
        <v>0</v>
      </c>
      <c r="EC209" s="401">
        <v>23668</v>
      </c>
      <c r="ED209" s="401">
        <v>516</v>
      </c>
      <c r="EE209" s="401">
        <v>342082</v>
      </c>
      <c r="EF209" s="401">
        <v>108925</v>
      </c>
      <c r="EG209" s="401">
        <v>475413</v>
      </c>
      <c r="EH209" s="401">
        <v>166276</v>
      </c>
      <c r="EI209" s="401">
        <v>497413</v>
      </c>
      <c r="EJ209" s="401">
        <v>166276</v>
      </c>
    </row>
    <row r="210" spans="1:140" x14ac:dyDescent="0.35">
      <c r="A210" s="398" t="s">
        <v>995</v>
      </c>
      <c r="B210" s="401">
        <v>0</v>
      </c>
      <c r="C210" s="401">
        <v>0</v>
      </c>
      <c r="D210" s="401">
        <v>0</v>
      </c>
      <c r="E210" s="401">
        <v>0</v>
      </c>
      <c r="F210" s="401">
        <v>0</v>
      </c>
      <c r="G210" s="401">
        <v>0</v>
      </c>
      <c r="H210" s="401">
        <v>0</v>
      </c>
      <c r="I210" s="401">
        <v>0</v>
      </c>
      <c r="J210" s="401">
        <v>0</v>
      </c>
      <c r="K210" s="401">
        <v>0</v>
      </c>
      <c r="L210" s="401">
        <v>0</v>
      </c>
      <c r="M210" s="401">
        <v>0</v>
      </c>
      <c r="N210" s="401">
        <v>0</v>
      </c>
      <c r="O210" s="401">
        <v>0</v>
      </c>
      <c r="P210" s="401">
        <v>0</v>
      </c>
      <c r="Q210" s="401">
        <v>140</v>
      </c>
      <c r="R210" s="401">
        <v>0</v>
      </c>
      <c r="S210" s="401">
        <v>0</v>
      </c>
      <c r="T210" s="401">
        <v>0</v>
      </c>
      <c r="U210" s="401">
        <v>0</v>
      </c>
      <c r="V210" s="401">
        <v>0</v>
      </c>
      <c r="W210" s="401">
        <v>0</v>
      </c>
      <c r="X210" s="401">
        <v>0</v>
      </c>
      <c r="Y210" s="401">
        <v>0</v>
      </c>
      <c r="Z210" s="401">
        <v>0</v>
      </c>
      <c r="AA210" s="401">
        <v>0</v>
      </c>
      <c r="AB210" s="401">
        <v>0</v>
      </c>
      <c r="AC210" s="401">
        <v>0</v>
      </c>
      <c r="AD210" s="401">
        <v>0</v>
      </c>
      <c r="AE210" s="401">
        <v>0</v>
      </c>
      <c r="AF210" s="401">
        <v>0</v>
      </c>
      <c r="AG210" s="401">
        <v>0</v>
      </c>
      <c r="AH210" s="401">
        <v>0</v>
      </c>
      <c r="AI210" s="401">
        <v>0</v>
      </c>
      <c r="AJ210" s="401">
        <v>0</v>
      </c>
      <c r="AK210" s="401">
        <v>0</v>
      </c>
      <c r="AL210" s="401">
        <v>0</v>
      </c>
      <c r="AM210" s="401">
        <v>0</v>
      </c>
      <c r="AN210" s="401">
        <v>0</v>
      </c>
      <c r="AO210" s="401">
        <v>35854</v>
      </c>
      <c r="AP210" s="401">
        <v>396</v>
      </c>
      <c r="AQ210" s="401">
        <v>298</v>
      </c>
      <c r="AR210" s="401">
        <v>0</v>
      </c>
      <c r="AS210" s="401">
        <v>0</v>
      </c>
      <c r="AT210" s="401">
        <v>0</v>
      </c>
      <c r="AU210" s="401">
        <v>3725</v>
      </c>
      <c r="AV210" s="401">
        <v>0</v>
      </c>
      <c r="AW210" s="401">
        <v>0</v>
      </c>
      <c r="AX210" s="401">
        <v>275</v>
      </c>
      <c r="AY210" s="401">
        <v>0</v>
      </c>
      <c r="AZ210" s="401">
        <v>0</v>
      </c>
      <c r="BA210" s="401">
        <v>0</v>
      </c>
      <c r="BB210" s="401">
        <v>0</v>
      </c>
      <c r="BC210" s="401">
        <v>0</v>
      </c>
      <c r="BD210" s="401">
        <v>0</v>
      </c>
      <c r="BE210" s="401">
        <v>0</v>
      </c>
      <c r="BF210" s="401">
        <v>0</v>
      </c>
      <c r="BG210" s="401">
        <v>113</v>
      </c>
      <c r="BH210" s="401">
        <v>0</v>
      </c>
      <c r="BI210" s="401">
        <v>0</v>
      </c>
      <c r="BJ210" s="401">
        <v>1596</v>
      </c>
      <c r="BK210" s="401">
        <v>0</v>
      </c>
      <c r="BL210" s="401">
        <v>0</v>
      </c>
      <c r="BM210" s="401">
        <v>0</v>
      </c>
      <c r="BN210" s="401">
        <v>0</v>
      </c>
      <c r="BO210" s="401">
        <v>0</v>
      </c>
      <c r="BP210" s="401">
        <v>0</v>
      </c>
      <c r="BQ210" s="401">
        <v>0</v>
      </c>
      <c r="BR210" s="401">
        <v>0</v>
      </c>
      <c r="BS210" s="401">
        <v>0</v>
      </c>
      <c r="BT210" s="401">
        <v>0</v>
      </c>
      <c r="BU210" s="401">
        <v>0</v>
      </c>
      <c r="BV210" s="401">
        <v>140</v>
      </c>
      <c r="BW210" s="401">
        <v>0</v>
      </c>
      <c r="BX210" s="401">
        <v>0</v>
      </c>
      <c r="BY210" s="401">
        <v>0</v>
      </c>
      <c r="BZ210" s="401">
        <v>0</v>
      </c>
      <c r="CA210" s="401">
        <v>0</v>
      </c>
      <c r="CB210" s="401">
        <v>0</v>
      </c>
      <c r="CC210" s="401">
        <v>0</v>
      </c>
      <c r="CD210" s="401">
        <v>0</v>
      </c>
      <c r="CE210" s="401">
        <v>20</v>
      </c>
      <c r="CF210" s="401">
        <v>0</v>
      </c>
      <c r="CG210" s="401">
        <v>0</v>
      </c>
      <c r="CH210" s="401">
        <v>0</v>
      </c>
      <c r="CI210" s="401">
        <v>0</v>
      </c>
      <c r="CJ210" s="401">
        <v>0</v>
      </c>
      <c r="CK210" s="401">
        <v>30</v>
      </c>
      <c r="CL210" s="401">
        <v>0</v>
      </c>
      <c r="CM210" s="401">
        <v>0</v>
      </c>
      <c r="CN210" s="401">
        <v>20</v>
      </c>
      <c r="CO210" s="401">
        <v>0</v>
      </c>
      <c r="CP210" s="401">
        <v>0</v>
      </c>
      <c r="CQ210" s="401">
        <v>0</v>
      </c>
      <c r="CR210" s="401">
        <v>0</v>
      </c>
      <c r="CS210" s="401">
        <v>0</v>
      </c>
      <c r="CT210" s="401">
        <v>0</v>
      </c>
      <c r="CU210" s="401">
        <v>0</v>
      </c>
      <c r="CV210" s="401">
        <v>0</v>
      </c>
      <c r="CW210" s="401">
        <v>25</v>
      </c>
      <c r="CX210" s="401">
        <v>0</v>
      </c>
      <c r="CY210" s="401">
        <v>0</v>
      </c>
      <c r="CZ210" s="401">
        <v>0</v>
      </c>
      <c r="DA210" s="401">
        <v>0</v>
      </c>
      <c r="DB210" s="401">
        <v>0</v>
      </c>
      <c r="DC210" s="401">
        <v>0</v>
      </c>
      <c r="DD210" s="401">
        <v>0</v>
      </c>
      <c r="DE210" s="401">
        <v>0</v>
      </c>
      <c r="DF210" s="401">
        <v>0</v>
      </c>
      <c r="DG210" s="401">
        <v>0</v>
      </c>
      <c r="DH210" s="401">
        <v>0</v>
      </c>
      <c r="DI210" s="401">
        <v>3112</v>
      </c>
      <c r="DJ210" s="401">
        <v>0</v>
      </c>
      <c r="DK210" s="401">
        <v>0</v>
      </c>
      <c r="DL210" s="401">
        <v>0</v>
      </c>
      <c r="DM210" s="401">
        <v>0</v>
      </c>
      <c r="DN210" s="401">
        <v>0</v>
      </c>
      <c r="DO210" s="401">
        <v>0</v>
      </c>
      <c r="DP210" s="401">
        <v>0</v>
      </c>
      <c r="DQ210" s="401">
        <v>0</v>
      </c>
      <c r="DR210" s="401">
        <v>2402</v>
      </c>
      <c r="DS210" s="401">
        <v>3333</v>
      </c>
      <c r="DT210" s="401">
        <v>11085</v>
      </c>
      <c r="DU210" s="401">
        <v>28626</v>
      </c>
      <c r="DV210" s="401">
        <v>0</v>
      </c>
      <c r="DW210" s="401">
        <v>215778</v>
      </c>
      <c r="DX210" s="401">
        <v>26485</v>
      </c>
      <c r="DY210" s="401">
        <v>202323</v>
      </c>
      <c r="DZ210" s="401">
        <v>22515</v>
      </c>
      <c r="EA210" s="401">
        <v>0</v>
      </c>
      <c r="EB210" s="401">
        <v>0</v>
      </c>
      <c r="EC210" s="401">
        <v>3000</v>
      </c>
      <c r="ED210" s="401">
        <v>-3970</v>
      </c>
      <c r="EE210" s="401">
        <v>202323</v>
      </c>
      <c r="EF210" s="401">
        <v>22515</v>
      </c>
      <c r="EG210" s="401">
        <v>259000</v>
      </c>
      <c r="EH210" s="401">
        <v>0</v>
      </c>
      <c r="EI210" s="401">
        <v>271000</v>
      </c>
      <c r="EJ210" s="401">
        <v>1000</v>
      </c>
    </row>
    <row r="211" spans="1:140" x14ac:dyDescent="0.35">
      <c r="A211" s="398" t="s">
        <v>1003</v>
      </c>
      <c r="B211" s="401">
        <v>0</v>
      </c>
      <c r="C211" s="401">
        <v>0</v>
      </c>
      <c r="D211" s="401">
        <v>0</v>
      </c>
      <c r="E211" s="401">
        <v>0</v>
      </c>
      <c r="F211" s="401">
        <v>0</v>
      </c>
      <c r="G211" s="401">
        <v>0</v>
      </c>
      <c r="H211" s="401">
        <v>0</v>
      </c>
      <c r="I211" s="401">
        <v>0</v>
      </c>
      <c r="J211" s="401">
        <v>0</v>
      </c>
      <c r="K211" s="401">
        <v>0</v>
      </c>
      <c r="L211" s="401">
        <v>0</v>
      </c>
      <c r="M211" s="401">
        <v>0</v>
      </c>
      <c r="N211" s="401">
        <v>0</v>
      </c>
      <c r="O211" s="401">
        <v>0</v>
      </c>
      <c r="P211" s="401">
        <v>0</v>
      </c>
      <c r="Q211" s="401">
        <v>428</v>
      </c>
      <c r="R211" s="401">
        <v>0</v>
      </c>
      <c r="S211" s="401">
        <v>0</v>
      </c>
      <c r="T211" s="401">
        <v>0</v>
      </c>
      <c r="U211" s="401">
        <v>0</v>
      </c>
      <c r="V211" s="401">
        <v>0</v>
      </c>
      <c r="W211" s="401">
        <v>0</v>
      </c>
      <c r="X211" s="401">
        <v>0</v>
      </c>
      <c r="Y211" s="401">
        <v>0</v>
      </c>
      <c r="Z211" s="401">
        <v>0</v>
      </c>
      <c r="AA211" s="401">
        <v>0</v>
      </c>
      <c r="AB211" s="401">
        <v>0</v>
      </c>
      <c r="AC211" s="401">
        <v>0</v>
      </c>
      <c r="AD211" s="401">
        <v>0</v>
      </c>
      <c r="AE211" s="401">
        <v>0</v>
      </c>
      <c r="AF211" s="401">
        <v>0</v>
      </c>
      <c r="AG211" s="401">
        <v>0</v>
      </c>
      <c r="AH211" s="401">
        <v>0</v>
      </c>
      <c r="AI211" s="401">
        <v>0</v>
      </c>
      <c r="AJ211" s="401">
        <v>0</v>
      </c>
      <c r="AK211" s="401">
        <v>0</v>
      </c>
      <c r="AL211" s="401">
        <v>0</v>
      </c>
      <c r="AM211" s="401">
        <v>0</v>
      </c>
      <c r="AN211" s="401">
        <v>0</v>
      </c>
      <c r="AO211" s="401">
        <v>18701</v>
      </c>
      <c r="AP211" s="401">
        <v>1580</v>
      </c>
      <c r="AQ211" s="401">
        <v>302</v>
      </c>
      <c r="AR211" s="401">
        <v>11794</v>
      </c>
      <c r="AS211" s="401">
        <v>0</v>
      </c>
      <c r="AT211" s="401">
        <v>0</v>
      </c>
      <c r="AU211" s="401">
        <v>350</v>
      </c>
      <c r="AV211" s="401">
        <v>0</v>
      </c>
      <c r="AW211" s="401">
        <v>0</v>
      </c>
      <c r="AX211" s="401">
        <v>5743</v>
      </c>
      <c r="AY211" s="401">
        <v>0</v>
      </c>
      <c r="AZ211" s="401">
        <v>0</v>
      </c>
      <c r="BA211" s="401">
        <v>0</v>
      </c>
      <c r="BB211" s="401">
        <v>0</v>
      </c>
      <c r="BC211" s="401">
        <v>0</v>
      </c>
      <c r="BD211" s="401">
        <v>0</v>
      </c>
      <c r="BE211" s="401">
        <v>0</v>
      </c>
      <c r="BF211" s="401">
        <v>0</v>
      </c>
      <c r="BG211" s="401">
        <v>0</v>
      </c>
      <c r="BH211" s="401">
        <v>0</v>
      </c>
      <c r="BI211" s="401">
        <v>0</v>
      </c>
      <c r="BJ211" s="401">
        <v>0</v>
      </c>
      <c r="BK211" s="401">
        <v>0</v>
      </c>
      <c r="BL211" s="401">
        <v>0</v>
      </c>
      <c r="BM211" s="401">
        <v>0</v>
      </c>
      <c r="BN211" s="401">
        <v>0</v>
      </c>
      <c r="BO211" s="401">
        <v>0</v>
      </c>
      <c r="BP211" s="401">
        <v>0</v>
      </c>
      <c r="BQ211" s="401">
        <v>0</v>
      </c>
      <c r="BR211" s="401">
        <v>0</v>
      </c>
      <c r="BS211" s="401">
        <v>0</v>
      </c>
      <c r="BT211" s="401">
        <v>0</v>
      </c>
      <c r="BU211" s="401">
        <v>0</v>
      </c>
      <c r="BV211" s="401">
        <v>316</v>
      </c>
      <c r="BW211" s="401">
        <v>0</v>
      </c>
      <c r="BX211" s="401">
        <v>0</v>
      </c>
      <c r="BY211" s="401">
        <v>0</v>
      </c>
      <c r="BZ211" s="401">
        <v>0</v>
      </c>
      <c r="CA211" s="401">
        <v>0</v>
      </c>
      <c r="CB211" s="401">
        <v>0</v>
      </c>
      <c r="CC211" s="401">
        <v>0</v>
      </c>
      <c r="CD211" s="401">
        <v>0</v>
      </c>
      <c r="CE211" s="401">
        <v>0</v>
      </c>
      <c r="CF211" s="401">
        <v>0</v>
      </c>
      <c r="CG211" s="401">
        <v>0</v>
      </c>
      <c r="CH211" s="401">
        <v>0</v>
      </c>
      <c r="CI211" s="401">
        <v>0</v>
      </c>
      <c r="CJ211" s="401">
        <v>0</v>
      </c>
      <c r="CK211" s="401">
        <v>0</v>
      </c>
      <c r="CL211" s="401">
        <v>0</v>
      </c>
      <c r="CM211" s="401">
        <v>0</v>
      </c>
      <c r="CN211" s="401">
        <v>0</v>
      </c>
      <c r="CO211" s="401">
        <v>0</v>
      </c>
      <c r="CP211" s="401">
        <v>0</v>
      </c>
      <c r="CQ211" s="401">
        <v>0</v>
      </c>
      <c r="CR211" s="401">
        <v>0</v>
      </c>
      <c r="CS211" s="401">
        <v>0</v>
      </c>
      <c r="CT211" s="401">
        <v>0</v>
      </c>
      <c r="CU211" s="401">
        <v>0</v>
      </c>
      <c r="CV211" s="401">
        <v>0</v>
      </c>
      <c r="CW211" s="401">
        <v>0</v>
      </c>
      <c r="CX211" s="401">
        <v>0</v>
      </c>
      <c r="CY211" s="401">
        <v>0</v>
      </c>
      <c r="CZ211" s="401">
        <v>0</v>
      </c>
      <c r="DA211" s="401">
        <v>0</v>
      </c>
      <c r="DB211" s="401">
        <v>0</v>
      </c>
      <c r="DC211" s="401">
        <v>0</v>
      </c>
      <c r="DD211" s="401">
        <v>0</v>
      </c>
      <c r="DE211" s="401">
        <v>0</v>
      </c>
      <c r="DF211" s="401">
        <v>0</v>
      </c>
      <c r="DG211" s="401">
        <v>0</v>
      </c>
      <c r="DH211" s="401">
        <v>0</v>
      </c>
      <c r="DI211" s="401">
        <v>259</v>
      </c>
      <c r="DJ211" s="401">
        <v>0</v>
      </c>
      <c r="DK211" s="401">
        <v>0</v>
      </c>
      <c r="DL211" s="401">
        <v>0</v>
      </c>
      <c r="DM211" s="401">
        <v>0</v>
      </c>
      <c r="DN211" s="401">
        <v>0</v>
      </c>
      <c r="DO211" s="401">
        <v>0</v>
      </c>
      <c r="DP211" s="401">
        <v>0</v>
      </c>
      <c r="DQ211" s="401">
        <v>0</v>
      </c>
      <c r="DR211" s="401">
        <v>16440</v>
      </c>
      <c r="DS211" s="401">
        <v>552</v>
      </c>
      <c r="DT211" s="401">
        <v>5901</v>
      </c>
      <c r="DU211" s="401">
        <v>16278</v>
      </c>
      <c r="DV211" s="401">
        <v>0</v>
      </c>
      <c r="DW211" s="401">
        <v>73911</v>
      </c>
      <c r="DX211" s="401">
        <v>21394</v>
      </c>
      <c r="DY211" s="401">
        <v>35460</v>
      </c>
      <c r="DZ211" s="401">
        <v>0</v>
      </c>
      <c r="EA211" s="401">
        <v>0</v>
      </c>
      <c r="EB211" s="401">
        <v>0</v>
      </c>
      <c r="EC211" s="401">
        <v>38000</v>
      </c>
      <c r="ED211" s="401">
        <v>-2000</v>
      </c>
      <c r="EE211" s="401">
        <v>35460</v>
      </c>
      <c r="EF211" s="401">
        <v>0</v>
      </c>
      <c r="EG211" s="401">
        <v>78000</v>
      </c>
      <c r="EH211" s="401">
        <v>0</v>
      </c>
      <c r="EI211" s="401">
        <v>83000</v>
      </c>
      <c r="EJ211" s="401">
        <v>0</v>
      </c>
    </row>
    <row r="212" spans="1:140" x14ac:dyDescent="0.35">
      <c r="A212" s="398" t="s">
        <v>1196</v>
      </c>
      <c r="B212" s="401">
        <v>0</v>
      </c>
      <c r="C212" s="401">
        <v>3050</v>
      </c>
      <c r="D212" s="401">
        <v>0</v>
      </c>
      <c r="E212" s="401">
        <v>0</v>
      </c>
      <c r="F212" s="401">
        <v>0</v>
      </c>
      <c r="G212" s="401">
        <v>0</v>
      </c>
      <c r="H212" s="401">
        <v>0</v>
      </c>
      <c r="I212" s="401">
        <v>0</v>
      </c>
      <c r="J212" s="401">
        <v>0</v>
      </c>
      <c r="K212" s="401">
        <v>0</v>
      </c>
      <c r="L212" s="401">
        <v>0</v>
      </c>
      <c r="M212" s="401">
        <v>0</v>
      </c>
      <c r="N212" s="401">
        <v>0</v>
      </c>
      <c r="O212" s="401">
        <v>0</v>
      </c>
      <c r="P212" s="401">
        <v>0</v>
      </c>
      <c r="Q212" s="401">
        <v>515</v>
      </c>
      <c r="R212" s="401">
        <v>0</v>
      </c>
      <c r="S212" s="401">
        <v>0</v>
      </c>
      <c r="T212" s="401">
        <v>0</v>
      </c>
      <c r="U212" s="401">
        <v>0</v>
      </c>
      <c r="V212" s="401">
        <v>0</v>
      </c>
      <c r="W212" s="401">
        <v>0</v>
      </c>
      <c r="X212" s="401">
        <v>0</v>
      </c>
      <c r="Y212" s="401">
        <v>0</v>
      </c>
      <c r="Z212" s="401">
        <v>0</v>
      </c>
      <c r="AA212" s="401">
        <v>0</v>
      </c>
      <c r="AB212" s="401">
        <v>0</v>
      </c>
      <c r="AC212" s="401">
        <v>0</v>
      </c>
      <c r="AD212" s="401">
        <v>0</v>
      </c>
      <c r="AE212" s="401">
        <v>0</v>
      </c>
      <c r="AF212" s="401">
        <v>0</v>
      </c>
      <c r="AG212" s="401">
        <v>0</v>
      </c>
      <c r="AH212" s="401">
        <v>0</v>
      </c>
      <c r="AI212" s="401">
        <v>0</v>
      </c>
      <c r="AJ212" s="401">
        <v>0</v>
      </c>
      <c r="AK212" s="401">
        <v>0</v>
      </c>
      <c r="AL212" s="401">
        <v>0</v>
      </c>
      <c r="AM212" s="401">
        <v>0</v>
      </c>
      <c r="AN212" s="401">
        <v>0</v>
      </c>
      <c r="AO212" s="401">
        <v>2523</v>
      </c>
      <c r="AP212" s="401">
        <v>4839</v>
      </c>
      <c r="AQ212" s="401">
        <v>0</v>
      </c>
      <c r="AR212" s="401">
        <v>0</v>
      </c>
      <c r="AS212" s="401">
        <v>0</v>
      </c>
      <c r="AT212" s="401">
        <v>0</v>
      </c>
      <c r="AU212" s="401">
        <v>2300</v>
      </c>
      <c r="AV212" s="401">
        <v>70</v>
      </c>
      <c r="AW212" s="401">
        <v>0</v>
      </c>
      <c r="AX212" s="401">
        <v>20</v>
      </c>
      <c r="AY212" s="401">
        <v>0</v>
      </c>
      <c r="AZ212" s="401">
        <v>0</v>
      </c>
      <c r="BA212" s="401">
        <v>0</v>
      </c>
      <c r="BB212" s="401">
        <v>0</v>
      </c>
      <c r="BC212" s="401">
        <v>0</v>
      </c>
      <c r="BD212" s="401">
        <v>0</v>
      </c>
      <c r="BE212" s="401">
        <v>0</v>
      </c>
      <c r="BF212" s="401">
        <v>0</v>
      </c>
      <c r="BG212" s="401">
        <v>18</v>
      </c>
      <c r="BH212" s="401">
        <v>0</v>
      </c>
      <c r="BI212" s="401">
        <v>0</v>
      </c>
      <c r="BJ212" s="401">
        <v>91</v>
      </c>
      <c r="BK212" s="401">
        <v>0</v>
      </c>
      <c r="BL212" s="401">
        <v>0</v>
      </c>
      <c r="BM212" s="401">
        <v>17</v>
      </c>
      <c r="BN212" s="401">
        <v>0</v>
      </c>
      <c r="BO212" s="401">
        <v>0</v>
      </c>
      <c r="BP212" s="401">
        <v>10</v>
      </c>
      <c r="BQ212" s="401">
        <v>0</v>
      </c>
      <c r="BR212" s="401">
        <v>0</v>
      </c>
      <c r="BS212" s="401">
        <v>0</v>
      </c>
      <c r="BT212" s="401">
        <v>0</v>
      </c>
      <c r="BU212" s="401">
        <v>0</v>
      </c>
      <c r="BV212" s="401">
        <v>2319</v>
      </c>
      <c r="BW212" s="401">
        <v>14276</v>
      </c>
      <c r="BX212" s="401">
        <v>0</v>
      </c>
      <c r="BY212" s="401">
        <v>0</v>
      </c>
      <c r="BZ212" s="401">
        <v>0</v>
      </c>
      <c r="CA212" s="401">
        <v>0</v>
      </c>
      <c r="CB212" s="401">
        <v>495</v>
      </c>
      <c r="CC212" s="401">
        <v>0</v>
      </c>
      <c r="CD212" s="401">
        <v>0</v>
      </c>
      <c r="CE212" s="401">
        <v>3755</v>
      </c>
      <c r="CF212" s="401">
        <v>0</v>
      </c>
      <c r="CG212" s="401">
        <v>0</v>
      </c>
      <c r="CH212" s="401">
        <v>0</v>
      </c>
      <c r="CI212" s="401">
        <v>0</v>
      </c>
      <c r="CJ212" s="401">
        <v>0</v>
      </c>
      <c r="CK212" s="401">
        <v>622</v>
      </c>
      <c r="CL212" s="401">
        <v>0</v>
      </c>
      <c r="CM212" s="401">
        <v>0</v>
      </c>
      <c r="CN212" s="401">
        <v>0</v>
      </c>
      <c r="CO212" s="401">
        <v>0</v>
      </c>
      <c r="CP212" s="401">
        <v>0</v>
      </c>
      <c r="CQ212" s="401">
        <v>0</v>
      </c>
      <c r="CR212" s="401">
        <v>0</v>
      </c>
      <c r="CS212" s="401">
        <v>0</v>
      </c>
      <c r="CT212" s="401">
        <v>0</v>
      </c>
      <c r="CU212" s="401">
        <v>0</v>
      </c>
      <c r="CV212" s="401">
        <v>0</v>
      </c>
      <c r="CW212" s="401">
        <v>4237</v>
      </c>
      <c r="CX212" s="401">
        <v>0</v>
      </c>
      <c r="CY212" s="401">
        <v>0</v>
      </c>
      <c r="CZ212" s="401">
        <v>0</v>
      </c>
      <c r="DA212" s="401">
        <v>0</v>
      </c>
      <c r="DB212" s="401">
        <v>0</v>
      </c>
      <c r="DC212" s="401">
        <v>0</v>
      </c>
      <c r="DD212" s="401">
        <v>0</v>
      </c>
      <c r="DE212" s="401">
        <v>0</v>
      </c>
      <c r="DF212" s="401">
        <v>0</v>
      </c>
      <c r="DG212" s="401">
        <v>0</v>
      </c>
      <c r="DH212" s="401">
        <v>0</v>
      </c>
      <c r="DI212" s="401">
        <v>1326</v>
      </c>
      <c r="DJ212" s="401">
        <v>473</v>
      </c>
      <c r="DK212" s="401">
        <v>0</v>
      </c>
      <c r="DL212" s="401">
        <v>157</v>
      </c>
      <c r="DM212" s="401">
        <v>24</v>
      </c>
      <c r="DN212" s="401">
        <v>0</v>
      </c>
      <c r="DO212" s="401">
        <v>0</v>
      </c>
      <c r="DP212" s="401">
        <v>0</v>
      </c>
      <c r="DQ212" s="401">
        <v>0</v>
      </c>
      <c r="DR212" s="401">
        <v>20536.3</v>
      </c>
      <c r="DS212" s="401">
        <v>0</v>
      </c>
      <c r="DT212" s="401">
        <v>20601</v>
      </c>
      <c r="DU212" s="401">
        <v>0</v>
      </c>
      <c r="DV212" s="401">
        <v>0</v>
      </c>
      <c r="DW212" s="401">
        <v>-1</v>
      </c>
      <c r="DX212" s="401">
        <v>1372</v>
      </c>
      <c r="DY212" s="401">
        <v>0</v>
      </c>
      <c r="DZ212" s="401">
        <v>0</v>
      </c>
      <c r="EA212" s="401">
        <v>0</v>
      </c>
      <c r="EB212" s="401">
        <v>0</v>
      </c>
      <c r="EC212" s="401">
        <v>98000</v>
      </c>
      <c r="ED212" s="401">
        <v>-8850</v>
      </c>
      <c r="EE212" s="401">
        <v>0</v>
      </c>
      <c r="EF212" s="401">
        <v>0</v>
      </c>
      <c r="EG212" s="401">
        <v>12000</v>
      </c>
      <c r="EH212" s="401">
        <v>0</v>
      </c>
      <c r="EI212" s="401">
        <v>25000</v>
      </c>
      <c r="EJ212" s="401">
        <v>0</v>
      </c>
    </row>
    <row r="213" spans="1:140" x14ac:dyDescent="0.35">
      <c r="A213" s="398" t="s">
        <v>1223</v>
      </c>
      <c r="B213" s="401">
        <v>0</v>
      </c>
      <c r="C213" s="401">
        <v>0</v>
      </c>
      <c r="D213" s="401">
        <v>0</v>
      </c>
      <c r="E213" s="401">
        <v>0</v>
      </c>
      <c r="F213" s="401">
        <v>0</v>
      </c>
      <c r="G213" s="401">
        <v>0</v>
      </c>
      <c r="H213" s="401">
        <v>0</v>
      </c>
      <c r="I213" s="401">
        <v>0</v>
      </c>
      <c r="J213" s="401">
        <v>0</v>
      </c>
      <c r="K213" s="401">
        <v>0</v>
      </c>
      <c r="L213" s="401">
        <v>0</v>
      </c>
      <c r="M213" s="401">
        <v>0</v>
      </c>
      <c r="N213" s="401">
        <v>0</v>
      </c>
      <c r="O213" s="401">
        <v>0</v>
      </c>
      <c r="P213" s="401">
        <v>0</v>
      </c>
      <c r="Q213" s="401">
        <v>0</v>
      </c>
      <c r="R213" s="401">
        <v>0</v>
      </c>
      <c r="S213" s="401">
        <v>0</v>
      </c>
      <c r="T213" s="401">
        <v>0</v>
      </c>
      <c r="U213" s="401">
        <v>0</v>
      </c>
      <c r="V213" s="401">
        <v>0</v>
      </c>
      <c r="W213" s="401">
        <v>0</v>
      </c>
      <c r="X213" s="401">
        <v>0</v>
      </c>
      <c r="Y213" s="401">
        <v>0</v>
      </c>
      <c r="Z213" s="401">
        <v>0</v>
      </c>
      <c r="AA213" s="401">
        <v>0</v>
      </c>
      <c r="AB213" s="401">
        <v>0</v>
      </c>
      <c r="AC213" s="401">
        <v>0</v>
      </c>
      <c r="AD213" s="401">
        <v>0</v>
      </c>
      <c r="AE213" s="401">
        <v>0</v>
      </c>
      <c r="AF213" s="401">
        <v>0</v>
      </c>
      <c r="AG213" s="401">
        <v>0</v>
      </c>
      <c r="AH213" s="401">
        <v>0</v>
      </c>
      <c r="AI213" s="401">
        <v>0</v>
      </c>
      <c r="AJ213" s="401">
        <v>0</v>
      </c>
      <c r="AK213" s="401">
        <v>0</v>
      </c>
      <c r="AL213" s="401">
        <v>0</v>
      </c>
      <c r="AM213" s="401">
        <v>0</v>
      </c>
      <c r="AN213" s="401">
        <v>0</v>
      </c>
      <c r="AO213" s="401">
        <v>45292</v>
      </c>
      <c r="AP213" s="401">
        <v>1067</v>
      </c>
      <c r="AQ213" s="401">
        <v>3200</v>
      </c>
      <c r="AR213" s="401">
        <v>130</v>
      </c>
      <c r="AS213" s="401">
        <v>0</v>
      </c>
      <c r="AT213" s="401">
        <v>0</v>
      </c>
      <c r="AU213" s="401">
        <v>291</v>
      </c>
      <c r="AV213" s="401">
        <v>0</v>
      </c>
      <c r="AW213" s="401">
        <v>0</v>
      </c>
      <c r="AX213" s="401">
        <v>69</v>
      </c>
      <c r="AY213" s="401">
        <v>0</v>
      </c>
      <c r="AZ213" s="401">
        <v>0</v>
      </c>
      <c r="BA213" s="401">
        <v>0</v>
      </c>
      <c r="BB213" s="401">
        <v>0</v>
      </c>
      <c r="BC213" s="401">
        <v>0</v>
      </c>
      <c r="BD213" s="401">
        <v>0</v>
      </c>
      <c r="BE213" s="401">
        <v>0</v>
      </c>
      <c r="BF213" s="401">
        <v>0</v>
      </c>
      <c r="BG213" s="401">
        <v>165</v>
      </c>
      <c r="BH213" s="401">
        <v>0</v>
      </c>
      <c r="BI213" s="401">
        <v>0</v>
      </c>
      <c r="BJ213" s="401">
        <v>0</v>
      </c>
      <c r="BK213" s="401">
        <v>0</v>
      </c>
      <c r="BL213" s="401">
        <v>0</v>
      </c>
      <c r="BM213" s="401">
        <v>0</v>
      </c>
      <c r="BN213" s="401">
        <v>0</v>
      </c>
      <c r="BO213" s="401">
        <v>0</v>
      </c>
      <c r="BP213" s="401">
        <v>200</v>
      </c>
      <c r="BQ213" s="401">
        <v>0</v>
      </c>
      <c r="BR213" s="401">
        <v>0</v>
      </c>
      <c r="BS213" s="401">
        <v>0</v>
      </c>
      <c r="BT213" s="401">
        <v>0</v>
      </c>
      <c r="BU213" s="401">
        <v>0</v>
      </c>
      <c r="BV213" s="401">
        <v>0</v>
      </c>
      <c r="BW213" s="401">
        <v>0</v>
      </c>
      <c r="BX213" s="401">
        <v>0</v>
      </c>
      <c r="BY213" s="401">
        <v>0</v>
      </c>
      <c r="BZ213" s="401">
        <v>0</v>
      </c>
      <c r="CA213" s="401">
        <v>0</v>
      </c>
      <c r="CB213" s="401">
        <v>0</v>
      </c>
      <c r="CC213" s="401">
        <v>0</v>
      </c>
      <c r="CD213" s="401">
        <v>0</v>
      </c>
      <c r="CE213" s="401">
        <v>0</v>
      </c>
      <c r="CF213" s="401">
        <v>0</v>
      </c>
      <c r="CG213" s="401">
        <v>0</v>
      </c>
      <c r="CH213" s="401">
        <v>0</v>
      </c>
      <c r="CI213" s="401">
        <v>0</v>
      </c>
      <c r="CJ213" s="401">
        <v>0</v>
      </c>
      <c r="CK213" s="401">
        <v>0</v>
      </c>
      <c r="CL213" s="401">
        <v>0</v>
      </c>
      <c r="CM213" s="401">
        <v>0</v>
      </c>
      <c r="CN213" s="401">
        <v>0</v>
      </c>
      <c r="CO213" s="401">
        <v>0</v>
      </c>
      <c r="CP213" s="401">
        <v>0</v>
      </c>
      <c r="CQ213" s="401">
        <v>0</v>
      </c>
      <c r="CR213" s="401">
        <v>0</v>
      </c>
      <c r="CS213" s="401">
        <v>0</v>
      </c>
      <c r="CT213" s="401">
        <v>0</v>
      </c>
      <c r="CU213" s="401">
        <v>0</v>
      </c>
      <c r="CV213" s="401">
        <v>0</v>
      </c>
      <c r="CW213" s="401">
        <v>5869</v>
      </c>
      <c r="CX213" s="401">
        <v>770</v>
      </c>
      <c r="CY213" s="401">
        <v>0</v>
      </c>
      <c r="CZ213" s="401">
        <v>0</v>
      </c>
      <c r="DA213" s="401">
        <v>0</v>
      </c>
      <c r="DB213" s="401">
        <v>0</v>
      </c>
      <c r="DC213" s="401">
        <v>0</v>
      </c>
      <c r="DD213" s="401">
        <v>0</v>
      </c>
      <c r="DE213" s="401">
        <v>0</v>
      </c>
      <c r="DF213" s="401">
        <v>0</v>
      </c>
      <c r="DG213" s="401">
        <v>0</v>
      </c>
      <c r="DH213" s="401">
        <v>0</v>
      </c>
      <c r="DI213" s="401">
        <v>3469</v>
      </c>
      <c r="DJ213" s="401">
        <v>0</v>
      </c>
      <c r="DK213" s="401">
        <v>0</v>
      </c>
      <c r="DL213" s="401">
        <v>339</v>
      </c>
      <c r="DM213" s="401">
        <v>0</v>
      </c>
      <c r="DN213" s="401">
        <v>0</v>
      </c>
      <c r="DO213" s="401">
        <v>0</v>
      </c>
      <c r="DP213" s="401">
        <v>0</v>
      </c>
      <c r="DQ213" s="401">
        <v>0</v>
      </c>
      <c r="DR213" s="401">
        <v>18904</v>
      </c>
      <c r="DS213" s="401">
        <v>14399</v>
      </c>
      <c r="DT213" s="401">
        <v>20953</v>
      </c>
      <c r="DU213" s="401">
        <v>11952</v>
      </c>
      <c r="DV213" s="401">
        <v>0</v>
      </c>
      <c r="DW213" s="401">
        <v>258978</v>
      </c>
      <c r="DX213" s="401">
        <v>-1162</v>
      </c>
      <c r="DY213" s="401">
        <v>227325</v>
      </c>
      <c r="DZ213" s="401">
        <v>-10000</v>
      </c>
      <c r="EA213" s="401">
        <v>13</v>
      </c>
      <c r="EB213" s="401">
        <v>-6</v>
      </c>
      <c r="EC213" s="401">
        <v>16419</v>
      </c>
      <c r="ED213" s="401">
        <v>-34756</v>
      </c>
      <c r="EE213" s="401">
        <v>227338</v>
      </c>
      <c r="EF213" s="401">
        <v>-10006</v>
      </c>
      <c r="EG213" s="401">
        <v>237338</v>
      </c>
      <c r="EH213" s="401">
        <v>-12006</v>
      </c>
      <c r="EI213" s="401">
        <v>257338</v>
      </c>
      <c r="EJ213" s="401">
        <v>-12006</v>
      </c>
    </row>
    <row r="214" spans="1:140" x14ac:dyDescent="0.35">
      <c r="A214" s="398" t="s">
        <v>1499</v>
      </c>
      <c r="B214" s="401">
        <v>0</v>
      </c>
      <c r="C214" s="401">
        <v>0</v>
      </c>
      <c r="D214" s="401">
        <v>0</v>
      </c>
      <c r="E214" s="401">
        <v>0</v>
      </c>
      <c r="F214" s="401">
        <v>0</v>
      </c>
      <c r="G214" s="401">
        <v>0</v>
      </c>
      <c r="H214" s="401">
        <v>0</v>
      </c>
      <c r="I214" s="401">
        <v>0</v>
      </c>
      <c r="J214" s="401">
        <v>0</v>
      </c>
      <c r="K214" s="401">
        <v>0</v>
      </c>
      <c r="L214" s="401">
        <v>0</v>
      </c>
      <c r="M214" s="401">
        <v>0</v>
      </c>
      <c r="N214" s="401">
        <v>12</v>
      </c>
      <c r="O214" s="401">
        <v>0</v>
      </c>
      <c r="P214" s="401">
        <v>0</v>
      </c>
      <c r="Q214" s="401">
        <v>455</v>
      </c>
      <c r="R214" s="401">
        <v>0</v>
      </c>
      <c r="S214" s="401">
        <v>0</v>
      </c>
      <c r="T214" s="401">
        <v>0</v>
      </c>
      <c r="U214" s="401">
        <v>0</v>
      </c>
      <c r="V214" s="401">
        <v>0</v>
      </c>
      <c r="W214" s="401">
        <v>0</v>
      </c>
      <c r="X214" s="401">
        <v>0</v>
      </c>
      <c r="Y214" s="401">
        <v>0</v>
      </c>
      <c r="Z214" s="401">
        <v>0</v>
      </c>
      <c r="AA214" s="401">
        <v>0</v>
      </c>
      <c r="AB214" s="401">
        <v>0</v>
      </c>
      <c r="AC214" s="401">
        <v>0</v>
      </c>
      <c r="AD214" s="401">
        <v>0</v>
      </c>
      <c r="AE214" s="401">
        <v>0</v>
      </c>
      <c r="AF214" s="401">
        <v>0</v>
      </c>
      <c r="AG214" s="401">
        <v>0</v>
      </c>
      <c r="AH214" s="401">
        <v>0</v>
      </c>
      <c r="AI214" s="401">
        <v>0</v>
      </c>
      <c r="AJ214" s="401">
        <v>0</v>
      </c>
      <c r="AK214" s="401">
        <v>0</v>
      </c>
      <c r="AL214" s="401">
        <v>0</v>
      </c>
      <c r="AM214" s="401">
        <v>0</v>
      </c>
      <c r="AN214" s="401">
        <v>0</v>
      </c>
      <c r="AO214" s="401">
        <v>250</v>
      </c>
      <c r="AP214" s="401">
        <v>1904</v>
      </c>
      <c r="AQ214" s="401">
        <v>0</v>
      </c>
      <c r="AR214" s="401">
        <v>660</v>
      </c>
      <c r="AS214" s="401">
        <v>0</v>
      </c>
      <c r="AT214" s="401">
        <v>0</v>
      </c>
      <c r="AU214" s="401">
        <v>455</v>
      </c>
      <c r="AV214" s="401">
        <v>0</v>
      </c>
      <c r="AW214" s="401">
        <v>0</v>
      </c>
      <c r="AX214" s="401">
        <v>37</v>
      </c>
      <c r="AY214" s="401">
        <v>0</v>
      </c>
      <c r="AZ214" s="401">
        <v>0</v>
      </c>
      <c r="BA214" s="401">
        <v>0</v>
      </c>
      <c r="BB214" s="401">
        <v>0</v>
      </c>
      <c r="BC214" s="401">
        <v>0</v>
      </c>
      <c r="BD214" s="401">
        <v>0</v>
      </c>
      <c r="BE214" s="401">
        <v>0</v>
      </c>
      <c r="BF214" s="401">
        <v>0</v>
      </c>
      <c r="BG214" s="401">
        <v>6</v>
      </c>
      <c r="BH214" s="401">
        <v>0</v>
      </c>
      <c r="BI214" s="401">
        <v>0</v>
      </c>
      <c r="BJ214" s="401">
        <v>0</v>
      </c>
      <c r="BK214" s="401">
        <v>0</v>
      </c>
      <c r="BL214" s="401">
        <v>0</v>
      </c>
      <c r="BM214" s="401">
        <v>0</v>
      </c>
      <c r="BN214" s="401">
        <v>0</v>
      </c>
      <c r="BO214" s="401">
        <v>0</v>
      </c>
      <c r="BP214" s="401">
        <v>0</v>
      </c>
      <c r="BQ214" s="401">
        <v>0</v>
      </c>
      <c r="BR214" s="401">
        <v>0</v>
      </c>
      <c r="BS214" s="401">
        <v>0</v>
      </c>
      <c r="BT214" s="401">
        <v>0</v>
      </c>
      <c r="BU214" s="401">
        <v>0</v>
      </c>
      <c r="BV214" s="401">
        <v>0</v>
      </c>
      <c r="BW214" s="401">
        <v>0</v>
      </c>
      <c r="BX214" s="401">
        <v>0</v>
      </c>
      <c r="BY214" s="401">
        <v>0</v>
      </c>
      <c r="BZ214" s="401">
        <v>0</v>
      </c>
      <c r="CA214" s="401">
        <v>0</v>
      </c>
      <c r="CB214" s="401">
        <v>120</v>
      </c>
      <c r="CC214" s="401">
        <v>0</v>
      </c>
      <c r="CD214" s="401">
        <v>0</v>
      </c>
      <c r="CE214" s="401">
        <v>899</v>
      </c>
      <c r="CF214" s="401">
        <v>0</v>
      </c>
      <c r="CG214" s="401">
        <v>0</v>
      </c>
      <c r="CH214" s="401">
        <v>0</v>
      </c>
      <c r="CI214" s="401">
        <v>0</v>
      </c>
      <c r="CJ214" s="401">
        <v>0</v>
      </c>
      <c r="CK214" s="401">
        <v>0</v>
      </c>
      <c r="CL214" s="401">
        <v>0</v>
      </c>
      <c r="CM214" s="401">
        <v>0</v>
      </c>
      <c r="CN214" s="401">
        <v>0</v>
      </c>
      <c r="CO214" s="401">
        <v>0</v>
      </c>
      <c r="CP214" s="401">
        <v>0</v>
      </c>
      <c r="CQ214" s="401">
        <v>0</v>
      </c>
      <c r="CR214" s="401">
        <v>0</v>
      </c>
      <c r="CS214" s="401">
        <v>0</v>
      </c>
      <c r="CT214" s="401">
        <v>300</v>
      </c>
      <c r="CU214" s="401">
        <v>0</v>
      </c>
      <c r="CV214" s="401">
        <v>0</v>
      </c>
      <c r="CW214" s="401">
        <v>2368</v>
      </c>
      <c r="CX214" s="401">
        <v>0</v>
      </c>
      <c r="CY214" s="401">
        <v>0</v>
      </c>
      <c r="CZ214" s="401">
        <v>0</v>
      </c>
      <c r="DA214" s="401">
        <v>0</v>
      </c>
      <c r="DB214" s="401">
        <v>0</v>
      </c>
      <c r="DC214" s="401">
        <v>0</v>
      </c>
      <c r="DD214" s="401">
        <v>0</v>
      </c>
      <c r="DE214" s="401">
        <v>0</v>
      </c>
      <c r="DF214" s="401">
        <v>0</v>
      </c>
      <c r="DG214" s="401">
        <v>0</v>
      </c>
      <c r="DH214" s="401">
        <v>0</v>
      </c>
      <c r="DI214" s="401">
        <v>2234</v>
      </c>
      <c r="DJ214" s="401">
        <v>841</v>
      </c>
      <c r="DK214" s="401">
        <v>0</v>
      </c>
      <c r="DL214" s="401">
        <v>0</v>
      </c>
      <c r="DM214" s="401">
        <v>0</v>
      </c>
      <c r="DN214" s="401">
        <v>0</v>
      </c>
      <c r="DO214" s="401">
        <v>0</v>
      </c>
      <c r="DP214" s="401">
        <v>0</v>
      </c>
      <c r="DQ214" s="401">
        <v>0</v>
      </c>
      <c r="DR214" s="401">
        <v>3336</v>
      </c>
      <c r="DS214" s="401">
        <v>412</v>
      </c>
      <c r="DT214" s="401">
        <v>6793</v>
      </c>
      <c r="DU214" s="401">
        <v>0</v>
      </c>
      <c r="DV214" s="401">
        <v>0</v>
      </c>
      <c r="DW214" s="401">
        <v>33007</v>
      </c>
      <c r="DX214" s="401">
        <v>-1178</v>
      </c>
      <c r="DY214" s="401">
        <v>0</v>
      </c>
      <c r="DZ214" s="401">
        <v>0</v>
      </c>
      <c r="EA214" s="401">
        <v>0</v>
      </c>
      <c r="EB214" s="401">
        <v>0</v>
      </c>
      <c r="EC214" s="401">
        <v>64105</v>
      </c>
      <c r="ED214" s="401">
        <v>-5466</v>
      </c>
      <c r="EE214" s="401">
        <v>0</v>
      </c>
      <c r="EF214" s="401">
        <v>0</v>
      </c>
      <c r="EG214" s="401">
        <v>0</v>
      </c>
      <c r="EH214" s="401">
        <v>0</v>
      </c>
      <c r="EI214" s="401">
        <v>21000</v>
      </c>
      <c r="EJ214" s="401">
        <v>0</v>
      </c>
    </row>
    <row r="215" spans="1:140" x14ac:dyDescent="0.35">
      <c r="A215" s="398" t="s">
        <v>1663</v>
      </c>
      <c r="B215" s="401">
        <v>0</v>
      </c>
      <c r="C215" s="401">
        <v>0</v>
      </c>
      <c r="D215" s="401">
        <v>0</v>
      </c>
      <c r="E215" s="401">
        <v>0</v>
      </c>
      <c r="F215" s="401">
        <v>0</v>
      </c>
      <c r="G215" s="401">
        <v>0</v>
      </c>
      <c r="H215" s="401">
        <v>0</v>
      </c>
      <c r="I215" s="401">
        <v>0</v>
      </c>
      <c r="J215" s="401">
        <v>0</v>
      </c>
      <c r="K215" s="401">
        <v>0</v>
      </c>
      <c r="L215" s="401">
        <v>0</v>
      </c>
      <c r="M215" s="401">
        <v>0</v>
      </c>
      <c r="N215" s="401">
        <v>0</v>
      </c>
      <c r="O215" s="401">
        <v>0</v>
      </c>
      <c r="P215" s="401">
        <v>0</v>
      </c>
      <c r="Q215" s="401">
        <v>0</v>
      </c>
      <c r="R215" s="401">
        <v>0</v>
      </c>
      <c r="S215" s="401">
        <v>0</v>
      </c>
      <c r="T215" s="401">
        <v>0</v>
      </c>
      <c r="U215" s="401">
        <v>0</v>
      </c>
      <c r="V215" s="401">
        <v>0</v>
      </c>
      <c r="W215" s="401">
        <v>0</v>
      </c>
      <c r="X215" s="401">
        <v>0</v>
      </c>
      <c r="Y215" s="401">
        <v>0</v>
      </c>
      <c r="Z215" s="401">
        <v>0</v>
      </c>
      <c r="AA215" s="401">
        <v>0</v>
      </c>
      <c r="AB215" s="401">
        <v>0</v>
      </c>
      <c r="AC215" s="401">
        <v>0</v>
      </c>
      <c r="AD215" s="401">
        <v>0</v>
      </c>
      <c r="AE215" s="401">
        <v>0</v>
      </c>
      <c r="AF215" s="401">
        <v>0</v>
      </c>
      <c r="AG215" s="401">
        <v>0</v>
      </c>
      <c r="AH215" s="401">
        <v>0</v>
      </c>
      <c r="AI215" s="401">
        <v>0</v>
      </c>
      <c r="AJ215" s="401">
        <v>0</v>
      </c>
      <c r="AK215" s="401">
        <v>0</v>
      </c>
      <c r="AL215" s="401">
        <v>0</v>
      </c>
      <c r="AM215" s="401">
        <v>0</v>
      </c>
      <c r="AN215" s="401">
        <v>0</v>
      </c>
      <c r="AO215" s="401">
        <v>489</v>
      </c>
      <c r="AP215" s="401">
        <v>900</v>
      </c>
      <c r="AQ215" s="401">
        <v>0</v>
      </c>
      <c r="AR215" s="401">
        <v>0</v>
      </c>
      <c r="AS215" s="401">
        <v>0</v>
      </c>
      <c r="AT215" s="401">
        <v>0</v>
      </c>
      <c r="AU215" s="401">
        <v>7765</v>
      </c>
      <c r="AV215" s="401">
        <v>0</v>
      </c>
      <c r="AW215" s="401">
        <v>0</v>
      </c>
      <c r="AX215" s="401">
        <v>0</v>
      </c>
      <c r="AY215" s="401">
        <v>492</v>
      </c>
      <c r="AZ215" s="401">
        <v>0</v>
      </c>
      <c r="BA215" s="401">
        <v>0</v>
      </c>
      <c r="BB215" s="401">
        <v>0</v>
      </c>
      <c r="BC215" s="401">
        <v>0</v>
      </c>
      <c r="BD215" s="401">
        <v>0</v>
      </c>
      <c r="BE215" s="401">
        <v>0</v>
      </c>
      <c r="BF215" s="401">
        <v>0</v>
      </c>
      <c r="BG215" s="401">
        <v>0</v>
      </c>
      <c r="BH215" s="401">
        <v>0</v>
      </c>
      <c r="BI215" s="401">
        <v>0</v>
      </c>
      <c r="BJ215" s="401">
        <v>0</v>
      </c>
      <c r="BK215" s="401">
        <v>0</v>
      </c>
      <c r="BL215" s="401">
        <v>0</v>
      </c>
      <c r="BM215" s="401">
        <v>0</v>
      </c>
      <c r="BN215" s="401">
        <v>0</v>
      </c>
      <c r="BO215" s="401">
        <v>0</v>
      </c>
      <c r="BP215" s="401">
        <v>0</v>
      </c>
      <c r="BQ215" s="401">
        <v>0</v>
      </c>
      <c r="BR215" s="401">
        <v>0</v>
      </c>
      <c r="BS215" s="401">
        <v>0</v>
      </c>
      <c r="BT215" s="401">
        <v>0</v>
      </c>
      <c r="BU215" s="401">
        <v>0</v>
      </c>
      <c r="BV215" s="401">
        <v>0</v>
      </c>
      <c r="BW215" s="401">
        <v>0</v>
      </c>
      <c r="BX215" s="401">
        <v>0</v>
      </c>
      <c r="BY215" s="401">
        <v>0</v>
      </c>
      <c r="BZ215" s="401">
        <v>0</v>
      </c>
      <c r="CA215" s="401">
        <v>0</v>
      </c>
      <c r="CB215" s="401">
        <v>0</v>
      </c>
      <c r="CC215" s="401">
        <v>0</v>
      </c>
      <c r="CD215" s="401">
        <v>0</v>
      </c>
      <c r="CE215" s="401">
        <v>39</v>
      </c>
      <c r="CF215" s="401">
        <v>0</v>
      </c>
      <c r="CG215" s="401">
        <v>0</v>
      </c>
      <c r="CH215" s="401">
        <v>0</v>
      </c>
      <c r="CI215" s="401">
        <v>0</v>
      </c>
      <c r="CJ215" s="401">
        <v>0</v>
      </c>
      <c r="CK215" s="401">
        <v>0</v>
      </c>
      <c r="CL215" s="401">
        <v>0</v>
      </c>
      <c r="CM215" s="401">
        <v>0</v>
      </c>
      <c r="CN215" s="401">
        <v>0</v>
      </c>
      <c r="CO215" s="401">
        <v>0</v>
      </c>
      <c r="CP215" s="401">
        <v>0</v>
      </c>
      <c r="CQ215" s="401">
        <v>0</v>
      </c>
      <c r="CR215" s="401">
        <v>0</v>
      </c>
      <c r="CS215" s="401">
        <v>0</v>
      </c>
      <c r="CT215" s="401">
        <v>0</v>
      </c>
      <c r="CU215" s="401">
        <v>0</v>
      </c>
      <c r="CV215" s="401">
        <v>0</v>
      </c>
      <c r="CW215" s="401">
        <v>0</v>
      </c>
      <c r="CX215" s="401">
        <v>0</v>
      </c>
      <c r="CY215" s="401">
        <v>0</v>
      </c>
      <c r="CZ215" s="401">
        <v>0</v>
      </c>
      <c r="DA215" s="401">
        <v>0</v>
      </c>
      <c r="DB215" s="401">
        <v>0</v>
      </c>
      <c r="DC215" s="401">
        <v>0</v>
      </c>
      <c r="DD215" s="401">
        <v>0</v>
      </c>
      <c r="DE215" s="401">
        <v>0</v>
      </c>
      <c r="DF215" s="401">
        <v>0</v>
      </c>
      <c r="DG215" s="401">
        <v>0</v>
      </c>
      <c r="DH215" s="401">
        <v>0</v>
      </c>
      <c r="DI215" s="401">
        <v>125</v>
      </c>
      <c r="DJ215" s="401">
        <v>0</v>
      </c>
      <c r="DK215" s="401">
        <v>0</v>
      </c>
      <c r="DL215" s="401">
        <v>0</v>
      </c>
      <c r="DM215" s="401">
        <v>0</v>
      </c>
      <c r="DN215" s="401">
        <v>0</v>
      </c>
      <c r="DO215" s="401">
        <v>0</v>
      </c>
      <c r="DP215" s="401">
        <v>0</v>
      </c>
      <c r="DQ215" s="401">
        <v>0</v>
      </c>
      <c r="DR215" s="401">
        <v>8164</v>
      </c>
      <c r="DS215" s="401">
        <v>413</v>
      </c>
      <c r="DT215" s="401">
        <v>1233</v>
      </c>
      <c r="DU215" s="401">
        <v>0</v>
      </c>
      <c r="DV215" s="401">
        <v>0</v>
      </c>
      <c r="DW215" s="401">
        <v>5307</v>
      </c>
      <c r="DX215" s="401">
        <v>-407</v>
      </c>
      <c r="DY215" s="401">
        <v>0</v>
      </c>
      <c r="DZ215" s="401">
        <v>0</v>
      </c>
      <c r="EA215" s="401">
        <v>1069</v>
      </c>
      <c r="EB215" s="401">
        <v>-306</v>
      </c>
      <c r="EC215" s="401">
        <v>69060</v>
      </c>
      <c r="ED215" s="401">
        <v>-840</v>
      </c>
      <c r="EE215" s="401">
        <v>1069</v>
      </c>
      <c r="EF215" s="401">
        <v>-306</v>
      </c>
      <c r="EG215" s="401">
        <v>28000</v>
      </c>
      <c r="EH215" s="401">
        <v>0</v>
      </c>
      <c r="EI215" s="401">
        <v>30000</v>
      </c>
      <c r="EJ215" s="401">
        <v>0</v>
      </c>
    </row>
    <row r="216" spans="1:140" x14ac:dyDescent="0.35">
      <c r="A216" s="398" t="s">
        <v>2215</v>
      </c>
      <c r="B216" s="401">
        <v>0</v>
      </c>
      <c r="C216" s="401">
        <v>0</v>
      </c>
      <c r="D216" s="401">
        <v>0</v>
      </c>
      <c r="E216" s="401">
        <v>0</v>
      </c>
      <c r="F216" s="401">
        <v>0</v>
      </c>
      <c r="G216" s="401">
        <v>0</v>
      </c>
      <c r="H216" s="401">
        <v>0</v>
      </c>
      <c r="I216" s="401">
        <v>0</v>
      </c>
      <c r="J216" s="401">
        <v>0</v>
      </c>
      <c r="K216" s="401">
        <v>0</v>
      </c>
      <c r="L216" s="401">
        <v>0</v>
      </c>
      <c r="M216" s="401">
        <v>0</v>
      </c>
      <c r="N216" s="401">
        <v>92</v>
      </c>
      <c r="O216" s="401">
        <v>0</v>
      </c>
      <c r="P216" s="401">
        <v>0</v>
      </c>
      <c r="Q216" s="401">
        <v>557</v>
      </c>
      <c r="R216" s="401">
        <v>0</v>
      </c>
      <c r="S216" s="401">
        <v>0</v>
      </c>
      <c r="T216" s="401">
        <v>0</v>
      </c>
      <c r="U216" s="401">
        <v>0</v>
      </c>
      <c r="V216" s="401">
        <v>0</v>
      </c>
      <c r="W216" s="401">
        <v>0</v>
      </c>
      <c r="X216" s="401">
        <v>0</v>
      </c>
      <c r="Y216" s="401">
        <v>0</v>
      </c>
      <c r="Z216" s="401">
        <v>0</v>
      </c>
      <c r="AA216" s="401">
        <v>0</v>
      </c>
      <c r="AB216" s="401">
        <v>0</v>
      </c>
      <c r="AC216" s="401">
        <v>1003</v>
      </c>
      <c r="AD216" s="401">
        <v>0</v>
      </c>
      <c r="AE216" s="401">
        <v>0</v>
      </c>
      <c r="AF216" s="401">
        <v>0</v>
      </c>
      <c r="AG216" s="401">
        <v>0</v>
      </c>
      <c r="AH216" s="401">
        <v>0</v>
      </c>
      <c r="AI216" s="401">
        <v>0</v>
      </c>
      <c r="AJ216" s="401">
        <v>0</v>
      </c>
      <c r="AK216" s="401">
        <v>0</v>
      </c>
      <c r="AL216" s="401">
        <v>0</v>
      </c>
      <c r="AM216" s="401">
        <v>0</v>
      </c>
      <c r="AN216" s="401">
        <v>0</v>
      </c>
      <c r="AO216" s="401">
        <v>4449</v>
      </c>
      <c r="AP216" s="401">
        <v>812</v>
      </c>
      <c r="AQ216" s="401">
        <v>0</v>
      </c>
      <c r="AR216" s="401">
        <v>769</v>
      </c>
      <c r="AS216" s="401">
        <v>0</v>
      </c>
      <c r="AT216" s="401">
        <v>0</v>
      </c>
      <c r="AU216" s="401">
        <v>1047</v>
      </c>
      <c r="AV216" s="401">
        <v>0</v>
      </c>
      <c r="AW216" s="401">
        <v>0</v>
      </c>
      <c r="AX216" s="401">
        <v>923</v>
      </c>
      <c r="AY216" s="401">
        <v>0</v>
      </c>
      <c r="AZ216" s="401">
        <v>0</v>
      </c>
      <c r="BA216" s="401">
        <v>0</v>
      </c>
      <c r="BB216" s="401">
        <v>0</v>
      </c>
      <c r="BC216" s="401">
        <v>0</v>
      </c>
      <c r="BD216" s="401">
        <v>0</v>
      </c>
      <c r="BE216" s="401">
        <v>0</v>
      </c>
      <c r="BF216" s="401">
        <v>0</v>
      </c>
      <c r="BG216" s="401">
        <v>453</v>
      </c>
      <c r="BH216" s="401">
        <v>0</v>
      </c>
      <c r="BI216" s="401">
        <v>0</v>
      </c>
      <c r="BJ216" s="401">
        <v>118</v>
      </c>
      <c r="BK216" s="401">
        <v>0</v>
      </c>
      <c r="BL216" s="401">
        <v>0</v>
      </c>
      <c r="BM216" s="401">
        <v>0</v>
      </c>
      <c r="BN216" s="401">
        <v>0</v>
      </c>
      <c r="BO216" s="401">
        <v>0</v>
      </c>
      <c r="BP216" s="401">
        <v>0</v>
      </c>
      <c r="BQ216" s="401">
        <v>0</v>
      </c>
      <c r="BR216" s="401">
        <v>0</v>
      </c>
      <c r="BS216" s="401">
        <v>0</v>
      </c>
      <c r="BT216" s="401">
        <v>0</v>
      </c>
      <c r="BU216" s="401">
        <v>0</v>
      </c>
      <c r="BV216" s="401">
        <v>50</v>
      </c>
      <c r="BW216" s="401">
        <v>0</v>
      </c>
      <c r="BX216" s="401">
        <v>0</v>
      </c>
      <c r="BY216" s="401">
        <v>0</v>
      </c>
      <c r="BZ216" s="401">
        <v>0</v>
      </c>
      <c r="CA216" s="401">
        <v>0</v>
      </c>
      <c r="CB216" s="401">
        <v>0</v>
      </c>
      <c r="CC216" s="401">
        <v>0</v>
      </c>
      <c r="CD216" s="401">
        <v>0</v>
      </c>
      <c r="CE216" s="401">
        <v>35</v>
      </c>
      <c r="CF216" s="401">
        <v>0</v>
      </c>
      <c r="CG216" s="401">
        <v>0</v>
      </c>
      <c r="CH216" s="401">
        <v>0</v>
      </c>
      <c r="CI216" s="401">
        <v>0</v>
      </c>
      <c r="CJ216" s="401">
        <v>0</v>
      </c>
      <c r="CK216" s="401">
        <v>70</v>
      </c>
      <c r="CL216" s="401">
        <v>0</v>
      </c>
      <c r="CM216" s="401">
        <v>0</v>
      </c>
      <c r="CN216" s="401">
        <v>35</v>
      </c>
      <c r="CO216" s="401">
        <v>0</v>
      </c>
      <c r="CP216" s="401">
        <v>0</v>
      </c>
      <c r="CQ216" s="401">
        <v>0</v>
      </c>
      <c r="CR216" s="401">
        <v>0</v>
      </c>
      <c r="CS216" s="401">
        <v>0</v>
      </c>
      <c r="CT216" s="401">
        <v>0</v>
      </c>
      <c r="CU216" s="401">
        <v>0</v>
      </c>
      <c r="CV216" s="401">
        <v>0</v>
      </c>
      <c r="CW216" s="401">
        <v>19364</v>
      </c>
      <c r="CX216" s="401">
        <v>0</v>
      </c>
      <c r="CY216" s="401">
        <v>0</v>
      </c>
      <c r="CZ216" s="401">
        <v>0</v>
      </c>
      <c r="DA216" s="401">
        <v>0</v>
      </c>
      <c r="DB216" s="401">
        <v>0</v>
      </c>
      <c r="DC216" s="401">
        <v>0</v>
      </c>
      <c r="DD216" s="401">
        <v>0</v>
      </c>
      <c r="DE216" s="401">
        <v>0</v>
      </c>
      <c r="DF216" s="401">
        <v>0</v>
      </c>
      <c r="DG216" s="401">
        <v>0</v>
      </c>
      <c r="DH216" s="401">
        <v>0</v>
      </c>
      <c r="DI216" s="401">
        <v>3549</v>
      </c>
      <c r="DJ216" s="401">
        <v>0</v>
      </c>
      <c r="DK216" s="401">
        <v>0</v>
      </c>
      <c r="DL216" s="401">
        <v>0</v>
      </c>
      <c r="DM216" s="401">
        <v>0</v>
      </c>
      <c r="DN216" s="401">
        <v>0</v>
      </c>
      <c r="DO216" s="401">
        <v>0</v>
      </c>
      <c r="DP216" s="401">
        <v>0</v>
      </c>
      <c r="DQ216" s="401">
        <v>0</v>
      </c>
      <c r="DR216" s="401">
        <v>12162</v>
      </c>
      <c r="DS216" s="401">
        <v>85</v>
      </c>
      <c r="DT216" s="401">
        <v>170</v>
      </c>
      <c r="DU216" s="401">
        <v>20909</v>
      </c>
      <c r="DV216" s="401">
        <v>0</v>
      </c>
      <c r="DW216" s="401">
        <v>237342</v>
      </c>
      <c r="DX216" s="401">
        <v>18259</v>
      </c>
      <c r="DY216" s="401">
        <v>163686</v>
      </c>
      <c r="DZ216" s="401">
        <v>-52948</v>
      </c>
      <c r="EA216" s="401">
        <v>0</v>
      </c>
      <c r="EB216" s="401">
        <v>0</v>
      </c>
      <c r="EC216" s="401">
        <v>15447</v>
      </c>
      <c r="ED216" s="401">
        <v>-4354</v>
      </c>
      <c r="EE216" s="401">
        <v>163686</v>
      </c>
      <c r="EF216" s="401">
        <v>-52948</v>
      </c>
      <c r="EG216" s="401">
        <v>255000</v>
      </c>
      <c r="EH216" s="401">
        <v>10000</v>
      </c>
      <c r="EI216" s="401">
        <v>273500</v>
      </c>
      <c r="EJ216" s="401">
        <v>25200</v>
      </c>
    </row>
    <row r="217" spans="1:140" x14ac:dyDescent="0.35">
      <c r="A217" s="398" t="s">
        <v>1114</v>
      </c>
      <c r="B217" s="401">
        <v>0</v>
      </c>
      <c r="C217" s="401">
        <v>0</v>
      </c>
      <c r="D217" s="401">
        <v>0</v>
      </c>
      <c r="E217" s="401">
        <v>0</v>
      </c>
      <c r="F217" s="401">
        <v>0</v>
      </c>
      <c r="G217" s="401">
        <v>0</v>
      </c>
      <c r="H217" s="401">
        <v>0</v>
      </c>
      <c r="I217" s="401">
        <v>0</v>
      </c>
      <c r="J217" s="401">
        <v>0</v>
      </c>
      <c r="K217" s="401">
        <v>0</v>
      </c>
      <c r="L217" s="401">
        <v>0</v>
      </c>
      <c r="M217" s="401">
        <v>0</v>
      </c>
      <c r="N217" s="401">
        <v>0</v>
      </c>
      <c r="O217" s="401">
        <v>0</v>
      </c>
      <c r="P217" s="401">
        <v>0</v>
      </c>
      <c r="Q217" s="401">
        <v>125</v>
      </c>
      <c r="R217" s="401">
        <v>0</v>
      </c>
      <c r="S217" s="401">
        <v>0</v>
      </c>
      <c r="T217" s="401">
        <v>18</v>
      </c>
      <c r="U217" s="401">
        <v>0</v>
      </c>
      <c r="V217" s="401">
        <v>0</v>
      </c>
      <c r="W217" s="401">
        <v>0</v>
      </c>
      <c r="X217" s="401">
        <v>0</v>
      </c>
      <c r="Y217" s="401">
        <v>0</v>
      </c>
      <c r="Z217" s="401">
        <v>0</v>
      </c>
      <c r="AA217" s="401">
        <v>0</v>
      </c>
      <c r="AB217" s="401">
        <v>0</v>
      </c>
      <c r="AC217" s="401">
        <v>0</v>
      </c>
      <c r="AD217" s="401">
        <v>0</v>
      </c>
      <c r="AE217" s="401">
        <v>0</v>
      </c>
      <c r="AF217" s="401">
        <v>0</v>
      </c>
      <c r="AG217" s="401">
        <v>0</v>
      </c>
      <c r="AH217" s="401">
        <v>0</v>
      </c>
      <c r="AI217" s="401">
        <v>0</v>
      </c>
      <c r="AJ217" s="401">
        <v>0</v>
      </c>
      <c r="AK217" s="401">
        <v>0</v>
      </c>
      <c r="AL217" s="401">
        <v>0</v>
      </c>
      <c r="AM217" s="401">
        <v>0</v>
      </c>
      <c r="AN217" s="401">
        <v>0</v>
      </c>
      <c r="AO217" s="401">
        <v>20</v>
      </c>
      <c r="AP217" s="401">
        <v>0</v>
      </c>
      <c r="AQ217" s="401">
        <v>0</v>
      </c>
      <c r="AR217" s="401">
        <v>0</v>
      </c>
      <c r="AS217" s="401">
        <v>0</v>
      </c>
      <c r="AT217" s="401">
        <v>0</v>
      </c>
      <c r="AU217" s="401">
        <v>0</v>
      </c>
      <c r="AV217" s="401">
        <v>0</v>
      </c>
      <c r="AW217" s="401">
        <v>0</v>
      </c>
      <c r="AX217" s="401">
        <v>477</v>
      </c>
      <c r="AY217" s="401">
        <v>0</v>
      </c>
      <c r="AZ217" s="401">
        <v>0</v>
      </c>
      <c r="BA217" s="401">
        <v>0</v>
      </c>
      <c r="BB217" s="401">
        <v>0</v>
      </c>
      <c r="BC217" s="401">
        <v>0</v>
      </c>
      <c r="BD217" s="401">
        <v>0</v>
      </c>
      <c r="BE217" s="401">
        <v>0</v>
      </c>
      <c r="BF217" s="401">
        <v>0</v>
      </c>
      <c r="BG217" s="401">
        <v>0</v>
      </c>
      <c r="BH217" s="401">
        <v>0</v>
      </c>
      <c r="BI217" s="401">
        <v>0</v>
      </c>
      <c r="BJ217" s="401">
        <v>0</v>
      </c>
      <c r="BK217" s="401">
        <v>0</v>
      </c>
      <c r="BL217" s="401">
        <v>0</v>
      </c>
      <c r="BM217" s="401">
        <v>0</v>
      </c>
      <c r="BN217" s="401">
        <v>0</v>
      </c>
      <c r="BO217" s="401">
        <v>0</v>
      </c>
      <c r="BP217" s="401">
        <v>0</v>
      </c>
      <c r="BQ217" s="401">
        <v>0</v>
      </c>
      <c r="BR217" s="401">
        <v>0</v>
      </c>
      <c r="BS217" s="401">
        <v>0</v>
      </c>
      <c r="BT217" s="401">
        <v>0</v>
      </c>
      <c r="BU217" s="401">
        <v>0</v>
      </c>
      <c r="BV217" s="401">
        <v>0</v>
      </c>
      <c r="BW217" s="401">
        <v>0</v>
      </c>
      <c r="BX217" s="401">
        <v>0</v>
      </c>
      <c r="BY217" s="401">
        <v>0</v>
      </c>
      <c r="BZ217" s="401">
        <v>0</v>
      </c>
      <c r="CA217" s="401">
        <v>0</v>
      </c>
      <c r="CB217" s="401">
        <v>0</v>
      </c>
      <c r="CC217" s="401">
        <v>0</v>
      </c>
      <c r="CD217" s="401">
        <v>0</v>
      </c>
      <c r="CE217" s="401">
        <v>3150</v>
      </c>
      <c r="CF217" s="401">
        <v>0</v>
      </c>
      <c r="CG217" s="401">
        <v>0</v>
      </c>
      <c r="CH217" s="401">
        <v>0</v>
      </c>
      <c r="CI217" s="401">
        <v>0</v>
      </c>
      <c r="CJ217" s="401">
        <v>0</v>
      </c>
      <c r="CK217" s="401">
        <v>0</v>
      </c>
      <c r="CL217" s="401">
        <v>0</v>
      </c>
      <c r="CM217" s="401">
        <v>0</v>
      </c>
      <c r="CN217" s="401">
        <v>0</v>
      </c>
      <c r="CO217" s="401">
        <v>0</v>
      </c>
      <c r="CP217" s="401">
        <v>0</v>
      </c>
      <c r="CQ217" s="401">
        <v>0</v>
      </c>
      <c r="CR217" s="401">
        <v>0</v>
      </c>
      <c r="CS217" s="401">
        <v>0</v>
      </c>
      <c r="CT217" s="401">
        <v>110</v>
      </c>
      <c r="CU217" s="401">
        <v>0</v>
      </c>
      <c r="CV217" s="401">
        <v>0</v>
      </c>
      <c r="CW217" s="401">
        <v>0</v>
      </c>
      <c r="CX217" s="401">
        <v>1784</v>
      </c>
      <c r="CY217" s="401">
        <v>0</v>
      </c>
      <c r="CZ217" s="401">
        <v>0</v>
      </c>
      <c r="DA217" s="401">
        <v>0</v>
      </c>
      <c r="DB217" s="401">
        <v>0</v>
      </c>
      <c r="DC217" s="401">
        <v>0</v>
      </c>
      <c r="DD217" s="401">
        <v>0</v>
      </c>
      <c r="DE217" s="401">
        <v>0</v>
      </c>
      <c r="DF217" s="401">
        <v>0</v>
      </c>
      <c r="DG217" s="401">
        <v>0</v>
      </c>
      <c r="DH217" s="401">
        <v>0</v>
      </c>
      <c r="DI217" s="401">
        <v>423</v>
      </c>
      <c r="DJ217" s="401">
        <v>913</v>
      </c>
      <c r="DK217" s="401">
        <v>0</v>
      </c>
      <c r="DL217" s="401">
        <v>0</v>
      </c>
      <c r="DM217" s="401">
        <v>0</v>
      </c>
      <c r="DN217" s="401">
        <v>0</v>
      </c>
      <c r="DO217" s="401">
        <v>0</v>
      </c>
      <c r="DP217" s="401">
        <v>0</v>
      </c>
      <c r="DQ217" s="401">
        <v>0</v>
      </c>
      <c r="DR217" s="401">
        <v>2755</v>
      </c>
      <c r="DS217" s="401">
        <v>255</v>
      </c>
      <c r="DT217" s="401">
        <v>0</v>
      </c>
      <c r="DU217" s="401">
        <v>4010</v>
      </c>
      <c r="DV217" s="401">
        <v>0</v>
      </c>
      <c r="DW217" s="401">
        <v>31000</v>
      </c>
      <c r="DX217" s="401">
        <v>4010</v>
      </c>
      <c r="DY217" s="401">
        <v>3480</v>
      </c>
      <c r="DZ217" s="401">
        <v>1891</v>
      </c>
      <c r="EA217" s="401">
        <v>0</v>
      </c>
      <c r="EB217" s="401">
        <v>0</v>
      </c>
      <c r="EC217" s="401">
        <v>0</v>
      </c>
      <c r="ED217" s="401">
        <v>0</v>
      </c>
      <c r="EE217" s="401">
        <v>3480</v>
      </c>
      <c r="EF217" s="401">
        <v>1891</v>
      </c>
      <c r="EG217" s="401">
        <v>56000</v>
      </c>
      <c r="EH217" s="401">
        <v>5000</v>
      </c>
      <c r="EI217" s="401">
        <v>61000</v>
      </c>
      <c r="EJ217" s="401">
        <v>5000</v>
      </c>
    </row>
    <row r="218" spans="1:140" x14ac:dyDescent="0.35">
      <c r="A218" s="398" t="s">
        <v>1630</v>
      </c>
      <c r="B218" s="401">
        <v>0</v>
      </c>
      <c r="C218" s="401">
        <v>0</v>
      </c>
      <c r="D218" s="401">
        <v>0</v>
      </c>
      <c r="E218" s="401">
        <v>0</v>
      </c>
      <c r="F218" s="401">
        <v>0</v>
      </c>
      <c r="G218" s="401">
        <v>0</v>
      </c>
      <c r="H218" s="401">
        <v>0</v>
      </c>
      <c r="I218" s="401">
        <v>0</v>
      </c>
      <c r="J218" s="401">
        <v>0</v>
      </c>
      <c r="K218" s="401">
        <v>0</v>
      </c>
      <c r="L218" s="401">
        <v>0</v>
      </c>
      <c r="M218" s="401">
        <v>0</v>
      </c>
      <c r="N218" s="401">
        <v>0</v>
      </c>
      <c r="O218" s="401">
        <v>0</v>
      </c>
      <c r="P218" s="401">
        <v>0</v>
      </c>
      <c r="Q218" s="401">
        <v>0</v>
      </c>
      <c r="R218" s="401">
        <v>0</v>
      </c>
      <c r="S218" s="401">
        <v>0</v>
      </c>
      <c r="T218" s="401">
        <v>0</v>
      </c>
      <c r="U218" s="401">
        <v>0</v>
      </c>
      <c r="V218" s="401">
        <v>0</v>
      </c>
      <c r="W218" s="401">
        <v>0</v>
      </c>
      <c r="X218" s="401">
        <v>0</v>
      </c>
      <c r="Y218" s="401">
        <v>0</v>
      </c>
      <c r="Z218" s="401">
        <v>0</v>
      </c>
      <c r="AA218" s="401">
        <v>0</v>
      </c>
      <c r="AB218" s="401">
        <v>0</v>
      </c>
      <c r="AC218" s="401">
        <v>0</v>
      </c>
      <c r="AD218" s="401">
        <v>0</v>
      </c>
      <c r="AE218" s="401">
        <v>0</v>
      </c>
      <c r="AF218" s="401">
        <v>0</v>
      </c>
      <c r="AG218" s="401">
        <v>0</v>
      </c>
      <c r="AH218" s="401">
        <v>0</v>
      </c>
      <c r="AI218" s="401">
        <v>0</v>
      </c>
      <c r="AJ218" s="401">
        <v>0</v>
      </c>
      <c r="AK218" s="401">
        <v>0</v>
      </c>
      <c r="AL218" s="401">
        <v>0</v>
      </c>
      <c r="AM218" s="401">
        <v>0</v>
      </c>
      <c r="AN218" s="401">
        <v>0</v>
      </c>
      <c r="AO218" s="401">
        <v>0</v>
      </c>
      <c r="AP218" s="401">
        <v>683</v>
      </c>
      <c r="AQ218" s="401">
        <v>0</v>
      </c>
      <c r="AR218" s="401">
        <v>9597</v>
      </c>
      <c r="AS218" s="401">
        <v>0</v>
      </c>
      <c r="AT218" s="401">
        <v>0</v>
      </c>
      <c r="AU218" s="401">
        <v>0</v>
      </c>
      <c r="AV218" s="401">
        <v>0</v>
      </c>
      <c r="AW218" s="401">
        <v>0</v>
      </c>
      <c r="AX218" s="401">
        <v>0</v>
      </c>
      <c r="AY218" s="401">
        <v>0</v>
      </c>
      <c r="AZ218" s="401">
        <v>0</v>
      </c>
      <c r="BA218" s="401">
        <v>0</v>
      </c>
      <c r="BB218" s="401">
        <v>0</v>
      </c>
      <c r="BC218" s="401">
        <v>0</v>
      </c>
      <c r="BD218" s="401">
        <v>0</v>
      </c>
      <c r="BE218" s="401">
        <v>0</v>
      </c>
      <c r="BF218" s="401">
        <v>0</v>
      </c>
      <c r="BG218" s="401">
        <v>0</v>
      </c>
      <c r="BH218" s="401">
        <v>0</v>
      </c>
      <c r="BI218" s="401">
        <v>0</v>
      </c>
      <c r="BJ218" s="401">
        <v>0</v>
      </c>
      <c r="BK218" s="401">
        <v>0</v>
      </c>
      <c r="BL218" s="401">
        <v>0</v>
      </c>
      <c r="BM218" s="401">
        <v>0</v>
      </c>
      <c r="BN218" s="401">
        <v>0</v>
      </c>
      <c r="BO218" s="401">
        <v>0</v>
      </c>
      <c r="BP218" s="401">
        <v>0</v>
      </c>
      <c r="BQ218" s="401">
        <v>0</v>
      </c>
      <c r="BR218" s="401">
        <v>0</v>
      </c>
      <c r="BS218" s="401">
        <v>0</v>
      </c>
      <c r="BT218" s="401">
        <v>0</v>
      </c>
      <c r="BU218" s="401">
        <v>0</v>
      </c>
      <c r="BV218" s="401">
        <v>0</v>
      </c>
      <c r="BW218" s="401">
        <v>0</v>
      </c>
      <c r="BX218" s="401">
        <v>0</v>
      </c>
      <c r="BY218" s="401">
        <v>0</v>
      </c>
      <c r="BZ218" s="401">
        <v>0</v>
      </c>
      <c r="CA218" s="401">
        <v>0</v>
      </c>
      <c r="CB218" s="401">
        <v>188</v>
      </c>
      <c r="CC218" s="401">
        <v>0</v>
      </c>
      <c r="CD218" s="401">
        <v>0</v>
      </c>
      <c r="CE218" s="401">
        <v>275</v>
      </c>
      <c r="CF218" s="401">
        <v>0</v>
      </c>
      <c r="CG218" s="401">
        <v>0</v>
      </c>
      <c r="CH218" s="401">
        <v>0</v>
      </c>
      <c r="CI218" s="401">
        <v>0</v>
      </c>
      <c r="CJ218" s="401">
        <v>0</v>
      </c>
      <c r="CK218" s="401">
        <v>0</v>
      </c>
      <c r="CL218" s="401">
        <v>0</v>
      </c>
      <c r="CM218" s="401">
        <v>0</v>
      </c>
      <c r="CN218" s="401">
        <v>0</v>
      </c>
      <c r="CO218" s="401">
        <v>0</v>
      </c>
      <c r="CP218" s="401">
        <v>0</v>
      </c>
      <c r="CQ218" s="401">
        <v>0</v>
      </c>
      <c r="CR218" s="401">
        <v>0</v>
      </c>
      <c r="CS218" s="401">
        <v>0</v>
      </c>
      <c r="CT218" s="401">
        <v>0</v>
      </c>
      <c r="CU218" s="401">
        <v>0</v>
      </c>
      <c r="CV218" s="401">
        <v>0</v>
      </c>
      <c r="CW218" s="401">
        <v>0</v>
      </c>
      <c r="CX218" s="401">
        <v>0</v>
      </c>
      <c r="CY218" s="401">
        <v>0</v>
      </c>
      <c r="CZ218" s="401">
        <v>0</v>
      </c>
      <c r="DA218" s="401">
        <v>0</v>
      </c>
      <c r="DB218" s="401">
        <v>0</v>
      </c>
      <c r="DC218" s="401">
        <v>0</v>
      </c>
      <c r="DD218" s="401">
        <v>0</v>
      </c>
      <c r="DE218" s="401">
        <v>0</v>
      </c>
      <c r="DF218" s="401">
        <v>0</v>
      </c>
      <c r="DG218" s="401">
        <v>0</v>
      </c>
      <c r="DH218" s="401">
        <v>0</v>
      </c>
      <c r="DI218" s="401">
        <v>200</v>
      </c>
      <c r="DJ218" s="401">
        <v>0</v>
      </c>
      <c r="DK218" s="401">
        <v>0</v>
      </c>
      <c r="DL218" s="401">
        <v>0</v>
      </c>
      <c r="DM218" s="401">
        <v>0</v>
      </c>
      <c r="DN218" s="401">
        <v>0</v>
      </c>
      <c r="DO218" s="401">
        <v>0</v>
      </c>
      <c r="DP218" s="401">
        <v>0</v>
      </c>
      <c r="DQ218" s="401">
        <v>0</v>
      </c>
      <c r="DR218" s="401">
        <v>10230</v>
      </c>
      <c r="DS218" s="401">
        <v>0</v>
      </c>
      <c r="DT218" s="401">
        <v>713</v>
      </c>
      <c r="DU218" s="401">
        <v>0</v>
      </c>
      <c r="DV218" s="401">
        <v>0</v>
      </c>
      <c r="DW218" s="401">
        <v>0</v>
      </c>
      <c r="DX218" s="401">
        <v>0</v>
      </c>
      <c r="DY218" s="401">
        <v>0</v>
      </c>
      <c r="DZ218" s="401">
        <v>0</v>
      </c>
      <c r="EA218" s="401">
        <v>0</v>
      </c>
      <c r="EB218" s="401">
        <v>0</v>
      </c>
      <c r="EC218" s="401">
        <v>16000</v>
      </c>
      <c r="ED218" s="401">
        <v>0</v>
      </c>
      <c r="EE218" s="401">
        <v>0</v>
      </c>
      <c r="EF218" s="401">
        <v>0</v>
      </c>
      <c r="EG218" s="401">
        <v>0</v>
      </c>
      <c r="EH218" s="401">
        <v>0</v>
      </c>
      <c r="EI218" s="401">
        <v>0</v>
      </c>
      <c r="EJ218" s="401">
        <v>0</v>
      </c>
    </row>
    <row r="219" spans="1:140" x14ac:dyDescent="0.35">
      <c r="A219" s="398" t="s">
        <v>1819</v>
      </c>
      <c r="B219" s="401">
        <v>0</v>
      </c>
      <c r="C219" s="401">
        <v>0</v>
      </c>
      <c r="D219" s="401">
        <v>0</v>
      </c>
      <c r="E219" s="401">
        <v>0</v>
      </c>
      <c r="F219" s="401">
        <v>0</v>
      </c>
      <c r="G219" s="401">
        <v>0</v>
      </c>
      <c r="H219" s="401">
        <v>0</v>
      </c>
      <c r="I219" s="401">
        <v>0</v>
      </c>
      <c r="J219" s="401">
        <v>0</v>
      </c>
      <c r="K219" s="401">
        <v>0</v>
      </c>
      <c r="L219" s="401">
        <v>0</v>
      </c>
      <c r="M219" s="401">
        <v>0</v>
      </c>
      <c r="N219" s="401">
        <v>0</v>
      </c>
      <c r="O219" s="401">
        <v>0</v>
      </c>
      <c r="P219" s="401">
        <v>0</v>
      </c>
      <c r="Q219" s="401">
        <v>245</v>
      </c>
      <c r="R219" s="401">
        <v>0</v>
      </c>
      <c r="S219" s="401">
        <v>0</v>
      </c>
      <c r="T219" s="401">
        <v>0</v>
      </c>
      <c r="U219" s="401">
        <v>0</v>
      </c>
      <c r="V219" s="401">
        <v>0</v>
      </c>
      <c r="W219" s="401">
        <v>0</v>
      </c>
      <c r="X219" s="401">
        <v>0</v>
      </c>
      <c r="Y219" s="401">
        <v>0</v>
      </c>
      <c r="Z219" s="401">
        <v>0</v>
      </c>
      <c r="AA219" s="401">
        <v>0</v>
      </c>
      <c r="AB219" s="401">
        <v>0</v>
      </c>
      <c r="AC219" s="401">
        <v>0</v>
      </c>
      <c r="AD219" s="401">
        <v>0</v>
      </c>
      <c r="AE219" s="401">
        <v>0</v>
      </c>
      <c r="AF219" s="401">
        <v>0</v>
      </c>
      <c r="AG219" s="401">
        <v>0</v>
      </c>
      <c r="AH219" s="401">
        <v>0</v>
      </c>
      <c r="AI219" s="401">
        <v>0</v>
      </c>
      <c r="AJ219" s="401">
        <v>0</v>
      </c>
      <c r="AK219" s="401">
        <v>0</v>
      </c>
      <c r="AL219" s="401">
        <v>0</v>
      </c>
      <c r="AM219" s="401">
        <v>0</v>
      </c>
      <c r="AN219" s="401">
        <v>0</v>
      </c>
      <c r="AO219" s="401">
        <v>11825</v>
      </c>
      <c r="AP219" s="401">
        <v>959</v>
      </c>
      <c r="AQ219" s="401">
        <v>0</v>
      </c>
      <c r="AR219" s="401">
        <v>0</v>
      </c>
      <c r="AS219" s="401">
        <v>0</v>
      </c>
      <c r="AT219" s="401">
        <v>0</v>
      </c>
      <c r="AU219" s="401">
        <v>655</v>
      </c>
      <c r="AV219" s="401">
        <v>0</v>
      </c>
      <c r="AW219" s="401">
        <v>0</v>
      </c>
      <c r="AX219" s="401">
        <v>67</v>
      </c>
      <c r="AY219" s="401">
        <v>0</v>
      </c>
      <c r="AZ219" s="401">
        <v>0</v>
      </c>
      <c r="BA219" s="401">
        <v>0</v>
      </c>
      <c r="BB219" s="401">
        <v>0</v>
      </c>
      <c r="BC219" s="401">
        <v>0</v>
      </c>
      <c r="BD219" s="401">
        <v>0</v>
      </c>
      <c r="BE219" s="401">
        <v>0</v>
      </c>
      <c r="BF219" s="401">
        <v>0</v>
      </c>
      <c r="BG219" s="401">
        <v>125</v>
      </c>
      <c r="BH219" s="401">
        <v>0</v>
      </c>
      <c r="BI219" s="401">
        <v>0</v>
      </c>
      <c r="BJ219" s="401">
        <v>0</v>
      </c>
      <c r="BK219" s="401">
        <v>0</v>
      </c>
      <c r="BL219" s="401">
        <v>0</v>
      </c>
      <c r="BM219" s="401">
        <v>0</v>
      </c>
      <c r="BN219" s="401">
        <v>0</v>
      </c>
      <c r="BO219" s="401">
        <v>0</v>
      </c>
      <c r="BP219" s="401">
        <v>27</v>
      </c>
      <c r="BQ219" s="401">
        <v>0</v>
      </c>
      <c r="BR219" s="401">
        <v>0</v>
      </c>
      <c r="BS219" s="401">
        <v>0</v>
      </c>
      <c r="BT219" s="401">
        <v>0</v>
      </c>
      <c r="BU219" s="401">
        <v>0</v>
      </c>
      <c r="BV219" s="401">
        <v>0</v>
      </c>
      <c r="BW219" s="401">
        <v>0</v>
      </c>
      <c r="BX219" s="401">
        <v>0</v>
      </c>
      <c r="BY219" s="401">
        <v>0</v>
      </c>
      <c r="BZ219" s="401">
        <v>0</v>
      </c>
      <c r="CA219" s="401">
        <v>0</v>
      </c>
      <c r="CB219" s="401">
        <v>650</v>
      </c>
      <c r="CC219" s="401">
        <v>0</v>
      </c>
      <c r="CD219" s="401">
        <v>0</v>
      </c>
      <c r="CE219" s="401">
        <v>2698</v>
      </c>
      <c r="CF219" s="401">
        <v>0</v>
      </c>
      <c r="CG219" s="401">
        <v>0</v>
      </c>
      <c r="CH219" s="401">
        <v>0</v>
      </c>
      <c r="CI219" s="401">
        <v>0</v>
      </c>
      <c r="CJ219" s="401">
        <v>0</v>
      </c>
      <c r="CK219" s="401">
        <v>0</v>
      </c>
      <c r="CL219" s="401">
        <v>0</v>
      </c>
      <c r="CM219" s="401">
        <v>0</v>
      </c>
      <c r="CN219" s="401">
        <v>0</v>
      </c>
      <c r="CO219" s="401">
        <v>0</v>
      </c>
      <c r="CP219" s="401">
        <v>0</v>
      </c>
      <c r="CQ219" s="401">
        <v>0</v>
      </c>
      <c r="CR219" s="401">
        <v>0</v>
      </c>
      <c r="CS219" s="401">
        <v>0</v>
      </c>
      <c r="CT219" s="401">
        <v>0</v>
      </c>
      <c r="CU219" s="401">
        <v>0</v>
      </c>
      <c r="CV219" s="401">
        <v>0</v>
      </c>
      <c r="CW219" s="401">
        <v>5100</v>
      </c>
      <c r="CX219" s="401">
        <v>8730</v>
      </c>
      <c r="CY219" s="401">
        <v>0</v>
      </c>
      <c r="CZ219" s="401">
        <v>453</v>
      </c>
      <c r="DA219" s="401">
        <v>0</v>
      </c>
      <c r="DB219" s="401">
        <v>0</v>
      </c>
      <c r="DC219" s="401">
        <v>0</v>
      </c>
      <c r="DD219" s="401">
        <v>0</v>
      </c>
      <c r="DE219" s="401">
        <v>0</v>
      </c>
      <c r="DF219" s="401">
        <v>0</v>
      </c>
      <c r="DG219" s="401">
        <v>0</v>
      </c>
      <c r="DH219" s="401">
        <v>0</v>
      </c>
      <c r="DI219" s="401">
        <v>800</v>
      </c>
      <c r="DJ219" s="401">
        <v>0</v>
      </c>
      <c r="DK219" s="401">
        <v>0</v>
      </c>
      <c r="DL219" s="401">
        <v>0</v>
      </c>
      <c r="DM219" s="401">
        <v>0</v>
      </c>
      <c r="DN219" s="401">
        <v>0</v>
      </c>
      <c r="DO219" s="401">
        <v>0</v>
      </c>
      <c r="DP219" s="401">
        <v>0</v>
      </c>
      <c r="DQ219" s="401">
        <v>0</v>
      </c>
      <c r="DR219" s="401">
        <v>9292</v>
      </c>
      <c r="DS219" s="401">
        <v>7450</v>
      </c>
      <c r="DT219" s="401">
        <v>9475</v>
      </c>
      <c r="DU219" s="401">
        <v>6117</v>
      </c>
      <c r="DV219" s="401">
        <v>0</v>
      </c>
      <c r="DW219" s="401">
        <v>138922</v>
      </c>
      <c r="DX219" s="401">
        <v>6117</v>
      </c>
      <c r="DY219" s="401">
        <v>115890</v>
      </c>
      <c r="DZ219" s="401">
        <v>9856</v>
      </c>
      <c r="EA219" s="401">
        <v>0</v>
      </c>
      <c r="EB219" s="401">
        <v>0</v>
      </c>
      <c r="EC219" s="401">
        <v>3000</v>
      </c>
      <c r="ED219" s="401">
        <v>-5750</v>
      </c>
      <c r="EE219" s="401">
        <v>115890</v>
      </c>
      <c r="EF219" s="401">
        <v>9856</v>
      </c>
      <c r="EG219" s="401">
        <v>176500</v>
      </c>
      <c r="EH219" s="401">
        <v>5000</v>
      </c>
      <c r="EI219" s="401">
        <v>186500</v>
      </c>
      <c r="EJ219" s="401">
        <v>5000</v>
      </c>
    </row>
    <row r="220" spans="1:140" x14ac:dyDescent="0.35">
      <c r="A220" s="398" t="s">
        <v>2209</v>
      </c>
      <c r="B220" s="401">
        <v>0</v>
      </c>
      <c r="C220" s="401">
        <v>0</v>
      </c>
      <c r="D220" s="401">
        <v>0</v>
      </c>
      <c r="E220" s="401">
        <v>0</v>
      </c>
      <c r="F220" s="401">
        <v>0</v>
      </c>
      <c r="G220" s="401">
        <v>0</v>
      </c>
      <c r="H220" s="401">
        <v>0</v>
      </c>
      <c r="I220" s="401">
        <v>0</v>
      </c>
      <c r="J220" s="401">
        <v>0</v>
      </c>
      <c r="K220" s="401">
        <v>0</v>
      </c>
      <c r="L220" s="401">
        <v>0</v>
      </c>
      <c r="M220" s="401">
        <v>0</v>
      </c>
      <c r="N220" s="401">
        <v>0</v>
      </c>
      <c r="O220" s="401">
        <v>0</v>
      </c>
      <c r="P220" s="401">
        <v>0</v>
      </c>
      <c r="Q220" s="401">
        <v>0</v>
      </c>
      <c r="R220" s="401">
        <v>0</v>
      </c>
      <c r="S220" s="401">
        <v>0</v>
      </c>
      <c r="T220" s="401">
        <v>0</v>
      </c>
      <c r="U220" s="401">
        <v>0</v>
      </c>
      <c r="V220" s="401">
        <v>0</v>
      </c>
      <c r="W220" s="401">
        <v>0</v>
      </c>
      <c r="X220" s="401">
        <v>0</v>
      </c>
      <c r="Y220" s="401">
        <v>0</v>
      </c>
      <c r="Z220" s="401">
        <v>0</v>
      </c>
      <c r="AA220" s="401">
        <v>0</v>
      </c>
      <c r="AB220" s="401">
        <v>0</v>
      </c>
      <c r="AC220" s="401">
        <v>0</v>
      </c>
      <c r="AD220" s="401">
        <v>0</v>
      </c>
      <c r="AE220" s="401">
        <v>0</v>
      </c>
      <c r="AF220" s="401">
        <v>0</v>
      </c>
      <c r="AG220" s="401">
        <v>0</v>
      </c>
      <c r="AH220" s="401">
        <v>0</v>
      </c>
      <c r="AI220" s="401">
        <v>0</v>
      </c>
      <c r="AJ220" s="401">
        <v>0</v>
      </c>
      <c r="AK220" s="401">
        <v>0</v>
      </c>
      <c r="AL220" s="401">
        <v>0</v>
      </c>
      <c r="AM220" s="401">
        <v>0</v>
      </c>
      <c r="AN220" s="401">
        <v>0</v>
      </c>
      <c r="AO220" s="401">
        <v>0</v>
      </c>
      <c r="AP220" s="401">
        <v>1109</v>
      </c>
      <c r="AQ220" s="401">
        <v>100</v>
      </c>
      <c r="AR220" s="401">
        <v>0</v>
      </c>
      <c r="AS220" s="401">
        <v>0</v>
      </c>
      <c r="AT220" s="401">
        <v>0</v>
      </c>
      <c r="AU220" s="401">
        <v>856</v>
      </c>
      <c r="AV220" s="401">
        <v>2100</v>
      </c>
      <c r="AW220" s="401">
        <v>0</v>
      </c>
      <c r="AX220" s="401">
        <v>268</v>
      </c>
      <c r="AY220" s="401">
        <v>0</v>
      </c>
      <c r="AZ220" s="401">
        <v>0</v>
      </c>
      <c r="BA220" s="401">
        <v>0</v>
      </c>
      <c r="BB220" s="401">
        <v>0</v>
      </c>
      <c r="BC220" s="401">
        <v>0</v>
      </c>
      <c r="BD220" s="401">
        <v>0</v>
      </c>
      <c r="BE220" s="401">
        <v>0</v>
      </c>
      <c r="BF220" s="401">
        <v>0</v>
      </c>
      <c r="BG220" s="401">
        <v>219</v>
      </c>
      <c r="BH220" s="401">
        <v>0</v>
      </c>
      <c r="BI220" s="401">
        <v>0</v>
      </c>
      <c r="BJ220" s="401">
        <v>0</v>
      </c>
      <c r="BK220" s="401">
        <v>0</v>
      </c>
      <c r="BL220" s="401">
        <v>0</v>
      </c>
      <c r="BM220" s="401">
        <v>222</v>
      </c>
      <c r="BN220" s="401">
        <v>0</v>
      </c>
      <c r="BO220" s="401">
        <v>0</v>
      </c>
      <c r="BP220" s="401">
        <v>0</v>
      </c>
      <c r="BQ220" s="401">
        <v>0</v>
      </c>
      <c r="BR220" s="401">
        <v>0</v>
      </c>
      <c r="BS220" s="401">
        <v>0</v>
      </c>
      <c r="BT220" s="401">
        <v>0</v>
      </c>
      <c r="BU220" s="401">
        <v>0</v>
      </c>
      <c r="BV220" s="401">
        <v>0</v>
      </c>
      <c r="BW220" s="401">
        <v>0</v>
      </c>
      <c r="BX220" s="401">
        <v>0</v>
      </c>
      <c r="BY220" s="401">
        <v>0</v>
      </c>
      <c r="BZ220" s="401">
        <v>0</v>
      </c>
      <c r="CA220" s="401">
        <v>0</v>
      </c>
      <c r="CB220" s="401">
        <v>90.65</v>
      </c>
      <c r="CC220" s="401">
        <v>0</v>
      </c>
      <c r="CD220" s="401">
        <v>0</v>
      </c>
      <c r="CE220" s="401">
        <v>1630</v>
      </c>
      <c r="CF220" s="401">
        <v>0</v>
      </c>
      <c r="CG220" s="401">
        <v>0</v>
      </c>
      <c r="CH220" s="401">
        <v>326.42</v>
      </c>
      <c r="CI220" s="401">
        <v>0</v>
      </c>
      <c r="CJ220" s="401">
        <v>0</v>
      </c>
      <c r="CK220" s="401">
        <v>0</v>
      </c>
      <c r="CL220" s="401">
        <v>0</v>
      </c>
      <c r="CM220" s="401">
        <v>0</v>
      </c>
      <c r="CN220" s="401">
        <v>0</v>
      </c>
      <c r="CO220" s="401">
        <v>0</v>
      </c>
      <c r="CP220" s="401">
        <v>0</v>
      </c>
      <c r="CQ220" s="401">
        <v>0</v>
      </c>
      <c r="CR220" s="401">
        <v>0</v>
      </c>
      <c r="CS220" s="401">
        <v>0</v>
      </c>
      <c r="CT220" s="401">
        <v>0</v>
      </c>
      <c r="CU220" s="401">
        <v>0</v>
      </c>
      <c r="CV220" s="401">
        <v>0</v>
      </c>
      <c r="CW220" s="401">
        <v>0</v>
      </c>
      <c r="CX220" s="401">
        <v>0</v>
      </c>
      <c r="CY220" s="401">
        <v>0</v>
      </c>
      <c r="CZ220" s="401">
        <v>0</v>
      </c>
      <c r="DA220" s="401">
        <v>0</v>
      </c>
      <c r="DB220" s="401">
        <v>0</v>
      </c>
      <c r="DC220" s="401">
        <v>0</v>
      </c>
      <c r="DD220" s="401">
        <v>0</v>
      </c>
      <c r="DE220" s="401">
        <v>0</v>
      </c>
      <c r="DF220" s="401">
        <v>0</v>
      </c>
      <c r="DG220" s="401">
        <v>0</v>
      </c>
      <c r="DH220" s="401">
        <v>0</v>
      </c>
      <c r="DI220" s="401">
        <v>17922</v>
      </c>
      <c r="DJ220" s="401">
        <v>0</v>
      </c>
      <c r="DK220" s="401">
        <v>700</v>
      </c>
      <c r="DL220" s="401">
        <v>0</v>
      </c>
      <c r="DM220" s="401">
        <v>0</v>
      </c>
      <c r="DN220" s="401">
        <v>0</v>
      </c>
      <c r="DO220" s="401">
        <v>0</v>
      </c>
      <c r="DP220" s="401">
        <v>0</v>
      </c>
      <c r="DQ220" s="401">
        <v>0</v>
      </c>
      <c r="DR220" s="401">
        <v>18480</v>
      </c>
      <c r="DS220" s="401">
        <v>923</v>
      </c>
      <c r="DT220" s="401">
        <v>466</v>
      </c>
      <c r="DU220" s="401">
        <v>4874</v>
      </c>
      <c r="DV220" s="401">
        <v>0</v>
      </c>
      <c r="DW220" s="401">
        <v>34105</v>
      </c>
      <c r="DX220" s="401">
        <v>3685</v>
      </c>
      <c r="DY220" s="401">
        <v>20888</v>
      </c>
      <c r="DZ220" s="401">
        <v>4685</v>
      </c>
      <c r="EA220" s="401">
        <v>0</v>
      </c>
      <c r="EB220" s="401">
        <v>0</v>
      </c>
      <c r="EC220" s="401">
        <v>10000</v>
      </c>
      <c r="ED220" s="401">
        <v>-7600</v>
      </c>
      <c r="EE220" s="401">
        <v>20888</v>
      </c>
      <c r="EF220" s="401">
        <v>4685</v>
      </c>
      <c r="EG220" s="401">
        <v>39294</v>
      </c>
      <c r="EH220" s="401">
        <v>5706</v>
      </c>
      <c r="EI220" s="401">
        <v>52392</v>
      </c>
      <c r="EJ220" s="401">
        <v>7608</v>
      </c>
    </row>
    <row r="221" spans="1:140" x14ac:dyDescent="0.35">
      <c r="A221" s="398" t="s">
        <v>2218</v>
      </c>
      <c r="B221" s="401">
        <v>0</v>
      </c>
      <c r="C221" s="401">
        <v>0</v>
      </c>
      <c r="D221" s="401">
        <v>0</v>
      </c>
      <c r="E221" s="401">
        <v>0</v>
      </c>
      <c r="F221" s="401">
        <v>0</v>
      </c>
      <c r="G221" s="401">
        <v>0</v>
      </c>
      <c r="H221" s="401">
        <v>0</v>
      </c>
      <c r="I221" s="401">
        <v>0</v>
      </c>
      <c r="J221" s="401">
        <v>0</v>
      </c>
      <c r="K221" s="401">
        <v>0</v>
      </c>
      <c r="L221" s="401">
        <v>0</v>
      </c>
      <c r="M221" s="401">
        <v>0</v>
      </c>
      <c r="N221" s="401">
        <v>0</v>
      </c>
      <c r="O221" s="401">
        <v>0</v>
      </c>
      <c r="P221" s="401">
        <v>0</v>
      </c>
      <c r="Q221" s="401">
        <v>2186</v>
      </c>
      <c r="R221" s="401">
        <v>0</v>
      </c>
      <c r="S221" s="401">
        <v>0</v>
      </c>
      <c r="T221" s="401">
        <v>0</v>
      </c>
      <c r="U221" s="401">
        <v>0</v>
      </c>
      <c r="V221" s="401">
        <v>0</v>
      </c>
      <c r="W221" s="401">
        <v>0</v>
      </c>
      <c r="X221" s="401">
        <v>0</v>
      </c>
      <c r="Y221" s="401">
        <v>0</v>
      </c>
      <c r="Z221" s="401">
        <v>0</v>
      </c>
      <c r="AA221" s="401">
        <v>0</v>
      </c>
      <c r="AB221" s="401">
        <v>0</v>
      </c>
      <c r="AC221" s="401">
        <v>0</v>
      </c>
      <c r="AD221" s="401">
        <v>0</v>
      </c>
      <c r="AE221" s="401">
        <v>0</v>
      </c>
      <c r="AF221" s="401">
        <v>0</v>
      </c>
      <c r="AG221" s="401">
        <v>0</v>
      </c>
      <c r="AH221" s="401">
        <v>0</v>
      </c>
      <c r="AI221" s="401">
        <v>0</v>
      </c>
      <c r="AJ221" s="401">
        <v>0</v>
      </c>
      <c r="AK221" s="401">
        <v>0</v>
      </c>
      <c r="AL221" s="401">
        <v>0</v>
      </c>
      <c r="AM221" s="401">
        <v>0</v>
      </c>
      <c r="AN221" s="401">
        <v>0</v>
      </c>
      <c r="AO221" s="401">
        <v>5306</v>
      </c>
      <c r="AP221" s="401">
        <v>1674</v>
      </c>
      <c r="AQ221" s="401">
        <v>1250</v>
      </c>
      <c r="AR221" s="401">
        <v>3200</v>
      </c>
      <c r="AS221" s="401">
        <v>1269</v>
      </c>
      <c r="AT221" s="401">
        <v>0</v>
      </c>
      <c r="AU221" s="401">
        <v>13000</v>
      </c>
      <c r="AV221" s="401">
        <v>1100</v>
      </c>
      <c r="AW221" s="401">
        <v>0</v>
      </c>
      <c r="AX221" s="401">
        <v>270</v>
      </c>
      <c r="AY221" s="401">
        <v>0</v>
      </c>
      <c r="AZ221" s="401">
        <v>0</v>
      </c>
      <c r="BA221" s="401">
        <v>0</v>
      </c>
      <c r="BB221" s="401">
        <v>0</v>
      </c>
      <c r="BC221" s="401">
        <v>0</v>
      </c>
      <c r="BD221" s="401">
        <v>0</v>
      </c>
      <c r="BE221" s="401">
        <v>0</v>
      </c>
      <c r="BF221" s="401">
        <v>0</v>
      </c>
      <c r="BG221" s="401">
        <v>0</v>
      </c>
      <c r="BH221" s="401">
        <v>0</v>
      </c>
      <c r="BI221" s="401">
        <v>0</v>
      </c>
      <c r="BJ221" s="401">
        <v>0</v>
      </c>
      <c r="BK221" s="401">
        <v>0</v>
      </c>
      <c r="BL221" s="401">
        <v>0</v>
      </c>
      <c r="BM221" s="401">
        <v>0</v>
      </c>
      <c r="BN221" s="401">
        <v>0</v>
      </c>
      <c r="BO221" s="401">
        <v>0</v>
      </c>
      <c r="BP221" s="401">
        <v>0</v>
      </c>
      <c r="BQ221" s="401">
        <v>0</v>
      </c>
      <c r="BR221" s="401">
        <v>0</v>
      </c>
      <c r="BS221" s="401">
        <v>0</v>
      </c>
      <c r="BT221" s="401">
        <v>0</v>
      </c>
      <c r="BU221" s="401">
        <v>0</v>
      </c>
      <c r="BV221" s="401">
        <v>0</v>
      </c>
      <c r="BW221" s="401">
        <v>0</v>
      </c>
      <c r="BX221" s="401">
        <v>0</v>
      </c>
      <c r="BY221" s="401">
        <v>0</v>
      </c>
      <c r="BZ221" s="401">
        <v>0</v>
      </c>
      <c r="CA221" s="401">
        <v>0</v>
      </c>
      <c r="CB221" s="401">
        <v>0</v>
      </c>
      <c r="CC221" s="401">
        <v>0</v>
      </c>
      <c r="CD221" s="401">
        <v>0</v>
      </c>
      <c r="CE221" s="401">
        <v>0</v>
      </c>
      <c r="CF221" s="401">
        <v>0</v>
      </c>
      <c r="CG221" s="401">
        <v>0</v>
      </c>
      <c r="CH221" s="401">
        <v>0</v>
      </c>
      <c r="CI221" s="401">
        <v>0</v>
      </c>
      <c r="CJ221" s="401">
        <v>0</v>
      </c>
      <c r="CK221" s="401">
        <v>0</v>
      </c>
      <c r="CL221" s="401">
        <v>0</v>
      </c>
      <c r="CM221" s="401">
        <v>0</v>
      </c>
      <c r="CN221" s="401">
        <v>0</v>
      </c>
      <c r="CO221" s="401">
        <v>0</v>
      </c>
      <c r="CP221" s="401">
        <v>0</v>
      </c>
      <c r="CQ221" s="401">
        <v>0</v>
      </c>
      <c r="CR221" s="401">
        <v>0</v>
      </c>
      <c r="CS221" s="401">
        <v>0</v>
      </c>
      <c r="CT221" s="401">
        <v>0</v>
      </c>
      <c r="CU221" s="401">
        <v>0</v>
      </c>
      <c r="CV221" s="401">
        <v>0</v>
      </c>
      <c r="CW221" s="401">
        <v>0</v>
      </c>
      <c r="CX221" s="401">
        <v>0</v>
      </c>
      <c r="CY221" s="401">
        <v>0</v>
      </c>
      <c r="CZ221" s="401">
        <v>0</v>
      </c>
      <c r="DA221" s="401">
        <v>0</v>
      </c>
      <c r="DB221" s="401">
        <v>0</v>
      </c>
      <c r="DC221" s="401">
        <v>0</v>
      </c>
      <c r="DD221" s="401">
        <v>0</v>
      </c>
      <c r="DE221" s="401">
        <v>0</v>
      </c>
      <c r="DF221" s="401">
        <v>0</v>
      </c>
      <c r="DG221" s="401">
        <v>0</v>
      </c>
      <c r="DH221" s="401">
        <v>0</v>
      </c>
      <c r="DI221" s="401">
        <v>2571</v>
      </c>
      <c r="DJ221" s="401">
        <v>0</v>
      </c>
      <c r="DK221" s="401">
        <v>0</v>
      </c>
      <c r="DL221" s="401">
        <v>0</v>
      </c>
      <c r="DM221" s="401">
        <v>0</v>
      </c>
      <c r="DN221" s="401">
        <v>0</v>
      </c>
      <c r="DO221" s="401">
        <v>0</v>
      </c>
      <c r="DP221" s="401">
        <v>0</v>
      </c>
      <c r="DQ221" s="401">
        <v>0</v>
      </c>
      <c r="DR221" s="401">
        <v>3443</v>
      </c>
      <c r="DS221" s="401">
        <v>4588</v>
      </c>
      <c r="DT221" s="401">
        <v>22545</v>
      </c>
      <c r="DU221" s="401">
        <v>0</v>
      </c>
      <c r="DV221" s="401">
        <v>0</v>
      </c>
      <c r="DW221" s="401">
        <v>9429</v>
      </c>
      <c r="DX221" s="401">
        <v>-252</v>
      </c>
      <c r="DY221" s="401">
        <v>0</v>
      </c>
      <c r="DZ221" s="401">
        <v>0</v>
      </c>
      <c r="EA221" s="401">
        <v>0</v>
      </c>
      <c r="EB221" s="401">
        <v>0</v>
      </c>
      <c r="EC221" s="401">
        <v>65312</v>
      </c>
      <c r="ED221" s="401">
        <v>-27585</v>
      </c>
      <c r="EE221" s="401">
        <v>0</v>
      </c>
      <c r="EF221" s="401">
        <v>0</v>
      </c>
      <c r="EG221" s="401">
        <v>0</v>
      </c>
      <c r="EH221" s="401">
        <v>0</v>
      </c>
      <c r="EI221" s="401">
        <v>10000</v>
      </c>
      <c r="EJ221" s="401">
        <v>0</v>
      </c>
    </row>
    <row r="222" spans="1:140" x14ac:dyDescent="0.35">
      <c r="A222" s="398" t="s">
        <v>2224</v>
      </c>
      <c r="B222" s="401">
        <v>0</v>
      </c>
      <c r="C222" s="401">
        <v>0</v>
      </c>
      <c r="D222" s="401">
        <v>0</v>
      </c>
      <c r="E222" s="401">
        <v>0</v>
      </c>
      <c r="F222" s="401">
        <v>0</v>
      </c>
      <c r="G222" s="401">
        <v>0</v>
      </c>
      <c r="H222" s="401">
        <v>0</v>
      </c>
      <c r="I222" s="401">
        <v>0</v>
      </c>
      <c r="J222" s="401">
        <v>0</v>
      </c>
      <c r="K222" s="401">
        <v>0</v>
      </c>
      <c r="L222" s="401">
        <v>0</v>
      </c>
      <c r="M222" s="401">
        <v>0</v>
      </c>
      <c r="N222" s="401">
        <v>0</v>
      </c>
      <c r="O222" s="401">
        <v>0</v>
      </c>
      <c r="P222" s="401">
        <v>0</v>
      </c>
      <c r="Q222" s="401">
        <v>31</v>
      </c>
      <c r="R222" s="401">
        <v>0</v>
      </c>
      <c r="S222" s="401">
        <v>0</v>
      </c>
      <c r="T222" s="401">
        <v>0</v>
      </c>
      <c r="U222" s="401">
        <v>0</v>
      </c>
      <c r="V222" s="401">
        <v>0</v>
      </c>
      <c r="W222" s="401">
        <v>0</v>
      </c>
      <c r="X222" s="401">
        <v>0</v>
      </c>
      <c r="Y222" s="401">
        <v>0</v>
      </c>
      <c r="Z222" s="401">
        <v>0</v>
      </c>
      <c r="AA222" s="401">
        <v>0</v>
      </c>
      <c r="AB222" s="401">
        <v>0</v>
      </c>
      <c r="AC222" s="401">
        <v>0</v>
      </c>
      <c r="AD222" s="401">
        <v>0</v>
      </c>
      <c r="AE222" s="401">
        <v>0</v>
      </c>
      <c r="AF222" s="401">
        <v>0</v>
      </c>
      <c r="AG222" s="401">
        <v>0</v>
      </c>
      <c r="AH222" s="401">
        <v>0</v>
      </c>
      <c r="AI222" s="401">
        <v>0</v>
      </c>
      <c r="AJ222" s="401">
        <v>0</v>
      </c>
      <c r="AK222" s="401">
        <v>0</v>
      </c>
      <c r="AL222" s="401">
        <v>0</v>
      </c>
      <c r="AM222" s="401">
        <v>0</v>
      </c>
      <c r="AN222" s="401">
        <v>0</v>
      </c>
      <c r="AO222" s="401">
        <v>0</v>
      </c>
      <c r="AP222" s="401">
        <v>3280</v>
      </c>
      <c r="AQ222" s="401">
        <v>0</v>
      </c>
      <c r="AR222" s="401">
        <v>0</v>
      </c>
      <c r="AS222" s="401">
        <v>6412</v>
      </c>
      <c r="AT222" s="401">
        <v>0</v>
      </c>
      <c r="AU222" s="401">
        <v>50</v>
      </c>
      <c r="AV222" s="401">
        <v>0</v>
      </c>
      <c r="AW222" s="401">
        <v>0</v>
      </c>
      <c r="AX222" s="401">
        <v>2420</v>
      </c>
      <c r="AY222" s="401">
        <v>0</v>
      </c>
      <c r="AZ222" s="401">
        <v>0</v>
      </c>
      <c r="BA222" s="401">
        <v>0</v>
      </c>
      <c r="BB222" s="401">
        <v>0</v>
      </c>
      <c r="BC222" s="401">
        <v>0</v>
      </c>
      <c r="BD222" s="401">
        <v>0</v>
      </c>
      <c r="BE222" s="401">
        <v>0</v>
      </c>
      <c r="BF222" s="401">
        <v>0</v>
      </c>
      <c r="BG222" s="401">
        <v>0</v>
      </c>
      <c r="BH222" s="401">
        <v>0</v>
      </c>
      <c r="BI222" s="401">
        <v>0</v>
      </c>
      <c r="BJ222" s="401">
        <v>0</v>
      </c>
      <c r="BK222" s="401">
        <v>0</v>
      </c>
      <c r="BL222" s="401">
        <v>0</v>
      </c>
      <c r="BM222" s="401">
        <v>4</v>
      </c>
      <c r="BN222" s="401">
        <v>0</v>
      </c>
      <c r="BO222" s="401">
        <v>0</v>
      </c>
      <c r="BP222" s="401">
        <v>0</v>
      </c>
      <c r="BQ222" s="401">
        <v>0</v>
      </c>
      <c r="BR222" s="401">
        <v>0</v>
      </c>
      <c r="BS222" s="401">
        <v>0</v>
      </c>
      <c r="BT222" s="401">
        <v>0</v>
      </c>
      <c r="BU222" s="401">
        <v>0</v>
      </c>
      <c r="BV222" s="401">
        <v>0</v>
      </c>
      <c r="BW222" s="401">
        <v>0</v>
      </c>
      <c r="BX222" s="401">
        <v>0</v>
      </c>
      <c r="BY222" s="401">
        <v>0</v>
      </c>
      <c r="BZ222" s="401">
        <v>0</v>
      </c>
      <c r="CA222" s="401">
        <v>0</v>
      </c>
      <c r="CB222" s="401">
        <v>0</v>
      </c>
      <c r="CC222" s="401">
        <v>0</v>
      </c>
      <c r="CD222" s="401">
        <v>0</v>
      </c>
      <c r="CE222" s="401">
        <v>264</v>
      </c>
      <c r="CF222" s="401">
        <v>0</v>
      </c>
      <c r="CG222" s="401">
        <v>0</v>
      </c>
      <c r="CH222" s="401">
        <v>1038</v>
      </c>
      <c r="CI222" s="401">
        <v>0</v>
      </c>
      <c r="CJ222" s="401">
        <v>0</v>
      </c>
      <c r="CK222" s="401">
        <v>0</v>
      </c>
      <c r="CL222" s="401">
        <v>0</v>
      </c>
      <c r="CM222" s="401">
        <v>0</v>
      </c>
      <c r="CN222" s="401">
        <v>313</v>
      </c>
      <c r="CO222" s="401">
        <v>0</v>
      </c>
      <c r="CP222" s="401">
        <v>0</v>
      </c>
      <c r="CQ222" s="401">
        <v>0</v>
      </c>
      <c r="CR222" s="401">
        <v>0</v>
      </c>
      <c r="CS222" s="401">
        <v>0</v>
      </c>
      <c r="CT222" s="401">
        <v>0</v>
      </c>
      <c r="CU222" s="401">
        <v>0</v>
      </c>
      <c r="CV222" s="401">
        <v>0</v>
      </c>
      <c r="CW222" s="401">
        <v>10294</v>
      </c>
      <c r="CX222" s="401">
        <v>275</v>
      </c>
      <c r="CY222" s="401">
        <v>0</v>
      </c>
      <c r="CZ222" s="401">
        <v>0</v>
      </c>
      <c r="DA222" s="401">
        <v>0</v>
      </c>
      <c r="DB222" s="401">
        <v>0</v>
      </c>
      <c r="DC222" s="401">
        <v>0</v>
      </c>
      <c r="DD222" s="401">
        <v>0</v>
      </c>
      <c r="DE222" s="401">
        <v>0</v>
      </c>
      <c r="DF222" s="401">
        <v>0</v>
      </c>
      <c r="DG222" s="401">
        <v>0</v>
      </c>
      <c r="DH222" s="401">
        <v>0</v>
      </c>
      <c r="DI222" s="401">
        <v>1326</v>
      </c>
      <c r="DJ222" s="401">
        <v>0</v>
      </c>
      <c r="DK222" s="401">
        <v>0</v>
      </c>
      <c r="DL222" s="401">
        <v>17587</v>
      </c>
      <c r="DM222" s="401">
        <v>0</v>
      </c>
      <c r="DN222" s="401">
        <v>0</v>
      </c>
      <c r="DO222" s="401">
        <v>0</v>
      </c>
      <c r="DP222" s="401">
        <v>0</v>
      </c>
      <c r="DQ222" s="401">
        <v>0</v>
      </c>
      <c r="DR222" s="401">
        <v>24390</v>
      </c>
      <c r="DS222" s="401">
        <v>627</v>
      </c>
      <c r="DT222" s="401">
        <v>1517</v>
      </c>
      <c r="DU222" s="401">
        <v>16760</v>
      </c>
      <c r="DV222" s="401">
        <v>0</v>
      </c>
      <c r="DW222" s="401">
        <v>61019</v>
      </c>
      <c r="DX222" s="401">
        <v>15286</v>
      </c>
      <c r="DY222" s="401">
        <v>60000</v>
      </c>
      <c r="DZ222" s="401">
        <v>26000</v>
      </c>
      <c r="EA222" s="401">
        <v>0</v>
      </c>
      <c r="EB222" s="401">
        <v>0</v>
      </c>
      <c r="EC222" s="401">
        <v>20000</v>
      </c>
      <c r="ED222" s="401">
        <v>-12000</v>
      </c>
      <c r="EE222" s="401">
        <v>60000</v>
      </c>
      <c r="EF222" s="401">
        <v>26000</v>
      </c>
      <c r="EG222" s="401">
        <v>65000</v>
      </c>
      <c r="EH222" s="401">
        <v>0</v>
      </c>
      <c r="EI222" s="401">
        <v>75000</v>
      </c>
      <c r="EJ222" s="401">
        <v>0</v>
      </c>
    </row>
    <row r="223" spans="1:140" x14ac:dyDescent="0.35">
      <c r="A223" s="398" t="s">
        <v>1948</v>
      </c>
      <c r="B223" s="401">
        <v>0</v>
      </c>
      <c r="C223" s="401">
        <v>0</v>
      </c>
      <c r="D223" s="401">
        <v>0</v>
      </c>
      <c r="E223" s="401">
        <v>0</v>
      </c>
      <c r="F223" s="401">
        <v>0</v>
      </c>
      <c r="G223" s="401">
        <v>0</v>
      </c>
      <c r="H223" s="401">
        <v>0</v>
      </c>
      <c r="I223" s="401">
        <v>0</v>
      </c>
      <c r="J223" s="401">
        <v>0</v>
      </c>
      <c r="K223" s="401">
        <v>0</v>
      </c>
      <c r="L223" s="401">
        <v>0</v>
      </c>
      <c r="M223" s="401">
        <v>0</v>
      </c>
      <c r="N223" s="401">
        <v>0</v>
      </c>
      <c r="O223" s="401">
        <v>0</v>
      </c>
      <c r="P223" s="401">
        <v>0</v>
      </c>
      <c r="Q223" s="401">
        <v>340</v>
      </c>
      <c r="R223" s="401">
        <v>0</v>
      </c>
      <c r="S223" s="401">
        <v>0</v>
      </c>
      <c r="T223" s="401">
        <v>0</v>
      </c>
      <c r="U223" s="401">
        <v>0</v>
      </c>
      <c r="V223" s="401">
        <v>0</v>
      </c>
      <c r="W223" s="401">
        <v>0</v>
      </c>
      <c r="X223" s="401">
        <v>0</v>
      </c>
      <c r="Y223" s="401">
        <v>0</v>
      </c>
      <c r="Z223" s="401">
        <v>0</v>
      </c>
      <c r="AA223" s="401">
        <v>0</v>
      </c>
      <c r="AB223" s="401">
        <v>0</v>
      </c>
      <c r="AC223" s="401">
        <v>0</v>
      </c>
      <c r="AD223" s="401">
        <v>0</v>
      </c>
      <c r="AE223" s="401">
        <v>0</v>
      </c>
      <c r="AF223" s="401">
        <v>0</v>
      </c>
      <c r="AG223" s="401">
        <v>0</v>
      </c>
      <c r="AH223" s="401">
        <v>0</v>
      </c>
      <c r="AI223" s="401">
        <v>0</v>
      </c>
      <c r="AJ223" s="401">
        <v>0</v>
      </c>
      <c r="AK223" s="401">
        <v>0</v>
      </c>
      <c r="AL223" s="401">
        <v>0</v>
      </c>
      <c r="AM223" s="401">
        <v>0</v>
      </c>
      <c r="AN223" s="401">
        <v>0</v>
      </c>
      <c r="AO223" s="401">
        <v>34093</v>
      </c>
      <c r="AP223" s="401">
        <v>1050</v>
      </c>
      <c r="AQ223" s="401">
        <v>0</v>
      </c>
      <c r="AR223" s="401">
        <v>20</v>
      </c>
      <c r="AS223" s="401">
        <v>0</v>
      </c>
      <c r="AT223" s="401">
        <v>0</v>
      </c>
      <c r="AU223" s="401">
        <v>1578</v>
      </c>
      <c r="AV223" s="401">
        <v>0</v>
      </c>
      <c r="AW223" s="401">
        <v>0</v>
      </c>
      <c r="AX223" s="401">
        <v>1000</v>
      </c>
      <c r="AY223" s="401">
        <v>0</v>
      </c>
      <c r="AZ223" s="401">
        <v>0</v>
      </c>
      <c r="BA223" s="401">
        <v>0</v>
      </c>
      <c r="BB223" s="401">
        <v>0</v>
      </c>
      <c r="BC223" s="401">
        <v>0</v>
      </c>
      <c r="BD223" s="401">
        <v>0</v>
      </c>
      <c r="BE223" s="401">
        <v>0</v>
      </c>
      <c r="BF223" s="401">
        <v>0</v>
      </c>
      <c r="BG223" s="401">
        <v>700</v>
      </c>
      <c r="BH223" s="401">
        <v>0</v>
      </c>
      <c r="BI223" s="401">
        <v>0</v>
      </c>
      <c r="BJ223" s="401">
        <v>0</v>
      </c>
      <c r="BK223" s="401">
        <v>0</v>
      </c>
      <c r="BL223" s="401">
        <v>0</v>
      </c>
      <c r="BM223" s="401">
        <v>0</v>
      </c>
      <c r="BN223" s="401">
        <v>0</v>
      </c>
      <c r="BO223" s="401">
        <v>0</v>
      </c>
      <c r="BP223" s="401">
        <v>0</v>
      </c>
      <c r="BQ223" s="401">
        <v>0</v>
      </c>
      <c r="BR223" s="401">
        <v>0</v>
      </c>
      <c r="BS223" s="401">
        <v>0</v>
      </c>
      <c r="BT223" s="401">
        <v>0</v>
      </c>
      <c r="BU223" s="401">
        <v>0</v>
      </c>
      <c r="BV223" s="401">
        <v>16</v>
      </c>
      <c r="BW223" s="401">
        <v>0</v>
      </c>
      <c r="BX223" s="401">
        <v>0</v>
      </c>
      <c r="BY223" s="401">
        <v>0</v>
      </c>
      <c r="BZ223" s="401">
        <v>0</v>
      </c>
      <c r="CA223" s="401">
        <v>0</v>
      </c>
      <c r="CB223" s="401">
        <v>472</v>
      </c>
      <c r="CC223" s="401">
        <v>0</v>
      </c>
      <c r="CD223" s="401">
        <v>0</v>
      </c>
      <c r="CE223" s="401">
        <v>2709</v>
      </c>
      <c r="CF223" s="401">
        <v>0</v>
      </c>
      <c r="CG223" s="401">
        <v>0</v>
      </c>
      <c r="CH223" s="401">
        <v>0</v>
      </c>
      <c r="CI223" s="401">
        <v>0</v>
      </c>
      <c r="CJ223" s="401">
        <v>0</v>
      </c>
      <c r="CK223" s="401">
        <v>0</v>
      </c>
      <c r="CL223" s="401">
        <v>0</v>
      </c>
      <c r="CM223" s="401">
        <v>0</v>
      </c>
      <c r="CN223" s="401">
        <v>2904</v>
      </c>
      <c r="CO223" s="401">
        <v>0</v>
      </c>
      <c r="CP223" s="401">
        <v>0</v>
      </c>
      <c r="CQ223" s="401">
        <v>0</v>
      </c>
      <c r="CR223" s="401">
        <v>0</v>
      </c>
      <c r="CS223" s="401">
        <v>0</v>
      </c>
      <c r="CT223" s="401">
        <v>28</v>
      </c>
      <c r="CU223" s="401">
        <v>0</v>
      </c>
      <c r="CV223" s="401">
        <v>0</v>
      </c>
      <c r="CW223" s="401">
        <v>0</v>
      </c>
      <c r="CX223" s="401">
        <v>0</v>
      </c>
      <c r="CY223" s="401">
        <v>0</v>
      </c>
      <c r="CZ223" s="401">
        <v>0</v>
      </c>
      <c r="DA223" s="401">
        <v>0</v>
      </c>
      <c r="DB223" s="401">
        <v>0</v>
      </c>
      <c r="DC223" s="401">
        <v>0</v>
      </c>
      <c r="DD223" s="401">
        <v>0</v>
      </c>
      <c r="DE223" s="401">
        <v>0</v>
      </c>
      <c r="DF223" s="401">
        <v>0</v>
      </c>
      <c r="DG223" s="401">
        <v>0</v>
      </c>
      <c r="DH223" s="401">
        <v>0</v>
      </c>
      <c r="DI223" s="401">
        <v>1040</v>
      </c>
      <c r="DJ223" s="401">
        <v>0</v>
      </c>
      <c r="DK223" s="401">
        <v>0</v>
      </c>
      <c r="DL223" s="401">
        <v>221</v>
      </c>
      <c r="DM223" s="401">
        <v>0</v>
      </c>
      <c r="DN223" s="401">
        <v>0</v>
      </c>
      <c r="DO223" s="401">
        <v>0</v>
      </c>
      <c r="DP223" s="401">
        <v>0</v>
      </c>
      <c r="DQ223" s="401">
        <v>0</v>
      </c>
      <c r="DR223" s="401">
        <v>7866</v>
      </c>
      <c r="DS223" s="401">
        <v>5350</v>
      </c>
      <c r="DT223" s="401">
        <v>9366</v>
      </c>
      <c r="DU223" s="401">
        <v>23589</v>
      </c>
      <c r="DV223" s="401">
        <v>0</v>
      </c>
      <c r="DW223" s="401">
        <v>248500</v>
      </c>
      <c r="DX223" s="401">
        <v>-22400</v>
      </c>
      <c r="DY223" s="401">
        <v>157041</v>
      </c>
      <c r="DZ223" s="401">
        <v>-76025</v>
      </c>
      <c r="EA223" s="401">
        <v>6000</v>
      </c>
      <c r="EB223" s="401">
        <v>0</v>
      </c>
      <c r="EC223" s="401">
        <v>6000</v>
      </c>
      <c r="ED223" s="401">
        <v>-677</v>
      </c>
      <c r="EE223" s="401">
        <v>163041</v>
      </c>
      <c r="EF223" s="401">
        <v>-76025</v>
      </c>
      <c r="EG223" s="401">
        <v>306000</v>
      </c>
      <c r="EH223" s="401">
        <v>-23000</v>
      </c>
      <c r="EI223" s="401">
        <v>316000</v>
      </c>
      <c r="EJ223" s="401">
        <v>-23000</v>
      </c>
    </row>
    <row r="224" spans="1:140" x14ac:dyDescent="0.35">
      <c r="A224" s="398" t="s">
        <v>2119</v>
      </c>
      <c r="B224" s="401">
        <v>0</v>
      </c>
      <c r="C224" s="401">
        <v>0</v>
      </c>
      <c r="D224" s="401">
        <v>0</v>
      </c>
      <c r="E224" s="401">
        <v>0</v>
      </c>
      <c r="F224" s="401">
        <v>0</v>
      </c>
      <c r="G224" s="401">
        <v>0</v>
      </c>
      <c r="H224" s="401">
        <v>0</v>
      </c>
      <c r="I224" s="401">
        <v>0</v>
      </c>
      <c r="J224" s="401">
        <v>0</v>
      </c>
      <c r="K224" s="401">
        <v>0</v>
      </c>
      <c r="L224" s="401">
        <v>0</v>
      </c>
      <c r="M224" s="401">
        <v>0</v>
      </c>
      <c r="N224" s="401">
        <v>0</v>
      </c>
      <c r="O224" s="401">
        <v>0</v>
      </c>
      <c r="P224" s="401">
        <v>0</v>
      </c>
      <c r="Q224" s="401">
        <v>555</v>
      </c>
      <c r="R224" s="401">
        <v>0</v>
      </c>
      <c r="S224" s="401">
        <v>0</v>
      </c>
      <c r="T224" s="401">
        <v>0</v>
      </c>
      <c r="U224" s="401">
        <v>0</v>
      </c>
      <c r="V224" s="401">
        <v>0</v>
      </c>
      <c r="W224" s="401">
        <v>0</v>
      </c>
      <c r="X224" s="401">
        <v>0</v>
      </c>
      <c r="Y224" s="401">
        <v>0</v>
      </c>
      <c r="Z224" s="401">
        <v>0</v>
      </c>
      <c r="AA224" s="401">
        <v>0</v>
      </c>
      <c r="AB224" s="401">
        <v>0</v>
      </c>
      <c r="AC224" s="401">
        <v>0</v>
      </c>
      <c r="AD224" s="401">
        <v>0</v>
      </c>
      <c r="AE224" s="401">
        <v>0</v>
      </c>
      <c r="AF224" s="401">
        <v>0</v>
      </c>
      <c r="AG224" s="401">
        <v>0</v>
      </c>
      <c r="AH224" s="401">
        <v>0</v>
      </c>
      <c r="AI224" s="401">
        <v>0</v>
      </c>
      <c r="AJ224" s="401">
        <v>0</v>
      </c>
      <c r="AK224" s="401">
        <v>0</v>
      </c>
      <c r="AL224" s="401">
        <v>0</v>
      </c>
      <c r="AM224" s="401">
        <v>0</v>
      </c>
      <c r="AN224" s="401">
        <v>0</v>
      </c>
      <c r="AO224" s="401">
        <v>57199</v>
      </c>
      <c r="AP224" s="401">
        <v>684</v>
      </c>
      <c r="AQ224" s="401">
        <v>0</v>
      </c>
      <c r="AR224" s="401">
        <v>238</v>
      </c>
      <c r="AS224" s="401">
        <v>0</v>
      </c>
      <c r="AT224" s="401">
        <v>0</v>
      </c>
      <c r="AU224" s="401">
        <v>55</v>
      </c>
      <c r="AV224" s="401">
        <v>200</v>
      </c>
      <c r="AW224" s="401">
        <v>0</v>
      </c>
      <c r="AX224" s="401">
        <v>0</v>
      </c>
      <c r="AY224" s="401">
        <v>0</v>
      </c>
      <c r="AZ224" s="401">
        <v>0</v>
      </c>
      <c r="BA224" s="401">
        <v>0</v>
      </c>
      <c r="BB224" s="401">
        <v>0</v>
      </c>
      <c r="BC224" s="401">
        <v>0</v>
      </c>
      <c r="BD224" s="401">
        <v>0</v>
      </c>
      <c r="BE224" s="401">
        <v>0</v>
      </c>
      <c r="BF224" s="401">
        <v>0</v>
      </c>
      <c r="BG224" s="401">
        <v>15</v>
      </c>
      <c r="BH224" s="401">
        <v>0</v>
      </c>
      <c r="BI224" s="401">
        <v>0</v>
      </c>
      <c r="BJ224" s="401">
        <v>0</v>
      </c>
      <c r="BK224" s="401">
        <v>0</v>
      </c>
      <c r="BL224" s="401">
        <v>0</v>
      </c>
      <c r="BM224" s="401">
        <v>60</v>
      </c>
      <c r="BN224" s="401">
        <v>0</v>
      </c>
      <c r="BO224" s="401">
        <v>0</v>
      </c>
      <c r="BP224" s="401">
        <v>0</v>
      </c>
      <c r="BQ224" s="401">
        <v>0</v>
      </c>
      <c r="BR224" s="401">
        <v>0</v>
      </c>
      <c r="BS224" s="401">
        <v>0</v>
      </c>
      <c r="BT224" s="401">
        <v>0</v>
      </c>
      <c r="BU224" s="401">
        <v>0</v>
      </c>
      <c r="BV224" s="401">
        <v>0</v>
      </c>
      <c r="BW224" s="401">
        <v>0</v>
      </c>
      <c r="BX224" s="401">
        <v>0</v>
      </c>
      <c r="BY224" s="401">
        <v>0</v>
      </c>
      <c r="BZ224" s="401">
        <v>0</v>
      </c>
      <c r="CA224" s="401">
        <v>0</v>
      </c>
      <c r="CB224" s="401">
        <v>0</v>
      </c>
      <c r="CC224" s="401">
        <v>0</v>
      </c>
      <c r="CD224" s="401">
        <v>0</v>
      </c>
      <c r="CE224" s="401">
        <v>48</v>
      </c>
      <c r="CF224" s="401">
        <v>0</v>
      </c>
      <c r="CG224" s="401">
        <v>0</v>
      </c>
      <c r="CH224" s="401">
        <v>0</v>
      </c>
      <c r="CI224" s="401">
        <v>0</v>
      </c>
      <c r="CJ224" s="401">
        <v>0</v>
      </c>
      <c r="CK224" s="401">
        <v>0</v>
      </c>
      <c r="CL224" s="401">
        <v>0</v>
      </c>
      <c r="CM224" s="401">
        <v>0</v>
      </c>
      <c r="CN224" s="401">
        <v>0</v>
      </c>
      <c r="CO224" s="401">
        <v>0</v>
      </c>
      <c r="CP224" s="401">
        <v>0</v>
      </c>
      <c r="CQ224" s="401">
        <v>0</v>
      </c>
      <c r="CR224" s="401">
        <v>0</v>
      </c>
      <c r="CS224" s="401">
        <v>0</v>
      </c>
      <c r="CT224" s="401">
        <v>0</v>
      </c>
      <c r="CU224" s="401">
        <v>0</v>
      </c>
      <c r="CV224" s="401">
        <v>0</v>
      </c>
      <c r="CW224" s="401">
        <v>0</v>
      </c>
      <c r="CX224" s="401">
        <v>0</v>
      </c>
      <c r="CY224" s="401">
        <v>0</v>
      </c>
      <c r="CZ224" s="401">
        <v>0</v>
      </c>
      <c r="DA224" s="401">
        <v>0</v>
      </c>
      <c r="DB224" s="401">
        <v>0</v>
      </c>
      <c r="DC224" s="401">
        <v>0</v>
      </c>
      <c r="DD224" s="401">
        <v>0</v>
      </c>
      <c r="DE224" s="401">
        <v>0</v>
      </c>
      <c r="DF224" s="401">
        <v>0</v>
      </c>
      <c r="DG224" s="401">
        <v>0</v>
      </c>
      <c r="DH224" s="401">
        <v>0</v>
      </c>
      <c r="DI224" s="401">
        <v>792</v>
      </c>
      <c r="DJ224" s="401">
        <v>0</v>
      </c>
      <c r="DK224" s="401">
        <v>0</v>
      </c>
      <c r="DL224" s="401">
        <v>305</v>
      </c>
      <c r="DM224" s="401">
        <v>0</v>
      </c>
      <c r="DN224" s="401">
        <v>0</v>
      </c>
      <c r="DO224" s="401">
        <v>0</v>
      </c>
      <c r="DP224" s="401">
        <v>0</v>
      </c>
      <c r="DQ224" s="401">
        <v>0</v>
      </c>
      <c r="DR224" s="401">
        <v>3684</v>
      </c>
      <c r="DS224" s="401">
        <v>11124</v>
      </c>
      <c r="DT224" s="401">
        <v>22168</v>
      </c>
      <c r="DU224" s="401">
        <v>23175</v>
      </c>
      <c r="DV224" s="401">
        <v>0</v>
      </c>
      <c r="DW224" s="401">
        <v>339052</v>
      </c>
      <c r="DX224" s="401">
        <v>23175</v>
      </c>
      <c r="DY224" s="401">
        <v>335272</v>
      </c>
      <c r="DZ224" s="401">
        <v>104221</v>
      </c>
      <c r="EA224" s="401">
        <v>2248</v>
      </c>
      <c r="EB224" s="401">
        <v>-18</v>
      </c>
      <c r="EC224" s="401">
        <v>10000</v>
      </c>
      <c r="ED224" s="401">
        <v>-28356</v>
      </c>
      <c r="EE224" s="401">
        <v>337520</v>
      </c>
      <c r="EF224" s="401">
        <v>104203</v>
      </c>
      <c r="EG224" s="401">
        <v>337520</v>
      </c>
      <c r="EH224" s="401">
        <v>-7720</v>
      </c>
      <c r="EI224" s="401">
        <v>367520</v>
      </c>
      <c r="EJ224" s="401">
        <v>-7720</v>
      </c>
    </row>
    <row r="225" spans="1:140" x14ac:dyDescent="0.35">
      <c r="A225" s="398" t="s">
        <v>1316</v>
      </c>
      <c r="B225" s="401">
        <v>0</v>
      </c>
      <c r="C225" s="401">
        <v>0</v>
      </c>
      <c r="D225" s="401">
        <v>0</v>
      </c>
      <c r="E225" s="401">
        <v>0</v>
      </c>
      <c r="F225" s="401">
        <v>0</v>
      </c>
      <c r="G225" s="401">
        <v>0</v>
      </c>
      <c r="H225" s="401">
        <v>0</v>
      </c>
      <c r="I225" s="401">
        <v>0</v>
      </c>
      <c r="J225" s="401">
        <v>0</v>
      </c>
      <c r="K225" s="401">
        <v>0</v>
      </c>
      <c r="L225" s="401">
        <v>0</v>
      </c>
      <c r="M225" s="401">
        <v>0</v>
      </c>
      <c r="N225" s="401">
        <v>0</v>
      </c>
      <c r="O225" s="401">
        <v>0</v>
      </c>
      <c r="P225" s="401">
        <v>0</v>
      </c>
      <c r="Q225" s="401">
        <v>0</v>
      </c>
      <c r="R225" s="401">
        <v>0</v>
      </c>
      <c r="S225" s="401">
        <v>0</v>
      </c>
      <c r="T225" s="401">
        <v>0</v>
      </c>
      <c r="U225" s="401">
        <v>0</v>
      </c>
      <c r="V225" s="401">
        <v>0</v>
      </c>
      <c r="W225" s="401">
        <v>0</v>
      </c>
      <c r="X225" s="401">
        <v>0</v>
      </c>
      <c r="Y225" s="401">
        <v>0</v>
      </c>
      <c r="Z225" s="401">
        <v>0</v>
      </c>
      <c r="AA225" s="401">
        <v>0</v>
      </c>
      <c r="AB225" s="401">
        <v>0</v>
      </c>
      <c r="AC225" s="401">
        <v>0</v>
      </c>
      <c r="AD225" s="401">
        <v>0</v>
      </c>
      <c r="AE225" s="401">
        <v>0</v>
      </c>
      <c r="AF225" s="401">
        <v>0</v>
      </c>
      <c r="AG225" s="401">
        <v>0</v>
      </c>
      <c r="AH225" s="401">
        <v>0</v>
      </c>
      <c r="AI225" s="401">
        <v>0</v>
      </c>
      <c r="AJ225" s="401">
        <v>0</v>
      </c>
      <c r="AK225" s="401">
        <v>0</v>
      </c>
      <c r="AL225" s="401">
        <v>0</v>
      </c>
      <c r="AM225" s="401">
        <v>0</v>
      </c>
      <c r="AN225" s="401">
        <v>0</v>
      </c>
      <c r="AO225" s="401">
        <v>270</v>
      </c>
      <c r="AP225" s="401">
        <v>0</v>
      </c>
      <c r="AQ225" s="401">
        <v>250</v>
      </c>
      <c r="AR225" s="401">
        <v>4787</v>
      </c>
      <c r="AS225" s="401">
        <v>0</v>
      </c>
      <c r="AT225" s="401">
        <v>0</v>
      </c>
      <c r="AU225" s="401">
        <v>0</v>
      </c>
      <c r="AV225" s="401">
        <v>50</v>
      </c>
      <c r="AW225" s="401">
        <v>0</v>
      </c>
      <c r="AX225" s="401">
        <v>50</v>
      </c>
      <c r="AY225" s="401">
        <v>0</v>
      </c>
      <c r="AZ225" s="401">
        <v>83</v>
      </c>
      <c r="BA225" s="401">
        <v>0</v>
      </c>
      <c r="BB225" s="401">
        <v>0</v>
      </c>
      <c r="BC225" s="401">
        <v>0</v>
      </c>
      <c r="BD225" s="401">
        <v>0</v>
      </c>
      <c r="BE225" s="401">
        <v>0</v>
      </c>
      <c r="BF225" s="401">
        <v>0</v>
      </c>
      <c r="BG225" s="401">
        <v>0</v>
      </c>
      <c r="BH225" s="401">
        <v>0</v>
      </c>
      <c r="BI225" s="401">
        <v>0</v>
      </c>
      <c r="BJ225" s="401">
        <v>0</v>
      </c>
      <c r="BK225" s="401">
        <v>0</v>
      </c>
      <c r="BL225" s="401">
        <v>0</v>
      </c>
      <c r="BM225" s="401">
        <v>0</v>
      </c>
      <c r="BN225" s="401">
        <v>0</v>
      </c>
      <c r="BO225" s="401">
        <v>0</v>
      </c>
      <c r="BP225" s="401">
        <v>0</v>
      </c>
      <c r="BQ225" s="401">
        <v>0</v>
      </c>
      <c r="BR225" s="401">
        <v>0</v>
      </c>
      <c r="BS225" s="401">
        <v>0</v>
      </c>
      <c r="BT225" s="401">
        <v>0</v>
      </c>
      <c r="BU225" s="401">
        <v>0</v>
      </c>
      <c r="BV225" s="401">
        <v>0</v>
      </c>
      <c r="BW225" s="401">
        <v>0</v>
      </c>
      <c r="BX225" s="401">
        <v>0</v>
      </c>
      <c r="BY225" s="401">
        <v>0</v>
      </c>
      <c r="BZ225" s="401">
        <v>0</v>
      </c>
      <c r="CA225" s="401">
        <v>0</v>
      </c>
      <c r="CB225" s="401">
        <v>0</v>
      </c>
      <c r="CC225" s="401">
        <v>0</v>
      </c>
      <c r="CD225" s="401">
        <v>0</v>
      </c>
      <c r="CE225" s="401">
        <v>5240</v>
      </c>
      <c r="CF225" s="401">
        <v>0</v>
      </c>
      <c r="CG225" s="401">
        <v>0</v>
      </c>
      <c r="CH225" s="401">
        <v>0</v>
      </c>
      <c r="CI225" s="401">
        <v>0</v>
      </c>
      <c r="CJ225" s="401">
        <v>0</v>
      </c>
      <c r="CK225" s="401">
        <v>0</v>
      </c>
      <c r="CL225" s="401">
        <v>0</v>
      </c>
      <c r="CM225" s="401">
        <v>0</v>
      </c>
      <c r="CN225" s="401">
        <v>5240</v>
      </c>
      <c r="CO225" s="401">
        <v>0</v>
      </c>
      <c r="CP225" s="401">
        <v>0</v>
      </c>
      <c r="CQ225" s="401">
        <v>0</v>
      </c>
      <c r="CR225" s="401">
        <v>0</v>
      </c>
      <c r="CS225" s="401">
        <v>0</v>
      </c>
      <c r="CT225" s="401">
        <v>0</v>
      </c>
      <c r="CU225" s="401">
        <v>0</v>
      </c>
      <c r="CV225" s="401">
        <v>0</v>
      </c>
      <c r="CW225" s="401">
        <v>0</v>
      </c>
      <c r="CX225" s="401">
        <v>0</v>
      </c>
      <c r="CY225" s="401">
        <v>0</v>
      </c>
      <c r="CZ225" s="401">
        <v>0</v>
      </c>
      <c r="DA225" s="401">
        <v>0</v>
      </c>
      <c r="DB225" s="401">
        <v>0</v>
      </c>
      <c r="DC225" s="401">
        <v>0</v>
      </c>
      <c r="DD225" s="401">
        <v>0</v>
      </c>
      <c r="DE225" s="401">
        <v>0</v>
      </c>
      <c r="DF225" s="401">
        <v>0</v>
      </c>
      <c r="DG225" s="401">
        <v>0</v>
      </c>
      <c r="DH225" s="401">
        <v>0</v>
      </c>
      <c r="DI225" s="401">
        <v>800</v>
      </c>
      <c r="DJ225" s="401">
        <v>0</v>
      </c>
      <c r="DK225" s="401">
        <v>0</v>
      </c>
      <c r="DL225" s="401">
        <v>0</v>
      </c>
      <c r="DM225" s="401">
        <v>0</v>
      </c>
      <c r="DN225" s="401">
        <v>0</v>
      </c>
      <c r="DO225" s="401">
        <v>0</v>
      </c>
      <c r="DP225" s="401">
        <v>0</v>
      </c>
      <c r="DQ225" s="401">
        <v>0</v>
      </c>
      <c r="DR225" s="401">
        <v>83</v>
      </c>
      <c r="DS225" s="401">
        <v>250</v>
      </c>
      <c r="DT225" s="401">
        <v>2051</v>
      </c>
      <c r="DU225" s="401">
        <v>14053</v>
      </c>
      <c r="DV225" s="401">
        <v>0</v>
      </c>
      <c r="DW225" s="401">
        <v>74717</v>
      </c>
      <c r="DX225" s="401">
        <v>10718</v>
      </c>
      <c r="DY225" s="401">
        <v>60500</v>
      </c>
      <c r="DZ225" s="401">
        <v>14000</v>
      </c>
      <c r="EA225" s="401">
        <v>0</v>
      </c>
      <c r="EB225" s="401">
        <v>0</v>
      </c>
      <c r="EC225" s="401">
        <v>30000</v>
      </c>
      <c r="ED225" s="401">
        <v>0</v>
      </c>
      <c r="EE225" s="401">
        <v>60500</v>
      </c>
      <c r="EF225" s="401">
        <v>14000</v>
      </c>
      <c r="EG225" s="401">
        <v>75000</v>
      </c>
      <c r="EH225" s="401">
        <v>0</v>
      </c>
      <c r="EI225" s="401">
        <v>150000</v>
      </c>
      <c r="EJ225" s="401">
        <v>0</v>
      </c>
    </row>
    <row r="226" spans="1:140" x14ac:dyDescent="0.35">
      <c r="A226" s="398" t="s">
        <v>1969</v>
      </c>
      <c r="B226" s="401">
        <v>0</v>
      </c>
      <c r="C226" s="401">
        <v>0</v>
      </c>
      <c r="D226" s="401">
        <v>0</v>
      </c>
      <c r="E226" s="401">
        <v>0</v>
      </c>
      <c r="F226" s="401">
        <v>0</v>
      </c>
      <c r="G226" s="401">
        <v>0</v>
      </c>
      <c r="H226" s="401">
        <v>0</v>
      </c>
      <c r="I226" s="401">
        <v>0</v>
      </c>
      <c r="J226" s="401">
        <v>0</v>
      </c>
      <c r="K226" s="401">
        <v>0</v>
      </c>
      <c r="L226" s="401">
        <v>0</v>
      </c>
      <c r="M226" s="401">
        <v>0</v>
      </c>
      <c r="N226" s="401">
        <v>156</v>
      </c>
      <c r="O226" s="401">
        <v>0</v>
      </c>
      <c r="P226" s="401">
        <v>0</v>
      </c>
      <c r="Q226" s="401">
        <v>325</v>
      </c>
      <c r="R226" s="401">
        <v>0</v>
      </c>
      <c r="S226" s="401">
        <v>0</v>
      </c>
      <c r="T226" s="401">
        <v>15</v>
      </c>
      <c r="U226" s="401">
        <v>0</v>
      </c>
      <c r="V226" s="401">
        <v>0</v>
      </c>
      <c r="W226" s="401">
        <v>0</v>
      </c>
      <c r="X226" s="401">
        <v>0</v>
      </c>
      <c r="Y226" s="401">
        <v>0</v>
      </c>
      <c r="Z226" s="401">
        <v>0</v>
      </c>
      <c r="AA226" s="401">
        <v>0</v>
      </c>
      <c r="AB226" s="401">
        <v>0</v>
      </c>
      <c r="AC226" s="401">
        <v>0</v>
      </c>
      <c r="AD226" s="401">
        <v>0</v>
      </c>
      <c r="AE226" s="401">
        <v>0</v>
      </c>
      <c r="AF226" s="401">
        <v>0</v>
      </c>
      <c r="AG226" s="401">
        <v>0</v>
      </c>
      <c r="AH226" s="401">
        <v>0</v>
      </c>
      <c r="AI226" s="401">
        <v>0</v>
      </c>
      <c r="AJ226" s="401">
        <v>0</v>
      </c>
      <c r="AK226" s="401">
        <v>0</v>
      </c>
      <c r="AL226" s="401">
        <v>0</v>
      </c>
      <c r="AM226" s="401">
        <v>0</v>
      </c>
      <c r="AN226" s="401">
        <v>0</v>
      </c>
      <c r="AO226" s="401">
        <v>57604</v>
      </c>
      <c r="AP226" s="401">
        <v>2450</v>
      </c>
      <c r="AQ226" s="401">
        <v>9535</v>
      </c>
      <c r="AR226" s="401">
        <v>1000</v>
      </c>
      <c r="AS226" s="401">
        <v>0</v>
      </c>
      <c r="AT226" s="401">
        <v>0</v>
      </c>
      <c r="AU226" s="401">
        <v>3863</v>
      </c>
      <c r="AV226" s="401">
        <v>0</v>
      </c>
      <c r="AW226" s="401">
        <v>0</v>
      </c>
      <c r="AX226" s="401">
        <v>173</v>
      </c>
      <c r="AY226" s="401">
        <v>0</v>
      </c>
      <c r="AZ226" s="401">
        <v>0</v>
      </c>
      <c r="BA226" s="401">
        <v>0</v>
      </c>
      <c r="BB226" s="401">
        <v>0</v>
      </c>
      <c r="BC226" s="401">
        <v>0</v>
      </c>
      <c r="BD226" s="401">
        <v>0</v>
      </c>
      <c r="BE226" s="401">
        <v>0</v>
      </c>
      <c r="BF226" s="401">
        <v>0</v>
      </c>
      <c r="BG226" s="401">
        <v>30</v>
      </c>
      <c r="BH226" s="401">
        <v>0</v>
      </c>
      <c r="BI226" s="401">
        <v>0</v>
      </c>
      <c r="BJ226" s="401">
        <v>0</v>
      </c>
      <c r="BK226" s="401">
        <v>0</v>
      </c>
      <c r="BL226" s="401">
        <v>0</v>
      </c>
      <c r="BM226" s="401">
        <v>40</v>
      </c>
      <c r="BN226" s="401">
        <v>0</v>
      </c>
      <c r="BO226" s="401">
        <v>0</v>
      </c>
      <c r="BP226" s="401">
        <v>0</v>
      </c>
      <c r="BQ226" s="401">
        <v>0</v>
      </c>
      <c r="BR226" s="401">
        <v>0</v>
      </c>
      <c r="BS226" s="401">
        <v>0</v>
      </c>
      <c r="BT226" s="401">
        <v>0</v>
      </c>
      <c r="BU226" s="401">
        <v>0</v>
      </c>
      <c r="BV226" s="401">
        <v>0</v>
      </c>
      <c r="BW226" s="401">
        <v>0</v>
      </c>
      <c r="BX226" s="401">
        <v>0</v>
      </c>
      <c r="BY226" s="401">
        <v>0</v>
      </c>
      <c r="BZ226" s="401">
        <v>0</v>
      </c>
      <c r="CA226" s="401">
        <v>0</v>
      </c>
      <c r="CB226" s="401">
        <v>0</v>
      </c>
      <c r="CC226" s="401">
        <v>0</v>
      </c>
      <c r="CD226" s="401">
        <v>0</v>
      </c>
      <c r="CE226" s="401">
        <v>2466</v>
      </c>
      <c r="CF226" s="401">
        <v>0</v>
      </c>
      <c r="CG226" s="401">
        <v>0</v>
      </c>
      <c r="CH226" s="401">
        <v>580</v>
      </c>
      <c r="CI226" s="401">
        <v>0</v>
      </c>
      <c r="CJ226" s="401">
        <v>0</v>
      </c>
      <c r="CK226" s="401">
        <v>0</v>
      </c>
      <c r="CL226" s="401">
        <v>0</v>
      </c>
      <c r="CM226" s="401">
        <v>0</v>
      </c>
      <c r="CN226" s="401">
        <v>0</v>
      </c>
      <c r="CO226" s="401">
        <v>0</v>
      </c>
      <c r="CP226" s="401">
        <v>0</v>
      </c>
      <c r="CQ226" s="401">
        <v>0</v>
      </c>
      <c r="CR226" s="401">
        <v>0</v>
      </c>
      <c r="CS226" s="401">
        <v>0</v>
      </c>
      <c r="CT226" s="401">
        <v>0</v>
      </c>
      <c r="CU226" s="401">
        <v>0</v>
      </c>
      <c r="CV226" s="401">
        <v>0</v>
      </c>
      <c r="CW226" s="401">
        <v>0</v>
      </c>
      <c r="CX226" s="401">
        <v>0</v>
      </c>
      <c r="CY226" s="401">
        <v>0</v>
      </c>
      <c r="CZ226" s="401">
        <v>0</v>
      </c>
      <c r="DA226" s="401">
        <v>0</v>
      </c>
      <c r="DB226" s="401">
        <v>0</v>
      </c>
      <c r="DC226" s="401">
        <v>0</v>
      </c>
      <c r="DD226" s="401">
        <v>0</v>
      </c>
      <c r="DE226" s="401">
        <v>0</v>
      </c>
      <c r="DF226" s="401">
        <v>0</v>
      </c>
      <c r="DG226" s="401">
        <v>0</v>
      </c>
      <c r="DH226" s="401">
        <v>0</v>
      </c>
      <c r="DI226" s="401">
        <v>174</v>
      </c>
      <c r="DJ226" s="401">
        <v>0</v>
      </c>
      <c r="DK226" s="401">
        <v>1864</v>
      </c>
      <c r="DL226" s="401">
        <v>19414</v>
      </c>
      <c r="DM226" s="401">
        <v>98</v>
      </c>
      <c r="DN226" s="401">
        <v>0</v>
      </c>
      <c r="DO226" s="401">
        <v>0</v>
      </c>
      <c r="DP226" s="401">
        <v>0</v>
      </c>
      <c r="DQ226" s="401">
        <v>0</v>
      </c>
      <c r="DR226" s="401">
        <v>33119</v>
      </c>
      <c r="DS226" s="401">
        <v>18088</v>
      </c>
      <c r="DT226" s="401">
        <v>26545</v>
      </c>
      <c r="DU226" s="401">
        <v>10636</v>
      </c>
      <c r="DV226" s="401">
        <v>0</v>
      </c>
      <c r="DW226" s="401">
        <v>339290</v>
      </c>
      <c r="DX226" s="401">
        <v>1113</v>
      </c>
      <c r="DY226" s="401">
        <v>308482</v>
      </c>
      <c r="DZ226" s="401">
        <v>15908</v>
      </c>
      <c r="EA226" s="401">
        <v>0</v>
      </c>
      <c r="EB226" s="401">
        <v>0</v>
      </c>
      <c r="EC226" s="401">
        <v>42151</v>
      </c>
      <c r="ED226" s="401">
        <v>1215</v>
      </c>
      <c r="EE226" s="401">
        <v>308482</v>
      </c>
      <c r="EF226" s="401">
        <v>15908</v>
      </c>
      <c r="EG226" s="401">
        <v>373964</v>
      </c>
      <c r="EH226" s="401">
        <v>18215</v>
      </c>
      <c r="EI226" s="401">
        <v>391764</v>
      </c>
      <c r="EJ226" s="401">
        <v>18215</v>
      </c>
    </row>
    <row r="227" spans="1:140" x14ac:dyDescent="0.35">
      <c r="A227" s="398" t="s">
        <v>1334</v>
      </c>
      <c r="B227" s="401">
        <v>0</v>
      </c>
      <c r="C227" s="401">
        <v>0</v>
      </c>
      <c r="D227" s="401">
        <v>0</v>
      </c>
      <c r="E227" s="401">
        <v>0</v>
      </c>
      <c r="F227" s="401">
        <v>0</v>
      </c>
      <c r="G227" s="401">
        <v>0</v>
      </c>
      <c r="H227" s="401">
        <v>0</v>
      </c>
      <c r="I227" s="401">
        <v>0</v>
      </c>
      <c r="J227" s="401">
        <v>0</v>
      </c>
      <c r="K227" s="401">
        <v>0</v>
      </c>
      <c r="L227" s="401">
        <v>0</v>
      </c>
      <c r="M227" s="401">
        <v>0</v>
      </c>
      <c r="N227" s="401">
        <v>25</v>
      </c>
      <c r="O227" s="401">
        <v>0</v>
      </c>
      <c r="P227" s="401">
        <v>0</v>
      </c>
      <c r="Q227" s="401">
        <v>844</v>
      </c>
      <c r="R227" s="401">
        <v>0</v>
      </c>
      <c r="S227" s="401">
        <v>0</v>
      </c>
      <c r="T227" s="401">
        <v>0</v>
      </c>
      <c r="U227" s="401">
        <v>0</v>
      </c>
      <c r="V227" s="401">
        <v>0</v>
      </c>
      <c r="W227" s="401">
        <v>0</v>
      </c>
      <c r="X227" s="401">
        <v>0</v>
      </c>
      <c r="Y227" s="401">
        <v>0</v>
      </c>
      <c r="Z227" s="401">
        <v>0</v>
      </c>
      <c r="AA227" s="401">
        <v>0</v>
      </c>
      <c r="AB227" s="401">
        <v>0</v>
      </c>
      <c r="AC227" s="401">
        <v>200</v>
      </c>
      <c r="AD227" s="401">
        <v>0</v>
      </c>
      <c r="AE227" s="401">
        <v>0</v>
      </c>
      <c r="AF227" s="401">
        <v>0</v>
      </c>
      <c r="AG227" s="401">
        <v>0</v>
      </c>
      <c r="AH227" s="401">
        <v>0</v>
      </c>
      <c r="AI227" s="401">
        <v>0</v>
      </c>
      <c r="AJ227" s="401">
        <v>0</v>
      </c>
      <c r="AK227" s="401">
        <v>0</v>
      </c>
      <c r="AL227" s="401">
        <v>0</v>
      </c>
      <c r="AM227" s="401">
        <v>0</v>
      </c>
      <c r="AN227" s="401">
        <v>0</v>
      </c>
      <c r="AO227" s="401">
        <v>29068</v>
      </c>
      <c r="AP227" s="401">
        <v>2522</v>
      </c>
      <c r="AQ227" s="401">
        <v>0</v>
      </c>
      <c r="AR227" s="401">
        <v>0</v>
      </c>
      <c r="AS227" s="401">
        <v>0</v>
      </c>
      <c r="AT227" s="401">
        <v>0</v>
      </c>
      <c r="AU227" s="401">
        <v>7081</v>
      </c>
      <c r="AV227" s="401">
        <v>0</v>
      </c>
      <c r="AW227" s="401">
        <v>0</v>
      </c>
      <c r="AX227" s="401">
        <v>0</v>
      </c>
      <c r="AY227" s="401">
        <v>0</v>
      </c>
      <c r="AZ227" s="401">
        <v>0</v>
      </c>
      <c r="BA227" s="401">
        <v>2880</v>
      </c>
      <c r="BB227" s="401">
        <v>0</v>
      </c>
      <c r="BC227" s="401">
        <v>0</v>
      </c>
      <c r="BD227" s="401">
        <v>0</v>
      </c>
      <c r="BE227" s="401">
        <v>0</v>
      </c>
      <c r="BF227" s="401">
        <v>0</v>
      </c>
      <c r="BG227" s="401">
        <v>440</v>
      </c>
      <c r="BH227" s="401">
        <v>0</v>
      </c>
      <c r="BI227" s="401">
        <v>0</v>
      </c>
      <c r="BJ227" s="401">
        <v>2793</v>
      </c>
      <c r="BK227" s="401">
        <v>0</v>
      </c>
      <c r="BL227" s="401">
        <v>0</v>
      </c>
      <c r="BM227" s="401">
        <v>0</v>
      </c>
      <c r="BN227" s="401">
        <v>0</v>
      </c>
      <c r="BO227" s="401">
        <v>0</v>
      </c>
      <c r="BP227" s="401">
        <v>29574</v>
      </c>
      <c r="BQ227" s="401">
        <v>0</v>
      </c>
      <c r="BR227" s="401">
        <v>0</v>
      </c>
      <c r="BS227" s="401">
        <v>0</v>
      </c>
      <c r="BT227" s="401">
        <v>0</v>
      </c>
      <c r="BU227" s="401">
        <v>0</v>
      </c>
      <c r="BV227" s="401">
        <v>363</v>
      </c>
      <c r="BW227" s="401">
        <v>0</v>
      </c>
      <c r="BX227" s="401">
        <v>0</v>
      </c>
      <c r="BY227" s="401">
        <v>0</v>
      </c>
      <c r="BZ227" s="401">
        <v>0</v>
      </c>
      <c r="CA227" s="401">
        <v>0</v>
      </c>
      <c r="CB227" s="401">
        <v>0</v>
      </c>
      <c r="CC227" s="401">
        <v>0</v>
      </c>
      <c r="CD227" s="401">
        <v>0</v>
      </c>
      <c r="CE227" s="401">
        <v>2200</v>
      </c>
      <c r="CF227" s="401">
        <v>0</v>
      </c>
      <c r="CG227" s="401">
        <v>0</v>
      </c>
      <c r="CH227" s="401">
        <v>0</v>
      </c>
      <c r="CI227" s="401">
        <v>0</v>
      </c>
      <c r="CJ227" s="401">
        <v>0</v>
      </c>
      <c r="CK227" s="401">
        <v>0</v>
      </c>
      <c r="CL227" s="401">
        <v>0</v>
      </c>
      <c r="CM227" s="401">
        <v>0</v>
      </c>
      <c r="CN227" s="401">
        <v>0</v>
      </c>
      <c r="CO227" s="401">
        <v>0</v>
      </c>
      <c r="CP227" s="401">
        <v>0</v>
      </c>
      <c r="CQ227" s="401">
        <v>0</v>
      </c>
      <c r="CR227" s="401">
        <v>0</v>
      </c>
      <c r="CS227" s="401">
        <v>0</v>
      </c>
      <c r="CT227" s="401">
        <v>0</v>
      </c>
      <c r="CU227" s="401">
        <v>0</v>
      </c>
      <c r="CV227" s="401">
        <v>0</v>
      </c>
      <c r="CW227" s="401">
        <v>0</v>
      </c>
      <c r="CX227" s="401">
        <v>0</v>
      </c>
      <c r="CY227" s="401">
        <v>0</v>
      </c>
      <c r="CZ227" s="401">
        <v>887</v>
      </c>
      <c r="DA227" s="401">
        <v>0</v>
      </c>
      <c r="DB227" s="401">
        <v>0</v>
      </c>
      <c r="DC227" s="401">
        <v>0</v>
      </c>
      <c r="DD227" s="401">
        <v>0</v>
      </c>
      <c r="DE227" s="401">
        <v>0</v>
      </c>
      <c r="DF227" s="401">
        <v>0</v>
      </c>
      <c r="DG227" s="401">
        <v>0</v>
      </c>
      <c r="DH227" s="401">
        <v>0</v>
      </c>
      <c r="DI227" s="401">
        <v>26448</v>
      </c>
      <c r="DJ227" s="401">
        <v>0</v>
      </c>
      <c r="DK227" s="401">
        <v>0</v>
      </c>
      <c r="DL227" s="401">
        <v>0</v>
      </c>
      <c r="DM227" s="401">
        <v>0</v>
      </c>
      <c r="DN227" s="401">
        <v>0</v>
      </c>
      <c r="DO227" s="401">
        <v>0</v>
      </c>
      <c r="DP227" s="401">
        <v>0</v>
      </c>
      <c r="DQ227" s="401">
        <v>0</v>
      </c>
      <c r="DR227" s="401">
        <v>54454</v>
      </c>
      <c r="DS227" s="401">
        <v>5344</v>
      </c>
      <c r="DT227" s="401">
        <v>22830</v>
      </c>
      <c r="DU227" s="401">
        <v>22697</v>
      </c>
      <c r="DV227" s="401">
        <v>0</v>
      </c>
      <c r="DW227" s="401">
        <v>226480</v>
      </c>
      <c r="DX227" s="401">
        <v>22697</v>
      </c>
      <c r="DY227" s="401">
        <v>65335</v>
      </c>
      <c r="DZ227" s="401">
        <v>-180</v>
      </c>
      <c r="EA227" s="401">
        <v>5457</v>
      </c>
      <c r="EB227" s="401">
        <v>0</v>
      </c>
      <c r="EC227" s="401">
        <v>110000</v>
      </c>
      <c r="ED227" s="401">
        <v>0</v>
      </c>
      <c r="EE227" s="401">
        <v>70792</v>
      </c>
      <c r="EF227" s="401">
        <v>-180</v>
      </c>
      <c r="EG227" s="401">
        <v>173000</v>
      </c>
      <c r="EH227" s="401">
        <v>0</v>
      </c>
      <c r="EI227" s="401">
        <v>175000</v>
      </c>
      <c r="EJ227" s="401">
        <v>0</v>
      </c>
    </row>
    <row r="228" spans="1:140" x14ac:dyDescent="0.35">
      <c r="A228" s="398" t="s">
        <v>2158</v>
      </c>
      <c r="B228" s="401">
        <v>0</v>
      </c>
      <c r="C228" s="401">
        <v>0</v>
      </c>
      <c r="D228" s="401">
        <v>0</v>
      </c>
      <c r="E228" s="401">
        <v>0</v>
      </c>
      <c r="F228" s="401">
        <v>0</v>
      </c>
      <c r="G228" s="401">
        <v>0</v>
      </c>
      <c r="H228" s="401">
        <v>0</v>
      </c>
      <c r="I228" s="401">
        <v>0</v>
      </c>
      <c r="J228" s="401">
        <v>0</v>
      </c>
      <c r="K228" s="401">
        <v>0</v>
      </c>
      <c r="L228" s="401">
        <v>0</v>
      </c>
      <c r="M228" s="401">
        <v>0</v>
      </c>
      <c r="N228" s="401">
        <v>0</v>
      </c>
      <c r="O228" s="401">
        <v>0</v>
      </c>
      <c r="P228" s="401">
        <v>0</v>
      </c>
      <c r="Q228" s="401">
        <v>360</v>
      </c>
      <c r="R228" s="401">
        <v>0</v>
      </c>
      <c r="S228" s="401">
        <v>0</v>
      </c>
      <c r="T228" s="401">
        <v>0</v>
      </c>
      <c r="U228" s="401">
        <v>0</v>
      </c>
      <c r="V228" s="401">
        <v>0</v>
      </c>
      <c r="W228" s="401">
        <v>0</v>
      </c>
      <c r="X228" s="401">
        <v>0</v>
      </c>
      <c r="Y228" s="401">
        <v>0</v>
      </c>
      <c r="Z228" s="401">
        <v>0</v>
      </c>
      <c r="AA228" s="401">
        <v>0</v>
      </c>
      <c r="AB228" s="401">
        <v>0</v>
      </c>
      <c r="AC228" s="401">
        <v>0</v>
      </c>
      <c r="AD228" s="401">
        <v>0</v>
      </c>
      <c r="AE228" s="401">
        <v>0</v>
      </c>
      <c r="AF228" s="401">
        <v>0</v>
      </c>
      <c r="AG228" s="401">
        <v>0</v>
      </c>
      <c r="AH228" s="401">
        <v>0</v>
      </c>
      <c r="AI228" s="401">
        <v>0</v>
      </c>
      <c r="AJ228" s="401">
        <v>0</v>
      </c>
      <c r="AK228" s="401">
        <v>0</v>
      </c>
      <c r="AL228" s="401">
        <v>0</v>
      </c>
      <c r="AM228" s="401">
        <v>0</v>
      </c>
      <c r="AN228" s="401">
        <v>0</v>
      </c>
      <c r="AO228" s="401">
        <v>0</v>
      </c>
      <c r="AP228" s="401">
        <v>900</v>
      </c>
      <c r="AQ228" s="401">
        <v>0</v>
      </c>
      <c r="AR228" s="401">
        <v>0</v>
      </c>
      <c r="AS228" s="401">
        <v>0</v>
      </c>
      <c r="AT228" s="401">
        <v>0</v>
      </c>
      <c r="AU228" s="401">
        <v>10500</v>
      </c>
      <c r="AV228" s="401">
        <v>0</v>
      </c>
      <c r="AW228" s="401">
        <v>0</v>
      </c>
      <c r="AX228" s="401">
        <v>0</v>
      </c>
      <c r="AY228" s="401">
        <v>0</v>
      </c>
      <c r="AZ228" s="401">
        <v>0</v>
      </c>
      <c r="BA228" s="401">
        <v>0</v>
      </c>
      <c r="BB228" s="401">
        <v>0</v>
      </c>
      <c r="BC228" s="401">
        <v>0</v>
      </c>
      <c r="BD228" s="401">
        <v>0</v>
      </c>
      <c r="BE228" s="401">
        <v>0</v>
      </c>
      <c r="BF228" s="401">
        <v>0</v>
      </c>
      <c r="BG228" s="401">
        <v>0</v>
      </c>
      <c r="BH228" s="401">
        <v>0</v>
      </c>
      <c r="BI228" s="401">
        <v>0</v>
      </c>
      <c r="BJ228" s="401">
        <v>0</v>
      </c>
      <c r="BK228" s="401">
        <v>0</v>
      </c>
      <c r="BL228" s="401">
        <v>0</v>
      </c>
      <c r="BM228" s="401">
        <v>0</v>
      </c>
      <c r="BN228" s="401">
        <v>0</v>
      </c>
      <c r="BO228" s="401">
        <v>0</v>
      </c>
      <c r="BP228" s="401">
        <v>0</v>
      </c>
      <c r="BQ228" s="401">
        <v>0</v>
      </c>
      <c r="BR228" s="401">
        <v>0</v>
      </c>
      <c r="BS228" s="401">
        <v>0</v>
      </c>
      <c r="BT228" s="401">
        <v>0</v>
      </c>
      <c r="BU228" s="401">
        <v>0</v>
      </c>
      <c r="BV228" s="401">
        <v>0</v>
      </c>
      <c r="BW228" s="401">
        <v>0</v>
      </c>
      <c r="BX228" s="401">
        <v>0</v>
      </c>
      <c r="BY228" s="401">
        <v>0</v>
      </c>
      <c r="BZ228" s="401">
        <v>0</v>
      </c>
      <c r="CA228" s="401">
        <v>0</v>
      </c>
      <c r="CB228" s="401">
        <v>0</v>
      </c>
      <c r="CC228" s="401">
        <v>0</v>
      </c>
      <c r="CD228" s="401">
        <v>0</v>
      </c>
      <c r="CE228" s="401">
        <v>2706</v>
      </c>
      <c r="CF228" s="401">
        <v>0</v>
      </c>
      <c r="CG228" s="401">
        <v>0</v>
      </c>
      <c r="CH228" s="401">
        <v>0</v>
      </c>
      <c r="CI228" s="401">
        <v>0</v>
      </c>
      <c r="CJ228" s="401">
        <v>0</v>
      </c>
      <c r="CK228" s="401">
        <v>0</v>
      </c>
      <c r="CL228" s="401">
        <v>0</v>
      </c>
      <c r="CM228" s="401">
        <v>0</v>
      </c>
      <c r="CN228" s="401">
        <v>0</v>
      </c>
      <c r="CO228" s="401">
        <v>0</v>
      </c>
      <c r="CP228" s="401">
        <v>0</v>
      </c>
      <c r="CQ228" s="401">
        <v>0</v>
      </c>
      <c r="CR228" s="401">
        <v>0</v>
      </c>
      <c r="CS228" s="401">
        <v>0</v>
      </c>
      <c r="CT228" s="401">
        <v>0</v>
      </c>
      <c r="CU228" s="401">
        <v>0</v>
      </c>
      <c r="CV228" s="401">
        <v>0</v>
      </c>
      <c r="CW228" s="401">
        <v>693</v>
      </c>
      <c r="CX228" s="401">
        <v>0</v>
      </c>
      <c r="CY228" s="401">
        <v>0</v>
      </c>
      <c r="CZ228" s="401">
        <v>0</v>
      </c>
      <c r="DA228" s="401">
        <v>0</v>
      </c>
      <c r="DB228" s="401">
        <v>0</v>
      </c>
      <c r="DC228" s="401">
        <v>0</v>
      </c>
      <c r="DD228" s="401">
        <v>0</v>
      </c>
      <c r="DE228" s="401">
        <v>0</v>
      </c>
      <c r="DF228" s="401">
        <v>0</v>
      </c>
      <c r="DG228" s="401">
        <v>0</v>
      </c>
      <c r="DH228" s="401">
        <v>0</v>
      </c>
      <c r="DI228" s="401">
        <v>0</v>
      </c>
      <c r="DJ228" s="401">
        <v>0</v>
      </c>
      <c r="DK228" s="401">
        <v>0</v>
      </c>
      <c r="DL228" s="401">
        <v>37151</v>
      </c>
      <c r="DM228" s="401">
        <v>8000</v>
      </c>
      <c r="DN228" s="401">
        <v>0</v>
      </c>
      <c r="DO228" s="401">
        <v>0</v>
      </c>
      <c r="DP228" s="401">
        <v>0</v>
      </c>
      <c r="DQ228" s="401">
        <v>0</v>
      </c>
      <c r="DR228" s="401">
        <v>5290</v>
      </c>
      <c r="DS228" s="401">
        <v>5471</v>
      </c>
      <c r="DT228" s="401">
        <v>6723</v>
      </c>
      <c r="DU228" s="401">
        <v>42826</v>
      </c>
      <c r="DV228" s="401">
        <v>0</v>
      </c>
      <c r="DW228" s="401">
        <v>98456</v>
      </c>
      <c r="DX228" s="401">
        <v>39076</v>
      </c>
      <c r="DY228" s="401">
        <v>40500</v>
      </c>
      <c r="DZ228" s="401">
        <v>31000</v>
      </c>
      <c r="EA228" s="401">
        <v>0</v>
      </c>
      <c r="EB228" s="401">
        <v>0</v>
      </c>
      <c r="EC228" s="401">
        <v>10000</v>
      </c>
      <c r="ED228" s="401">
        <v>-30000</v>
      </c>
      <c r="EE228" s="401">
        <v>40500</v>
      </c>
      <c r="EF228" s="401">
        <v>31000</v>
      </c>
      <c r="EG228" s="401">
        <v>126170</v>
      </c>
      <c r="EH228" s="401">
        <v>28503</v>
      </c>
      <c r="EI228" s="401">
        <v>140189</v>
      </c>
      <c r="EJ228" s="401">
        <v>31670</v>
      </c>
    </row>
    <row r="229" spans="1:140" x14ac:dyDescent="0.35">
      <c r="A229" s="398" t="s">
        <v>1075</v>
      </c>
      <c r="B229" s="401">
        <v>6275</v>
      </c>
      <c r="C229" s="401">
        <v>48</v>
      </c>
      <c r="D229" s="401">
        <v>0</v>
      </c>
      <c r="E229" s="401">
        <v>1668</v>
      </c>
      <c r="F229" s="401">
        <v>2323</v>
      </c>
      <c r="G229" s="401">
        <v>0</v>
      </c>
      <c r="H229" s="401">
        <v>9379</v>
      </c>
      <c r="I229" s="401">
        <v>2826</v>
      </c>
      <c r="J229" s="401">
        <v>0</v>
      </c>
      <c r="K229" s="401">
        <v>0</v>
      </c>
      <c r="L229" s="401">
        <v>0</v>
      </c>
      <c r="M229" s="401">
        <v>0</v>
      </c>
      <c r="N229" s="401">
        <v>17581.687999999998</v>
      </c>
      <c r="O229" s="401">
        <v>0</v>
      </c>
      <c r="P229" s="401">
        <v>0</v>
      </c>
      <c r="Q229" s="401">
        <v>0</v>
      </c>
      <c r="R229" s="401">
        <v>0</v>
      </c>
      <c r="S229" s="401">
        <v>0</v>
      </c>
      <c r="T229" s="401">
        <v>0</v>
      </c>
      <c r="U229" s="401">
        <v>0</v>
      </c>
      <c r="V229" s="401">
        <v>0</v>
      </c>
      <c r="W229" s="401">
        <v>0</v>
      </c>
      <c r="X229" s="401">
        <v>0</v>
      </c>
      <c r="Y229" s="401">
        <v>0</v>
      </c>
      <c r="Z229" s="401">
        <v>0</v>
      </c>
      <c r="AA229" s="401">
        <v>0</v>
      </c>
      <c r="AB229" s="401">
        <v>0</v>
      </c>
      <c r="AC229" s="401">
        <v>0</v>
      </c>
      <c r="AD229" s="401">
        <v>0</v>
      </c>
      <c r="AE229" s="401">
        <v>0</v>
      </c>
      <c r="AF229" s="401">
        <v>0</v>
      </c>
      <c r="AG229" s="401">
        <v>0</v>
      </c>
      <c r="AH229" s="401">
        <v>0</v>
      </c>
      <c r="AI229" s="401">
        <v>37</v>
      </c>
      <c r="AJ229" s="401">
        <v>0</v>
      </c>
      <c r="AK229" s="401">
        <v>0</v>
      </c>
      <c r="AL229" s="401">
        <v>0</v>
      </c>
      <c r="AM229" s="401">
        <v>0</v>
      </c>
      <c r="AN229" s="401">
        <v>0</v>
      </c>
      <c r="AO229" s="401">
        <v>0</v>
      </c>
      <c r="AP229" s="401">
        <v>4202.3490000000002</v>
      </c>
      <c r="AQ229" s="401">
        <v>0</v>
      </c>
      <c r="AR229" s="401">
        <v>0</v>
      </c>
      <c r="AS229" s="401">
        <v>0</v>
      </c>
      <c r="AT229" s="401">
        <v>0</v>
      </c>
      <c r="AU229" s="401">
        <v>340.024</v>
      </c>
      <c r="AV229" s="401">
        <v>6</v>
      </c>
      <c r="AW229" s="401">
        <v>0</v>
      </c>
      <c r="AX229" s="401">
        <v>0</v>
      </c>
      <c r="AY229" s="401">
        <v>0</v>
      </c>
      <c r="AZ229" s="401">
        <v>0</v>
      </c>
      <c r="BA229" s="401">
        <v>0</v>
      </c>
      <c r="BB229" s="401">
        <v>0</v>
      </c>
      <c r="BC229" s="401">
        <v>0</v>
      </c>
      <c r="BD229" s="401">
        <v>26.526</v>
      </c>
      <c r="BE229" s="401">
        <v>0</v>
      </c>
      <c r="BF229" s="401">
        <v>0</v>
      </c>
      <c r="BG229" s="401">
        <v>0</v>
      </c>
      <c r="BH229" s="401">
        <v>0</v>
      </c>
      <c r="BI229" s="401">
        <v>0</v>
      </c>
      <c r="BJ229" s="401">
        <v>0</v>
      </c>
      <c r="BK229" s="401">
        <v>0</v>
      </c>
      <c r="BL229" s="401">
        <v>0</v>
      </c>
      <c r="BM229" s="401">
        <v>409.053</v>
      </c>
      <c r="BN229" s="401">
        <v>0</v>
      </c>
      <c r="BO229" s="401">
        <v>0</v>
      </c>
      <c r="BP229" s="401">
        <v>184.703</v>
      </c>
      <c r="BQ229" s="401">
        <v>0</v>
      </c>
      <c r="BR229" s="401">
        <v>0</v>
      </c>
      <c r="BS229" s="401">
        <v>0</v>
      </c>
      <c r="BT229" s="401">
        <v>0</v>
      </c>
      <c r="BU229" s="401">
        <v>0</v>
      </c>
      <c r="BV229" s="401">
        <v>0</v>
      </c>
      <c r="BW229" s="401">
        <v>0</v>
      </c>
      <c r="BX229" s="401">
        <v>0</v>
      </c>
      <c r="BY229" s="401">
        <v>0</v>
      </c>
      <c r="BZ229" s="401">
        <v>0</v>
      </c>
      <c r="CA229" s="401">
        <v>0</v>
      </c>
      <c r="CB229" s="401">
        <v>0</v>
      </c>
      <c r="CC229" s="401">
        <v>0</v>
      </c>
      <c r="CD229" s="401">
        <v>0</v>
      </c>
      <c r="CE229" s="401">
        <v>0</v>
      </c>
      <c r="CF229" s="401">
        <v>0</v>
      </c>
      <c r="CG229" s="401">
        <v>0</v>
      </c>
      <c r="CH229" s="401">
        <v>0</v>
      </c>
      <c r="CI229" s="401">
        <v>0</v>
      </c>
      <c r="CJ229" s="401">
        <v>0</v>
      </c>
      <c r="CK229" s="401">
        <v>0</v>
      </c>
      <c r="CL229" s="401">
        <v>0</v>
      </c>
      <c r="CM229" s="401">
        <v>0</v>
      </c>
      <c r="CN229" s="401">
        <v>0</v>
      </c>
      <c r="CO229" s="401">
        <v>0</v>
      </c>
      <c r="CP229" s="401">
        <v>0</v>
      </c>
      <c r="CQ229" s="401">
        <v>0</v>
      </c>
      <c r="CR229" s="401">
        <v>0</v>
      </c>
      <c r="CS229" s="401">
        <v>0</v>
      </c>
      <c r="CT229" s="401">
        <v>0</v>
      </c>
      <c r="CU229" s="401">
        <v>0</v>
      </c>
      <c r="CV229" s="401">
        <v>0</v>
      </c>
      <c r="CW229" s="401">
        <v>24779.773000000001</v>
      </c>
      <c r="CX229" s="401">
        <v>0</v>
      </c>
      <c r="CY229" s="401">
        <v>0</v>
      </c>
      <c r="CZ229" s="401">
        <v>0</v>
      </c>
      <c r="DA229" s="401">
        <v>0</v>
      </c>
      <c r="DB229" s="401">
        <v>0</v>
      </c>
      <c r="DC229" s="401">
        <v>0</v>
      </c>
      <c r="DD229" s="401">
        <v>0</v>
      </c>
      <c r="DE229" s="401">
        <v>0</v>
      </c>
      <c r="DF229" s="401">
        <v>0</v>
      </c>
      <c r="DG229" s="401">
        <v>0</v>
      </c>
      <c r="DH229" s="401">
        <v>0</v>
      </c>
      <c r="DI229" s="401">
        <v>12558.758</v>
      </c>
      <c r="DJ229" s="401">
        <v>0</v>
      </c>
      <c r="DK229" s="401">
        <v>2000</v>
      </c>
      <c r="DL229" s="401">
        <v>0</v>
      </c>
      <c r="DM229" s="401">
        <v>0</v>
      </c>
      <c r="DN229" s="401">
        <v>0</v>
      </c>
      <c r="DO229" s="401">
        <v>0</v>
      </c>
      <c r="DP229" s="401">
        <v>0</v>
      </c>
      <c r="DQ229" s="401">
        <v>0</v>
      </c>
      <c r="DR229" s="401">
        <v>47531.921999999999</v>
      </c>
      <c r="DS229" s="401">
        <v>8409.1939999999995</v>
      </c>
      <c r="DT229" s="401">
        <v>3607.2280000000001</v>
      </c>
      <c r="DU229" s="401">
        <v>23096.639999999999</v>
      </c>
      <c r="DV229" s="401">
        <v>0</v>
      </c>
      <c r="DW229" s="401">
        <v>263299.64</v>
      </c>
      <c r="DX229" s="401">
        <v>-1100.3599999999999</v>
      </c>
      <c r="DY229" s="401">
        <v>158500</v>
      </c>
      <c r="DZ229" s="401">
        <v>0</v>
      </c>
      <c r="EA229" s="401">
        <v>4700</v>
      </c>
      <c r="EB229" s="401">
        <v>1500</v>
      </c>
      <c r="EC229" s="401">
        <v>100000</v>
      </c>
      <c r="ED229" s="401">
        <v>-39700</v>
      </c>
      <c r="EE229" s="401">
        <v>163200</v>
      </c>
      <c r="EF229" s="401">
        <v>1500</v>
      </c>
      <c r="EG229" s="401">
        <v>273300</v>
      </c>
      <c r="EH229" s="401">
        <v>-1100</v>
      </c>
      <c r="EI229" s="401">
        <v>293300</v>
      </c>
      <c r="EJ229" s="401">
        <v>-1100</v>
      </c>
    </row>
    <row r="230" spans="1:140" x14ac:dyDescent="0.35">
      <c r="A230" s="398" t="s">
        <v>1132</v>
      </c>
      <c r="B230" s="401">
        <v>7941</v>
      </c>
      <c r="C230" s="401">
        <v>0</v>
      </c>
      <c r="D230" s="401">
        <v>0</v>
      </c>
      <c r="E230" s="401">
        <v>8957</v>
      </c>
      <c r="F230" s="401">
        <v>0</v>
      </c>
      <c r="G230" s="401">
        <v>0</v>
      </c>
      <c r="H230" s="401">
        <v>9968</v>
      </c>
      <c r="I230" s="401">
        <v>0</v>
      </c>
      <c r="J230" s="401">
        <v>0</v>
      </c>
      <c r="K230" s="401">
        <v>0</v>
      </c>
      <c r="L230" s="401">
        <v>0</v>
      </c>
      <c r="M230" s="401">
        <v>0</v>
      </c>
      <c r="N230" s="401">
        <v>30463</v>
      </c>
      <c r="O230" s="401">
        <v>0</v>
      </c>
      <c r="P230" s="401">
        <v>0</v>
      </c>
      <c r="Q230" s="401">
        <v>0</v>
      </c>
      <c r="R230" s="401">
        <v>0</v>
      </c>
      <c r="S230" s="401">
        <v>0</v>
      </c>
      <c r="T230" s="401">
        <v>500</v>
      </c>
      <c r="U230" s="401">
        <v>0</v>
      </c>
      <c r="V230" s="401">
        <v>0</v>
      </c>
      <c r="W230" s="401">
        <v>0</v>
      </c>
      <c r="X230" s="401">
        <v>0</v>
      </c>
      <c r="Y230" s="401">
        <v>0</v>
      </c>
      <c r="Z230" s="401">
        <v>0</v>
      </c>
      <c r="AA230" s="401">
        <v>0</v>
      </c>
      <c r="AB230" s="401">
        <v>0</v>
      </c>
      <c r="AC230" s="401">
        <v>0</v>
      </c>
      <c r="AD230" s="401">
        <v>0</v>
      </c>
      <c r="AE230" s="401">
        <v>0</v>
      </c>
      <c r="AF230" s="401">
        <v>0</v>
      </c>
      <c r="AG230" s="401">
        <v>0</v>
      </c>
      <c r="AH230" s="401">
        <v>0</v>
      </c>
      <c r="AI230" s="401">
        <v>128</v>
      </c>
      <c r="AJ230" s="401">
        <v>0</v>
      </c>
      <c r="AK230" s="401">
        <v>0</v>
      </c>
      <c r="AL230" s="401">
        <v>0</v>
      </c>
      <c r="AM230" s="401">
        <v>0</v>
      </c>
      <c r="AN230" s="401">
        <v>0</v>
      </c>
      <c r="AO230" s="401">
        <v>25566</v>
      </c>
      <c r="AP230" s="401">
        <v>3622</v>
      </c>
      <c r="AQ230" s="401">
        <v>2789</v>
      </c>
      <c r="AR230" s="401">
        <v>0</v>
      </c>
      <c r="AS230" s="401">
        <v>0</v>
      </c>
      <c r="AT230" s="401">
        <v>0</v>
      </c>
      <c r="AU230" s="401">
        <v>1873</v>
      </c>
      <c r="AV230" s="401">
        <v>0</v>
      </c>
      <c r="AW230" s="401">
        <v>0</v>
      </c>
      <c r="AX230" s="401">
        <v>1409</v>
      </c>
      <c r="AY230" s="401">
        <v>0</v>
      </c>
      <c r="AZ230" s="401">
        <v>0</v>
      </c>
      <c r="BA230" s="401">
        <v>0</v>
      </c>
      <c r="BB230" s="401">
        <v>0</v>
      </c>
      <c r="BC230" s="401">
        <v>0</v>
      </c>
      <c r="BD230" s="401">
        <v>280</v>
      </c>
      <c r="BE230" s="401">
        <v>0</v>
      </c>
      <c r="BF230" s="401">
        <v>0</v>
      </c>
      <c r="BG230" s="401">
        <v>79</v>
      </c>
      <c r="BH230" s="401">
        <v>0</v>
      </c>
      <c r="BI230" s="401">
        <v>0</v>
      </c>
      <c r="BJ230" s="401">
        <v>0</v>
      </c>
      <c r="BK230" s="401">
        <v>0</v>
      </c>
      <c r="BL230" s="401">
        <v>0</v>
      </c>
      <c r="BM230" s="401">
        <v>0</v>
      </c>
      <c r="BN230" s="401">
        <v>0</v>
      </c>
      <c r="BO230" s="401">
        <v>0</v>
      </c>
      <c r="BP230" s="401">
        <v>1320</v>
      </c>
      <c r="BQ230" s="401">
        <v>0</v>
      </c>
      <c r="BR230" s="401">
        <v>0</v>
      </c>
      <c r="BS230" s="401">
        <v>0</v>
      </c>
      <c r="BT230" s="401">
        <v>0</v>
      </c>
      <c r="BU230" s="401">
        <v>0</v>
      </c>
      <c r="BV230" s="401">
        <v>45</v>
      </c>
      <c r="BW230" s="401">
        <v>0</v>
      </c>
      <c r="BX230" s="401">
        <v>0</v>
      </c>
      <c r="BY230" s="401">
        <v>0</v>
      </c>
      <c r="BZ230" s="401">
        <v>0</v>
      </c>
      <c r="CA230" s="401">
        <v>0</v>
      </c>
      <c r="CB230" s="401">
        <v>0</v>
      </c>
      <c r="CC230" s="401">
        <v>0</v>
      </c>
      <c r="CD230" s="401">
        <v>0</v>
      </c>
      <c r="CE230" s="401">
        <v>0</v>
      </c>
      <c r="CF230" s="401">
        <v>0</v>
      </c>
      <c r="CG230" s="401">
        <v>0</v>
      </c>
      <c r="CH230" s="401">
        <v>0</v>
      </c>
      <c r="CI230" s="401">
        <v>0</v>
      </c>
      <c r="CJ230" s="401">
        <v>0</v>
      </c>
      <c r="CK230" s="401">
        <v>0</v>
      </c>
      <c r="CL230" s="401">
        <v>0</v>
      </c>
      <c r="CM230" s="401">
        <v>0</v>
      </c>
      <c r="CN230" s="401">
        <v>0</v>
      </c>
      <c r="CO230" s="401">
        <v>0</v>
      </c>
      <c r="CP230" s="401">
        <v>0</v>
      </c>
      <c r="CQ230" s="401">
        <v>0</v>
      </c>
      <c r="CR230" s="401">
        <v>0</v>
      </c>
      <c r="CS230" s="401">
        <v>0</v>
      </c>
      <c r="CT230" s="401">
        <v>123</v>
      </c>
      <c r="CU230" s="401">
        <v>0</v>
      </c>
      <c r="CV230" s="401">
        <v>0</v>
      </c>
      <c r="CW230" s="401">
        <v>51786</v>
      </c>
      <c r="CX230" s="401">
        <v>0</v>
      </c>
      <c r="CY230" s="401">
        <v>6793</v>
      </c>
      <c r="CZ230" s="401">
        <v>0</v>
      </c>
      <c r="DA230" s="401">
        <v>0</v>
      </c>
      <c r="DB230" s="401">
        <v>0</v>
      </c>
      <c r="DC230" s="401">
        <v>0</v>
      </c>
      <c r="DD230" s="401">
        <v>0</v>
      </c>
      <c r="DE230" s="401">
        <v>0</v>
      </c>
      <c r="DF230" s="401">
        <v>0</v>
      </c>
      <c r="DG230" s="401">
        <v>0</v>
      </c>
      <c r="DH230" s="401">
        <v>0</v>
      </c>
      <c r="DI230" s="401">
        <v>2486</v>
      </c>
      <c r="DJ230" s="401">
        <v>0</v>
      </c>
      <c r="DK230" s="401">
        <v>0</v>
      </c>
      <c r="DL230" s="401">
        <v>81</v>
      </c>
      <c r="DM230" s="401">
        <v>0</v>
      </c>
      <c r="DN230" s="401">
        <v>0</v>
      </c>
      <c r="DO230" s="401">
        <v>301</v>
      </c>
      <c r="DP230" s="401">
        <v>0</v>
      </c>
      <c r="DQ230" s="401">
        <v>0</v>
      </c>
      <c r="DR230" s="401">
        <v>77001</v>
      </c>
      <c r="DS230" s="401">
        <v>4973</v>
      </c>
      <c r="DT230" s="401">
        <v>20745</v>
      </c>
      <c r="DU230" s="401">
        <v>44209</v>
      </c>
      <c r="DV230" s="401">
        <v>0</v>
      </c>
      <c r="DW230" s="401">
        <v>426169</v>
      </c>
      <c r="DX230" s="401">
        <v>39299</v>
      </c>
      <c r="DY230" s="401">
        <v>327064</v>
      </c>
      <c r="DZ230" s="401">
        <v>44209</v>
      </c>
      <c r="EA230" s="401">
        <v>0</v>
      </c>
      <c r="EB230" s="401">
        <v>0</v>
      </c>
      <c r="EC230" s="401">
        <v>5000</v>
      </c>
      <c r="ED230" s="401">
        <v>0</v>
      </c>
      <c r="EE230" s="401">
        <v>327064</v>
      </c>
      <c r="EF230" s="401">
        <v>44209</v>
      </c>
      <c r="EG230" s="401">
        <v>426179</v>
      </c>
      <c r="EH230" s="401">
        <v>39299</v>
      </c>
      <c r="EI230" s="401">
        <v>436179</v>
      </c>
      <c r="EJ230" s="401">
        <v>39299</v>
      </c>
    </row>
    <row r="231" spans="1:140" x14ac:dyDescent="0.35">
      <c r="A231" s="398" t="s">
        <v>1633</v>
      </c>
      <c r="B231" s="401">
        <v>2995</v>
      </c>
      <c r="C231" s="401">
        <v>0</v>
      </c>
      <c r="D231" s="401">
        <v>0</v>
      </c>
      <c r="E231" s="401">
        <v>0</v>
      </c>
      <c r="F231" s="401">
        <v>19340</v>
      </c>
      <c r="G231" s="401">
        <v>0</v>
      </c>
      <c r="H231" s="401">
        <v>0</v>
      </c>
      <c r="I231" s="401">
        <v>15910</v>
      </c>
      <c r="J231" s="401">
        <v>0</v>
      </c>
      <c r="K231" s="401">
        <v>0</v>
      </c>
      <c r="L231" s="401">
        <v>0</v>
      </c>
      <c r="M231" s="401">
        <v>0</v>
      </c>
      <c r="N231" s="401">
        <v>45791</v>
      </c>
      <c r="O231" s="401">
        <v>0</v>
      </c>
      <c r="P231" s="401">
        <v>0</v>
      </c>
      <c r="Q231" s="401">
        <v>34</v>
      </c>
      <c r="R231" s="401">
        <v>0</v>
      </c>
      <c r="S231" s="401">
        <v>0</v>
      </c>
      <c r="T231" s="401">
        <v>0</v>
      </c>
      <c r="U231" s="401">
        <v>0</v>
      </c>
      <c r="V231" s="401">
        <v>0</v>
      </c>
      <c r="W231" s="401">
        <v>0</v>
      </c>
      <c r="X231" s="401">
        <v>0</v>
      </c>
      <c r="Y231" s="401">
        <v>0</v>
      </c>
      <c r="Z231" s="401">
        <v>0</v>
      </c>
      <c r="AA231" s="401">
        <v>0</v>
      </c>
      <c r="AB231" s="401">
        <v>0</v>
      </c>
      <c r="AC231" s="401">
        <v>0</v>
      </c>
      <c r="AD231" s="401">
        <v>0</v>
      </c>
      <c r="AE231" s="401">
        <v>0</v>
      </c>
      <c r="AF231" s="401">
        <v>0</v>
      </c>
      <c r="AG231" s="401">
        <v>0</v>
      </c>
      <c r="AH231" s="401">
        <v>0</v>
      </c>
      <c r="AI231" s="401">
        <v>2057</v>
      </c>
      <c r="AJ231" s="401">
        <v>0</v>
      </c>
      <c r="AK231" s="401">
        <v>0</v>
      </c>
      <c r="AL231" s="401">
        <v>0</v>
      </c>
      <c r="AM231" s="401">
        <v>0</v>
      </c>
      <c r="AN231" s="401">
        <v>0</v>
      </c>
      <c r="AO231" s="401">
        <v>139145</v>
      </c>
      <c r="AP231" s="401">
        <v>1299</v>
      </c>
      <c r="AQ231" s="401">
        <v>9221</v>
      </c>
      <c r="AR231" s="401">
        <v>2436</v>
      </c>
      <c r="AS231" s="401">
        <v>0</v>
      </c>
      <c r="AT231" s="401">
        <v>0</v>
      </c>
      <c r="AU231" s="401">
        <v>6100</v>
      </c>
      <c r="AV231" s="401">
        <v>0</v>
      </c>
      <c r="AW231" s="401">
        <v>0</v>
      </c>
      <c r="AX231" s="401">
        <v>6415</v>
      </c>
      <c r="AY231" s="401">
        <v>0</v>
      </c>
      <c r="AZ231" s="401">
        <v>0</v>
      </c>
      <c r="BA231" s="401">
        <v>0</v>
      </c>
      <c r="BB231" s="401">
        <v>0</v>
      </c>
      <c r="BC231" s="401">
        <v>0</v>
      </c>
      <c r="BD231" s="401">
        <v>5824</v>
      </c>
      <c r="BE231" s="401">
        <v>0</v>
      </c>
      <c r="BF231" s="401">
        <v>0</v>
      </c>
      <c r="BG231" s="401">
        <v>161</v>
      </c>
      <c r="BH231" s="401">
        <v>0</v>
      </c>
      <c r="BI231" s="401">
        <v>0</v>
      </c>
      <c r="BJ231" s="401">
        <v>0</v>
      </c>
      <c r="BK231" s="401">
        <v>0</v>
      </c>
      <c r="BL231" s="401">
        <v>0</v>
      </c>
      <c r="BM231" s="401">
        <v>0</v>
      </c>
      <c r="BN231" s="401">
        <v>0</v>
      </c>
      <c r="BO231" s="401">
        <v>0</v>
      </c>
      <c r="BP231" s="401">
        <v>0</v>
      </c>
      <c r="BQ231" s="401">
        <v>0</v>
      </c>
      <c r="BR231" s="401">
        <v>0</v>
      </c>
      <c r="BS231" s="401">
        <v>0</v>
      </c>
      <c r="BT231" s="401">
        <v>0</v>
      </c>
      <c r="BU231" s="401">
        <v>0</v>
      </c>
      <c r="BV231" s="401">
        <v>0</v>
      </c>
      <c r="BW231" s="401">
        <v>0</v>
      </c>
      <c r="BX231" s="401">
        <v>0</v>
      </c>
      <c r="BY231" s="401">
        <v>0</v>
      </c>
      <c r="BZ231" s="401">
        <v>0</v>
      </c>
      <c r="CA231" s="401">
        <v>0</v>
      </c>
      <c r="CB231" s="401">
        <v>0</v>
      </c>
      <c r="CC231" s="401">
        <v>0</v>
      </c>
      <c r="CD231" s="401">
        <v>0</v>
      </c>
      <c r="CE231" s="401">
        <v>0</v>
      </c>
      <c r="CF231" s="401">
        <v>0</v>
      </c>
      <c r="CG231" s="401">
        <v>0</v>
      </c>
      <c r="CH231" s="401">
        <v>0</v>
      </c>
      <c r="CI231" s="401">
        <v>0</v>
      </c>
      <c r="CJ231" s="401">
        <v>0</v>
      </c>
      <c r="CK231" s="401">
        <v>0</v>
      </c>
      <c r="CL231" s="401">
        <v>0</v>
      </c>
      <c r="CM231" s="401">
        <v>0</v>
      </c>
      <c r="CN231" s="401">
        <v>0</v>
      </c>
      <c r="CO231" s="401">
        <v>0</v>
      </c>
      <c r="CP231" s="401">
        <v>0</v>
      </c>
      <c r="CQ231" s="401">
        <v>0</v>
      </c>
      <c r="CR231" s="401">
        <v>0</v>
      </c>
      <c r="CS231" s="401">
        <v>0</v>
      </c>
      <c r="CT231" s="401">
        <v>13884</v>
      </c>
      <c r="CU231" s="401">
        <v>0</v>
      </c>
      <c r="CV231" s="401">
        <v>0</v>
      </c>
      <c r="CW231" s="401">
        <v>76400</v>
      </c>
      <c r="CX231" s="401">
        <v>8645</v>
      </c>
      <c r="CY231" s="401">
        <v>69029</v>
      </c>
      <c r="CZ231" s="401">
        <v>0</v>
      </c>
      <c r="DA231" s="401">
        <v>0</v>
      </c>
      <c r="DB231" s="401">
        <v>0</v>
      </c>
      <c r="DC231" s="401">
        <v>0</v>
      </c>
      <c r="DD231" s="401">
        <v>0</v>
      </c>
      <c r="DE231" s="401">
        <v>0</v>
      </c>
      <c r="DF231" s="401">
        <v>0</v>
      </c>
      <c r="DG231" s="401">
        <v>0</v>
      </c>
      <c r="DH231" s="401">
        <v>0</v>
      </c>
      <c r="DI231" s="401">
        <v>117232</v>
      </c>
      <c r="DJ231" s="401">
        <v>0</v>
      </c>
      <c r="DK231" s="401">
        <v>0</v>
      </c>
      <c r="DL231" s="401">
        <v>0</v>
      </c>
      <c r="DM231" s="401">
        <v>0</v>
      </c>
      <c r="DN231" s="401">
        <v>0</v>
      </c>
      <c r="DO231" s="401">
        <v>0</v>
      </c>
      <c r="DP231" s="401">
        <v>0</v>
      </c>
      <c r="DQ231" s="401">
        <v>0</v>
      </c>
      <c r="DR231" s="401">
        <v>116423</v>
      </c>
      <c r="DS231" s="401">
        <v>116733</v>
      </c>
      <c r="DT231" s="401">
        <v>41376</v>
      </c>
      <c r="DU231" s="401">
        <v>189136</v>
      </c>
      <c r="DV231" s="401">
        <v>737</v>
      </c>
      <c r="DW231" s="401">
        <v>2186100</v>
      </c>
      <c r="DX231" s="401">
        <v>123700</v>
      </c>
      <c r="DY231" s="401">
        <v>1623789</v>
      </c>
      <c r="DZ231" s="401">
        <v>344056</v>
      </c>
      <c r="EA231" s="401">
        <v>116000</v>
      </c>
      <c r="EB231" s="401">
        <v>-30821</v>
      </c>
      <c r="EC231" s="401">
        <v>0</v>
      </c>
      <c r="ED231" s="401">
        <v>0</v>
      </c>
      <c r="EE231" s="401">
        <v>1739789</v>
      </c>
      <c r="EF231" s="401">
        <v>313235</v>
      </c>
      <c r="EG231" s="401">
        <v>1828056</v>
      </c>
      <c r="EH231" s="401">
        <v>0</v>
      </c>
      <c r="EI231" s="401">
        <v>2180585</v>
      </c>
      <c r="EJ231" s="401">
        <v>0</v>
      </c>
    </row>
    <row r="232" spans="1:140" x14ac:dyDescent="0.35">
      <c r="A232" s="398" t="s">
        <v>1783</v>
      </c>
      <c r="B232" s="401">
        <v>4594</v>
      </c>
      <c r="C232" s="401">
        <v>0</v>
      </c>
      <c r="D232" s="401">
        <v>0</v>
      </c>
      <c r="E232" s="401">
        <v>2770</v>
      </c>
      <c r="F232" s="401">
        <v>0</v>
      </c>
      <c r="G232" s="401">
        <v>2000</v>
      </c>
      <c r="H232" s="401">
        <v>10</v>
      </c>
      <c r="I232" s="401">
        <v>0</v>
      </c>
      <c r="J232" s="401">
        <v>0</v>
      </c>
      <c r="K232" s="401">
        <v>0</v>
      </c>
      <c r="L232" s="401">
        <v>0</v>
      </c>
      <c r="M232" s="401">
        <v>0</v>
      </c>
      <c r="N232" s="401">
        <v>16007</v>
      </c>
      <c r="O232" s="401">
        <v>0</v>
      </c>
      <c r="P232" s="401">
        <v>0</v>
      </c>
      <c r="Q232" s="401">
        <v>0</v>
      </c>
      <c r="R232" s="401">
        <v>0</v>
      </c>
      <c r="S232" s="401">
        <v>0</v>
      </c>
      <c r="T232" s="401">
        <v>0</v>
      </c>
      <c r="U232" s="401">
        <v>0</v>
      </c>
      <c r="V232" s="401">
        <v>0</v>
      </c>
      <c r="W232" s="401">
        <v>0</v>
      </c>
      <c r="X232" s="401">
        <v>0</v>
      </c>
      <c r="Y232" s="401">
        <v>0</v>
      </c>
      <c r="Z232" s="401">
        <v>0</v>
      </c>
      <c r="AA232" s="401">
        <v>0</v>
      </c>
      <c r="AB232" s="401">
        <v>0</v>
      </c>
      <c r="AC232" s="401">
        <v>0</v>
      </c>
      <c r="AD232" s="401">
        <v>0</v>
      </c>
      <c r="AE232" s="401">
        <v>0</v>
      </c>
      <c r="AF232" s="401">
        <v>0</v>
      </c>
      <c r="AG232" s="401">
        <v>0</v>
      </c>
      <c r="AH232" s="401">
        <v>0</v>
      </c>
      <c r="AI232" s="401">
        <v>1000</v>
      </c>
      <c r="AJ232" s="401">
        <v>3443</v>
      </c>
      <c r="AK232" s="401">
        <v>0</v>
      </c>
      <c r="AL232" s="401">
        <v>0</v>
      </c>
      <c r="AM232" s="401">
        <v>0</v>
      </c>
      <c r="AN232" s="401">
        <v>0</v>
      </c>
      <c r="AO232" s="401">
        <v>628</v>
      </c>
      <c r="AP232" s="401">
        <v>150</v>
      </c>
      <c r="AQ232" s="401">
        <v>0</v>
      </c>
      <c r="AR232" s="401">
        <v>6988</v>
      </c>
      <c r="AS232" s="401">
        <v>0</v>
      </c>
      <c r="AT232" s="401">
        <v>0</v>
      </c>
      <c r="AU232" s="401">
        <v>1421</v>
      </c>
      <c r="AV232" s="401">
        <v>0</v>
      </c>
      <c r="AW232" s="401">
        <v>0</v>
      </c>
      <c r="AX232" s="401">
        <v>5811</v>
      </c>
      <c r="AY232" s="401">
        <v>0</v>
      </c>
      <c r="AZ232" s="401">
        <v>0</v>
      </c>
      <c r="BA232" s="401">
        <v>0</v>
      </c>
      <c r="BB232" s="401">
        <v>0</v>
      </c>
      <c r="BC232" s="401">
        <v>0</v>
      </c>
      <c r="BD232" s="401">
        <v>150</v>
      </c>
      <c r="BE232" s="401">
        <v>0</v>
      </c>
      <c r="BF232" s="401">
        <v>0</v>
      </c>
      <c r="BG232" s="401">
        <v>70</v>
      </c>
      <c r="BH232" s="401">
        <v>0</v>
      </c>
      <c r="BI232" s="401">
        <v>0</v>
      </c>
      <c r="BJ232" s="401">
        <v>0</v>
      </c>
      <c r="BK232" s="401">
        <v>0</v>
      </c>
      <c r="BL232" s="401">
        <v>0</v>
      </c>
      <c r="BM232" s="401">
        <v>0</v>
      </c>
      <c r="BN232" s="401">
        <v>0</v>
      </c>
      <c r="BO232" s="401">
        <v>0</v>
      </c>
      <c r="BP232" s="401">
        <v>0</v>
      </c>
      <c r="BQ232" s="401">
        <v>0</v>
      </c>
      <c r="BR232" s="401">
        <v>0</v>
      </c>
      <c r="BS232" s="401">
        <v>0</v>
      </c>
      <c r="BT232" s="401">
        <v>0</v>
      </c>
      <c r="BU232" s="401">
        <v>0</v>
      </c>
      <c r="BV232" s="401">
        <v>0</v>
      </c>
      <c r="BW232" s="401">
        <v>0</v>
      </c>
      <c r="BX232" s="401">
        <v>0</v>
      </c>
      <c r="BY232" s="401">
        <v>0</v>
      </c>
      <c r="BZ232" s="401">
        <v>0</v>
      </c>
      <c r="CA232" s="401">
        <v>0</v>
      </c>
      <c r="CB232" s="401">
        <v>370</v>
      </c>
      <c r="CC232" s="401">
        <v>0</v>
      </c>
      <c r="CD232" s="401">
        <v>0</v>
      </c>
      <c r="CE232" s="401">
        <v>0</v>
      </c>
      <c r="CF232" s="401">
        <v>0</v>
      </c>
      <c r="CG232" s="401">
        <v>0</v>
      </c>
      <c r="CH232" s="401">
        <v>0</v>
      </c>
      <c r="CI232" s="401">
        <v>0</v>
      </c>
      <c r="CJ232" s="401">
        <v>0</v>
      </c>
      <c r="CK232" s="401">
        <v>0</v>
      </c>
      <c r="CL232" s="401">
        <v>0</v>
      </c>
      <c r="CM232" s="401">
        <v>0</v>
      </c>
      <c r="CN232" s="401">
        <v>0</v>
      </c>
      <c r="CO232" s="401">
        <v>0</v>
      </c>
      <c r="CP232" s="401">
        <v>0</v>
      </c>
      <c r="CQ232" s="401">
        <v>0</v>
      </c>
      <c r="CR232" s="401">
        <v>0</v>
      </c>
      <c r="CS232" s="401">
        <v>0</v>
      </c>
      <c r="CT232" s="401">
        <v>0</v>
      </c>
      <c r="CU232" s="401">
        <v>0</v>
      </c>
      <c r="CV232" s="401">
        <v>0</v>
      </c>
      <c r="CW232" s="401">
        <v>47257</v>
      </c>
      <c r="CX232" s="401">
        <v>17</v>
      </c>
      <c r="CY232" s="401">
        <v>1485</v>
      </c>
      <c r="CZ232" s="401">
        <v>0</v>
      </c>
      <c r="DA232" s="401">
        <v>0</v>
      </c>
      <c r="DB232" s="401">
        <v>0</v>
      </c>
      <c r="DC232" s="401">
        <v>0</v>
      </c>
      <c r="DD232" s="401">
        <v>0</v>
      </c>
      <c r="DE232" s="401">
        <v>0</v>
      </c>
      <c r="DF232" s="401">
        <v>0</v>
      </c>
      <c r="DG232" s="401">
        <v>0</v>
      </c>
      <c r="DH232" s="401">
        <v>0</v>
      </c>
      <c r="DI232" s="401">
        <v>6398</v>
      </c>
      <c r="DJ232" s="401">
        <v>0</v>
      </c>
      <c r="DK232" s="401">
        <v>2096</v>
      </c>
      <c r="DL232" s="401">
        <v>0</v>
      </c>
      <c r="DM232" s="401">
        <v>0</v>
      </c>
      <c r="DN232" s="401">
        <v>0</v>
      </c>
      <c r="DO232" s="401">
        <v>0</v>
      </c>
      <c r="DP232" s="401">
        <v>0</v>
      </c>
      <c r="DQ232" s="401">
        <v>0</v>
      </c>
      <c r="DR232" s="401">
        <v>43835</v>
      </c>
      <c r="DS232" s="401">
        <v>5581</v>
      </c>
      <c r="DT232" s="401">
        <v>630</v>
      </c>
      <c r="DU232" s="401">
        <v>49638</v>
      </c>
      <c r="DV232" s="401">
        <v>0</v>
      </c>
      <c r="DW232" s="401">
        <v>516878</v>
      </c>
      <c r="DX232" s="401">
        <v>26351</v>
      </c>
      <c r="DY232" s="401">
        <v>334491</v>
      </c>
      <c r="DZ232" s="401">
        <v>37716</v>
      </c>
      <c r="EA232" s="401">
        <v>182387</v>
      </c>
      <c r="EB232" s="401">
        <v>-11365</v>
      </c>
      <c r="EC232" s="401">
        <v>20000</v>
      </c>
      <c r="ED232" s="401">
        <v>-18595</v>
      </c>
      <c r="EE232" s="401">
        <v>516878</v>
      </c>
      <c r="EF232" s="401">
        <v>26351</v>
      </c>
      <c r="EG232" s="401">
        <v>518750</v>
      </c>
      <c r="EH232" s="401">
        <v>26500</v>
      </c>
      <c r="EI232" s="401">
        <v>536250</v>
      </c>
      <c r="EJ232" s="401">
        <v>26500</v>
      </c>
    </row>
    <row r="233" spans="1:140" x14ac:dyDescent="0.35">
      <c r="A233" s="398" t="s">
        <v>1831</v>
      </c>
      <c r="B233" s="401">
        <v>21746</v>
      </c>
      <c r="C233" s="401">
        <v>0</v>
      </c>
      <c r="D233" s="401">
        <v>0</v>
      </c>
      <c r="E233" s="401">
        <v>9244</v>
      </c>
      <c r="F233" s="401">
        <v>0</v>
      </c>
      <c r="G233" s="401">
        <v>0</v>
      </c>
      <c r="H233" s="401">
        <v>9664</v>
      </c>
      <c r="I233" s="401">
        <v>0</v>
      </c>
      <c r="J233" s="401">
        <v>0</v>
      </c>
      <c r="K233" s="401">
        <v>4974</v>
      </c>
      <c r="L233" s="401">
        <v>0</v>
      </c>
      <c r="M233" s="401">
        <v>0</v>
      </c>
      <c r="N233" s="401">
        <v>18808</v>
      </c>
      <c r="O233" s="401">
        <v>0</v>
      </c>
      <c r="P233" s="401">
        <v>0</v>
      </c>
      <c r="Q233" s="401">
        <v>0</v>
      </c>
      <c r="R233" s="401">
        <v>0</v>
      </c>
      <c r="S233" s="401">
        <v>0</v>
      </c>
      <c r="T233" s="401">
        <v>0</v>
      </c>
      <c r="U233" s="401">
        <v>0</v>
      </c>
      <c r="V233" s="401">
        <v>0</v>
      </c>
      <c r="W233" s="401">
        <v>2527</v>
      </c>
      <c r="X233" s="401">
        <v>0</v>
      </c>
      <c r="Y233" s="401">
        <v>0</v>
      </c>
      <c r="Z233" s="401">
        <v>0</v>
      </c>
      <c r="AA233" s="401">
        <v>0</v>
      </c>
      <c r="AB233" s="401">
        <v>0</v>
      </c>
      <c r="AC233" s="401">
        <v>0</v>
      </c>
      <c r="AD233" s="401">
        <v>0</v>
      </c>
      <c r="AE233" s="401">
        <v>0</v>
      </c>
      <c r="AF233" s="401">
        <v>0</v>
      </c>
      <c r="AG233" s="401">
        <v>0</v>
      </c>
      <c r="AH233" s="401">
        <v>0</v>
      </c>
      <c r="AI233" s="401">
        <v>4175</v>
      </c>
      <c r="AJ233" s="401">
        <v>0</v>
      </c>
      <c r="AK233" s="401">
        <v>0</v>
      </c>
      <c r="AL233" s="401">
        <v>0</v>
      </c>
      <c r="AM233" s="401">
        <v>0</v>
      </c>
      <c r="AN233" s="401">
        <v>0</v>
      </c>
      <c r="AO233" s="401">
        <v>10355</v>
      </c>
      <c r="AP233" s="401">
        <v>0</v>
      </c>
      <c r="AQ233" s="401">
        <v>0</v>
      </c>
      <c r="AR233" s="401">
        <v>13305</v>
      </c>
      <c r="AS233" s="401">
        <v>0</v>
      </c>
      <c r="AT233" s="401">
        <v>0</v>
      </c>
      <c r="AU233" s="401">
        <v>5194</v>
      </c>
      <c r="AV233" s="401">
        <v>0</v>
      </c>
      <c r="AW233" s="401">
        <v>0</v>
      </c>
      <c r="AX233" s="401">
        <v>225</v>
      </c>
      <c r="AY233" s="401">
        <v>0</v>
      </c>
      <c r="AZ233" s="401">
        <v>0</v>
      </c>
      <c r="BA233" s="401">
        <v>0</v>
      </c>
      <c r="BB233" s="401">
        <v>0</v>
      </c>
      <c r="BC233" s="401">
        <v>0</v>
      </c>
      <c r="BD233" s="401">
        <v>92</v>
      </c>
      <c r="BE233" s="401">
        <v>0</v>
      </c>
      <c r="BF233" s="401">
        <v>0</v>
      </c>
      <c r="BG233" s="401">
        <v>523</v>
      </c>
      <c r="BH233" s="401">
        <v>0</v>
      </c>
      <c r="BI233" s="401">
        <v>0</v>
      </c>
      <c r="BJ233" s="401">
        <v>0</v>
      </c>
      <c r="BK233" s="401">
        <v>0</v>
      </c>
      <c r="BL233" s="401">
        <v>0</v>
      </c>
      <c r="BM233" s="401">
        <v>100</v>
      </c>
      <c r="BN233" s="401">
        <v>0</v>
      </c>
      <c r="BO233" s="401">
        <v>0</v>
      </c>
      <c r="BP233" s="401">
        <v>4696</v>
      </c>
      <c r="BQ233" s="401">
        <v>0</v>
      </c>
      <c r="BR233" s="401">
        <v>0</v>
      </c>
      <c r="BS233" s="401">
        <v>0</v>
      </c>
      <c r="BT233" s="401">
        <v>0</v>
      </c>
      <c r="BU233" s="401">
        <v>0</v>
      </c>
      <c r="BV233" s="401">
        <v>0</v>
      </c>
      <c r="BW233" s="401">
        <v>0</v>
      </c>
      <c r="BX233" s="401">
        <v>0</v>
      </c>
      <c r="BY233" s="401">
        <v>0</v>
      </c>
      <c r="BZ233" s="401">
        <v>0</v>
      </c>
      <c r="CA233" s="401">
        <v>0</v>
      </c>
      <c r="CB233" s="401">
        <v>0</v>
      </c>
      <c r="CC233" s="401">
        <v>0</v>
      </c>
      <c r="CD233" s="401">
        <v>0</v>
      </c>
      <c r="CE233" s="401">
        <v>0</v>
      </c>
      <c r="CF233" s="401">
        <v>0</v>
      </c>
      <c r="CG233" s="401">
        <v>0</v>
      </c>
      <c r="CH233" s="401">
        <v>452</v>
      </c>
      <c r="CI233" s="401">
        <v>0</v>
      </c>
      <c r="CJ233" s="401">
        <v>0</v>
      </c>
      <c r="CK233" s="401">
        <v>0</v>
      </c>
      <c r="CL233" s="401">
        <v>0</v>
      </c>
      <c r="CM233" s="401">
        <v>0</v>
      </c>
      <c r="CN233" s="401">
        <v>0</v>
      </c>
      <c r="CO233" s="401">
        <v>0</v>
      </c>
      <c r="CP233" s="401">
        <v>0</v>
      </c>
      <c r="CQ233" s="401">
        <v>0</v>
      </c>
      <c r="CR233" s="401">
        <v>0</v>
      </c>
      <c r="CS233" s="401">
        <v>0</v>
      </c>
      <c r="CT233" s="401">
        <v>1150</v>
      </c>
      <c r="CU233" s="401">
        <v>0</v>
      </c>
      <c r="CV233" s="401">
        <v>0</v>
      </c>
      <c r="CW233" s="401">
        <v>52689</v>
      </c>
      <c r="CX233" s="401">
        <v>1539</v>
      </c>
      <c r="CY233" s="401">
        <v>0</v>
      </c>
      <c r="CZ233" s="401">
        <v>415</v>
      </c>
      <c r="DA233" s="401">
        <v>0</v>
      </c>
      <c r="DB233" s="401">
        <v>0</v>
      </c>
      <c r="DC233" s="401">
        <v>0</v>
      </c>
      <c r="DD233" s="401">
        <v>0</v>
      </c>
      <c r="DE233" s="401">
        <v>0</v>
      </c>
      <c r="DF233" s="401">
        <v>0</v>
      </c>
      <c r="DG233" s="401">
        <v>0</v>
      </c>
      <c r="DH233" s="401">
        <v>0</v>
      </c>
      <c r="DI233" s="401">
        <v>5689</v>
      </c>
      <c r="DJ233" s="401">
        <v>0</v>
      </c>
      <c r="DK233" s="401">
        <v>0</v>
      </c>
      <c r="DL233" s="401">
        <v>3602</v>
      </c>
      <c r="DM233" s="401">
        <v>0</v>
      </c>
      <c r="DN233" s="401">
        <v>0</v>
      </c>
      <c r="DO233" s="401">
        <v>0</v>
      </c>
      <c r="DP233" s="401">
        <v>0</v>
      </c>
      <c r="DQ233" s="401">
        <v>0</v>
      </c>
      <c r="DR233" s="401">
        <v>108958</v>
      </c>
      <c r="DS233" s="401">
        <v>7216</v>
      </c>
      <c r="DT233" s="401">
        <v>943</v>
      </c>
      <c r="DU233" s="401">
        <v>54047</v>
      </c>
      <c r="DV233" s="401">
        <v>0</v>
      </c>
      <c r="DW233" s="401">
        <v>569790</v>
      </c>
      <c r="DX233" s="401">
        <v>36524</v>
      </c>
      <c r="DY233" s="401">
        <v>345553</v>
      </c>
      <c r="DZ233" s="401">
        <v>106862</v>
      </c>
      <c r="EA233" s="401">
        <v>75438</v>
      </c>
      <c r="EB233" s="401">
        <v>-4351</v>
      </c>
      <c r="EC233" s="401">
        <v>40000</v>
      </c>
      <c r="ED233" s="401">
        <v>0</v>
      </c>
      <c r="EE233" s="401">
        <v>420991</v>
      </c>
      <c r="EF233" s="401">
        <v>102511</v>
      </c>
      <c r="EG233" s="401">
        <v>598280</v>
      </c>
      <c r="EH233" s="401">
        <v>38351</v>
      </c>
      <c r="EI233" s="401">
        <v>781213</v>
      </c>
      <c r="EJ233" s="401">
        <v>26377</v>
      </c>
    </row>
    <row r="234" spans="1:140" x14ac:dyDescent="0.35">
      <c r="A234" s="398" t="s">
        <v>1861</v>
      </c>
      <c r="B234" s="401">
        <v>10449</v>
      </c>
      <c r="C234" s="401">
        <v>0</v>
      </c>
      <c r="D234" s="401">
        <v>0</v>
      </c>
      <c r="E234" s="401">
        <v>0</v>
      </c>
      <c r="F234" s="401">
        <v>0</v>
      </c>
      <c r="G234" s="401">
        <v>0</v>
      </c>
      <c r="H234" s="401">
        <v>9157</v>
      </c>
      <c r="I234" s="401">
        <v>0</v>
      </c>
      <c r="J234" s="401">
        <v>0</v>
      </c>
      <c r="K234" s="401">
        <v>9000</v>
      </c>
      <c r="L234" s="401">
        <v>0</v>
      </c>
      <c r="M234" s="401">
        <v>0</v>
      </c>
      <c r="N234" s="401">
        <v>15772</v>
      </c>
      <c r="O234" s="401">
        <v>0</v>
      </c>
      <c r="P234" s="401">
        <v>0</v>
      </c>
      <c r="Q234" s="401">
        <v>0</v>
      </c>
      <c r="R234" s="401">
        <v>0</v>
      </c>
      <c r="S234" s="401">
        <v>0</v>
      </c>
      <c r="T234" s="401">
        <v>0</v>
      </c>
      <c r="U234" s="401">
        <v>0</v>
      </c>
      <c r="V234" s="401">
        <v>0</v>
      </c>
      <c r="W234" s="401">
        <v>0</v>
      </c>
      <c r="X234" s="401">
        <v>0</v>
      </c>
      <c r="Y234" s="401">
        <v>0</v>
      </c>
      <c r="Z234" s="401">
        <v>0</v>
      </c>
      <c r="AA234" s="401">
        <v>0</v>
      </c>
      <c r="AB234" s="401">
        <v>0</v>
      </c>
      <c r="AC234" s="401">
        <v>0</v>
      </c>
      <c r="AD234" s="401">
        <v>0</v>
      </c>
      <c r="AE234" s="401">
        <v>0</v>
      </c>
      <c r="AF234" s="401">
        <v>0</v>
      </c>
      <c r="AG234" s="401">
        <v>0</v>
      </c>
      <c r="AH234" s="401">
        <v>0</v>
      </c>
      <c r="AI234" s="401">
        <v>463</v>
      </c>
      <c r="AJ234" s="401">
        <v>3000</v>
      </c>
      <c r="AK234" s="401">
        <v>0</v>
      </c>
      <c r="AL234" s="401">
        <v>0</v>
      </c>
      <c r="AM234" s="401">
        <v>0</v>
      </c>
      <c r="AN234" s="401">
        <v>0</v>
      </c>
      <c r="AO234" s="401">
        <v>32399</v>
      </c>
      <c r="AP234" s="401">
        <v>0</v>
      </c>
      <c r="AQ234" s="401">
        <v>0</v>
      </c>
      <c r="AR234" s="401">
        <v>368</v>
      </c>
      <c r="AS234" s="401">
        <v>0</v>
      </c>
      <c r="AT234" s="401">
        <v>0</v>
      </c>
      <c r="AU234" s="401">
        <v>1294</v>
      </c>
      <c r="AV234" s="401">
        <v>0</v>
      </c>
      <c r="AW234" s="401">
        <v>0</v>
      </c>
      <c r="AX234" s="401">
        <v>1388</v>
      </c>
      <c r="AY234" s="401">
        <v>0</v>
      </c>
      <c r="AZ234" s="401">
        <v>0</v>
      </c>
      <c r="BA234" s="401">
        <v>0</v>
      </c>
      <c r="BB234" s="401">
        <v>0</v>
      </c>
      <c r="BC234" s="401">
        <v>0</v>
      </c>
      <c r="BD234" s="401">
        <v>0</v>
      </c>
      <c r="BE234" s="401">
        <v>0</v>
      </c>
      <c r="BF234" s="401">
        <v>0</v>
      </c>
      <c r="BG234" s="401">
        <v>340</v>
      </c>
      <c r="BH234" s="401">
        <v>0</v>
      </c>
      <c r="BI234" s="401">
        <v>0</v>
      </c>
      <c r="BJ234" s="401">
        <v>0</v>
      </c>
      <c r="BK234" s="401">
        <v>0</v>
      </c>
      <c r="BL234" s="401">
        <v>0</v>
      </c>
      <c r="BM234" s="401">
        <v>0</v>
      </c>
      <c r="BN234" s="401">
        <v>0</v>
      </c>
      <c r="BO234" s="401">
        <v>0</v>
      </c>
      <c r="BP234" s="401">
        <v>0</v>
      </c>
      <c r="BQ234" s="401">
        <v>0</v>
      </c>
      <c r="BR234" s="401">
        <v>0</v>
      </c>
      <c r="BS234" s="401">
        <v>0</v>
      </c>
      <c r="BT234" s="401">
        <v>0</v>
      </c>
      <c r="BU234" s="401">
        <v>0</v>
      </c>
      <c r="BV234" s="401">
        <v>0</v>
      </c>
      <c r="BW234" s="401">
        <v>0</v>
      </c>
      <c r="BX234" s="401">
        <v>0</v>
      </c>
      <c r="BY234" s="401">
        <v>0</v>
      </c>
      <c r="BZ234" s="401">
        <v>0</v>
      </c>
      <c r="CA234" s="401">
        <v>0</v>
      </c>
      <c r="CB234" s="401">
        <v>0</v>
      </c>
      <c r="CC234" s="401">
        <v>0</v>
      </c>
      <c r="CD234" s="401">
        <v>0</v>
      </c>
      <c r="CE234" s="401">
        <v>925</v>
      </c>
      <c r="CF234" s="401">
        <v>0</v>
      </c>
      <c r="CG234" s="401">
        <v>0</v>
      </c>
      <c r="CH234" s="401">
        <v>0</v>
      </c>
      <c r="CI234" s="401">
        <v>0</v>
      </c>
      <c r="CJ234" s="401">
        <v>0</v>
      </c>
      <c r="CK234" s="401">
        <v>0</v>
      </c>
      <c r="CL234" s="401">
        <v>0</v>
      </c>
      <c r="CM234" s="401">
        <v>0</v>
      </c>
      <c r="CN234" s="401">
        <v>0</v>
      </c>
      <c r="CO234" s="401">
        <v>0</v>
      </c>
      <c r="CP234" s="401">
        <v>0</v>
      </c>
      <c r="CQ234" s="401">
        <v>0</v>
      </c>
      <c r="CR234" s="401">
        <v>0</v>
      </c>
      <c r="CS234" s="401">
        <v>0</v>
      </c>
      <c r="CT234" s="401">
        <v>0</v>
      </c>
      <c r="CU234" s="401">
        <v>0</v>
      </c>
      <c r="CV234" s="401">
        <v>0</v>
      </c>
      <c r="CW234" s="401">
        <v>29203</v>
      </c>
      <c r="CX234" s="401">
        <v>0</v>
      </c>
      <c r="CY234" s="401">
        <v>3200</v>
      </c>
      <c r="CZ234" s="401">
        <v>0</v>
      </c>
      <c r="DA234" s="401">
        <v>0</v>
      </c>
      <c r="DB234" s="401">
        <v>0</v>
      </c>
      <c r="DC234" s="401">
        <v>0</v>
      </c>
      <c r="DD234" s="401">
        <v>0</v>
      </c>
      <c r="DE234" s="401">
        <v>0</v>
      </c>
      <c r="DF234" s="401">
        <v>0</v>
      </c>
      <c r="DG234" s="401">
        <v>0</v>
      </c>
      <c r="DH234" s="401">
        <v>0</v>
      </c>
      <c r="DI234" s="401">
        <v>913</v>
      </c>
      <c r="DJ234" s="401">
        <v>0</v>
      </c>
      <c r="DK234" s="401">
        <v>0</v>
      </c>
      <c r="DL234" s="401">
        <v>0</v>
      </c>
      <c r="DM234" s="401">
        <v>0</v>
      </c>
      <c r="DN234" s="401">
        <v>0</v>
      </c>
      <c r="DO234" s="401">
        <v>0</v>
      </c>
      <c r="DP234" s="401">
        <v>0</v>
      </c>
      <c r="DQ234" s="401">
        <v>0</v>
      </c>
      <c r="DR234" s="401">
        <v>59854</v>
      </c>
      <c r="DS234" s="401">
        <v>0</v>
      </c>
      <c r="DT234" s="401">
        <v>0</v>
      </c>
      <c r="DU234" s="401">
        <v>54817</v>
      </c>
      <c r="DV234" s="401">
        <v>159939</v>
      </c>
      <c r="DW234" s="401">
        <v>865366</v>
      </c>
      <c r="DX234" s="401">
        <v>167835</v>
      </c>
      <c r="DY234" s="401">
        <v>327899</v>
      </c>
      <c r="DZ234" s="401">
        <v>-50865</v>
      </c>
      <c r="EA234" s="401">
        <v>295067</v>
      </c>
      <c r="EB234" s="401">
        <v>142899</v>
      </c>
      <c r="EC234" s="401">
        <v>56500</v>
      </c>
      <c r="ED234" s="401">
        <v>-74000</v>
      </c>
      <c r="EE234" s="401">
        <v>622966</v>
      </c>
      <c r="EF234" s="401">
        <v>92034</v>
      </c>
      <c r="EG234" s="401">
        <v>991199</v>
      </c>
      <c r="EH234" s="401">
        <v>138372</v>
      </c>
      <c r="EI234" s="401">
        <v>1067032</v>
      </c>
      <c r="EJ234" s="401">
        <v>103076</v>
      </c>
    </row>
    <row r="235" spans="1:140" x14ac:dyDescent="0.35">
      <c r="A235" s="398" t="s">
        <v>1972</v>
      </c>
      <c r="B235" s="401">
        <v>5814</v>
      </c>
      <c r="C235" s="401">
        <v>0</v>
      </c>
      <c r="D235" s="401">
        <v>0</v>
      </c>
      <c r="E235" s="401">
        <v>5668</v>
      </c>
      <c r="F235" s="401">
        <v>0</v>
      </c>
      <c r="G235" s="401">
        <v>0</v>
      </c>
      <c r="H235" s="401">
        <v>9115</v>
      </c>
      <c r="I235" s="401">
        <v>0</v>
      </c>
      <c r="J235" s="401">
        <v>0</v>
      </c>
      <c r="K235" s="401">
        <v>4</v>
      </c>
      <c r="L235" s="401">
        <v>0</v>
      </c>
      <c r="M235" s="401">
        <v>0</v>
      </c>
      <c r="N235" s="401">
        <v>17235</v>
      </c>
      <c r="O235" s="401">
        <v>0</v>
      </c>
      <c r="P235" s="401">
        <v>0</v>
      </c>
      <c r="Q235" s="401">
        <v>1481</v>
      </c>
      <c r="R235" s="401">
        <v>0</v>
      </c>
      <c r="S235" s="401">
        <v>0</v>
      </c>
      <c r="T235" s="401">
        <v>0</v>
      </c>
      <c r="U235" s="401">
        <v>0</v>
      </c>
      <c r="V235" s="401">
        <v>0</v>
      </c>
      <c r="W235" s="401">
        <v>0</v>
      </c>
      <c r="X235" s="401">
        <v>0</v>
      </c>
      <c r="Y235" s="401">
        <v>0</v>
      </c>
      <c r="Z235" s="401">
        <v>0</v>
      </c>
      <c r="AA235" s="401">
        <v>0</v>
      </c>
      <c r="AB235" s="401">
        <v>0</v>
      </c>
      <c r="AC235" s="401">
        <v>0</v>
      </c>
      <c r="AD235" s="401">
        <v>0</v>
      </c>
      <c r="AE235" s="401">
        <v>0</v>
      </c>
      <c r="AF235" s="401">
        <v>0</v>
      </c>
      <c r="AG235" s="401">
        <v>0</v>
      </c>
      <c r="AH235" s="401">
        <v>0</v>
      </c>
      <c r="AI235" s="401">
        <v>8300</v>
      </c>
      <c r="AJ235" s="401">
        <v>0</v>
      </c>
      <c r="AK235" s="401">
        <v>0</v>
      </c>
      <c r="AL235" s="401">
        <v>0</v>
      </c>
      <c r="AM235" s="401">
        <v>0</v>
      </c>
      <c r="AN235" s="401">
        <v>0</v>
      </c>
      <c r="AO235" s="401">
        <v>40458</v>
      </c>
      <c r="AP235" s="401">
        <v>0</v>
      </c>
      <c r="AQ235" s="401">
        <v>13562</v>
      </c>
      <c r="AR235" s="401">
        <v>0</v>
      </c>
      <c r="AS235" s="401">
        <v>0</v>
      </c>
      <c r="AT235" s="401">
        <v>0</v>
      </c>
      <c r="AU235" s="401">
        <v>8101</v>
      </c>
      <c r="AV235" s="401">
        <v>0</v>
      </c>
      <c r="AW235" s="401">
        <v>0</v>
      </c>
      <c r="AX235" s="401">
        <v>196</v>
      </c>
      <c r="AY235" s="401">
        <v>0</v>
      </c>
      <c r="AZ235" s="401">
        <v>0</v>
      </c>
      <c r="BA235" s="401">
        <v>0</v>
      </c>
      <c r="BB235" s="401">
        <v>0</v>
      </c>
      <c r="BC235" s="401">
        <v>0</v>
      </c>
      <c r="BD235" s="401">
        <v>0</v>
      </c>
      <c r="BE235" s="401">
        <v>0</v>
      </c>
      <c r="BF235" s="401">
        <v>0</v>
      </c>
      <c r="BG235" s="401">
        <v>0</v>
      </c>
      <c r="BH235" s="401">
        <v>0</v>
      </c>
      <c r="BI235" s="401">
        <v>0</v>
      </c>
      <c r="BJ235" s="401">
        <v>0</v>
      </c>
      <c r="BK235" s="401">
        <v>0</v>
      </c>
      <c r="BL235" s="401">
        <v>0</v>
      </c>
      <c r="BM235" s="401">
        <v>0</v>
      </c>
      <c r="BN235" s="401">
        <v>0</v>
      </c>
      <c r="BO235" s="401">
        <v>0</v>
      </c>
      <c r="BP235" s="401">
        <v>0</v>
      </c>
      <c r="BQ235" s="401">
        <v>0</v>
      </c>
      <c r="BR235" s="401">
        <v>0</v>
      </c>
      <c r="BS235" s="401">
        <v>0</v>
      </c>
      <c r="BT235" s="401">
        <v>0</v>
      </c>
      <c r="BU235" s="401">
        <v>0</v>
      </c>
      <c r="BV235" s="401">
        <v>0</v>
      </c>
      <c r="BW235" s="401">
        <v>0</v>
      </c>
      <c r="BX235" s="401">
        <v>0</v>
      </c>
      <c r="BY235" s="401">
        <v>0</v>
      </c>
      <c r="BZ235" s="401">
        <v>0</v>
      </c>
      <c r="CA235" s="401">
        <v>0</v>
      </c>
      <c r="CB235" s="401">
        <v>0</v>
      </c>
      <c r="CC235" s="401">
        <v>0</v>
      </c>
      <c r="CD235" s="401">
        <v>0</v>
      </c>
      <c r="CE235" s="401">
        <v>0</v>
      </c>
      <c r="CF235" s="401">
        <v>0</v>
      </c>
      <c r="CG235" s="401">
        <v>0</v>
      </c>
      <c r="CH235" s="401">
        <v>0</v>
      </c>
      <c r="CI235" s="401">
        <v>0</v>
      </c>
      <c r="CJ235" s="401">
        <v>0</v>
      </c>
      <c r="CK235" s="401">
        <v>0</v>
      </c>
      <c r="CL235" s="401">
        <v>0</v>
      </c>
      <c r="CM235" s="401">
        <v>0</v>
      </c>
      <c r="CN235" s="401">
        <v>0</v>
      </c>
      <c r="CO235" s="401">
        <v>0</v>
      </c>
      <c r="CP235" s="401">
        <v>0</v>
      </c>
      <c r="CQ235" s="401">
        <v>0</v>
      </c>
      <c r="CR235" s="401">
        <v>0</v>
      </c>
      <c r="CS235" s="401">
        <v>0</v>
      </c>
      <c r="CT235" s="401">
        <v>0</v>
      </c>
      <c r="CU235" s="401">
        <v>0</v>
      </c>
      <c r="CV235" s="401">
        <v>0</v>
      </c>
      <c r="CW235" s="401">
        <v>22328</v>
      </c>
      <c r="CX235" s="401">
        <v>30705</v>
      </c>
      <c r="CY235" s="401">
        <v>0</v>
      </c>
      <c r="CZ235" s="401">
        <v>0</v>
      </c>
      <c r="DA235" s="401">
        <v>0</v>
      </c>
      <c r="DB235" s="401">
        <v>0</v>
      </c>
      <c r="DC235" s="401">
        <v>0</v>
      </c>
      <c r="DD235" s="401">
        <v>0</v>
      </c>
      <c r="DE235" s="401">
        <v>0</v>
      </c>
      <c r="DF235" s="401">
        <v>0</v>
      </c>
      <c r="DG235" s="401">
        <v>0</v>
      </c>
      <c r="DH235" s="401">
        <v>0</v>
      </c>
      <c r="DI235" s="401">
        <v>4450</v>
      </c>
      <c r="DJ235" s="401">
        <v>0</v>
      </c>
      <c r="DK235" s="401">
        <v>0</v>
      </c>
      <c r="DL235" s="401">
        <v>0</v>
      </c>
      <c r="DM235" s="401">
        <v>0</v>
      </c>
      <c r="DN235" s="401">
        <v>0</v>
      </c>
      <c r="DO235" s="401">
        <v>0</v>
      </c>
      <c r="DP235" s="401">
        <v>1400</v>
      </c>
      <c r="DQ235" s="401">
        <v>2172</v>
      </c>
      <c r="DR235" s="401">
        <v>62937</v>
      </c>
      <c r="DS235" s="401">
        <v>4045</v>
      </c>
      <c r="DT235" s="401">
        <v>16176</v>
      </c>
      <c r="DU235" s="401">
        <v>72097</v>
      </c>
      <c r="DV235" s="401">
        <v>0</v>
      </c>
      <c r="DW235" s="401">
        <v>943763</v>
      </c>
      <c r="DX235" s="401">
        <v>41112</v>
      </c>
      <c r="DY235" s="401">
        <v>816085</v>
      </c>
      <c r="DZ235" s="401">
        <v>85797</v>
      </c>
      <c r="EA235" s="401">
        <v>13700</v>
      </c>
      <c r="EB235" s="401">
        <v>0</v>
      </c>
      <c r="EC235" s="401">
        <v>20000</v>
      </c>
      <c r="ED235" s="401">
        <v>0</v>
      </c>
      <c r="EE235" s="401">
        <v>829785</v>
      </c>
      <c r="EF235" s="401">
        <v>85797</v>
      </c>
      <c r="EG235" s="401">
        <v>940300</v>
      </c>
      <c r="EH235" s="401">
        <v>0</v>
      </c>
      <c r="EI235" s="401">
        <v>974000</v>
      </c>
      <c r="EJ235" s="401">
        <v>0</v>
      </c>
    </row>
    <row r="236" spans="1:140" x14ac:dyDescent="0.35">
      <c r="A236" s="398" t="s">
        <v>2017</v>
      </c>
      <c r="B236" s="401">
        <v>1648.30008</v>
      </c>
      <c r="C236" s="401">
        <v>2619.9400599999999</v>
      </c>
      <c r="D236" s="401">
        <v>0</v>
      </c>
      <c r="E236" s="401">
        <v>3309.90202</v>
      </c>
      <c r="F236" s="401">
        <v>735.99996999999996</v>
      </c>
      <c r="G236" s="401">
        <v>0</v>
      </c>
      <c r="H236" s="401">
        <v>2716.0039900000002</v>
      </c>
      <c r="I236" s="401">
        <v>876.99996999999996</v>
      </c>
      <c r="J236" s="401">
        <v>0</v>
      </c>
      <c r="K236" s="401">
        <v>0</v>
      </c>
      <c r="L236" s="401">
        <v>0</v>
      </c>
      <c r="M236" s="401">
        <v>0</v>
      </c>
      <c r="N236" s="401">
        <v>3515</v>
      </c>
      <c r="O236" s="401">
        <v>0</v>
      </c>
      <c r="P236" s="401">
        <v>0</v>
      </c>
      <c r="Q236" s="401">
        <v>0</v>
      </c>
      <c r="R236" s="401">
        <v>0</v>
      </c>
      <c r="S236" s="401">
        <v>0</v>
      </c>
      <c r="T236" s="401">
        <v>0</v>
      </c>
      <c r="U236" s="401">
        <v>0</v>
      </c>
      <c r="V236" s="401">
        <v>0</v>
      </c>
      <c r="W236" s="401">
        <v>0</v>
      </c>
      <c r="X236" s="401">
        <v>0</v>
      </c>
      <c r="Y236" s="401">
        <v>0</v>
      </c>
      <c r="Z236" s="401">
        <v>0</v>
      </c>
      <c r="AA236" s="401">
        <v>0</v>
      </c>
      <c r="AB236" s="401">
        <v>0</v>
      </c>
      <c r="AC236" s="401">
        <v>0</v>
      </c>
      <c r="AD236" s="401">
        <v>0</v>
      </c>
      <c r="AE236" s="401">
        <v>0</v>
      </c>
      <c r="AF236" s="401">
        <v>0</v>
      </c>
      <c r="AG236" s="401">
        <v>0</v>
      </c>
      <c r="AH236" s="401">
        <v>0</v>
      </c>
      <c r="AI236" s="401">
        <v>9943.1440000000002</v>
      </c>
      <c r="AJ236" s="401">
        <v>704</v>
      </c>
      <c r="AK236" s="401">
        <v>0</v>
      </c>
      <c r="AL236" s="401">
        <v>0</v>
      </c>
      <c r="AM236" s="401">
        <v>0</v>
      </c>
      <c r="AN236" s="401">
        <v>0</v>
      </c>
      <c r="AO236" s="401">
        <v>0</v>
      </c>
      <c r="AP236" s="401">
        <v>0</v>
      </c>
      <c r="AQ236" s="401">
        <v>0</v>
      </c>
      <c r="AR236" s="401">
        <v>0</v>
      </c>
      <c r="AS236" s="401">
        <v>0</v>
      </c>
      <c r="AT236" s="401">
        <v>0</v>
      </c>
      <c r="AU236" s="401">
        <v>0</v>
      </c>
      <c r="AV236" s="401">
        <v>0</v>
      </c>
      <c r="AW236" s="401">
        <v>0</v>
      </c>
      <c r="AX236" s="401">
        <v>592.79999999999995</v>
      </c>
      <c r="AY236" s="401">
        <v>0</v>
      </c>
      <c r="AZ236" s="401">
        <v>0</v>
      </c>
      <c r="BA236" s="401">
        <v>0</v>
      </c>
      <c r="BB236" s="401">
        <v>0</v>
      </c>
      <c r="BC236" s="401">
        <v>0</v>
      </c>
      <c r="BD236" s="401">
        <v>0</v>
      </c>
      <c r="BE236" s="401">
        <v>0</v>
      </c>
      <c r="BF236" s="401">
        <v>0</v>
      </c>
      <c r="BG236" s="401">
        <v>478</v>
      </c>
      <c r="BH236" s="401">
        <v>0</v>
      </c>
      <c r="BI236" s="401">
        <v>0</v>
      </c>
      <c r="BJ236" s="401">
        <v>0</v>
      </c>
      <c r="BK236" s="401">
        <v>0</v>
      </c>
      <c r="BL236" s="401">
        <v>0</v>
      </c>
      <c r="BM236" s="401">
        <v>328</v>
      </c>
      <c r="BN236" s="401">
        <v>0</v>
      </c>
      <c r="BO236" s="401">
        <v>0</v>
      </c>
      <c r="BP236" s="401">
        <v>0</v>
      </c>
      <c r="BQ236" s="401">
        <v>0</v>
      </c>
      <c r="BR236" s="401">
        <v>0</v>
      </c>
      <c r="BS236" s="401">
        <v>0</v>
      </c>
      <c r="BT236" s="401">
        <v>0</v>
      </c>
      <c r="BU236" s="401">
        <v>0</v>
      </c>
      <c r="BV236" s="401">
        <v>0</v>
      </c>
      <c r="BW236" s="401">
        <v>0</v>
      </c>
      <c r="BX236" s="401">
        <v>0</v>
      </c>
      <c r="BY236" s="401">
        <v>0</v>
      </c>
      <c r="BZ236" s="401">
        <v>0</v>
      </c>
      <c r="CA236" s="401">
        <v>0</v>
      </c>
      <c r="CB236" s="401">
        <v>0</v>
      </c>
      <c r="CC236" s="401">
        <v>0</v>
      </c>
      <c r="CD236" s="401">
        <v>0</v>
      </c>
      <c r="CE236" s="401">
        <v>0</v>
      </c>
      <c r="CF236" s="401">
        <v>0</v>
      </c>
      <c r="CG236" s="401">
        <v>0</v>
      </c>
      <c r="CH236" s="401">
        <v>826</v>
      </c>
      <c r="CI236" s="401">
        <v>0</v>
      </c>
      <c r="CJ236" s="401">
        <v>0</v>
      </c>
      <c r="CK236" s="401">
        <v>0</v>
      </c>
      <c r="CL236" s="401">
        <v>0</v>
      </c>
      <c r="CM236" s="401">
        <v>0</v>
      </c>
      <c r="CN236" s="401">
        <v>0</v>
      </c>
      <c r="CO236" s="401">
        <v>0</v>
      </c>
      <c r="CP236" s="401">
        <v>0</v>
      </c>
      <c r="CQ236" s="401">
        <v>0</v>
      </c>
      <c r="CR236" s="401">
        <v>0</v>
      </c>
      <c r="CS236" s="401">
        <v>0</v>
      </c>
      <c r="CT236" s="401">
        <v>0</v>
      </c>
      <c r="CU236" s="401">
        <v>0</v>
      </c>
      <c r="CV236" s="401">
        <v>0</v>
      </c>
      <c r="CW236" s="401">
        <v>35147.519999999997</v>
      </c>
      <c r="CX236" s="401">
        <v>0</v>
      </c>
      <c r="CY236" s="401">
        <v>0</v>
      </c>
      <c r="CZ236" s="401">
        <v>0</v>
      </c>
      <c r="DA236" s="401">
        <v>0</v>
      </c>
      <c r="DB236" s="401">
        <v>0</v>
      </c>
      <c r="DC236" s="401">
        <v>0</v>
      </c>
      <c r="DD236" s="401">
        <v>0</v>
      </c>
      <c r="DE236" s="401">
        <v>0</v>
      </c>
      <c r="DF236" s="401">
        <v>0</v>
      </c>
      <c r="DG236" s="401">
        <v>0</v>
      </c>
      <c r="DH236" s="401">
        <v>0</v>
      </c>
      <c r="DI236" s="401">
        <v>277</v>
      </c>
      <c r="DJ236" s="401">
        <v>0</v>
      </c>
      <c r="DK236" s="401">
        <v>4164</v>
      </c>
      <c r="DL236" s="401">
        <v>0</v>
      </c>
      <c r="DM236" s="401">
        <v>0</v>
      </c>
      <c r="DN236" s="401">
        <v>0</v>
      </c>
      <c r="DO236" s="401">
        <v>0</v>
      </c>
      <c r="DP236" s="401">
        <v>0</v>
      </c>
      <c r="DQ236" s="401">
        <v>0</v>
      </c>
      <c r="DR236" s="401">
        <v>55453</v>
      </c>
      <c r="DS236" s="401">
        <v>4164</v>
      </c>
      <c r="DT236" s="401">
        <v>1687</v>
      </c>
      <c r="DU236" s="401">
        <v>2415</v>
      </c>
      <c r="DV236" s="401">
        <v>0</v>
      </c>
      <c r="DW236" s="401">
        <v>267882</v>
      </c>
      <c r="DX236" s="401">
        <v>-7371</v>
      </c>
      <c r="DY236" s="401">
        <v>136025</v>
      </c>
      <c r="DZ236" s="401">
        <v>0</v>
      </c>
      <c r="EA236" s="401">
        <v>79620</v>
      </c>
      <c r="EB236" s="401">
        <v>-4777</v>
      </c>
      <c r="EC236" s="401">
        <v>100000</v>
      </c>
      <c r="ED236" s="401">
        <v>0</v>
      </c>
      <c r="EE236" s="401">
        <v>215645</v>
      </c>
      <c r="EF236" s="401">
        <v>-4777</v>
      </c>
      <c r="EG236" s="401">
        <v>285868.29577000003</v>
      </c>
      <c r="EH236" s="401">
        <v>71.070840000000004</v>
      </c>
      <c r="EI236" s="401">
        <v>306868.29577000003</v>
      </c>
      <c r="EJ236" s="401">
        <v>71.070840000000004</v>
      </c>
    </row>
    <row r="237" spans="1:140" x14ac:dyDescent="0.35">
      <c r="A237" s="398" t="s">
        <v>2071</v>
      </c>
      <c r="B237" s="401">
        <v>3145</v>
      </c>
      <c r="C237" s="401">
        <v>0</v>
      </c>
      <c r="D237" s="401">
        <v>0</v>
      </c>
      <c r="E237" s="401">
        <v>7436</v>
      </c>
      <c r="F237" s="401">
        <v>0</v>
      </c>
      <c r="G237" s="401">
        <v>0</v>
      </c>
      <c r="H237" s="401">
        <v>5264</v>
      </c>
      <c r="I237" s="401">
        <v>0</v>
      </c>
      <c r="J237" s="401">
        <v>0</v>
      </c>
      <c r="K237" s="401">
        <v>0</v>
      </c>
      <c r="L237" s="401">
        <v>0</v>
      </c>
      <c r="M237" s="401">
        <v>0</v>
      </c>
      <c r="N237" s="401">
        <v>23209</v>
      </c>
      <c r="O237" s="401">
        <v>0</v>
      </c>
      <c r="P237" s="401">
        <v>0</v>
      </c>
      <c r="Q237" s="401">
        <v>583</v>
      </c>
      <c r="R237" s="401">
        <v>0</v>
      </c>
      <c r="S237" s="401">
        <v>0</v>
      </c>
      <c r="T237" s="401">
        <v>0</v>
      </c>
      <c r="U237" s="401">
        <v>0</v>
      </c>
      <c r="V237" s="401">
        <v>0</v>
      </c>
      <c r="W237" s="401">
        <v>0</v>
      </c>
      <c r="X237" s="401">
        <v>0</v>
      </c>
      <c r="Y237" s="401">
        <v>0</v>
      </c>
      <c r="Z237" s="401">
        <v>0</v>
      </c>
      <c r="AA237" s="401">
        <v>0</v>
      </c>
      <c r="AB237" s="401">
        <v>0</v>
      </c>
      <c r="AC237" s="401">
        <v>0</v>
      </c>
      <c r="AD237" s="401">
        <v>0</v>
      </c>
      <c r="AE237" s="401">
        <v>0</v>
      </c>
      <c r="AF237" s="401">
        <v>0</v>
      </c>
      <c r="AG237" s="401">
        <v>0</v>
      </c>
      <c r="AH237" s="401">
        <v>0</v>
      </c>
      <c r="AI237" s="401">
        <v>970</v>
      </c>
      <c r="AJ237" s="401">
        <v>3871</v>
      </c>
      <c r="AK237" s="401">
        <v>0</v>
      </c>
      <c r="AL237" s="401">
        <v>0</v>
      </c>
      <c r="AM237" s="401">
        <v>0</v>
      </c>
      <c r="AN237" s="401">
        <v>0</v>
      </c>
      <c r="AO237" s="401">
        <v>2815</v>
      </c>
      <c r="AP237" s="401">
        <v>20</v>
      </c>
      <c r="AQ237" s="401">
        <v>0</v>
      </c>
      <c r="AR237" s="401">
        <v>161</v>
      </c>
      <c r="AS237" s="401">
        <v>0</v>
      </c>
      <c r="AT237" s="401">
        <v>0</v>
      </c>
      <c r="AU237" s="401">
        <v>18750</v>
      </c>
      <c r="AV237" s="401">
        <v>0</v>
      </c>
      <c r="AW237" s="401">
        <v>0</v>
      </c>
      <c r="AX237" s="401">
        <v>576</v>
      </c>
      <c r="AY237" s="401">
        <v>0</v>
      </c>
      <c r="AZ237" s="401">
        <v>0</v>
      </c>
      <c r="BA237" s="401">
        <v>0</v>
      </c>
      <c r="BB237" s="401">
        <v>0</v>
      </c>
      <c r="BC237" s="401">
        <v>0</v>
      </c>
      <c r="BD237" s="401">
        <v>0</v>
      </c>
      <c r="BE237" s="401">
        <v>0</v>
      </c>
      <c r="BF237" s="401">
        <v>0</v>
      </c>
      <c r="BG237" s="401">
        <v>0</v>
      </c>
      <c r="BH237" s="401">
        <v>0</v>
      </c>
      <c r="BI237" s="401">
        <v>0</v>
      </c>
      <c r="BJ237" s="401">
        <v>0</v>
      </c>
      <c r="BK237" s="401">
        <v>0</v>
      </c>
      <c r="BL237" s="401">
        <v>0</v>
      </c>
      <c r="BM237" s="401">
        <v>360</v>
      </c>
      <c r="BN237" s="401">
        <v>0</v>
      </c>
      <c r="BO237" s="401">
        <v>0</v>
      </c>
      <c r="BP237" s="401">
        <v>0</v>
      </c>
      <c r="BQ237" s="401">
        <v>0</v>
      </c>
      <c r="BR237" s="401">
        <v>0</v>
      </c>
      <c r="BS237" s="401">
        <v>0</v>
      </c>
      <c r="BT237" s="401">
        <v>0</v>
      </c>
      <c r="BU237" s="401">
        <v>0</v>
      </c>
      <c r="BV237" s="401">
        <v>0</v>
      </c>
      <c r="BW237" s="401">
        <v>0</v>
      </c>
      <c r="BX237" s="401">
        <v>0</v>
      </c>
      <c r="BY237" s="401">
        <v>0</v>
      </c>
      <c r="BZ237" s="401">
        <v>0</v>
      </c>
      <c r="CA237" s="401">
        <v>0</v>
      </c>
      <c r="CB237" s="401">
        <v>0</v>
      </c>
      <c r="CC237" s="401">
        <v>0</v>
      </c>
      <c r="CD237" s="401">
        <v>0</v>
      </c>
      <c r="CE237" s="401">
        <v>449</v>
      </c>
      <c r="CF237" s="401">
        <v>0</v>
      </c>
      <c r="CG237" s="401">
        <v>0</v>
      </c>
      <c r="CH237" s="401">
        <v>0</v>
      </c>
      <c r="CI237" s="401">
        <v>0</v>
      </c>
      <c r="CJ237" s="401">
        <v>0</v>
      </c>
      <c r="CK237" s="401">
        <v>0</v>
      </c>
      <c r="CL237" s="401">
        <v>0</v>
      </c>
      <c r="CM237" s="401">
        <v>0</v>
      </c>
      <c r="CN237" s="401">
        <v>0</v>
      </c>
      <c r="CO237" s="401">
        <v>0</v>
      </c>
      <c r="CP237" s="401">
        <v>0</v>
      </c>
      <c r="CQ237" s="401">
        <v>0</v>
      </c>
      <c r="CR237" s="401">
        <v>0</v>
      </c>
      <c r="CS237" s="401">
        <v>0</v>
      </c>
      <c r="CT237" s="401">
        <v>0</v>
      </c>
      <c r="CU237" s="401">
        <v>0</v>
      </c>
      <c r="CV237" s="401">
        <v>0</v>
      </c>
      <c r="CW237" s="401">
        <v>0</v>
      </c>
      <c r="CX237" s="401">
        <v>0</v>
      </c>
      <c r="CY237" s="401">
        <v>0</v>
      </c>
      <c r="CZ237" s="401">
        <v>591</v>
      </c>
      <c r="DA237" s="401">
        <v>0</v>
      </c>
      <c r="DB237" s="401">
        <v>0</v>
      </c>
      <c r="DC237" s="401">
        <v>0</v>
      </c>
      <c r="DD237" s="401">
        <v>0</v>
      </c>
      <c r="DE237" s="401">
        <v>0</v>
      </c>
      <c r="DF237" s="401">
        <v>0</v>
      </c>
      <c r="DG237" s="401">
        <v>0</v>
      </c>
      <c r="DH237" s="401">
        <v>0</v>
      </c>
      <c r="DI237" s="401">
        <v>50845</v>
      </c>
      <c r="DJ237" s="401">
        <v>33150</v>
      </c>
      <c r="DK237" s="401">
        <v>1955</v>
      </c>
      <c r="DL237" s="401">
        <v>0</v>
      </c>
      <c r="DM237" s="401">
        <v>0</v>
      </c>
      <c r="DN237" s="401">
        <v>0</v>
      </c>
      <c r="DO237" s="401">
        <v>0</v>
      </c>
      <c r="DP237" s="401">
        <v>0</v>
      </c>
      <c r="DQ237" s="401">
        <v>0</v>
      </c>
      <c r="DR237" s="401">
        <v>54106</v>
      </c>
      <c r="DS237" s="401">
        <v>3941</v>
      </c>
      <c r="DT237" s="401">
        <v>3247</v>
      </c>
      <c r="DU237" s="401">
        <v>90901</v>
      </c>
      <c r="DV237" s="401">
        <v>0</v>
      </c>
      <c r="DW237" s="401">
        <v>519432</v>
      </c>
      <c r="DX237" s="401">
        <v>57908</v>
      </c>
      <c r="DY237" s="401">
        <v>476342</v>
      </c>
      <c r="DZ237" s="401">
        <v>107514</v>
      </c>
      <c r="EA237" s="401">
        <v>3029</v>
      </c>
      <c r="EB237" s="401">
        <v>-351</v>
      </c>
      <c r="EC237" s="401">
        <v>0</v>
      </c>
      <c r="ED237" s="401">
        <v>0</v>
      </c>
      <c r="EE237" s="401">
        <v>479371</v>
      </c>
      <c r="EF237" s="401">
        <v>107163</v>
      </c>
      <c r="EG237" s="401">
        <v>633400</v>
      </c>
      <c r="EH237" s="401">
        <v>129600</v>
      </c>
      <c r="EI237" s="401">
        <v>653400</v>
      </c>
      <c r="EJ237" s="401">
        <v>119600</v>
      </c>
    </row>
    <row r="238" spans="1:140" x14ac:dyDescent="0.35">
      <c r="A238" s="398" t="s">
        <v>2182</v>
      </c>
      <c r="B238" s="401">
        <v>7633</v>
      </c>
      <c r="C238" s="401">
        <v>0</v>
      </c>
      <c r="D238" s="401">
        <v>0</v>
      </c>
      <c r="E238" s="401">
        <v>3597</v>
      </c>
      <c r="F238" s="401">
        <v>0</v>
      </c>
      <c r="G238" s="401">
        <v>0</v>
      </c>
      <c r="H238" s="401">
        <v>11445</v>
      </c>
      <c r="I238" s="401">
        <v>0</v>
      </c>
      <c r="J238" s="401">
        <v>0</v>
      </c>
      <c r="K238" s="401">
        <v>38</v>
      </c>
      <c r="L238" s="401">
        <v>0</v>
      </c>
      <c r="M238" s="401">
        <v>0</v>
      </c>
      <c r="N238" s="401">
        <v>24956</v>
      </c>
      <c r="O238" s="401">
        <v>0</v>
      </c>
      <c r="P238" s="401">
        <v>0</v>
      </c>
      <c r="Q238" s="401">
        <v>0</v>
      </c>
      <c r="R238" s="401">
        <v>0</v>
      </c>
      <c r="S238" s="401">
        <v>0</v>
      </c>
      <c r="T238" s="401">
        <v>0</v>
      </c>
      <c r="U238" s="401">
        <v>0</v>
      </c>
      <c r="V238" s="401">
        <v>0</v>
      </c>
      <c r="W238" s="401">
        <v>0</v>
      </c>
      <c r="X238" s="401">
        <v>0</v>
      </c>
      <c r="Y238" s="401">
        <v>0</v>
      </c>
      <c r="Z238" s="401">
        <v>0</v>
      </c>
      <c r="AA238" s="401">
        <v>0</v>
      </c>
      <c r="AB238" s="401">
        <v>0</v>
      </c>
      <c r="AC238" s="401">
        <v>0</v>
      </c>
      <c r="AD238" s="401">
        <v>0</v>
      </c>
      <c r="AE238" s="401">
        <v>0</v>
      </c>
      <c r="AF238" s="401">
        <v>0</v>
      </c>
      <c r="AG238" s="401">
        <v>0</v>
      </c>
      <c r="AH238" s="401">
        <v>0</v>
      </c>
      <c r="AI238" s="401">
        <v>3326</v>
      </c>
      <c r="AJ238" s="401">
        <v>2234</v>
      </c>
      <c r="AK238" s="401">
        <v>0</v>
      </c>
      <c r="AL238" s="401">
        <v>0</v>
      </c>
      <c r="AM238" s="401">
        <v>0</v>
      </c>
      <c r="AN238" s="401">
        <v>0</v>
      </c>
      <c r="AO238" s="401">
        <v>61722</v>
      </c>
      <c r="AP238" s="401">
        <v>244</v>
      </c>
      <c r="AQ238" s="401">
        <v>0</v>
      </c>
      <c r="AR238" s="401">
        <v>21852</v>
      </c>
      <c r="AS238" s="401">
        <v>0</v>
      </c>
      <c r="AT238" s="401">
        <v>0</v>
      </c>
      <c r="AU238" s="401">
        <v>2639</v>
      </c>
      <c r="AV238" s="401">
        <v>0</v>
      </c>
      <c r="AW238" s="401">
        <v>0</v>
      </c>
      <c r="AX238" s="401">
        <v>1137</v>
      </c>
      <c r="AY238" s="401">
        <v>0</v>
      </c>
      <c r="AZ238" s="401">
        <v>0</v>
      </c>
      <c r="BA238" s="401">
        <v>0</v>
      </c>
      <c r="BB238" s="401">
        <v>0</v>
      </c>
      <c r="BC238" s="401">
        <v>0</v>
      </c>
      <c r="BD238" s="401">
        <v>0</v>
      </c>
      <c r="BE238" s="401">
        <v>0</v>
      </c>
      <c r="BF238" s="401">
        <v>0</v>
      </c>
      <c r="BG238" s="401">
        <v>0</v>
      </c>
      <c r="BH238" s="401">
        <v>0</v>
      </c>
      <c r="BI238" s="401">
        <v>0</v>
      </c>
      <c r="BJ238" s="401">
        <v>0</v>
      </c>
      <c r="BK238" s="401">
        <v>0</v>
      </c>
      <c r="BL238" s="401">
        <v>0</v>
      </c>
      <c r="BM238" s="401">
        <v>0</v>
      </c>
      <c r="BN238" s="401">
        <v>0</v>
      </c>
      <c r="BO238" s="401">
        <v>0</v>
      </c>
      <c r="BP238" s="401">
        <v>329</v>
      </c>
      <c r="BQ238" s="401">
        <v>0</v>
      </c>
      <c r="BR238" s="401">
        <v>0</v>
      </c>
      <c r="BS238" s="401">
        <v>0</v>
      </c>
      <c r="BT238" s="401">
        <v>0</v>
      </c>
      <c r="BU238" s="401">
        <v>0</v>
      </c>
      <c r="BV238" s="401">
        <v>0</v>
      </c>
      <c r="BW238" s="401">
        <v>0</v>
      </c>
      <c r="BX238" s="401">
        <v>0</v>
      </c>
      <c r="BY238" s="401">
        <v>0</v>
      </c>
      <c r="BZ238" s="401">
        <v>0</v>
      </c>
      <c r="CA238" s="401">
        <v>0</v>
      </c>
      <c r="CB238" s="401">
        <v>0</v>
      </c>
      <c r="CC238" s="401">
        <v>0</v>
      </c>
      <c r="CD238" s="401">
        <v>0</v>
      </c>
      <c r="CE238" s="401">
        <v>0</v>
      </c>
      <c r="CF238" s="401">
        <v>0</v>
      </c>
      <c r="CG238" s="401">
        <v>0</v>
      </c>
      <c r="CH238" s="401">
        <v>0</v>
      </c>
      <c r="CI238" s="401">
        <v>0</v>
      </c>
      <c r="CJ238" s="401">
        <v>0</v>
      </c>
      <c r="CK238" s="401">
        <v>0</v>
      </c>
      <c r="CL238" s="401">
        <v>0</v>
      </c>
      <c r="CM238" s="401">
        <v>0</v>
      </c>
      <c r="CN238" s="401">
        <v>0</v>
      </c>
      <c r="CO238" s="401">
        <v>0</v>
      </c>
      <c r="CP238" s="401">
        <v>0</v>
      </c>
      <c r="CQ238" s="401">
        <v>0</v>
      </c>
      <c r="CR238" s="401">
        <v>0</v>
      </c>
      <c r="CS238" s="401">
        <v>0</v>
      </c>
      <c r="CT238" s="401">
        <v>0</v>
      </c>
      <c r="CU238" s="401">
        <v>0</v>
      </c>
      <c r="CV238" s="401">
        <v>0</v>
      </c>
      <c r="CW238" s="401">
        <v>50811</v>
      </c>
      <c r="CX238" s="401">
        <v>0</v>
      </c>
      <c r="CY238" s="401">
        <v>0</v>
      </c>
      <c r="CZ238" s="401">
        <v>7711</v>
      </c>
      <c r="DA238" s="401">
        <v>0</v>
      </c>
      <c r="DB238" s="401">
        <v>0</v>
      </c>
      <c r="DC238" s="401">
        <v>0</v>
      </c>
      <c r="DD238" s="401">
        <v>0</v>
      </c>
      <c r="DE238" s="401">
        <v>0</v>
      </c>
      <c r="DF238" s="401">
        <v>0</v>
      </c>
      <c r="DG238" s="401">
        <v>0</v>
      </c>
      <c r="DH238" s="401">
        <v>0</v>
      </c>
      <c r="DI238" s="401">
        <v>2803</v>
      </c>
      <c r="DJ238" s="401">
        <v>0</v>
      </c>
      <c r="DK238" s="401">
        <v>0</v>
      </c>
      <c r="DL238" s="401">
        <v>0</v>
      </c>
      <c r="DM238" s="401">
        <v>0</v>
      </c>
      <c r="DN238" s="401">
        <v>0</v>
      </c>
      <c r="DO238" s="401">
        <v>0</v>
      </c>
      <c r="DP238" s="401">
        <v>0</v>
      </c>
      <c r="DQ238" s="401">
        <v>0</v>
      </c>
      <c r="DR238" s="401">
        <v>84051</v>
      </c>
      <c r="DS238" s="401">
        <v>10747</v>
      </c>
      <c r="DT238" s="401">
        <v>40028</v>
      </c>
      <c r="DU238" s="401">
        <v>67651</v>
      </c>
      <c r="DV238" s="401">
        <v>0</v>
      </c>
      <c r="DW238" s="401">
        <v>614632</v>
      </c>
      <c r="DX238" s="401">
        <v>55788</v>
      </c>
      <c r="DY238" s="401">
        <v>459944</v>
      </c>
      <c r="DZ238" s="401">
        <v>57639</v>
      </c>
      <c r="EA238" s="401">
        <v>36480</v>
      </c>
      <c r="EB238" s="401">
        <v>-1905</v>
      </c>
      <c r="EC238" s="401">
        <v>56321</v>
      </c>
      <c r="ED238" s="401">
        <v>-3749</v>
      </c>
      <c r="EE238" s="401">
        <v>496424</v>
      </c>
      <c r="EF238" s="401">
        <v>55734</v>
      </c>
      <c r="EG238" s="401">
        <v>529034</v>
      </c>
      <c r="EH238" s="401">
        <v>66572</v>
      </c>
      <c r="EI238" s="401">
        <v>555486</v>
      </c>
      <c r="EJ238" s="401">
        <v>69901</v>
      </c>
    </row>
    <row r="239" spans="1:140" x14ac:dyDescent="0.35">
      <c r="A239" s="398" t="s">
        <v>1556</v>
      </c>
      <c r="B239" s="401">
        <v>7214</v>
      </c>
      <c r="C239" s="401">
        <v>0</v>
      </c>
      <c r="D239" s="401">
        <v>0</v>
      </c>
      <c r="E239" s="401">
        <v>0</v>
      </c>
      <c r="F239" s="401">
        <v>0</v>
      </c>
      <c r="G239" s="401">
        <v>0</v>
      </c>
      <c r="H239" s="401">
        <v>4205</v>
      </c>
      <c r="I239" s="401">
        <v>0</v>
      </c>
      <c r="J239" s="401">
        <v>0</v>
      </c>
      <c r="K239" s="401">
        <v>0</v>
      </c>
      <c r="L239" s="401">
        <v>0</v>
      </c>
      <c r="M239" s="401">
        <v>0</v>
      </c>
      <c r="N239" s="401">
        <v>19526</v>
      </c>
      <c r="O239" s="401">
        <v>0</v>
      </c>
      <c r="P239" s="401">
        <v>0</v>
      </c>
      <c r="Q239" s="401">
        <v>0</v>
      </c>
      <c r="R239" s="401">
        <v>0</v>
      </c>
      <c r="S239" s="401">
        <v>0</v>
      </c>
      <c r="T239" s="401">
        <v>0</v>
      </c>
      <c r="U239" s="401">
        <v>0</v>
      </c>
      <c r="V239" s="401">
        <v>0</v>
      </c>
      <c r="W239" s="401">
        <v>0</v>
      </c>
      <c r="X239" s="401">
        <v>0</v>
      </c>
      <c r="Y239" s="401">
        <v>0</v>
      </c>
      <c r="Z239" s="401">
        <v>0</v>
      </c>
      <c r="AA239" s="401">
        <v>0</v>
      </c>
      <c r="AB239" s="401">
        <v>0</v>
      </c>
      <c r="AC239" s="401">
        <v>0</v>
      </c>
      <c r="AD239" s="401">
        <v>0</v>
      </c>
      <c r="AE239" s="401">
        <v>0</v>
      </c>
      <c r="AF239" s="401">
        <v>0</v>
      </c>
      <c r="AG239" s="401">
        <v>0</v>
      </c>
      <c r="AH239" s="401">
        <v>0</v>
      </c>
      <c r="AI239" s="401">
        <v>33</v>
      </c>
      <c r="AJ239" s="401">
        <v>300</v>
      </c>
      <c r="AK239" s="401">
        <v>0</v>
      </c>
      <c r="AL239" s="401">
        <v>0</v>
      </c>
      <c r="AM239" s="401">
        <v>0</v>
      </c>
      <c r="AN239" s="401">
        <v>0</v>
      </c>
      <c r="AO239" s="401">
        <v>0</v>
      </c>
      <c r="AP239" s="401">
        <v>4304</v>
      </c>
      <c r="AQ239" s="401">
        <v>0</v>
      </c>
      <c r="AR239" s="401">
        <v>34</v>
      </c>
      <c r="AS239" s="401">
        <v>0</v>
      </c>
      <c r="AT239" s="401">
        <v>0</v>
      </c>
      <c r="AU239" s="401">
        <v>9115</v>
      </c>
      <c r="AV239" s="401">
        <v>2828</v>
      </c>
      <c r="AW239" s="401">
        <v>0</v>
      </c>
      <c r="AX239" s="401">
        <v>2802</v>
      </c>
      <c r="AY239" s="401">
        <v>0</v>
      </c>
      <c r="AZ239" s="401">
        <v>0</v>
      </c>
      <c r="BA239" s="401">
        <v>0</v>
      </c>
      <c r="BB239" s="401">
        <v>0</v>
      </c>
      <c r="BC239" s="401">
        <v>0</v>
      </c>
      <c r="BD239" s="401">
        <v>0</v>
      </c>
      <c r="BE239" s="401">
        <v>0</v>
      </c>
      <c r="BF239" s="401">
        <v>0</v>
      </c>
      <c r="BG239" s="401">
        <v>2589</v>
      </c>
      <c r="BH239" s="401">
        <v>0</v>
      </c>
      <c r="BI239" s="401">
        <v>0</v>
      </c>
      <c r="BJ239" s="401">
        <v>0</v>
      </c>
      <c r="BK239" s="401">
        <v>0</v>
      </c>
      <c r="BL239" s="401">
        <v>0</v>
      </c>
      <c r="BM239" s="401">
        <v>0</v>
      </c>
      <c r="BN239" s="401">
        <v>0</v>
      </c>
      <c r="BO239" s="401">
        <v>0</v>
      </c>
      <c r="BP239" s="401">
        <v>66</v>
      </c>
      <c r="BQ239" s="401">
        <v>0</v>
      </c>
      <c r="BR239" s="401">
        <v>0</v>
      </c>
      <c r="BS239" s="401">
        <v>0</v>
      </c>
      <c r="BT239" s="401">
        <v>0</v>
      </c>
      <c r="BU239" s="401">
        <v>0</v>
      </c>
      <c r="BV239" s="401">
        <v>100</v>
      </c>
      <c r="BW239" s="401">
        <v>0</v>
      </c>
      <c r="BX239" s="401">
        <v>0</v>
      </c>
      <c r="BY239" s="401">
        <v>0</v>
      </c>
      <c r="BZ239" s="401">
        <v>0</v>
      </c>
      <c r="CA239" s="401">
        <v>0</v>
      </c>
      <c r="CB239" s="401">
        <v>480</v>
      </c>
      <c r="CC239" s="401">
        <v>0</v>
      </c>
      <c r="CD239" s="401">
        <v>0</v>
      </c>
      <c r="CE239" s="401">
        <v>505</v>
      </c>
      <c r="CF239" s="401">
        <v>0</v>
      </c>
      <c r="CG239" s="401">
        <v>0</v>
      </c>
      <c r="CH239" s="401">
        <v>0</v>
      </c>
      <c r="CI239" s="401">
        <v>0</v>
      </c>
      <c r="CJ239" s="401">
        <v>0</v>
      </c>
      <c r="CK239" s="401">
        <v>0</v>
      </c>
      <c r="CL239" s="401">
        <v>0</v>
      </c>
      <c r="CM239" s="401">
        <v>0</v>
      </c>
      <c r="CN239" s="401">
        <v>0</v>
      </c>
      <c r="CO239" s="401">
        <v>0</v>
      </c>
      <c r="CP239" s="401">
        <v>0</v>
      </c>
      <c r="CQ239" s="401">
        <v>0</v>
      </c>
      <c r="CR239" s="401">
        <v>0</v>
      </c>
      <c r="CS239" s="401">
        <v>0</v>
      </c>
      <c r="CT239" s="401">
        <v>0</v>
      </c>
      <c r="CU239" s="401">
        <v>0</v>
      </c>
      <c r="CV239" s="401">
        <v>0</v>
      </c>
      <c r="CW239" s="401">
        <v>5885</v>
      </c>
      <c r="CX239" s="401">
        <v>410</v>
      </c>
      <c r="CY239" s="401">
        <v>0</v>
      </c>
      <c r="CZ239" s="401">
        <v>0</v>
      </c>
      <c r="DA239" s="401">
        <v>0</v>
      </c>
      <c r="DB239" s="401">
        <v>0</v>
      </c>
      <c r="DC239" s="401">
        <v>0</v>
      </c>
      <c r="DD239" s="401">
        <v>0</v>
      </c>
      <c r="DE239" s="401">
        <v>0</v>
      </c>
      <c r="DF239" s="401">
        <v>0</v>
      </c>
      <c r="DG239" s="401">
        <v>0</v>
      </c>
      <c r="DH239" s="401">
        <v>0</v>
      </c>
      <c r="DI239" s="401">
        <v>1252</v>
      </c>
      <c r="DJ239" s="401">
        <v>0</v>
      </c>
      <c r="DK239" s="401">
        <v>0</v>
      </c>
      <c r="DL239" s="401">
        <v>0</v>
      </c>
      <c r="DM239" s="401">
        <v>0</v>
      </c>
      <c r="DN239" s="401">
        <v>0</v>
      </c>
      <c r="DO239" s="401">
        <v>0</v>
      </c>
      <c r="DP239" s="401">
        <v>0</v>
      </c>
      <c r="DQ239" s="401">
        <v>0</v>
      </c>
      <c r="DR239" s="401">
        <v>47576</v>
      </c>
      <c r="DS239" s="401">
        <v>3351</v>
      </c>
      <c r="DT239" s="401">
        <v>7431</v>
      </c>
      <c r="DU239" s="401">
        <v>13290</v>
      </c>
      <c r="DV239" s="401">
        <v>0</v>
      </c>
      <c r="DW239" s="401">
        <v>286269</v>
      </c>
      <c r="DX239" s="401">
        <v>6298</v>
      </c>
      <c r="DY239" s="401">
        <v>112624</v>
      </c>
      <c r="DZ239" s="401">
        <v>-247</v>
      </c>
      <c r="EA239" s="401">
        <v>104016</v>
      </c>
      <c r="EB239" s="401">
        <v>2311</v>
      </c>
      <c r="EC239" s="401">
        <v>41000</v>
      </c>
      <c r="ED239" s="401">
        <v>0</v>
      </c>
      <c r="EE239" s="401">
        <v>216640</v>
      </c>
      <c r="EF239" s="401">
        <v>2064</v>
      </c>
      <c r="EG239" s="401">
        <v>330000</v>
      </c>
      <c r="EH239" s="401">
        <v>20000</v>
      </c>
      <c r="EI239" s="401">
        <v>370000</v>
      </c>
      <c r="EJ239" s="401">
        <v>40000</v>
      </c>
    </row>
    <row r="240" spans="1:140" x14ac:dyDescent="0.35">
      <c r="A240" s="398" t="s">
        <v>1615</v>
      </c>
      <c r="B240" s="401">
        <v>31774</v>
      </c>
      <c r="C240" s="401">
        <v>0</v>
      </c>
      <c r="D240" s="401">
        <v>0</v>
      </c>
      <c r="E240" s="401">
        <v>7989</v>
      </c>
      <c r="F240" s="401">
        <v>0</v>
      </c>
      <c r="G240" s="401">
        <v>0</v>
      </c>
      <c r="H240" s="401">
        <v>3979</v>
      </c>
      <c r="I240" s="401">
        <v>0</v>
      </c>
      <c r="J240" s="401">
        <v>0</v>
      </c>
      <c r="K240" s="401">
        <v>0</v>
      </c>
      <c r="L240" s="401">
        <v>0</v>
      </c>
      <c r="M240" s="401">
        <v>0</v>
      </c>
      <c r="N240" s="401">
        <v>59330</v>
      </c>
      <c r="O240" s="401">
        <v>0</v>
      </c>
      <c r="P240" s="401">
        <v>0</v>
      </c>
      <c r="Q240" s="401">
        <v>0</v>
      </c>
      <c r="R240" s="401">
        <v>0</v>
      </c>
      <c r="S240" s="401">
        <v>0</v>
      </c>
      <c r="T240" s="401">
        <v>0</v>
      </c>
      <c r="U240" s="401">
        <v>0</v>
      </c>
      <c r="V240" s="401">
        <v>0</v>
      </c>
      <c r="W240" s="401">
        <v>0</v>
      </c>
      <c r="X240" s="401">
        <v>0</v>
      </c>
      <c r="Y240" s="401">
        <v>0</v>
      </c>
      <c r="Z240" s="401">
        <v>0</v>
      </c>
      <c r="AA240" s="401">
        <v>0</v>
      </c>
      <c r="AB240" s="401">
        <v>0</v>
      </c>
      <c r="AC240" s="401">
        <v>0</v>
      </c>
      <c r="AD240" s="401">
        <v>0</v>
      </c>
      <c r="AE240" s="401">
        <v>0</v>
      </c>
      <c r="AF240" s="401">
        <v>0</v>
      </c>
      <c r="AG240" s="401">
        <v>0</v>
      </c>
      <c r="AH240" s="401">
        <v>0</v>
      </c>
      <c r="AI240" s="401">
        <v>146</v>
      </c>
      <c r="AJ240" s="401">
        <v>9287</v>
      </c>
      <c r="AK240" s="401">
        <v>0</v>
      </c>
      <c r="AL240" s="401">
        <v>0</v>
      </c>
      <c r="AM240" s="401">
        <v>0</v>
      </c>
      <c r="AN240" s="401">
        <v>0</v>
      </c>
      <c r="AO240" s="401">
        <v>260</v>
      </c>
      <c r="AP240" s="401">
        <v>480</v>
      </c>
      <c r="AQ240" s="401">
        <v>1565</v>
      </c>
      <c r="AR240" s="401">
        <v>729</v>
      </c>
      <c r="AS240" s="401">
        <v>532</v>
      </c>
      <c r="AT240" s="401">
        <v>0</v>
      </c>
      <c r="AU240" s="401">
        <v>2998</v>
      </c>
      <c r="AV240" s="401">
        <v>0</v>
      </c>
      <c r="AW240" s="401">
        <v>0</v>
      </c>
      <c r="AX240" s="401">
        <v>0</v>
      </c>
      <c r="AY240" s="401">
        <v>0</v>
      </c>
      <c r="AZ240" s="401">
        <v>0</v>
      </c>
      <c r="BA240" s="401">
        <v>0</v>
      </c>
      <c r="BB240" s="401">
        <v>0</v>
      </c>
      <c r="BC240" s="401">
        <v>0</v>
      </c>
      <c r="BD240" s="401">
        <v>136</v>
      </c>
      <c r="BE240" s="401">
        <v>0</v>
      </c>
      <c r="BF240" s="401">
        <v>0</v>
      </c>
      <c r="BG240" s="401">
        <v>0</v>
      </c>
      <c r="BH240" s="401">
        <v>0</v>
      </c>
      <c r="BI240" s="401">
        <v>0</v>
      </c>
      <c r="BJ240" s="401">
        <v>0</v>
      </c>
      <c r="BK240" s="401">
        <v>0</v>
      </c>
      <c r="BL240" s="401">
        <v>0</v>
      </c>
      <c r="BM240" s="401">
        <v>0</v>
      </c>
      <c r="BN240" s="401">
        <v>0</v>
      </c>
      <c r="BO240" s="401">
        <v>0</v>
      </c>
      <c r="BP240" s="401">
        <v>900</v>
      </c>
      <c r="BQ240" s="401">
        <v>0</v>
      </c>
      <c r="BR240" s="401">
        <v>0</v>
      </c>
      <c r="BS240" s="401">
        <v>0</v>
      </c>
      <c r="BT240" s="401">
        <v>0</v>
      </c>
      <c r="BU240" s="401">
        <v>0</v>
      </c>
      <c r="BV240" s="401">
        <v>0</v>
      </c>
      <c r="BW240" s="401">
        <v>0</v>
      </c>
      <c r="BX240" s="401">
        <v>0</v>
      </c>
      <c r="BY240" s="401">
        <v>0</v>
      </c>
      <c r="BZ240" s="401">
        <v>0</v>
      </c>
      <c r="CA240" s="401">
        <v>0</v>
      </c>
      <c r="CB240" s="401">
        <v>0</v>
      </c>
      <c r="CC240" s="401">
        <v>0</v>
      </c>
      <c r="CD240" s="401">
        <v>0</v>
      </c>
      <c r="CE240" s="401">
        <v>250</v>
      </c>
      <c r="CF240" s="401">
        <v>0</v>
      </c>
      <c r="CG240" s="401">
        <v>0</v>
      </c>
      <c r="CH240" s="401">
        <v>0</v>
      </c>
      <c r="CI240" s="401">
        <v>0</v>
      </c>
      <c r="CJ240" s="401">
        <v>0</v>
      </c>
      <c r="CK240" s="401">
        <v>0</v>
      </c>
      <c r="CL240" s="401">
        <v>0</v>
      </c>
      <c r="CM240" s="401">
        <v>0</v>
      </c>
      <c r="CN240" s="401">
        <v>0</v>
      </c>
      <c r="CO240" s="401">
        <v>0</v>
      </c>
      <c r="CP240" s="401">
        <v>0</v>
      </c>
      <c r="CQ240" s="401">
        <v>0</v>
      </c>
      <c r="CR240" s="401">
        <v>0</v>
      </c>
      <c r="CS240" s="401">
        <v>0</v>
      </c>
      <c r="CT240" s="401">
        <v>0</v>
      </c>
      <c r="CU240" s="401">
        <v>0</v>
      </c>
      <c r="CV240" s="401">
        <v>0</v>
      </c>
      <c r="CW240" s="401">
        <v>47299</v>
      </c>
      <c r="CX240" s="401">
        <v>11579</v>
      </c>
      <c r="CY240" s="401">
        <v>3780</v>
      </c>
      <c r="CZ240" s="401">
        <v>0</v>
      </c>
      <c r="DA240" s="401">
        <v>0</v>
      </c>
      <c r="DB240" s="401">
        <v>0</v>
      </c>
      <c r="DC240" s="401">
        <v>0</v>
      </c>
      <c r="DD240" s="401">
        <v>0</v>
      </c>
      <c r="DE240" s="401">
        <v>0</v>
      </c>
      <c r="DF240" s="401">
        <v>0</v>
      </c>
      <c r="DG240" s="401">
        <v>0</v>
      </c>
      <c r="DH240" s="401">
        <v>0</v>
      </c>
      <c r="DI240" s="401">
        <v>49545</v>
      </c>
      <c r="DJ240" s="401">
        <v>0</v>
      </c>
      <c r="DK240" s="401">
        <v>0</v>
      </c>
      <c r="DL240" s="401">
        <v>0</v>
      </c>
      <c r="DM240" s="401">
        <v>0</v>
      </c>
      <c r="DN240" s="401">
        <v>0</v>
      </c>
      <c r="DO240" s="401">
        <v>0</v>
      </c>
      <c r="DP240" s="401">
        <v>0</v>
      </c>
      <c r="DQ240" s="401">
        <v>0</v>
      </c>
      <c r="DR240" s="401">
        <v>178286</v>
      </c>
      <c r="DS240" s="401">
        <v>2847</v>
      </c>
      <c r="DT240" s="401">
        <v>200</v>
      </c>
      <c r="DU240" s="401">
        <v>45880</v>
      </c>
      <c r="DV240" s="401">
        <v>0</v>
      </c>
      <c r="DW240" s="401">
        <v>1127044</v>
      </c>
      <c r="DX240" s="401">
        <v>22561</v>
      </c>
      <c r="DY240" s="401">
        <v>931000</v>
      </c>
      <c r="DZ240" s="401">
        <v>24000</v>
      </c>
      <c r="EA240" s="401">
        <v>49729</v>
      </c>
      <c r="EB240" s="401">
        <v>-5099</v>
      </c>
      <c r="EC240" s="401">
        <v>50000</v>
      </c>
      <c r="ED240" s="401">
        <v>0</v>
      </c>
      <c r="EE240" s="401">
        <v>980729</v>
      </c>
      <c r="EF240" s="401">
        <v>18901</v>
      </c>
      <c r="EG240" s="401">
        <v>1127000</v>
      </c>
      <c r="EH240" s="401">
        <v>0</v>
      </c>
      <c r="EI240" s="401">
        <v>1177000</v>
      </c>
      <c r="EJ240" s="401">
        <v>0</v>
      </c>
    </row>
    <row r="241" spans="1:140" x14ac:dyDescent="0.35">
      <c r="A241" s="398" t="s">
        <v>1951</v>
      </c>
      <c r="B241" s="401">
        <v>8334</v>
      </c>
      <c r="C241" s="401">
        <v>130</v>
      </c>
      <c r="D241" s="401">
        <v>0</v>
      </c>
      <c r="E241" s="401">
        <v>2970</v>
      </c>
      <c r="F241" s="401">
        <v>0</v>
      </c>
      <c r="G241" s="401">
        <v>0</v>
      </c>
      <c r="H241" s="401">
        <v>2038</v>
      </c>
      <c r="I241" s="401">
        <v>0</v>
      </c>
      <c r="J241" s="401">
        <v>0</v>
      </c>
      <c r="K241" s="401">
        <v>0</v>
      </c>
      <c r="L241" s="401">
        <v>698</v>
      </c>
      <c r="M241" s="401">
        <v>0</v>
      </c>
      <c r="N241" s="401">
        <v>23589</v>
      </c>
      <c r="O241" s="401">
        <v>0</v>
      </c>
      <c r="P241" s="401">
        <v>0</v>
      </c>
      <c r="Q241" s="401">
        <v>0</v>
      </c>
      <c r="R241" s="401">
        <v>0</v>
      </c>
      <c r="S241" s="401">
        <v>0</v>
      </c>
      <c r="T241" s="401">
        <v>0</v>
      </c>
      <c r="U241" s="401">
        <v>0</v>
      </c>
      <c r="V241" s="401">
        <v>0</v>
      </c>
      <c r="W241" s="401">
        <v>0</v>
      </c>
      <c r="X241" s="401">
        <v>4763</v>
      </c>
      <c r="Y241" s="401">
        <v>0</v>
      </c>
      <c r="Z241" s="401">
        <v>0</v>
      </c>
      <c r="AA241" s="401">
        <v>0</v>
      </c>
      <c r="AB241" s="401">
        <v>0</v>
      </c>
      <c r="AC241" s="401">
        <v>0</v>
      </c>
      <c r="AD241" s="401">
        <v>0</v>
      </c>
      <c r="AE241" s="401">
        <v>0</v>
      </c>
      <c r="AF241" s="401">
        <v>0</v>
      </c>
      <c r="AG241" s="401">
        <v>0</v>
      </c>
      <c r="AH241" s="401">
        <v>0</v>
      </c>
      <c r="AI241" s="401">
        <v>2254</v>
      </c>
      <c r="AJ241" s="401">
        <v>0</v>
      </c>
      <c r="AK241" s="401">
        <v>0</v>
      </c>
      <c r="AL241" s="401">
        <v>0</v>
      </c>
      <c r="AM241" s="401">
        <v>0</v>
      </c>
      <c r="AN241" s="401">
        <v>0</v>
      </c>
      <c r="AO241" s="401">
        <v>90</v>
      </c>
      <c r="AP241" s="401">
        <v>4631</v>
      </c>
      <c r="AQ241" s="401">
        <v>0</v>
      </c>
      <c r="AR241" s="401">
        <v>3924</v>
      </c>
      <c r="AS241" s="401">
        <v>755</v>
      </c>
      <c r="AT241" s="401">
        <v>0</v>
      </c>
      <c r="AU241" s="401">
        <v>1449</v>
      </c>
      <c r="AV241" s="401">
        <v>0</v>
      </c>
      <c r="AW241" s="401">
        <v>0</v>
      </c>
      <c r="AX241" s="401">
        <v>2013</v>
      </c>
      <c r="AY241" s="401">
        <v>0</v>
      </c>
      <c r="AZ241" s="401">
        <v>0</v>
      </c>
      <c r="BA241" s="401">
        <v>0</v>
      </c>
      <c r="BB241" s="401">
        <v>0</v>
      </c>
      <c r="BC241" s="401">
        <v>0</v>
      </c>
      <c r="BD241" s="401">
        <v>44</v>
      </c>
      <c r="BE241" s="401">
        <v>0</v>
      </c>
      <c r="BF241" s="401">
        <v>0</v>
      </c>
      <c r="BG241" s="401">
        <v>0</v>
      </c>
      <c r="BH241" s="401">
        <v>0</v>
      </c>
      <c r="BI241" s="401">
        <v>0</v>
      </c>
      <c r="BJ241" s="401">
        <v>0</v>
      </c>
      <c r="BK241" s="401">
        <v>0</v>
      </c>
      <c r="BL241" s="401">
        <v>0</v>
      </c>
      <c r="BM241" s="401">
        <v>0</v>
      </c>
      <c r="BN241" s="401">
        <v>0</v>
      </c>
      <c r="BO241" s="401">
        <v>0</v>
      </c>
      <c r="BP241" s="401">
        <v>0</v>
      </c>
      <c r="BQ241" s="401">
        <v>0</v>
      </c>
      <c r="BR241" s="401">
        <v>0</v>
      </c>
      <c r="BS241" s="401">
        <v>0</v>
      </c>
      <c r="BT241" s="401">
        <v>0</v>
      </c>
      <c r="BU241" s="401">
        <v>0</v>
      </c>
      <c r="BV241" s="401">
        <v>0</v>
      </c>
      <c r="BW241" s="401">
        <v>7</v>
      </c>
      <c r="BX241" s="401">
        <v>0</v>
      </c>
      <c r="BY241" s="401">
        <v>0</v>
      </c>
      <c r="BZ241" s="401">
        <v>0</v>
      </c>
      <c r="CA241" s="401">
        <v>0</v>
      </c>
      <c r="CB241" s="401">
        <v>0</v>
      </c>
      <c r="CC241" s="401">
        <v>0</v>
      </c>
      <c r="CD241" s="401">
        <v>0</v>
      </c>
      <c r="CE241" s="401">
        <v>659</v>
      </c>
      <c r="CF241" s="401">
        <v>0</v>
      </c>
      <c r="CG241" s="401">
        <v>0</v>
      </c>
      <c r="CH241" s="401">
        <v>0</v>
      </c>
      <c r="CI241" s="401">
        <v>0</v>
      </c>
      <c r="CJ241" s="401">
        <v>0</v>
      </c>
      <c r="CK241" s="401">
        <v>0</v>
      </c>
      <c r="CL241" s="401">
        <v>0</v>
      </c>
      <c r="CM241" s="401">
        <v>0</v>
      </c>
      <c r="CN241" s="401">
        <v>0</v>
      </c>
      <c r="CO241" s="401">
        <v>0</v>
      </c>
      <c r="CP241" s="401">
        <v>0</v>
      </c>
      <c r="CQ241" s="401">
        <v>0</v>
      </c>
      <c r="CR241" s="401">
        <v>0</v>
      </c>
      <c r="CS241" s="401">
        <v>0</v>
      </c>
      <c r="CT241" s="401">
        <v>0</v>
      </c>
      <c r="CU241" s="401">
        <v>0</v>
      </c>
      <c r="CV241" s="401">
        <v>0</v>
      </c>
      <c r="CW241" s="401">
        <v>30952</v>
      </c>
      <c r="CX241" s="401">
        <v>21714</v>
      </c>
      <c r="CY241" s="401">
        <v>0</v>
      </c>
      <c r="CZ241" s="401">
        <v>1487</v>
      </c>
      <c r="DA241" s="401">
        <v>0</v>
      </c>
      <c r="DB241" s="401">
        <v>0</v>
      </c>
      <c r="DC241" s="401">
        <v>0</v>
      </c>
      <c r="DD241" s="401">
        <v>0</v>
      </c>
      <c r="DE241" s="401">
        <v>0</v>
      </c>
      <c r="DF241" s="401">
        <v>0</v>
      </c>
      <c r="DG241" s="401">
        <v>0</v>
      </c>
      <c r="DH241" s="401">
        <v>0</v>
      </c>
      <c r="DI241" s="401">
        <v>1933</v>
      </c>
      <c r="DJ241" s="401">
        <v>0</v>
      </c>
      <c r="DK241" s="401">
        <v>0</v>
      </c>
      <c r="DL241" s="401">
        <v>0</v>
      </c>
      <c r="DM241" s="401">
        <v>0</v>
      </c>
      <c r="DN241" s="401">
        <v>0</v>
      </c>
      <c r="DO241" s="401">
        <v>236</v>
      </c>
      <c r="DP241" s="401">
        <v>0</v>
      </c>
      <c r="DQ241" s="401">
        <v>0</v>
      </c>
      <c r="DR241" s="401">
        <v>66922</v>
      </c>
      <c r="DS241" s="401">
        <v>1874</v>
      </c>
      <c r="DT241" s="401">
        <v>869</v>
      </c>
      <c r="DU241" s="401">
        <v>45005</v>
      </c>
      <c r="DV241" s="401">
        <v>0</v>
      </c>
      <c r="DW241" s="401">
        <v>266397</v>
      </c>
      <c r="DX241" s="401">
        <v>40044</v>
      </c>
      <c r="DY241" s="401">
        <v>215320</v>
      </c>
      <c r="DZ241" s="401">
        <v>82811</v>
      </c>
      <c r="EA241" s="401">
        <v>19096</v>
      </c>
      <c r="EB241" s="401">
        <v>-884</v>
      </c>
      <c r="EC241" s="401">
        <v>170000</v>
      </c>
      <c r="ED241" s="401">
        <v>39000</v>
      </c>
      <c r="EE241" s="401">
        <v>234416</v>
      </c>
      <c r="EF241" s="401">
        <v>81927</v>
      </c>
      <c r="EG241" s="401">
        <v>256968</v>
      </c>
      <c r="EH241" s="401">
        <v>71767</v>
      </c>
      <c r="EI241" s="401">
        <v>269737</v>
      </c>
      <c r="EJ241" s="401">
        <v>61075</v>
      </c>
    </row>
    <row r="242" spans="1:140" x14ac:dyDescent="0.35">
      <c r="A242" s="398" t="s">
        <v>1867</v>
      </c>
      <c r="B242" s="401">
        <v>10605</v>
      </c>
      <c r="C242" s="401">
        <v>0</v>
      </c>
      <c r="D242" s="401">
        <v>0</v>
      </c>
      <c r="E242" s="401">
        <v>1045</v>
      </c>
      <c r="F242" s="401">
        <v>0</v>
      </c>
      <c r="G242" s="401">
        <v>0</v>
      </c>
      <c r="H242" s="401">
        <v>2635</v>
      </c>
      <c r="I242" s="401">
        <v>0</v>
      </c>
      <c r="J242" s="401">
        <v>0</v>
      </c>
      <c r="K242" s="401">
        <v>0</v>
      </c>
      <c r="L242" s="401">
        <v>0</v>
      </c>
      <c r="M242" s="401">
        <v>0</v>
      </c>
      <c r="N242" s="401">
        <v>25611</v>
      </c>
      <c r="O242" s="401">
        <v>0</v>
      </c>
      <c r="P242" s="401">
        <v>0</v>
      </c>
      <c r="Q242" s="401">
        <v>0</v>
      </c>
      <c r="R242" s="401">
        <v>0</v>
      </c>
      <c r="S242" s="401">
        <v>0</v>
      </c>
      <c r="T242" s="401">
        <v>0</v>
      </c>
      <c r="U242" s="401">
        <v>0</v>
      </c>
      <c r="V242" s="401">
        <v>0</v>
      </c>
      <c r="W242" s="401">
        <v>0</v>
      </c>
      <c r="X242" s="401">
        <v>0</v>
      </c>
      <c r="Y242" s="401">
        <v>0</v>
      </c>
      <c r="Z242" s="401">
        <v>0</v>
      </c>
      <c r="AA242" s="401">
        <v>0</v>
      </c>
      <c r="AB242" s="401">
        <v>0</v>
      </c>
      <c r="AC242" s="401">
        <v>0</v>
      </c>
      <c r="AD242" s="401">
        <v>0</v>
      </c>
      <c r="AE242" s="401">
        <v>0</v>
      </c>
      <c r="AF242" s="401">
        <v>0</v>
      </c>
      <c r="AG242" s="401">
        <v>0</v>
      </c>
      <c r="AH242" s="401">
        <v>0</v>
      </c>
      <c r="AI242" s="401">
        <v>5654</v>
      </c>
      <c r="AJ242" s="401">
        <v>200</v>
      </c>
      <c r="AK242" s="401">
        <v>0</v>
      </c>
      <c r="AL242" s="401">
        <v>0</v>
      </c>
      <c r="AM242" s="401">
        <v>0</v>
      </c>
      <c r="AN242" s="401">
        <v>0</v>
      </c>
      <c r="AO242" s="401">
        <v>2257</v>
      </c>
      <c r="AP242" s="401">
        <v>2000</v>
      </c>
      <c r="AQ242" s="401">
        <v>0</v>
      </c>
      <c r="AR242" s="401">
        <v>171</v>
      </c>
      <c r="AS242" s="401">
        <v>0</v>
      </c>
      <c r="AT242" s="401">
        <v>0</v>
      </c>
      <c r="AU242" s="401">
        <v>103</v>
      </c>
      <c r="AV242" s="401">
        <v>0</v>
      </c>
      <c r="AW242" s="401">
        <v>0</v>
      </c>
      <c r="AX242" s="401">
        <v>3924</v>
      </c>
      <c r="AY242" s="401">
        <v>0</v>
      </c>
      <c r="AZ242" s="401">
        <v>0</v>
      </c>
      <c r="BA242" s="401">
        <v>21615</v>
      </c>
      <c r="BB242" s="401">
        <v>0</v>
      </c>
      <c r="BC242" s="401">
        <v>0</v>
      </c>
      <c r="BD242" s="401">
        <v>131</v>
      </c>
      <c r="BE242" s="401">
        <v>0</v>
      </c>
      <c r="BF242" s="401">
        <v>0</v>
      </c>
      <c r="BG242" s="401">
        <v>0</v>
      </c>
      <c r="BH242" s="401">
        <v>0</v>
      </c>
      <c r="BI242" s="401">
        <v>0</v>
      </c>
      <c r="BJ242" s="401">
        <v>0</v>
      </c>
      <c r="BK242" s="401">
        <v>0</v>
      </c>
      <c r="BL242" s="401">
        <v>0</v>
      </c>
      <c r="BM242" s="401">
        <v>0</v>
      </c>
      <c r="BN242" s="401">
        <v>0</v>
      </c>
      <c r="BO242" s="401">
        <v>0</v>
      </c>
      <c r="BP242" s="401">
        <v>2112</v>
      </c>
      <c r="BQ242" s="401">
        <v>0</v>
      </c>
      <c r="BR242" s="401">
        <v>0</v>
      </c>
      <c r="BS242" s="401">
        <v>0</v>
      </c>
      <c r="BT242" s="401">
        <v>0</v>
      </c>
      <c r="BU242" s="401">
        <v>0</v>
      </c>
      <c r="BV242" s="401">
        <v>0</v>
      </c>
      <c r="BW242" s="401">
        <v>0</v>
      </c>
      <c r="BX242" s="401">
        <v>0</v>
      </c>
      <c r="BY242" s="401">
        <v>0</v>
      </c>
      <c r="BZ242" s="401">
        <v>0</v>
      </c>
      <c r="CA242" s="401">
        <v>0</v>
      </c>
      <c r="CB242" s="401">
        <v>0</v>
      </c>
      <c r="CC242" s="401">
        <v>0</v>
      </c>
      <c r="CD242" s="401">
        <v>0</v>
      </c>
      <c r="CE242" s="401">
        <v>1652</v>
      </c>
      <c r="CF242" s="401">
        <v>0</v>
      </c>
      <c r="CG242" s="401">
        <v>0</v>
      </c>
      <c r="CH242" s="401">
        <v>0</v>
      </c>
      <c r="CI242" s="401">
        <v>0</v>
      </c>
      <c r="CJ242" s="401">
        <v>0</v>
      </c>
      <c r="CK242" s="401">
        <v>0</v>
      </c>
      <c r="CL242" s="401">
        <v>0</v>
      </c>
      <c r="CM242" s="401">
        <v>0</v>
      </c>
      <c r="CN242" s="401">
        <v>0</v>
      </c>
      <c r="CO242" s="401">
        <v>0</v>
      </c>
      <c r="CP242" s="401">
        <v>0</v>
      </c>
      <c r="CQ242" s="401">
        <v>0</v>
      </c>
      <c r="CR242" s="401">
        <v>0</v>
      </c>
      <c r="CS242" s="401">
        <v>0</v>
      </c>
      <c r="CT242" s="401">
        <v>0</v>
      </c>
      <c r="CU242" s="401">
        <v>0</v>
      </c>
      <c r="CV242" s="401">
        <v>0</v>
      </c>
      <c r="CW242" s="401">
        <v>7851</v>
      </c>
      <c r="CX242" s="401">
        <v>0</v>
      </c>
      <c r="CY242" s="401">
        <v>0</v>
      </c>
      <c r="CZ242" s="401">
        <v>0</v>
      </c>
      <c r="DA242" s="401">
        <v>0</v>
      </c>
      <c r="DB242" s="401">
        <v>0</v>
      </c>
      <c r="DC242" s="401">
        <v>0</v>
      </c>
      <c r="DD242" s="401">
        <v>0</v>
      </c>
      <c r="DE242" s="401">
        <v>0</v>
      </c>
      <c r="DF242" s="401">
        <v>0</v>
      </c>
      <c r="DG242" s="401">
        <v>0</v>
      </c>
      <c r="DH242" s="401">
        <v>0</v>
      </c>
      <c r="DI242" s="401">
        <v>3441</v>
      </c>
      <c r="DJ242" s="401">
        <v>0</v>
      </c>
      <c r="DK242" s="401">
        <v>0</v>
      </c>
      <c r="DL242" s="401">
        <v>0</v>
      </c>
      <c r="DM242" s="401">
        <v>0</v>
      </c>
      <c r="DN242" s="401">
        <v>0</v>
      </c>
      <c r="DO242" s="401">
        <v>0</v>
      </c>
      <c r="DP242" s="401">
        <v>0</v>
      </c>
      <c r="DQ242" s="401">
        <v>0</v>
      </c>
      <c r="DR242" s="401">
        <v>72034</v>
      </c>
      <c r="DS242" s="401">
        <v>6404</v>
      </c>
      <c r="DT242" s="401">
        <v>636</v>
      </c>
      <c r="DU242" s="401">
        <v>11933</v>
      </c>
      <c r="DV242" s="401">
        <v>0</v>
      </c>
      <c r="DW242" s="401">
        <v>234346</v>
      </c>
      <c r="DX242" s="401">
        <v>3821</v>
      </c>
      <c r="DY242" s="401">
        <v>164877</v>
      </c>
      <c r="DZ242" s="401">
        <v>28099</v>
      </c>
      <c r="EA242" s="401">
        <v>3411</v>
      </c>
      <c r="EB242" s="401">
        <v>-1103</v>
      </c>
      <c r="EC242" s="401">
        <v>10000</v>
      </c>
      <c r="ED242" s="401">
        <v>-23750</v>
      </c>
      <c r="EE242" s="401">
        <v>168288</v>
      </c>
      <c r="EF242" s="401">
        <v>26996</v>
      </c>
      <c r="EG242" s="401">
        <v>175000</v>
      </c>
      <c r="EH242" s="401">
        <v>27000</v>
      </c>
      <c r="EI242" s="401">
        <v>200000</v>
      </c>
      <c r="EJ242" s="401">
        <v>27000</v>
      </c>
    </row>
    <row r="243" spans="1:140" x14ac:dyDescent="0.35">
      <c r="A243" s="398" t="s">
        <v>2197</v>
      </c>
      <c r="B243" s="401">
        <v>5358</v>
      </c>
      <c r="C243" s="401">
        <v>0</v>
      </c>
      <c r="D243" s="401">
        <v>0</v>
      </c>
      <c r="E243" s="401">
        <v>1340</v>
      </c>
      <c r="F243" s="401">
        <v>0</v>
      </c>
      <c r="G243" s="401">
        <v>0</v>
      </c>
      <c r="H243" s="401">
        <v>3024</v>
      </c>
      <c r="I243" s="401">
        <v>0</v>
      </c>
      <c r="J243" s="401">
        <v>0</v>
      </c>
      <c r="K243" s="401">
        <v>0</v>
      </c>
      <c r="L243" s="401">
        <v>0</v>
      </c>
      <c r="M243" s="401">
        <v>0</v>
      </c>
      <c r="N243" s="401">
        <v>12410</v>
      </c>
      <c r="O243" s="401">
        <v>0</v>
      </c>
      <c r="P243" s="401">
        <v>0</v>
      </c>
      <c r="Q243" s="401">
        <v>0</v>
      </c>
      <c r="R243" s="401">
        <v>0</v>
      </c>
      <c r="S243" s="401">
        <v>0</v>
      </c>
      <c r="T243" s="401">
        <v>0</v>
      </c>
      <c r="U243" s="401">
        <v>0</v>
      </c>
      <c r="V243" s="401">
        <v>0</v>
      </c>
      <c r="W243" s="401">
        <v>0</v>
      </c>
      <c r="X243" s="401">
        <v>0</v>
      </c>
      <c r="Y243" s="401">
        <v>0</v>
      </c>
      <c r="Z243" s="401">
        <v>0</v>
      </c>
      <c r="AA243" s="401">
        <v>0</v>
      </c>
      <c r="AB243" s="401">
        <v>0</v>
      </c>
      <c r="AC243" s="401">
        <v>0</v>
      </c>
      <c r="AD243" s="401">
        <v>0</v>
      </c>
      <c r="AE243" s="401">
        <v>0</v>
      </c>
      <c r="AF243" s="401">
        <v>0</v>
      </c>
      <c r="AG243" s="401">
        <v>0</v>
      </c>
      <c r="AH243" s="401">
        <v>0</v>
      </c>
      <c r="AI243" s="401">
        <v>3621</v>
      </c>
      <c r="AJ243" s="401">
        <v>0</v>
      </c>
      <c r="AK243" s="401">
        <v>0</v>
      </c>
      <c r="AL243" s="401">
        <v>0</v>
      </c>
      <c r="AM243" s="401">
        <v>0</v>
      </c>
      <c r="AN243" s="401">
        <v>0</v>
      </c>
      <c r="AO243" s="401">
        <v>33</v>
      </c>
      <c r="AP243" s="401">
        <v>6834</v>
      </c>
      <c r="AQ243" s="401">
        <v>0</v>
      </c>
      <c r="AR243" s="401">
        <v>207</v>
      </c>
      <c r="AS243" s="401">
        <v>0</v>
      </c>
      <c r="AT243" s="401">
        <v>0</v>
      </c>
      <c r="AU243" s="401">
        <v>4187</v>
      </c>
      <c r="AV243" s="401">
        <v>0</v>
      </c>
      <c r="AW243" s="401">
        <v>0</v>
      </c>
      <c r="AX243" s="401">
        <v>1972</v>
      </c>
      <c r="AY243" s="401">
        <v>0</v>
      </c>
      <c r="AZ243" s="401">
        <v>0</v>
      </c>
      <c r="BA243" s="401">
        <v>0</v>
      </c>
      <c r="BB243" s="401">
        <v>0</v>
      </c>
      <c r="BC243" s="401">
        <v>0</v>
      </c>
      <c r="BD243" s="401">
        <v>229</v>
      </c>
      <c r="BE243" s="401">
        <v>0</v>
      </c>
      <c r="BF243" s="401">
        <v>0</v>
      </c>
      <c r="BG243" s="401">
        <v>524</v>
      </c>
      <c r="BH243" s="401">
        <v>0</v>
      </c>
      <c r="BI243" s="401">
        <v>0</v>
      </c>
      <c r="BJ243" s="401">
        <v>348</v>
      </c>
      <c r="BK243" s="401">
        <v>0</v>
      </c>
      <c r="BL243" s="401">
        <v>0</v>
      </c>
      <c r="BM243" s="401">
        <v>0</v>
      </c>
      <c r="BN243" s="401">
        <v>0</v>
      </c>
      <c r="BO243" s="401">
        <v>0</v>
      </c>
      <c r="BP243" s="401">
        <v>445</v>
      </c>
      <c r="BQ243" s="401">
        <v>0</v>
      </c>
      <c r="BR243" s="401">
        <v>0</v>
      </c>
      <c r="BS243" s="401">
        <v>0</v>
      </c>
      <c r="BT243" s="401">
        <v>0</v>
      </c>
      <c r="BU243" s="401">
        <v>0</v>
      </c>
      <c r="BV243" s="401">
        <v>700</v>
      </c>
      <c r="BW243" s="401">
        <v>0</v>
      </c>
      <c r="BX243" s="401">
        <v>0</v>
      </c>
      <c r="BY243" s="401">
        <v>0</v>
      </c>
      <c r="BZ243" s="401">
        <v>0</v>
      </c>
      <c r="CA243" s="401">
        <v>0</v>
      </c>
      <c r="CB243" s="401">
        <v>0</v>
      </c>
      <c r="CC243" s="401">
        <v>0</v>
      </c>
      <c r="CD243" s="401">
        <v>0</v>
      </c>
      <c r="CE243" s="401">
        <v>0</v>
      </c>
      <c r="CF243" s="401">
        <v>0</v>
      </c>
      <c r="CG243" s="401">
        <v>0</v>
      </c>
      <c r="CH243" s="401">
        <v>0</v>
      </c>
      <c r="CI243" s="401">
        <v>0</v>
      </c>
      <c r="CJ243" s="401">
        <v>0</v>
      </c>
      <c r="CK243" s="401">
        <v>0</v>
      </c>
      <c r="CL243" s="401">
        <v>0</v>
      </c>
      <c r="CM243" s="401">
        <v>0</v>
      </c>
      <c r="CN243" s="401">
        <v>0</v>
      </c>
      <c r="CO243" s="401">
        <v>0</v>
      </c>
      <c r="CP243" s="401">
        <v>0</v>
      </c>
      <c r="CQ243" s="401">
        <v>0</v>
      </c>
      <c r="CR243" s="401">
        <v>0</v>
      </c>
      <c r="CS243" s="401">
        <v>0</v>
      </c>
      <c r="CT243" s="401">
        <v>2160</v>
      </c>
      <c r="CU243" s="401">
        <v>0</v>
      </c>
      <c r="CV243" s="401">
        <v>0</v>
      </c>
      <c r="CW243" s="401">
        <v>41502</v>
      </c>
      <c r="CX243" s="401">
        <v>585</v>
      </c>
      <c r="CY243" s="401">
        <v>0</v>
      </c>
      <c r="CZ243" s="401">
        <v>3927</v>
      </c>
      <c r="DA243" s="401">
        <v>0</v>
      </c>
      <c r="DB243" s="401">
        <v>0</v>
      </c>
      <c r="DC243" s="401">
        <v>0</v>
      </c>
      <c r="DD243" s="401">
        <v>0</v>
      </c>
      <c r="DE243" s="401">
        <v>0</v>
      </c>
      <c r="DF243" s="401">
        <v>0</v>
      </c>
      <c r="DG243" s="401">
        <v>0</v>
      </c>
      <c r="DH243" s="401">
        <v>0</v>
      </c>
      <c r="DI243" s="401">
        <v>3222</v>
      </c>
      <c r="DJ243" s="401">
        <v>0</v>
      </c>
      <c r="DK243" s="401">
        <v>0</v>
      </c>
      <c r="DL243" s="401">
        <v>0</v>
      </c>
      <c r="DM243" s="401">
        <v>0</v>
      </c>
      <c r="DN243" s="401">
        <v>0</v>
      </c>
      <c r="DO243" s="401">
        <v>0</v>
      </c>
      <c r="DP243" s="401">
        <v>0</v>
      </c>
      <c r="DQ243" s="401">
        <v>0</v>
      </c>
      <c r="DR243" s="401">
        <v>62857</v>
      </c>
      <c r="DS243" s="401">
        <v>4512</v>
      </c>
      <c r="DT243" s="401">
        <v>45</v>
      </c>
      <c r="DU243" s="401">
        <v>25214</v>
      </c>
      <c r="DV243" s="401">
        <v>0</v>
      </c>
      <c r="DW243" s="401">
        <v>409716</v>
      </c>
      <c r="DX243" s="401">
        <v>9454</v>
      </c>
      <c r="DY243" s="401">
        <v>349176</v>
      </c>
      <c r="DZ243" s="401">
        <v>68258</v>
      </c>
      <c r="EA243" s="401">
        <v>24761</v>
      </c>
      <c r="EB243" s="401">
        <v>-3241</v>
      </c>
      <c r="EC243" s="401">
        <v>30000</v>
      </c>
      <c r="ED243" s="401">
        <v>-693</v>
      </c>
      <c r="EE243" s="401">
        <v>373937</v>
      </c>
      <c r="EF243" s="401">
        <v>65017</v>
      </c>
      <c r="EG243" s="401">
        <v>473000</v>
      </c>
      <c r="EH243" s="401">
        <v>0</v>
      </c>
      <c r="EI243" s="401">
        <v>493000</v>
      </c>
      <c r="EJ243" s="401">
        <v>0</v>
      </c>
    </row>
    <row r="244" spans="1:140" x14ac:dyDescent="0.35">
      <c r="A244" s="398" t="s">
        <v>1028</v>
      </c>
      <c r="B244" s="401">
        <v>16445</v>
      </c>
      <c r="C244" s="401">
        <v>0</v>
      </c>
      <c r="D244" s="401">
        <v>0</v>
      </c>
      <c r="E244" s="401">
        <v>0</v>
      </c>
      <c r="F244" s="401">
        <v>0</v>
      </c>
      <c r="G244" s="401">
        <v>0</v>
      </c>
      <c r="H244" s="401">
        <v>3278</v>
      </c>
      <c r="I244" s="401">
        <v>0</v>
      </c>
      <c r="J244" s="401">
        <v>0</v>
      </c>
      <c r="K244" s="401">
        <v>0</v>
      </c>
      <c r="L244" s="401">
        <v>0</v>
      </c>
      <c r="M244" s="401">
        <v>0</v>
      </c>
      <c r="N244" s="401">
        <v>13914</v>
      </c>
      <c r="O244" s="401">
        <v>0</v>
      </c>
      <c r="P244" s="401">
        <v>0</v>
      </c>
      <c r="Q244" s="401">
        <v>749</v>
      </c>
      <c r="R244" s="401">
        <v>0</v>
      </c>
      <c r="S244" s="401">
        <v>0</v>
      </c>
      <c r="T244" s="401">
        <v>0</v>
      </c>
      <c r="U244" s="401">
        <v>0</v>
      </c>
      <c r="V244" s="401">
        <v>0</v>
      </c>
      <c r="W244" s="401">
        <v>0</v>
      </c>
      <c r="X244" s="401">
        <v>0</v>
      </c>
      <c r="Y244" s="401">
        <v>0</v>
      </c>
      <c r="Z244" s="401">
        <v>0</v>
      </c>
      <c r="AA244" s="401">
        <v>0</v>
      </c>
      <c r="AB244" s="401">
        <v>0</v>
      </c>
      <c r="AC244" s="401">
        <v>0</v>
      </c>
      <c r="AD244" s="401">
        <v>0</v>
      </c>
      <c r="AE244" s="401">
        <v>0</v>
      </c>
      <c r="AF244" s="401">
        <v>0</v>
      </c>
      <c r="AG244" s="401">
        <v>0</v>
      </c>
      <c r="AH244" s="401">
        <v>0</v>
      </c>
      <c r="AI244" s="401">
        <v>0</v>
      </c>
      <c r="AJ244" s="401">
        <v>0</v>
      </c>
      <c r="AK244" s="401">
        <v>0</v>
      </c>
      <c r="AL244" s="401">
        <v>0</v>
      </c>
      <c r="AM244" s="401">
        <v>0</v>
      </c>
      <c r="AN244" s="401">
        <v>0</v>
      </c>
      <c r="AO244" s="401">
        <v>28377</v>
      </c>
      <c r="AP244" s="401">
        <v>5925</v>
      </c>
      <c r="AQ244" s="401">
        <v>4795</v>
      </c>
      <c r="AR244" s="401">
        <v>1596</v>
      </c>
      <c r="AS244" s="401">
        <v>0</v>
      </c>
      <c r="AT244" s="401">
        <v>0</v>
      </c>
      <c r="AU244" s="401">
        <v>0</v>
      </c>
      <c r="AV244" s="401">
        <v>0</v>
      </c>
      <c r="AW244" s="401">
        <v>0</v>
      </c>
      <c r="AX244" s="401">
        <v>260</v>
      </c>
      <c r="AY244" s="401">
        <v>0</v>
      </c>
      <c r="AZ244" s="401">
        <v>0</v>
      </c>
      <c r="BA244" s="401">
        <v>0</v>
      </c>
      <c r="BB244" s="401">
        <v>0</v>
      </c>
      <c r="BC244" s="401">
        <v>0</v>
      </c>
      <c r="BD244" s="401">
        <v>0</v>
      </c>
      <c r="BE244" s="401">
        <v>0</v>
      </c>
      <c r="BF244" s="401">
        <v>0</v>
      </c>
      <c r="BG244" s="401">
        <v>0</v>
      </c>
      <c r="BH244" s="401">
        <v>0</v>
      </c>
      <c r="BI244" s="401">
        <v>0</v>
      </c>
      <c r="BJ244" s="401">
        <v>0</v>
      </c>
      <c r="BK244" s="401">
        <v>0</v>
      </c>
      <c r="BL244" s="401">
        <v>0</v>
      </c>
      <c r="BM244" s="401">
        <v>0</v>
      </c>
      <c r="BN244" s="401">
        <v>0</v>
      </c>
      <c r="BO244" s="401">
        <v>0</v>
      </c>
      <c r="BP244" s="401">
        <v>0</v>
      </c>
      <c r="BQ244" s="401">
        <v>0</v>
      </c>
      <c r="BR244" s="401">
        <v>0</v>
      </c>
      <c r="BS244" s="401">
        <v>0</v>
      </c>
      <c r="BT244" s="401">
        <v>0</v>
      </c>
      <c r="BU244" s="401">
        <v>0</v>
      </c>
      <c r="BV244" s="401">
        <v>0</v>
      </c>
      <c r="BW244" s="401">
        <v>0</v>
      </c>
      <c r="BX244" s="401">
        <v>0</v>
      </c>
      <c r="BY244" s="401">
        <v>0</v>
      </c>
      <c r="BZ244" s="401">
        <v>0</v>
      </c>
      <c r="CA244" s="401">
        <v>0</v>
      </c>
      <c r="CB244" s="401">
        <v>0</v>
      </c>
      <c r="CC244" s="401">
        <v>0</v>
      </c>
      <c r="CD244" s="401">
        <v>0</v>
      </c>
      <c r="CE244" s="401">
        <v>394</v>
      </c>
      <c r="CF244" s="401">
        <v>0</v>
      </c>
      <c r="CG244" s="401">
        <v>0</v>
      </c>
      <c r="CH244" s="401">
        <v>0</v>
      </c>
      <c r="CI244" s="401">
        <v>0</v>
      </c>
      <c r="CJ244" s="401">
        <v>0</v>
      </c>
      <c r="CK244" s="401">
        <v>0</v>
      </c>
      <c r="CL244" s="401">
        <v>0</v>
      </c>
      <c r="CM244" s="401">
        <v>0</v>
      </c>
      <c r="CN244" s="401">
        <v>0</v>
      </c>
      <c r="CO244" s="401">
        <v>0</v>
      </c>
      <c r="CP244" s="401">
        <v>0</v>
      </c>
      <c r="CQ244" s="401">
        <v>0</v>
      </c>
      <c r="CR244" s="401">
        <v>0</v>
      </c>
      <c r="CS244" s="401">
        <v>0</v>
      </c>
      <c r="CT244" s="401">
        <v>0</v>
      </c>
      <c r="CU244" s="401">
        <v>0</v>
      </c>
      <c r="CV244" s="401">
        <v>0</v>
      </c>
      <c r="CW244" s="401">
        <v>67805</v>
      </c>
      <c r="CX244" s="401">
        <v>0</v>
      </c>
      <c r="CY244" s="401">
        <v>5000</v>
      </c>
      <c r="CZ244" s="401">
        <v>230</v>
      </c>
      <c r="DA244" s="401">
        <v>0</v>
      </c>
      <c r="DB244" s="401">
        <v>0</v>
      </c>
      <c r="DC244" s="401">
        <v>0</v>
      </c>
      <c r="DD244" s="401">
        <v>0</v>
      </c>
      <c r="DE244" s="401">
        <v>0</v>
      </c>
      <c r="DF244" s="401">
        <v>0</v>
      </c>
      <c r="DG244" s="401">
        <v>0</v>
      </c>
      <c r="DH244" s="401">
        <v>0</v>
      </c>
      <c r="DI244" s="401">
        <v>6345</v>
      </c>
      <c r="DJ244" s="401">
        <v>0</v>
      </c>
      <c r="DK244" s="401">
        <v>0</v>
      </c>
      <c r="DL244" s="401">
        <v>325</v>
      </c>
      <c r="DM244" s="401">
        <v>0</v>
      </c>
      <c r="DN244" s="401">
        <v>0</v>
      </c>
      <c r="DO244" s="401">
        <v>0</v>
      </c>
      <c r="DP244" s="401">
        <v>0</v>
      </c>
      <c r="DQ244" s="401">
        <v>0</v>
      </c>
      <c r="DR244" s="401">
        <v>98670</v>
      </c>
      <c r="DS244" s="401">
        <v>2658</v>
      </c>
      <c r="DT244" s="401">
        <v>32413</v>
      </c>
      <c r="DU244" s="401">
        <v>11902</v>
      </c>
      <c r="DV244" s="401">
        <v>0</v>
      </c>
      <c r="DW244" s="401">
        <v>1072012</v>
      </c>
      <c r="DX244" s="401">
        <v>3824</v>
      </c>
      <c r="DY244" s="401">
        <v>610015</v>
      </c>
      <c r="DZ244" s="401">
        <v>31931</v>
      </c>
      <c r="EA244" s="401">
        <v>223407</v>
      </c>
      <c r="EB244" s="401">
        <v>-2502</v>
      </c>
      <c r="EC244" s="401">
        <v>60594</v>
      </c>
      <c r="ED244" s="401">
        <v>0</v>
      </c>
      <c r="EE244" s="401">
        <v>833422</v>
      </c>
      <c r="EF244" s="401">
        <v>29429</v>
      </c>
      <c r="EG244" s="401">
        <v>1094855</v>
      </c>
      <c r="EH244" s="401">
        <v>3824</v>
      </c>
      <c r="EI244" s="401">
        <v>1124855</v>
      </c>
      <c r="EJ244" s="401">
        <v>3824</v>
      </c>
    </row>
    <row r="245" spans="1:140" x14ac:dyDescent="0.35">
      <c r="A245" s="398" t="s">
        <v>1277</v>
      </c>
      <c r="B245" s="401">
        <v>11988</v>
      </c>
      <c r="C245" s="401">
        <v>0</v>
      </c>
      <c r="D245" s="401">
        <v>0</v>
      </c>
      <c r="E245" s="401">
        <v>7275</v>
      </c>
      <c r="F245" s="401">
        <v>0</v>
      </c>
      <c r="G245" s="401">
        <v>0</v>
      </c>
      <c r="H245" s="401">
        <v>4365</v>
      </c>
      <c r="I245" s="401">
        <v>0</v>
      </c>
      <c r="J245" s="401">
        <v>0</v>
      </c>
      <c r="K245" s="401">
        <v>100</v>
      </c>
      <c r="L245" s="401">
        <v>0</v>
      </c>
      <c r="M245" s="401">
        <v>0</v>
      </c>
      <c r="N245" s="401">
        <v>26790</v>
      </c>
      <c r="O245" s="401">
        <v>0</v>
      </c>
      <c r="P245" s="401">
        <v>0</v>
      </c>
      <c r="Q245" s="401">
        <v>70</v>
      </c>
      <c r="R245" s="401">
        <v>0</v>
      </c>
      <c r="S245" s="401">
        <v>0</v>
      </c>
      <c r="T245" s="401">
        <v>0</v>
      </c>
      <c r="U245" s="401">
        <v>0</v>
      </c>
      <c r="V245" s="401">
        <v>0</v>
      </c>
      <c r="W245" s="401">
        <v>0</v>
      </c>
      <c r="X245" s="401">
        <v>0</v>
      </c>
      <c r="Y245" s="401">
        <v>0</v>
      </c>
      <c r="Z245" s="401">
        <v>0</v>
      </c>
      <c r="AA245" s="401">
        <v>0</v>
      </c>
      <c r="AB245" s="401">
        <v>0</v>
      </c>
      <c r="AC245" s="401">
        <v>0</v>
      </c>
      <c r="AD245" s="401">
        <v>0</v>
      </c>
      <c r="AE245" s="401">
        <v>0</v>
      </c>
      <c r="AF245" s="401">
        <v>0</v>
      </c>
      <c r="AG245" s="401">
        <v>0</v>
      </c>
      <c r="AH245" s="401">
        <v>0</v>
      </c>
      <c r="AI245" s="401">
        <v>793</v>
      </c>
      <c r="AJ245" s="401">
        <v>0</v>
      </c>
      <c r="AK245" s="401">
        <v>0</v>
      </c>
      <c r="AL245" s="401">
        <v>0</v>
      </c>
      <c r="AM245" s="401">
        <v>0</v>
      </c>
      <c r="AN245" s="401">
        <v>0</v>
      </c>
      <c r="AO245" s="401">
        <v>55934</v>
      </c>
      <c r="AP245" s="401">
        <v>0</v>
      </c>
      <c r="AQ245" s="401">
        <v>4666</v>
      </c>
      <c r="AR245" s="401">
        <v>6987</v>
      </c>
      <c r="AS245" s="401">
        <v>0</v>
      </c>
      <c r="AT245" s="401">
        <v>0</v>
      </c>
      <c r="AU245" s="401">
        <v>18403</v>
      </c>
      <c r="AV245" s="401">
        <v>0</v>
      </c>
      <c r="AW245" s="401">
        <v>0</v>
      </c>
      <c r="AX245" s="401">
        <v>558</v>
      </c>
      <c r="AY245" s="401">
        <v>0</v>
      </c>
      <c r="AZ245" s="401">
        <v>0</v>
      </c>
      <c r="BA245" s="401">
        <v>0</v>
      </c>
      <c r="BB245" s="401">
        <v>0</v>
      </c>
      <c r="BC245" s="401">
        <v>0</v>
      </c>
      <c r="BD245" s="401">
        <v>473</v>
      </c>
      <c r="BE245" s="401">
        <v>0</v>
      </c>
      <c r="BF245" s="401">
        <v>0</v>
      </c>
      <c r="BG245" s="401">
        <v>574</v>
      </c>
      <c r="BH245" s="401">
        <v>0</v>
      </c>
      <c r="BI245" s="401">
        <v>0</v>
      </c>
      <c r="BJ245" s="401">
        <v>0</v>
      </c>
      <c r="BK245" s="401">
        <v>0</v>
      </c>
      <c r="BL245" s="401">
        <v>0</v>
      </c>
      <c r="BM245" s="401">
        <v>0</v>
      </c>
      <c r="BN245" s="401">
        <v>0</v>
      </c>
      <c r="BO245" s="401">
        <v>0</v>
      </c>
      <c r="BP245" s="401">
        <v>2330</v>
      </c>
      <c r="BQ245" s="401">
        <v>0</v>
      </c>
      <c r="BR245" s="401">
        <v>0</v>
      </c>
      <c r="BS245" s="401">
        <v>0</v>
      </c>
      <c r="BT245" s="401">
        <v>0</v>
      </c>
      <c r="BU245" s="401">
        <v>0</v>
      </c>
      <c r="BV245" s="401">
        <v>0</v>
      </c>
      <c r="BW245" s="401">
        <v>0</v>
      </c>
      <c r="BX245" s="401">
        <v>0</v>
      </c>
      <c r="BY245" s="401">
        <v>0</v>
      </c>
      <c r="BZ245" s="401">
        <v>0</v>
      </c>
      <c r="CA245" s="401">
        <v>0</v>
      </c>
      <c r="CB245" s="401">
        <v>0</v>
      </c>
      <c r="CC245" s="401">
        <v>0</v>
      </c>
      <c r="CD245" s="401">
        <v>0</v>
      </c>
      <c r="CE245" s="401">
        <v>137</v>
      </c>
      <c r="CF245" s="401">
        <v>0</v>
      </c>
      <c r="CG245" s="401">
        <v>0</v>
      </c>
      <c r="CH245" s="401">
        <v>0</v>
      </c>
      <c r="CI245" s="401">
        <v>0</v>
      </c>
      <c r="CJ245" s="401">
        <v>0</v>
      </c>
      <c r="CK245" s="401">
        <v>0</v>
      </c>
      <c r="CL245" s="401">
        <v>0</v>
      </c>
      <c r="CM245" s="401">
        <v>0</v>
      </c>
      <c r="CN245" s="401">
        <v>0</v>
      </c>
      <c r="CO245" s="401">
        <v>0</v>
      </c>
      <c r="CP245" s="401">
        <v>0</v>
      </c>
      <c r="CQ245" s="401">
        <v>0</v>
      </c>
      <c r="CR245" s="401">
        <v>0</v>
      </c>
      <c r="CS245" s="401">
        <v>0</v>
      </c>
      <c r="CT245" s="401">
        <v>1606</v>
      </c>
      <c r="CU245" s="401">
        <v>0</v>
      </c>
      <c r="CV245" s="401">
        <v>0</v>
      </c>
      <c r="CW245" s="401">
        <v>1026</v>
      </c>
      <c r="CX245" s="401">
        <v>0</v>
      </c>
      <c r="CY245" s="401">
        <v>0</v>
      </c>
      <c r="CZ245" s="401">
        <v>42</v>
      </c>
      <c r="DA245" s="401">
        <v>0</v>
      </c>
      <c r="DB245" s="401">
        <v>0</v>
      </c>
      <c r="DC245" s="401">
        <v>0</v>
      </c>
      <c r="DD245" s="401">
        <v>0</v>
      </c>
      <c r="DE245" s="401">
        <v>0</v>
      </c>
      <c r="DF245" s="401">
        <v>0</v>
      </c>
      <c r="DG245" s="401">
        <v>0</v>
      </c>
      <c r="DH245" s="401">
        <v>0</v>
      </c>
      <c r="DI245" s="401">
        <v>51921</v>
      </c>
      <c r="DJ245" s="401">
        <v>0</v>
      </c>
      <c r="DK245" s="401">
        <v>5424</v>
      </c>
      <c r="DL245" s="401">
        <v>0</v>
      </c>
      <c r="DM245" s="401">
        <v>0</v>
      </c>
      <c r="DN245" s="401">
        <v>0</v>
      </c>
      <c r="DO245" s="401">
        <v>1774</v>
      </c>
      <c r="DP245" s="401">
        <v>0</v>
      </c>
      <c r="DQ245" s="401">
        <v>0</v>
      </c>
      <c r="DR245" s="401">
        <v>69701</v>
      </c>
      <c r="DS245" s="401">
        <v>15231</v>
      </c>
      <c r="DT245" s="401">
        <v>37748</v>
      </c>
      <c r="DU245" s="401">
        <v>70466</v>
      </c>
      <c r="DV245" s="401">
        <v>2694</v>
      </c>
      <c r="DW245" s="401">
        <v>708541</v>
      </c>
      <c r="DX245" s="401">
        <v>73160</v>
      </c>
      <c r="DY245" s="401">
        <v>525641</v>
      </c>
      <c r="DZ245" s="401">
        <v>72000</v>
      </c>
      <c r="EA245" s="401">
        <v>37065</v>
      </c>
      <c r="EB245" s="401">
        <v>-2646</v>
      </c>
      <c r="EC245" s="401">
        <v>0</v>
      </c>
      <c r="ED245" s="401">
        <v>0</v>
      </c>
      <c r="EE245" s="401">
        <v>562706</v>
      </c>
      <c r="EF245" s="401">
        <v>69354</v>
      </c>
      <c r="EG245" s="401">
        <v>688956</v>
      </c>
      <c r="EH245" s="401">
        <v>54265</v>
      </c>
      <c r="EI245" s="401">
        <v>708956</v>
      </c>
      <c r="EJ245" s="401">
        <v>54265</v>
      </c>
    </row>
    <row r="246" spans="1:140" x14ac:dyDescent="0.35">
      <c r="A246" s="398" t="s">
        <v>1843</v>
      </c>
      <c r="B246" s="401">
        <v>1455</v>
      </c>
      <c r="C246" s="401">
        <v>0</v>
      </c>
      <c r="D246" s="401">
        <v>0</v>
      </c>
      <c r="E246" s="401">
        <v>0</v>
      </c>
      <c r="F246" s="401">
        <v>2275</v>
      </c>
      <c r="G246" s="401">
        <v>0</v>
      </c>
      <c r="H246" s="401">
        <v>733</v>
      </c>
      <c r="I246" s="401">
        <v>2811</v>
      </c>
      <c r="J246" s="401">
        <v>0</v>
      </c>
      <c r="K246" s="401">
        <v>0</v>
      </c>
      <c r="L246" s="401">
        <v>539</v>
      </c>
      <c r="M246" s="401">
        <v>0</v>
      </c>
      <c r="N246" s="401">
        <v>28118</v>
      </c>
      <c r="O246" s="401">
        <v>0</v>
      </c>
      <c r="P246" s="401">
        <v>0</v>
      </c>
      <c r="Q246" s="401">
        <v>1134</v>
      </c>
      <c r="R246" s="401">
        <v>0</v>
      </c>
      <c r="S246" s="401">
        <v>0</v>
      </c>
      <c r="T246" s="401">
        <v>281</v>
      </c>
      <c r="U246" s="401">
        <v>0</v>
      </c>
      <c r="V246" s="401">
        <v>0</v>
      </c>
      <c r="W246" s="401">
        <v>0</v>
      </c>
      <c r="X246" s="401">
        <v>0</v>
      </c>
      <c r="Y246" s="401">
        <v>0</v>
      </c>
      <c r="Z246" s="401">
        <v>0</v>
      </c>
      <c r="AA246" s="401">
        <v>0</v>
      </c>
      <c r="AB246" s="401">
        <v>0</v>
      </c>
      <c r="AC246" s="401">
        <v>0</v>
      </c>
      <c r="AD246" s="401">
        <v>0</v>
      </c>
      <c r="AE246" s="401">
        <v>0</v>
      </c>
      <c r="AF246" s="401">
        <v>0</v>
      </c>
      <c r="AG246" s="401">
        <v>0</v>
      </c>
      <c r="AH246" s="401">
        <v>0</v>
      </c>
      <c r="AI246" s="401">
        <v>5316</v>
      </c>
      <c r="AJ246" s="401">
        <v>2837</v>
      </c>
      <c r="AK246" s="401">
        <v>0</v>
      </c>
      <c r="AL246" s="401">
        <v>0</v>
      </c>
      <c r="AM246" s="401">
        <v>0</v>
      </c>
      <c r="AN246" s="401">
        <v>0</v>
      </c>
      <c r="AO246" s="401">
        <v>80693</v>
      </c>
      <c r="AP246" s="401">
        <v>0</v>
      </c>
      <c r="AQ246" s="401">
        <v>10422</v>
      </c>
      <c r="AR246" s="401">
        <v>45</v>
      </c>
      <c r="AS246" s="401">
        <v>0</v>
      </c>
      <c r="AT246" s="401">
        <v>0</v>
      </c>
      <c r="AU246" s="401">
        <v>1307</v>
      </c>
      <c r="AV246" s="401">
        <v>0</v>
      </c>
      <c r="AW246" s="401">
        <v>0</v>
      </c>
      <c r="AX246" s="401">
        <v>10988</v>
      </c>
      <c r="AY246" s="401">
        <v>0</v>
      </c>
      <c r="AZ246" s="401">
        <v>0</v>
      </c>
      <c r="BA246" s="401">
        <v>0</v>
      </c>
      <c r="BB246" s="401">
        <v>0</v>
      </c>
      <c r="BC246" s="401">
        <v>0</v>
      </c>
      <c r="BD246" s="401">
        <v>119</v>
      </c>
      <c r="BE246" s="401">
        <v>0</v>
      </c>
      <c r="BF246" s="401">
        <v>0</v>
      </c>
      <c r="BG246" s="401">
        <v>479</v>
      </c>
      <c r="BH246" s="401">
        <v>0</v>
      </c>
      <c r="BI246" s="401">
        <v>0</v>
      </c>
      <c r="BJ246" s="401">
        <v>0</v>
      </c>
      <c r="BK246" s="401">
        <v>0</v>
      </c>
      <c r="BL246" s="401">
        <v>0</v>
      </c>
      <c r="BM246" s="401">
        <v>0</v>
      </c>
      <c r="BN246" s="401">
        <v>0</v>
      </c>
      <c r="BO246" s="401">
        <v>0</v>
      </c>
      <c r="BP246" s="401">
        <v>2400</v>
      </c>
      <c r="BQ246" s="401">
        <v>0</v>
      </c>
      <c r="BR246" s="401">
        <v>0</v>
      </c>
      <c r="BS246" s="401">
        <v>0</v>
      </c>
      <c r="BT246" s="401">
        <v>0</v>
      </c>
      <c r="BU246" s="401">
        <v>0</v>
      </c>
      <c r="BV246" s="401">
        <v>0</v>
      </c>
      <c r="BW246" s="401">
        <v>0</v>
      </c>
      <c r="BX246" s="401">
        <v>0</v>
      </c>
      <c r="BY246" s="401">
        <v>0</v>
      </c>
      <c r="BZ246" s="401">
        <v>0</v>
      </c>
      <c r="CA246" s="401">
        <v>0</v>
      </c>
      <c r="CB246" s="401">
        <v>282</v>
      </c>
      <c r="CC246" s="401">
        <v>0</v>
      </c>
      <c r="CD246" s="401">
        <v>0</v>
      </c>
      <c r="CE246" s="401">
        <v>86</v>
      </c>
      <c r="CF246" s="401">
        <v>0</v>
      </c>
      <c r="CG246" s="401">
        <v>0</v>
      </c>
      <c r="CH246" s="401">
        <v>1434</v>
      </c>
      <c r="CI246" s="401">
        <v>0</v>
      </c>
      <c r="CJ246" s="401">
        <v>0</v>
      </c>
      <c r="CK246" s="401">
        <v>0</v>
      </c>
      <c r="CL246" s="401">
        <v>0</v>
      </c>
      <c r="CM246" s="401">
        <v>0</v>
      </c>
      <c r="CN246" s="401">
        <v>0</v>
      </c>
      <c r="CO246" s="401">
        <v>0</v>
      </c>
      <c r="CP246" s="401">
        <v>0</v>
      </c>
      <c r="CQ246" s="401">
        <v>0</v>
      </c>
      <c r="CR246" s="401">
        <v>0</v>
      </c>
      <c r="CS246" s="401">
        <v>0</v>
      </c>
      <c r="CT246" s="401">
        <v>0</v>
      </c>
      <c r="CU246" s="401">
        <v>0</v>
      </c>
      <c r="CV246" s="401">
        <v>0</v>
      </c>
      <c r="CW246" s="401">
        <v>61181</v>
      </c>
      <c r="CX246" s="401">
        <v>0</v>
      </c>
      <c r="CY246" s="401">
        <v>0</v>
      </c>
      <c r="CZ246" s="401">
        <v>0</v>
      </c>
      <c r="DA246" s="401">
        <v>0</v>
      </c>
      <c r="DB246" s="401">
        <v>0</v>
      </c>
      <c r="DC246" s="401">
        <v>0</v>
      </c>
      <c r="DD246" s="401">
        <v>0</v>
      </c>
      <c r="DE246" s="401">
        <v>0</v>
      </c>
      <c r="DF246" s="401">
        <v>0</v>
      </c>
      <c r="DG246" s="401">
        <v>0</v>
      </c>
      <c r="DH246" s="401">
        <v>0</v>
      </c>
      <c r="DI246" s="401">
        <v>19429</v>
      </c>
      <c r="DJ246" s="401">
        <v>0</v>
      </c>
      <c r="DK246" s="401">
        <v>1000</v>
      </c>
      <c r="DL246" s="401">
        <v>75</v>
      </c>
      <c r="DM246" s="401">
        <v>0</v>
      </c>
      <c r="DN246" s="401">
        <v>1175</v>
      </c>
      <c r="DO246" s="401">
        <v>22258</v>
      </c>
      <c r="DP246" s="401">
        <v>0</v>
      </c>
      <c r="DQ246" s="401">
        <v>0</v>
      </c>
      <c r="DR246" s="401">
        <v>91935</v>
      </c>
      <c r="DS246" s="401">
        <v>8430</v>
      </c>
      <c r="DT246" s="401">
        <v>39536</v>
      </c>
      <c r="DU246" s="401">
        <v>106374</v>
      </c>
      <c r="DV246" s="401">
        <v>0</v>
      </c>
      <c r="DW246" s="401">
        <v>1032576.7585999999</v>
      </c>
      <c r="DX246" s="401">
        <v>93908.735950000002</v>
      </c>
      <c r="DY246" s="401">
        <v>797889.02815000003</v>
      </c>
      <c r="DZ246" s="401">
        <v>65977.269</v>
      </c>
      <c r="EA246" s="401">
        <v>109189</v>
      </c>
      <c r="EB246" s="401">
        <v>-3615</v>
      </c>
      <c r="EC246" s="401">
        <v>20000</v>
      </c>
      <c r="ED246" s="401">
        <v>0</v>
      </c>
      <c r="EE246" s="401">
        <v>907078.02815000003</v>
      </c>
      <c r="EF246" s="401">
        <v>62362.269</v>
      </c>
      <c r="EG246" s="401">
        <v>937078.02815000003</v>
      </c>
      <c r="EH246" s="401">
        <v>62362.269</v>
      </c>
      <c r="EI246" s="401">
        <v>1054759.78</v>
      </c>
      <c r="EJ246" s="401">
        <v>93835.7</v>
      </c>
    </row>
    <row r="247" spans="1:140" x14ac:dyDescent="0.35">
      <c r="A247" s="398" t="s">
        <v>1873</v>
      </c>
      <c r="B247" s="401">
        <v>4446</v>
      </c>
      <c r="C247" s="401">
        <v>0</v>
      </c>
      <c r="D247" s="401">
        <v>0</v>
      </c>
      <c r="E247" s="401">
        <v>1203</v>
      </c>
      <c r="F247" s="401">
        <v>0</v>
      </c>
      <c r="G247" s="401">
        <v>0</v>
      </c>
      <c r="H247" s="401">
        <v>700</v>
      </c>
      <c r="I247" s="401">
        <v>0</v>
      </c>
      <c r="J247" s="401">
        <v>0</v>
      </c>
      <c r="K247" s="401">
        <v>538</v>
      </c>
      <c r="L247" s="401">
        <v>0</v>
      </c>
      <c r="M247" s="401">
        <v>0</v>
      </c>
      <c r="N247" s="401">
        <v>19135</v>
      </c>
      <c r="O247" s="401">
        <v>0</v>
      </c>
      <c r="P247" s="401">
        <v>0</v>
      </c>
      <c r="Q247" s="401">
        <v>222</v>
      </c>
      <c r="R247" s="401">
        <v>0</v>
      </c>
      <c r="S247" s="401">
        <v>0</v>
      </c>
      <c r="T247" s="401">
        <v>0</v>
      </c>
      <c r="U247" s="401">
        <v>0</v>
      </c>
      <c r="V247" s="401">
        <v>0</v>
      </c>
      <c r="W247" s="401">
        <v>0</v>
      </c>
      <c r="X247" s="401">
        <v>0</v>
      </c>
      <c r="Y247" s="401">
        <v>0</v>
      </c>
      <c r="Z247" s="401">
        <v>0</v>
      </c>
      <c r="AA247" s="401">
        <v>0</v>
      </c>
      <c r="AB247" s="401">
        <v>0</v>
      </c>
      <c r="AC247" s="401">
        <v>0</v>
      </c>
      <c r="AD247" s="401">
        <v>0</v>
      </c>
      <c r="AE247" s="401">
        <v>0</v>
      </c>
      <c r="AF247" s="401">
        <v>0</v>
      </c>
      <c r="AG247" s="401">
        <v>0</v>
      </c>
      <c r="AH247" s="401">
        <v>0</v>
      </c>
      <c r="AI247" s="401">
        <v>0</v>
      </c>
      <c r="AJ247" s="401">
        <v>0</v>
      </c>
      <c r="AK247" s="401">
        <v>0</v>
      </c>
      <c r="AL247" s="401">
        <v>0</v>
      </c>
      <c r="AM247" s="401">
        <v>0</v>
      </c>
      <c r="AN247" s="401">
        <v>0</v>
      </c>
      <c r="AO247" s="401">
        <v>100932</v>
      </c>
      <c r="AP247" s="401">
        <v>2559</v>
      </c>
      <c r="AQ247" s="401">
        <v>16470</v>
      </c>
      <c r="AR247" s="401">
        <v>1931</v>
      </c>
      <c r="AS247" s="401">
        <v>0</v>
      </c>
      <c r="AT247" s="401">
        <v>0</v>
      </c>
      <c r="AU247" s="401">
        <v>4015</v>
      </c>
      <c r="AV247" s="401">
        <v>223</v>
      </c>
      <c r="AW247" s="401">
        <v>0</v>
      </c>
      <c r="AX247" s="401">
        <v>385</v>
      </c>
      <c r="AY247" s="401">
        <v>0</v>
      </c>
      <c r="AZ247" s="401">
        <v>0</v>
      </c>
      <c r="BA247" s="401">
        <v>0</v>
      </c>
      <c r="BB247" s="401">
        <v>0</v>
      </c>
      <c r="BC247" s="401">
        <v>0</v>
      </c>
      <c r="BD247" s="401">
        <v>0</v>
      </c>
      <c r="BE247" s="401">
        <v>0</v>
      </c>
      <c r="BF247" s="401">
        <v>0</v>
      </c>
      <c r="BG247" s="401">
        <v>115</v>
      </c>
      <c r="BH247" s="401">
        <v>0</v>
      </c>
      <c r="BI247" s="401">
        <v>0</v>
      </c>
      <c r="BJ247" s="401">
        <v>0</v>
      </c>
      <c r="BK247" s="401">
        <v>0</v>
      </c>
      <c r="BL247" s="401">
        <v>0</v>
      </c>
      <c r="BM247" s="401">
        <v>0</v>
      </c>
      <c r="BN247" s="401">
        <v>0</v>
      </c>
      <c r="BO247" s="401">
        <v>0</v>
      </c>
      <c r="BP247" s="401">
        <v>486</v>
      </c>
      <c r="BQ247" s="401">
        <v>0</v>
      </c>
      <c r="BR247" s="401">
        <v>0</v>
      </c>
      <c r="BS247" s="401">
        <v>0</v>
      </c>
      <c r="BT247" s="401">
        <v>0</v>
      </c>
      <c r="BU247" s="401">
        <v>0</v>
      </c>
      <c r="BV247" s="401">
        <v>359</v>
      </c>
      <c r="BW247" s="401">
        <v>4180</v>
      </c>
      <c r="BX247" s="401">
        <v>0</v>
      </c>
      <c r="BY247" s="401">
        <v>0</v>
      </c>
      <c r="BZ247" s="401">
        <v>0</v>
      </c>
      <c r="CA247" s="401">
        <v>0</v>
      </c>
      <c r="CB247" s="401">
        <v>0</v>
      </c>
      <c r="CC247" s="401">
        <v>0</v>
      </c>
      <c r="CD247" s="401">
        <v>0</v>
      </c>
      <c r="CE247" s="401">
        <v>0</v>
      </c>
      <c r="CF247" s="401">
        <v>0</v>
      </c>
      <c r="CG247" s="401">
        <v>0</v>
      </c>
      <c r="CH247" s="401">
        <v>2917</v>
      </c>
      <c r="CI247" s="401">
        <v>0</v>
      </c>
      <c r="CJ247" s="401">
        <v>0</v>
      </c>
      <c r="CK247" s="401">
        <v>0</v>
      </c>
      <c r="CL247" s="401">
        <v>0</v>
      </c>
      <c r="CM247" s="401">
        <v>0</v>
      </c>
      <c r="CN247" s="401">
        <v>0</v>
      </c>
      <c r="CO247" s="401">
        <v>0</v>
      </c>
      <c r="CP247" s="401">
        <v>0</v>
      </c>
      <c r="CQ247" s="401">
        <v>0</v>
      </c>
      <c r="CR247" s="401">
        <v>0</v>
      </c>
      <c r="CS247" s="401">
        <v>0</v>
      </c>
      <c r="CT247" s="401">
        <v>0</v>
      </c>
      <c r="CU247" s="401">
        <v>0</v>
      </c>
      <c r="CV247" s="401">
        <v>0</v>
      </c>
      <c r="CW247" s="401">
        <v>49184</v>
      </c>
      <c r="CX247" s="401">
        <v>1911</v>
      </c>
      <c r="CY247" s="401">
        <v>0</v>
      </c>
      <c r="CZ247" s="401">
        <v>0</v>
      </c>
      <c r="DA247" s="401">
        <v>0</v>
      </c>
      <c r="DB247" s="401">
        <v>0</v>
      </c>
      <c r="DC247" s="401">
        <v>0</v>
      </c>
      <c r="DD247" s="401">
        <v>0</v>
      </c>
      <c r="DE247" s="401">
        <v>0</v>
      </c>
      <c r="DF247" s="401">
        <v>0</v>
      </c>
      <c r="DG247" s="401">
        <v>0</v>
      </c>
      <c r="DH247" s="401">
        <v>0</v>
      </c>
      <c r="DI247" s="401">
        <v>700</v>
      </c>
      <c r="DJ247" s="401">
        <v>0</v>
      </c>
      <c r="DK247" s="401">
        <v>6700</v>
      </c>
      <c r="DL247" s="401">
        <v>0</v>
      </c>
      <c r="DM247" s="401">
        <v>0</v>
      </c>
      <c r="DN247" s="401">
        <v>0</v>
      </c>
      <c r="DO247" s="401">
        <v>0</v>
      </c>
      <c r="DP247" s="401">
        <v>0</v>
      </c>
      <c r="DQ247" s="401">
        <v>0</v>
      </c>
      <c r="DR247" s="401">
        <v>87762</v>
      </c>
      <c r="DS247" s="401">
        <v>9475</v>
      </c>
      <c r="DT247" s="401">
        <v>58173</v>
      </c>
      <c r="DU247" s="401">
        <v>40731</v>
      </c>
      <c r="DV247" s="401">
        <v>0</v>
      </c>
      <c r="DW247" s="401">
        <v>1621056</v>
      </c>
      <c r="DX247" s="401">
        <v>-7296</v>
      </c>
      <c r="DY247" s="401">
        <v>900000</v>
      </c>
      <c r="DZ247" s="401">
        <v>37583</v>
      </c>
      <c r="EA247" s="401">
        <v>281855</v>
      </c>
      <c r="EB247" s="401">
        <v>-19652</v>
      </c>
      <c r="EC247" s="401">
        <v>170000</v>
      </c>
      <c r="ED247" s="401">
        <v>-30000</v>
      </c>
      <c r="EE247" s="401">
        <v>1181855</v>
      </c>
      <c r="EF247" s="401">
        <v>17931</v>
      </c>
      <c r="EG247" s="401">
        <v>1712000</v>
      </c>
      <c r="EH247" s="401">
        <v>0</v>
      </c>
      <c r="EI247" s="401">
        <v>1761000</v>
      </c>
      <c r="EJ247" s="401">
        <v>0</v>
      </c>
    </row>
    <row r="248" spans="1:140" x14ac:dyDescent="0.35">
      <c r="A248" s="398" t="s">
        <v>1684</v>
      </c>
      <c r="B248" s="401">
        <v>1743</v>
      </c>
      <c r="C248" s="401">
        <v>8926</v>
      </c>
      <c r="D248" s="401">
        <v>0</v>
      </c>
      <c r="E248" s="401">
        <v>0</v>
      </c>
      <c r="F248" s="401">
        <v>880</v>
      </c>
      <c r="G248" s="401">
        <v>0</v>
      </c>
      <c r="H248" s="401">
        <v>0</v>
      </c>
      <c r="I248" s="401">
        <v>608</v>
      </c>
      <c r="J248" s="401">
        <v>0</v>
      </c>
      <c r="K248" s="401">
        <v>0</v>
      </c>
      <c r="L248" s="401">
        <v>0</v>
      </c>
      <c r="M248" s="401">
        <v>0</v>
      </c>
      <c r="N248" s="401">
        <v>24769</v>
      </c>
      <c r="O248" s="401">
        <v>1704</v>
      </c>
      <c r="P248" s="401">
        <v>0</v>
      </c>
      <c r="Q248" s="401">
        <v>99</v>
      </c>
      <c r="R248" s="401">
        <v>0</v>
      </c>
      <c r="S248" s="401">
        <v>291</v>
      </c>
      <c r="T248" s="401">
        <v>123</v>
      </c>
      <c r="U248" s="401">
        <v>0</v>
      </c>
      <c r="V248" s="401">
        <v>0</v>
      </c>
      <c r="W248" s="401">
        <v>0</v>
      </c>
      <c r="X248" s="401">
        <v>0</v>
      </c>
      <c r="Y248" s="401">
        <v>0</v>
      </c>
      <c r="Z248" s="401">
        <v>0</v>
      </c>
      <c r="AA248" s="401">
        <v>0</v>
      </c>
      <c r="AB248" s="401">
        <v>0</v>
      </c>
      <c r="AC248" s="401">
        <v>0</v>
      </c>
      <c r="AD248" s="401">
        <v>0</v>
      </c>
      <c r="AE248" s="401">
        <v>0</v>
      </c>
      <c r="AF248" s="401">
        <v>0</v>
      </c>
      <c r="AG248" s="401">
        <v>0</v>
      </c>
      <c r="AH248" s="401">
        <v>0</v>
      </c>
      <c r="AI248" s="401">
        <v>2848</v>
      </c>
      <c r="AJ248" s="401">
        <v>0</v>
      </c>
      <c r="AK248" s="401">
        <v>0</v>
      </c>
      <c r="AL248" s="401">
        <v>0</v>
      </c>
      <c r="AM248" s="401">
        <v>0</v>
      </c>
      <c r="AN248" s="401">
        <v>0</v>
      </c>
      <c r="AO248" s="401">
        <v>65652</v>
      </c>
      <c r="AP248" s="401">
        <v>5561</v>
      </c>
      <c r="AQ248" s="401">
        <v>10000</v>
      </c>
      <c r="AR248" s="401">
        <v>62</v>
      </c>
      <c r="AS248" s="401">
        <v>0</v>
      </c>
      <c r="AT248" s="401">
        <v>0</v>
      </c>
      <c r="AU248" s="401">
        <v>14114</v>
      </c>
      <c r="AV248" s="401">
        <v>118</v>
      </c>
      <c r="AW248" s="401">
        <v>0</v>
      </c>
      <c r="AX248" s="401">
        <v>1904</v>
      </c>
      <c r="AY248" s="401">
        <v>0</v>
      </c>
      <c r="AZ248" s="401">
        <v>1030</v>
      </c>
      <c r="BA248" s="401">
        <v>0</v>
      </c>
      <c r="BB248" s="401">
        <v>0</v>
      </c>
      <c r="BC248" s="401">
        <v>0</v>
      </c>
      <c r="BD248" s="401">
        <v>291</v>
      </c>
      <c r="BE248" s="401">
        <v>0</v>
      </c>
      <c r="BF248" s="401">
        <v>0</v>
      </c>
      <c r="BG248" s="401">
        <v>288</v>
      </c>
      <c r="BH248" s="401">
        <v>0</v>
      </c>
      <c r="BI248" s="401">
        <v>0</v>
      </c>
      <c r="BJ248" s="401">
        <v>0</v>
      </c>
      <c r="BK248" s="401">
        <v>0</v>
      </c>
      <c r="BL248" s="401">
        <v>0</v>
      </c>
      <c r="BM248" s="401">
        <v>0</v>
      </c>
      <c r="BN248" s="401">
        <v>0</v>
      </c>
      <c r="BO248" s="401">
        <v>0</v>
      </c>
      <c r="BP248" s="401">
        <v>109</v>
      </c>
      <c r="BQ248" s="401">
        <v>55</v>
      </c>
      <c r="BR248" s="401">
        <v>0</v>
      </c>
      <c r="BS248" s="401">
        <v>0</v>
      </c>
      <c r="BT248" s="401">
        <v>0</v>
      </c>
      <c r="BU248" s="401">
        <v>0</v>
      </c>
      <c r="BV248" s="401">
        <v>0</v>
      </c>
      <c r="BW248" s="401">
        <v>0</v>
      </c>
      <c r="BX248" s="401">
        <v>0</v>
      </c>
      <c r="BY248" s="401">
        <v>0</v>
      </c>
      <c r="BZ248" s="401">
        <v>0</v>
      </c>
      <c r="CA248" s="401">
        <v>0</v>
      </c>
      <c r="CB248" s="401">
        <v>0</v>
      </c>
      <c r="CC248" s="401">
        <v>0</v>
      </c>
      <c r="CD248" s="401">
        <v>0</v>
      </c>
      <c r="CE248" s="401">
        <v>0</v>
      </c>
      <c r="CF248" s="401">
        <v>0</v>
      </c>
      <c r="CG248" s="401">
        <v>0</v>
      </c>
      <c r="CH248" s="401">
        <v>480</v>
      </c>
      <c r="CI248" s="401">
        <v>0</v>
      </c>
      <c r="CJ248" s="401">
        <v>0</v>
      </c>
      <c r="CK248" s="401">
        <v>0</v>
      </c>
      <c r="CL248" s="401">
        <v>0</v>
      </c>
      <c r="CM248" s="401">
        <v>0</v>
      </c>
      <c r="CN248" s="401">
        <v>0</v>
      </c>
      <c r="CO248" s="401">
        <v>0</v>
      </c>
      <c r="CP248" s="401">
        <v>0</v>
      </c>
      <c r="CQ248" s="401">
        <v>0</v>
      </c>
      <c r="CR248" s="401">
        <v>0</v>
      </c>
      <c r="CS248" s="401">
        <v>0</v>
      </c>
      <c r="CT248" s="401">
        <v>1229</v>
      </c>
      <c r="CU248" s="401">
        <v>6222</v>
      </c>
      <c r="CV248" s="401">
        <v>0</v>
      </c>
      <c r="CW248" s="401">
        <v>2105</v>
      </c>
      <c r="CX248" s="401">
        <v>389</v>
      </c>
      <c r="CY248" s="401">
        <v>0</v>
      </c>
      <c r="CZ248" s="401">
        <v>0</v>
      </c>
      <c r="DA248" s="401">
        <v>0</v>
      </c>
      <c r="DB248" s="401">
        <v>0</v>
      </c>
      <c r="DC248" s="401">
        <v>0</v>
      </c>
      <c r="DD248" s="401">
        <v>0</v>
      </c>
      <c r="DE248" s="401">
        <v>0</v>
      </c>
      <c r="DF248" s="401">
        <v>0</v>
      </c>
      <c r="DG248" s="401">
        <v>0</v>
      </c>
      <c r="DH248" s="401">
        <v>0</v>
      </c>
      <c r="DI248" s="401">
        <v>37137</v>
      </c>
      <c r="DJ248" s="401">
        <v>0</v>
      </c>
      <c r="DK248" s="401">
        <v>0</v>
      </c>
      <c r="DL248" s="401">
        <v>0</v>
      </c>
      <c r="DM248" s="401">
        <v>0</v>
      </c>
      <c r="DN248" s="401">
        <v>2923</v>
      </c>
      <c r="DO248" s="401">
        <v>1523</v>
      </c>
      <c r="DP248" s="401">
        <v>0</v>
      </c>
      <c r="DQ248" s="401">
        <v>0</v>
      </c>
      <c r="DR248" s="401">
        <v>83004</v>
      </c>
      <c r="DS248" s="401">
        <v>5349</v>
      </c>
      <c r="DT248" s="401">
        <v>44305</v>
      </c>
      <c r="DU248" s="401">
        <v>46281</v>
      </c>
      <c r="DV248" s="401">
        <v>3931</v>
      </c>
      <c r="DW248" s="401">
        <v>1121706</v>
      </c>
      <c r="DX248" s="401">
        <v>18981</v>
      </c>
      <c r="DY248" s="401">
        <v>663818</v>
      </c>
      <c r="DZ248" s="401">
        <v>-15638</v>
      </c>
      <c r="EA248" s="401">
        <v>182600</v>
      </c>
      <c r="EB248" s="401">
        <v>-11205</v>
      </c>
      <c r="EC248" s="401">
        <v>10000</v>
      </c>
      <c r="ED248" s="401">
        <v>-104000</v>
      </c>
      <c r="EE248" s="401">
        <v>846418</v>
      </c>
      <c r="EF248" s="401">
        <v>-26843</v>
      </c>
      <c r="EG248" s="401">
        <v>1111400</v>
      </c>
      <c r="EH248" s="401">
        <v>24000</v>
      </c>
      <c r="EI248" s="401">
        <v>1121400</v>
      </c>
      <c r="EJ248" s="401">
        <v>24000</v>
      </c>
    </row>
    <row r="249" spans="1:140" x14ac:dyDescent="0.35">
      <c r="A249" s="398" t="s">
        <v>1732</v>
      </c>
      <c r="B249" s="401">
        <v>1383</v>
      </c>
      <c r="C249" s="401">
        <v>2559</v>
      </c>
      <c r="D249" s="401">
        <v>0</v>
      </c>
      <c r="E249" s="401">
        <v>430</v>
      </c>
      <c r="F249" s="401">
        <v>1415</v>
      </c>
      <c r="G249" s="401">
        <v>0</v>
      </c>
      <c r="H249" s="401">
        <v>38</v>
      </c>
      <c r="I249" s="401">
        <v>5308</v>
      </c>
      <c r="J249" s="401">
        <v>0</v>
      </c>
      <c r="K249" s="401">
        <v>0</v>
      </c>
      <c r="L249" s="401">
        <v>0</v>
      </c>
      <c r="M249" s="401">
        <v>0</v>
      </c>
      <c r="N249" s="401">
        <v>18545</v>
      </c>
      <c r="O249" s="401">
        <v>0</v>
      </c>
      <c r="P249" s="401">
        <v>0</v>
      </c>
      <c r="Q249" s="401">
        <v>233</v>
      </c>
      <c r="R249" s="401">
        <v>0</v>
      </c>
      <c r="S249" s="401">
        <v>0</v>
      </c>
      <c r="T249" s="401">
        <v>709</v>
      </c>
      <c r="U249" s="401">
        <v>0</v>
      </c>
      <c r="V249" s="401">
        <v>0</v>
      </c>
      <c r="W249" s="401">
        <v>0</v>
      </c>
      <c r="X249" s="401">
        <v>0</v>
      </c>
      <c r="Y249" s="401">
        <v>0</v>
      </c>
      <c r="Z249" s="401">
        <v>0</v>
      </c>
      <c r="AA249" s="401">
        <v>0</v>
      </c>
      <c r="AB249" s="401">
        <v>0</v>
      </c>
      <c r="AC249" s="401">
        <v>0</v>
      </c>
      <c r="AD249" s="401">
        <v>0</v>
      </c>
      <c r="AE249" s="401">
        <v>0</v>
      </c>
      <c r="AF249" s="401">
        <v>0</v>
      </c>
      <c r="AG249" s="401">
        <v>0</v>
      </c>
      <c r="AH249" s="401">
        <v>0</v>
      </c>
      <c r="AI249" s="401">
        <v>0</v>
      </c>
      <c r="AJ249" s="401">
        <v>0</v>
      </c>
      <c r="AK249" s="401">
        <v>0</v>
      </c>
      <c r="AL249" s="401">
        <v>0</v>
      </c>
      <c r="AM249" s="401">
        <v>0</v>
      </c>
      <c r="AN249" s="401">
        <v>0</v>
      </c>
      <c r="AO249" s="401">
        <v>33289</v>
      </c>
      <c r="AP249" s="401">
        <v>8464</v>
      </c>
      <c r="AQ249" s="401">
        <v>0</v>
      </c>
      <c r="AR249" s="401">
        <v>925</v>
      </c>
      <c r="AS249" s="401">
        <v>0</v>
      </c>
      <c r="AT249" s="401">
        <v>0</v>
      </c>
      <c r="AU249" s="401">
        <v>1722</v>
      </c>
      <c r="AV249" s="401">
        <v>0</v>
      </c>
      <c r="AW249" s="401">
        <v>0</v>
      </c>
      <c r="AX249" s="401">
        <v>714</v>
      </c>
      <c r="AY249" s="401">
        <v>0</v>
      </c>
      <c r="AZ249" s="401">
        <v>0</v>
      </c>
      <c r="BA249" s="401">
        <v>0</v>
      </c>
      <c r="BB249" s="401">
        <v>0</v>
      </c>
      <c r="BC249" s="401">
        <v>0</v>
      </c>
      <c r="BD249" s="401">
        <v>0</v>
      </c>
      <c r="BE249" s="401">
        <v>0</v>
      </c>
      <c r="BF249" s="401">
        <v>0</v>
      </c>
      <c r="BG249" s="401">
        <v>0</v>
      </c>
      <c r="BH249" s="401">
        <v>0</v>
      </c>
      <c r="BI249" s="401">
        <v>0</v>
      </c>
      <c r="BJ249" s="401">
        <v>0</v>
      </c>
      <c r="BK249" s="401">
        <v>0</v>
      </c>
      <c r="BL249" s="401">
        <v>0</v>
      </c>
      <c r="BM249" s="401">
        <v>0</v>
      </c>
      <c r="BN249" s="401">
        <v>0</v>
      </c>
      <c r="BO249" s="401">
        <v>0</v>
      </c>
      <c r="BP249" s="401">
        <v>0</v>
      </c>
      <c r="BQ249" s="401">
        <v>0</v>
      </c>
      <c r="BR249" s="401">
        <v>0</v>
      </c>
      <c r="BS249" s="401">
        <v>0</v>
      </c>
      <c r="BT249" s="401">
        <v>0</v>
      </c>
      <c r="BU249" s="401">
        <v>0</v>
      </c>
      <c r="BV249" s="401">
        <v>0</v>
      </c>
      <c r="BW249" s="401">
        <v>0</v>
      </c>
      <c r="BX249" s="401">
        <v>0</v>
      </c>
      <c r="BY249" s="401">
        <v>0</v>
      </c>
      <c r="BZ249" s="401">
        <v>0</v>
      </c>
      <c r="CA249" s="401">
        <v>0</v>
      </c>
      <c r="CB249" s="401">
        <v>0</v>
      </c>
      <c r="CC249" s="401">
        <v>0</v>
      </c>
      <c r="CD249" s="401">
        <v>0</v>
      </c>
      <c r="CE249" s="401">
        <v>0</v>
      </c>
      <c r="CF249" s="401">
        <v>0</v>
      </c>
      <c r="CG249" s="401">
        <v>0</v>
      </c>
      <c r="CH249" s="401">
        <v>0</v>
      </c>
      <c r="CI249" s="401">
        <v>0</v>
      </c>
      <c r="CJ249" s="401">
        <v>0</v>
      </c>
      <c r="CK249" s="401">
        <v>0</v>
      </c>
      <c r="CL249" s="401">
        <v>0</v>
      </c>
      <c r="CM249" s="401">
        <v>0</v>
      </c>
      <c r="CN249" s="401">
        <v>0</v>
      </c>
      <c r="CO249" s="401">
        <v>0</v>
      </c>
      <c r="CP249" s="401">
        <v>0</v>
      </c>
      <c r="CQ249" s="401">
        <v>0</v>
      </c>
      <c r="CR249" s="401">
        <v>0</v>
      </c>
      <c r="CS249" s="401">
        <v>0</v>
      </c>
      <c r="CT249" s="401">
        <v>1779</v>
      </c>
      <c r="CU249" s="401">
        <v>0</v>
      </c>
      <c r="CV249" s="401">
        <v>0</v>
      </c>
      <c r="CW249" s="401">
        <v>12651</v>
      </c>
      <c r="CX249" s="401">
        <v>0</v>
      </c>
      <c r="CY249" s="401">
        <v>0</v>
      </c>
      <c r="CZ249" s="401">
        <v>0</v>
      </c>
      <c r="DA249" s="401">
        <v>0</v>
      </c>
      <c r="DB249" s="401">
        <v>0</v>
      </c>
      <c r="DC249" s="401">
        <v>0</v>
      </c>
      <c r="DD249" s="401">
        <v>0</v>
      </c>
      <c r="DE249" s="401">
        <v>0</v>
      </c>
      <c r="DF249" s="401">
        <v>0</v>
      </c>
      <c r="DG249" s="401">
        <v>0</v>
      </c>
      <c r="DH249" s="401">
        <v>0</v>
      </c>
      <c r="DI249" s="401">
        <v>6926</v>
      </c>
      <c r="DJ249" s="401">
        <v>0</v>
      </c>
      <c r="DK249" s="401">
        <v>0</v>
      </c>
      <c r="DL249" s="401">
        <v>0</v>
      </c>
      <c r="DM249" s="401">
        <v>0</v>
      </c>
      <c r="DN249" s="401">
        <v>0</v>
      </c>
      <c r="DO249" s="401">
        <v>0</v>
      </c>
      <c r="DP249" s="401">
        <v>0</v>
      </c>
      <c r="DQ249" s="401">
        <v>0</v>
      </c>
      <c r="DR249" s="401">
        <v>41565</v>
      </c>
      <c r="DS249" s="401">
        <v>3003</v>
      </c>
      <c r="DT249" s="401">
        <v>29786</v>
      </c>
      <c r="DU249" s="401">
        <v>22736</v>
      </c>
      <c r="DV249" s="401">
        <v>311</v>
      </c>
      <c r="DW249" s="401">
        <v>648126</v>
      </c>
      <c r="DX249" s="401">
        <v>6439</v>
      </c>
      <c r="DY249" s="401">
        <v>408607</v>
      </c>
      <c r="DZ249" s="401">
        <v>-9524</v>
      </c>
      <c r="EA249" s="401">
        <v>96181</v>
      </c>
      <c r="EB249" s="401">
        <v>-4790</v>
      </c>
      <c r="EC249" s="401">
        <v>25000</v>
      </c>
      <c r="ED249" s="401">
        <v>5000</v>
      </c>
      <c r="EE249" s="401">
        <v>504788</v>
      </c>
      <c r="EF249" s="401">
        <v>-14314</v>
      </c>
      <c r="EG249" s="401">
        <v>735000</v>
      </c>
      <c r="EH249" s="401">
        <v>0</v>
      </c>
      <c r="EI249" s="401">
        <v>1210000</v>
      </c>
      <c r="EJ249" s="401">
        <v>-25000</v>
      </c>
    </row>
    <row r="250" spans="1:140" x14ac:dyDescent="0.35">
      <c r="A250" s="398" t="s">
        <v>1924</v>
      </c>
      <c r="B250" s="401">
        <v>333</v>
      </c>
      <c r="C250" s="401">
        <v>0</v>
      </c>
      <c r="D250" s="401">
        <v>0</v>
      </c>
      <c r="E250" s="401">
        <v>0</v>
      </c>
      <c r="F250" s="401">
        <v>0</v>
      </c>
      <c r="G250" s="401">
        <v>0</v>
      </c>
      <c r="H250" s="401">
        <v>0</v>
      </c>
      <c r="I250" s="401">
        <v>0</v>
      </c>
      <c r="J250" s="401">
        <v>0</v>
      </c>
      <c r="K250" s="401">
        <v>0</v>
      </c>
      <c r="L250" s="401">
        <v>0</v>
      </c>
      <c r="M250" s="401">
        <v>0</v>
      </c>
      <c r="N250" s="401">
        <v>9286</v>
      </c>
      <c r="O250" s="401">
        <v>0</v>
      </c>
      <c r="P250" s="401">
        <v>0</v>
      </c>
      <c r="Q250" s="401">
        <v>200</v>
      </c>
      <c r="R250" s="401">
        <v>0</v>
      </c>
      <c r="S250" s="401">
        <v>0</v>
      </c>
      <c r="T250" s="401">
        <v>0</v>
      </c>
      <c r="U250" s="401">
        <v>0</v>
      </c>
      <c r="V250" s="401">
        <v>0</v>
      </c>
      <c r="W250" s="401">
        <v>0</v>
      </c>
      <c r="X250" s="401">
        <v>0</v>
      </c>
      <c r="Y250" s="401">
        <v>0</v>
      </c>
      <c r="Z250" s="401">
        <v>0</v>
      </c>
      <c r="AA250" s="401">
        <v>0</v>
      </c>
      <c r="AB250" s="401">
        <v>0</v>
      </c>
      <c r="AC250" s="401">
        <v>0</v>
      </c>
      <c r="AD250" s="401">
        <v>0</v>
      </c>
      <c r="AE250" s="401">
        <v>0</v>
      </c>
      <c r="AF250" s="401">
        <v>0</v>
      </c>
      <c r="AG250" s="401">
        <v>0</v>
      </c>
      <c r="AH250" s="401">
        <v>0</v>
      </c>
      <c r="AI250" s="401">
        <v>1268</v>
      </c>
      <c r="AJ250" s="401">
        <v>1000</v>
      </c>
      <c r="AK250" s="401">
        <v>0</v>
      </c>
      <c r="AL250" s="401">
        <v>0</v>
      </c>
      <c r="AM250" s="401">
        <v>0</v>
      </c>
      <c r="AN250" s="401">
        <v>0</v>
      </c>
      <c r="AO250" s="401">
        <v>29449</v>
      </c>
      <c r="AP250" s="401">
        <v>0</v>
      </c>
      <c r="AQ250" s="401">
        <v>2000</v>
      </c>
      <c r="AR250" s="401">
        <v>0</v>
      </c>
      <c r="AS250" s="401">
        <v>0</v>
      </c>
      <c r="AT250" s="401">
        <v>0</v>
      </c>
      <c r="AU250" s="401">
        <v>3800</v>
      </c>
      <c r="AV250" s="401">
        <v>0</v>
      </c>
      <c r="AW250" s="401">
        <v>0</v>
      </c>
      <c r="AX250" s="401">
        <v>180</v>
      </c>
      <c r="AY250" s="401">
        <v>0</v>
      </c>
      <c r="AZ250" s="401">
        <v>0</v>
      </c>
      <c r="BA250" s="401">
        <v>0</v>
      </c>
      <c r="BB250" s="401">
        <v>0</v>
      </c>
      <c r="BC250" s="401">
        <v>0</v>
      </c>
      <c r="BD250" s="401">
        <v>400</v>
      </c>
      <c r="BE250" s="401">
        <v>0</v>
      </c>
      <c r="BF250" s="401">
        <v>0</v>
      </c>
      <c r="BG250" s="401">
        <v>0</v>
      </c>
      <c r="BH250" s="401">
        <v>0</v>
      </c>
      <c r="BI250" s="401">
        <v>0</v>
      </c>
      <c r="BJ250" s="401">
        <v>1034</v>
      </c>
      <c r="BK250" s="401">
        <v>0</v>
      </c>
      <c r="BL250" s="401">
        <v>0</v>
      </c>
      <c r="BM250" s="401">
        <v>0</v>
      </c>
      <c r="BN250" s="401">
        <v>0</v>
      </c>
      <c r="BO250" s="401">
        <v>0</v>
      </c>
      <c r="BP250" s="401">
        <v>103</v>
      </c>
      <c r="BQ250" s="401">
        <v>0</v>
      </c>
      <c r="BR250" s="401">
        <v>0</v>
      </c>
      <c r="BS250" s="401">
        <v>0</v>
      </c>
      <c r="BT250" s="401">
        <v>0</v>
      </c>
      <c r="BU250" s="401">
        <v>0</v>
      </c>
      <c r="BV250" s="401">
        <v>0</v>
      </c>
      <c r="BW250" s="401">
        <v>0</v>
      </c>
      <c r="BX250" s="401">
        <v>0</v>
      </c>
      <c r="BY250" s="401">
        <v>0</v>
      </c>
      <c r="BZ250" s="401">
        <v>0</v>
      </c>
      <c r="CA250" s="401">
        <v>0</v>
      </c>
      <c r="CB250" s="401">
        <v>0</v>
      </c>
      <c r="CC250" s="401">
        <v>0</v>
      </c>
      <c r="CD250" s="401">
        <v>0</v>
      </c>
      <c r="CE250" s="401">
        <v>405</v>
      </c>
      <c r="CF250" s="401">
        <v>0</v>
      </c>
      <c r="CG250" s="401">
        <v>0</v>
      </c>
      <c r="CH250" s="401">
        <v>0</v>
      </c>
      <c r="CI250" s="401">
        <v>0</v>
      </c>
      <c r="CJ250" s="401">
        <v>0</v>
      </c>
      <c r="CK250" s="401">
        <v>0</v>
      </c>
      <c r="CL250" s="401">
        <v>0</v>
      </c>
      <c r="CM250" s="401">
        <v>0</v>
      </c>
      <c r="CN250" s="401">
        <v>0</v>
      </c>
      <c r="CO250" s="401">
        <v>0</v>
      </c>
      <c r="CP250" s="401">
        <v>0</v>
      </c>
      <c r="CQ250" s="401">
        <v>0</v>
      </c>
      <c r="CR250" s="401">
        <v>0</v>
      </c>
      <c r="CS250" s="401">
        <v>0</v>
      </c>
      <c r="CT250" s="401">
        <v>100</v>
      </c>
      <c r="CU250" s="401">
        <v>0</v>
      </c>
      <c r="CV250" s="401">
        <v>0</v>
      </c>
      <c r="CW250" s="401">
        <v>30414</v>
      </c>
      <c r="CX250" s="401">
        <v>5300</v>
      </c>
      <c r="CY250" s="401">
        <v>925</v>
      </c>
      <c r="CZ250" s="401">
        <v>7250</v>
      </c>
      <c r="DA250" s="401">
        <v>0</v>
      </c>
      <c r="DB250" s="401">
        <v>0</v>
      </c>
      <c r="DC250" s="401">
        <v>0</v>
      </c>
      <c r="DD250" s="401">
        <v>0</v>
      </c>
      <c r="DE250" s="401">
        <v>0</v>
      </c>
      <c r="DF250" s="401">
        <v>0</v>
      </c>
      <c r="DG250" s="401">
        <v>0</v>
      </c>
      <c r="DH250" s="401">
        <v>0</v>
      </c>
      <c r="DI250" s="401">
        <v>8590</v>
      </c>
      <c r="DJ250" s="401">
        <v>0</v>
      </c>
      <c r="DK250" s="401">
        <v>0</v>
      </c>
      <c r="DL250" s="401">
        <v>17700</v>
      </c>
      <c r="DM250" s="401">
        <v>0</v>
      </c>
      <c r="DN250" s="401">
        <v>0</v>
      </c>
      <c r="DO250" s="401">
        <v>0</v>
      </c>
      <c r="DP250" s="401">
        <v>0</v>
      </c>
      <c r="DQ250" s="401">
        <v>0</v>
      </c>
      <c r="DR250" s="401">
        <v>64126</v>
      </c>
      <c r="DS250" s="401">
        <v>2000</v>
      </c>
      <c r="DT250" s="401">
        <v>32948</v>
      </c>
      <c r="DU250" s="401">
        <v>17738</v>
      </c>
      <c r="DV250" s="401">
        <v>0</v>
      </c>
      <c r="DW250" s="401">
        <v>811969</v>
      </c>
      <c r="DX250" s="401">
        <v>-284</v>
      </c>
      <c r="DY250" s="401">
        <v>668508</v>
      </c>
      <c r="DZ250" s="401">
        <v>-496</v>
      </c>
      <c r="EA250" s="401">
        <v>79186</v>
      </c>
      <c r="EB250" s="401">
        <v>-4156</v>
      </c>
      <c r="EC250" s="401">
        <v>10000</v>
      </c>
      <c r="ED250" s="401">
        <v>5000</v>
      </c>
      <c r="EE250" s="401">
        <v>747694</v>
      </c>
      <c r="EF250" s="401">
        <v>-4652</v>
      </c>
      <c r="EG250" s="401">
        <v>855000</v>
      </c>
      <c r="EH250" s="401">
        <v>0</v>
      </c>
      <c r="EI250" s="401">
        <v>950000</v>
      </c>
      <c r="EJ250" s="401">
        <v>0</v>
      </c>
    </row>
    <row r="251" spans="1:140" x14ac:dyDescent="0.35">
      <c r="A251" s="398" t="s">
        <v>1993</v>
      </c>
      <c r="B251" s="401">
        <v>6181</v>
      </c>
      <c r="C251" s="401">
        <v>0</v>
      </c>
      <c r="D251" s="401">
        <v>0</v>
      </c>
      <c r="E251" s="401">
        <v>0</v>
      </c>
      <c r="F251" s="401">
        <v>0</v>
      </c>
      <c r="G251" s="401">
        <v>0</v>
      </c>
      <c r="H251" s="401">
        <v>0</v>
      </c>
      <c r="I251" s="401">
        <v>0</v>
      </c>
      <c r="J251" s="401">
        <v>0</v>
      </c>
      <c r="K251" s="401">
        <v>10606</v>
      </c>
      <c r="L251" s="401">
        <v>0</v>
      </c>
      <c r="M251" s="401">
        <v>0</v>
      </c>
      <c r="N251" s="401">
        <v>13624</v>
      </c>
      <c r="O251" s="401">
        <v>0</v>
      </c>
      <c r="P251" s="401">
        <v>0</v>
      </c>
      <c r="Q251" s="401">
        <v>925</v>
      </c>
      <c r="R251" s="401">
        <v>0</v>
      </c>
      <c r="S251" s="401">
        <v>0</v>
      </c>
      <c r="T251" s="401">
        <v>0</v>
      </c>
      <c r="U251" s="401">
        <v>0</v>
      </c>
      <c r="V251" s="401">
        <v>0</v>
      </c>
      <c r="W251" s="401">
        <v>3000</v>
      </c>
      <c r="X251" s="401">
        <v>0</v>
      </c>
      <c r="Y251" s="401">
        <v>0</v>
      </c>
      <c r="Z251" s="401">
        <v>0</v>
      </c>
      <c r="AA251" s="401">
        <v>0</v>
      </c>
      <c r="AB251" s="401">
        <v>0</v>
      </c>
      <c r="AC251" s="401">
        <v>1752</v>
      </c>
      <c r="AD251" s="401">
        <v>0</v>
      </c>
      <c r="AE251" s="401">
        <v>0</v>
      </c>
      <c r="AF251" s="401">
        <v>0</v>
      </c>
      <c r="AG251" s="401">
        <v>0</v>
      </c>
      <c r="AH251" s="401">
        <v>0</v>
      </c>
      <c r="AI251" s="401">
        <v>5117</v>
      </c>
      <c r="AJ251" s="401">
        <v>4509</v>
      </c>
      <c r="AK251" s="401">
        <v>0</v>
      </c>
      <c r="AL251" s="401">
        <v>0</v>
      </c>
      <c r="AM251" s="401">
        <v>0</v>
      </c>
      <c r="AN251" s="401">
        <v>0</v>
      </c>
      <c r="AO251" s="401">
        <v>9620</v>
      </c>
      <c r="AP251" s="401">
        <v>0</v>
      </c>
      <c r="AQ251" s="401">
        <v>0</v>
      </c>
      <c r="AR251" s="401">
        <v>5209</v>
      </c>
      <c r="AS251" s="401">
        <v>99</v>
      </c>
      <c r="AT251" s="401">
        <v>0</v>
      </c>
      <c r="AU251" s="401">
        <v>0</v>
      </c>
      <c r="AV251" s="401">
        <v>1993</v>
      </c>
      <c r="AW251" s="401">
        <v>0</v>
      </c>
      <c r="AX251" s="401">
        <v>0</v>
      </c>
      <c r="AY251" s="401">
        <v>0</v>
      </c>
      <c r="AZ251" s="401">
        <v>0</v>
      </c>
      <c r="BA251" s="401">
        <v>0</v>
      </c>
      <c r="BB251" s="401">
        <v>0</v>
      </c>
      <c r="BC251" s="401">
        <v>0</v>
      </c>
      <c r="BD251" s="401">
        <v>20302</v>
      </c>
      <c r="BE251" s="401">
        <v>0</v>
      </c>
      <c r="BF251" s="401">
        <v>0</v>
      </c>
      <c r="BG251" s="401">
        <v>834</v>
      </c>
      <c r="BH251" s="401">
        <v>0</v>
      </c>
      <c r="BI251" s="401">
        <v>0</v>
      </c>
      <c r="BJ251" s="401">
        <v>2364</v>
      </c>
      <c r="BK251" s="401">
        <v>0</v>
      </c>
      <c r="BL251" s="401">
        <v>0</v>
      </c>
      <c r="BM251" s="401">
        <v>240</v>
      </c>
      <c r="BN251" s="401">
        <v>0</v>
      </c>
      <c r="BO251" s="401">
        <v>0</v>
      </c>
      <c r="BP251" s="401">
        <v>3496</v>
      </c>
      <c r="BQ251" s="401">
        <v>0</v>
      </c>
      <c r="BR251" s="401">
        <v>0</v>
      </c>
      <c r="BS251" s="401">
        <v>0</v>
      </c>
      <c r="BT251" s="401">
        <v>0</v>
      </c>
      <c r="BU251" s="401">
        <v>0</v>
      </c>
      <c r="BV251" s="401">
        <v>0</v>
      </c>
      <c r="BW251" s="401">
        <v>0</v>
      </c>
      <c r="BX251" s="401">
        <v>0</v>
      </c>
      <c r="BY251" s="401">
        <v>0</v>
      </c>
      <c r="BZ251" s="401">
        <v>0</v>
      </c>
      <c r="CA251" s="401">
        <v>0</v>
      </c>
      <c r="CB251" s="401">
        <v>0</v>
      </c>
      <c r="CC251" s="401">
        <v>0</v>
      </c>
      <c r="CD251" s="401">
        <v>0</v>
      </c>
      <c r="CE251" s="401">
        <v>0</v>
      </c>
      <c r="CF251" s="401">
        <v>0</v>
      </c>
      <c r="CG251" s="401">
        <v>0</v>
      </c>
      <c r="CH251" s="401">
        <v>0</v>
      </c>
      <c r="CI251" s="401">
        <v>0</v>
      </c>
      <c r="CJ251" s="401">
        <v>0</v>
      </c>
      <c r="CK251" s="401">
        <v>0</v>
      </c>
      <c r="CL251" s="401">
        <v>0</v>
      </c>
      <c r="CM251" s="401">
        <v>0</v>
      </c>
      <c r="CN251" s="401">
        <v>0</v>
      </c>
      <c r="CO251" s="401">
        <v>0</v>
      </c>
      <c r="CP251" s="401">
        <v>0</v>
      </c>
      <c r="CQ251" s="401">
        <v>0</v>
      </c>
      <c r="CR251" s="401">
        <v>0</v>
      </c>
      <c r="CS251" s="401">
        <v>0</v>
      </c>
      <c r="CT251" s="401">
        <v>441</v>
      </c>
      <c r="CU251" s="401">
        <v>365</v>
      </c>
      <c r="CV251" s="401">
        <v>0</v>
      </c>
      <c r="CW251" s="401">
        <v>78899</v>
      </c>
      <c r="CX251" s="401">
        <v>2493</v>
      </c>
      <c r="CY251" s="401">
        <v>0</v>
      </c>
      <c r="CZ251" s="401">
        <v>7160</v>
      </c>
      <c r="DA251" s="401">
        <v>0</v>
      </c>
      <c r="DB251" s="401">
        <v>0</v>
      </c>
      <c r="DC251" s="401">
        <v>0</v>
      </c>
      <c r="DD251" s="401">
        <v>0</v>
      </c>
      <c r="DE251" s="401">
        <v>0</v>
      </c>
      <c r="DF251" s="401">
        <v>0</v>
      </c>
      <c r="DG251" s="401">
        <v>0</v>
      </c>
      <c r="DH251" s="401">
        <v>0</v>
      </c>
      <c r="DI251" s="401">
        <v>9171</v>
      </c>
      <c r="DJ251" s="401">
        <v>40</v>
      </c>
      <c r="DK251" s="401">
        <v>6846</v>
      </c>
      <c r="DL251" s="401">
        <v>26379</v>
      </c>
      <c r="DM251" s="401">
        <v>0</v>
      </c>
      <c r="DN251" s="401">
        <v>0</v>
      </c>
      <c r="DO251" s="401">
        <v>0</v>
      </c>
      <c r="DP251" s="401">
        <v>0</v>
      </c>
      <c r="DQ251" s="401">
        <v>0</v>
      </c>
      <c r="DR251" s="401">
        <v>51248</v>
      </c>
      <c r="DS251" s="401">
        <v>2382</v>
      </c>
      <c r="DT251" s="401">
        <v>859</v>
      </c>
      <c r="DU251" s="401">
        <v>160330</v>
      </c>
      <c r="DV251" s="401">
        <v>0</v>
      </c>
      <c r="DW251" s="401">
        <v>943475</v>
      </c>
      <c r="DX251" s="401">
        <v>140183</v>
      </c>
      <c r="DY251" s="401">
        <v>545336</v>
      </c>
      <c r="DZ251" s="401">
        <v>-7210</v>
      </c>
      <c r="EA251" s="401">
        <v>147462</v>
      </c>
      <c r="EB251" s="401">
        <v>-8010</v>
      </c>
      <c r="EC251" s="401">
        <v>108795</v>
      </c>
      <c r="ED251" s="401">
        <v>-44670</v>
      </c>
      <c r="EE251" s="401">
        <v>692798</v>
      </c>
      <c r="EF251" s="401">
        <v>-15220</v>
      </c>
      <c r="EG251" s="401">
        <v>1185657</v>
      </c>
      <c r="EH251" s="401">
        <v>19425</v>
      </c>
      <c r="EI251" s="401">
        <v>1210657</v>
      </c>
      <c r="EJ251" s="401">
        <v>19425</v>
      </c>
    </row>
    <row r="252" spans="1:140" x14ac:dyDescent="0.35">
      <c r="A252" s="398" t="s">
        <v>1060</v>
      </c>
      <c r="B252" s="401">
        <v>9843.84</v>
      </c>
      <c r="C252" s="401">
        <v>0</v>
      </c>
      <c r="D252" s="401">
        <v>0</v>
      </c>
      <c r="E252" s="401">
        <v>22147.64</v>
      </c>
      <c r="F252" s="401">
        <v>0</v>
      </c>
      <c r="G252" s="401">
        <v>0</v>
      </c>
      <c r="H252" s="401">
        <v>9023.52</v>
      </c>
      <c r="I252" s="401">
        <v>0</v>
      </c>
      <c r="J252" s="401">
        <v>0</v>
      </c>
      <c r="K252" s="401">
        <v>0</v>
      </c>
      <c r="L252" s="401">
        <v>0</v>
      </c>
      <c r="M252" s="401">
        <v>0</v>
      </c>
      <c r="N252" s="401">
        <v>91496</v>
      </c>
      <c r="O252" s="401">
        <v>0</v>
      </c>
      <c r="P252" s="401">
        <v>0</v>
      </c>
      <c r="Q252" s="401">
        <v>0</v>
      </c>
      <c r="R252" s="401">
        <v>0</v>
      </c>
      <c r="S252" s="401">
        <v>0</v>
      </c>
      <c r="T252" s="401">
        <v>0</v>
      </c>
      <c r="U252" s="401">
        <v>0</v>
      </c>
      <c r="V252" s="401">
        <v>0</v>
      </c>
      <c r="W252" s="401">
        <v>0</v>
      </c>
      <c r="X252" s="401">
        <v>0</v>
      </c>
      <c r="Y252" s="401">
        <v>0</v>
      </c>
      <c r="Z252" s="401">
        <v>0</v>
      </c>
      <c r="AA252" s="401">
        <v>0</v>
      </c>
      <c r="AB252" s="401">
        <v>0</v>
      </c>
      <c r="AC252" s="401">
        <v>0</v>
      </c>
      <c r="AD252" s="401">
        <v>0</v>
      </c>
      <c r="AE252" s="401">
        <v>0</v>
      </c>
      <c r="AF252" s="401">
        <v>0</v>
      </c>
      <c r="AG252" s="401">
        <v>0</v>
      </c>
      <c r="AH252" s="401">
        <v>0</v>
      </c>
      <c r="AI252" s="401">
        <v>1618</v>
      </c>
      <c r="AJ252" s="401">
        <v>12943</v>
      </c>
      <c r="AK252" s="401">
        <v>0</v>
      </c>
      <c r="AL252" s="401">
        <v>2250</v>
      </c>
      <c r="AM252" s="401">
        <v>0</v>
      </c>
      <c r="AN252" s="401">
        <v>0</v>
      </c>
      <c r="AO252" s="401">
        <v>268586</v>
      </c>
      <c r="AP252" s="401">
        <v>0</v>
      </c>
      <c r="AQ252" s="401">
        <v>41213</v>
      </c>
      <c r="AR252" s="401">
        <v>0</v>
      </c>
      <c r="AS252" s="401">
        <v>0</v>
      </c>
      <c r="AT252" s="401">
        <v>0</v>
      </c>
      <c r="AU252" s="401">
        <v>24283</v>
      </c>
      <c r="AV252" s="401">
        <v>0</v>
      </c>
      <c r="AW252" s="401">
        <v>0</v>
      </c>
      <c r="AX252" s="401">
        <v>800</v>
      </c>
      <c r="AY252" s="401">
        <v>0</v>
      </c>
      <c r="AZ252" s="401">
        <v>0</v>
      </c>
      <c r="BA252" s="401">
        <v>0</v>
      </c>
      <c r="BB252" s="401">
        <v>0</v>
      </c>
      <c r="BC252" s="401">
        <v>0</v>
      </c>
      <c r="BD252" s="401">
        <v>0</v>
      </c>
      <c r="BE252" s="401">
        <v>0</v>
      </c>
      <c r="BF252" s="401">
        <v>0</v>
      </c>
      <c r="BG252" s="401">
        <v>0</v>
      </c>
      <c r="BH252" s="401">
        <v>0</v>
      </c>
      <c r="BI252" s="401">
        <v>0</v>
      </c>
      <c r="BJ252" s="401">
        <v>0</v>
      </c>
      <c r="BK252" s="401">
        <v>0</v>
      </c>
      <c r="BL252" s="401">
        <v>0</v>
      </c>
      <c r="BM252" s="401">
        <v>0</v>
      </c>
      <c r="BN252" s="401">
        <v>0</v>
      </c>
      <c r="BO252" s="401">
        <v>0</v>
      </c>
      <c r="BP252" s="401">
        <v>0</v>
      </c>
      <c r="BQ252" s="401">
        <v>0</v>
      </c>
      <c r="BR252" s="401">
        <v>0</v>
      </c>
      <c r="BS252" s="401">
        <v>0</v>
      </c>
      <c r="BT252" s="401">
        <v>0</v>
      </c>
      <c r="BU252" s="401">
        <v>0</v>
      </c>
      <c r="BV252" s="401">
        <v>0</v>
      </c>
      <c r="BW252" s="401">
        <v>0</v>
      </c>
      <c r="BX252" s="401">
        <v>0</v>
      </c>
      <c r="BY252" s="401">
        <v>0</v>
      </c>
      <c r="BZ252" s="401">
        <v>0</v>
      </c>
      <c r="CA252" s="401">
        <v>0</v>
      </c>
      <c r="CB252" s="401">
        <v>0</v>
      </c>
      <c r="CC252" s="401">
        <v>0</v>
      </c>
      <c r="CD252" s="401">
        <v>0</v>
      </c>
      <c r="CE252" s="401">
        <v>22665</v>
      </c>
      <c r="CF252" s="401">
        <v>0</v>
      </c>
      <c r="CG252" s="401">
        <v>0</v>
      </c>
      <c r="CH252" s="401">
        <v>0</v>
      </c>
      <c r="CI252" s="401">
        <v>0</v>
      </c>
      <c r="CJ252" s="401">
        <v>0</v>
      </c>
      <c r="CK252" s="401">
        <v>0</v>
      </c>
      <c r="CL252" s="401">
        <v>0</v>
      </c>
      <c r="CM252" s="401">
        <v>0</v>
      </c>
      <c r="CN252" s="401">
        <v>0</v>
      </c>
      <c r="CO252" s="401">
        <v>0</v>
      </c>
      <c r="CP252" s="401">
        <v>0</v>
      </c>
      <c r="CQ252" s="401">
        <v>0</v>
      </c>
      <c r="CR252" s="401">
        <v>0</v>
      </c>
      <c r="CS252" s="401">
        <v>0</v>
      </c>
      <c r="CT252" s="401">
        <v>0</v>
      </c>
      <c r="CU252" s="401">
        <v>0</v>
      </c>
      <c r="CV252" s="401">
        <v>0</v>
      </c>
      <c r="CW252" s="401">
        <v>36345</v>
      </c>
      <c r="CX252" s="401">
        <v>0</v>
      </c>
      <c r="CY252" s="401">
        <v>37406</v>
      </c>
      <c r="CZ252" s="401">
        <v>0</v>
      </c>
      <c r="DA252" s="401">
        <v>0</v>
      </c>
      <c r="DB252" s="401">
        <v>0</v>
      </c>
      <c r="DC252" s="401">
        <v>0</v>
      </c>
      <c r="DD252" s="401">
        <v>0</v>
      </c>
      <c r="DE252" s="401">
        <v>0</v>
      </c>
      <c r="DF252" s="401">
        <v>0</v>
      </c>
      <c r="DG252" s="401">
        <v>0</v>
      </c>
      <c r="DH252" s="401">
        <v>0</v>
      </c>
      <c r="DI252" s="401">
        <v>18330</v>
      </c>
      <c r="DJ252" s="401">
        <v>0</v>
      </c>
      <c r="DK252" s="401">
        <v>0</v>
      </c>
      <c r="DL252" s="401">
        <v>0</v>
      </c>
      <c r="DM252" s="401">
        <v>0</v>
      </c>
      <c r="DN252" s="401">
        <v>0</v>
      </c>
      <c r="DO252" s="401">
        <v>0</v>
      </c>
      <c r="DP252" s="401">
        <v>0</v>
      </c>
      <c r="DQ252" s="401">
        <v>0</v>
      </c>
      <c r="DR252" s="401">
        <v>160503</v>
      </c>
      <c r="DS252" s="401">
        <v>67758</v>
      </c>
      <c r="DT252" s="401">
        <v>79075</v>
      </c>
      <c r="DU252" s="401">
        <v>226802</v>
      </c>
      <c r="DV252" s="401">
        <v>37724</v>
      </c>
      <c r="DW252" s="401">
        <v>4970083</v>
      </c>
      <c r="DX252" s="401">
        <v>54212</v>
      </c>
      <c r="DY252" s="401">
        <v>3605476</v>
      </c>
      <c r="DZ252" s="401">
        <v>121817</v>
      </c>
      <c r="EA252" s="401">
        <v>324004</v>
      </c>
      <c r="EB252" s="401">
        <v>-26989</v>
      </c>
      <c r="EC252" s="401">
        <v>100000</v>
      </c>
      <c r="ED252" s="401">
        <v>0</v>
      </c>
      <c r="EE252" s="401">
        <v>3929480</v>
      </c>
      <c r="EF252" s="401">
        <v>94828</v>
      </c>
      <c r="EG252" s="401">
        <v>3949790</v>
      </c>
      <c r="EH252" s="401">
        <v>95615</v>
      </c>
      <c r="EI252" s="401">
        <v>4800000</v>
      </c>
      <c r="EJ252" s="401">
        <v>300000</v>
      </c>
    </row>
    <row r="253" spans="1:140" x14ac:dyDescent="0.35">
      <c r="A253" s="398" t="s">
        <v>1220</v>
      </c>
      <c r="B253" s="401">
        <v>9343</v>
      </c>
      <c r="C253" s="401">
        <v>409</v>
      </c>
      <c r="D253" s="401">
        <v>0</v>
      </c>
      <c r="E253" s="401">
        <v>0</v>
      </c>
      <c r="F253" s="401">
        <v>0</v>
      </c>
      <c r="G253" s="401">
        <v>0</v>
      </c>
      <c r="H253" s="401">
        <v>20272</v>
      </c>
      <c r="I253" s="401">
        <v>80</v>
      </c>
      <c r="J253" s="401">
        <v>11160</v>
      </c>
      <c r="K253" s="401">
        <v>0</v>
      </c>
      <c r="L253" s="401">
        <v>0</v>
      </c>
      <c r="M253" s="401">
        <v>0</v>
      </c>
      <c r="N253" s="401">
        <v>18631</v>
      </c>
      <c r="O253" s="401">
        <v>40</v>
      </c>
      <c r="P253" s="401">
        <v>0</v>
      </c>
      <c r="Q253" s="401">
        <v>541</v>
      </c>
      <c r="R253" s="401">
        <v>0</v>
      </c>
      <c r="S253" s="401">
        <v>0</v>
      </c>
      <c r="T253" s="401">
        <v>0</v>
      </c>
      <c r="U253" s="401">
        <v>0</v>
      </c>
      <c r="V253" s="401">
        <v>0</v>
      </c>
      <c r="W253" s="401">
        <v>17800</v>
      </c>
      <c r="X253" s="401">
        <v>0</v>
      </c>
      <c r="Y253" s="401">
        <v>0</v>
      </c>
      <c r="Z253" s="401">
        <v>0</v>
      </c>
      <c r="AA253" s="401">
        <v>0</v>
      </c>
      <c r="AB253" s="401">
        <v>0</v>
      </c>
      <c r="AC253" s="401">
        <v>0</v>
      </c>
      <c r="AD253" s="401">
        <v>0</v>
      </c>
      <c r="AE253" s="401">
        <v>0</v>
      </c>
      <c r="AF253" s="401">
        <v>0</v>
      </c>
      <c r="AG253" s="401">
        <v>0</v>
      </c>
      <c r="AH253" s="401">
        <v>0</v>
      </c>
      <c r="AI253" s="401">
        <v>12834</v>
      </c>
      <c r="AJ253" s="401">
        <v>4643</v>
      </c>
      <c r="AK253" s="401">
        <v>0</v>
      </c>
      <c r="AL253" s="401">
        <v>0</v>
      </c>
      <c r="AM253" s="401">
        <v>0</v>
      </c>
      <c r="AN253" s="401">
        <v>0</v>
      </c>
      <c r="AO253" s="401">
        <v>0</v>
      </c>
      <c r="AP253" s="401">
        <v>795</v>
      </c>
      <c r="AQ253" s="401">
        <v>0</v>
      </c>
      <c r="AR253" s="401">
        <v>0</v>
      </c>
      <c r="AS253" s="401">
        <v>24321</v>
      </c>
      <c r="AT253" s="401">
        <v>0</v>
      </c>
      <c r="AU253" s="401">
        <v>100</v>
      </c>
      <c r="AV253" s="401">
        <v>0</v>
      </c>
      <c r="AW253" s="401">
        <v>0</v>
      </c>
      <c r="AX253" s="401">
        <v>214</v>
      </c>
      <c r="AY253" s="401">
        <v>0</v>
      </c>
      <c r="AZ253" s="401">
        <v>0</v>
      </c>
      <c r="BA253" s="401">
        <v>0</v>
      </c>
      <c r="BB253" s="401">
        <v>0</v>
      </c>
      <c r="BC253" s="401">
        <v>0</v>
      </c>
      <c r="BD253" s="401">
        <v>0</v>
      </c>
      <c r="BE253" s="401">
        <v>0</v>
      </c>
      <c r="BF253" s="401">
        <v>0</v>
      </c>
      <c r="BG253" s="401">
        <v>0</v>
      </c>
      <c r="BH253" s="401">
        <v>0</v>
      </c>
      <c r="BI253" s="401">
        <v>0</v>
      </c>
      <c r="BJ253" s="401">
        <v>0</v>
      </c>
      <c r="BK253" s="401">
        <v>0</v>
      </c>
      <c r="BL253" s="401">
        <v>0</v>
      </c>
      <c r="BM253" s="401">
        <v>0</v>
      </c>
      <c r="BN253" s="401">
        <v>0</v>
      </c>
      <c r="BO253" s="401">
        <v>0</v>
      </c>
      <c r="BP253" s="401">
        <v>0</v>
      </c>
      <c r="BQ253" s="401">
        <v>0</v>
      </c>
      <c r="BR253" s="401">
        <v>0</v>
      </c>
      <c r="BS253" s="401">
        <v>0</v>
      </c>
      <c r="BT253" s="401">
        <v>0</v>
      </c>
      <c r="BU253" s="401">
        <v>0</v>
      </c>
      <c r="BV253" s="401">
        <v>0</v>
      </c>
      <c r="BW253" s="401">
        <v>0</v>
      </c>
      <c r="BX253" s="401">
        <v>0</v>
      </c>
      <c r="BY253" s="401">
        <v>0</v>
      </c>
      <c r="BZ253" s="401">
        <v>0</v>
      </c>
      <c r="CA253" s="401">
        <v>0</v>
      </c>
      <c r="CB253" s="401">
        <v>615</v>
      </c>
      <c r="CC253" s="401">
        <v>0</v>
      </c>
      <c r="CD253" s="401">
        <v>0</v>
      </c>
      <c r="CE253" s="401">
        <v>0</v>
      </c>
      <c r="CF253" s="401">
        <v>0</v>
      </c>
      <c r="CG253" s="401">
        <v>0</v>
      </c>
      <c r="CH253" s="401">
        <v>951</v>
      </c>
      <c r="CI253" s="401">
        <v>0</v>
      </c>
      <c r="CJ253" s="401">
        <v>0</v>
      </c>
      <c r="CK253" s="401">
        <v>0</v>
      </c>
      <c r="CL253" s="401">
        <v>0</v>
      </c>
      <c r="CM253" s="401">
        <v>0</v>
      </c>
      <c r="CN253" s="401">
        <v>0</v>
      </c>
      <c r="CO253" s="401">
        <v>0</v>
      </c>
      <c r="CP253" s="401">
        <v>0</v>
      </c>
      <c r="CQ253" s="401">
        <v>0</v>
      </c>
      <c r="CR253" s="401">
        <v>0</v>
      </c>
      <c r="CS253" s="401">
        <v>0</v>
      </c>
      <c r="CT253" s="401">
        <v>0</v>
      </c>
      <c r="CU253" s="401">
        <v>18489</v>
      </c>
      <c r="CV253" s="401">
        <v>0</v>
      </c>
      <c r="CW253" s="401">
        <v>14962</v>
      </c>
      <c r="CX253" s="401">
        <v>0</v>
      </c>
      <c r="CY253" s="401">
        <v>0</v>
      </c>
      <c r="CZ253" s="401">
        <v>0</v>
      </c>
      <c r="DA253" s="401">
        <v>0</v>
      </c>
      <c r="DB253" s="401">
        <v>0</v>
      </c>
      <c r="DC253" s="401">
        <v>0</v>
      </c>
      <c r="DD253" s="401">
        <v>0</v>
      </c>
      <c r="DE253" s="401">
        <v>0</v>
      </c>
      <c r="DF253" s="401">
        <v>0</v>
      </c>
      <c r="DG253" s="401">
        <v>0</v>
      </c>
      <c r="DH253" s="401">
        <v>0</v>
      </c>
      <c r="DI253" s="401">
        <v>971</v>
      </c>
      <c r="DJ253" s="401">
        <v>0</v>
      </c>
      <c r="DK253" s="401">
        <v>0</v>
      </c>
      <c r="DL253" s="401">
        <v>10022</v>
      </c>
      <c r="DM253" s="401">
        <v>827</v>
      </c>
      <c r="DN253" s="401">
        <v>0</v>
      </c>
      <c r="DO253" s="401">
        <v>632</v>
      </c>
      <c r="DP253" s="401">
        <v>0</v>
      </c>
      <c r="DQ253" s="401">
        <v>0</v>
      </c>
      <c r="DR253" s="401">
        <v>98421</v>
      </c>
      <c r="DS253" s="401">
        <v>14130</v>
      </c>
      <c r="DT253" s="401">
        <v>1600</v>
      </c>
      <c r="DU253" s="401">
        <v>43341</v>
      </c>
      <c r="DV253" s="401">
        <v>0</v>
      </c>
      <c r="DW253" s="401">
        <v>528297</v>
      </c>
      <c r="DX253" s="401">
        <v>21153</v>
      </c>
      <c r="DY253" s="401">
        <v>277061</v>
      </c>
      <c r="DZ253" s="401">
        <v>12630</v>
      </c>
      <c r="EA253" s="401">
        <v>50042</v>
      </c>
      <c r="EB253" s="401">
        <v>-3834</v>
      </c>
      <c r="EC253" s="401">
        <v>50000</v>
      </c>
      <c r="ED253" s="401">
        <v>10000</v>
      </c>
      <c r="EE253" s="401">
        <v>327103</v>
      </c>
      <c r="EF253" s="401">
        <v>8796</v>
      </c>
      <c r="EG253" s="401">
        <v>525940</v>
      </c>
      <c r="EH253" s="401">
        <v>0</v>
      </c>
      <c r="EI253" s="401">
        <v>545940</v>
      </c>
      <c r="EJ253" s="401">
        <v>0</v>
      </c>
    </row>
    <row r="254" spans="1:140" x14ac:dyDescent="0.35">
      <c r="A254" s="398" t="s">
        <v>1292</v>
      </c>
      <c r="B254" s="401">
        <v>6735</v>
      </c>
      <c r="C254" s="401">
        <v>0</v>
      </c>
      <c r="D254" s="401">
        <v>0</v>
      </c>
      <c r="E254" s="401">
        <v>2408</v>
      </c>
      <c r="F254" s="401">
        <v>0</v>
      </c>
      <c r="G254" s="401">
        <v>0</v>
      </c>
      <c r="H254" s="401">
        <v>10535</v>
      </c>
      <c r="I254" s="401">
        <v>0</v>
      </c>
      <c r="J254" s="401">
        <v>0</v>
      </c>
      <c r="K254" s="401">
        <v>238</v>
      </c>
      <c r="L254" s="401">
        <v>0</v>
      </c>
      <c r="M254" s="401">
        <v>0</v>
      </c>
      <c r="N254" s="401">
        <v>15696</v>
      </c>
      <c r="O254" s="401">
        <v>0</v>
      </c>
      <c r="P254" s="401">
        <v>0</v>
      </c>
      <c r="Q254" s="401">
        <v>283</v>
      </c>
      <c r="R254" s="401">
        <v>0</v>
      </c>
      <c r="S254" s="401">
        <v>0</v>
      </c>
      <c r="T254" s="401">
        <v>0</v>
      </c>
      <c r="U254" s="401">
        <v>0</v>
      </c>
      <c r="V254" s="401">
        <v>0</v>
      </c>
      <c r="W254" s="401">
        <v>0</v>
      </c>
      <c r="X254" s="401">
        <v>0</v>
      </c>
      <c r="Y254" s="401">
        <v>0</v>
      </c>
      <c r="Z254" s="401">
        <v>0</v>
      </c>
      <c r="AA254" s="401">
        <v>0</v>
      </c>
      <c r="AB254" s="401">
        <v>0</v>
      </c>
      <c r="AC254" s="401">
        <v>0</v>
      </c>
      <c r="AD254" s="401">
        <v>0</v>
      </c>
      <c r="AE254" s="401">
        <v>0</v>
      </c>
      <c r="AF254" s="401">
        <v>0</v>
      </c>
      <c r="AG254" s="401">
        <v>0</v>
      </c>
      <c r="AH254" s="401">
        <v>0</v>
      </c>
      <c r="AI254" s="401">
        <v>300</v>
      </c>
      <c r="AJ254" s="401">
        <v>1550</v>
      </c>
      <c r="AK254" s="401">
        <v>0</v>
      </c>
      <c r="AL254" s="401">
        <v>0</v>
      </c>
      <c r="AM254" s="401">
        <v>0</v>
      </c>
      <c r="AN254" s="401">
        <v>0</v>
      </c>
      <c r="AO254" s="401">
        <v>87400</v>
      </c>
      <c r="AP254" s="401">
        <v>4605</v>
      </c>
      <c r="AQ254" s="401">
        <v>40800</v>
      </c>
      <c r="AR254" s="401">
        <v>932</v>
      </c>
      <c r="AS254" s="401">
        <v>0</v>
      </c>
      <c r="AT254" s="401">
        <v>0</v>
      </c>
      <c r="AU254" s="401">
        <v>643</v>
      </c>
      <c r="AV254" s="401">
        <v>0</v>
      </c>
      <c r="AW254" s="401">
        <v>0</v>
      </c>
      <c r="AX254" s="401">
        <v>866</v>
      </c>
      <c r="AY254" s="401">
        <v>0</v>
      </c>
      <c r="AZ254" s="401">
        <v>0</v>
      </c>
      <c r="BA254" s="401">
        <v>0</v>
      </c>
      <c r="BB254" s="401">
        <v>0</v>
      </c>
      <c r="BC254" s="401">
        <v>0</v>
      </c>
      <c r="BD254" s="401">
        <v>51</v>
      </c>
      <c r="BE254" s="401">
        <v>0</v>
      </c>
      <c r="BF254" s="401">
        <v>0</v>
      </c>
      <c r="BG254" s="401">
        <v>1590</v>
      </c>
      <c r="BH254" s="401">
        <v>0</v>
      </c>
      <c r="BI254" s="401">
        <v>0</v>
      </c>
      <c r="BJ254" s="401">
        <v>0</v>
      </c>
      <c r="BK254" s="401">
        <v>0</v>
      </c>
      <c r="BL254" s="401">
        <v>0</v>
      </c>
      <c r="BM254" s="401">
        <v>0</v>
      </c>
      <c r="BN254" s="401">
        <v>0</v>
      </c>
      <c r="BO254" s="401">
        <v>0</v>
      </c>
      <c r="BP254" s="401">
        <v>0</v>
      </c>
      <c r="BQ254" s="401">
        <v>0</v>
      </c>
      <c r="BR254" s="401">
        <v>0</v>
      </c>
      <c r="BS254" s="401">
        <v>0</v>
      </c>
      <c r="BT254" s="401">
        <v>0</v>
      </c>
      <c r="BU254" s="401">
        <v>0</v>
      </c>
      <c r="BV254" s="401">
        <v>32</v>
      </c>
      <c r="BW254" s="401">
        <v>0</v>
      </c>
      <c r="BX254" s="401">
        <v>0</v>
      </c>
      <c r="BY254" s="401">
        <v>0</v>
      </c>
      <c r="BZ254" s="401">
        <v>0</v>
      </c>
      <c r="CA254" s="401">
        <v>0</v>
      </c>
      <c r="CB254" s="401">
        <v>0</v>
      </c>
      <c r="CC254" s="401">
        <v>0</v>
      </c>
      <c r="CD254" s="401">
        <v>0</v>
      </c>
      <c r="CE254" s="401">
        <v>0</v>
      </c>
      <c r="CF254" s="401">
        <v>0</v>
      </c>
      <c r="CG254" s="401">
        <v>0</v>
      </c>
      <c r="CH254" s="401">
        <v>0</v>
      </c>
      <c r="CI254" s="401">
        <v>0</v>
      </c>
      <c r="CJ254" s="401">
        <v>0</v>
      </c>
      <c r="CK254" s="401">
        <v>0</v>
      </c>
      <c r="CL254" s="401">
        <v>0</v>
      </c>
      <c r="CM254" s="401">
        <v>0</v>
      </c>
      <c r="CN254" s="401">
        <v>0</v>
      </c>
      <c r="CO254" s="401">
        <v>0</v>
      </c>
      <c r="CP254" s="401">
        <v>0</v>
      </c>
      <c r="CQ254" s="401">
        <v>0</v>
      </c>
      <c r="CR254" s="401">
        <v>0</v>
      </c>
      <c r="CS254" s="401">
        <v>0</v>
      </c>
      <c r="CT254" s="401">
        <v>0</v>
      </c>
      <c r="CU254" s="401">
        <v>0</v>
      </c>
      <c r="CV254" s="401">
        <v>0</v>
      </c>
      <c r="CW254" s="401">
        <v>17137</v>
      </c>
      <c r="CX254" s="401">
        <v>0</v>
      </c>
      <c r="CY254" s="401">
        <v>3424</v>
      </c>
      <c r="CZ254" s="401">
        <v>0</v>
      </c>
      <c r="DA254" s="401">
        <v>0</v>
      </c>
      <c r="DB254" s="401">
        <v>0</v>
      </c>
      <c r="DC254" s="401">
        <v>0</v>
      </c>
      <c r="DD254" s="401">
        <v>0</v>
      </c>
      <c r="DE254" s="401">
        <v>0</v>
      </c>
      <c r="DF254" s="401">
        <v>0</v>
      </c>
      <c r="DG254" s="401">
        <v>0</v>
      </c>
      <c r="DH254" s="401">
        <v>0</v>
      </c>
      <c r="DI254" s="401">
        <v>10447</v>
      </c>
      <c r="DJ254" s="401">
        <v>0</v>
      </c>
      <c r="DK254" s="401">
        <v>0</v>
      </c>
      <c r="DL254" s="401">
        <v>0</v>
      </c>
      <c r="DM254" s="401">
        <v>0</v>
      </c>
      <c r="DN254" s="401">
        <v>0</v>
      </c>
      <c r="DO254" s="401">
        <v>0</v>
      </c>
      <c r="DP254" s="401">
        <v>0</v>
      </c>
      <c r="DQ254" s="401">
        <v>0</v>
      </c>
      <c r="DR254" s="401">
        <v>29797</v>
      </c>
      <c r="DS254" s="401">
        <v>44224</v>
      </c>
      <c r="DT254" s="401">
        <v>30284</v>
      </c>
      <c r="DU254" s="401">
        <v>57143</v>
      </c>
      <c r="DV254" s="401">
        <v>0</v>
      </c>
      <c r="DW254" s="401">
        <v>782186</v>
      </c>
      <c r="DX254" s="401">
        <v>42473</v>
      </c>
      <c r="DY254" s="401">
        <v>770258</v>
      </c>
      <c r="DZ254" s="401">
        <v>70139</v>
      </c>
      <c r="EA254" s="401">
        <v>10216</v>
      </c>
      <c r="EB254" s="401">
        <v>-898</v>
      </c>
      <c r="EC254" s="401">
        <v>0</v>
      </c>
      <c r="ED254" s="401">
        <v>0</v>
      </c>
      <c r="EE254" s="401">
        <v>780474</v>
      </c>
      <c r="EF254" s="401">
        <v>69241</v>
      </c>
      <c r="EG254" s="401">
        <v>820000</v>
      </c>
      <c r="EH254" s="401">
        <v>70000</v>
      </c>
      <c r="EI254" s="401">
        <v>835000</v>
      </c>
      <c r="EJ254" s="401">
        <v>13000</v>
      </c>
    </row>
    <row r="255" spans="1:140" x14ac:dyDescent="0.35">
      <c r="A255" s="398" t="s">
        <v>1864</v>
      </c>
      <c r="B255" s="401">
        <v>13764</v>
      </c>
      <c r="C255" s="401">
        <v>0</v>
      </c>
      <c r="D255" s="401">
        <v>0</v>
      </c>
      <c r="E255" s="401">
        <v>7503</v>
      </c>
      <c r="F255" s="401">
        <v>0</v>
      </c>
      <c r="G255" s="401">
        <v>0</v>
      </c>
      <c r="H255" s="401">
        <v>123</v>
      </c>
      <c r="I255" s="401">
        <v>0</v>
      </c>
      <c r="J255" s="401">
        <v>0</v>
      </c>
      <c r="K255" s="401">
        <v>738</v>
      </c>
      <c r="L255" s="401">
        <v>0</v>
      </c>
      <c r="M255" s="401">
        <v>0</v>
      </c>
      <c r="N255" s="401">
        <v>26939</v>
      </c>
      <c r="O255" s="401">
        <v>0</v>
      </c>
      <c r="P255" s="401">
        <v>0</v>
      </c>
      <c r="Q255" s="401">
        <v>0</v>
      </c>
      <c r="R255" s="401">
        <v>0</v>
      </c>
      <c r="S255" s="401">
        <v>0</v>
      </c>
      <c r="T255" s="401">
        <v>1000</v>
      </c>
      <c r="U255" s="401">
        <v>0</v>
      </c>
      <c r="V255" s="401">
        <v>0</v>
      </c>
      <c r="W255" s="401">
        <v>0</v>
      </c>
      <c r="X255" s="401">
        <v>0</v>
      </c>
      <c r="Y255" s="401">
        <v>0</v>
      </c>
      <c r="Z255" s="401">
        <v>0</v>
      </c>
      <c r="AA255" s="401">
        <v>0</v>
      </c>
      <c r="AB255" s="401">
        <v>0</v>
      </c>
      <c r="AC255" s="401">
        <v>0</v>
      </c>
      <c r="AD255" s="401">
        <v>0</v>
      </c>
      <c r="AE255" s="401">
        <v>0</v>
      </c>
      <c r="AF255" s="401">
        <v>0</v>
      </c>
      <c r="AG255" s="401">
        <v>0</v>
      </c>
      <c r="AH255" s="401">
        <v>0</v>
      </c>
      <c r="AI255" s="401">
        <v>963</v>
      </c>
      <c r="AJ255" s="401">
        <v>0</v>
      </c>
      <c r="AK255" s="401">
        <v>0</v>
      </c>
      <c r="AL255" s="401">
        <v>0</v>
      </c>
      <c r="AM255" s="401">
        <v>0</v>
      </c>
      <c r="AN255" s="401">
        <v>0</v>
      </c>
      <c r="AO255" s="401">
        <v>59932</v>
      </c>
      <c r="AP255" s="401">
        <v>6386</v>
      </c>
      <c r="AQ255" s="401">
        <v>5000</v>
      </c>
      <c r="AR255" s="401">
        <v>4572</v>
      </c>
      <c r="AS255" s="401">
        <v>0</v>
      </c>
      <c r="AT255" s="401">
        <v>0</v>
      </c>
      <c r="AU255" s="401">
        <v>3878</v>
      </c>
      <c r="AV255" s="401">
        <v>0</v>
      </c>
      <c r="AW255" s="401">
        <v>0</v>
      </c>
      <c r="AX255" s="401">
        <v>6721</v>
      </c>
      <c r="AY255" s="401">
        <v>0</v>
      </c>
      <c r="AZ255" s="401">
        <v>0</v>
      </c>
      <c r="BA255" s="401">
        <v>0</v>
      </c>
      <c r="BB255" s="401">
        <v>0</v>
      </c>
      <c r="BC255" s="401">
        <v>0</v>
      </c>
      <c r="BD255" s="401">
        <v>0</v>
      </c>
      <c r="BE255" s="401">
        <v>0</v>
      </c>
      <c r="BF255" s="401">
        <v>0</v>
      </c>
      <c r="BG255" s="401">
        <v>3560</v>
      </c>
      <c r="BH255" s="401">
        <v>0</v>
      </c>
      <c r="BI255" s="401">
        <v>0</v>
      </c>
      <c r="BJ255" s="401">
        <v>0</v>
      </c>
      <c r="BK255" s="401">
        <v>0</v>
      </c>
      <c r="BL255" s="401">
        <v>0</v>
      </c>
      <c r="BM255" s="401">
        <v>150</v>
      </c>
      <c r="BN255" s="401">
        <v>0</v>
      </c>
      <c r="BO255" s="401">
        <v>0</v>
      </c>
      <c r="BP255" s="401">
        <v>159</v>
      </c>
      <c r="BQ255" s="401">
        <v>0</v>
      </c>
      <c r="BR255" s="401">
        <v>0</v>
      </c>
      <c r="BS255" s="401">
        <v>0</v>
      </c>
      <c r="BT255" s="401">
        <v>0</v>
      </c>
      <c r="BU255" s="401">
        <v>0</v>
      </c>
      <c r="BV255" s="401">
        <v>0</v>
      </c>
      <c r="BW255" s="401">
        <v>0</v>
      </c>
      <c r="BX255" s="401">
        <v>0</v>
      </c>
      <c r="BY255" s="401">
        <v>0</v>
      </c>
      <c r="BZ255" s="401">
        <v>0</v>
      </c>
      <c r="CA255" s="401">
        <v>0</v>
      </c>
      <c r="CB255" s="401">
        <v>0</v>
      </c>
      <c r="CC255" s="401">
        <v>0</v>
      </c>
      <c r="CD255" s="401">
        <v>0</v>
      </c>
      <c r="CE255" s="401">
        <v>0</v>
      </c>
      <c r="CF255" s="401">
        <v>0</v>
      </c>
      <c r="CG255" s="401">
        <v>0</v>
      </c>
      <c r="CH255" s="401">
        <v>0</v>
      </c>
      <c r="CI255" s="401">
        <v>0</v>
      </c>
      <c r="CJ255" s="401">
        <v>0</v>
      </c>
      <c r="CK255" s="401">
        <v>0</v>
      </c>
      <c r="CL255" s="401">
        <v>0</v>
      </c>
      <c r="CM255" s="401">
        <v>0</v>
      </c>
      <c r="CN255" s="401">
        <v>0</v>
      </c>
      <c r="CO255" s="401">
        <v>0</v>
      </c>
      <c r="CP255" s="401">
        <v>0</v>
      </c>
      <c r="CQ255" s="401">
        <v>0</v>
      </c>
      <c r="CR255" s="401">
        <v>0</v>
      </c>
      <c r="CS255" s="401">
        <v>0</v>
      </c>
      <c r="CT255" s="401">
        <v>0</v>
      </c>
      <c r="CU255" s="401">
        <v>0</v>
      </c>
      <c r="CV255" s="401">
        <v>0</v>
      </c>
      <c r="CW255" s="401">
        <v>0</v>
      </c>
      <c r="CX255" s="401">
        <v>0</v>
      </c>
      <c r="CY255" s="401">
        <v>0</v>
      </c>
      <c r="CZ255" s="401">
        <v>0</v>
      </c>
      <c r="DA255" s="401">
        <v>0</v>
      </c>
      <c r="DB255" s="401">
        <v>0</v>
      </c>
      <c r="DC255" s="401">
        <v>0</v>
      </c>
      <c r="DD255" s="401">
        <v>0</v>
      </c>
      <c r="DE255" s="401">
        <v>0</v>
      </c>
      <c r="DF255" s="401">
        <v>0</v>
      </c>
      <c r="DG255" s="401">
        <v>0</v>
      </c>
      <c r="DH255" s="401">
        <v>0</v>
      </c>
      <c r="DI255" s="401">
        <v>31077</v>
      </c>
      <c r="DJ255" s="401">
        <v>0</v>
      </c>
      <c r="DK255" s="401">
        <v>0</v>
      </c>
      <c r="DL255" s="401">
        <v>147</v>
      </c>
      <c r="DM255" s="401">
        <v>0</v>
      </c>
      <c r="DN255" s="401">
        <v>0</v>
      </c>
      <c r="DO255" s="401">
        <v>0</v>
      </c>
      <c r="DP255" s="401">
        <v>0</v>
      </c>
      <c r="DQ255" s="401">
        <v>0</v>
      </c>
      <c r="DR255" s="401">
        <v>103607</v>
      </c>
      <c r="DS255" s="401">
        <v>4000</v>
      </c>
      <c r="DT255" s="401">
        <v>21649</v>
      </c>
      <c r="DU255" s="401">
        <v>38356</v>
      </c>
      <c r="DV255" s="401">
        <v>0</v>
      </c>
      <c r="DW255" s="401">
        <v>931842</v>
      </c>
      <c r="DX255" s="401">
        <v>87225</v>
      </c>
      <c r="DY255" s="401">
        <v>594282</v>
      </c>
      <c r="DZ255" s="401">
        <v>63629</v>
      </c>
      <c r="EA255" s="401">
        <v>57413</v>
      </c>
      <c r="EB255" s="401">
        <v>-3529</v>
      </c>
      <c r="EC255" s="401">
        <v>35000</v>
      </c>
      <c r="ED255" s="401">
        <v>10000</v>
      </c>
      <c r="EE255" s="401">
        <v>651695</v>
      </c>
      <c r="EF255" s="401">
        <v>60100</v>
      </c>
      <c r="EG255" s="401">
        <v>694282</v>
      </c>
      <c r="EH255" s="401">
        <v>70736</v>
      </c>
      <c r="EI255" s="401">
        <v>931842</v>
      </c>
      <c r="EJ255" s="401">
        <v>87225</v>
      </c>
    </row>
    <row r="256" spans="1:140" x14ac:dyDescent="0.35">
      <c r="A256" s="398" t="s">
        <v>1885</v>
      </c>
      <c r="B256" s="401">
        <v>3545</v>
      </c>
      <c r="C256" s="401">
        <v>0</v>
      </c>
      <c r="D256" s="401">
        <v>0</v>
      </c>
      <c r="E256" s="401">
        <v>2517</v>
      </c>
      <c r="F256" s="401">
        <v>0</v>
      </c>
      <c r="G256" s="401">
        <v>0</v>
      </c>
      <c r="H256" s="401">
        <v>2778</v>
      </c>
      <c r="I256" s="401">
        <v>0</v>
      </c>
      <c r="J256" s="401">
        <v>0</v>
      </c>
      <c r="K256" s="401">
        <v>1986</v>
      </c>
      <c r="L256" s="401">
        <v>0</v>
      </c>
      <c r="M256" s="401">
        <v>0</v>
      </c>
      <c r="N256" s="401">
        <v>18512</v>
      </c>
      <c r="O256" s="401">
        <v>0</v>
      </c>
      <c r="P256" s="401">
        <v>0</v>
      </c>
      <c r="Q256" s="401">
        <v>0</v>
      </c>
      <c r="R256" s="401">
        <v>0</v>
      </c>
      <c r="S256" s="401">
        <v>0</v>
      </c>
      <c r="T256" s="401">
        <v>500</v>
      </c>
      <c r="U256" s="401">
        <v>0</v>
      </c>
      <c r="V256" s="401">
        <v>0</v>
      </c>
      <c r="W256" s="401">
        <v>1771</v>
      </c>
      <c r="X256" s="401">
        <v>0</v>
      </c>
      <c r="Y256" s="401">
        <v>0</v>
      </c>
      <c r="Z256" s="401">
        <v>0</v>
      </c>
      <c r="AA256" s="401">
        <v>0</v>
      </c>
      <c r="AB256" s="401">
        <v>0</v>
      </c>
      <c r="AC256" s="401">
        <v>0</v>
      </c>
      <c r="AD256" s="401">
        <v>0</v>
      </c>
      <c r="AE256" s="401">
        <v>0</v>
      </c>
      <c r="AF256" s="401">
        <v>0</v>
      </c>
      <c r="AG256" s="401">
        <v>0</v>
      </c>
      <c r="AH256" s="401">
        <v>0</v>
      </c>
      <c r="AI256" s="401">
        <v>84</v>
      </c>
      <c r="AJ256" s="401">
        <v>2703</v>
      </c>
      <c r="AK256" s="401">
        <v>0</v>
      </c>
      <c r="AL256" s="401">
        <v>0</v>
      </c>
      <c r="AM256" s="401">
        <v>0</v>
      </c>
      <c r="AN256" s="401">
        <v>0</v>
      </c>
      <c r="AO256" s="401">
        <v>32170</v>
      </c>
      <c r="AP256" s="401">
        <v>0</v>
      </c>
      <c r="AQ256" s="401">
        <v>0</v>
      </c>
      <c r="AR256" s="401">
        <v>0</v>
      </c>
      <c r="AS256" s="401">
        <v>0</v>
      </c>
      <c r="AT256" s="401">
        <v>0</v>
      </c>
      <c r="AU256" s="401">
        <v>0</v>
      </c>
      <c r="AV256" s="401">
        <v>0</v>
      </c>
      <c r="AW256" s="401">
        <v>0</v>
      </c>
      <c r="AX256" s="401">
        <v>378</v>
      </c>
      <c r="AY256" s="401">
        <v>0</v>
      </c>
      <c r="AZ256" s="401">
        <v>0</v>
      </c>
      <c r="BA256" s="401">
        <v>0</v>
      </c>
      <c r="BB256" s="401">
        <v>0</v>
      </c>
      <c r="BC256" s="401">
        <v>0</v>
      </c>
      <c r="BD256" s="401">
        <v>0</v>
      </c>
      <c r="BE256" s="401">
        <v>0</v>
      </c>
      <c r="BF256" s="401">
        <v>0</v>
      </c>
      <c r="BG256" s="401">
        <v>1500</v>
      </c>
      <c r="BH256" s="401">
        <v>0</v>
      </c>
      <c r="BI256" s="401">
        <v>0</v>
      </c>
      <c r="BJ256" s="401">
        <v>0</v>
      </c>
      <c r="BK256" s="401">
        <v>0</v>
      </c>
      <c r="BL256" s="401">
        <v>0</v>
      </c>
      <c r="BM256" s="401">
        <v>0</v>
      </c>
      <c r="BN256" s="401">
        <v>0</v>
      </c>
      <c r="BO256" s="401">
        <v>0</v>
      </c>
      <c r="BP256" s="401">
        <v>0</v>
      </c>
      <c r="BQ256" s="401">
        <v>0</v>
      </c>
      <c r="BR256" s="401">
        <v>0</v>
      </c>
      <c r="BS256" s="401">
        <v>0</v>
      </c>
      <c r="BT256" s="401">
        <v>0</v>
      </c>
      <c r="BU256" s="401">
        <v>0</v>
      </c>
      <c r="BV256" s="401">
        <v>0</v>
      </c>
      <c r="BW256" s="401">
        <v>0</v>
      </c>
      <c r="BX256" s="401">
        <v>0</v>
      </c>
      <c r="BY256" s="401">
        <v>0</v>
      </c>
      <c r="BZ256" s="401">
        <v>0</v>
      </c>
      <c r="CA256" s="401">
        <v>0</v>
      </c>
      <c r="CB256" s="401">
        <v>0</v>
      </c>
      <c r="CC256" s="401">
        <v>0</v>
      </c>
      <c r="CD256" s="401">
        <v>0</v>
      </c>
      <c r="CE256" s="401">
        <v>0</v>
      </c>
      <c r="CF256" s="401">
        <v>0</v>
      </c>
      <c r="CG256" s="401">
        <v>0</v>
      </c>
      <c r="CH256" s="401">
        <v>0</v>
      </c>
      <c r="CI256" s="401">
        <v>0</v>
      </c>
      <c r="CJ256" s="401">
        <v>0</v>
      </c>
      <c r="CK256" s="401">
        <v>0</v>
      </c>
      <c r="CL256" s="401">
        <v>0</v>
      </c>
      <c r="CM256" s="401">
        <v>0</v>
      </c>
      <c r="CN256" s="401">
        <v>0</v>
      </c>
      <c r="CO256" s="401">
        <v>0</v>
      </c>
      <c r="CP256" s="401">
        <v>0</v>
      </c>
      <c r="CQ256" s="401">
        <v>0</v>
      </c>
      <c r="CR256" s="401">
        <v>0</v>
      </c>
      <c r="CS256" s="401">
        <v>0</v>
      </c>
      <c r="CT256" s="401">
        <v>0</v>
      </c>
      <c r="CU256" s="401">
        <v>0</v>
      </c>
      <c r="CV256" s="401">
        <v>0</v>
      </c>
      <c r="CW256" s="401">
        <v>9250</v>
      </c>
      <c r="CX256" s="401">
        <v>0</v>
      </c>
      <c r="CY256" s="401">
        <v>0</v>
      </c>
      <c r="CZ256" s="401">
        <v>0</v>
      </c>
      <c r="DA256" s="401">
        <v>0</v>
      </c>
      <c r="DB256" s="401">
        <v>0</v>
      </c>
      <c r="DC256" s="401">
        <v>0</v>
      </c>
      <c r="DD256" s="401">
        <v>0</v>
      </c>
      <c r="DE256" s="401">
        <v>0</v>
      </c>
      <c r="DF256" s="401">
        <v>0</v>
      </c>
      <c r="DG256" s="401">
        <v>0</v>
      </c>
      <c r="DH256" s="401">
        <v>0</v>
      </c>
      <c r="DI256" s="401">
        <v>2850</v>
      </c>
      <c r="DJ256" s="401">
        <v>0</v>
      </c>
      <c r="DK256" s="401">
        <v>0</v>
      </c>
      <c r="DL256" s="401">
        <v>1581</v>
      </c>
      <c r="DM256" s="401">
        <v>0</v>
      </c>
      <c r="DN256" s="401">
        <v>0</v>
      </c>
      <c r="DO256" s="401">
        <v>0</v>
      </c>
      <c r="DP256" s="401">
        <v>0</v>
      </c>
      <c r="DQ256" s="401">
        <v>0</v>
      </c>
      <c r="DR256" s="401">
        <v>39366</v>
      </c>
      <c r="DS256" s="401">
        <v>6023</v>
      </c>
      <c r="DT256" s="401">
        <v>14471</v>
      </c>
      <c r="DU256" s="401">
        <v>22265</v>
      </c>
      <c r="DV256" s="401">
        <v>0</v>
      </c>
      <c r="DW256" s="401">
        <v>484143</v>
      </c>
      <c r="DX256" s="401">
        <v>7010</v>
      </c>
      <c r="DY256" s="401">
        <v>331661</v>
      </c>
      <c r="DZ256" s="401">
        <v>10378</v>
      </c>
      <c r="EA256" s="401">
        <v>40726</v>
      </c>
      <c r="EB256" s="401">
        <v>-3368</v>
      </c>
      <c r="EC256" s="401">
        <v>30000</v>
      </c>
      <c r="ED256" s="401">
        <v>10000</v>
      </c>
      <c r="EE256" s="401">
        <v>372387</v>
      </c>
      <c r="EF256" s="401">
        <v>7010</v>
      </c>
      <c r="EG256" s="401">
        <v>430000</v>
      </c>
      <c r="EH256" s="401">
        <v>0</v>
      </c>
      <c r="EI256" s="401">
        <v>507887</v>
      </c>
      <c r="EJ256" s="401">
        <v>0</v>
      </c>
    </row>
    <row r="257" spans="1:140" x14ac:dyDescent="0.35">
      <c r="A257" s="398" t="s">
        <v>2089</v>
      </c>
      <c r="B257" s="401">
        <v>12254</v>
      </c>
      <c r="C257" s="401">
        <v>0</v>
      </c>
      <c r="D257" s="401">
        <v>0</v>
      </c>
      <c r="E257" s="401">
        <v>0</v>
      </c>
      <c r="F257" s="401">
        <v>0</v>
      </c>
      <c r="G257" s="401">
        <v>0</v>
      </c>
      <c r="H257" s="401">
        <v>4958</v>
      </c>
      <c r="I257" s="401">
        <v>0</v>
      </c>
      <c r="J257" s="401">
        <v>0</v>
      </c>
      <c r="K257" s="401">
        <v>9</v>
      </c>
      <c r="L257" s="401">
        <v>0</v>
      </c>
      <c r="M257" s="401">
        <v>0</v>
      </c>
      <c r="N257" s="401">
        <v>12261</v>
      </c>
      <c r="O257" s="401">
        <v>0</v>
      </c>
      <c r="P257" s="401">
        <v>0</v>
      </c>
      <c r="Q257" s="401">
        <v>0</v>
      </c>
      <c r="R257" s="401">
        <v>0</v>
      </c>
      <c r="S257" s="401">
        <v>0</v>
      </c>
      <c r="T257" s="401">
        <v>0</v>
      </c>
      <c r="U257" s="401">
        <v>0</v>
      </c>
      <c r="V257" s="401">
        <v>0</v>
      </c>
      <c r="W257" s="401">
        <v>0</v>
      </c>
      <c r="X257" s="401">
        <v>0</v>
      </c>
      <c r="Y257" s="401">
        <v>0</v>
      </c>
      <c r="Z257" s="401">
        <v>0</v>
      </c>
      <c r="AA257" s="401">
        <v>0</v>
      </c>
      <c r="AB257" s="401">
        <v>0</v>
      </c>
      <c r="AC257" s="401">
        <v>0</v>
      </c>
      <c r="AD257" s="401">
        <v>0</v>
      </c>
      <c r="AE257" s="401">
        <v>0</v>
      </c>
      <c r="AF257" s="401">
        <v>0</v>
      </c>
      <c r="AG257" s="401">
        <v>0</v>
      </c>
      <c r="AH257" s="401">
        <v>0</v>
      </c>
      <c r="AI257" s="401">
        <v>1720</v>
      </c>
      <c r="AJ257" s="401">
        <v>4203</v>
      </c>
      <c r="AK257" s="401">
        <v>0</v>
      </c>
      <c r="AL257" s="401">
        <v>0</v>
      </c>
      <c r="AM257" s="401">
        <v>0</v>
      </c>
      <c r="AN257" s="401">
        <v>0</v>
      </c>
      <c r="AO257" s="401">
        <v>2662</v>
      </c>
      <c r="AP257" s="401">
        <v>10</v>
      </c>
      <c r="AQ257" s="401">
        <v>0</v>
      </c>
      <c r="AR257" s="401">
        <v>0</v>
      </c>
      <c r="AS257" s="401">
        <v>0</v>
      </c>
      <c r="AT257" s="401">
        <v>0</v>
      </c>
      <c r="AU257" s="401">
        <v>45</v>
      </c>
      <c r="AV257" s="401">
        <v>0</v>
      </c>
      <c r="AW257" s="401">
        <v>0</v>
      </c>
      <c r="AX257" s="401">
        <v>541</v>
      </c>
      <c r="AY257" s="401">
        <v>0</v>
      </c>
      <c r="AZ257" s="401">
        <v>0</v>
      </c>
      <c r="BA257" s="401">
        <v>0</v>
      </c>
      <c r="BB257" s="401">
        <v>0</v>
      </c>
      <c r="BC257" s="401">
        <v>0</v>
      </c>
      <c r="BD257" s="401">
        <v>345</v>
      </c>
      <c r="BE257" s="401">
        <v>0</v>
      </c>
      <c r="BF257" s="401">
        <v>0</v>
      </c>
      <c r="BG257" s="401">
        <v>488</v>
      </c>
      <c r="BH257" s="401">
        <v>0</v>
      </c>
      <c r="BI257" s="401">
        <v>0</v>
      </c>
      <c r="BJ257" s="401">
        <v>0</v>
      </c>
      <c r="BK257" s="401">
        <v>0</v>
      </c>
      <c r="BL257" s="401">
        <v>0</v>
      </c>
      <c r="BM257" s="401">
        <v>195</v>
      </c>
      <c r="BN257" s="401">
        <v>0</v>
      </c>
      <c r="BO257" s="401">
        <v>0</v>
      </c>
      <c r="BP257" s="401">
        <v>0</v>
      </c>
      <c r="BQ257" s="401">
        <v>0</v>
      </c>
      <c r="BR257" s="401">
        <v>0</v>
      </c>
      <c r="BS257" s="401">
        <v>0</v>
      </c>
      <c r="BT257" s="401">
        <v>0</v>
      </c>
      <c r="BU257" s="401">
        <v>0</v>
      </c>
      <c r="BV257" s="401">
        <v>0</v>
      </c>
      <c r="BW257" s="401">
        <v>0</v>
      </c>
      <c r="BX257" s="401">
        <v>0</v>
      </c>
      <c r="BY257" s="401">
        <v>0</v>
      </c>
      <c r="BZ257" s="401">
        <v>0</v>
      </c>
      <c r="CA257" s="401">
        <v>0</v>
      </c>
      <c r="CB257" s="401">
        <v>0</v>
      </c>
      <c r="CC257" s="401">
        <v>0</v>
      </c>
      <c r="CD257" s="401">
        <v>0</v>
      </c>
      <c r="CE257" s="401">
        <v>0</v>
      </c>
      <c r="CF257" s="401">
        <v>0</v>
      </c>
      <c r="CG257" s="401">
        <v>0</v>
      </c>
      <c r="CH257" s="401">
        <v>31618</v>
      </c>
      <c r="CI257" s="401">
        <v>0</v>
      </c>
      <c r="CJ257" s="401">
        <v>0</v>
      </c>
      <c r="CK257" s="401">
        <v>0</v>
      </c>
      <c r="CL257" s="401">
        <v>0</v>
      </c>
      <c r="CM257" s="401">
        <v>0</v>
      </c>
      <c r="CN257" s="401">
        <v>0</v>
      </c>
      <c r="CO257" s="401">
        <v>0</v>
      </c>
      <c r="CP257" s="401">
        <v>0</v>
      </c>
      <c r="CQ257" s="401">
        <v>0</v>
      </c>
      <c r="CR257" s="401">
        <v>0</v>
      </c>
      <c r="CS257" s="401">
        <v>0</v>
      </c>
      <c r="CT257" s="401">
        <v>0</v>
      </c>
      <c r="CU257" s="401">
        <v>0</v>
      </c>
      <c r="CV257" s="401">
        <v>0</v>
      </c>
      <c r="CW257" s="401">
        <v>51376</v>
      </c>
      <c r="CX257" s="401">
        <v>1100</v>
      </c>
      <c r="CY257" s="401">
        <v>0</v>
      </c>
      <c r="CZ257" s="401">
        <v>0</v>
      </c>
      <c r="DA257" s="401">
        <v>0</v>
      </c>
      <c r="DB257" s="401">
        <v>0</v>
      </c>
      <c r="DC257" s="401">
        <v>0</v>
      </c>
      <c r="DD257" s="401">
        <v>0</v>
      </c>
      <c r="DE257" s="401">
        <v>0</v>
      </c>
      <c r="DF257" s="401">
        <v>0</v>
      </c>
      <c r="DG257" s="401">
        <v>0</v>
      </c>
      <c r="DH257" s="401">
        <v>0</v>
      </c>
      <c r="DI257" s="401">
        <v>9865</v>
      </c>
      <c r="DJ257" s="401">
        <v>0</v>
      </c>
      <c r="DK257" s="401">
        <v>1500</v>
      </c>
      <c r="DL257" s="401">
        <v>0</v>
      </c>
      <c r="DM257" s="401">
        <v>0</v>
      </c>
      <c r="DN257" s="401">
        <v>0</v>
      </c>
      <c r="DO257" s="401">
        <v>0</v>
      </c>
      <c r="DP257" s="401">
        <v>0</v>
      </c>
      <c r="DQ257" s="401">
        <v>0</v>
      </c>
      <c r="DR257" s="401">
        <v>66899</v>
      </c>
      <c r="DS257" s="401">
        <v>1500</v>
      </c>
      <c r="DT257" s="401">
        <v>20</v>
      </c>
      <c r="DU257" s="401">
        <v>66371</v>
      </c>
      <c r="DV257" s="401">
        <v>0</v>
      </c>
      <c r="DW257" s="401">
        <v>470044</v>
      </c>
      <c r="DX257" s="401">
        <v>50296</v>
      </c>
      <c r="DY257" s="401">
        <v>327381</v>
      </c>
      <c r="DZ257" s="401">
        <v>78632</v>
      </c>
      <c r="EA257" s="401">
        <v>8768</v>
      </c>
      <c r="EB257" s="401">
        <v>766</v>
      </c>
      <c r="EC257" s="401">
        <v>68230</v>
      </c>
      <c r="ED257" s="401">
        <v>-14770</v>
      </c>
      <c r="EE257" s="401">
        <v>336149</v>
      </c>
      <c r="EF257" s="401">
        <v>79398</v>
      </c>
      <c r="EG257" s="401">
        <v>437360</v>
      </c>
      <c r="EH257" s="401">
        <v>0</v>
      </c>
      <c r="EI257" s="401">
        <v>481100</v>
      </c>
      <c r="EJ257" s="401">
        <v>0</v>
      </c>
    </row>
    <row r="258" spans="1:140" x14ac:dyDescent="0.35">
      <c r="A258" s="398" t="s">
        <v>2206</v>
      </c>
      <c r="B258" s="401">
        <v>4565</v>
      </c>
      <c r="C258" s="401">
        <v>0</v>
      </c>
      <c r="D258" s="401">
        <v>0</v>
      </c>
      <c r="E258" s="401">
        <v>142</v>
      </c>
      <c r="F258" s="401">
        <v>0</v>
      </c>
      <c r="G258" s="401">
        <v>0</v>
      </c>
      <c r="H258" s="401">
        <v>520</v>
      </c>
      <c r="I258" s="401">
        <v>0</v>
      </c>
      <c r="J258" s="401">
        <v>0</v>
      </c>
      <c r="K258" s="401">
        <v>180</v>
      </c>
      <c r="L258" s="401">
        <v>0</v>
      </c>
      <c r="M258" s="401">
        <v>0</v>
      </c>
      <c r="N258" s="401">
        <v>16709</v>
      </c>
      <c r="O258" s="401">
        <v>650</v>
      </c>
      <c r="P258" s="401">
        <v>0</v>
      </c>
      <c r="Q258" s="401">
        <v>280</v>
      </c>
      <c r="R258" s="401">
        <v>0</v>
      </c>
      <c r="S258" s="401">
        <v>0</v>
      </c>
      <c r="T258" s="401">
        <v>0</v>
      </c>
      <c r="U258" s="401">
        <v>0</v>
      </c>
      <c r="V258" s="401">
        <v>0</v>
      </c>
      <c r="W258" s="401">
        <v>0</v>
      </c>
      <c r="X258" s="401">
        <v>0</v>
      </c>
      <c r="Y258" s="401">
        <v>0</v>
      </c>
      <c r="Z258" s="401">
        <v>0</v>
      </c>
      <c r="AA258" s="401">
        <v>0</v>
      </c>
      <c r="AB258" s="401">
        <v>0</v>
      </c>
      <c r="AC258" s="401">
        <v>0</v>
      </c>
      <c r="AD258" s="401">
        <v>0</v>
      </c>
      <c r="AE258" s="401">
        <v>0</v>
      </c>
      <c r="AF258" s="401">
        <v>0</v>
      </c>
      <c r="AG258" s="401">
        <v>0</v>
      </c>
      <c r="AH258" s="401">
        <v>0</v>
      </c>
      <c r="AI258" s="401">
        <v>545</v>
      </c>
      <c r="AJ258" s="401">
        <v>3</v>
      </c>
      <c r="AK258" s="401">
        <v>1450</v>
      </c>
      <c r="AL258" s="401">
        <v>0</v>
      </c>
      <c r="AM258" s="401">
        <v>0</v>
      </c>
      <c r="AN258" s="401">
        <v>0</v>
      </c>
      <c r="AO258" s="401">
        <v>142900</v>
      </c>
      <c r="AP258" s="401">
        <v>5978</v>
      </c>
      <c r="AQ258" s="401">
        <v>11200</v>
      </c>
      <c r="AR258" s="401">
        <v>158</v>
      </c>
      <c r="AS258" s="401">
        <v>0</v>
      </c>
      <c r="AT258" s="401">
        <v>0</v>
      </c>
      <c r="AU258" s="401">
        <v>1487</v>
      </c>
      <c r="AV258" s="401">
        <v>0</v>
      </c>
      <c r="AW258" s="401">
        <v>0</v>
      </c>
      <c r="AX258" s="401">
        <v>360</v>
      </c>
      <c r="AY258" s="401">
        <v>0</v>
      </c>
      <c r="AZ258" s="401">
        <v>0</v>
      </c>
      <c r="BA258" s="401">
        <v>0</v>
      </c>
      <c r="BB258" s="401">
        <v>0</v>
      </c>
      <c r="BC258" s="401">
        <v>0</v>
      </c>
      <c r="BD258" s="401">
        <v>243</v>
      </c>
      <c r="BE258" s="401">
        <v>0</v>
      </c>
      <c r="BF258" s="401">
        <v>0</v>
      </c>
      <c r="BG258" s="401">
        <v>40</v>
      </c>
      <c r="BH258" s="401">
        <v>0</v>
      </c>
      <c r="BI258" s="401">
        <v>0</v>
      </c>
      <c r="BJ258" s="401">
        <v>0</v>
      </c>
      <c r="BK258" s="401">
        <v>0</v>
      </c>
      <c r="BL258" s="401">
        <v>0</v>
      </c>
      <c r="BM258" s="401">
        <v>290</v>
      </c>
      <c r="BN258" s="401">
        <v>0</v>
      </c>
      <c r="BO258" s="401">
        <v>0</v>
      </c>
      <c r="BP258" s="401">
        <v>0</v>
      </c>
      <c r="BQ258" s="401">
        <v>0</v>
      </c>
      <c r="BR258" s="401">
        <v>0</v>
      </c>
      <c r="BS258" s="401">
        <v>0</v>
      </c>
      <c r="BT258" s="401">
        <v>0</v>
      </c>
      <c r="BU258" s="401">
        <v>0</v>
      </c>
      <c r="BV258" s="401">
        <v>0</v>
      </c>
      <c r="BW258" s="401">
        <v>0</v>
      </c>
      <c r="BX258" s="401">
        <v>0</v>
      </c>
      <c r="BY258" s="401">
        <v>0</v>
      </c>
      <c r="BZ258" s="401">
        <v>0</v>
      </c>
      <c r="CA258" s="401">
        <v>0</v>
      </c>
      <c r="CB258" s="401">
        <v>0</v>
      </c>
      <c r="CC258" s="401">
        <v>0</v>
      </c>
      <c r="CD258" s="401">
        <v>0</v>
      </c>
      <c r="CE258" s="401">
        <v>80</v>
      </c>
      <c r="CF258" s="401">
        <v>0</v>
      </c>
      <c r="CG258" s="401">
        <v>0</v>
      </c>
      <c r="CH258" s="401">
        <v>180</v>
      </c>
      <c r="CI258" s="401">
        <v>0</v>
      </c>
      <c r="CJ258" s="401">
        <v>0</v>
      </c>
      <c r="CK258" s="401">
        <v>0</v>
      </c>
      <c r="CL258" s="401">
        <v>0</v>
      </c>
      <c r="CM258" s="401">
        <v>0</v>
      </c>
      <c r="CN258" s="401">
        <v>0</v>
      </c>
      <c r="CO258" s="401">
        <v>0</v>
      </c>
      <c r="CP258" s="401">
        <v>0</v>
      </c>
      <c r="CQ258" s="401">
        <v>0</v>
      </c>
      <c r="CR258" s="401">
        <v>0</v>
      </c>
      <c r="CS258" s="401">
        <v>0</v>
      </c>
      <c r="CT258" s="401">
        <v>0</v>
      </c>
      <c r="CU258" s="401">
        <v>0</v>
      </c>
      <c r="CV258" s="401">
        <v>0</v>
      </c>
      <c r="CW258" s="401">
        <v>48439</v>
      </c>
      <c r="CX258" s="401">
        <v>5504</v>
      </c>
      <c r="CY258" s="401">
        <v>1052</v>
      </c>
      <c r="CZ258" s="401">
        <v>0</v>
      </c>
      <c r="DA258" s="401">
        <v>29</v>
      </c>
      <c r="DB258" s="401">
        <v>0</v>
      </c>
      <c r="DC258" s="401">
        <v>0</v>
      </c>
      <c r="DD258" s="401">
        <v>0</v>
      </c>
      <c r="DE258" s="401">
        <v>0</v>
      </c>
      <c r="DF258" s="401">
        <v>0</v>
      </c>
      <c r="DG258" s="401">
        <v>0</v>
      </c>
      <c r="DH258" s="401">
        <v>0</v>
      </c>
      <c r="DI258" s="401">
        <v>23612</v>
      </c>
      <c r="DJ258" s="401">
        <v>0</v>
      </c>
      <c r="DK258" s="401">
        <v>96</v>
      </c>
      <c r="DL258" s="401">
        <v>12804</v>
      </c>
      <c r="DM258" s="401">
        <v>6000</v>
      </c>
      <c r="DN258" s="401">
        <v>1960</v>
      </c>
      <c r="DO258" s="401">
        <v>22687</v>
      </c>
      <c r="DP258" s="401">
        <v>0</v>
      </c>
      <c r="DQ258" s="401">
        <v>0</v>
      </c>
      <c r="DR258" s="401">
        <v>92191</v>
      </c>
      <c r="DS258" s="401">
        <v>11581</v>
      </c>
      <c r="DT258" s="401">
        <v>22839</v>
      </c>
      <c r="DU258" s="401">
        <v>169774</v>
      </c>
      <c r="DV258" s="401">
        <v>176</v>
      </c>
      <c r="DW258" s="401">
        <v>1175233</v>
      </c>
      <c r="DX258" s="401">
        <v>131745</v>
      </c>
      <c r="DY258" s="401">
        <v>967398</v>
      </c>
      <c r="DZ258" s="401">
        <v>147289</v>
      </c>
      <c r="EA258" s="401">
        <v>74416</v>
      </c>
      <c r="EB258" s="401">
        <v>456</v>
      </c>
      <c r="EC258" s="401">
        <v>45874</v>
      </c>
      <c r="ED258" s="401">
        <v>13035</v>
      </c>
      <c r="EE258" s="401">
        <v>1041814</v>
      </c>
      <c r="EF258" s="401">
        <v>147745</v>
      </c>
      <c r="EG258" s="401">
        <v>1242696</v>
      </c>
      <c r="EH258" s="401">
        <v>0</v>
      </c>
      <c r="EI258" s="401">
        <v>1261303</v>
      </c>
      <c r="EJ258" s="401">
        <v>0</v>
      </c>
    </row>
    <row r="259" spans="1:140" x14ac:dyDescent="0.35">
      <c r="A259" s="398" t="s">
        <v>1087</v>
      </c>
      <c r="B259" s="401">
        <v>2700</v>
      </c>
      <c r="C259" s="401">
        <v>0</v>
      </c>
      <c r="D259" s="401">
        <v>0</v>
      </c>
      <c r="E259" s="401">
        <v>6200</v>
      </c>
      <c r="F259" s="401">
        <v>0</v>
      </c>
      <c r="G259" s="401">
        <v>0</v>
      </c>
      <c r="H259" s="401">
        <v>7990</v>
      </c>
      <c r="I259" s="401">
        <v>0</v>
      </c>
      <c r="J259" s="401">
        <v>0</v>
      </c>
      <c r="K259" s="401">
        <v>0</v>
      </c>
      <c r="L259" s="401">
        <v>0</v>
      </c>
      <c r="M259" s="401">
        <v>0</v>
      </c>
      <c r="N259" s="401">
        <v>79082</v>
      </c>
      <c r="O259" s="401">
        <v>1613</v>
      </c>
      <c r="P259" s="401">
        <v>0</v>
      </c>
      <c r="Q259" s="401">
        <v>2</v>
      </c>
      <c r="R259" s="401">
        <v>0</v>
      </c>
      <c r="S259" s="401">
        <v>0</v>
      </c>
      <c r="T259" s="401">
        <v>1622</v>
      </c>
      <c r="U259" s="401">
        <v>0</v>
      </c>
      <c r="V259" s="401">
        <v>0</v>
      </c>
      <c r="W259" s="401">
        <v>0</v>
      </c>
      <c r="X259" s="401">
        <v>0</v>
      </c>
      <c r="Y259" s="401">
        <v>0</v>
      </c>
      <c r="Z259" s="401">
        <v>0</v>
      </c>
      <c r="AA259" s="401">
        <v>0</v>
      </c>
      <c r="AB259" s="401">
        <v>0</v>
      </c>
      <c r="AC259" s="401">
        <v>0</v>
      </c>
      <c r="AD259" s="401">
        <v>0</v>
      </c>
      <c r="AE259" s="401">
        <v>0</v>
      </c>
      <c r="AF259" s="401">
        <v>0</v>
      </c>
      <c r="AG259" s="401">
        <v>0</v>
      </c>
      <c r="AH259" s="401">
        <v>0</v>
      </c>
      <c r="AI259" s="401">
        <v>9724</v>
      </c>
      <c r="AJ259" s="401">
        <v>0</v>
      </c>
      <c r="AK259" s="401">
        <v>0</v>
      </c>
      <c r="AL259" s="401">
        <v>0</v>
      </c>
      <c r="AM259" s="401">
        <v>0</v>
      </c>
      <c r="AN259" s="401">
        <v>0</v>
      </c>
      <c r="AO259" s="401">
        <v>15511</v>
      </c>
      <c r="AP259" s="401">
        <v>7797</v>
      </c>
      <c r="AQ259" s="401">
        <v>0</v>
      </c>
      <c r="AR259" s="401">
        <v>0</v>
      </c>
      <c r="AS259" s="401">
        <v>4986</v>
      </c>
      <c r="AT259" s="401">
        <v>0</v>
      </c>
      <c r="AU259" s="401">
        <v>31381</v>
      </c>
      <c r="AV259" s="401">
        <v>0</v>
      </c>
      <c r="AW259" s="401">
        <v>0</v>
      </c>
      <c r="AX259" s="401">
        <v>0</v>
      </c>
      <c r="AY259" s="401">
        <v>0</v>
      </c>
      <c r="AZ259" s="401">
        <v>0</v>
      </c>
      <c r="BA259" s="401">
        <v>0</v>
      </c>
      <c r="BB259" s="401">
        <v>0</v>
      </c>
      <c r="BC259" s="401">
        <v>0</v>
      </c>
      <c r="BD259" s="401">
        <v>0</v>
      </c>
      <c r="BE259" s="401">
        <v>0</v>
      </c>
      <c r="BF259" s="401">
        <v>0</v>
      </c>
      <c r="BG259" s="401">
        <v>10620</v>
      </c>
      <c r="BH259" s="401">
        <v>0</v>
      </c>
      <c r="BI259" s="401">
        <v>0</v>
      </c>
      <c r="BJ259" s="401">
        <v>0</v>
      </c>
      <c r="BK259" s="401">
        <v>0</v>
      </c>
      <c r="BL259" s="401">
        <v>0</v>
      </c>
      <c r="BM259" s="401">
        <v>0</v>
      </c>
      <c r="BN259" s="401">
        <v>0</v>
      </c>
      <c r="BO259" s="401">
        <v>0</v>
      </c>
      <c r="BP259" s="401">
        <v>1150</v>
      </c>
      <c r="BQ259" s="401">
        <v>0</v>
      </c>
      <c r="BR259" s="401">
        <v>0</v>
      </c>
      <c r="BS259" s="401">
        <v>0</v>
      </c>
      <c r="BT259" s="401">
        <v>0</v>
      </c>
      <c r="BU259" s="401">
        <v>0</v>
      </c>
      <c r="BV259" s="401">
        <v>0</v>
      </c>
      <c r="BW259" s="401">
        <v>0</v>
      </c>
      <c r="BX259" s="401">
        <v>0</v>
      </c>
      <c r="BY259" s="401">
        <v>0</v>
      </c>
      <c r="BZ259" s="401">
        <v>0</v>
      </c>
      <c r="CA259" s="401">
        <v>0</v>
      </c>
      <c r="CB259" s="401">
        <v>642</v>
      </c>
      <c r="CC259" s="401">
        <v>0</v>
      </c>
      <c r="CD259" s="401">
        <v>0</v>
      </c>
      <c r="CE259" s="401">
        <v>0</v>
      </c>
      <c r="CF259" s="401">
        <v>0</v>
      </c>
      <c r="CG259" s="401">
        <v>0</v>
      </c>
      <c r="CH259" s="401">
        <v>132</v>
      </c>
      <c r="CI259" s="401">
        <v>0</v>
      </c>
      <c r="CJ259" s="401">
        <v>0</v>
      </c>
      <c r="CK259" s="401">
        <v>0</v>
      </c>
      <c r="CL259" s="401">
        <v>0</v>
      </c>
      <c r="CM259" s="401">
        <v>0</v>
      </c>
      <c r="CN259" s="401">
        <v>689</v>
      </c>
      <c r="CO259" s="401">
        <v>0</v>
      </c>
      <c r="CP259" s="401">
        <v>0</v>
      </c>
      <c r="CQ259" s="401">
        <v>0</v>
      </c>
      <c r="CR259" s="401">
        <v>0</v>
      </c>
      <c r="CS259" s="401">
        <v>0</v>
      </c>
      <c r="CT259" s="401">
        <v>3000</v>
      </c>
      <c r="CU259" s="401">
        <v>3080</v>
      </c>
      <c r="CV259" s="401">
        <v>0</v>
      </c>
      <c r="CW259" s="401">
        <v>20728</v>
      </c>
      <c r="CX259" s="401">
        <v>17202</v>
      </c>
      <c r="CY259" s="401">
        <v>0</v>
      </c>
      <c r="CZ259" s="401">
        <v>2360</v>
      </c>
      <c r="DA259" s="401">
        <v>0</v>
      </c>
      <c r="DB259" s="401">
        <v>0</v>
      </c>
      <c r="DC259" s="401">
        <v>0</v>
      </c>
      <c r="DD259" s="401">
        <v>0</v>
      </c>
      <c r="DE259" s="401">
        <v>0</v>
      </c>
      <c r="DF259" s="401">
        <v>0</v>
      </c>
      <c r="DG259" s="401">
        <v>0</v>
      </c>
      <c r="DH259" s="401">
        <v>0</v>
      </c>
      <c r="DI259" s="401">
        <v>20420</v>
      </c>
      <c r="DJ259" s="401">
        <v>0</v>
      </c>
      <c r="DK259" s="401">
        <v>18000</v>
      </c>
      <c r="DL259" s="401">
        <v>0</v>
      </c>
      <c r="DM259" s="401">
        <v>0</v>
      </c>
      <c r="DN259" s="401">
        <v>0</v>
      </c>
      <c r="DO259" s="401">
        <v>325</v>
      </c>
      <c r="DP259" s="401">
        <v>0</v>
      </c>
      <c r="DQ259" s="401">
        <v>0</v>
      </c>
      <c r="DR259" s="401">
        <v>137242</v>
      </c>
      <c r="DS259" s="401">
        <v>18000</v>
      </c>
      <c r="DT259" s="401">
        <v>14511</v>
      </c>
      <c r="DU259" s="401">
        <v>219203</v>
      </c>
      <c r="DV259" s="401">
        <v>0</v>
      </c>
      <c r="DW259" s="401">
        <v>1130803</v>
      </c>
      <c r="DX259" s="401">
        <v>193503</v>
      </c>
      <c r="DY259" s="401">
        <v>885000</v>
      </c>
      <c r="DZ259" s="401">
        <v>217000</v>
      </c>
      <c r="EA259" s="401">
        <v>113735</v>
      </c>
      <c r="EB259" s="401">
        <v>-10217</v>
      </c>
      <c r="EC259" s="401">
        <v>30000</v>
      </c>
      <c r="ED259" s="401">
        <v>0</v>
      </c>
      <c r="EE259" s="401">
        <v>998735</v>
      </c>
      <c r="EF259" s="401">
        <v>206783</v>
      </c>
      <c r="EG259" s="401">
        <v>1140000</v>
      </c>
      <c r="EH259" s="401">
        <v>280000</v>
      </c>
      <c r="EI259" s="401">
        <v>1160000</v>
      </c>
      <c r="EJ259" s="401">
        <v>280000</v>
      </c>
    </row>
    <row r="260" spans="1:140" x14ac:dyDescent="0.35">
      <c r="A260" s="398" t="s">
        <v>1135</v>
      </c>
      <c r="B260" s="401">
        <v>1948</v>
      </c>
      <c r="C260" s="401">
        <v>0</v>
      </c>
      <c r="D260" s="401">
        <v>0</v>
      </c>
      <c r="E260" s="401">
        <v>1033</v>
      </c>
      <c r="F260" s="401">
        <v>0</v>
      </c>
      <c r="G260" s="401">
        <v>0</v>
      </c>
      <c r="H260" s="401">
        <v>220</v>
      </c>
      <c r="I260" s="401">
        <v>0</v>
      </c>
      <c r="J260" s="401">
        <v>0</v>
      </c>
      <c r="K260" s="401">
        <v>0</v>
      </c>
      <c r="L260" s="401">
        <v>0</v>
      </c>
      <c r="M260" s="401">
        <v>0</v>
      </c>
      <c r="N260" s="401">
        <v>15532</v>
      </c>
      <c r="O260" s="401">
        <v>0</v>
      </c>
      <c r="P260" s="401">
        <v>0</v>
      </c>
      <c r="Q260" s="401">
        <v>0</v>
      </c>
      <c r="R260" s="401">
        <v>0</v>
      </c>
      <c r="S260" s="401">
        <v>0</v>
      </c>
      <c r="T260" s="401">
        <v>0</v>
      </c>
      <c r="U260" s="401">
        <v>0</v>
      </c>
      <c r="V260" s="401">
        <v>0</v>
      </c>
      <c r="W260" s="401">
        <v>0</v>
      </c>
      <c r="X260" s="401">
        <v>0</v>
      </c>
      <c r="Y260" s="401">
        <v>0</v>
      </c>
      <c r="Z260" s="401">
        <v>0</v>
      </c>
      <c r="AA260" s="401">
        <v>0</v>
      </c>
      <c r="AB260" s="401">
        <v>0</v>
      </c>
      <c r="AC260" s="401">
        <v>0</v>
      </c>
      <c r="AD260" s="401">
        <v>0</v>
      </c>
      <c r="AE260" s="401">
        <v>0</v>
      </c>
      <c r="AF260" s="401">
        <v>0</v>
      </c>
      <c r="AG260" s="401">
        <v>0</v>
      </c>
      <c r="AH260" s="401">
        <v>0</v>
      </c>
      <c r="AI260" s="401">
        <v>0</v>
      </c>
      <c r="AJ260" s="401">
        <v>2635</v>
      </c>
      <c r="AK260" s="401">
        <v>0</v>
      </c>
      <c r="AL260" s="401">
        <v>0</v>
      </c>
      <c r="AM260" s="401">
        <v>0</v>
      </c>
      <c r="AN260" s="401">
        <v>0</v>
      </c>
      <c r="AO260" s="401">
        <v>1455</v>
      </c>
      <c r="AP260" s="401">
        <v>6618</v>
      </c>
      <c r="AQ260" s="401">
        <v>0</v>
      </c>
      <c r="AR260" s="401">
        <v>0</v>
      </c>
      <c r="AS260" s="401">
        <v>0</v>
      </c>
      <c r="AT260" s="401">
        <v>0</v>
      </c>
      <c r="AU260" s="401">
        <v>5000</v>
      </c>
      <c r="AV260" s="401">
        <v>0</v>
      </c>
      <c r="AW260" s="401">
        <v>0</v>
      </c>
      <c r="AX260" s="401">
        <v>0</v>
      </c>
      <c r="AY260" s="401">
        <v>0</v>
      </c>
      <c r="AZ260" s="401">
        <v>0</v>
      </c>
      <c r="BA260" s="401">
        <v>0</v>
      </c>
      <c r="BB260" s="401">
        <v>0</v>
      </c>
      <c r="BC260" s="401">
        <v>0</v>
      </c>
      <c r="BD260" s="401">
        <v>0</v>
      </c>
      <c r="BE260" s="401">
        <v>0</v>
      </c>
      <c r="BF260" s="401">
        <v>0</v>
      </c>
      <c r="BG260" s="401">
        <v>0</v>
      </c>
      <c r="BH260" s="401">
        <v>0</v>
      </c>
      <c r="BI260" s="401">
        <v>0</v>
      </c>
      <c r="BJ260" s="401">
        <v>0</v>
      </c>
      <c r="BK260" s="401">
        <v>0</v>
      </c>
      <c r="BL260" s="401">
        <v>0</v>
      </c>
      <c r="BM260" s="401">
        <v>0</v>
      </c>
      <c r="BN260" s="401">
        <v>0</v>
      </c>
      <c r="BO260" s="401">
        <v>0</v>
      </c>
      <c r="BP260" s="401">
        <v>205</v>
      </c>
      <c r="BQ260" s="401">
        <v>0</v>
      </c>
      <c r="BR260" s="401">
        <v>0</v>
      </c>
      <c r="BS260" s="401">
        <v>0</v>
      </c>
      <c r="BT260" s="401">
        <v>0</v>
      </c>
      <c r="BU260" s="401">
        <v>0</v>
      </c>
      <c r="BV260" s="401">
        <v>0</v>
      </c>
      <c r="BW260" s="401">
        <v>0</v>
      </c>
      <c r="BX260" s="401">
        <v>0</v>
      </c>
      <c r="BY260" s="401">
        <v>0</v>
      </c>
      <c r="BZ260" s="401">
        <v>0</v>
      </c>
      <c r="CA260" s="401">
        <v>0</v>
      </c>
      <c r="CB260" s="401">
        <v>0</v>
      </c>
      <c r="CC260" s="401">
        <v>0</v>
      </c>
      <c r="CD260" s="401">
        <v>0</v>
      </c>
      <c r="CE260" s="401">
        <v>0</v>
      </c>
      <c r="CF260" s="401">
        <v>0</v>
      </c>
      <c r="CG260" s="401">
        <v>0</v>
      </c>
      <c r="CH260" s="401">
        <v>0</v>
      </c>
      <c r="CI260" s="401">
        <v>0</v>
      </c>
      <c r="CJ260" s="401">
        <v>0</v>
      </c>
      <c r="CK260" s="401">
        <v>0</v>
      </c>
      <c r="CL260" s="401">
        <v>0</v>
      </c>
      <c r="CM260" s="401">
        <v>0</v>
      </c>
      <c r="CN260" s="401">
        <v>0</v>
      </c>
      <c r="CO260" s="401">
        <v>0</v>
      </c>
      <c r="CP260" s="401">
        <v>0</v>
      </c>
      <c r="CQ260" s="401">
        <v>0</v>
      </c>
      <c r="CR260" s="401">
        <v>0</v>
      </c>
      <c r="CS260" s="401">
        <v>0</v>
      </c>
      <c r="CT260" s="401">
        <v>0</v>
      </c>
      <c r="CU260" s="401">
        <v>0</v>
      </c>
      <c r="CV260" s="401">
        <v>0</v>
      </c>
      <c r="CW260" s="401">
        <v>24350</v>
      </c>
      <c r="CX260" s="401">
        <v>0</v>
      </c>
      <c r="CY260" s="401">
        <v>0</v>
      </c>
      <c r="CZ260" s="401">
        <v>1138</v>
      </c>
      <c r="DA260" s="401">
        <v>0</v>
      </c>
      <c r="DB260" s="401">
        <v>0</v>
      </c>
      <c r="DC260" s="401">
        <v>0</v>
      </c>
      <c r="DD260" s="401">
        <v>0</v>
      </c>
      <c r="DE260" s="401">
        <v>0</v>
      </c>
      <c r="DF260" s="401">
        <v>0</v>
      </c>
      <c r="DG260" s="401">
        <v>0</v>
      </c>
      <c r="DH260" s="401">
        <v>0</v>
      </c>
      <c r="DI260" s="401">
        <v>6351</v>
      </c>
      <c r="DJ260" s="401">
        <v>0</v>
      </c>
      <c r="DK260" s="401">
        <v>0</v>
      </c>
      <c r="DL260" s="401">
        <v>112</v>
      </c>
      <c r="DM260" s="401">
        <v>317</v>
      </c>
      <c r="DN260" s="401">
        <v>0</v>
      </c>
      <c r="DO260" s="401">
        <v>0</v>
      </c>
      <c r="DP260" s="401">
        <v>0</v>
      </c>
      <c r="DQ260" s="401">
        <v>0</v>
      </c>
      <c r="DR260" s="401">
        <v>55899</v>
      </c>
      <c r="DS260" s="401">
        <v>0</v>
      </c>
      <c r="DT260" s="401">
        <v>1014</v>
      </c>
      <c r="DU260" s="401">
        <v>10001</v>
      </c>
      <c r="DV260" s="401">
        <v>0</v>
      </c>
      <c r="DW260" s="401">
        <v>240028</v>
      </c>
      <c r="DX260" s="401">
        <v>5465</v>
      </c>
      <c r="DY260" s="401">
        <v>129690</v>
      </c>
      <c r="DZ260" s="401">
        <v>-3200</v>
      </c>
      <c r="EA260" s="401">
        <v>20533</v>
      </c>
      <c r="EB260" s="401">
        <v>-2000</v>
      </c>
      <c r="EC260" s="401">
        <v>41300</v>
      </c>
      <c r="ED260" s="401">
        <v>-5400</v>
      </c>
      <c r="EE260" s="401">
        <v>150223</v>
      </c>
      <c r="EF260" s="401">
        <v>-5200</v>
      </c>
      <c r="EG260" s="401">
        <v>184000</v>
      </c>
      <c r="EH260" s="401">
        <v>0</v>
      </c>
      <c r="EI260" s="401">
        <v>191000</v>
      </c>
      <c r="EJ260" s="401">
        <v>0</v>
      </c>
    </row>
    <row r="261" spans="1:140" x14ac:dyDescent="0.35">
      <c r="A261" s="398" t="s">
        <v>1553</v>
      </c>
      <c r="B261" s="401">
        <v>4009</v>
      </c>
      <c r="C261" s="401">
        <v>0</v>
      </c>
      <c r="D261" s="401">
        <v>0</v>
      </c>
      <c r="E261" s="401">
        <v>2681</v>
      </c>
      <c r="F261" s="401">
        <v>0</v>
      </c>
      <c r="G261" s="401">
        <v>0</v>
      </c>
      <c r="H261" s="401">
        <v>13635</v>
      </c>
      <c r="I261" s="401">
        <v>0</v>
      </c>
      <c r="J261" s="401">
        <v>0</v>
      </c>
      <c r="K261" s="401">
        <v>6</v>
      </c>
      <c r="L261" s="401">
        <v>0</v>
      </c>
      <c r="M261" s="401">
        <v>0</v>
      </c>
      <c r="N261" s="401">
        <v>47774</v>
      </c>
      <c r="O261" s="401">
        <v>0</v>
      </c>
      <c r="P261" s="401">
        <v>0</v>
      </c>
      <c r="Q261" s="401">
        <v>310</v>
      </c>
      <c r="R261" s="401">
        <v>0</v>
      </c>
      <c r="S261" s="401">
        <v>0</v>
      </c>
      <c r="T261" s="401">
        <v>11622</v>
      </c>
      <c r="U261" s="401">
        <v>0</v>
      </c>
      <c r="V261" s="401">
        <v>0</v>
      </c>
      <c r="W261" s="401">
        <v>17859</v>
      </c>
      <c r="X261" s="401">
        <v>0</v>
      </c>
      <c r="Y261" s="401">
        <v>0</v>
      </c>
      <c r="Z261" s="401">
        <v>0</v>
      </c>
      <c r="AA261" s="401">
        <v>0</v>
      </c>
      <c r="AB261" s="401">
        <v>0</v>
      </c>
      <c r="AC261" s="401">
        <v>0</v>
      </c>
      <c r="AD261" s="401">
        <v>0</v>
      </c>
      <c r="AE261" s="401">
        <v>0</v>
      </c>
      <c r="AF261" s="401">
        <v>0</v>
      </c>
      <c r="AG261" s="401">
        <v>0</v>
      </c>
      <c r="AH261" s="401">
        <v>0</v>
      </c>
      <c r="AI261" s="401">
        <v>4719</v>
      </c>
      <c r="AJ261" s="401">
        <v>0</v>
      </c>
      <c r="AK261" s="401">
        <v>0</v>
      </c>
      <c r="AL261" s="401">
        <v>0</v>
      </c>
      <c r="AM261" s="401">
        <v>0</v>
      </c>
      <c r="AN261" s="401">
        <v>0</v>
      </c>
      <c r="AO261" s="401">
        <v>52829</v>
      </c>
      <c r="AP261" s="401">
        <v>3595</v>
      </c>
      <c r="AQ261" s="401">
        <v>0</v>
      </c>
      <c r="AR261" s="401">
        <v>0</v>
      </c>
      <c r="AS261" s="401">
        <v>0</v>
      </c>
      <c r="AT261" s="401">
        <v>0</v>
      </c>
      <c r="AU261" s="401">
        <v>3264</v>
      </c>
      <c r="AV261" s="401">
        <v>0</v>
      </c>
      <c r="AW261" s="401">
        <v>0</v>
      </c>
      <c r="AX261" s="401">
        <v>0</v>
      </c>
      <c r="AY261" s="401">
        <v>0</v>
      </c>
      <c r="AZ261" s="401">
        <v>0</v>
      </c>
      <c r="BA261" s="401">
        <v>0</v>
      </c>
      <c r="BB261" s="401">
        <v>0</v>
      </c>
      <c r="BC261" s="401">
        <v>0</v>
      </c>
      <c r="BD261" s="401">
        <v>195</v>
      </c>
      <c r="BE261" s="401">
        <v>0</v>
      </c>
      <c r="BF261" s="401">
        <v>0</v>
      </c>
      <c r="BG261" s="401">
        <v>282</v>
      </c>
      <c r="BH261" s="401">
        <v>0</v>
      </c>
      <c r="BI261" s="401">
        <v>0</v>
      </c>
      <c r="BJ261" s="401">
        <v>0</v>
      </c>
      <c r="BK261" s="401">
        <v>0</v>
      </c>
      <c r="BL261" s="401">
        <v>0</v>
      </c>
      <c r="BM261" s="401">
        <v>0</v>
      </c>
      <c r="BN261" s="401">
        <v>46</v>
      </c>
      <c r="BO261" s="401">
        <v>0</v>
      </c>
      <c r="BP261" s="401">
        <v>188</v>
      </c>
      <c r="BQ261" s="401">
        <v>0</v>
      </c>
      <c r="BR261" s="401">
        <v>0</v>
      </c>
      <c r="BS261" s="401">
        <v>0</v>
      </c>
      <c r="BT261" s="401">
        <v>0</v>
      </c>
      <c r="BU261" s="401">
        <v>0</v>
      </c>
      <c r="BV261" s="401">
        <v>0</v>
      </c>
      <c r="BW261" s="401">
        <v>0</v>
      </c>
      <c r="BX261" s="401">
        <v>0</v>
      </c>
      <c r="BY261" s="401">
        <v>0</v>
      </c>
      <c r="BZ261" s="401">
        <v>0</v>
      </c>
      <c r="CA261" s="401">
        <v>0</v>
      </c>
      <c r="CB261" s="401">
        <v>533</v>
      </c>
      <c r="CC261" s="401">
        <v>0</v>
      </c>
      <c r="CD261" s="401">
        <v>0</v>
      </c>
      <c r="CE261" s="401">
        <v>3232</v>
      </c>
      <c r="CF261" s="401">
        <v>0</v>
      </c>
      <c r="CG261" s="401">
        <v>0</v>
      </c>
      <c r="CH261" s="401">
        <v>2256</v>
      </c>
      <c r="CI261" s="401">
        <v>0</v>
      </c>
      <c r="CJ261" s="401">
        <v>0</v>
      </c>
      <c r="CK261" s="401">
        <v>0</v>
      </c>
      <c r="CL261" s="401">
        <v>0</v>
      </c>
      <c r="CM261" s="401">
        <v>0</v>
      </c>
      <c r="CN261" s="401">
        <v>0</v>
      </c>
      <c r="CO261" s="401">
        <v>0</v>
      </c>
      <c r="CP261" s="401">
        <v>0</v>
      </c>
      <c r="CQ261" s="401">
        <v>0</v>
      </c>
      <c r="CR261" s="401">
        <v>0</v>
      </c>
      <c r="CS261" s="401">
        <v>0</v>
      </c>
      <c r="CT261" s="401">
        <v>8530</v>
      </c>
      <c r="CU261" s="401">
        <v>0</v>
      </c>
      <c r="CV261" s="401">
        <v>0</v>
      </c>
      <c r="CW261" s="401">
        <v>60584</v>
      </c>
      <c r="CX261" s="401">
        <v>0</v>
      </c>
      <c r="CY261" s="401">
        <v>0</v>
      </c>
      <c r="CZ261" s="401">
        <v>0</v>
      </c>
      <c r="DA261" s="401">
        <v>0</v>
      </c>
      <c r="DB261" s="401">
        <v>0</v>
      </c>
      <c r="DC261" s="401">
        <v>0</v>
      </c>
      <c r="DD261" s="401">
        <v>0</v>
      </c>
      <c r="DE261" s="401">
        <v>0</v>
      </c>
      <c r="DF261" s="401">
        <v>0</v>
      </c>
      <c r="DG261" s="401">
        <v>0</v>
      </c>
      <c r="DH261" s="401">
        <v>0</v>
      </c>
      <c r="DI261" s="401">
        <v>16249</v>
      </c>
      <c r="DJ261" s="401">
        <v>0</v>
      </c>
      <c r="DK261" s="401">
        <v>0</v>
      </c>
      <c r="DL261" s="401">
        <v>0</v>
      </c>
      <c r="DM261" s="401">
        <v>2259</v>
      </c>
      <c r="DN261" s="401">
        <v>0</v>
      </c>
      <c r="DO261" s="401">
        <v>471</v>
      </c>
      <c r="DP261" s="401">
        <v>0</v>
      </c>
      <c r="DQ261" s="401">
        <v>0</v>
      </c>
      <c r="DR261" s="401">
        <v>134539</v>
      </c>
      <c r="DS261" s="401">
        <v>13952</v>
      </c>
      <c r="DT261" s="401">
        <v>44291</v>
      </c>
      <c r="DU261" s="401">
        <v>64346</v>
      </c>
      <c r="DV261" s="401">
        <v>0</v>
      </c>
      <c r="DW261" s="401">
        <v>945446</v>
      </c>
      <c r="DX261" s="401">
        <v>39946</v>
      </c>
      <c r="DY261" s="401">
        <v>758500</v>
      </c>
      <c r="DZ261" s="401">
        <v>44800</v>
      </c>
      <c r="EA261" s="401">
        <v>72800</v>
      </c>
      <c r="EB261" s="401">
        <v>-4900</v>
      </c>
      <c r="EC261" s="401">
        <v>30000</v>
      </c>
      <c r="ED261" s="401">
        <v>0</v>
      </c>
      <c r="EE261" s="401">
        <v>831300</v>
      </c>
      <c r="EF261" s="401">
        <v>39900</v>
      </c>
      <c r="EG261" s="401">
        <v>950400</v>
      </c>
      <c r="EH261" s="401">
        <v>39900</v>
      </c>
      <c r="EI261" s="401">
        <v>975400</v>
      </c>
      <c r="EJ261" s="401">
        <v>39900</v>
      </c>
    </row>
    <row r="262" spans="1:140" x14ac:dyDescent="0.35">
      <c r="A262" s="398" t="s">
        <v>1582</v>
      </c>
      <c r="B262" s="401">
        <v>9964</v>
      </c>
      <c r="C262" s="401">
        <v>183</v>
      </c>
      <c r="D262" s="401">
        <v>350</v>
      </c>
      <c r="E262" s="401">
        <v>3718</v>
      </c>
      <c r="F262" s="401">
        <v>0</v>
      </c>
      <c r="G262" s="401">
        <v>5400</v>
      </c>
      <c r="H262" s="401">
        <v>1625</v>
      </c>
      <c r="I262" s="401">
        <v>150</v>
      </c>
      <c r="J262" s="401">
        <v>150</v>
      </c>
      <c r="K262" s="401">
        <v>513</v>
      </c>
      <c r="L262" s="401">
        <v>0</v>
      </c>
      <c r="M262" s="401">
        <v>0</v>
      </c>
      <c r="N262" s="401">
        <v>32059</v>
      </c>
      <c r="O262" s="401">
        <v>0</v>
      </c>
      <c r="P262" s="401">
        <v>0</v>
      </c>
      <c r="Q262" s="401">
        <v>280</v>
      </c>
      <c r="R262" s="401">
        <v>0</v>
      </c>
      <c r="S262" s="401">
        <v>0</v>
      </c>
      <c r="T262" s="401">
        <v>1751</v>
      </c>
      <c r="U262" s="401">
        <v>0</v>
      </c>
      <c r="V262" s="401">
        <v>0</v>
      </c>
      <c r="W262" s="401">
        <v>21186</v>
      </c>
      <c r="X262" s="401">
        <v>1343</v>
      </c>
      <c r="Y262" s="401">
        <v>0</v>
      </c>
      <c r="Z262" s="401">
        <v>0</v>
      </c>
      <c r="AA262" s="401">
        <v>0</v>
      </c>
      <c r="AB262" s="401">
        <v>0</v>
      </c>
      <c r="AC262" s="401">
        <v>0</v>
      </c>
      <c r="AD262" s="401">
        <v>0</v>
      </c>
      <c r="AE262" s="401">
        <v>0</v>
      </c>
      <c r="AF262" s="401">
        <v>0</v>
      </c>
      <c r="AG262" s="401">
        <v>0</v>
      </c>
      <c r="AH262" s="401">
        <v>0</v>
      </c>
      <c r="AI262" s="401">
        <v>13999</v>
      </c>
      <c r="AJ262" s="401">
        <v>470</v>
      </c>
      <c r="AK262" s="401">
        <v>230</v>
      </c>
      <c r="AL262" s="401">
        <v>0</v>
      </c>
      <c r="AM262" s="401">
        <v>0</v>
      </c>
      <c r="AN262" s="401">
        <v>0</v>
      </c>
      <c r="AO262" s="401">
        <v>137794</v>
      </c>
      <c r="AP262" s="401">
        <v>24507</v>
      </c>
      <c r="AQ262" s="401">
        <v>33640</v>
      </c>
      <c r="AR262" s="401">
        <v>7085</v>
      </c>
      <c r="AS262" s="401">
        <v>100</v>
      </c>
      <c r="AT262" s="401">
        <v>350</v>
      </c>
      <c r="AU262" s="401">
        <v>6822</v>
      </c>
      <c r="AV262" s="401">
        <v>10</v>
      </c>
      <c r="AW262" s="401">
        <v>10600</v>
      </c>
      <c r="AX262" s="401">
        <v>2125</v>
      </c>
      <c r="AY262" s="401">
        <v>70</v>
      </c>
      <c r="AZ262" s="401">
        <v>13580</v>
      </c>
      <c r="BA262" s="401">
        <v>4517</v>
      </c>
      <c r="BB262" s="401">
        <v>0</v>
      </c>
      <c r="BC262" s="401">
        <v>0</v>
      </c>
      <c r="BD262" s="401">
        <v>493</v>
      </c>
      <c r="BE262" s="401">
        <v>0</v>
      </c>
      <c r="BF262" s="401">
        <v>0</v>
      </c>
      <c r="BG262" s="401">
        <v>2215</v>
      </c>
      <c r="BH262" s="401">
        <v>0</v>
      </c>
      <c r="BI262" s="401">
        <v>250</v>
      </c>
      <c r="BJ262" s="401">
        <v>0</v>
      </c>
      <c r="BK262" s="401">
        <v>0</v>
      </c>
      <c r="BL262" s="401">
        <v>0</v>
      </c>
      <c r="BM262" s="401">
        <v>4</v>
      </c>
      <c r="BN262" s="401">
        <v>0</v>
      </c>
      <c r="BO262" s="401">
        <v>0</v>
      </c>
      <c r="BP262" s="401">
        <v>4686</v>
      </c>
      <c r="BQ262" s="401">
        <v>0</v>
      </c>
      <c r="BR262" s="401">
        <v>0</v>
      </c>
      <c r="BS262" s="401">
        <v>0</v>
      </c>
      <c r="BT262" s="401">
        <v>0</v>
      </c>
      <c r="BU262" s="401">
        <v>0</v>
      </c>
      <c r="BV262" s="401">
        <v>0</v>
      </c>
      <c r="BW262" s="401">
        <v>0</v>
      </c>
      <c r="BX262" s="401">
        <v>0</v>
      </c>
      <c r="BY262" s="401">
        <v>0</v>
      </c>
      <c r="BZ262" s="401">
        <v>0</v>
      </c>
      <c r="CA262" s="401">
        <v>0</v>
      </c>
      <c r="CB262" s="401">
        <v>570</v>
      </c>
      <c r="CC262" s="401">
        <v>0</v>
      </c>
      <c r="CD262" s="401">
        <v>0</v>
      </c>
      <c r="CE262" s="401">
        <v>2332</v>
      </c>
      <c r="CF262" s="401">
        <v>0</v>
      </c>
      <c r="CG262" s="401">
        <v>0</v>
      </c>
      <c r="CH262" s="401">
        <v>0</v>
      </c>
      <c r="CI262" s="401">
        <v>0</v>
      </c>
      <c r="CJ262" s="401">
        <v>0</v>
      </c>
      <c r="CK262" s="401">
        <v>0</v>
      </c>
      <c r="CL262" s="401">
        <v>0</v>
      </c>
      <c r="CM262" s="401">
        <v>0</v>
      </c>
      <c r="CN262" s="401">
        <v>20</v>
      </c>
      <c r="CO262" s="401">
        <v>0</v>
      </c>
      <c r="CP262" s="401">
        <v>0</v>
      </c>
      <c r="CQ262" s="401">
        <v>0</v>
      </c>
      <c r="CR262" s="401">
        <v>0</v>
      </c>
      <c r="CS262" s="401">
        <v>0</v>
      </c>
      <c r="CT262" s="401">
        <v>12433</v>
      </c>
      <c r="CU262" s="401">
        <v>0</v>
      </c>
      <c r="CV262" s="401">
        <v>0</v>
      </c>
      <c r="CW262" s="401">
        <v>19223</v>
      </c>
      <c r="CX262" s="401">
        <v>940</v>
      </c>
      <c r="CY262" s="401">
        <v>7724</v>
      </c>
      <c r="CZ262" s="401">
        <v>0</v>
      </c>
      <c r="DA262" s="401">
        <v>452</v>
      </c>
      <c r="DB262" s="401">
        <v>0</v>
      </c>
      <c r="DC262" s="401">
        <v>0</v>
      </c>
      <c r="DD262" s="401">
        <v>0</v>
      </c>
      <c r="DE262" s="401">
        <v>0</v>
      </c>
      <c r="DF262" s="401">
        <v>0</v>
      </c>
      <c r="DG262" s="401">
        <v>0</v>
      </c>
      <c r="DH262" s="401">
        <v>0</v>
      </c>
      <c r="DI262" s="401">
        <v>54770</v>
      </c>
      <c r="DJ262" s="401">
        <v>19445</v>
      </c>
      <c r="DK262" s="401">
        <v>9475</v>
      </c>
      <c r="DL262" s="401">
        <v>0</v>
      </c>
      <c r="DM262" s="401">
        <v>0</v>
      </c>
      <c r="DN262" s="401">
        <v>2965</v>
      </c>
      <c r="DO262" s="401">
        <v>6429</v>
      </c>
      <c r="DP262" s="401">
        <v>0</v>
      </c>
      <c r="DQ262" s="401">
        <v>0</v>
      </c>
      <c r="DR262" s="401">
        <v>85378</v>
      </c>
      <c r="DS262" s="401">
        <v>54573</v>
      </c>
      <c r="DT262" s="401">
        <v>60670</v>
      </c>
      <c r="DU262" s="401">
        <v>193662</v>
      </c>
      <c r="DV262" s="401">
        <v>0</v>
      </c>
      <c r="DW262" s="401">
        <v>3447754</v>
      </c>
      <c r="DX262" s="401">
        <v>115012</v>
      </c>
      <c r="DY262" s="401">
        <v>2746000</v>
      </c>
      <c r="DZ262" s="401">
        <v>195000</v>
      </c>
      <c r="EA262" s="401">
        <v>449992</v>
      </c>
      <c r="EB262" s="401">
        <v>-35510</v>
      </c>
      <c r="EC262" s="401">
        <v>40000</v>
      </c>
      <c r="ED262" s="401">
        <v>0</v>
      </c>
      <c r="EE262" s="401">
        <v>3195992</v>
      </c>
      <c r="EF262" s="401">
        <v>159490</v>
      </c>
      <c r="EG262" s="401">
        <v>3450000</v>
      </c>
      <c r="EH262" s="401">
        <v>20000</v>
      </c>
      <c r="EI262" s="401">
        <v>3770000</v>
      </c>
      <c r="EJ262" s="401">
        <v>-30000</v>
      </c>
    </row>
    <row r="263" spans="1:140" x14ac:dyDescent="0.35">
      <c r="A263" s="398" t="s">
        <v>2086</v>
      </c>
      <c r="B263" s="401">
        <v>9118</v>
      </c>
      <c r="C263" s="401">
        <v>672</v>
      </c>
      <c r="D263" s="401">
        <v>0</v>
      </c>
      <c r="E263" s="401">
        <v>729</v>
      </c>
      <c r="F263" s="401">
        <v>50</v>
      </c>
      <c r="G263" s="401">
        <v>0</v>
      </c>
      <c r="H263" s="401">
        <v>5098</v>
      </c>
      <c r="I263" s="401">
        <v>0</v>
      </c>
      <c r="J263" s="401">
        <v>50</v>
      </c>
      <c r="K263" s="401">
        <v>0</v>
      </c>
      <c r="L263" s="401">
        <v>0</v>
      </c>
      <c r="M263" s="401">
        <v>0</v>
      </c>
      <c r="N263" s="401">
        <v>24526</v>
      </c>
      <c r="O263" s="401">
        <v>1095</v>
      </c>
      <c r="P263" s="401">
        <v>0</v>
      </c>
      <c r="Q263" s="401">
        <v>550</v>
      </c>
      <c r="R263" s="401">
        <v>219</v>
      </c>
      <c r="S263" s="401">
        <v>0</v>
      </c>
      <c r="T263" s="401">
        <v>0</v>
      </c>
      <c r="U263" s="401">
        <v>0</v>
      </c>
      <c r="V263" s="401">
        <v>0</v>
      </c>
      <c r="W263" s="401">
        <v>0</v>
      </c>
      <c r="X263" s="401">
        <v>0</v>
      </c>
      <c r="Y263" s="401">
        <v>0</v>
      </c>
      <c r="Z263" s="401">
        <v>0</v>
      </c>
      <c r="AA263" s="401">
        <v>0</v>
      </c>
      <c r="AB263" s="401">
        <v>0</v>
      </c>
      <c r="AC263" s="401">
        <v>0</v>
      </c>
      <c r="AD263" s="401">
        <v>0</v>
      </c>
      <c r="AE263" s="401">
        <v>0</v>
      </c>
      <c r="AF263" s="401">
        <v>0</v>
      </c>
      <c r="AG263" s="401">
        <v>0</v>
      </c>
      <c r="AH263" s="401">
        <v>0</v>
      </c>
      <c r="AI263" s="401">
        <v>1810</v>
      </c>
      <c r="AJ263" s="401">
        <v>0</v>
      </c>
      <c r="AK263" s="401">
        <v>70</v>
      </c>
      <c r="AL263" s="401">
        <v>0</v>
      </c>
      <c r="AM263" s="401">
        <v>0</v>
      </c>
      <c r="AN263" s="401">
        <v>0</v>
      </c>
      <c r="AO263" s="401">
        <v>4200</v>
      </c>
      <c r="AP263" s="401">
        <v>2065</v>
      </c>
      <c r="AQ263" s="401">
        <v>2305</v>
      </c>
      <c r="AR263" s="401">
        <v>9732</v>
      </c>
      <c r="AS263" s="401">
        <v>179</v>
      </c>
      <c r="AT263" s="401">
        <v>0</v>
      </c>
      <c r="AU263" s="401">
        <v>1889</v>
      </c>
      <c r="AV263" s="401">
        <v>4025</v>
      </c>
      <c r="AW263" s="401">
        <v>650</v>
      </c>
      <c r="AX263" s="401">
        <v>3473</v>
      </c>
      <c r="AY263" s="401">
        <v>0</v>
      </c>
      <c r="AZ263" s="401">
        <v>0</v>
      </c>
      <c r="BA263" s="401">
        <v>0</v>
      </c>
      <c r="BB263" s="401">
        <v>0</v>
      </c>
      <c r="BC263" s="401">
        <v>0</v>
      </c>
      <c r="BD263" s="401">
        <v>7601</v>
      </c>
      <c r="BE263" s="401">
        <v>0</v>
      </c>
      <c r="BF263" s="401">
        <v>0</v>
      </c>
      <c r="BG263" s="401">
        <v>403</v>
      </c>
      <c r="BH263" s="401">
        <v>0</v>
      </c>
      <c r="BI263" s="401">
        <v>0</v>
      </c>
      <c r="BJ263" s="401">
        <v>0</v>
      </c>
      <c r="BK263" s="401">
        <v>0</v>
      </c>
      <c r="BL263" s="401">
        <v>0</v>
      </c>
      <c r="BM263" s="401">
        <v>68</v>
      </c>
      <c r="BN263" s="401">
        <v>0</v>
      </c>
      <c r="BO263" s="401">
        <v>0</v>
      </c>
      <c r="BP263" s="401">
        <v>766</v>
      </c>
      <c r="BQ263" s="401">
        <v>0</v>
      </c>
      <c r="BR263" s="401">
        <v>0</v>
      </c>
      <c r="BS263" s="401">
        <v>0</v>
      </c>
      <c r="BT263" s="401">
        <v>0</v>
      </c>
      <c r="BU263" s="401">
        <v>0</v>
      </c>
      <c r="BV263" s="401">
        <v>0</v>
      </c>
      <c r="BW263" s="401">
        <v>0</v>
      </c>
      <c r="BX263" s="401">
        <v>0</v>
      </c>
      <c r="BY263" s="401">
        <v>0</v>
      </c>
      <c r="BZ263" s="401">
        <v>0</v>
      </c>
      <c r="CA263" s="401">
        <v>0</v>
      </c>
      <c r="CB263" s="401">
        <v>0</v>
      </c>
      <c r="CC263" s="401">
        <v>0</v>
      </c>
      <c r="CD263" s="401">
        <v>0</v>
      </c>
      <c r="CE263" s="401">
        <v>4668</v>
      </c>
      <c r="CF263" s="401">
        <v>0</v>
      </c>
      <c r="CG263" s="401">
        <v>0</v>
      </c>
      <c r="CH263" s="401">
        <v>0</v>
      </c>
      <c r="CI263" s="401">
        <v>0</v>
      </c>
      <c r="CJ263" s="401">
        <v>0</v>
      </c>
      <c r="CK263" s="401">
        <v>0</v>
      </c>
      <c r="CL263" s="401">
        <v>0</v>
      </c>
      <c r="CM263" s="401">
        <v>0</v>
      </c>
      <c r="CN263" s="401">
        <v>0</v>
      </c>
      <c r="CO263" s="401">
        <v>0</v>
      </c>
      <c r="CP263" s="401">
        <v>0</v>
      </c>
      <c r="CQ263" s="401">
        <v>0</v>
      </c>
      <c r="CR263" s="401">
        <v>0</v>
      </c>
      <c r="CS263" s="401">
        <v>0</v>
      </c>
      <c r="CT263" s="401">
        <v>1995</v>
      </c>
      <c r="CU263" s="401">
        <v>0</v>
      </c>
      <c r="CV263" s="401">
        <v>0</v>
      </c>
      <c r="CW263" s="401">
        <v>19819</v>
      </c>
      <c r="CX263" s="401">
        <v>13949</v>
      </c>
      <c r="CY263" s="401">
        <v>9500</v>
      </c>
      <c r="CZ263" s="401">
        <v>1485</v>
      </c>
      <c r="DA263" s="401">
        <v>0</v>
      </c>
      <c r="DB263" s="401">
        <v>0</v>
      </c>
      <c r="DC263" s="401">
        <v>0</v>
      </c>
      <c r="DD263" s="401">
        <v>0</v>
      </c>
      <c r="DE263" s="401">
        <v>0</v>
      </c>
      <c r="DF263" s="401">
        <v>0</v>
      </c>
      <c r="DG263" s="401">
        <v>0</v>
      </c>
      <c r="DH263" s="401">
        <v>0</v>
      </c>
      <c r="DI263" s="401">
        <v>17617</v>
      </c>
      <c r="DJ263" s="401">
        <v>1993</v>
      </c>
      <c r="DK263" s="401">
        <v>4423</v>
      </c>
      <c r="DL263" s="401">
        <v>0</v>
      </c>
      <c r="DM263" s="401">
        <v>0</v>
      </c>
      <c r="DN263" s="401">
        <v>0</v>
      </c>
      <c r="DO263" s="401">
        <v>0</v>
      </c>
      <c r="DP263" s="401">
        <v>0</v>
      </c>
      <c r="DQ263" s="401">
        <v>0</v>
      </c>
      <c r="DR263" s="401">
        <v>77622</v>
      </c>
      <c r="DS263" s="401">
        <v>15245</v>
      </c>
      <c r="DT263" s="401">
        <v>0</v>
      </c>
      <c r="DU263" s="401">
        <v>47927</v>
      </c>
      <c r="DV263" s="401">
        <v>2800</v>
      </c>
      <c r="DW263" s="401">
        <v>584994</v>
      </c>
      <c r="DX263" s="401">
        <v>37786</v>
      </c>
      <c r="DY263" s="401">
        <v>384424</v>
      </c>
      <c r="DZ263" s="401">
        <v>82775</v>
      </c>
      <c r="EA263" s="401">
        <v>85411</v>
      </c>
      <c r="EB263" s="401">
        <v>-1627</v>
      </c>
      <c r="EC263" s="401">
        <v>0</v>
      </c>
      <c r="ED263" s="401">
        <v>0</v>
      </c>
      <c r="EE263" s="401">
        <v>469835</v>
      </c>
      <c r="EF263" s="401">
        <v>81148</v>
      </c>
      <c r="EG263" s="401">
        <v>514146</v>
      </c>
      <c r="EH263" s="401">
        <v>85285</v>
      </c>
      <c r="EI263" s="401">
        <v>582895</v>
      </c>
      <c r="EJ263" s="401">
        <v>35687</v>
      </c>
    </row>
    <row r="264" spans="1:140" x14ac:dyDescent="0.35">
      <c r="A264" s="398" t="s">
        <v>1394</v>
      </c>
      <c r="B264" s="401">
        <v>10128</v>
      </c>
      <c r="C264" s="401">
        <v>0</v>
      </c>
      <c r="D264" s="401">
        <v>0</v>
      </c>
      <c r="E264" s="401">
        <v>0</v>
      </c>
      <c r="F264" s="401">
        <v>0</v>
      </c>
      <c r="G264" s="401">
        <v>0</v>
      </c>
      <c r="H264" s="401">
        <v>0</v>
      </c>
      <c r="I264" s="401">
        <v>0</v>
      </c>
      <c r="J264" s="401">
        <v>0</v>
      </c>
      <c r="K264" s="401">
        <v>0</v>
      </c>
      <c r="L264" s="401">
        <v>0</v>
      </c>
      <c r="M264" s="401">
        <v>0</v>
      </c>
      <c r="N264" s="401">
        <v>17427</v>
      </c>
      <c r="O264" s="401">
        <v>0</v>
      </c>
      <c r="P264" s="401">
        <v>0</v>
      </c>
      <c r="Q264" s="401">
        <v>0</v>
      </c>
      <c r="R264" s="401">
        <v>0</v>
      </c>
      <c r="S264" s="401">
        <v>0</v>
      </c>
      <c r="T264" s="401">
        <v>0</v>
      </c>
      <c r="U264" s="401">
        <v>0</v>
      </c>
      <c r="V264" s="401">
        <v>0</v>
      </c>
      <c r="W264" s="401">
        <v>0</v>
      </c>
      <c r="X264" s="401">
        <v>0</v>
      </c>
      <c r="Y264" s="401">
        <v>0</v>
      </c>
      <c r="Z264" s="401">
        <v>0</v>
      </c>
      <c r="AA264" s="401">
        <v>0</v>
      </c>
      <c r="AB264" s="401">
        <v>0</v>
      </c>
      <c r="AC264" s="401">
        <v>0</v>
      </c>
      <c r="AD264" s="401">
        <v>0</v>
      </c>
      <c r="AE264" s="401">
        <v>0</v>
      </c>
      <c r="AF264" s="401">
        <v>0</v>
      </c>
      <c r="AG264" s="401">
        <v>0</v>
      </c>
      <c r="AH264" s="401">
        <v>0</v>
      </c>
      <c r="AI264" s="401">
        <v>1148</v>
      </c>
      <c r="AJ264" s="401">
        <v>2378</v>
      </c>
      <c r="AK264" s="401">
        <v>0</v>
      </c>
      <c r="AL264" s="401">
        <v>0</v>
      </c>
      <c r="AM264" s="401">
        <v>0</v>
      </c>
      <c r="AN264" s="401">
        <v>0</v>
      </c>
      <c r="AO264" s="401">
        <v>36160</v>
      </c>
      <c r="AP264" s="401">
        <v>0</v>
      </c>
      <c r="AQ264" s="401">
        <v>2500</v>
      </c>
      <c r="AR264" s="401">
        <v>1147</v>
      </c>
      <c r="AS264" s="401">
        <v>0</v>
      </c>
      <c r="AT264" s="401">
        <v>0</v>
      </c>
      <c r="AU264" s="401">
        <v>580</v>
      </c>
      <c r="AV264" s="401">
        <v>0</v>
      </c>
      <c r="AW264" s="401">
        <v>0</v>
      </c>
      <c r="AX264" s="401">
        <v>935</v>
      </c>
      <c r="AY264" s="401">
        <v>0</v>
      </c>
      <c r="AZ264" s="401">
        <v>0</v>
      </c>
      <c r="BA264" s="401">
        <v>0</v>
      </c>
      <c r="BB264" s="401">
        <v>0</v>
      </c>
      <c r="BC264" s="401">
        <v>0</v>
      </c>
      <c r="BD264" s="401">
        <v>0</v>
      </c>
      <c r="BE264" s="401">
        <v>0</v>
      </c>
      <c r="BF264" s="401">
        <v>0</v>
      </c>
      <c r="BG264" s="401">
        <v>251</v>
      </c>
      <c r="BH264" s="401">
        <v>0</v>
      </c>
      <c r="BI264" s="401">
        <v>0</v>
      </c>
      <c r="BJ264" s="401">
        <v>0</v>
      </c>
      <c r="BK264" s="401">
        <v>0</v>
      </c>
      <c r="BL264" s="401">
        <v>0</v>
      </c>
      <c r="BM264" s="401">
        <v>0</v>
      </c>
      <c r="BN264" s="401">
        <v>0</v>
      </c>
      <c r="BO264" s="401">
        <v>0</v>
      </c>
      <c r="BP264" s="401">
        <v>5037</v>
      </c>
      <c r="BQ264" s="401">
        <v>0</v>
      </c>
      <c r="BR264" s="401">
        <v>0</v>
      </c>
      <c r="BS264" s="401">
        <v>0</v>
      </c>
      <c r="BT264" s="401">
        <v>0</v>
      </c>
      <c r="BU264" s="401">
        <v>0</v>
      </c>
      <c r="BV264" s="401">
        <v>0</v>
      </c>
      <c r="BW264" s="401">
        <v>0</v>
      </c>
      <c r="BX264" s="401">
        <v>0</v>
      </c>
      <c r="BY264" s="401">
        <v>500</v>
      </c>
      <c r="BZ264" s="401">
        <v>0</v>
      </c>
      <c r="CA264" s="401">
        <v>0</v>
      </c>
      <c r="CB264" s="401">
        <v>0</v>
      </c>
      <c r="CC264" s="401">
        <v>0</v>
      </c>
      <c r="CD264" s="401">
        <v>0</v>
      </c>
      <c r="CE264" s="401">
        <v>1765</v>
      </c>
      <c r="CF264" s="401">
        <v>0</v>
      </c>
      <c r="CG264" s="401">
        <v>0</v>
      </c>
      <c r="CH264" s="401">
        <v>0</v>
      </c>
      <c r="CI264" s="401">
        <v>0</v>
      </c>
      <c r="CJ264" s="401">
        <v>0</v>
      </c>
      <c r="CK264" s="401">
        <v>0</v>
      </c>
      <c r="CL264" s="401">
        <v>0</v>
      </c>
      <c r="CM264" s="401">
        <v>0</v>
      </c>
      <c r="CN264" s="401">
        <v>0</v>
      </c>
      <c r="CO264" s="401">
        <v>0</v>
      </c>
      <c r="CP264" s="401">
        <v>0</v>
      </c>
      <c r="CQ264" s="401">
        <v>0</v>
      </c>
      <c r="CR264" s="401">
        <v>0</v>
      </c>
      <c r="CS264" s="401">
        <v>0</v>
      </c>
      <c r="CT264" s="401">
        <v>150</v>
      </c>
      <c r="CU264" s="401">
        <v>0</v>
      </c>
      <c r="CV264" s="401">
        <v>0</v>
      </c>
      <c r="CW264" s="401">
        <v>24524</v>
      </c>
      <c r="CX264" s="401">
        <v>0</v>
      </c>
      <c r="CY264" s="401">
        <v>0</v>
      </c>
      <c r="CZ264" s="401">
        <v>195</v>
      </c>
      <c r="DA264" s="401">
        <v>0</v>
      </c>
      <c r="DB264" s="401">
        <v>0</v>
      </c>
      <c r="DC264" s="401">
        <v>0</v>
      </c>
      <c r="DD264" s="401">
        <v>0</v>
      </c>
      <c r="DE264" s="401">
        <v>0</v>
      </c>
      <c r="DF264" s="401">
        <v>0</v>
      </c>
      <c r="DG264" s="401">
        <v>0</v>
      </c>
      <c r="DH264" s="401">
        <v>0</v>
      </c>
      <c r="DI264" s="401">
        <v>7016</v>
      </c>
      <c r="DJ264" s="401">
        <v>0</v>
      </c>
      <c r="DK264" s="401">
        <v>1145.5630000000001</v>
      </c>
      <c r="DL264" s="401">
        <v>4556</v>
      </c>
      <c r="DM264" s="401">
        <v>0</v>
      </c>
      <c r="DN264" s="401">
        <v>0</v>
      </c>
      <c r="DO264" s="401">
        <v>0</v>
      </c>
      <c r="DP264" s="401">
        <v>0</v>
      </c>
      <c r="DQ264" s="401">
        <v>0</v>
      </c>
      <c r="DR264" s="401">
        <v>40498</v>
      </c>
      <c r="DS264" s="401">
        <v>7714</v>
      </c>
      <c r="DT264" s="401">
        <v>19114</v>
      </c>
      <c r="DU264" s="401">
        <v>46571</v>
      </c>
      <c r="DV264" s="401">
        <v>0</v>
      </c>
      <c r="DW264" s="401">
        <v>845776</v>
      </c>
      <c r="DX264" s="401">
        <v>27885</v>
      </c>
      <c r="DY264" s="401">
        <v>760090</v>
      </c>
      <c r="DZ264" s="401">
        <v>89423</v>
      </c>
      <c r="EA264" s="401">
        <v>40512</v>
      </c>
      <c r="EB264" s="401">
        <v>-5993</v>
      </c>
      <c r="EC264" s="401">
        <v>78000</v>
      </c>
      <c r="ED264" s="401">
        <v>0</v>
      </c>
      <c r="EE264" s="401">
        <v>800602</v>
      </c>
      <c r="EF264" s="401">
        <v>83430</v>
      </c>
      <c r="EG264" s="401">
        <v>857000</v>
      </c>
      <c r="EH264" s="401">
        <v>0</v>
      </c>
      <c r="EI264" s="401">
        <v>872000</v>
      </c>
      <c r="EJ264" s="401">
        <v>0</v>
      </c>
    </row>
    <row r="265" spans="1:140" x14ac:dyDescent="0.35">
      <c r="A265" s="398" t="s">
        <v>1202</v>
      </c>
      <c r="B265" s="401">
        <v>0</v>
      </c>
      <c r="C265" s="401">
        <v>0</v>
      </c>
      <c r="D265" s="401">
        <v>0</v>
      </c>
      <c r="E265" s="401">
        <v>0</v>
      </c>
      <c r="F265" s="401">
        <v>0</v>
      </c>
      <c r="G265" s="401">
        <v>0</v>
      </c>
      <c r="H265" s="401">
        <v>0</v>
      </c>
      <c r="I265" s="401">
        <v>0</v>
      </c>
      <c r="J265" s="401">
        <v>0</v>
      </c>
      <c r="K265" s="401">
        <v>0</v>
      </c>
      <c r="L265" s="401">
        <v>0</v>
      </c>
      <c r="M265" s="401">
        <v>0</v>
      </c>
      <c r="N265" s="401">
        <v>41690</v>
      </c>
      <c r="O265" s="401">
        <v>0</v>
      </c>
      <c r="P265" s="401">
        <v>0</v>
      </c>
      <c r="Q265" s="401">
        <v>3894</v>
      </c>
      <c r="R265" s="401">
        <v>0</v>
      </c>
      <c r="S265" s="401">
        <v>0</v>
      </c>
      <c r="T265" s="401">
        <v>0</v>
      </c>
      <c r="U265" s="401">
        <v>0</v>
      </c>
      <c r="V265" s="401">
        <v>0</v>
      </c>
      <c r="W265" s="401">
        <v>0</v>
      </c>
      <c r="X265" s="401">
        <v>0</v>
      </c>
      <c r="Y265" s="401">
        <v>0</v>
      </c>
      <c r="Z265" s="401">
        <v>0</v>
      </c>
      <c r="AA265" s="401">
        <v>0</v>
      </c>
      <c r="AB265" s="401">
        <v>0</v>
      </c>
      <c r="AC265" s="401">
        <v>0</v>
      </c>
      <c r="AD265" s="401">
        <v>0</v>
      </c>
      <c r="AE265" s="401">
        <v>0</v>
      </c>
      <c r="AF265" s="401">
        <v>360</v>
      </c>
      <c r="AG265" s="401">
        <v>0</v>
      </c>
      <c r="AH265" s="401">
        <v>0</v>
      </c>
      <c r="AI265" s="401">
        <v>483</v>
      </c>
      <c r="AJ265" s="401">
        <v>0</v>
      </c>
      <c r="AK265" s="401">
        <v>0</v>
      </c>
      <c r="AL265" s="401">
        <v>0</v>
      </c>
      <c r="AM265" s="401">
        <v>0</v>
      </c>
      <c r="AN265" s="401">
        <v>0</v>
      </c>
      <c r="AO265" s="401">
        <v>75338</v>
      </c>
      <c r="AP265" s="401">
        <v>0</v>
      </c>
      <c r="AQ265" s="401">
        <v>0</v>
      </c>
      <c r="AR265" s="401">
        <v>97270</v>
      </c>
      <c r="AS265" s="401">
        <v>0</v>
      </c>
      <c r="AT265" s="401">
        <v>0</v>
      </c>
      <c r="AU265" s="401">
        <v>215</v>
      </c>
      <c r="AV265" s="401">
        <v>0</v>
      </c>
      <c r="AW265" s="401">
        <v>0</v>
      </c>
      <c r="AX265" s="401">
        <v>3169</v>
      </c>
      <c r="AY265" s="401">
        <v>0</v>
      </c>
      <c r="AZ265" s="401">
        <v>0</v>
      </c>
      <c r="BA265" s="401">
        <v>0</v>
      </c>
      <c r="BB265" s="401">
        <v>0</v>
      </c>
      <c r="BC265" s="401">
        <v>0</v>
      </c>
      <c r="BD265" s="401">
        <v>129</v>
      </c>
      <c r="BE265" s="401">
        <v>0</v>
      </c>
      <c r="BF265" s="401">
        <v>0</v>
      </c>
      <c r="BG265" s="401">
        <v>227</v>
      </c>
      <c r="BH265" s="401">
        <v>0</v>
      </c>
      <c r="BI265" s="401">
        <v>0</v>
      </c>
      <c r="BJ265" s="401">
        <v>0</v>
      </c>
      <c r="BK265" s="401">
        <v>0</v>
      </c>
      <c r="BL265" s="401">
        <v>0</v>
      </c>
      <c r="BM265" s="401">
        <v>0</v>
      </c>
      <c r="BN265" s="401">
        <v>0</v>
      </c>
      <c r="BO265" s="401">
        <v>0</v>
      </c>
      <c r="BP265" s="401">
        <v>0</v>
      </c>
      <c r="BQ265" s="401">
        <v>0</v>
      </c>
      <c r="BR265" s="401">
        <v>0</v>
      </c>
      <c r="BS265" s="401">
        <v>0</v>
      </c>
      <c r="BT265" s="401">
        <v>0</v>
      </c>
      <c r="BU265" s="401">
        <v>0</v>
      </c>
      <c r="BV265" s="401">
        <v>0</v>
      </c>
      <c r="BW265" s="401">
        <v>0</v>
      </c>
      <c r="BX265" s="401">
        <v>0</v>
      </c>
      <c r="BY265" s="401">
        <v>0</v>
      </c>
      <c r="BZ265" s="401">
        <v>0</v>
      </c>
      <c r="CA265" s="401">
        <v>0</v>
      </c>
      <c r="CB265" s="401">
        <v>0</v>
      </c>
      <c r="CC265" s="401">
        <v>0</v>
      </c>
      <c r="CD265" s="401">
        <v>0</v>
      </c>
      <c r="CE265" s="401">
        <v>0</v>
      </c>
      <c r="CF265" s="401">
        <v>0</v>
      </c>
      <c r="CG265" s="401">
        <v>0</v>
      </c>
      <c r="CH265" s="401">
        <v>0</v>
      </c>
      <c r="CI265" s="401">
        <v>0</v>
      </c>
      <c r="CJ265" s="401">
        <v>0</v>
      </c>
      <c r="CK265" s="401">
        <v>0</v>
      </c>
      <c r="CL265" s="401">
        <v>0</v>
      </c>
      <c r="CM265" s="401">
        <v>0</v>
      </c>
      <c r="CN265" s="401">
        <v>0</v>
      </c>
      <c r="CO265" s="401">
        <v>0</v>
      </c>
      <c r="CP265" s="401">
        <v>0</v>
      </c>
      <c r="CQ265" s="401">
        <v>0</v>
      </c>
      <c r="CR265" s="401">
        <v>0</v>
      </c>
      <c r="CS265" s="401">
        <v>0</v>
      </c>
      <c r="CT265" s="401">
        <v>0</v>
      </c>
      <c r="CU265" s="401">
        <v>0</v>
      </c>
      <c r="CV265" s="401">
        <v>0</v>
      </c>
      <c r="CW265" s="401">
        <v>116</v>
      </c>
      <c r="CX265" s="401">
        <v>0</v>
      </c>
      <c r="CY265" s="401">
        <v>0</v>
      </c>
      <c r="CZ265" s="401">
        <v>0</v>
      </c>
      <c r="DA265" s="401">
        <v>0</v>
      </c>
      <c r="DB265" s="401">
        <v>0</v>
      </c>
      <c r="DC265" s="401">
        <v>15820</v>
      </c>
      <c r="DD265" s="401">
        <v>0</v>
      </c>
      <c r="DE265" s="401">
        <v>0</v>
      </c>
      <c r="DF265" s="401">
        <v>0</v>
      </c>
      <c r="DG265" s="401">
        <v>0</v>
      </c>
      <c r="DH265" s="401">
        <v>0</v>
      </c>
      <c r="DI265" s="401">
        <v>124126</v>
      </c>
      <c r="DJ265" s="401">
        <v>0</v>
      </c>
      <c r="DK265" s="401">
        <v>0</v>
      </c>
      <c r="DL265" s="401">
        <v>15194</v>
      </c>
      <c r="DM265" s="401">
        <v>0</v>
      </c>
      <c r="DN265" s="401">
        <v>0</v>
      </c>
      <c r="DO265" s="401">
        <v>0</v>
      </c>
      <c r="DP265" s="401">
        <v>0</v>
      </c>
      <c r="DQ265" s="401">
        <v>0</v>
      </c>
      <c r="DR265" s="401">
        <v>162926.141</v>
      </c>
      <c r="DS265" s="401">
        <v>1280.441</v>
      </c>
      <c r="DT265" s="401">
        <v>42423.955000000002</v>
      </c>
      <c r="DU265" s="401">
        <v>171400</v>
      </c>
      <c r="DV265" s="401">
        <v>0</v>
      </c>
      <c r="DW265" s="401">
        <v>321500</v>
      </c>
      <c r="DX265" s="401">
        <v>171400</v>
      </c>
      <c r="DY265" s="401">
        <v>0</v>
      </c>
      <c r="DZ265" s="401">
        <v>0</v>
      </c>
      <c r="EA265" s="401">
        <v>12600</v>
      </c>
      <c r="EB265" s="401">
        <v>-500</v>
      </c>
      <c r="EC265" s="401">
        <v>1939565</v>
      </c>
      <c r="ED265" s="401">
        <v>370238.2</v>
      </c>
      <c r="EE265" s="401">
        <v>12600</v>
      </c>
      <c r="EF265" s="401">
        <v>-500</v>
      </c>
      <c r="EG265" s="401">
        <v>332800</v>
      </c>
      <c r="EH265" s="401">
        <v>67700</v>
      </c>
      <c r="EI265" s="401">
        <v>432800</v>
      </c>
      <c r="EJ265" s="401">
        <v>67700</v>
      </c>
    </row>
    <row r="266" spans="1:140" x14ac:dyDescent="0.35">
      <c r="A266" s="398" t="s">
        <v>1022</v>
      </c>
      <c r="B266" s="401">
        <v>8112</v>
      </c>
      <c r="C266" s="401">
        <v>0</v>
      </c>
      <c r="D266" s="401">
        <v>0</v>
      </c>
      <c r="E266" s="401">
        <v>500</v>
      </c>
      <c r="F266" s="401">
        <v>0</v>
      </c>
      <c r="G266" s="401">
        <v>0</v>
      </c>
      <c r="H266" s="401">
        <v>6900</v>
      </c>
      <c r="I266" s="401">
        <v>0</v>
      </c>
      <c r="J266" s="401">
        <v>0</v>
      </c>
      <c r="K266" s="401">
        <v>1248</v>
      </c>
      <c r="L266" s="401">
        <v>0</v>
      </c>
      <c r="M266" s="401">
        <v>0</v>
      </c>
      <c r="N266" s="401">
        <v>7687</v>
      </c>
      <c r="O266" s="401">
        <v>0</v>
      </c>
      <c r="P266" s="401">
        <v>0</v>
      </c>
      <c r="Q266" s="401">
        <v>0</v>
      </c>
      <c r="R266" s="401">
        <v>0</v>
      </c>
      <c r="S266" s="401">
        <v>0</v>
      </c>
      <c r="T266" s="401">
        <v>0</v>
      </c>
      <c r="U266" s="401">
        <v>0</v>
      </c>
      <c r="V266" s="401">
        <v>0</v>
      </c>
      <c r="W266" s="401">
        <v>0</v>
      </c>
      <c r="X266" s="401">
        <v>0</v>
      </c>
      <c r="Y266" s="401">
        <v>0</v>
      </c>
      <c r="Z266" s="401">
        <v>0</v>
      </c>
      <c r="AA266" s="401">
        <v>0</v>
      </c>
      <c r="AB266" s="401">
        <v>0</v>
      </c>
      <c r="AC266" s="401">
        <v>0</v>
      </c>
      <c r="AD266" s="401">
        <v>0</v>
      </c>
      <c r="AE266" s="401">
        <v>0</v>
      </c>
      <c r="AF266" s="401">
        <v>0</v>
      </c>
      <c r="AG266" s="401">
        <v>0</v>
      </c>
      <c r="AH266" s="401">
        <v>0</v>
      </c>
      <c r="AI266" s="401">
        <v>0</v>
      </c>
      <c r="AJ266" s="401">
        <v>0</v>
      </c>
      <c r="AK266" s="401">
        <v>0</v>
      </c>
      <c r="AL266" s="401">
        <v>0</v>
      </c>
      <c r="AM266" s="401">
        <v>0</v>
      </c>
      <c r="AN266" s="401">
        <v>0</v>
      </c>
      <c r="AO266" s="401">
        <v>183182</v>
      </c>
      <c r="AP266" s="401">
        <v>1918</v>
      </c>
      <c r="AQ266" s="401">
        <v>17000</v>
      </c>
      <c r="AR266" s="401">
        <v>293</v>
      </c>
      <c r="AS266" s="401">
        <v>0</v>
      </c>
      <c r="AT266" s="401">
        <v>0</v>
      </c>
      <c r="AU266" s="401">
        <v>0</v>
      </c>
      <c r="AV266" s="401">
        <v>0</v>
      </c>
      <c r="AW266" s="401">
        <v>0</v>
      </c>
      <c r="AX266" s="401">
        <v>153</v>
      </c>
      <c r="AY266" s="401">
        <v>0</v>
      </c>
      <c r="AZ266" s="401">
        <v>0</v>
      </c>
      <c r="BA266" s="401">
        <v>0</v>
      </c>
      <c r="BB266" s="401">
        <v>0</v>
      </c>
      <c r="BC266" s="401">
        <v>0</v>
      </c>
      <c r="BD266" s="401">
        <v>0</v>
      </c>
      <c r="BE266" s="401">
        <v>0</v>
      </c>
      <c r="BF266" s="401">
        <v>0</v>
      </c>
      <c r="BG266" s="401">
        <v>9</v>
      </c>
      <c r="BH266" s="401">
        <v>0</v>
      </c>
      <c r="BI266" s="401">
        <v>0</v>
      </c>
      <c r="BJ266" s="401">
        <v>0</v>
      </c>
      <c r="BK266" s="401">
        <v>0</v>
      </c>
      <c r="BL266" s="401">
        <v>0</v>
      </c>
      <c r="BM266" s="401">
        <v>330</v>
      </c>
      <c r="BN266" s="401">
        <v>0</v>
      </c>
      <c r="BO266" s="401">
        <v>0</v>
      </c>
      <c r="BP266" s="401">
        <v>0</v>
      </c>
      <c r="BQ266" s="401">
        <v>0</v>
      </c>
      <c r="BR266" s="401">
        <v>0</v>
      </c>
      <c r="BS266" s="401">
        <v>0</v>
      </c>
      <c r="BT266" s="401">
        <v>0</v>
      </c>
      <c r="BU266" s="401">
        <v>0</v>
      </c>
      <c r="BV266" s="401">
        <v>0</v>
      </c>
      <c r="BW266" s="401">
        <v>0</v>
      </c>
      <c r="BX266" s="401">
        <v>0</v>
      </c>
      <c r="BY266" s="401">
        <v>0</v>
      </c>
      <c r="BZ266" s="401">
        <v>0</v>
      </c>
      <c r="CA266" s="401">
        <v>0</v>
      </c>
      <c r="CB266" s="401">
        <v>0</v>
      </c>
      <c r="CC266" s="401">
        <v>0</v>
      </c>
      <c r="CD266" s="401">
        <v>0</v>
      </c>
      <c r="CE266" s="401">
        <v>0</v>
      </c>
      <c r="CF266" s="401">
        <v>0</v>
      </c>
      <c r="CG266" s="401">
        <v>0</v>
      </c>
      <c r="CH266" s="401">
        <v>0</v>
      </c>
      <c r="CI266" s="401">
        <v>0</v>
      </c>
      <c r="CJ266" s="401">
        <v>0</v>
      </c>
      <c r="CK266" s="401">
        <v>0</v>
      </c>
      <c r="CL266" s="401">
        <v>0</v>
      </c>
      <c r="CM266" s="401">
        <v>0</v>
      </c>
      <c r="CN266" s="401">
        <v>0</v>
      </c>
      <c r="CO266" s="401">
        <v>0</v>
      </c>
      <c r="CP266" s="401">
        <v>0</v>
      </c>
      <c r="CQ266" s="401">
        <v>0</v>
      </c>
      <c r="CR266" s="401">
        <v>0</v>
      </c>
      <c r="CS266" s="401">
        <v>0</v>
      </c>
      <c r="CT266" s="401">
        <v>0</v>
      </c>
      <c r="CU266" s="401">
        <v>0</v>
      </c>
      <c r="CV266" s="401">
        <v>0</v>
      </c>
      <c r="CW266" s="401">
        <v>0</v>
      </c>
      <c r="CX266" s="401">
        <v>0</v>
      </c>
      <c r="CY266" s="401">
        <v>0</v>
      </c>
      <c r="CZ266" s="401">
        <v>0</v>
      </c>
      <c r="DA266" s="401">
        <v>0</v>
      </c>
      <c r="DB266" s="401">
        <v>0</v>
      </c>
      <c r="DC266" s="401">
        <v>0</v>
      </c>
      <c r="DD266" s="401">
        <v>0</v>
      </c>
      <c r="DE266" s="401">
        <v>0</v>
      </c>
      <c r="DF266" s="401">
        <v>0</v>
      </c>
      <c r="DG266" s="401">
        <v>0</v>
      </c>
      <c r="DH266" s="401">
        <v>0</v>
      </c>
      <c r="DI266" s="401">
        <v>2386</v>
      </c>
      <c r="DJ266" s="401">
        <v>850</v>
      </c>
      <c r="DK266" s="401">
        <v>0</v>
      </c>
      <c r="DL266" s="401">
        <v>4096</v>
      </c>
      <c r="DM266" s="401">
        <v>0</v>
      </c>
      <c r="DN266" s="401">
        <v>0</v>
      </c>
      <c r="DO266" s="401">
        <v>0</v>
      </c>
      <c r="DP266" s="401">
        <v>0</v>
      </c>
      <c r="DQ266" s="401">
        <v>0</v>
      </c>
      <c r="DR266" s="401">
        <v>29517.426879999999</v>
      </c>
      <c r="DS266" s="401">
        <v>58205</v>
      </c>
      <c r="DT266" s="401">
        <v>26171</v>
      </c>
      <c r="DU266" s="401">
        <v>103771</v>
      </c>
      <c r="DV266" s="401">
        <v>0</v>
      </c>
      <c r="DW266" s="401">
        <v>2022432</v>
      </c>
      <c r="DX266" s="401">
        <v>85796</v>
      </c>
      <c r="DY266" s="401">
        <v>1450000</v>
      </c>
      <c r="DZ266" s="401">
        <v>19706</v>
      </c>
      <c r="EA266" s="401">
        <v>266444</v>
      </c>
      <c r="EB266" s="401">
        <v>-8918</v>
      </c>
      <c r="EC266" s="401">
        <v>50000</v>
      </c>
      <c r="ED266" s="401">
        <v>-30000</v>
      </c>
      <c r="EE266" s="401">
        <v>1716444</v>
      </c>
      <c r="EF266" s="401">
        <v>10788</v>
      </c>
      <c r="EG266" s="401">
        <v>1900000</v>
      </c>
      <c r="EH266" s="401">
        <v>0</v>
      </c>
      <c r="EI266" s="401">
        <v>2000000</v>
      </c>
      <c r="EJ266" s="401">
        <v>0</v>
      </c>
    </row>
    <row r="267" spans="1:140" x14ac:dyDescent="0.35">
      <c r="A267" s="398" t="s">
        <v>1026</v>
      </c>
      <c r="B267" s="401">
        <v>5498.0010000000002</v>
      </c>
      <c r="C267" s="401">
        <v>0</v>
      </c>
      <c r="D267" s="401">
        <v>0</v>
      </c>
      <c r="E267" s="401">
        <v>6189.2290000000003</v>
      </c>
      <c r="F267" s="401">
        <v>0</v>
      </c>
      <c r="G267" s="401">
        <v>0</v>
      </c>
      <c r="H267" s="401">
        <v>3498.1930000000002</v>
      </c>
      <c r="I267" s="401">
        <v>0</v>
      </c>
      <c r="J267" s="401">
        <v>0</v>
      </c>
      <c r="K267" s="401">
        <v>0</v>
      </c>
      <c r="L267" s="401">
        <v>0</v>
      </c>
      <c r="M267" s="401">
        <v>0</v>
      </c>
      <c r="N267" s="401">
        <v>28407.262999999999</v>
      </c>
      <c r="O267" s="401">
        <v>0</v>
      </c>
      <c r="P267" s="401">
        <v>0</v>
      </c>
      <c r="Q267" s="401">
        <v>1487</v>
      </c>
      <c r="R267" s="401">
        <v>0</v>
      </c>
      <c r="S267" s="401">
        <v>0</v>
      </c>
      <c r="T267" s="401">
        <v>2000</v>
      </c>
      <c r="U267" s="401">
        <v>0</v>
      </c>
      <c r="V267" s="401">
        <v>0</v>
      </c>
      <c r="W267" s="401">
        <v>3895</v>
      </c>
      <c r="X267" s="401">
        <v>0</v>
      </c>
      <c r="Y267" s="401">
        <v>0</v>
      </c>
      <c r="Z267" s="401">
        <v>0</v>
      </c>
      <c r="AA267" s="401">
        <v>0</v>
      </c>
      <c r="AB267" s="401">
        <v>0</v>
      </c>
      <c r="AC267" s="401">
        <v>0</v>
      </c>
      <c r="AD267" s="401">
        <v>0</v>
      </c>
      <c r="AE267" s="401">
        <v>0</v>
      </c>
      <c r="AF267" s="401">
        <v>0</v>
      </c>
      <c r="AG267" s="401">
        <v>0</v>
      </c>
      <c r="AH267" s="401">
        <v>0</v>
      </c>
      <c r="AI267" s="401">
        <v>3437.9560000000001</v>
      </c>
      <c r="AJ267" s="401">
        <v>4881.527</v>
      </c>
      <c r="AK267" s="401">
        <v>0</v>
      </c>
      <c r="AL267" s="401">
        <v>0</v>
      </c>
      <c r="AM267" s="401">
        <v>0</v>
      </c>
      <c r="AN267" s="401">
        <v>0</v>
      </c>
      <c r="AO267" s="401">
        <v>161101.60200000001</v>
      </c>
      <c r="AP267" s="401">
        <v>29086</v>
      </c>
      <c r="AQ267" s="401">
        <v>0</v>
      </c>
      <c r="AR267" s="401">
        <v>0</v>
      </c>
      <c r="AS267" s="401">
        <v>0</v>
      </c>
      <c r="AT267" s="401">
        <v>0</v>
      </c>
      <c r="AU267" s="401">
        <v>10919.816999999999</v>
      </c>
      <c r="AV267" s="401">
        <v>0</v>
      </c>
      <c r="AW267" s="401">
        <v>0</v>
      </c>
      <c r="AX267" s="401">
        <v>6868.6509999999998</v>
      </c>
      <c r="AY267" s="401">
        <v>0</v>
      </c>
      <c r="AZ267" s="401">
        <v>0</v>
      </c>
      <c r="BA267" s="401">
        <v>0</v>
      </c>
      <c r="BB267" s="401">
        <v>0</v>
      </c>
      <c r="BC267" s="401">
        <v>0</v>
      </c>
      <c r="BD267" s="401">
        <v>600</v>
      </c>
      <c r="BE267" s="401">
        <v>0</v>
      </c>
      <c r="BF267" s="401">
        <v>0</v>
      </c>
      <c r="BG267" s="401">
        <v>1140.57</v>
      </c>
      <c r="BH267" s="401">
        <v>0</v>
      </c>
      <c r="BI267" s="401">
        <v>0</v>
      </c>
      <c r="BJ267" s="401">
        <v>0</v>
      </c>
      <c r="BK267" s="401">
        <v>0</v>
      </c>
      <c r="BL267" s="401">
        <v>0</v>
      </c>
      <c r="BM267" s="401">
        <v>0</v>
      </c>
      <c r="BN267" s="401">
        <v>0</v>
      </c>
      <c r="BO267" s="401">
        <v>0</v>
      </c>
      <c r="BP267" s="401">
        <v>0</v>
      </c>
      <c r="BQ267" s="401">
        <v>0</v>
      </c>
      <c r="BR267" s="401">
        <v>0</v>
      </c>
      <c r="BS267" s="401">
        <v>0</v>
      </c>
      <c r="BT267" s="401">
        <v>0</v>
      </c>
      <c r="BU267" s="401">
        <v>0</v>
      </c>
      <c r="BV267" s="401">
        <v>0</v>
      </c>
      <c r="BW267" s="401">
        <v>0</v>
      </c>
      <c r="BX267" s="401">
        <v>0</v>
      </c>
      <c r="BY267" s="401">
        <v>0</v>
      </c>
      <c r="BZ267" s="401">
        <v>0</v>
      </c>
      <c r="CA267" s="401">
        <v>0</v>
      </c>
      <c r="CB267" s="401">
        <v>0</v>
      </c>
      <c r="CC267" s="401">
        <v>0</v>
      </c>
      <c r="CD267" s="401">
        <v>0</v>
      </c>
      <c r="CE267" s="401">
        <v>2592.7530000000002</v>
      </c>
      <c r="CF267" s="401">
        <v>0</v>
      </c>
      <c r="CG267" s="401">
        <v>0</v>
      </c>
      <c r="CH267" s="401">
        <v>0</v>
      </c>
      <c r="CI267" s="401">
        <v>0</v>
      </c>
      <c r="CJ267" s="401">
        <v>0</v>
      </c>
      <c r="CK267" s="401">
        <v>0</v>
      </c>
      <c r="CL267" s="401">
        <v>0</v>
      </c>
      <c r="CM267" s="401">
        <v>0</v>
      </c>
      <c r="CN267" s="401">
        <v>0</v>
      </c>
      <c r="CO267" s="401">
        <v>0</v>
      </c>
      <c r="CP267" s="401">
        <v>0</v>
      </c>
      <c r="CQ267" s="401">
        <v>0</v>
      </c>
      <c r="CR267" s="401">
        <v>0</v>
      </c>
      <c r="CS267" s="401">
        <v>0</v>
      </c>
      <c r="CT267" s="401">
        <v>0</v>
      </c>
      <c r="CU267" s="401">
        <v>0</v>
      </c>
      <c r="CV267" s="401">
        <v>0</v>
      </c>
      <c r="CW267" s="401">
        <v>0</v>
      </c>
      <c r="CX267" s="401">
        <v>0</v>
      </c>
      <c r="CY267" s="401">
        <v>0</v>
      </c>
      <c r="CZ267" s="401">
        <v>0</v>
      </c>
      <c r="DA267" s="401">
        <v>0</v>
      </c>
      <c r="DB267" s="401">
        <v>0</v>
      </c>
      <c r="DC267" s="401">
        <v>0</v>
      </c>
      <c r="DD267" s="401">
        <v>0</v>
      </c>
      <c r="DE267" s="401">
        <v>0</v>
      </c>
      <c r="DF267" s="401">
        <v>0</v>
      </c>
      <c r="DG267" s="401">
        <v>0</v>
      </c>
      <c r="DH267" s="401">
        <v>0</v>
      </c>
      <c r="DI267" s="401">
        <v>105842.46400000001</v>
      </c>
      <c r="DJ267" s="401">
        <v>0</v>
      </c>
      <c r="DK267" s="401">
        <v>0</v>
      </c>
      <c r="DL267" s="401">
        <v>0</v>
      </c>
      <c r="DM267" s="401">
        <v>0</v>
      </c>
      <c r="DN267" s="401">
        <v>0</v>
      </c>
      <c r="DO267" s="401">
        <v>0</v>
      </c>
      <c r="DP267" s="401">
        <v>0</v>
      </c>
      <c r="DQ267" s="401">
        <v>0</v>
      </c>
      <c r="DR267" s="401">
        <v>102627.897</v>
      </c>
      <c r="DS267" s="401">
        <v>16528.52</v>
      </c>
      <c r="DT267" s="401">
        <v>26501.763999999999</v>
      </c>
      <c r="DU267" s="401">
        <v>231787.837</v>
      </c>
      <c r="DV267" s="401">
        <v>794</v>
      </c>
      <c r="DW267" s="401">
        <v>1592839.8030000001</v>
      </c>
      <c r="DX267" s="401">
        <v>228513.80300000001</v>
      </c>
      <c r="DY267" s="401">
        <v>1125571</v>
      </c>
      <c r="DZ267" s="401">
        <v>126828.3743</v>
      </c>
      <c r="EA267" s="401">
        <v>10905</v>
      </c>
      <c r="EB267" s="401">
        <v>-1020</v>
      </c>
      <c r="EC267" s="401">
        <v>45000</v>
      </c>
      <c r="ED267" s="401">
        <v>0</v>
      </c>
      <c r="EE267" s="401">
        <v>1136476</v>
      </c>
      <c r="EF267" s="401">
        <v>125808.3743</v>
      </c>
      <c r="EG267" s="401">
        <v>1290267</v>
      </c>
      <c r="EH267" s="401">
        <v>0</v>
      </c>
      <c r="EI267" s="401">
        <v>1390267</v>
      </c>
      <c r="EJ267" s="401">
        <v>0</v>
      </c>
    </row>
    <row r="268" spans="1:140" x14ac:dyDescent="0.35">
      <c r="A268" s="398" t="s">
        <v>1057</v>
      </c>
      <c r="B268" s="401">
        <v>1125</v>
      </c>
      <c r="C268" s="401">
        <v>0</v>
      </c>
      <c r="D268" s="401">
        <v>0</v>
      </c>
      <c r="E268" s="401">
        <v>0</v>
      </c>
      <c r="F268" s="401">
        <v>0</v>
      </c>
      <c r="G268" s="401">
        <v>0</v>
      </c>
      <c r="H268" s="401">
        <v>12000</v>
      </c>
      <c r="I268" s="401">
        <v>0</v>
      </c>
      <c r="J268" s="401">
        <v>0</v>
      </c>
      <c r="K268" s="401">
        <v>30</v>
      </c>
      <c r="L268" s="401">
        <v>0</v>
      </c>
      <c r="M268" s="401">
        <v>0</v>
      </c>
      <c r="N268" s="401">
        <v>8492</v>
      </c>
      <c r="O268" s="401">
        <v>0</v>
      </c>
      <c r="P268" s="401">
        <v>0</v>
      </c>
      <c r="Q268" s="401">
        <v>666</v>
      </c>
      <c r="R268" s="401">
        <v>0</v>
      </c>
      <c r="S268" s="401">
        <v>0</v>
      </c>
      <c r="T268" s="401">
        <v>0</v>
      </c>
      <c r="U268" s="401">
        <v>0</v>
      </c>
      <c r="V268" s="401">
        <v>0</v>
      </c>
      <c r="W268" s="401">
        <v>0</v>
      </c>
      <c r="X268" s="401">
        <v>0</v>
      </c>
      <c r="Y268" s="401">
        <v>0</v>
      </c>
      <c r="Z268" s="401">
        <v>0</v>
      </c>
      <c r="AA268" s="401">
        <v>0</v>
      </c>
      <c r="AB268" s="401">
        <v>0</v>
      </c>
      <c r="AC268" s="401">
        <v>0</v>
      </c>
      <c r="AD268" s="401">
        <v>0</v>
      </c>
      <c r="AE268" s="401">
        <v>0</v>
      </c>
      <c r="AF268" s="401">
        <v>0</v>
      </c>
      <c r="AG268" s="401">
        <v>0</v>
      </c>
      <c r="AH268" s="401">
        <v>0</v>
      </c>
      <c r="AI268" s="401">
        <v>1894</v>
      </c>
      <c r="AJ268" s="401">
        <v>0</v>
      </c>
      <c r="AK268" s="401">
        <v>0</v>
      </c>
      <c r="AL268" s="401">
        <v>400</v>
      </c>
      <c r="AM268" s="401">
        <v>0</v>
      </c>
      <c r="AN268" s="401">
        <v>0</v>
      </c>
      <c r="AO268" s="401">
        <v>5924</v>
      </c>
      <c r="AP268" s="401">
        <v>2350</v>
      </c>
      <c r="AQ268" s="401">
        <v>0</v>
      </c>
      <c r="AR268" s="401">
        <v>20</v>
      </c>
      <c r="AS268" s="401">
        <v>0</v>
      </c>
      <c r="AT268" s="401">
        <v>0</v>
      </c>
      <c r="AU268" s="401">
        <v>776</v>
      </c>
      <c r="AV268" s="401">
        <v>0</v>
      </c>
      <c r="AW268" s="401">
        <v>0</v>
      </c>
      <c r="AX268" s="401">
        <v>180</v>
      </c>
      <c r="AY268" s="401">
        <v>0</v>
      </c>
      <c r="AZ268" s="401">
        <v>0</v>
      </c>
      <c r="BA268" s="401">
        <v>0</v>
      </c>
      <c r="BB268" s="401">
        <v>0</v>
      </c>
      <c r="BC268" s="401">
        <v>0</v>
      </c>
      <c r="BD268" s="401">
        <v>0</v>
      </c>
      <c r="BE268" s="401">
        <v>0</v>
      </c>
      <c r="BF268" s="401">
        <v>0</v>
      </c>
      <c r="BG268" s="401">
        <v>200</v>
      </c>
      <c r="BH268" s="401">
        <v>0</v>
      </c>
      <c r="BI268" s="401">
        <v>0</v>
      </c>
      <c r="BJ268" s="401">
        <v>0</v>
      </c>
      <c r="BK268" s="401">
        <v>0</v>
      </c>
      <c r="BL268" s="401">
        <v>0</v>
      </c>
      <c r="BM268" s="401">
        <v>0</v>
      </c>
      <c r="BN268" s="401">
        <v>0</v>
      </c>
      <c r="BO268" s="401">
        <v>0</v>
      </c>
      <c r="BP268" s="401">
        <v>340</v>
      </c>
      <c r="BQ268" s="401">
        <v>0</v>
      </c>
      <c r="BR268" s="401">
        <v>0</v>
      </c>
      <c r="BS268" s="401">
        <v>0</v>
      </c>
      <c r="BT268" s="401">
        <v>0</v>
      </c>
      <c r="BU268" s="401">
        <v>0</v>
      </c>
      <c r="BV268" s="401">
        <v>0</v>
      </c>
      <c r="BW268" s="401">
        <v>0</v>
      </c>
      <c r="BX268" s="401">
        <v>0</v>
      </c>
      <c r="BY268" s="401">
        <v>0</v>
      </c>
      <c r="BZ268" s="401">
        <v>0</v>
      </c>
      <c r="CA268" s="401">
        <v>0</v>
      </c>
      <c r="CB268" s="401">
        <v>0</v>
      </c>
      <c r="CC268" s="401">
        <v>0</v>
      </c>
      <c r="CD268" s="401">
        <v>0</v>
      </c>
      <c r="CE268" s="401">
        <v>95</v>
      </c>
      <c r="CF268" s="401">
        <v>0</v>
      </c>
      <c r="CG268" s="401">
        <v>0</v>
      </c>
      <c r="CH268" s="401">
        <v>266</v>
      </c>
      <c r="CI268" s="401">
        <v>0</v>
      </c>
      <c r="CJ268" s="401">
        <v>0</v>
      </c>
      <c r="CK268" s="401">
        <v>0</v>
      </c>
      <c r="CL268" s="401">
        <v>0</v>
      </c>
      <c r="CM268" s="401">
        <v>0</v>
      </c>
      <c r="CN268" s="401">
        <v>176</v>
      </c>
      <c r="CO268" s="401">
        <v>0</v>
      </c>
      <c r="CP268" s="401">
        <v>0</v>
      </c>
      <c r="CQ268" s="401">
        <v>0</v>
      </c>
      <c r="CR268" s="401">
        <v>0</v>
      </c>
      <c r="CS268" s="401">
        <v>0</v>
      </c>
      <c r="CT268" s="401">
        <v>0</v>
      </c>
      <c r="CU268" s="401">
        <v>0</v>
      </c>
      <c r="CV268" s="401">
        <v>0</v>
      </c>
      <c r="CW268" s="401">
        <v>10925</v>
      </c>
      <c r="CX268" s="401">
        <v>0</v>
      </c>
      <c r="CY268" s="401">
        <v>0</v>
      </c>
      <c r="CZ268" s="401">
        <v>4420</v>
      </c>
      <c r="DA268" s="401">
        <v>0</v>
      </c>
      <c r="DB268" s="401">
        <v>0</v>
      </c>
      <c r="DC268" s="401">
        <v>0</v>
      </c>
      <c r="DD268" s="401">
        <v>0</v>
      </c>
      <c r="DE268" s="401">
        <v>0</v>
      </c>
      <c r="DF268" s="401">
        <v>0</v>
      </c>
      <c r="DG268" s="401">
        <v>0</v>
      </c>
      <c r="DH268" s="401">
        <v>0</v>
      </c>
      <c r="DI268" s="401">
        <v>2357</v>
      </c>
      <c r="DJ268" s="401">
        <v>0</v>
      </c>
      <c r="DK268" s="401">
        <v>1671</v>
      </c>
      <c r="DL268" s="401">
        <v>913</v>
      </c>
      <c r="DM268" s="401">
        <v>41781</v>
      </c>
      <c r="DN268" s="401">
        <v>0</v>
      </c>
      <c r="DO268" s="401">
        <v>0</v>
      </c>
      <c r="DP268" s="401">
        <v>0</v>
      </c>
      <c r="DQ268" s="401">
        <v>0</v>
      </c>
      <c r="DR268" s="401">
        <v>24229</v>
      </c>
      <c r="DS268" s="401">
        <v>3845</v>
      </c>
      <c r="DT268" s="401">
        <v>0</v>
      </c>
      <c r="DU268" s="401">
        <v>67256</v>
      </c>
      <c r="DV268" s="401">
        <v>0</v>
      </c>
      <c r="DW268" s="401">
        <v>411143</v>
      </c>
      <c r="DX268" s="401">
        <v>66100</v>
      </c>
      <c r="DY268" s="401">
        <v>223346</v>
      </c>
      <c r="DZ268" s="401">
        <v>-23112</v>
      </c>
      <c r="EA268" s="401">
        <v>17616</v>
      </c>
      <c r="EB268" s="401">
        <v>-2223</v>
      </c>
      <c r="EC268" s="401">
        <v>38192</v>
      </c>
      <c r="ED268" s="401">
        <v>-15027</v>
      </c>
      <c r="EE268" s="401">
        <v>240962</v>
      </c>
      <c r="EF268" s="401">
        <v>-25335</v>
      </c>
      <c r="EG268" s="401">
        <v>460000</v>
      </c>
      <c r="EH268" s="401">
        <v>100000</v>
      </c>
      <c r="EI268" s="401">
        <v>580000</v>
      </c>
      <c r="EJ268" s="401">
        <v>80000</v>
      </c>
    </row>
    <row r="269" spans="1:140" x14ac:dyDescent="0.35">
      <c r="A269" s="398" t="s">
        <v>1096</v>
      </c>
      <c r="B269" s="401">
        <v>3160.46056</v>
      </c>
      <c r="C269" s="401">
        <v>0</v>
      </c>
      <c r="D269" s="401">
        <v>0</v>
      </c>
      <c r="E269" s="401">
        <v>0</v>
      </c>
      <c r="F269" s="401">
        <v>0</v>
      </c>
      <c r="G269" s="401">
        <v>0</v>
      </c>
      <c r="H269" s="401">
        <v>21130.980909999998</v>
      </c>
      <c r="I269" s="401">
        <v>0</v>
      </c>
      <c r="J269" s="401">
        <v>0</v>
      </c>
      <c r="K269" s="401">
        <v>358.31261000000001</v>
      </c>
      <c r="L269" s="401">
        <v>10</v>
      </c>
      <c r="M269" s="401">
        <v>0</v>
      </c>
      <c r="N269" s="401">
        <v>18590.140790000001</v>
      </c>
      <c r="O269" s="401">
        <v>0</v>
      </c>
      <c r="P269" s="401">
        <v>0</v>
      </c>
      <c r="Q269" s="401">
        <v>0</v>
      </c>
      <c r="R269" s="401">
        <v>0</v>
      </c>
      <c r="S269" s="401">
        <v>0</v>
      </c>
      <c r="T269" s="401">
        <v>0</v>
      </c>
      <c r="U269" s="401">
        <v>0</v>
      </c>
      <c r="V269" s="401">
        <v>0</v>
      </c>
      <c r="W269" s="401">
        <v>461.26</v>
      </c>
      <c r="X269" s="401">
        <v>0</v>
      </c>
      <c r="Y269" s="401">
        <v>0</v>
      </c>
      <c r="Z269" s="401">
        <v>0</v>
      </c>
      <c r="AA269" s="401">
        <v>0</v>
      </c>
      <c r="AB269" s="401">
        <v>0</v>
      </c>
      <c r="AC269" s="401">
        <v>0</v>
      </c>
      <c r="AD269" s="401">
        <v>0</v>
      </c>
      <c r="AE269" s="401">
        <v>0</v>
      </c>
      <c r="AF269" s="401">
        <v>0</v>
      </c>
      <c r="AG269" s="401">
        <v>0</v>
      </c>
      <c r="AH269" s="401">
        <v>0</v>
      </c>
      <c r="AI269" s="401">
        <v>4786.3</v>
      </c>
      <c r="AJ269" s="401">
        <v>0</v>
      </c>
      <c r="AK269" s="401">
        <v>0</v>
      </c>
      <c r="AL269" s="401">
        <v>0</v>
      </c>
      <c r="AM269" s="401">
        <v>0</v>
      </c>
      <c r="AN269" s="401">
        <v>0</v>
      </c>
      <c r="AO269" s="401">
        <v>188058.32466000001</v>
      </c>
      <c r="AP269" s="401">
        <v>47006.4058</v>
      </c>
      <c r="AQ269" s="401">
        <v>7697.8301700000002</v>
      </c>
      <c r="AR269" s="401">
        <v>3250</v>
      </c>
      <c r="AS269" s="401">
        <v>0</v>
      </c>
      <c r="AT269" s="401">
        <v>0</v>
      </c>
      <c r="AU269" s="401">
        <v>2151.3270000000002</v>
      </c>
      <c r="AV269" s="401">
        <v>0</v>
      </c>
      <c r="AW269" s="401">
        <v>0</v>
      </c>
      <c r="AX269" s="401">
        <v>2061.2871</v>
      </c>
      <c r="AY269" s="401">
        <v>0</v>
      </c>
      <c r="AZ269" s="401">
        <v>0</v>
      </c>
      <c r="BA269" s="401">
        <v>0</v>
      </c>
      <c r="BB269" s="401">
        <v>0</v>
      </c>
      <c r="BC269" s="401">
        <v>0</v>
      </c>
      <c r="BD269" s="401">
        <v>1616.3747800000001</v>
      </c>
      <c r="BE269" s="401">
        <v>0</v>
      </c>
      <c r="BF269" s="401">
        <v>0</v>
      </c>
      <c r="BG269" s="401">
        <v>674.00400000000002</v>
      </c>
      <c r="BH269" s="401">
        <v>0</v>
      </c>
      <c r="BI269" s="401">
        <v>0</v>
      </c>
      <c r="BJ269" s="401">
        <v>0</v>
      </c>
      <c r="BK269" s="401">
        <v>0</v>
      </c>
      <c r="BL269" s="401">
        <v>0</v>
      </c>
      <c r="BM269" s="401">
        <v>0</v>
      </c>
      <c r="BN269" s="401">
        <v>0</v>
      </c>
      <c r="BO269" s="401">
        <v>0</v>
      </c>
      <c r="BP269" s="401">
        <v>0</v>
      </c>
      <c r="BQ269" s="401">
        <v>0</v>
      </c>
      <c r="BR269" s="401">
        <v>0</v>
      </c>
      <c r="BS269" s="401">
        <v>0</v>
      </c>
      <c r="BT269" s="401">
        <v>0</v>
      </c>
      <c r="BU269" s="401">
        <v>0</v>
      </c>
      <c r="BV269" s="401">
        <v>7.234</v>
      </c>
      <c r="BW269" s="401">
        <v>0</v>
      </c>
      <c r="BX269" s="401">
        <v>0</v>
      </c>
      <c r="BY269" s="401">
        <v>0</v>
      </c>
      <c r="BZ269" s="401">
        <v>0</v>
      </c>
      <c r="CA269" s="401">
        <v>0</v>
      </c>
      <c r="CB269" s="401">
        <v>0</v>
      </c>
      <c r="CC269" s="401">
        <v>0</v>
      </c>
      <c r="CD269" s="401">
        <v>0</v>
      </c>
      <c r="CE269" s="401">
        <v>2848.3510000000001</v>
      </c>
      <c r="CF269" s="401">
        <v>0</v>
      </c>
      <c r="CG269" s="401">
        <v>0</v>
      </c>
      <c r="CH269" s="401">
        <v>0</v>
      </c>
      <c r="CI269" s="401">
        <v>0</v>
      </c>
      <c r="CJ269" s="401">
        <v>0</v>
      </c>
      <c r="CK269" s="401">
        <v>0</v>
      </c>
      <c r="CL269" s="401">
        <v>0</v>
      </c>
      <c r="CM269" s="401">
        <v>0</v>
      </c>
      <c r="CN269" s="401">
        <v>0</v>
      </c>
      <c r="CO269" s="401">
        <v>0</v>
      </c>
      <c r="CP269" s="401">
        <v>0</v>
      </c>
      <c r="CQ269" s="401">
        <v>0</v>
      </c>
      <c r="CR269" s="401">
        <v>0</v>
      </c>
      <c r="CS269" s="401">
        <v>0</v>
      </c>
      <c r="CT269" s="401">
        <v>94.204999999999998</v>
      </c>
      <c r="CU269" s="401">
        <v>0</v>
      </c>
      <c r="CV269" s="401">
        <v>0</v>
      </c>
      <c r="CW269" s="401">
        <v>0</v>
      </c>
      <c r="CX269" s="401">
        <v>0</v>
      </c>
      <c r="CY269" s="401">
        <v>0</v>
      </c>
      <c r="CZ269" s="401">
        <v>10151.34036</v>
      </c>
      <c r="DA269" s="401">
        <v>0</v>
      </c>
      <c r="DB269" s="401">
        <v>0</v>
      </c>
      <c r="DC269" s="401">
        <v>0</v>
      </c>
      <c r="DD269" s="401">
        <v>0</v>
      </c>
      <c r="DE269" s="401">
        <v>0</v>
      </c>
      <c r="DF269" s="401">
        <v>0</v>
      </c>
      <c r="DG269" s="401">
        <v>0</v>
      </c>
      <c r="DH269" s="401">
        <v>0</v>
      </c>
      <c r="DI269" s="401">
        <v>3589.1824799999999</v>
      </c>
      <c r="DJ269" s="401">
        <v>0</v>
      </c>
      <c r="DK269" s="401">
        <v>0</v>
      </c>
      <c r="DL269" s="401">
        <v>1087.2550000000001</v>
      </c>
      <c r="DM269" s="401">
        <v>0</v>
      </c>
      <c r="DN269" s="401">
        <v>0</v>
      </c>
      <c r="DO269" s="401">
        <v>0</v>
      </c>
      <c r="DP269" s="401">
        <v>0</v>
      </c>
      <c r="DQ269" s="401">
        <v>0</v>
      </c>
      <c r="DR269" s="401">
        <v>80952.765910000002</v>
      </c>
      <c r="DS269" s="401">
        <v>1841.87186</v>
      </c>
      <c r="DT269" s="401">
        <v>36615.264660000001</v>
      </c>
      <c r="DU269" s="401">
        <v>199299.74101</v>
      </c>
      <c r="DV269" s="401">
        <v>0</v>
      </c>
      <c r="DW269" s="401">
        <v>1442111.7409999999</v>
      </c>
      <c r="DX269" s="401">
        <v>180193.74101</v>
      </c>
      <c r="DY269" s="401">
        <v>1032023.4471</v>
      </c>
      <c r="DZ269" s="401">
        <v>218266.66667000001</v>
      </c>
      <c r="EA269" s="401">
        <v>0</v>
      </c>
      <c r="EB269" s="401">
        <v>0</v>
      </c>
      <c r="EC269" s="401">
        <v>20000</v>
      </c>
      <c r="ED269" s="401">
        <v>-20000</v>
      </c>
      <c r="EE269" s="401">
        <v>1032023.4471</v>
      </c>
      <c r="EF269" s="401">
        <v>218266.66667000001</v>
      </c>
      <c r="EG269" s="401">
        <v>1500000</v>
      </c>
      <c r="EH269" s="401">
        <v>0</v>
      </c>
      <c r="EI269" s="401">
        <v>1700000</v>
      </c>
      <c r="EJ269" s="401">
        <v>0</v>
      </c>
    </row>
    <row r="270" spans="1:140" x14ac:dyDescent="0.35">
      <c r="A270" s="398" t="s">
        <v>1111</v>
      </c>
      <c r="B270" s="401">
        <v>7053</v>
      </c>
      <c r="C270" s="401">
        <v>0</v>
      </c>
      <c r="D270" s="401">
        <v>0</v>
      </c>
      <c r="E270" s="401">
        <v>569</v>
      </c>
      <c r="F270" s="401">
        <v>0</v>
      </c>
      <c r="G270" s="401">
        <v>0</v>
      </c>
      <c r="H270" s="401">
        <v>7705</v>
      </c>
      <c r="I270" s="401">
        <v>0</v>
      </c>
      <c r="J270" s="401">
        <v>0</v>
      </c>
      <c r="K270" s="401">
        <v>5662</v>
      </c>
      <c r="L270" s="401">
        <v>0</v>
      </c>
      <c r="M270" s="401">
        <v>0</v>
      </c>
      <c r="N270" s="401">
        <v>3275</v>
      </c>
      <c r="O270" s="401">
        <v>0</v>
      </c>
      <c r="P270" s="401">
        <v>0</v>
      </c>
      <c r="Q270" s="401">
        <v>225</v>
      </c>
      <c r="R270" s="401">
        <v>0</v>
      </c>
      <c r="S270" s="401">
        <v>0</v>
      </c>
      <c r="T270" s="401">
        <v>0</v>
      </c>
      <c r="U270" s="401">
        <v>0</v>
      </c>
      <c r="V270" s="401">
        <v>0</v>
      </c>
      <c r="W270" s="401">
        <v>0</v>
      </c>
      <c r="X270" s="401">
        <v>0</v>
      </c>
      <c r="Y270" s="401">
        <v>0</v>
      </c>
      <c r="Z270" s="401">
        <v>0</v>
      </c>
      <c r="AA270" s="401">
        <v>0</v>
      </c>
      <c r="AB270" s="401">
        <v>0</v>
      </c>
      <c r="AC270" s="401">
        <v>0</v>
      </c>
      <c r="AD270" s="401">
        <v>0</v>
      </c>
      <c r="AE270" s="401">
        <v>0</v>
      </c>
      <c r="AF270" s="401">
        <v>0</v>
      </c>
      <c r="AG270" s="401">
        <v>0</v>
      </c>
      <c r="AH270" s="401">
        <v>0</v>
      </c>
      <c r="AI270" s="401">
        <v>18245</v>
      </c>
      <c r="AJ270" s="401">
        <v>2000</v>
      </c>
      <c r="AK270" s="401">
        <v>0</v>
      </c>
      <c r="AL270" s="401">
        <v>0</v>
      </c>
      <c r="AM270" s="401">
        <v>0</v>
      </c>
      <c r="AN270" s="401">
        <v>0</v>
      </c>
      <c r="AO270" s="401">
        <v>23625</v>
      </c>
      <c r="AP270" s="401">
        <v>0</v>
      </c>
      <c r="AQ270" s="401">
        <v>0</v>
      </c>
      <c r="AR270" s="401">
        <v>0</v>
      </c>
      <c r="AS270" s="401">
        <v>0</v>
      </c>
      <c r="AT270" s="401">
        <v>0</v>
      </c>
      <c r="AU270" s="401">
        <v>15728</v>
      </c>
      <c r="AV270" s="401">
        <v>0</v>
      </c>
      <c r="AW270" s="401">
        <v>0</v>
      </c>
      <c r="AX270" s="401">
        <v>2334</v>
      </c>
      <c r="AY270" s="401">
        <v>0</v>
      </c>
      <c r="AZ270" s="401">
        <v>0</v>
      </c>
      <c r="BA270" s="401">
        <v>0</v>
      </c>
      <c r="BB270" s="401">
        <v>0</v>
      </c>
      <c r="BC270" s="401">
        <v>0</v>
      </c>
      <c r="BD270" s="401">
        <v>5606</v>
      </c>
      <c r="BE270" s="401">
        <v>0</v>
      </c>
      <c r="BF270" s="401">
        <v>0</v>
      </c>
      <c r="BG270" s="401">
        <v>450</v>
      </c>
      <c r="BH270" s="401">
        <v>0</v>
      </c>
      <c r="BI270" s="401">
        <v>0</v>
      </c>
      <c r="BJ270" s="401">
        <v>0</v>
      </c>
      <c r="BK270" s="401">
        <v>0</v>
      </c>
      <c r="BL270" s="401">
        <v>0</v>
      </c>
      <c r="BM270" s="401">
        <v>0</v>
      </c>
      <c r="BN270" s="401">
        <v>0</v>
      </c>
      <c r="BO270" s="401">
        <v>0</v>
      </c>
      <c r="BP270" s="401">
        <v>0</v>
      </c>
      <c r="BQ270" s="401">
        <v>0</v>
      </c>
      <c r="BR270" s="401">
        <v>0</v>
      </c>
      <c r="BS270" s="401">
        <v>0</v>
      </c>
      <c r="BT270" s="401">
        <v>0</v>
      </c>
      <c r="BU270" s="401">
        <v>0</v>
      </c>
      <c r="BV270" s="401">
        <v>0</v>
      </c>
      <c r="BW270" s="401">
        <v>0</v>
      </c>
      <c r="BX270" s="401">
        <v>0</v>
      </c>
      <c r="BY270" s="401">
        <v>0</v>
      </c>
      <c r="BZ270" s="401">
        <v>0</v>
      </c>
      <c r="CA270" s="401">
        <v>0</v>
      </c>
      <c r="CB270" s="401">
        <v>0</v>
      </c>
      <c r="CC270" s="401">
        <v>0</v>
      </c>
      <c r="CD270" s="401">
        <v>0</v>
      </c>
      <c r="CE270" s="401">
        <v>0</v>
      </c>
      <c r="CF270" s="401">
        <v>0</v>
      </c>
      <c r="CG270" s="401">
        <v>0</v>
      </c>
      <c r="CH270" s="401">
        <v>0</v>
      </c>
      <c r="CI270" s="401">
        <v>0</v>
      </c>
      <c r="CJ270" s="401">
        <v>0</v>
      </c>
      <c r="CK270" s="401">
        <v>0</v>
      </c>
      <c r="CL270" s="401">
        <v>0</v>
      </c>
      <c r="CM270" s="401">
        <v>0</v>
      </c>
      <c r="CN270" s="401">
        <v>0</v>
      </c>
      <c r="CO270" s="401">
        <v>0</v>
      </c>
      <c r="CP270" s="401">
        <v>0</v>
      </c>
      <c r="CQ270" s="401">
        <v>0</v>
      </c>
      <c r="CR270" s="401">
        <v>0</v>
      </c>
      <c r="CS270" s="401">
        <v>0</v>
      </c>
      <c r="CT270" s="401">
        <v>0</v>
      </c>
      <c r="CU270" s="401">
        <v>0</v>
      </c>
      <c r="CV270" s="401">
        <v>0</v>
      </c>
      <c r="CW270" s="401">
        <v>26100</v>
      </c>
      <c r="CX270" s="401">
        <v>0</v>
      </c>
      <c r="CY270" s="401">
        <v>0</v>
      </c>
      <c r="CZ270" s="401">
        <v>0</v>
      </c>
      <c r="DA270" s="401">
        <v>0</v>
      </c>
      <c r="DB270" s="401">
        <v>0</v>
      </c>
      <c r="DC270" s="401">
        <v>0</v>
      </c>
      <c r="DD270" s="401">
        <v>0</v>
      </c>
      <c r="DE270" s="401">
        <v>0</v>
      </c>
      <c r="DF270" s="401">
        <v>0</v>
      </c>
      <c r="DG270" s="401">
        <v>0</v>
      </c>
      <c r="DH270" s="401">
        <v>0</v>
      </c>
      <c r="DI270" s="401">
        <v>3290</v>
      </c>
      <c r="DJ270" s="401">
        <v>0</v>
      </c>
      <c r="DK270" s="401">
        <v>0</v>
      </c>
      <c r="DL270" s="401">
        <v>9213</v>
      </c>
      <c r="DM270" s="401">
        <v>0</v>
      </c>
      <c r="DN270" s="401">
        <v>0</v>
      </c>
      <c r="DO270" s="401">
        <v>0</v>
      </c>
      <c r="DP270" s="401">
        <v>0</v>
      </c>
      <c r="DQ270" s="401">
        <v>0</v>
      </c>
      <c r="DR270" s="401">
        <v>38775</v>
      </c>
      <c r="DS270" s="401">
        <v>69098</v>
      </c>
      <c r="DT270" s="401">
        <v>16083</v>
      </c>
      <c r="DU270" s="401">
        <v>7124</v>
      </c>
      <c r="DV270" s="401">
        <v>0</v>
      </c>
      <c r="DW270" s="401">
        <v>38324</v>
      </c>
      <c r="DX270" s="401">
        <v>5924</v>
      </c>
      <c r="DY270" s="401">
        <v>7100</v>
      </c>
      <c r="DZ270" s="401">
        <v>3500</v>
      </c>
      <c r="EA270" s="401">
        <v>27600</v>
      </c>
      <c r="EB270" s="401">
        <v>-1200</v>
      </c>
      <c r="EC270" s="401">
        <v>243100</v>
      </c>
      <c r="ED270" s="401">
        <v>-96900</v>
      </c>
      <c r="EE270" s="401">
        <v>34700</v>
      </c>
      <c r="EF270" s="401">
        <v>2300</v>
      </c>
      <c r="EG270" s="401">
        <v>80000</v>
      </c>
      <c r="EH270" s="401">
        <v>0</v>
      </c>
      <c r="EI270" s="401">
        <v>80000</v>
      </c>
      <c r="EJ270" s="401">
        <v>0</v>
      </c>
    </row>
    <row r="271" spans="1:140" x14ac:dyDescent="0.35">
      <c r="A271" s="398" t="s">
        <v>1154</v>
      </c>
      <c r="B271" s="401">
        <v>7711</v>
      </c>
      <c r="C271" s="401">
        <v>0</v>
      </c>
      <c r="D271" s="401">
        <v>0</v>
      </c>
      <c r="E271" s="401">
        <v>4450</v>
      </c>
      <c r="F271" s="401">
        <v>0</v>
      </c>
      <c r="G271" s="401">
        <v>0</v>
      </c>
      <c r="H271" s="401">
        <v>56</v>
      </c>
      <c r="I271" s="401">
        <v>0</v>
      </c>
      <c r="J271" s="401">
        <v>0</v>
      </c>
      <c r="K271" s="401">
        <v>0</v>
      </c>
      <c r="L271" s="401">
        <v>0</v>
      </c>
      <c r="M271" s="401">
        <v>0</v>
      </c>
      <c r="N271" s="401">
        <v>6629</v>
      </c>
      <c r="O271" s="401">
        <v>0</v>
      </c>
      <c r="P271" s="401">
        <v>0</v>
      </c>
      <c r="Q271" s="401">
        <v>0</v>
      </c>
      <c r="R271" s="401">
        <v>0</v>
      </c>
      <c r="S271" s="401">
        <v>0</v>
      </c>
      <c r="T271" s="401">
        <v>0</v>
      </c>
      <c r="U271" s="401">
        <v>0</v>
      </c>
      <c r="V271" s="401">
        <v>0</v>
      </c>
      <c r="W271" s="401">
        <v>0</v>
      </c>
      <c r="X271" s="401">
        <v>0</v>
      </c>
      <c r="Y271" s="401">
        <v>0</v>
      </c>
      <c r="Z271" s="401">
        <v>0</v>
      </c>
      <c r="AA271" s="401">
        <v>0</v>
      </c>
      <c r="AB271" s="401">
        <v>0</v>
      </c>
      <c r="AC271" s="401">
        <v>0</v>
      </c>
      <c r="AD271" s="401">
        <v>0</v>
      </c>
      <c r="AE271" s="401">
        <v>0</v>
      </c>
      <c r="AF271" s="401">
        <v>0</v>
      </c>
      <c r="AG271" s="401">
        <v>0</v>
      </c>
      <c r="AH271" s="401">
        <v>0</v>
      </c>
      <c r="AI271" s="401">
        <v>1964</v>
      </c>
      <c r="AJ271" s="401">
        <v>1047</v>
      </c>
      <c r="AK271" s="401">
        <v>0</v>
      </c>
      <c r="AL271" s="401">
        <v>0</v>
      </c>
      <c r="AM271" s="401">
        <v>0</v>
      </c>
      <c r="AN271" s="401">
        <v>0</v>
      </c>
      <c r="AO271" s="401">
        <v>269107</v>
      </c>
      <c r="AP271" s="401">
        <v>300</v>
      </c>
      <c r="AQ271" s="401">
        <v>51847</v>
      </c>
      <c r="AR271" s="401">
        <v>0</v>
      </c>
      <c r="AS271" s="401">
        <v>0</v>
      </c>
      <c r="AT271" s="401">
        <v>0</v>
      </c>
      <c r="AU271" s="401">
        <v>2155</v>
      </c>
      <c r="AV271" s="401">
        <v>0</v>
      </c>
      <c r="AW271" s="401">
        <v>0</v>
      </c>
      <c r="AX271" s="401">
        <v>2736</v>
      </c>
      <c r="AY271" s="401">
        <v>0</v>
      </c>
      <c r="AZ271" s="401">
        <v>0</v>
      </c>
      <c r="BA271" s="401">
        <v>0</v>
      </c>
      <c r="BB271" s="401">
        <v>0</v>
      </c>
      <c r="BC271" s="401">
        <v>0</v>
      </c>
      <c r="BD271" s="401">
        <v>0</v>
      </c>
      <c r="BE271" s="401">
        <v>0</v>
      </c>
      <c r="BF271" s="401">
        <v>0</v>
      </c>
      <c r="BG271" s="401">
        <v>500</v>
      </c>
      <c r="BH271" s="401">
        <v>0</v>
      </c>
      <c r="BI271" s="401">
        <v>0</v>
      </c>
      <c r="BJ271" s="401">
        <v>0</v>
      </c>
      <c r="BK271" s="401">
        <v>0</v>
      </c>
      <c r="BL271" s="401">
        <v>0</v>
      </c>
      <c r="BM271" s="401">
        <v>0</v>
      </c>
      <c r="BN271" s="401">
        <v>0</v>
      </c>
      <c r="BO271" s="401">
        <v>0</v>
      </c>
      <c r="BP271" s="401">
        <v>0</v>
      </c>
      <c r="BQ271" s="401">
        <v>0</v>
      </c>
      <c r="BR271" s="401">
        <v>0</v>
      </c>
      <c r="BS271" s="401">
        <v>0</v>
      </c>
      <c r="BT271" s="401">
        <v>0</v>
      </c>
      <c r="BU271" s="401">
        <v>0</v>
      </c>
      <c r="BV271" s="401">
        <v>75</v>
      </c>
      <c r="BW271" s="401">
        <v>0</v>
      </c>
      <c r="BX271" s="401">
        <v>0</v>
      </c>
      <c r="BY271" s="401">
        <v>0</v>
      </c>
      <c r="BZ271" s="401">
        <v>0</v>
      </c>
      <c r="CA271" s="401">
        <v>0</v>
      </c>
      <c r="CB271" s="401">
        <v>0</v>
      </c>
      <c r="CC271" s="401">
        <v>0</v>
      </c>
      <c r="CD271" s="401">
        <v>0</v>
      </c>
      <c r="CE271" s="401">
        <v>0</v>
      </c>
      <c r="CF271" s="401">
        <v>0</v>
      </c>
      <c r="CG271" s="401">
        <v>0</v>
      </c>
      <c r="CH271" s="401">
        <v>0</v>
      </c>
      <c r="CI271" s="401">
        <v>0</v>
      </c>
      <c r="CJ271" s="401">
        <v>0</v>
      </c>
      <c r="CK271" s="401">
        <v>0</v>
      </c>
      <c r="CL271" s="401">
        <v>0</v>
      </c>
      <c r="CM271" s="401">
        <v>0</v>
      </c>
      <c r="CN271" s="401">
        <v>856</v>
      </c>
      <c r="CO271" s="401">
        <v>0</v>
      </c>
      <c r="CP271" s="401">
        <v>0</v>
      </c>
      <c r="CQ271" s="401">
        <v>0</v>
      </c>
      <c r="CR271" s="401">
        <v>0</v>
      </c>
      <c r="CS271" s="401">
        <v>0</v>
      </c>
      <c r="CT271" s="401">
        <v>60</v>
      </c>
      <c r="CU271" s="401">
        <v>0</v>
      </c>
      <c r="CV271" s="401">
        <v>0</v>
      </c>
      <c r="CW271" s="401">
        <v>1691</v>
      </c>
      <c r="CX271" s="401">
        <v>0</v>
      </c>
      <c r="CY271" s="401">
        <v>0</v>
      </c>
      <c r="CZ271" s="401">
        <v>0</v>
      </c>
      <c r="DA271" s="401">
        <v>0</v>
      </c>
      <c r="DB271" s="401">
        <v>0</v>
      </c>
      <c r="DC271" s="401">
        <v>0</v>
      </c>
      <c r="DD271" s="401">
        <v>0</v>
      </c>
      <c r="DE271" s="401">
        <v>0</v>
      </c>
      <c r="DF271" s="401">
        <v>0</v>
      </c>
      <c r="DG271" s="401">
        <v>0</v>
      </c>
      <c r="DH271" s="401">
        <v>0</v>
      </c>
      <c r="DI271" s="401">
        <v>1495</v>
      </c>
      <c r="DJ271" s="401">
        <v>0</v>
      </c>
      <c r="DK271" s="401">
        <v>0</v>
      </c>
      <c r="DL271" s="401">
        <v>1700</v>
      </c>
      <c r="DM271" s="401">
        <v>0</v>
      </c>
      <c r="DN271" s="401">
        <v>0</v>
      </c>
      <c r="DO271" s="401">
        <v>0</v>
      </c>
      <c r="DP271" s="401">
        <v>0</v>
      </c>
      <c r="DQ271" s="401">
        <v>0</v>
      </c>
      <c r="DR271" s="401">
        <v>51697</v>
      </c>
      <c r="DS271" s="401">
        <v>128352</v>
      </c>
      <c r="DT271" s="401">
        <v>46153</v>
      </c>
      <c r="DU271" s="401">
        <v>76330</v>
      </c>
      <c r="DV271" s="401">
        <v>0</v>
      </c>
      <c r="DW271" s="401">
        <v>667047</v>
      </c>
      <c r="DX271" s="401">
        <v>-21586</v>
      </c>
      <c r="DY271" s="401">
        <v>294281.25062000001</v>
      </c>
      <c r="DZ271" s="401">
        <v>-20683.59375</v>
      </c>
      <c r="EA271" s="401">
        <v>40382.725030000001</v>
      </c>
      <c r="EB271" s="401">
        <v>-2324.9326599999999</v>
      </c>
      <c r="EC271" s="401">
        <v>59848</v>
      </c>
      <c r="ED271" s="401">
        <v>-380414.50400000002</v>
      </c>
      <c r="EE271" s="401">
        <v>334663.97564999998</v>
      </c>
      <c r="EF271" s="401">
        <v>-23008.526409999999</v>
      </c>
      <c r="EG271" s="401">
        <v>686534.25366000005</v>
      </c>
      <c r="EH271" s="401">
        <v>40609.219349999999</v>
      </c>
      <c r="EI271" s="401">
        <v>786534.25366000005</v>
      </c>
      <c r="EJ271" s="401">
        <v>-2098.4383400000002</v>
      </c>
    </row>
    <row r="272" spans="1:140" x14ac:dyDescent="0.35">
      <c r="A272" s="398" t="s">
        <v>1226</v>
      </c>
      <c r="B272" s="401">
        <v>5882</v>
      </c>
      <c r="C272" s="401">
        <v>0</v>
      </c>
      <c r="D272" s="401">
        <v>1825</v>
      </c>
      <c r="E272" s="401">
        <v>0</v>
      </c>
      <c r="F272" s="401">
        <v>0</v>
      </c>
      <c r="G272" s="401">
        <v>0</v>
      </c>
      <c r="H272" s="401">
        <v>2894</v>
      </c>
      <c r="I272" s="401">
        <v>0</v>
      </c>
      <c r="J272" s="401">
        <v>0</v>
      </c>
      <c r="K272" s="401">
        <v>95</v>
      </c>
      <c r="L272" s="401">
        <v>0</v>
      </c>
      <c r="M272" s="401">
        <v>6100</v>
      </c>
      <c r="N272" s="401">
        <v>19103</v>
      </c>
      <c r="O272" s="401">
        <v>0</v>
      </c>
      <c r="P272" s="401">
        <v>0</v>
      </c>
      <c r="Q272" s="401">
        <v>1662</v>
      </c>
      <c r="R272" s="401">
        <v>0</v>
      </c>
      <c r="S272" s="401">
        <v>0</v>
      </c>
      <c r="T272" s="401">
        <v>0</v>
      </c>
      <c r="U272" s="401">
        <v>0</v>
      </c>
      <c r="V272" s="401">
        <v>0</v>
      </c>
      <c r="W272" s="401">
        <v>36</v>
      </c>
      <c r="X272" s="401">
        <v>0</v>
      </c>
      <c r="Y272" s="401">
        <v>0</v>
      </c>
      <c r="Z272" s="401">
        <v>0</v>
      </c>
      <c r="AA272" s="401">
        <v>0</v>
      </c>
      <c r="AB272" s="401">
        <v>0</v>
      </c>
      <c r="AC272" s="401">
        <v>0</v>
      </c>
      <c r="AD272" s="401">
        <v>0</v>
      </c>
      <c r="AE272" s="401">
        <v>0</v>
      </c>
      <c r="AF272" s="401">
        <v>0</v>
      </c>
      <c r="AG272" s="401">
        <v>0</v>
      </c>
      <c r="AH272" s="401">
        <v>0</v>
      </c>
      <c r="AI272" s="401">
        <v>0</v>
      </c>
      <c r="AJ272" s="401">
        <v>0</v>
      </c>
      <c r="AK272" s="401">
        <v>3100</v>
      </c>
      <c r="AL272" s="401">
        <v>0</v>
      </c>
      <c r="AM272" s="401">
        <v>0</v>
      </c>
      <c r="AN272" s="401">
        <v>0</v>
      </c>
      <c r="AO272" s="401">
        <v>57235</v>
      </c>
      <c r="AP272" s="401">
        <v>3335</v>
      </c>
      <c r="AQ272" s="401">
        <v>14005</v>
      </c>
      <c r="AR272" s="401">
        <v>1042</v>
      </c>
      <c r="AS272" s="401">
        <v>0</v>
      </c>
      <c r="AT272" s="401">
        <v>0</v>
      </c>
      <c r="AU272" s="401">
        <v>1241</v>
      </c>
      <c r="AV272" s="401">
        <v>0</v>
      </c>
      <c r="AW272" s="401">
        <v>4575</v>
      </c>
      <c r="AX272" s="401">
        <v>0</v>
      </c>
      <c r="AY272" s="401">
        <v>0</v>
      </c>
      <c r="AZ272" s="401">
        <v>0</v>
      </c>
      <c r="BA272" s="401">
        <v>0</v>
      </c>
      <c r="BB272" s="401">
        <v>0</v>
      </c>
      <c r="BC272" s="401">
        <v>0</v>
      </c>
      <c r="BD272" s="401">
        <v>1910</v>
      </c>
      <c r="BE272" s="401">
        <v>0</v>
      </c>
      <c r="BF272" s="401">
        <v>0</v>
      </c>
      <c r="BG272" s="401">
        <v>0</v>
      </c>
      <c r="BH272" s="401">
        <v>0</v>
      </c>
      <c r="BI272" s="401">
        <v>2900</v>
      </c>
      <c r="BJ272" s="401">
        <v>0</v>
      </c>
      <c r="BK272" s="401">
        <v>0</v>
      </c>
      <c r="BL272" s="401">
        <v>0</v>
      </c>
      <c r="BM272" s="401">
        <v>0</v>
      </c>
      <c r="BN272" s="401">
        <v>0</v>
      </c>
      <c r="BO272" s="401">
        <v>0</v>
      </c>
      <c r="BP272" s="401">
        <v>0</v>
      </c>
      <c r="BQ272" s="401">
        <v>0</v>
      </c>
      <c r="BR272" s="401">
        <v>0</v>
      </c>
      <c r="BS272" s="401">
        <v>0</v>
      </c>
      <c r="BT272" s="401">
        <v>0</v>
      </c>
      <c r="BU272" s="401">
        <v>0</v>
      </c>
      <c r="BV272" s="401">
        <v>0</v>
      </c>
      <c r="BW272" s="401">
        <v>0</v>
      </c>
      <c r="BX272" s="401">
        <v>200</v>
      </c>
      <c r="BY272" s="401">
        <v>0</v>
      </c>
      <c r="BZ272" s="401">
        <v>0</v>
      </c>
      <c r="CA272" s="401">
        <v>0</v>
      </c>
      <c r="CB272" s="401">
        <v>0</v>
      </c>
      <c r="CC272" s="401">
        <v>0</v>
      </c>
      <c r="CD272" s="401">
        <v>0</v>
      </c>
      <c r="CE272" s="401">
        <v>263</v>
      </c>
      <c r="CF272" s="401">
        <v>0</v>
      </c>
      <c r="CG272" s="401">
        <v>0</v>
      </c>
      <c r="CH272" s="401">
        <v>0</v>
      </c>
      <c r="CI272" s="401">
        <v>0</v>
      </c>
      <c r="CJ272" s="401">
        <v>0</v>
      </c>
      <c r="CK272" s="401">
        <v>0</v>
      </c>
      <c r="CL272" s="401">
        <v>0</v>
      </c>
      <c r="CM272" s="401">
        <v>0</v>
      </c>
      <c r="CN272" s="401">
        <v>1956</v>
      </c>
      <c r="CO272" s="401">
        <v>0</v>
      </c>
      <c r="CP272" s="401">
        <v>0</v>
      </c>
      <c r="CQ272" s="401">
        <v>0</v>
      </c>
      <c r="CR272" s="401">
        <v>0</v>
      </c>
      <c r="CS272" s="401">
        <v>0</v>
      </c>
      <c r="CT272" s="401">
        <v>392</v>
      </c>
      <c r="CU272" s="401">
        <v>0</v>
      </c>
      <c r="CV272" s="401">
        <v>0</v>
      </c>
      <c r="CW272" s="401">
        <v>4390</v>
      </c>
      <c r="CX272" s="401">
        <v>0</v>
      </c>
      <c r="CY272" s="401">
        <v>0</v>
      </c>
      <c r="CZ272" s="401">
        <v>0</v>
      </c>
      <c r="DA272" s="401">
        <v>0</v>
      </c>
      <c r="DB272" s="401">
        <v>0</v>
      </c>
      <c r="DC272" s="401">
        <v>0</v>
      </c>
      <c r="DD272" s="401">
        <v>0</v>
      </c>
      <c r="DE272" s="401">
        <v>0</v>
      </c>
      <c r="DF272" s="401">
        <v>0</v>
      </c>
      <c r="DG272" s="401">
        <v>0</v>
      </c>
      <c r="DH272" s="401">
        <v>0</v>
      </c>
      <c r="DI272" s="401">
        <v>8124</v>
      </c>
      <c r="DJ272" s="401">
        <v>0</v>
      </c>
      <c r="DK272" s="401">
        <v>8841</v>
      </c>
      <c r="DL272" s="401">
        <v>0</v>
      </c>
      <c r="DM272" s="401">
        <v>0</v>
      </c>
      <c r="DN272" s="401">
        <v>15075</v>
      </c>
      <c r="DO272" s="401">
        <v>0</v>
      </c>
      <c r="DP272" s="401">
        <v>0</v>
      </c>
      <c r="DQ272" s="401">
        <v>0</v>
      </c>
      <c r="DR272" s="401">
        <v>28931</v>
      </c>
      <c r="DS272" s="401">
        <v>59534</v>
      </c>
      <c r="DT272" s="401">
        <v>59095</v>
      </c>
      <c r="DU272" s="401">
        <v>0</v>
      </c>
      <c r="DV272" s="401">
        <v>0</v>
      </c>
      <c r="DW272" s="401">
        <v>1710200</v>
      </c>
      <c r="DX272" s="401">
        <v>-27400</v>
      </c>
      <c r="DY272" s="401">
        <v>1287200</v>
      </c>
      <c r="DZ272" s="401">
        <v>7600</v>
      </c>
      <c r="EA272" s="401">
        <v>135300</v>
      </c>
      <c r="EB272" s="401">
        <v>-2600</v>
      </c>
      <c r="EC272" s="401">
        <v>50000</v>
      </c>
      <c r="ED272" s="401">
        <v>0</v>
      </c>
      <c r="EE272" s="401">
        <v>1422500</v>
      </c>
      <c r="EF272" s="401">
        <v>5000</v>
      </c>
      <c r="EG272" s="401">
        <v>1422500</v>
      </c>
      <c r="EH272" s="401">
        <v>-80900</v>
      </c>
      <c r="EI272" s="401">
        <v>1472500</v>
      </c>
      <c r="EJ272" s="401">
        <v>-80900</v>
      </c>
    </row>
    <row r="273" spans="1:140" x14ac:dyDescent="0.35">
      <c r="A273" s="398" t="s">
        <v>1304</v>
      </c>
      <c r="B273" s="401">
        <v>15904.27363</v>
      </c>
      <c r="C273" s="401">
        <v>0</v>
      </c>
      <c r="D273" s="401">
        <v>0</v>
      </c>
      <c r="E273" s="401">
        <v>21523.381000000001</v>
      </c>
      <c r="F273" s="401">
        <v>0</v>
      </c>
      <c r="G273" s="401">
        <v>0</v>
      </c>
      <c r="H273" s="401">
        <v>15731.290999999999</v>
      </c>
      <c r="I273" s="401">
        <v>0</v>
      </c>
      <c r="J273" s="401">
        <v>0</v>
      </c>
      <c r="K273" s="401">
        <v>2550</v>
      </c>
      <c r="L273" s="401">
        <v>0</v>
      </c>
      <c r="M273" s="401">
        <v>0</v>
      </c>
      <c r="N273" s="401">
        <v>30091.665000000001</v>
      </c>
      <c r="O273" s="401">
        <v>0</v>
      </c>
      <c r="P273" s="401">
        <v>0</v>
      </c>
      <c r="Q273" s="401">
        <v>679.28256999999996</v>
      </c>
      <c r="R273" s="401">
        <v>0</v>
      </c>
      <c r="S273" s="401">
        <v>0</v>
      </c>
      <c r="T273" s="401">
        <v>0</v>
      </c>
      <c r="U273" s="401">
        <v>0</v>
      </c>
      <c r="V273" s="401">
        <v>0</v>
      </c>
      <c r="W273" s="401">
        <v>0</v>
      </c>
      <c r="X273" s="401">
        <v>0</v>
      </c>
      <c r="Y273" s="401">
        <v>0</v>
      </c>
      <c r="Z273" s="401">
        <v>0</v>
      </c>
      <c r="AA273" s="401">
        <v>0</v>
      </c>
      <c r="AB273" s="401">
        <v>0</v>
      </c>
      <c r="AC273" s="401">
        <v>0</v>
      </c>
      <c r="AD273" s="401">
        <v>0</v>
      </c>
      <c r="AE273" s="401">
        <v>0</v>
      </c>
      <c r="AF273" s="401">
        <v>0</v>
      </c>
      <c r="AG273" s="401">
        <v>0</v>
      </c>
      <c r="AH273" s="401">
        <v>0</v>
      </c>
      <c r="AI273" s="401">
        <v>2039</v>
      </c>
      <c r="AJ273" s="401">
        <v>0</v>
      </c>
      <c r="AK273" s="401">
        <v>0</v>
      </c>
      <c r="AL273" s="401">
        <v>0</v>
      </c>
      <c r="AM273" s="401">
        <v>0</v>
      </c>
      <c r="AN273" s="401">
        <v>0</v>
      </c>
      <c r="AO273" s="401">
        <v>235824.19946999999</v>
      </c>
      <c r="AP273" s="401">
        <v>3968.2939999999999</v>
      </c>
      <c r="AQ273" s="401">
        <v>7731.3891700000004</v>
      </c>
      <c r="AR273" s="401">
        <v>3499.5</v>
      </c>
      <c r="AS273" s="401">
        <v>0</v>
      </c>
      <c r="AT273" s="401">
        <v>0</v>
      </c>
      <c r="AU273" s="401">
        <v>10830.637280000001</v>
      </c>
      <c r="AV273" s="401">
        <v>0</v>
      </c>
      <c r="AW273" s="401">
        <v>0</v>
      </c>
      <c r="AX273" s="401">
        <v>1605.693</v>
      </c>
      <c r="AY273" s="401">
        <v>0</v>
      </c>
      <c r="AZ273" s="401">
        <v>0</v>
      </c>
      <c r="BA273" s="401">
        <v>0</v>
      </c>
      <c r="BB273" s="401">
        <v>0</v>
      </c>
      <c r="BC273" s="401">
        <v>0</v>
      </c>
      <c r="BD273" s="401">
        <v>202</v>
      </c>
      <c r="BE273" s="401">
        <v>0</v>
      </c>
      <c r="BF273" s="401">
        <v>0</v>
      </c>
      <c r="BG273" s="401">
        <v>1831.203</v>
      </c>
      <c r="BH273" s="401">
        <v>0</v>
      </c>
      <c r="BI273" s="401">
        <v>0</v>
      </c>
      <c r="BJ273" s="401">
        <v>0</v>
      </c>
      <c r="BK273" s="401">
        <v>0</v>
      </c>
      <c r="BL273" s="401">
        <v>0</v>
      </c>
      <c r="BM273" s="401">
        <v>5.1539999999999999</v>
      </c>
      <c r="BN273" s="401">
        <v>0</v>
      </c>
      <c r="BO273" s="401">
        <v>0</v>
      </c>
      <c r="BP273" s="401">
        <v>975.59500000000003</v>
      </c>
      <c r="BQ273" s="401">
        <v>0</v>
      </c>
      <c r="BR273" s="401">
        <v>0</v>
      </c>
      <c r="BS273" s="401">
        <v>0</v>
      </c>
      <c r="BT273" s="401">
        <v>0</v>
      </c>
      <c r="BU273" s="401">
        <v>0</v>
      </c>
      <c r="BV273" s="401">
        <v>0</v>
      </c>
      <c r="BW273" s="401">
        <v>0</v>
      </c>
      <c r="BX273" s="401">
        <v>0</v>
      </c>
      <c r="BY273" s="401">
        <v>0</v>
      </c>
      <c r="BZ273" s="401">
        <v>0</v>
      </c>
      <c r="CA273" s="401">
        <v>0</v>
      </c>
      <c r="CB273" s="401">
        <v>0</v>
      </c>
      <c r="CC273" s="401">
        <v>0</v>
      </c>
      <c r="CD273" s="401">
        <v>0</v>
      </c>
      <c r="CE273" s="401">
        <v>117</v>
      </c>
      <c r="CF273" s="401">
        <v>0</v>
      </c>
      <c r="CG273" s="401">
        <v>0</v>
      </c>
      <c r="CH273" s="401">
        <v>0</v>
      </c>
      <c r="CI273" s="401">
        <v>0</v>
      </c>
      <c r="CJ273" s="401">
        <v>0</v>
      </c>
      <c r="CK273" s="401">
        <v>0</v>
      </c>
      <c r="CL273" s="401">
        <v>0</v>
      </c>
      <c r="CM273" s="401">
        <v>0</v>
      </c>
      <c r="CN273" s="401">
        <v>0</v>
      </c>
      <c r="CO273" s="401">
        <v>0</v>
      </c>
      <c r="CP273" s="401">
        <v>0</v>
      </c>
      <c r="CQ273" s="401">
        <v>0</v>
      </c>
      <c r="CR273" s="401">
        <v>0</v>
      </c>
      <c r="CS273" s="401">
        <v>0</v>
      </c>
      <c r="CT273" s="401">
        <v>0</v>
      </c>
      <c r="CU273" s="401">
        <v>0</v>
      </c>
      <c r="CV273" s="401">
        <v>0</v>
      </c>
      <c r="CW273" s="401">
        <v>21771.934000000001</v>
      </c>
      <c r="CX273" s="401">
        <v>0</v>
      </c>
      <c r="CY273" s="401">
        <v>0</v>
      </c>
      <c r="CZ273" s="401">
        <v>0</v>
      </c>
      <c r="DA273" s="401">
        <v>0</v>
      </c>
      <c r="DB273" s="401">
        <v>0</v>
      </c>
      <c r="DC273" s="401">
        <v>0</v>
      </c>
      <c r="DD273" s="401">
        <v>0</v>
      </c>
      <c r="DE273" s="401">
        <v>0</v>
      </c>
      <c r="DF273" s="401">
        <v>0</v>
      </c>
      <c r="DG273" s="401">
        <v>0</v>
      </c>
      <c r="DH273" s="401">
        <v>0</v>
      </c>
      <c r="DI273" s="401">
        <v>23552.674009999999</v>
      </c>
      <c r="DJ273" s="401">
        <v>0</v>
      </c>
      <c r="DK273" s="401">
        <v>0</v>
      </c>
      <c r="DL273" s="401">
        <v>0</v>
      </c>
      <c r="DM273" s="401">
        <v>24979.836889999999</v>
      </c>
      <c r="DN273" s="401">
        <v>0</v>
      </c>
      <c r="DO273" s="401">
        <v>0</v>
      </c>
      <c r="DP273" s="401">
        <v>0</v>
      </c>
      <c r="DQ273" s="401">
        <v>0</v>
      </c>
      <c r="DR273" s="401">
        <v>95664.706630000001</v>
      </c>
      <c r="DS273" s="401">
        <v>40341.353510000001</v>
      </c>
      <c r="DT273" s="401">
        <v>20068.491569999998</v>
      </c>
      <c r="DU273" s="401">
        <v>261608.06167</v>
      </c>
      <c r="DV273" s="401">
        <v>0</v>
      </c>
      <c r="DW273" s="401">
        <v>1356955.0617</v>
      </c>
      <c r="DX273" s="401">
        <v>228416.06167</v>
      </c>
      <c r="DY273" s="401">
        <v>853569</v>
      </c>
      <c r="DZ273" s="401">
        <v>-15557</v>
      </c>
      <c r="EA273" s="401">
        <v>74959</v>
      </c>
      <c r="EB273" s="401">
        <v>-7209</v>
      </c>
      <c r="EC273" s="401">
        <v>400000</v>
      </c>
      <c r="ED273" s="401">
        <v>-178000</v>
      </c>
      <c r="EE273" s="401">
        <v>928528</v>
      </c>
      <c r="EF273" s="401">
        <v>-22766</v>
      </c>
      <c r="EG273" s="401">
        <v>1121330</v>
      </c>
      <c r="EH273" s="401">
        <v>0</v>
      </c>
      <c r="EI273" s="401">
        <v>1236330</v>
      </c>
      <c r="EJ273" s="401">
        <v>0</v>
      </c>
    </row>
    <row r="274" spans="1:140" x14ac:dyDescent="0.35">
      <c r="A274" s="398" t="s">
        <v>1352</v>
      </c>
      <c r="B274" s="401">
        <v>2757</v>
      </c>
      <c r="C274" s="401">
        <v>0</v>
      </c>
      <c r="D274" s="401">
        <v>0</v>
      </c>
      <c r="E274" s="401">
        <v>7175</v>
      </c>
      <c r="F274" s="401">
        <v>0</v>
      </c>
      <c r="G274" s="401">
        <v>0</v>
      </c>
      <c r="H274" s="401">
        <v>5019</v>
      </c>
      <c r="I274" s="401">
        <v>0</v>
      </c>
      <c r="J274" s="401">
        <v>0</v>
      </c>
      <c r="K274" s="401">
        <v>5770</v>
      </c>
      <c r="L274" s="401">
        <v>0</v>
      </c>
      <c r="M274" s="401">
        <v>0</v>
      </c>
      <c r="N274" s="401">
        <v>93300</v>
      </c>
      <c r="O274" s="401">
        <v>0</v>
      </c>
      <c r="P274" s="401">
        <v>0</v>
      </c>
      <c r="Q274" s="401">
        <v>0</v>
      </c>
      <c r="R274" s="401">
        <v>0</v>
      </c>
      <c r="S274" s="401">
        <v>0</v>
      </c>
      <c r="T274" s="401">
        <v>0</v>
      </c>
      <c r="U274" s="401">
        <v>0</v>
      </c>
      <c r="V274" s="401">
        <v>0</v>
      </c>
      <c r="W274" s="401">
        <v>0</v>
      </c>
      <c r="X274" s="401">
        <v>0</v>
      </c>
      <c r="Y274" s="401">
        <v>0</v>
      </c>
      <c r="Z274" s="401">
        <v>0</v>
      </c>
      <c r="AA274" s="401">
        <v>0</v>
      </c>
      <c r="AB274" s="401">
        <v>0</v>
      </c>
      <c r="AC274" s="401">
        <v>0</v>
      </c>
      <c r="AD274" s="401">
        <v>0</v>
      </c>
      <c r="AE274" s="401">
        <v>0</v>
      </c>
      <c r="AF274" s="401">
        <v>0</v>
      </c>
      <c r="AG274" s="401">
        <v>0</v>
      </c>
      <c r="AH274" s="401">
        <v>0</v>
      </c>
      <c r="AI274" s="401">
        <v>200</v>
      </c>
      <c r="AJ274" s="401">
        <v>3000</v>
      </c>
      <c r="AK274" s="401">
        <v>0</v>
      </c>
      <c r="AL274" s="401">
        <v>0</v>
      </c>
      <c r="AM274" s="401">
        <v>0</v>
      </c>
      <c r="AN274" s="401">
        <v>0</v>
      </c>
      <c r="AO274" s="401">
        <v>141833</v>
      </c>
      <c r="AP274" s="401">
        <v>29405</v>
      </c>
      <c r="AQ274" s="401">
        <v>3600</v>
      </c>
      <c r="AR274" s="401">
        <v>590</v>
      </c>
      <c r="AS274" s="401">
        <v>0</v>
      </c>
      <c r="AT274" s="401">
        <v>0</v>
      </c>
      <c r="AU274" s="401">
        <v>0</v>
      </c>
      <c r="AV274" s="401">
        <v>0</v>
      </c>
      <c r="AW274" s="401">
        <v>0</v>
      </c>
      <c r="AX274" s="401">
        <v>3796</v>
      </c>
      <c r="AY274" s="401">
        <v>0</v>
      </c>
      <c r="AZ274" s="401">
        <v>0</v>
      </c>
      <c r="BA274" s="401">
        <v>0</v>
      </c>
      <c r="BB274" s="401">
        <v>0</v>
      </c>
      <c r="BC274" s="401">
        <v>0</v>
      </c>
      <c r="BD274" s="401">
        <v>0</v>
      </c>
      <c r="BE274" s="401">
        <v>0</v>
      </c>
      <c r="BF274" s="401">
        <v>0</v>
      </c>
      <c r="BG274" s="401">
        <v>0</v>
      </c>
      <c r="BH274" s="401">
        <v>0</v>
      </c>
      <c r="BI274" s="401">
        <v>0</v>
      </c>
      <c r="BJ274" s="401">
        <v>0</v>
      </c>
      <c r="BK274" s="401">
        <v>0</v>
      </c>
      <c r="BL274" s="401">
        <v>0</v>
      </c>
      <c r="BM274" s="401">
        <v>150</v>
      </c>
      <c r="BN274" s="401">
        <v>0</v>
      </c>
      <c r="BO274" s="401">
        <v>0</v>
      </c>
      <c r="BP274" s="401">
        <v>1313</v>
      </c>
      <c r="BQ274" s="401">
        <v>0</v>
      </c>
      <c r="BR274" s="401">
        <v>0</v>
      </c>
      <c r="BS274" s="401">
        <v>0</v>
      </c>
      <c r="BT274" s="401">
        <v>0</v>
      </c>
      <c r="BU274" s="401">
        <v>0</v>
      </c>
      <c r="BV274" s="401">
        <v>0</v>
      </c>
      <c r="BW274" s="401">
        <v>0</v>
      </c>
      <c r="BX274" s="401">
        <v>0</v>
      </c>
      <c r="BY274" s="401">
        <v>0</v>
      </c>
      <c r="BZ274" s="401">
        <v>0</v>
      </c>
      <c r="CA274" s="401">
        <v>0</v>
      </c>
      <c r="CB274" s="401">
        <v>0</v>
      </c>
      <c r="CC274" s="401">
        <v>0</v>
      </c>
      <c r="CD274" s="401">
        <v>0</v>
      </c>
      <c r="CE274" s="401">
        <v>0</v>
      </c>
      <c r="CF274" s="401">
        <v>0</v>
      </c>
      <c r="CG274" s="401">
        <v>0</v>
      </c>
      <c r="CH274" s="401">
        <v>0</v>
      </c>
      <c r="CI274" s="401">
        <v>0</v>
      </c>
      <c r="CJ274" s="401">
        <v>0</v>
      </c>
      <c r="CK274" s="401">
        <v>0</v>
      </c>
      <c r="CL274" s="401">
        <v>0</v>
      </c>
      <c r="CM274" s="401">
        <v>0</v>
      </c>
      <c r="CN274" s="401">
        <v>0</v>
      </c>
      <c r="CO274" s="401">
        <v>0</v>
      </c>
      <c r="CP274" s="401">
        <v>0</v>
      </c>
      <c r="CQ274" s="401">
        <v>0</v>
      </c>
      <c r="CR274" s="401">
        <v>0</v>
      </c>
      <c r="CS274" s="401">
        <v>0</v>
      </c>
      <c r="CT274" s="401">
        <v>0</v>
      </c>
      <c r="CU274" s="401">
        <v>0</v>
      </c>
      <c r="CV274" s="401">
        <v>0</v>
      </c>
      <c r="CW274" s="401">
        <v>0</v>
      </c>
      <c r="CX274" s="401">
        <v>0</v>
      </c>
      <c r="CY274" s="401">
        <v>0</v>
      </c>
      <c r="CZ274" s="401">
        <v>6257</v>
      </c>
      <c r="DA274" s="401">
        <v>0</v>
      </c>
      <c r="DB274" s="401">
        <v>0</v>
      </c>
      <c r="DC274" s="401">
        <v>0</v>
      </c>
      <c r="DD274" s="401">
        <v>0</v>
      </c>
      <c r="DE274" s="401">
        <v>0</v>
      </c>
      <c r="DF274" s="401">
        <v>0</v>
      </c>
      <c r="DG274" s="401">
        <v>0</v>
      </c>
      <c r="DH274" s="401">
        <v>0</v>
      </c>
      <c r="DI274" s="401">
        <v>3235</v>
      </c>
      <c r="DJ274" s="401">
        <v>0</v>
      </c>
      <c r="DK274" s="401">
        <v>28700</v>
      </c>
      <c r="DL274" s="401">
        <v>0</v>
      </c>
      <c r="DM274" s="401">
        <v>11662</v>
      </c>
      <c r="DN274" s="401">
        <v>2000</v>
      </c>
      <c r="DO274" s="401">
        <v>0</v>
      </c>
      <c r="DP274" s="401">
        <v>0</v>
      </c>
      <c r="DQ274" s="401">
        <v>0</v>
      </c>
      <c r="DR274" s="401">
        <v>155641</v>
      </c>
      <c r="DS274" s="401">
        <v>33470</v>
      </c>
      <c r="DT274" s="401">
        <v>15955</v>
      </c>
      <c r="DU274" s="401">
        <v>110396</v>
      </c>
      <c r="DV274" s="401">
        <v>0</v>
      </c>
      <c r="DW274" s="401">
        <v>1499150</v>
      </c>
      <c r="DX274" s="401">
        <v>60939</v>
      </c>
      <c r="DY274" s="401">
        <v>1342820</v>
      </c>
      <c r="DZ274" s="401">
        <v>64775</v>
      </c>
      <c r="EA274" s="401">
        <v>17560</v>
      </c>
      <c r="EB274" s="401">
        <v>-3240</v>
      </c>
      <c r="EC274" s="401">
        <v>35000</v>
      </c>
      <c r="ED274" s="401">
        <v>0</v>
      </c>
      <c r="EE274" s="401">
        <v>1360380</v>
      </c>
      <c r="EF274" s="401">
        <v>61535</v>
      </c>
      <c r="EG274" s="401">
        <v>1360380</v>
      </c>
      <c r="EH274" s="401">
        <v>-84920</v>
      </c>
      <c r="EI274" s="401">
        <v>1560380</v>
      </c>
      <c r="EJ274" s="401">
        <v>-84920</v>
      </c>
    </row>
    <row r="275" spans="1:140" x14ac:dyDescent="0.35">
      <c r="A275" s="398" t="s">
        <v>1424</v>
      </c>
      <c r="B275" s="401">
        <v>5133</v>
      </c>
      <c r="C275" s="401">
        <v>0</v>
      </c>
      <c r="D275" s="401">
        <v>0</v>
      </c>
      <c r="E275" s="401">
        <v>250</v>
      </c>
      <c r="F275" s="401">
        <v>0</v>
      </c>
      <c r="G275" s="401">
        <v>0</v>
      </c>
      <c r="H275" s="401">
        <v>21568</v>
      </c>
      <c r="I275" s="401">
        <v>0</v>
      </c>
      <c r="J275" s="401">
        <v>0</v>
      </c>
      <c r="K275" s="401">
        <v>0</v>
      </c>
      <c r="L275" s="401">
        <v>0</v>
      </c>
      <c r="M275" s="401">
        <v>0</v>
      </c>
      <c r="N275" s="401">
        <v>2877</v>
      </c>
      <c r="O275" s="401">
        <v>0</v>
      </c>
      <c r="P275" s="401">
        <v>0</v>
      </c>
      <c r="Q275" s="401">
        <v>4509</v>
      </c>
      <c r="R275" s="401">
        <v>0</v>
      </c>
      <c r="S275" s="401">
        <v>0</v>
      </c>
      <c r="T275" s="401">
        <v>0</v>
      </c>
      <c r="U275" s="401">
        <v>0</v>
      </c>
      <c r="V275" s="401">
        <v>0</v>
      </c>
      <c r="W275" s="401">
        <v>64</v>
      </c>
      <c r="X275" s="401">
        <v>0</v>
      </c>
      <c r="Y275" s="401">
        <v>0</v>
      </c>
      <c r="Z275" s="401">
        <v>0</v>
      </c>
      <c r="AA275" s="401">
        <v>0</v>
      </c>
      <c r="AB275" s="401">
        <v>0</v>
      </c>
      <c r="AC275" s="401">
        <v>0</v>
      </c>
      <c r="AD275" s="401">
        <v>0</v>
      </c>
      <c r="AE275" s="401">
        <v>0</v>
      </c>
      <c r="AF275" s="401">
        <v>0</v>
      </c>
      <c r="AG275" s="401">
        <v>0</v>
      </c>
      <c r="AH275" s="401">
        <v>0</v>
      </c>
      <c r="AI275" s="401">
        <v>0</v>
      </c>
      <c r="AJ275" s="401">
        <v>475</v>
      </c>
      <c r="AK275" s="401">
        <v>0</v>
      </c>
      <c r="AL275" s="401">
        <v>0</v>
      </c>
      <c r="AM275" s="401">
        <v>0</v>
      </c>
      <c r="AN275" s="401">
        <v>0</v>
      </c>
      <c r="AO275" s="401">
        <v>215439</v>
      </c>
      <c r="AP275" s="401">
        <v>8250</v>
      </c>
      <c r="AQ275" s="401">
        <v>16260</v>
      </c>
      <c r="AR275" s="401">
        <v>1200</v>
      </c>
      <c r="AS275" s="401">
        <v>0</v>
      </c>
      <c r="AT275" s="401">
        <v>0</v>
      </c>
      <c r="AU275" s="401">
        <v>29900</v>
      </c>
      <c r="AV275" s="401">
        <v>0</v>
      </c>
      <c r="AW275" s="401">
        <v>0</v>
      </c>
      <c r="AX275" s="401">
        <v>0</v>
      </c>
      <c r="AY275" s="401">
        <v>0</v>
      </c>
      <c r="AZ275" s="401">
        <v>0</v>
      </c>
      <c r="BA275" s="401">
        <v>0</v>
      </c>
      <c r="BB275" s="401">
        <v>0</v>
      </c>
      <c r="BC275" s="401">
        <v>0</v>
      </c>
      <c r="BD275" s="401">
        <v>250</v>
      </c>
      <c r="BE275" s="401">
        <v>0</v>
      </c>
      <c r="BF275" s="401">
        <v>0</v>
      </c>
      <c r="BG275" s="401">
        <v>1655</v>
      </c>
      <c r="BH275" s="401">
        <v>0</v>
      </c>
      <c r="BI275" s="401">
        <v>0</v>
      </c>
      <c r="BJ275" s="401">
        <v>0</v>
      </c>
      <c r="BK275" s="401">
        <v>0</v>
      </c>
      <c r="BL275" s="401">
        <v>0</v>
      </c>
      <c r="BM275" s="401">
        <v>0</v>
      </c>
      <c r="BN275" s="401">
        <v>0</v>
      </c>
      <c r="BO275" s="401">
        <v>0</v>
      </c>
      <c r="BP275" s="401">
        <v>0</v>
      </c>
      <c r="BQ275" s="401">
        <v>0</v>
      </c>
      <c r="BR275" s="401">
        <v>0</v>
      </c>
      <c r="BS275" s="401">
        <v>0</v>
      </c>
      <c r="BT275" s="401">
        <v>0</v>
      </c>
      <c r="BU275" s="401">
        <v>0</v>
      </c>
      <c r="BV275" s="401">
        <v>0</v>
      </c>
      <c r="BW275" s="401">
        <v>0</v>
      </c>
      <c r="BX275" s="401">
        <v>0</v>
      </c>
      <c r="BY275" s="401">
        <v>0</v>
      </c>
      <c r="BZ275" s="401">
        <v>0</v>
      </c>
      <c r="CA275" s="401">
        <v>0</v>
      </c>
      <c r="CB275" s="401">
        <v>0</v>
      </c>
      <c r="CC275" s="401">
        <v>0</v>
      </c>
      <c r="CD275" s="401">
        <v>0</v>
      </c>
      <c r="CE275" s="401">
        <v>0</v>
      </c>
      <c r="CF275" s="401">
        <v>0</v>
      </c>
      <c r="CG275" s="401">
        <v>0</v>
      </c>
      <c r="CH275" s="401">
        <v>0</v>
      </c>
      <c r="CI275" s="401">
        <v>0</v>
      </c>
      <c r="CJ275" s="401">
        <v>0</v>
      </c>
      <c r="CK275" s="401">
        <v>0</v>
      </c>
      <c r="CL275" s="401">
        <v>0</v>
      </c>
      <c r="CM275" s="401">
        <v>0</v>
      </c>
      <c r="CN275" s="401">
        <v>0</v>
      </c>
      <c r="CO275" s="401">
        <v>0</v>
      </c>
      <c r="CP275" s="401">
        <v>0</v>
      </c>
      <c r="CQ275" s="401">
        <v>0</v>
      </c>
      <c r="CR275" s="401">
        <v>0</v>
      </c>
      <c r="CS275" s="401">
        <v>0</v>
      </c>
      <c r="CT275" s="401">
        <v>0</v>
      </c>
      <c r="CU275" s="401">
        <v>0</v>
      </c>
      <c r="CV275" s="401">
        <v>0</v>
      </c>
      <c r="CW275" s="401">
        <v>0</v>
      </c>
      <c r="CX275" s="401">
        <v>0</v>
      </c>
      <c r="CY275" s="401">
        <v>0</v>
      </c>
      <c r="CZ275" s="401">
        <v>0</v>
      </c>
      <c r="DA275" s="401">
        <v>0</v>
      </c>
      <c r="DB275" s="401">
        <v>0</v>
      </c>
      <c r="DC275" s="401">
        <v>0</v>
      </c>
      <c r="DD275" s="401">
        <v>0</v>
      </c>
      <c r="DE275" s="401">
        <v>0</v>
      </c>
      <c r="DF275" s="401">
        <v>0</v>
      </c>
      <c r="DG275" s="401">
        <v>0</v>
      </c>
      <c r="DH275" s="401">
        <v>0</v>
      </c>
      <c r="DI275" s="401">
        <v>22162</v>
      </c>
      <c r="DJ275" s="401">
        <v>0</v>
      </c>
      <c r="DK275" s="401">
        <v>1220</v>
      </c>
      <c r="DL275" s="401">
        <v>0</v>
      </c>
      <c r="DM275" s="401">
        <v>0</v>
      </c>
      <c r="DN275" s="401">
        <v>0</v>
      </c>
      <c r="DO275" s="401">
        <v>0</v>
      </c>
      <c r="DP275" s="401">
        <v>0</v>
      </c>
      <c r="DQ275" s="401">
        <v>0</v>
      </c>
      <c r="DR275" s="401">
        <v>70564</v>
      </c>
      <c r="DS275" s="401">
        <v>40895</v>
      </c>
      <c r="DT275" s="401">
        <v>45336</v>
      </c>
      <c r="DU275" s="401">
        <v>163137</v>
      </c>
      <c r="DV275" s="401">
        <v>0</v>
      </c>
      <c r="DW275" s="401">
        <v>1107761</v>
      </c>
      <c r="DX275" s="401">
        <v>153667</v>
      </c>
      <c r="DY275" s="401">
        <v>707247</v>
      </c>
      <c r="DZ275" s="401">
        <v>164707</v>
      </c>
      <c r="EA275" s="401">
        <v>160137.63355999999</v>
      </c>
      <c r="EB275" s="401">
        <v>64884.633560000002</v>
      </c>
      <c r="EC275" s="401">
        <v>56158</v>
      </c>
      <c r="ED275" s="401">
        <v>8062</v>
      </c>
      <c r="EE275" s="401">
        <v>867384.63355999999</v>
      </c>
      <c r="EF275" s="401">
        <v>229591.63355999999</v>
      </c>
      <c r="EG275" s="401">
        <v>1005067</v>
      </c>
      <c r="EH275" s="401">
        <v>57216</v>
      </c>
      <c r="EI275" s="401">
        <v>1374890</v>
      </c>
      <c r="EJ275" s="401">
        <v>219539</v>
      </c>
    </row>
    <row r="276" spans="1:140" x14ac:dyDescent="0.35">
      <c r="A276" s="398" t="s">
        <v>1430</v>
      </c>
      <c r="B276" s="401">
        <v>13291</v>
      </c>
      <c r="C276" s="401">
        <v>0</v>
      </c>
      <c r="D276" s="401">
        <v>0</v>
      </c>
      <c r="E276" s="401">
        <v>1830</v>
      </c>
      <c r="F276" s="401">
        <v>0</v>
      </c>
      <c r="G276" s="401">
        <v>0</v>
      </c>
      <c r="H276" s="401">
        <v>5881</v>
      </c>
      <c r="I276" s="401">
        <v>0</v>
      </c>
      <c r="J276" s="401">
        <v>0</v>
      </c>
      <c r="K276" s="401">
        <v>0</v>
      </c>
      <c r="L276" s="401">
        <v>0</v>
      </c>
      <c r="M276" s="401">
        <v>0</v>
      </c>
      <c r="N276" s="401">
        <v>14673</v>
      </c>
      <c r="O276" s="401">
        <v>0</v>
      </c>
      <c r="P276" s="401">
        <v>0</v>
      </c>
      <c r="Q276" s="401">
        <v>1323</v>
      </c>
      <c r="R276" s="401">
        <v>0</v>
      </c>
      <c r="S276" s="401">
        <v>0</v>
      </c>
      <c r="T276" s="401">
        <v>0</v>
      </c>
      <c r="U276" s="401">
        <v>0</v>
      </c>
      <c r="V276" s="401">
        <v>0</v>
      </c>
      <c r="W276" s="401">
        <v>100</v>
      </c>
      <c r="X276" s="401">
        <v>0</v>
      </c>
      <c r="Y276" s="401">
        <v>0</v>
      </c>
      <c r="Z276" s="401">
        <v>0</v>
      </c>
      <c r="AA276" s="401">
        <v>0</v>
      </c>
      <c r="AB276" s="401">
        <v>0</v>
      </c>
      <c r="AC276" s="401">
        <v>0</v>
      </c>
      <c r="AD276" s="401">
        <v>0</v>
      </c>
      <c r="AE276" s="401">
        <v>0</v>
      </c>
      <c r="AF276" s="401">
        <v>0</v>
      </c>
      <c r="AG276" s="401">
        <v>0</v>
      </c>
      <c r="AH276" s="401">
        <v>0</v>
      </c>
      <c r="AI276" s="401">
        <v>571</v>
      </c>
      <c r="AJ276" s="401">
        <v>0</v>
      </c>
      <c r="AK276" s="401">
        <v>0</v>
      </c>
      <c r="AL276" s="401">
        <v>1231</v>
      </c>
      <c r="AM276" s="401">
        <v>0</v>
      </c>
      <c r="AN276" s="401">
        <v>0</v>
      </c>
      <c r="AO276" s="401">
        <v>241867</v>
      </c>
      <c r="AP276" s="401">
        <v>2031</v>
      </c>
      <c r="AQ276" s="401">
        <v>27754</v>
      </c>
      <c r="AR276" s="401">
        <v>0</v>
      </c>
      <c r="AS276" s="401">
        <v>0</v>
      </c>
      <c r="AT276" s="401">
        <v>0</v>
      </c>
      <c r="AU276" s="401">
        <v>9697</v>
      </c>
      <c r="AV276" s="401">
        <v>0</v>
      </c>
      <c r="AW276" s="401">
        <v>0</v>
      </c>
      <c r="AX276" s="401">
        <v>6930</v>
      </c>
      <c r="AY276" s="401">
        <v>0</v>
      </c>
      <c r="AZ276" s="401">
        <v>0</v>
      </c>
      <c r="BA276" s="401">
        <v>0</v>
      </c>
      <c r="BB276" s="401">
        <v>0</v>
      </c>
      <c r="BC276" s="401">
        <v>0</v>
      </c>
      <c r="BD276" s="401">
        <v>5903</v>
      </c>
      <c r="BE276" s="401">
        <v>0</v>
      </c>
      <c r="BF276" s="401">
        <v>0</v>
      </c>
      <c r="BG276" s="401">
        <v>0</v>
      </c>
      <c r="BH276" s="401">
        <v>0</v>
      </c>
      <c r="BI276" s="401">
        <v>0</v>
      </c>
      <c r="BJ276" s="401">
        <v>0</v>
      </c>
      <c r="BK276" s="401">
        <v>0</v>
      </c>
      <c r="BL276" s="401">
        <v>0</v>
      </c>
      <c r="BM276" s="401">
        <v>1037</v>
      </c>
      <c r="BN276" s="401">
        <v>0</v>
      </c>
      <c r="BO276" s="401">
        <v>0</v>
      </c>
      <c r="BP276" s="401">
        <v>0</v>
      </c>
      <c r="BQ276" s="401">
        <v>0</v>
      </c>
      <c r="BR276" s="401">
        <v>0</v>
      </c>
      <c r="BS276" s="401">
        <v>0</v>
      </c>
      <c r="BT276" s="401">
        <v>0</v>
      </c>
      <c r="BU276" s="401">
        <v>0</v>
      </c>
      <c r="BV276" s="401">
        <v>0</v>
      </c>
      <c r="BW276" s="401">
        <v>0</v>
      </c>
      <c r="BX276" s="401">
        <v>0</v>
      </c>
      <c r="BY276" s="401">
        <v>0</v>
      </c>
      <c r="BZ276" s="401">
        <v>0</v>
      </c>
      <c r="CA276" s="401">
        <v>0</v>
      </c>
      <c r="CB276" s="401">
        <v>0</v>
      </c>
      <c r="CC276" s="401">
        <v>0</v>
      </c>
      <c r="CD276" s="401">
        <v>0</v>
      </c>
      <c r="CE276" s="401">
        <v>3923</v>
      </c>
      <c r="CF276" s="401">
        <v>0</v>
      </c>
      <c r="CG276" s="401">
        <v>0</v>
      </c>
      <c r="CH276" s="401">
        <v>0</v>
      </c>
      <c r="CI276" s="401">
        <v>0</v>
      </c>
      <c r="CJ276" s="401">
        <v>0</v>
      </c>
      <c r="CK276" s="401">
        <v>0</v>
      </c>
      <c r="CL276" s="401">
        <v>0</v>
      </c>
      <c r="CM276" s="401">
        <v>0</v>
      </c>
      <c r="CN276" s="401">
        <v>0</v>
      </c>
      <c r="CO276" s="401">
        <v>0</v>
      </c>
      <c r="CP276" s="401">
        <v>0</v>
      </c>
      <c r="CQ276" s="401">
        <v>0</v>
      </c>
      <c r="CR276" s="401">
        <v>0</v>
      </c>
      <c r="CS276" s="401">
        <v>0</v>
      </c>
      <c r="CT276" s="401">
        <v>8400</v>
      </c>
      <c r="CU276" s="401">
        <v>0</v>
      </c>
      <c r="CV276" s="401">
        <v>0</v>
      </c>
      <c r="CW276" s="401">
        <v>0</v>
      </c>
      <c r="CX276" s="401">
        <v>0</v>
      </c>
      <c r="CY276" s="401">
        <v>0</v>
      </c>
      <c r="CZ276" s="401">
        <v>1214</v>
      </c>
      <c r="DA276" s="401">
        <v>0</v>
      </c>
      <c r="DB276" s="401">
        <v>0</v>
      </c>
      <c r="DC276" s="401">
        <v>0</v>
      </c>
      <c r="DD276" s="401">
        <v>0</v>
      </c>
      <c r="DE276" s="401">
        <v>0</v>
      </c>
      <c r="DF276" s="401">
        <v>0</v>
      </c>
      <c r="DG276" s="401">
        <v>0</v>
      </c>
      <c r="DH276" s="401">
        <v>0</v>
      </c>
      <c r="DI276" s="401">
        <v>30766</v>
      </c>
      <c r="DJ276" s="401">
        <v>0</v>
      </c>
      <c r="DK276" s="401">
        <v>0</v>
      </c>
      <c r="DL276" s="401">
        <v>7095</v>
      </c>
      <c r="DM276" s="401">
        <v>0</v>
      </c>
      <c r="DN276" s="401">
        <v>0</v>
      </c>
      <c r="DO276" s="401">
        <v>0</v>
      </c>
      <c r="DP276" s="401">
        <v>0</v>
      </c>
      <c r="DQ276" s="401">
        <v>0</v>
      </c>
      <c r="DR276" s="401">
        <v>61686</v>
      </c>
      <c r="DS276" s="401">
        <v>27754</v>
      </c>
      <c r="DT276" s="401">
        <v>63154</v>
      </c>
      <c r="DU276" s="401">
        <v>205168</v>
      </c>
      <c r="DV276" s="401">
        <v>0</v>
      </c>
      <c r="DW276" s="401">
        <v>729361</v>
      </c>
      <c r="DX276" s="401">
        <v>190327</v>
      </c>
      <c r="DY276" s="401">
        <v>105740</v>
      </c>
      <c r="DZ276" s="401">
        <v>42640</v>
      </c>
      <c r="EA276" s="401">
        <v>7402</v>
      </c>
      <c r="EB276" s="401">
        <v>-1179</v>
      </c>
      <c r="EC276" s="401">
        <v>68222</v>
      </c>
      <c r="ED276" s="401">
        <v>0</v>
      </c>
      <c r="EE276" s="401">
        <v>113142</v>
      </c>
      <c r="EF276" s="401">
        <v>41461</v>
      </c>
      <c r="EG276" s="401">
        <v>966000</v>
      </c>
      <c r="EH276" s="401">
        <v>204000</v>
      </c>
      <c r="EI276" s="401">
        <v>996000</v>
      </c>
      <c r="EJ276" s="401">
        <v>204000</v>
      </c>
    </row>
    <row r="277" spans="1:140" x14ac:dyDescent="0.35">
      <c r="A277" s="398" t="s">
        <v>1436</v>
      </c>
      <c r="B277" s="401">
        <v>5415</v>
      </c>
      <c r="C277" s="401">
        <v>0</v>
      </c>
      <c r="D277" s="401">
        <v>0</v>
      </c>
      <c r="E277" s="401">
        <v>0</v>
      </c>
      <c r="F277" s="401">
        <v>0</v>
      </c>
      <c r="G277" s="401">
        <v>0</v>
      </c>
      <c r="H277" s="401">
        <v>2500</v>
      </c>
      <c r="I277" s="401">
        <v>0</v>
      </c>
      <c r="J277" s="401">
        <v>0</v>
      </c>
      <c r="K277" s="401">
        <v>0</v>
      </c>
      <c r="L277" s="401">
        <v>0</v>
      </c>
      <c r="M277" s="401">
        <v>0</v>
      </c>
      <c r="N277" s="401">
        <v>15371</v>
      </c>
      <c r="O277" s="401">
        <v>0</v>
      </c>
      <c r="P277" s="401">
        <v>0</v>
      </c>
      <c r="Q277" s="401">
        <v>0</v>
      </c>
      <c r="R277" s="401">
        <v>0</v>
      </c>
      <c r="S277" s="401">
        <v>0</v>
      </c>
      <c r="T277" s="401">
        <v>0</v>
      </c>
      <c r="U277" s="401">
        <v>0</v>
      </c>
      <c r="V277" s="401">
        <v>0</v>
      </c>
      <c r="W277" s="401">
        <v>0</v>
      </c>
      <c r="X277" s="401">
        <v>0</v>
      </c>
      <c r="Y277" s="401">
        <v>0</v>
      </c>
      <c r="Z277" s="401">
        <v>0</v>
      </c>
      <c r="AA277" s="401">
        <v>0</v>
      </c>
      <c r="AB277" s="401">
        <v>0</v>
      </c>
      <c r="AC277" s="401">
        <v>0</v>
      </c>
      <c r="AD277" s="401">
        <v>0</v>
      </c>
      <c r="AE277" s="401">
        <v>0</v>
      </c>
      <c r="AF277" s="401">
        <v>0</v>
      </c>
      <c r="AG277" s="401">
        <v>0</v>
      </c>
      <c r="AH277" s="401">
        <v>0</v>
      </c>
      <c r="AI277" s="401">
        <v>0</v>
      </c>
      <c r="AJ277" s="401">
        <v>0</v>
      </c>
      <c r="AK277" s="401">
        <v>0</v>
      </c>
      <c r="AL277" s="401">
        <v>0</v>
      </c>
      <c r="AM277" s="401">
        <v>0</v>
      </c>
      <c r="AN277" s="401">
        <v>0</v>
      </c>
      <c r="AO277" s="401">
        <v>146581</v>
      </c>
      <c r="AP277" s="401">
        <v>6133</v>
      </c>
      <c r="AQ277" s="401">
        <v>13374</v>
      </c>
      <c r="AR277" s="401">
        <v>0</v>
      </c>
      <c r="AS277" s="401">
        <v>0</v>
      </c>
      <c r="AT277" s="401">
        <v>0</v>
      </c>
      <c r="AU277" s="401">
        <v>220</v>
      </c>
      <c r="AV277" s="401">
        <v>0</v>
      </c>
      <c r="AW277" s="401">
        <v>0</v>
      </c>
      <c r="AX277" s="401">
        <v>1359</v>
      </c>
      <c r="AY277" s="401">
        <v>0</v>
      </c>
      <c r="AZ277" s="401">
        <v>0</v>
      </c>
      <c r="BA277" s="401">
        <v>0</v>
      </c>
      <c r="BB277" s="401">
        <v>0</v>
      </c>
      <c r="BC277" s="401">
        <v>0</v>
      </c>
      <c r="BD277" s="401">
        <v>0</v>
      </c>
      <c r="BE277" s="401">
        <v>0</v>
      </c>
      <c r="BF277" s="401">
        <v>0</v>
      </c>
      <c r="BG277" s="401">
        <v>0</v>
      </c>
      <c r="BH277" s="401">
        <v>0</v>
      </c>
      <c r="BI277" s="401">
        <v>0</v>
      </c>
      <c r="BJ277" s="401">
        <v>0</v>
      </c>
      <c r="BK277" s="401">
        <v>0</v>
      </c>
      <c r="BL277" s="401">
        <v>0</v>
      </c>
      <c r="BM277" s="401">
        <v>1102</v>
      </c>
      <c r="BN277" s="401">
        <v>0</v>
      </c>
      <c r="BO277" s="401">
        <v>0</v>
      </c>
      <c r="BP277" s="401">
        <v>0</v>
      </c>
      <c r="BQ277" s="401">
        <v>0</v>
      </c>
      <c r="BR277" s="401">
        <v>0</v>
      </c>
      <c r="BS277" s="401">
        <v>0</v>
      </c>
      <c r="BT277" s="401">
        <v>0</v>
      </c>
      <c r="BU277" s="401">
        <v>0</v>
      </c>
      <c r="BV277" s="401">
        <v>2847</v>
      </c>
      <c r="BW277" s="401">
        <v>0</v>
      </c>
      <c r="BX277" s="401">
        <v>0</v>
      </c>
      <c r="BY277" s="401">
        <v>0</v>
      </c>
      <c r="BZ277" s="401">
        <v>0</v>
      </c>
      <c r="CA277" s="401">
        <v>0</v>
      </c>
      <c r="CB277" s="401">
        <v>0</v>
      </c>
      <c r="CC277" s="401">
        <v>0</v>
      </c>
      <c r="CD277" s="401">
        <v>0</v>
      </c>
      <c r="CE277" s="401">
        <v>3381</v>
      </c>
      <c r="CF277" s="401">
        <v>0</v>
      </c>
      <c r="CG277" s="401">
        <v>0</v>
      </c>
      <c r="CH277" s="401">
        <v>0</v>
      </c>
      <c r="CI277" s="401">
        <v>0</v>
      </c>
      <c r="CJ277" s="401">
        <v>0</v>
      </c>
      <c r="CK277" s="401">
        <v>0</v>
      </c>
      <c r="CL277" s="401">
        <v>0</v>
      </c>
      <c r="CM277" s="401">
        <v>0</v>
      </c>
      <c r="CN277" s="401">
        <v>0</v>
      </c>
      <c r="CO277" s="401">
        <v>0</v>
      </c>
      <c r="CP277" s="401">
        <v>0</v>
      </c>
      <c r="CQ277" s="401">
        <v>0</v>
      </c>
      <c r="CR277" s="401">
        <v>0</v>
      </c>
      <c r="CS277" s="401">
        <v>0</v>
      </c>
      <c r="CT277" s="401">
        <v>5000</v>
      </c>
      <c r="CU277" s="401">
        <v>0</v>
      </c>
      <c r="CV277" s="401">
        <v>0</v>
      </c>
      <c r="CW277" s="401">
        <v>0</v>
      </c>
      <c r="CX277" s="401">
        <v>0</v>
      </c>
      <c r="CY277" s="401">
        <v>0</v>
      </c>
      <c r="CZ277" s="401">
        <v>0</v>
      </c>
      <c r="DA277" s="401">
        <v>0</v>
      </c>
      <c r="DB277" s="401">
        <v>0</v>
      </c>
      <c r="DC277" s="401">
        <v>0</v>
      </c>
      <c r="DD277" s="401">
        <v>0</v>
      </c>
      <c r="DE277" s="401">
        <v>0</v>
      </c>
      <c r="DF277" s="401">
        <v>0</v>
      </c>
      <c r="DG277" s="401">
        <v>0</v>
      </c>
      <c r="DH277" s="401">
        <v>0</v>
      </c>
      <c r="DI277" s="401">
        <v>67036</v>
      </c>
      <c r="DJ277" s="401">
        <v>3117</v>
      </c>
      <c r="DK277" s="401">
        <v>33600</v>
      </c>
      <c r="DL277" s="401">
        <v>0</v>
      </c>
      <c r="DM277" s="401">
        <v>0</v>
      </c>
      <c r="DN277" s="401">
        <v>0</v>
      </c>
      <c r="DO277" s="401">
        <v>0</v>
      </c>
      <c r="DP277" s="401">
        <v>0</v>
      </c>
      <c r="DQ277" s="401">
        <v>0</v>
      </c>
      <c r="DR277" s="401">
        <v>37750</v>
      </c>
      <c r="DS277" s="401">
        <v>11483</v>
      </c>
      <c r="DT277" s="401">
        <v>24034</v>
      </c>
      <c r="DU277" s="401">
        <v>186795</v>
      </c>
      <c r="DV277" s="401">
        <v>0</v>
      </c>
      <c r="DW277" s="401">
        <v>784355</v>
      </c>
      <c r="DX277" s="401">
        <v>100573</v>
      </c>
      <c r="DY277" s="401">
        <v>468000</v>
      </c>
      <c r="DZ277" s="401">
        <v>-121000</v>
      </c>
      <c r="EA277" s="401">
        <v>6000</v>
      </c>
      <c r="EB277" s="401">
        <v>0</v>
      </c>
      <c r="EC277" s="401">
        <v>242000</v>
      </c>
      <c r="ED277" s="401">
        <v>-33240</v>
      </c>
      <c r="EE277" s="401">
        <v>474000</v>
      </c>
      <c r="EF277" s="401">
        <v>-121000</v>
      </c>
      <c r="EG277" s="401">
        <v>805000</v>
      </c>
      <c r="EH277" s="401">
        <v>100000</v>
      </c>
      <c r="EI277" s="401">
        <v>850000</v>
      </c>
      <c r="EJ277" s="401">
        <v>100000</v>
      </c>
    </row>
    <row r="278" spans="1:140" x14ac:dyDescent="0.35">
      <c r="A278" s="398" t="s">
        <v>1451</v>
      </c>
      <c r="B278" s="401">
        <v>13211</v>
      </c>
      <c r="C278" s="401">
        <v>0</v>
      </c>
      <c r="D278" s="401">
        <v>0</v>
      </c>
      <c r="E278" s="401">
        <v>3186</v>
      </c>
      <c r="F278" s="401">
        <v>0</v>
      </c>
      <c r="G278" s="401">
        <v>0</v>
      </c>
      <c r="H278" s="401">
        <v>0</v>
      </c>
      <c r="I278" s="401">
        <v>0</v>
      </c>
      <c r="J278" s="401">
        <v>0</v>
      </c>
      <c r="K278" s="401">
        <v>500</v>
      </c>
      <c r="L278" s="401">
        <v>0</v>
      </c>
      <c r="M278" s="401">
        <v>0</v>
      </c>
      <c r="N278" s="401">
        <v>9200</v>
      </c>
      <c r="O278" s="401">
        <v>0</v>
      </c>
      <c r="P278" s="401">
        <v>0</v>
      </c>
      <c r="Q278" s="401">
        <v>400</v>
      </c>
      <c r="R278" s="401">
        <v>0</v>
      </c>
      <c r="S278" s="401">
        <v>0</v>
      </c>
      <c r="T278" s="401">
        <v>0</v>
      </c>
      <c r="U278" s="401">
        <v>0</v>
      </c>
      <c r="V278" s="401">
        <v>0</v>
      </c>
      <c r="W278" s="401">
        <v>0</v>
      </c>
      <c r="X278" s="401">
        <v>0</v>
      </c>
      <c r="Y278" s="401">
        <v>0</v>
      </c>
      <c r="Z278" s="401">
        <v>0</v>
      </c>
      <c r="AA278" s="401">
        <v>0</v>
      </c>
      <c r="AB278" s="401">
        <v>0</v>
      </c>
      <c r="AC278" s="401">
        <v>0</v>
      </c>
      <c r="AD278" s="401">
        <v>0</v>
      </c>
      <c r="AE278" s="401">
        <v>0</v>
      </c>
      <c r="AF278" s="401">
        <v>3350</v>
      </c>
      <c r="AG278" s="401">
        <v>0</v>
      </c>
      <c r="AH278" s="401">
        <v>0</v>
      </c>
      <c r="AI278" s="401">
        <v>4922</v>
      </c>
      <c r="AJ278" s="401">
        <v>0</v>
      </c>
      <c r="AK278" s="401">
        <v>0</v>
      </c>
      <c r="AL278" s="401">
        <v>0</v>
      </c>
      <c r="AM278" s="401">
        <v>0</v>
      </c>
      <c r="AN278" s="401">
        <v>0</v>
      </c>
      <c r="AO278" s="401">
        <v>238222</v>
      </c>
      <c r="AP278" s="401">
        <v>0</v>
      </c>
      <c r="AQ278" s="401">
        <v>0</v>
      </c>
      <c r="AR278" s="401">
        <v>3029</v>
      </c>
      <c r="AS278" s="401">
        <v>1437</v>
      </c>
      <c r="AT278" s="401">
        <v>0</v>
      </c>
      <c r="AU278" s="401">
        <v>10759</v>
      </c>
      <c r="AV278" s="401">
        <v>0</v>
      </c>
      <c r="AW278" s="401">
        <v>0</v>
      </c>
      <c r="AX278" s="401">
        <v>1228</v>
      </c>
      <c r="AY278" s="401">
        <v>0</v>
      </c>
      <c r="AZ278" s="401">
        <v>0</v>
      </c>
      <c r="BA278" s="401">
        <v>0</v>
      </c>
      <c r="BB278" s="401">
        <v>0</v>
      </c>
      <c r="BC278" s="401">
        <v>0</v>
      </c>
      <c r="BD278" s="401">
        <v>300</v>
      </c>
      <c r="BE278" s="401">
        <v>0</v>
      </c>
      <c r="BF278" s="401">
        <v>0</v>
      </c>
      <c r="BG278" s="401">
        <v>0</v>
      </c>
      <c r="BH278" s="401">
        <v>0</v>
      </c>
      <c r="BI278" s="401">
        <v>0</v>
      </c>
      <c r="BJ278" s="401">
        <v>0</v>
      </c>
      <c r="BK278" s="401">
        <v>0</v>
      </c>
      <c r="BL278" s="401">
        <v>0</v>
      </c>
      <c r="BM278" s="401">
        <v>300</v>
      </c>
      <c r="BN278" s="401">
        <v>0</v>
      </c>
      <c r="BO278" s="401">
        <v>0</v>
      </c>
      <c r="BP278" s="401">
        <v>710</v>
      </c>
      <c r="BQ278" s="401">
        <v>0</v>
      </c>
      <c r="BR278" s="401">
        <v>0</v>
      </c>
      <c r="BS278" s="401">
        <v>0</v>
      </c>
      <c r="BT278" s="401">
        <v>0</v>
      </c>
      <c r="BU278" s="401">
        <v>0</v>
      </c>
      <c r="BV278" s="401">
        <v>0</v>
      </c>
      <c r="BW278" s="401">
        <v>0</v>
      </c>
      <c r="BX278" s="401">
        <v>0</v>
      </c>
      <c r="BY278" s="401">
        <v>0</v>
      </c>
      <c r="BZ278" s="401">
        <v>0</v>
      </c>
      <c r="CA278" s="401">
        <v>0</v>
      </c>
      <c r="CB278" s="401">
        <v>0</v>
      </c>
      <c r="CC278" s="401">
        <v>0</v>
      </c>
      <c r="CD278" s="401">
        <v>0</v>
      </c>
      <c r="CE278" s="401">
        <v>0</v>
      </c>
      <c r="CF278" s="401">
        <v>0</v>
      </c>
      <c r="CG278" s="401">
        <v>0</v>
      </c>
      <c r="CH278" s="401">
        <v>0</v>
      </c>
      <c r="CI278" s="401">
        <v>0</v>
      </c>
      <c r="CJ278" s="401">
        <v>0</v>
      </c>
      <c r="CK278" s="401">
        <v>0</v>
      </c>
      <c r="CL278" s="401">
        <v>0</v>
      </c>
      <c r="CM278" s="401">
        <v>0</v>
      </c>
      <c r="CN278" s="401">
        <v>0</v>
      </c>
      <c r="CO278" s="401">
        <v>0</v>
      </c>
      <c r="CP278" s="401">
        <v>0</v>
      </c>
      <c r="CQ278" s="401">
        <v>0</v>
      </c>
      <c r="CR278" s="401">
        <v>0</v>
      </c>
      <c r="CS278" s="401">
        <v>0</v>
      </c>
      <c r="CT278" s="401">
        <v>3334</v>
      </c>
      <c r="CU278" s="401">
        <v>0</v>
      </c>
      <c r="CV278" s="401">
        <v>0</v>
      </c>
      <c r="CW278" s="401">
        <v>16784</v>
      </c>
      <c r="CX278" s="401">
        <v>0</v>
      </c>
      <c r="CY278" s="401">
        <v>0</v>
      </c>
      <c r="CZ278" s="401">
        <v>3750</v>
      </c>
      <c r="DA278" s="401">
        <v>0</v>
      </c>
      <c r="DB278" s="401">
        <v>0</v>
      </c>
      <c r="DC278" s="401">
        <v>0</v>
      </c>
      <c r="DD278" s="401">
        <v>0</v>
      </c>
      <c r="DE278" s="401">
        <v>0</v>
      </c>
      <c r="DF278" s="401">
        <v>0</v>
      </c>
      <c r="DG278" s="401">
        <v>0</v>
      </c>
      <c r="DH278" s="401">
        <v>0</v>
      </c>
      <c r="DI278" s="401">
        <v>11982</v>
      </c>
      <c r="DJ278" s="401">
        <v>0</v>
      </c>
      <c r="DK278" s="401">
        <v>0</v>
      </c>
      <c r="DL278" s="401">
        <v>14850</v>
      </c>
      <c r="DM278" s="401">
        <v>0</v>
      </c>
      <c r="DN278" s="401">
        <v>0</v>
      </c>
      <c r="DO278" s="401">
        <v>0</v>
      </c>
      <c r="DP278" s="401">
        <v>0</v>
      </c>
      <c r="DQ278" s="401">
        <v>0</v>
      </c>
      <c r="DR278" s="401">
        <v>93714</v>
      </c>
      <c r="DS278" s="401">
        <v>6858</v>
      </c>
      <c r="DT278" s="401">
        <v>28821</v>
      </c>
      <c r="DU278" s="401">
        <v>212061</v>
      </c>
      <c r="DV278" s="401">
        <v>0</v>
      </c>
      <c r="DW278" s="401">
        <v>1426661</v>
      </c>
      <c r="DX278" s="401">
        <v>212061</v>
      </c>
      <c r="DY278" s="401">
        <v>1077253</v>
      </c>
      <c r="DZ278" s="401">
        <v>196821</v>
      </c>
      <c r="EA278" s="401">
        <v>13200</v>
      </c>
      <c r="EB278" s="401">
        <v>-6300</v>
      </c>
      <c r="EC278" s="401">
        <v>15000</v>
      </c>
      <c r="ED278" s="401">
        <v>0</v>
      </c>
      <c r="EE278" s="401">
        <v>1090453</v>
      </c>
      <c r="EF278" s="401">
        <v>190521</v>
      </c>
      <c r="EG278" s="401">
        <v>1292516</v>
      </c>
      <c r="EH278" s="401">
        <v>33129</v>
      </c>
      <c r="EI278" s="401">
        <v>1344098</v>
      </c>
      <c r="EJ278" s="401">
        <v>32374</v>
      </c>
    </row>
    <row r="279" spans="1:140" x14ac:dyDescent="0.35">
      <c r="A279" s="398" t="s">
        <v>1457</v>
      </c>
      <c r="B279" s="401">
        <v>2700</v>
      </c>
      <c r="C279" s="401">
        <v>0</v>
      </c>
      <c r="D279" s="401">
        <v>0</v>
      </c>
      <c r="E279" s="401">
        <v>0</v>
      </c>
      <c r="F279" s="401">
        <v>0</v>
      </c>
      <c r="G279" s="401">
        <v>0</v>
      </c>
      <c r="H279" s="401">
        <v>0</v>
      </c>
      <c r="I279" s="401">
        <v>0</v>
      </c>
      <c r="J279" s="401">
        <v>0</v>
      </c>
      <c r="K279" s="401">
        <v>0</v>
      </c>
      <c r="L279" s="401">
        <v>0</v>
      </c>
      <c r="M279" s="401">
        <v>0</v>
      </c>
      <c r="N279" s="401">
        <v>10141</v>
      </c>
      <c r="O279" s="401">
        <v>0</v>
      </c>
      <c r="P279" s="401">
        <v>0</v>
      </c>
      <c r="Q279" s="401">
        <v>300</v>
      </c>
      <c r="R279" s="401">
        <v>0</v>
      </c>
      <c r="S279" s="401">
        <v>0</v>
      </c>
      <c r="T279" s="401">
        <v>0</v>
      </c>
      <c r="U279" s="401">
        <v>0</v>
      </c>
      <c r="V279" s="401">
        <v>0</v>
      </c>
      <c r="W279" s="401">
        <v>0</v>
      </c>
      <c r="X279" s="401">
        <v>0</v>
      </c>
      <c r="Y279" s="401">
        <v>0</v>
      </c>
      <c r="Z279" s="401">
        <v>0</v>
      </c>
      <c r="AA279" s="401">
        <v>0</v>
      </c>
      <c r="AB279" s="401">
        <v>0</v>
      </c>
      <c r="AC279" s="401">
        <v>0</v>
      </c>
      <c r="AD279" s="401">
        <v>0</v>
      </c>
      <c r="AE279" s="401">
        <v>0</v>
      </c>
      <c r="AF279" s="401">
        <v>0</v>
      </c>
      <c r="AG279" s="401">
        <v>0</v>
      </c>
      <c r="AH279" s="401">
        <v>0</v>
      </c>
      <c r="AI279" s="401">
        <v>0</v>
      </c>
      <c r="AJ279" s="401">
        <v>0</v>
      </c>
      <c r="AK279" s="401">
        <v>0</v>
      </c>
      <c r="AL279" s="401">
        <v>0</v>
      </c>
      <c r="AM279" s="401">
        <v>0</v>
      </c>
      <c r="AN279" s="401">
        <v>0</v>
      </c>
      <c r="AO279" s="401">
        <v>30397</v>
      </c>
      <c r="AP279" s="401">
        <v>1782</v>
      </c>
      <c r="AQ279" s="401">
        <v>0</v>
      </c>
      <c r="AR279" s="401">
        <v>164</v>
      </c>
      <c r="AS279" s="401">
        <v>0</v>
      </c>
      <c r="AT279" s="401">
        <v>0</v>
      </c>
      <c r="AU279" s="401">
        <v>13</v>
      </c>
      <c r="AV279" s="401">
        <v>0</v>
      </c>
      <c r="AW279" s="401">
        <v>0</v>
      </c>
      <c r="AX279" s="401">
        <v>775</v>
      </c>
      <c r="AY279" s="401">
        <v>0</v>
      </c>
      <c r="AZ279" s="401">
        <v>0</v>
      </c>
      <c r="BA279" s="401">
        <v>0</v>
      </c>
      <c r="BB279" s="401">
        <v>0</v>
      </c>
      <c r="BC279" s="401">
        <v>0</v>
      </c>
      <c r="BD279" s="401">
        <v>130</v>
      </c>
      <c r="BE279" s="401">
        <v>0</v>
      </c>
      <c r="BF279" s="401">
        <v>0</v>
      </c>
      <c r="BG279" s="401">
        <v>0</v>
      </c>
      <c r="BH279" s="401">
        <v>0</v>
      </c>
      <c r="BI279" s="401">
        <v>0</v>
      </c>
      <c r="BJ279" s="401">
        <v>0</v>
      </c>
      <c r="BK279" s="401">
        <v>0</v>
      </c>
      <c r="BL279" s="401">
        <v>0</v>
      </c>
      <c r="BM279" s="401">
        <v>0</v>
      </c>
      <c r="BN279" s="401">
        <v>0</v>
      </c>
      <c r="BO279" s="401">
        <v>0</v>
      </c>
      <c r="BP279" s="401">
        <v>500</v>
      </c>
      <c r="BQ279" s="401">
        <v>0</v>
      </c>
      <c r="BR279" s="401">
        <v>0</v>
      </c>
      <c r="BS279" s="401">
        <v>0</v>
      </c>
      <c r="BT279" s="401">
        <v>0</v>
      </c>
      <c r="BU279" s="401">
        <v>0</v>
      </c>
      <c r="BV279" s="401">
        <v>0</v>
      </c>
      <c r="BW279" s="401">
        <v>0</v>
      </c>
      <c r="BX279" s="401">
        <v>0</v>
      </c>
      <c r="BY279" s="401">
        <v>0</v>
      </c>
      <c r="BZ279" s="401">
        <v>0</v>
      </c>
      <c r="CA279" s="401">
        <v>0</v>
      </c>
      <c r="CB279" s="401">
        <v>0</v>
      </c>
      <c r="CC279" s="401">
        <v>0</v>
      </c>
      <c r="CD279" s="401">
        <v>0</v>
      </c>
      <c r="CE279" s="401">
        <v>0</v>
      </c>
      <c r="CF279" s="401">
        <v>0</v>
      </c>
      <c r="CG279" s="401">
        <v>0</v>
      </c>
      <c r="CH279" s="401">
        <v>75</v>
      </c>
      <c r="CI279" s="401">
        <v>0</v>
      </c>
      <c r="CJ279" s="401">
        <v>0</v>
      </c>
      <c r="CK279" s="401">
        <v>0</v>
      </c>
      <c r="CL279" s="401">
        <v>0</v>
      </c>
      <c r="CM279" s="401">
        <v>0</v>
      </c>
      <c r="CN279" s="401">
        <v>0</v>
      </c>
      <c r="CO279" s="401">
        <v>0</v>
      </c>
      <c r="CP279" s="401">
        <v>0</v>
      </c>
      <c r="CQ279" s="401">
        <v>0</v>
      </c>
      <c r="CR279" s="401">
        <v>0</v>
      </c>
      <c r="CS279" s="401">
        <v>0</v>
      </c>
      <c r="CT279" s="401">
        <v>0</v>
      </c>
      <c r="CU279" s="401">
        <v>0</v>
      </c>
      <c r="CV279" s="401">
        <v>0</v>
      </c>
      <c r="CW279" s="401">
        <v>0</v>
      </c>
      <c r="CX279" s="401">
        <v>0</v>
      </c>
      <c r="CY279" s="401">
        <v>0</v>
      </c>
      <c r="CZ279" s="401">
        <v>0</v>
      </c>
      <c r="DA279" s="401">
        <v>0</v>
      </c>
      <c r="DB279" s="401">
        <v>0</v>
      </c>
      <c r="DC279" s="401">
        <v>0</v>
      </c>
      <c r="DD279" s="401">
        <v>0</v>
      </c>
      <c r="DE279" s="401">
        <v>0</v>
      </c>
      <c r="DF279" s="401">
        <v>0</v>
      </c>
      <c r="DG279" s="401">
        <v>0</v>
      </c>
      <c r="DH279" s="401">
        <v>0</v>
      </c>
      <c r="DI279" s="401">
        <v>2300</v>
      </c>
      <c r="DJ279" s="401">
        <v>0</v>
      </c>
      <c r="DK279" s="401">
        <v>0</v>
      </c>
      <c r="DL279" s="401">
        <v>0</v>
      </c>
      <c r="DM279" s="401">
        <v>0</v>
      </c>
      <c r="DN279" s="401">
        <v>0</v>
      </c>
      <c r="DO279" s="401">
        <v>0</v>
      </c>
      <c r="DP279" s="401">
        <v>0</v>
      </c>
      <c r="DQ279" s="401">
        <v>0</v>
      </c>
      <c r="DR279" s="401">
        <v>12642</v>
      </c>
      <c r="DS279" s="401">
        <v>2037</v>
      </c>
      <c r="DT279" s="401">
        <v>10044</v>
      </c>
      <c r="DU279" s="401">
        <v>24554</v>
      </c>
      <c r="DV279" s="401">
        <v>0</v>
      </c>
      <c r="DW279" s="401">
        <v>646068</v>
      </c>
      <c r="DX279" s="401">
        <v>-1091</v>
      </c>
      <c r="DY279" s="401">
        <v>437443</v>
      </c>
      <c r="DZ279" s="401">
        <v>20182</v>
      </c>
      <c r="EA279" s="401">
        <v>13539</v>
      </c>
      <c r="EB279" s="401">
        <v>-1336</v>
      </c>
      <c r="EC279" s="401">
        <v>30000</v>
      </c>
      <c r="ED279" s="401">
        <v>0</v>
      </c>
      <c r="EE279" s="401">
        <v>450982</v>
      </c>
      <c r="EF279" s="401">
        <v>18846</v>
      </c>
      <c r="EG279" s="401">
        <v>659607</v>
      </c>
      <c r="EH279" s="401">
        <v>-2427</v>
      </c>
      <c r="EI279" s="401">
        <v>699607</v>
      </c>
      <c r="EJ279" s="401">
        <v>-2427</v>
      </c>
    </row>
    <row r="280" spans="1:140" x14ac:dyDescent="0.35">
      <c r="A280" s="398" t="s">
        <v>1472</v>
      </c>
      <c r="B280" s="401">
        <v>27487</v>
      </c>
      <c r="C280" s="401">
        <v>0</v>
      </c>
      <c r="D280" s="401">
        <v>0</v>
      </c>
      <c r="E280" s="401">
        <v>1074</v>
      </c>
      <c r="F280" s="401">
        <v>0</v>
      </c>
      <c r="G280" s="401">
        <v>0</v>
      </c>
      <c r="H280" s="401">
        <v>2500</v>
      </c>
      <c r="I280" s="401">
        <v>0</v>
      </c>
      <c r="J280" s="401">
        <v>0</v>
      </c>
      <c r="K280" s="401">
        <v>0</v>
      </c>
      <c r="L280" s="401">
        <v>0</v>
      </c>
      <c r="M280" s="401">
        <v>0</v>
      </c>
      <c r="N280" s="401">
        <v>10296</v>
      </c>
      <c r="O280" s="401">
        <v>0</v>
      </c>
      <c r="P280" s="401">
        <v>0</v>
      </c>
      <c r="Q280" s="401">
        <v>0</v>
      </c>
      <c r="R280" s="401">
        <v>0</v>
      </c>
      <c r="S280" s="401">
        <v>0</v>
      </c>
      <c r="T280" s="401">
        <v>0</v>
      </c>
      <c r="U280" s="401">
        <v>0</v>
      </c>
      <c r="V280" s="401">
        <v>0</v>
      </c>
      <c r="W280" s="401">
        <v>1999</v>
      </c>
      <c r="X280" s="401">
        <v>0</v>
      </c>
      <c r="Y280" s="401">
        <v>0</v>
      </c>
      <c r="Z280" s="401">
        <v>0</v>
      </c>
      <c r="AA280" s="401">
        <v>0</v>
      </c>
      <c r="AB280" s="401">
        <v>0</v>
      </c>
      <c r="AC280" s="401">
        <v>0</v>
      </c>
      <c r="AD280" s="401">
        <v>0</v>
      </c>
      <c r="AE280" s="401">
        <v>0</v>
      </c>
      <c r="AF280" s="401">
        <v>0</v>
      </c>
      <c r="AG280" s="401">
        <v>0</v>
      </c>
      <c r="AH280" s="401">
        <v>0</v>
      </c>
      <c r="AI280" s="401">
        <v>1299</v>
      </c>
      <c r="AJ280" s="401">
        <v>4631</v>
      </c>
      <c r="AK280" s="401">
        <v>0</v>
      </c>
      <c r="AL280" s="401">
        <v>0</v>
      </c>
      <c r="AM280" s="401">
        <v>0</v>
      </c>
      <c r="AN280" s="401">
        <v>0</v>
      </c>
      <c r="AO280" s="401">
        <v>161084</v>
      </c>
      <c r="AP280" s="401">
        <v>0</v>
      </c>
      <c r="AQ280" s="401">
        <v>11000</v>
      </c>
      <c r="AR280" s="401">
        <v>30</v>
      </c>
      <c r="AS280" s="401">
        <v>0</v>
      </c>
      <c r="AT280" s="401">
        <v>0</v>
      </c>
      <c r="AU280" s="401">
        <v>1658</v>
      </c>
      <c r="AV280" s="401">
        <v>0</v>
      </c>
      <c r="AW280" s="401">
        <v>0</v>
      </c>
      <c r="AX280" s="401">
        <v>0</v>
      </c>
      <c r="AY280" s="401">
        <v>0</v>
      </c>
      <c r="AZ280" s="401">
        <v>0</v>
      </c>
      <c r="BA280" s="401">
        <v>0</v>
      </c>
      <c r="BB280" s="401">
        <v>0</v>
      </c>
      <c r="BC280" s="401">
        <v>0</v>
      </c>
      <c r="BD280" s="401">
        <v>0</v>
      </c>
      <c r="BE280" s="401">
        <v>0</v>
      </c>
      <c r="BF280" s="401">
        <v>0</v>
      </c>
      <c r="BG280" s="401">
        <v>30</v>
      </c>
      <c r="BH280" s="401">
        <v>0</v>
      </c>
      <c r="BI280" s="401">
        <v>0</v>
      </c>
      <c r="BJ280" s="401">
        <v>0</v>
      </c>
      <c r="BK280" s="401">
        <v>0</v>
      </c>
      <c r="BL280" s="401">
        <v>0</v>
      </c>
      <c r="BM280" s="401">
        <v>0</v>
      </c>
      <c r="BN280" s="401">
        <v>0</v>
      </c>
      <c r="BO280" s="401">
        <v>0</v>
      </c>
      <c r="BP280" s="401">
        <v>0</v>
      </c>
      <c r="BQ280" s="401">
        <v>0</v>
      </c>
      <c r="BR280" s="401">
        <v>0</v>
      </c>
      <c r="BS280" s="401">
        <v>0</v>
      </c>
      <c r="BT280" s="401">
        <v>0</v>
      </c>
      <c r="BU280" s="401">
        <v>0</v>
      </c>
      <c r="BV280" s="401">
        <v>74</v>
      </c>
      <c r="BW280" s="401">
        <v>0</v>
      </c>
      <c r="BX280" s="401">
        <v>0</v>
      </c>
      <c r="BY280" s="401">
        <v>0</v>
      </c>
      <c r="BZ280" s="401">
        <v>0</v>
      </c>
      <c r="CA280" s="401">
        <v>0</v>
      </c>
      <c r="CB280" s="401">
        <v>0</v>
      </c>
      <c r="CC280" s="401">
        <v>0</v>
      </c>
      <c r="CD280" s="401">
        <v>0</v>
      </c>
      <c r="CE280" s="401">
        <v>4650</v>
      </c>
      <c r="CF280" s="401">
        <v>0</v>
      </c>
      <c r="CG280" s="401">
        <v>0</v>
      </c>
      <c r="CH280" s="401">
        <v>0</v>
      </c>
      <c r="CI280" s="401">
        <v>0</v>
      </c>
      <c r="CJ280" s="401">
        <v>0</v>
      </c>
      <c r="CK280" s="401">
        <v>0</v>
      </c>
      <c r="CL280" s="401">
        <v>0</v>
      </c>
      <c r="CM280" s="401">
        <v>0</v>
      </c>
      <c r="CN280" s="401">
        <v>0</v>
      </c>
      <c r="CO280" s="401">
        <v>0</v>
      </c>
      <c r="CP280" s="401">
        <v>0</v>
      </c>
      <c r="CQ280" s="401">
        <v>0</v>
      </c>
      <c r="CR280" s="401">
        <v>0</v>
      </c>
      <c r="CS280" s="401">
        <v>0</v>
      </c>
      <c r="CT280" s="401">
        <v>0</v>
      </c>
      <c r="CU280" s="401">
        <v>0</v>
      </c>
      <c r="CV280" s="401">
        <v>0</v>
      </c>
      <c r="CW280" s="401">
        <v>0</v>
      </c>
      <c r="CX280" s="401">
        <v>0</v>
      </c>
      <c r="CY280" s="401">
        <v>0</v>
      </c>
      <c r="CZ280" s="401">
        <v>0</v>
      </c>
      <c r="DA280" s="401">
        <v>0</v>
      </c>
      <c r="DB280" s="401">
        <v>0</v>
      </c>
      <c r="DC280" s="401">
        <v>0</v>
      </c>
      <c r="DD280" s="401">
        <v>0</v>
      </c>
      <c r="DE280" s="401">
        <v>0</v>
      </c>
      <c r="DF280" s="401">
        <v>0</v>
      </c>
      <c r="DG280" s="401">
        <v>0</v>
      </c>
      <c r="DH280" s="401">
        <v>0</v>
      </c>
      <c r="DI280" s="401">
        <v>24468</v>
      </c>
      <c r="DJ280" s="401">
        <v>0</v>
      </c>
      <c r="DK280" s="401">
        <v>10000</v>
      </c>
      <c r="DL280" s="401">
        <v>35208</v>
      </c>
      <c r="DM280" s="401">
        <v>63105</v>
      </c>
      <c r="DN280" s="401">
        <v>0</v>
      </c>
      <c r="DO280" s="401">
        <v>0</v>
      </c>
      <c r="DP280" s="401">
        <v>0</v>
      </c>
      <c r="DQ280" s="401">
        <v>0</v>
      </c>
      <c r="DR280" s="401">
        <v>71486</v>
      </c>
      <c r="DS280" s="401">
        <v>53970</v>
      </c>
      <c r="DT280" s="401">
        <v>11465</v>
      </c>
      <c r="DU280" s="401">
        <v>202672</v>
      </c>
      <c r="DV280" s="401">
        <v>0</v>
      </c>
      <c r="DW280" s="401">
        <v>849071</v>
      </c>
      <c r="DX280" s="401">
        <v>160430</v>
      </c>
      <c r="DY280" s="401">
        <v>617000</v>
      </c>
      <c r="DZ280" s="401">
        <v>160000</v>
      </c>
      <c r="EA280" s="401">
        <v>0</v>
      </c>
      <c r="EB280" s="401">
        <v>0</v>
      </c>
      <c r="EC280" s="401">
        <v>40000</v>
      </c>
      <c r="ED280" s="401">
        <v>0</v>
      </c>
      <c r="EE280" s="401">
        <v>617000</v>
      </c>
      <c r="EF280" s="401">
        <v>160000</v>
      </c>
      <c r="EG280" s="401">
        <v>910000</v>
      </c>
      <c r="EH280" s="401">
        <v>180000</v>
      </c>
      <c r="EI280" s="401">
        <v>960000</v>
      </c>
      <c r="EJ280" s="401">
        <v>180000</v>
      </c>
    </row>
    <row r="281" spans="1:140" x14ac:dyDescent="0.35">
      <c r="A281" s="398" t="s">
        <v>1493</v>
      </c>
      <c r="B281" s="401">
        <v>5214</v>
      </c>
      <c r="C281" s="401">
        <v>0</v>
      </c>
      <c r="D281" s="401">
        <v>1023</v>
      </c>
      <c r="E281" s="401">
        <v>0</v>
      </c>
      <c r="F281" s="401">
        <v>0</v>
      </c>
      <c r="G281" s="401">
        <v>0</v>
      </c>
      <c r="H281" s="401">
        <v>11734</v>
      </c>
      <c r="I281" s="401">
        <v>0</v>
      </c>
      <c r="J281" s="401">
        <v>0</v>
      </c>
      <c r="K281" s="401">
        <v>0</v>
      </c>
      <c r="L281" s="401">
        <v>0</v>
      </c>
      <c r="M281" s="401">
        <v>0</v>
      </c>
      <c r="N281" s="401">
        <v>11803</v>
      </c>
      <c r="O281" s="401">
        <v>0</v>
      </c>
      <c r="P281" s="401">
        <v>0</v>
      </c>
      <c r="Q281" s="401">
        <v>151</v>
      </c>
      <c r="R281" s="401">
        <v>0</v>
      </c>
      <c r="S281" s="401">
        <v>0</v>
      </c>
      <c r="T281" s="401">
        <v>0</v>
      </c>
      <c r="U281" s="401">
        <v>0</v>
      </c>
      <c r="V281" s="401">
        <v>0</v>
      </c>
      <c r="W281" s="401">
        <v>0</v>
      </c>
      <c r="X281" s="401">
        <v>0</v>
      </c>
      <c r="Y281" s="401">
        <v>0</v>
      </c>
      <c r="Z281" s="401">
        <v>0</v>
      </c>
      <c r="AA281" s="401">
        <v>0</v>
      </c>
      <c r="AB281" s="401">
        <v>0</v>
      </c>
      <c r="AC281" s="401">
        <v>0</v>
      </c>
      <c r="AD281" s="401">
        <v>0</v>
      </c>
      <c r="AE281" s="401">
        <v>0</v>
      </c>
      <c r="AF281" s="401">
        <v>0</v>
      </c>
      <c r="AG281" s="401">
        <v>0</v>
      </c>
      <c r="AH281" s="401">
        <v>0</v>
      </c>
      <c r="AI281" s="401">
        <v>13650</v>
      </c>
      <c r="AJ281" s="401">
        <v>0</v>
      </c>
      <c r="AK281" s="401">
        <v>1500</v>
      </c>
      <c r="AL281" s="401">
        <v>0</v>
      </c>
      <c r="AM281" s="401">
        <v>0</v>
      </c>
      <c r="AN281" s="401">
        <v>0</v>
      </c>
      <c r="AO281" s="401">
        <v>184917</v>
      </c>
      <c r="AP281" s="401">
        <v>2146</v>
      </c>
      <c r="AQ281" s="401">
        <v>7347</v>
      </c>
      <c r="AR281" s="401">
        <v>50</v>
      </c>
      <c r="AS281" s="401">
        <v>0</v>
      </c>
      <c r="AT281" s="401">
        <v>0</v>
      </c>
      <c r="AU281" s="401">
        <v>17048</v>
      </c>
      <c r="AV281" s="401">
        <v>0</v>
      </c>
      <c r="AW281" s="401">
        <v>0</v>
      </c>
      <c r="AX281" s="401">
        <v>1700</v>
      </c>
      <c r="AY281" s="401">
        <v>0</v>
      </c>
      <c r="AZ281" s="401">
        <v>0</v>
      </c>
      <c r="BA281" s="401">
        <v>0</v>
      </c>
      <c r="BB281" s="401">
        <v>0</v>
      </c>
      <c r="BC281" s="401">
        <v>0</v>
      </c>
      <c r="BD281" s="401">
        <v>0</v>
      </c>
      <c r="BE281" s="401">
        <v>0</v>
      </c>
      <c r="BF281" s="401">
        <v>5916</v>
      </c>
      <c r="BG281" s="401">
        <v>0</v>
      </c>
      <c r="BH281" s="401">
        <v>0</v>
      </c>
      <c r="BI281" s="401">
        <v>0</v>
      </c>
      <c r="BJ281" s="401">
        <v>0</v>
      </c>
      <c r="BK281" s="401">
        <v>0</v>
      </c>
      <c r="BL281" s="401">
        <v>0</v>
      </c>
      <c r="BM281" s="401">
        <v>549</v>
      </c>
      <c r="BN281" s="401">
        <v>0</v>
      </c>
      <c r="BO281" s="401">
        <v>0</v>
      </c>
      <c r="BP281" s="401">
        <v>62</v>
      </c>
      <c r="BQ281" s="401">
        <v>0</v>
      </c>
      <c r="BR281" s="401">
        <v>0</v>
      </c>
      <c r="BS281" s="401">
        <v>0</v>
      </c>
      <c r="BT281" s="401">
        <v>0</v>
      </c>
      <c r="BU281" s="401">
        <v>0</v>
      </c>
      <c r="BV281" s="401">
        <v>0</v>
      </c>
      <c r="BW281" s="401">
        <v>0</v>
      </c>
      <c r="BX281" s="401">
        <v>0</v>
      </c>
      <c r="BY281" s="401">
        <v>0</v>
      </c>
      <c r="BZ281" s="401">
        <v>0</v>
      </c>
      <c r="CA281" s="401">
        <v>0</v>
      </c>
      <c r="CB281" s="401">
        <v>0</v>
      </c>
      <c r="CC281" s="401">
        <v>0</v>
      </c>
      <c r="CD281" s="401">
        <v>0</v>
      </c>
      <c r="CE281" s="401">
        <v>0</v>
      </c>
      <c r="CF281" s="401">
        <v>0</v>
      </c>
      <c r="CG281" s="401">
        <v>0</v>
      </c>
      <c r="CH281" s="401">
        <v>0</v>
      </c>
      <c r="CI281" s="401">
        <v>0</v>
      </c>
      <c r="CJ281" s="401">
        <v>0</v>
      </c>
      <c r="CK281" s="401">
        <v>0</v>
      </c>
      <c r="CL281" s="401">
        <v>0</v>
      </c>
      <c r="CM281" s="401">
        <v>0</v>
      </c>
      <c r="CN281" s="401">
        <v>390</v>
      </c>
      <c r="CO281" s="401">
        <v>0</v>
      </c>
      <c r="CP281" s="401">
        <v>0</v>
      </c>
      <c r="CQ281" s="401">
        <v>0</v>
      </c>
      <c r="CR281" s="401">
        <v>0</v>
      </c>
      <c r="CS281" s="401">
        <v>0</v>
      </c>
      <c r="CT281" s="401">
        <v>4736</v>
      </c>
      <c r="CU281" s="401">
        <v>0</v>
      </c>
      <c r="CV281" s="401">
        <v>0</v>
      </c>
      <c r="CW281" s="401">
        <v>532</v>
      </c>
      <c r="CX281" s="401">
        <v>0</v>
      </c>
      <c r="CY281" s="401">
        <v>0</v>
      </c>
      <c r="CZ281" s="401">
        <v>0</v>
      </c>
      <c r="DA281" s="401">
        <v>0</v>
      </c>
      <c r="DB281" s="401">
        <v>0</v>
      </c>
      <c r="DC281" s="401">
        <v>0</v>
      </c>
      <c r="DD281" s="401">
        <v>0</v>
      </c>
      <c r="DE281" s="401">
        <v>0</v>
      </c>
      <c r="DF281" s="401">
        <v>0</v>
      </c>
      <c r="DG281" s="401">
        <v>0</v>
      </c>
      <c r="DH281" s="401">
        <v>0</v>
      </c>
      <c r="DI281" s="401">
        <v>12643</v>
      </c>
      <c r="DJ281" s="401">
        <v>0</v>
      </c>
      <c r="DK281" s="401">
        <v>14004</v>
      </c>
      <c r="DL281" s="401">
        <v>0</v>
      </c>
      <c r="DM281" s="401">
        <v>5858</v>
      </c>
      <c r="DN281" s="401">
        <v>0</v>
      </c>
      <c r="DO281" s="401">
        <v>0</v>
      </c>
      <c r="DP281" s="401">
        <v>0</v>
      </c>
      <c r="DQ281" s="401">
        <v>0</v>
      </c>
      <c r="DR281" s="401">
        <v>80875</v>
      </c>
      <c r="DS281" s="401">
        <v>56895</v>
      </c>
      <c r="DT281" s="401">
        <v>22337</v>
      </c>
      <c r="DU281" s="401">
        <v>113076</v>
      </c>
      <c r="DV281" s="401">
        <v>0</v>
      </c>
      <c r="DW281" s="401">
        <v>549935</v>
      </c>
      <c r="DX281" s="401">
        <v>95535</v>
      </c>
      <c r="DY281" s="401">
        <v>466100</v>
      </c>
      <c r="DZ281" s="401">
        <v>103900</v>
      </c>
      <c r="EA281" s="401">
        <v>10000</v>
      </c>
      <c r="EB281" s="401">
        <v>9900</v>
      </c>
      <c r="EC281" s="401">
        <v>25000</v>
      </c>
      <c r="ED281" s="401">
        <v>0</v>
      </c>
      <c r="EE281" s="401">
        <v>476100</v>
      </c>
      <c r="EF281" s="401">
        <v>113800</v>
      </c>
      <c r="EG281" s="401">
        <v>623800</v>
      </c>
      <c r="EH281" s="401">
        <v>14800</v>
      </c>
      <c r="EI281" s="401">
        <v>658800</v>
      </c>
      <c r="EJ281" s="401">
        <v>19800</v>
      </c>
    </row>
    <row r="282" spans="1:140" x14ac:dyDescent="0.35">
      <c r="A282" s="398" t="s">
        <v>1502</v>
      </c>
      <c r="B282" s="401">
        <v>1187</v>
      </c>
      <c r="C282" s="401">
        <v>0</v>
      </c>
      <c r="D282" s="401">
        <v>0</v>
      </c>
      <c r="E282" s="401">
        <v>2370</v>
      </c>
      <c r="F282" s="401">
        <v>0</v>
      </c>
      <c r="G282" s="401">
        <v>0</v>
      </c>
      <c r="H282" s="401">
        <v>49</v>
      </c>
      <c r="I282" s="401">
        <v>0</v>
      </c>
      <c r="J282" s="401">
        <v>0</v>
      </c>
      <c r="K282" s="401">
        <v>0</v>
      </c>
      <c r="L282" s="401">
        <v>0</v>
      </c>
      <c r="M282" s="401">
        <v>0</v>
      </c>
      <c r="N282" s="401">
        <v>4182</v>
      </c>
      <c r="O282" s="401">
        <v>0</v>
      </c>
      <c r="P282" s="401">
        <v>0</v>
      </c>
      <c r="Q282" s="401">
        <v>0</v>
      </c>
      <c r="R282" s="401">
        <v>0</v>
      </c>
      <c r="S282" s="401">
        <v>0</v>
      </c>
      <c r="T282" s="401">
        <v>0</v>
      </c>
      <c r="U282" s="401">
        <v>0</v>
      </c>
      <c r="V282" s="401">
        <v>0</v>
      </c>
      <c r="W282" s="401">
        <v>300</v>
      </c>
      <c r="X282" s="401">
        <v>100</v>
      </c>
      <c r="Y282" s="401">
        <v>0</v>
      </c>
      <c r="Z282" s="401">
        <v>0</v>
      </c>
      <c r="AA282" s="401">
        <v>0</v>
      </c>
      <c r="AB282" s="401">
        <v>0</v>
      </c>
      <c r="AC282" s="401">
        <v>0</v>
      </c>
      <c r="AD282" s="401">
        <v>0</v>
      </c>
      <c r="AE282" s="401">
        <v>0</v>
      </c>
      <c r="AF282" s="401">
        <v>0</v>
      </c>
      <c r="AG282" s="401">
        <v>0</v>
      </c>
      <c r="AH282" s="401">
        <v>0</v>
      </c>
      <c r="AI282" s="401">
        <v>0</v>
      </c>
      <c r="AJ282" s="401">
        <v>0</v>
      </c>
      <c r="AK282" s="401">
        <v>0</v>
      </c>
      <c r="AL282" s="401">
        <v>0</v>
      </c>
      <c r="AM282" s="401">
        <v>0</v>
      </c>
      <c r="AN282" s="401">
        <v>0</v>
      </c>
      <c r="AO282" s="401">
        <v>133595</v>
      </c>
      <c r="AP282" s="401">
        <v>1800</v>
      </c>
      <c r="AQ282" s="401">
        <v>13766</v>
      </c>
      <c r="AR282" s="401">
        <v>205</v>
      </c>
      <c r="AS282" s="401">
        <v>385</v>
      </c>
      <c r="AT282" s="401">
        <v>0</v>
      </c>
      <c r="AU282" s="401">
        <v>414</v>
      </c>
      <c r="AV282" s="401">
        <v>0</v>
      </c>
      <c r="AW282" s="401">
        <v>0</v>
      </c>
      <c r="AX282" s="401">
        <v>5649</v>
      </c>
      <c r="AY282" s="401">
        <v>0</v>
      </c>
      <c r="AZ282" s="401">
        <v>0</v>
      </c>
      <c r="BA282" s="401">
        <v>0</v>
      </c>
      <c r="BB282" s="401">
        <v>0</v>
      </c>
      <c r="BC282" s="401">
        <v>0</v>
      </c>
      <c r="BD282" s="401">
        <v>0</v>
      </c>
      <c r="BE282" s="401">
        <v>0</v>
      </c>
      <c r="BF282" s="401">
        <v>0</v>
      </c>
      <c r="BG282" s="401">
        <v>0</v>
      </c>
      <c r="BH282" s="401">
        <v>0</v>
      </c>
      <c r="BI282" s="401">
        <v>0</v>
      </c>
      <c r="BJ282" s="401">
        <v>0</v>
      </c>
      <c r="BK282" s="401">
        <v>0</v>
      </c>
      <c r="BL282" s="401">
        <v>0</v>
      </c>
      <c r="BM282" s="401">
        <v>0</v>
      </c>
      <c r="BN282" s="401">
        <v>0</v>
      </c>
      <c r="BO282" s="401">
        <v>0</v>
      </c>
      <c r="BP282" s="401">
        <v>0</v>
      </c>
      <c r="BQ282" s="401">
        <v>0</v>
      </c>
      <c r="BR282" s="401">
        <v>0</v>
      </c>
      <c r="BS282" s="401">
        <v>0</v>
      </c>
      <c r="BT282" s="401">
        <v>0</v>
      </c>
      <c r="BU282" s="401">
        <v>0</v>
      </c>
      <c r="BV282" s="401">
        <v>0</v>
      </c>
      <c r="BW282" s="401">
        <v>0</v>
      </c>
      <c r="BX282" s="401">
        <v>0</v>
      </c>
      <c r="BY282" s="401">
        <v>0</v>
      </c>
      <c r="BZ282" s="401">
        <v>0</v>
      </c>
      <c r="CA282" s="401">
        <v>0</v>
      </c>
      <c r="CB282" s="401">
        <v>0</v>
      </c>
      <c r="CC282" s="401">
        <v>0</v>
      </c>
      <c r="CD282" s="401">
        <v>0</v>
      </c>
      <c r="CE282" s="401">
        <v>330</v>
      </c>
      <c r="CF282" s="401">
        <v>0</v>
      </c>
      <c r="CG282" s="401">
        <v>0</v>
      </c>
      <c r="CH282" s="401">
        <v>0</v>
      </c>
      <c r="CI282" s="401">
        <v>0</v>
      </c>
      <c r="CJ282" s="401">
        <v>0</v>
      </c>
      <c r="CK282" s="401">
        <v>0</v>
      </c>
      <c r="CL282" s="401">
        <v>0</v>
      </c>
      <c r="CM282" s="401">
        <v>0</v>
      </c>
      <c r="CN282" s="401">
        <v>0</v>
      </c>
      <c r="CO282" s="401">
        <v>0</v>
      </c>
      <c r="CP282" s="401">
        <v>0</v>
      </c>
      <c r="CQ282" s="401">
        <v>0</v>
      </c>
      <c r="CR282" s="401">
        <v>0</v>
      </c>
      <c r="CS282" s="401">
        <v>0</v>
      </c>
      <c r="CT282" s="401">
        <v>318</v>
      </c>
      <c r="CU282" s="401">
        <v>0</v>
      </c>
      <c r="CV282" s="401">
        <v>0</v>
      </c>
      <c r="CW282" s="401">
        <v>4098</v>
      </c>
      <c r="CX282" s="401">
        <v>0</v>
      </c>
      <c r="CY282" s="401">
        <v>0</v>
      </c>
      <c r="CZ282" s="401">
        <v>0</v>
      </c>
      <c r="DA282" s="401">
        <v>0</v>
      </c>
      <c r="DB282" s="401">
        <v>0</v>
      </c>
      <c r="DC282" s="401">
        <v>0</v>
      </c>
      <c r="DD282" s="401">
        <v>0</v>
      </c>
      <c r="DE282" s="401">
        <v>0</v>
      </c>
      <c r="DF282" s="401">
        <v>0</v>
      </c>
      <c r="DG282" s="401">
        <v>0</v>
      </c>
      <c r="DH282" s="401">
        <v>0</v>
      </c>
      <c r="DI282" s="401">
        <v>9869</v>
      </c>
      <c r="DJ282" s="401">
        <v>0</v>
      </c>
      <c r="DK282" s="401">
        <v>0</v>
      </c>
      <c r="DL282" s="401">
        <v>0</v>
      </c>
      <c r="DM282" s="401">
        <v>0</v>
      </c>
      <c r="DN282" s="401">
        <v>0</v>
      </c>
      <c r="DO282" s="401">
        <v>0</v>
      </c>
      <c r="DP282" s="401">
        <v>0</v>
      </c>
      <c r="DQ282" s="401">
        <v>0</v>
      </c>
      <c r="DR282" s="401">
        <v>55234</v>
      </c>
      <c r="DS282" s="401">
        <v>38915</v>
      </c>
      <c r="DT282" s="401">
        <v>19136</v>
      </c>
      <c r="DU282" s="401">
        <v>51566</v>
      </c>
      <c r="DV282" s="401">
        <v>0</v>
      </c>
      <c r="DW282" s="401">
        <v>992166</v>
      </c>
      <c r="DX282" s="401">
        <v>39966</v>
      </c>
      <c r="DY282" s="401">
        <v>543500</v>
      </c>
      <c r="DZ282" s="401">
        <v>64700</v>
      </c>
      <c r="EA282" s="401">
        <v>54500</v>
      </c>
      <c r="EB282" s="401">
        <v>-3900</v>
      </c>
      <c r="EC282" s="401">
        <v>37767</v>
      </c>
      <c r="ED282" s="401">
        <v>0</v>
      </c>
      <c r="EE282" s="401">
        <v>598000</v>
      </c>
      <c r="EF282" s="401">
        <v>60800</v>
      </c>
      <c r="EG282" s="401">
        <v>598000</v>
      </c>
      <c r="EH282" s="401">
        <v>60800</v>
      </c>
      <c r="EI282" s="401">
        <v>657800</v>
      </c>
      <c r="EJ282" s="401">
        <v>66900</v>
      </c>
    </row>
    <row r="283" spans="1:140" x14ac:dyDescent="0.35">
      <c r="A283" s="398" t="s">
        <v>1529</v>
      </c>
      <c r="B283" s="401">
        <v>4829</v>
      </c>
      <c r="C283" s="401">
        <v>0</v>
      </c>
      <c r="D283" s="401">
        <v>0</v>
      </c>
      <c r="E283" s="401">
        <v>223</v>
      </c>
      <c r="F283" s="401">
        <v>0</v>
      </c>
      <c r="G283" s="401">
        <v>0</v>
      </c>
      <c r="H283" s="401">
        <v>5029</v>
      </c>
      <c r="I283" s="401">
        <v>0</v>
      </c>
      <c r="J283" s="401">
        <v>0</v>
      </c>
      <c r="K283" s="401">
        <v>0</v>
      </c>
      <c r="L283" s="401">
        <v>0</v>
      </c>
      <c r="M283" s="401">
        <v>0</v>
      </c>
      <c r="N283" s="401">
        <v>5966.25</v>
      </c>
      <c r="O283" s="401">
        <v>0</v>
      </c>
      <c r="P283" s="401">
        <v>0</v>
      </c>
      <c r="Q283" s="401">
        <v>1535</v>
      </c>
      <c r="R283" s="401">
        <v>0</v>
      </c>
      <c r="S283" s="401">
        <v>0</v>
      </c>
      <c r="T283" s="401">
        <v>0</v>
      </c>
      <c r="U283" s="401">
        <v>0</v>
      </c>
      <c r="V283" s="401">
        <v>0</v>
      </c>
      <c r="W283" s="401">
        <v>0</v>
      </c>
      <c r="X283" s="401">
        <v>0</v>
      </c>
      <c r="Y283" s="401">
        <v>0</v>
      </c>
      <c r="Z283" s="401">
        <v>0</v>
      </c>
      <c r="AA283" s="401">
        <v>0</v>
      </c>
      <c r="AB283" s="401">
        <v>0</v>
      </c>
      <c r="AC283" s="401">
        <v>0</v>
      </c>
      <c r="AD283" s="401">
        <v>0</v>
      </c>
      <c r="AE283" s="401">
        <v>0</v>
      </c>
      <c r="AF283" s="401">
        <v>0</v>
      </c>
      <c r="AG283" s="401">
        <v>0</v>
      </c>
      <c r="AH283" s="401">
        <v>0</v>
      </c>
      <c r="AI283" s="401">
        <v>0</v>
      </c>
      <c r="AJ283" s="401">
        <v>0</v>
      </c>
      <c r="AK283" s="401">
        <v>0</v>
      </c>
      <c r="AL283" s="401">
        <v>0</v>
      </c>
      <c r="AM283" s="401">
        <v>0</v>
      </c>
      <c r="AN283" s="401">
        <v>0</v>
      </c>
      <c r="AO283" s="401">
        <v>268337</v>
      </c>
      <c r="AP283" s="401">
        <v>0</v>
      </c>
      <c r="AQ283" s="401">
        <v>20049</v>
      </c>
      <c r="AR283" s="401">
        <v>0</v>
      </c>
      <c r="AS283" s="401">
        <v>0</v>
      </c>
      <c r="AT283" s="401">
        <v>0</v>
      </c>
      <c r="AU283" s="401">
        <v>21309</v>
      </c>
      <c r="AV283" s="401">
        <v>0</v>
      </c>
      <c r="AW283" s="401">
        <v>0</v>
      </c>
      <c r="AX283" s="401">
        <v>760</v>
      </c>
      <c r="AY283" s="401">
        <v>0</v>
      </c>
      <c r="AZ283" s="401">
        <v>0</v>
      </c>
      <c r="BA283" s="401">
        <v>0</v>
      </c>
      <c r="BB283" s="401">
        <v>0</v>
      </c>
      <c r="BC283" s="401">
        <v>0</v>
      </c>
      <c r="BD283" s="401">
        <v>2617</v>
      </c>
      <c r="BE283" s="401">
        <v>0</v>
      </c>
      <c r="BF283" s="401">
        <v>0</v>
      </c>
      <c r="BG283" s="401">
        <v>0</v>
      </c>
      <c r="BH283" s="401">
        <v>0</v>
      </c>
      <c r="BI283" s="401">
        <v>0</v>
      </c>
      <c r="BJ283" s="401">
        <v>0</v>
      </c>
      <c r="BK283" s="401">
        <v>0</v>
      </c>
      <c r="BL283" s="401">
        <v>0</v>
      </c>
      <c r="BM283" s="401">
        <v>470</v>
      </c>
      <c r="BN283" s="401">
        <v>0</v>
      </c>
      <c r="BO283" s="401">
        <v>0</v>
      </c>
      <c r="BP283" s="401">
        <v>0</v>
      </c>
      <c r="BQ283" s="401">
        <v>0</v>
      </c>
      <c r="BR283" s="401">
        <v>0</v>
      </c>
      <c r="BS283" s="401">
        <v>0</v>
      </c>
      <c r="BT283" s="401">
        <v>0</v>
      </c>
      <c r="BU283" s="401">
        <v>0</v>
      </c>
      <c r="BV283" s="401">
        <v>0</v>
      </c>
      <c r="BW283" s="401">
        <v>0</v>
      </c>
      <c r="BX283" s="401">
        <v>0</v>
      </c>
      <c r="BY283" s="401">
        <v>0</v>
      </c>
      <c r="BZ283" s="401">
        <v>0</v>
      </c>
      <c r="CA283" s="401">
        <v>0</v>
      </c>
      <c r="CB283" s="401">
        <v>0</v>
      </c>
      <c r="CC283" s="401">
        <v>0</v>
      </c>
      <c r="CD283" s="401">
        <v>0</v>
      </c>
      <c r="CE283" s="401">
        <v>1100</v>
      </c>
      <c r="CF283" s="401">
        <v>0</v>
      </c>
      <c r="CG283" s="401">
        <v>0</v>
      </c>
      <c r="CH283" s="401">
        <v>0</v>
      </c>
      <c r="CI283" s="401">
        <v>0</v>
      </c>
      <c r="CJ283" s="401">
        <v>0</v>
      </c>
      <c r="CK283" s="401">
        <v>0</v>
      </c>
      <c r="CL283" s="401">
        <v>0</v>
      </c>
      <c r="CM283" s="401">
        <v>0</v>
      </c>
      <c r="CN283" s="401">
        <v>0</v>
      </c>
      <c r="CO283" s="401">
        <v>0</v>
      </c>
      <c r="CP283" s="401">
        <v>0</v>
      </c>
      <c r="CQ283" s="401">
        <v>0</v>
      </c>
      <c r="CR283" s="401">
        <v>0</v>
      </c>
      <c r="CS283" s="401">
        <v>0</v>
      </c>
      <c r="CT283" s="401">
        <v>0</v>
      </c>
      <c r="CU283" s="401">
        <v>0</v>
      </c>
      <c r="CV283" s="401">
        <v>0</v>
      </c>
      <c r="CW283" s="401">
        <v>0</v>
      </c>
      <c r="CX283" s="401">
        <v>0</v>
      </c>
      <c r="CY283" s="401">
        <v>0</v>
      </c>
      <c r="CZ283" s="401">
        <v>0</v>
      </c>
      <c r="DA283" s="401">
        <v>0</v>
      </c>
      <c r="DB283" s="401">
        <v>0</v>
      </c>
      <c r="DC283" s="401">
        <v>0</v>
      </c>
      <c r="DD283" s="401">
        <v>0</v>
      </c>
      <c r="DE283" s="401">
        <v>0</v>
      </c>
      <c r="DF283" s="401">
        <v>0</v>
      </c>
      <c r="DG283" s="401">
        <v>0</v>
      </c>
      <c r="DH283" s="401">
        <v>0</v>
      </c>
      <c r="DI283" s="401">
        <v>40159</v>
      </c>
      <c r="DJ283" s="401">
        <v>0</v>
      </c>
      <c r="DK283" s="401">
        <v>0</v>
      </c>
      <c r="DL283" s="401">
        <v>24282</v>
      </c>
      <c r="DM283" s="401">
        <v>0</v>
      </c>
      <c r="DN283" s="401">
        <v>18359</v>
      </c>
      <c r="DO283" s="401">
        <v>0</v>
      </c>
      <c r="DP283" s="401">
        <v>0</v>
      </c>
      <c r="DQ283" s="401">
        <v>0</v>
      </c>
      <c r="DR283" s="401">
        <v>115687</v>
      </c>
      <c r="DS283" s="401">
        <v>43305.5</v>
      </c>
      <c r="DT283" s="401">
        <v>25990</v>
      </c>
      <c r="DU283" s="401">
        <v>191633.25</v>
      </c>
      <c r="DV283" s="401">
        <v>0</v>
      </c>
      <c r="DW283" s="401">
        <v>1000501.25</v>
      </c>
      <c r="DX283" s="401">
        <v>180133.25</v>
      </c>
      <c r="DY283" s="401">
        <v>491950</v>
      </c>
      <c r="DZ283" s="401">
        <v>149406</v>
      </c>
      <c r="EA283" s="401">
        <v>71226</v>
      </c>
      <c r="EB283" s="401">
        <v>-4872</v>
      </c>
      <c r="EC283" s="401">
        <v>60200</v>
      </c>
      <c r="ED283" s="401">
        <v>0</v>
      </c>
      <c r="EE283" s="401">
        <v>563176</v>
      </c>
      <c r="EF283" s="401">
        <v>144534</v>
      </c>
      <c r="EG283" s="401">
        <v>564255</v>
      </c>
      <c r="EH283" s="401">
        <v>105889</v>
      </c>
      <c r="EI283" s="401">
        <v>1000520</v>
      </c>
      <c r="EJ283" s="401">
        <v>391687</v>
      </c>
    </row>
    <row r="284" spans="1:140" x14ac:dyDescent="0.35">
      <c r="A284" s="398" t="s">
        <v>1532</v>
      </c>
      <c r="B284" s="401">
        <v>4388</v>
      </c>
      <c r="C284" s="401">
        <v>0</v>
      </c>
      <c r="D284" s="401">
        <v>0</v>
      </c>
      <c r="E284" s="401">
        <v>8635</v>
      </c>
      <c r="F284" s="401">
        <v>0</v>
      </c>
      <c r="G284" s="401">
        <v>0</v>
      </c>
      <c r="H284" s="401">
        <v>2073</v>
      </c>
      <c r="I284" s="401">
        <v>0</v>
      </c>
      <c r="J284" s="401">
        <v>0</v>
      </c>
      <c r="K284" s="401">
        <v>0</v>
      </c>
      <c r="L284" s="401">
        <v>0</v>
      </c>
      <c r="M284" s="401">
        <v>0</v>
      </c>
      <c r="N284" s="401">
        <v>1169</v>
      </c>
      <c r="O284" s="401">
        <v>0</v>
      </c>
      <c r="P284" s="401">
        <v>0</v>
      </c>
      <c r="Q284" s="401">
        <v>510</v>
      </c>
      <c r="R284" s="401">
        <v>0</v>
      </c>
      <c r="S284" s="401">
        <v>0</v>
      </c>
      <c r="T284" s="401">
        <v>0</v>
      </c>
      <c r="U284" s="401">
        <v>0</v>
      </c>
      <c r="V284" s="401">
        <v>0</v>
      </c>
      <c r="W284" s="401">
        <v>0</v>
      </c>
      <c r="X284" s="401">
        <v>0</v>
      </c>
      <c r="Y284" s="401">
        <v>0</v>
      </c>
      <c r="Z284" s="401">
        <v>0</v>
      </c>
      <c r="AA284" s="401">
        <v>0</v>
      </c>
      <c r="AB284" s="401">
        <v>0</v>
      </c>
      <c r="AC284" s="401">
        <v>0</v>
      </c>
      <c r="AD284" s="401">
        <v>0</v>
      </c>
      <c r="AE284" s="401">
        <v>0</v>
      </c>
      <c r="AF284" s="401">
        <v>0</v>
      </c>
      <c r="AG284" s="401">
        <v>0</v>
      </c>
      <c r="AH284" s="401">
        <v>0</v>
      </c>
      <c r="AI284" s="401">
        <v>6366</v>
      </c>
      <c r="AJ284" s="401">
        <v>0</v>
      </c>
      <c r="AK284" s="401">
        <v>0</v>
      </c>
      <c r="AL284" s="401">
        <v>0</v>
      </c>
      <c r="AM284" s="401">
        <v>0</v>
      </c>
      <c r="AN284" s="401">
        <v>0</v>
      </c>
      <c r="AO284" s="401">
        <v>139463</v>
      </c>
      <c r="AP284" s="401">
        <v>860</v>
      </c>
      <c r="AQ284" s="401">
        <v>12325</v>
      </c>
      <c r="AR284" s="401">
        <v>175</v>
      </c>
      <c r="AS284" s="401">
        <v>0</v>
      </c>
      <c r="AT284" s="401">
        <v>0</v>
      </c>
      <c r="AU284" s="401">
        <v>1790</v>
      </c>
      <c r="AV284" s="401">
        <v>0</v>
      </c>
      <c r="AW284" s="401">
        <v>0</v>
      </c>
      <c r="AX284" s="401">
        <v>1133</v>
      </c>
      <c r="AY284" s="401">
        <v>0</v>
      </c>
      <c r="AZ284" s="401">
        <v>0</v>
      </c>
      <c r="BA284" s="401">
        <v>0</v>
      </c>
      <c r="BB284" s="401">
        <v>0</v>
      </c>
      <c r="BC284" s="401">
        <v>0</v>
      </c>
      <c r="BD284" s="401">
        <v>0</v>
      </c>
      <c r="BE284" s="401">
        <v>0</v>
      </c>
      <c r="BF284" s="401">
        <v>0</v>
      </c>
      <c r="BG284" s="401">
        <v>0</v>
      </c>
      <c r="BH284" s="401">
        <v>0</v>
      </c>
      <c r="BI284" s="401">
        <v>0</v>
      </c>
      <c r="BJ284" s="401">
        <v>0</v>
      </c>
      <c r="BK284" s="401">
        <v>0</v>
      </c>
      <c r="BL284" s="401">
        <v>0</v>
      </c>
      <c r="BM284" s="401">
        <v>0</v>
      </c>
      <c r="BN284" s="401">
        <v>0</v>
      </c>
      <c r="BO284" s="401">
        <v>0</v>
      </c>
      <c r="BP284" s="401">
        <v>150</v>
      </c>
      <c r="BQ284" s="401">
        <v>0</v>
      </c>
      <c r="BR284" s="401">
        <v>0</v>
      </c>
      <c r="BS284" s="401">
        <v>0</v>
      </c>
      <c r="BT284" s="401">
        <v>0</v>
      </c>
      <c r="BU284" s="401">
        <v>0</v>
      </c>
      <c r="BV284" s="401">
        <v>0</v>
      </c>
      <c r="BW284" s="401">
        <v>0</v>
      </c>
      <c r="BX284" s="401">
        <v>0</v>
      </c>
      <c r="BY284" s="401">
        <v>0</v>
      </c>
      <c r="BZ284" s="401">
        <v>0</v>
      </c>
      <c r="CA284" s="401">
        <v>0</v>
      </c>
      <c r="CB284" s="401">
        <v>0</v>
      </c>
      <c r="CC284" s="401">
        <v>0</v>
      </c>
      <c r="CD284" s="401">
        <v>0</v>
      </c>
      <c r="CE284" s="401">
        <v>2690</v>
      </c>
      <c r="CF284" s="401">
        <v>0</v>
      </c>
      <c r="CG284" s="401">
        <v>0</v>
      </c>
      <c r="CH284" s="401">
        <v>0</v>
      </c>
      <c r="CI284" s="401">
        <v>0</v>
      </c>
      <c r="CJ284" s="401">
        <v>0</v>
      </c>
      <c r="CK284" s="401">
        <v>0</v>
      </c>
      <c r="CL284" s="401">
        <v>0</v>
      </c>
      <c r="CM284" s="401">
        <v>0</v>
      </c>
      <c r="CN284" s="401">
        <v>0</v>
      </c>
      <c r="CO284" s="401">
        <v>0</v>
      </c>
      <c r="CP284" s="401">
        <v>0</v>
      </c>
      <c r="CQ284" s="401">
        <v>0</v>
      </c>
      <c r="CR284" s="401">
        <v>0</v>
      </c>
      <c r="CS284" s="401">
        <v>0</v>
      </c>
      <c r="CT284" s="401">
        <v>5173</v>
      </c>
      <c r="CU284" s="401">
        <v>0</v>
      </c>
      <c r="CV284" s="401">
        <v>0</v>
      </c>
      <c r="CW284" s="401">
        <v>879</v>
      </c>
      <c r="CX284" s="401">
        <v>0</v>
      </c>
      <c r="CY284" s="401">
        <v>0</v>
      </c>
      <c r="CZ284" s="401">
        <v>0</v>
      </c>
      <c r="DA284" s="401">
        <v>0</v>
      </c>
      <c r="DB284" s="401">
        <v>0</v>
      </c>
      <c r="DC284" s="401">
        <v>0</v>
      </c>
      <c r="DD284" s="401">
        <v>0</v>
      </c>
      <c r="DE284" s="401">
        <v>0</v>
      </c>
      <c r="DF284" s="401">
        <v>0</v>
      </c>
      <c r="DG284" s="401">
        <v>0</v>
      </c>
      <c r="DH284" s="401">
        <v>0</v>
      </c>
      <c r="DI284" s="401">
        <v>6660.98</v>
      </c>
      <c r="DJ284" s="401">
        <v>0</v>
      </c>
      <c r="DK284" s="401">
        <v>0</v>
      </c>
      <c r="DL284" s="401">
        <v>0</v>
      </c>
      <c r="DM284" s="401">
        <v>0</v>
      </c>
      <c r="DN284" s="401">
        <v>0</v>
      </c>
      <c r="DO284" s="401">
        <v>0</v>
      </c>
      <c r="DP284" s="401">
        <v>0</v>
      </c>
      <c r="DQ284" s="401">
        <v>0</v>
      </c>
      <c r="DR284" s="401">
        <v>42593</v>
      </c>
      <c r="DS284" s="401">
        <v>12325</v>
      </c>
      <c r="DT284" s="401">
        <v>20363</v>
      </c>
      <c r="DU284" s="401">
        <v>106833.98</v>
      </c>
      <c r="DV284" s="401">
        <v>0</v>
      </c>
      <c r="DW284" s="401">
        <v>736560.98</v>
      </c>
      <c r="DX284" s="401">
        <v>96498.98</v>
      </c>
      <c r="DY284" s="401">
        <v>432560</v>
      </c>
      <c r="DZ284" s="401">
        <v>90522</v>
      </c>
      <c r="EA284" s="401">
        <v>0</v>
      </c>
      <c r="EB284" s="401">
        <v>0</v>
      </c>
      <c r="EC284" s="401">
        <v>14355</v>
      </c>
      <c r="ED284" s="401">
        <v>-1601</v>
      </c>
      <c r="EE284" s="401">
        <v>432560</v>
      </c>
      <c r="EF284" s="401">
        <v>90522</v>
      </c>
      <c r="EG284" s="401">
        <v>810000</v>
      </c>
      <c r="EH284" s="401">
        <v>90000</v>
      </c>
      <c r="EI284" s="401">
        <v>910000</v>
      </c>
      <c r="EJ284" s="401">
        <v>90000</v>
      </c>
    </row>
    <row r="285" spans="1:140" x14ac:dyDescent="0.35">
      <c r="A285" s="398" t="s">
        <v>1550</v>
      </c>
      <c r="B285" s="401">
        <v>31711.626</v>
      </c>
      <c r="C285" s="401">
        <v>0</v>
      </c>
      <c r="D285" s="401">
        <v>0</v>
      </c>
      <c r="E285" s="401">
        <v>0</v>
      </c>
      <c r="F285" s="401">
        <v>0</v>
      </c>
      <c r="G285" s="401">
        <v>0</v>
      </c>
      <c r="H285" s="401">
        <v>0</v>
      </c>
      <c r="I285" s="401">
        <v>0</v>
      </c>
      <c r="J285" s="401">
        <v>0</v>
      </c>
      <c r="K285" s="401">
        <v>1500</v>
      </c>
      <c r="L285" s="401">
        <v>0</v>
      </c>
      <c r="M285" s="401">
        <v>0</v>
      </c>
      <c r="N285" s="401">
        <v>4279.55</v>
      </c>
      <c r="O285" s="401">
        <v>0</v>
      </c>
      <c r="P285" s="401">
        <v>0</v>
      </c>
      <c r="Q285" s="401">
        <v>847.76700000000005</v>
      </c>
      <c r="R285" s="401">
        <v>0</v>
      </c>
      <c r="S285" s="401">
        <v>0</v>
      </c>
      <c r="T285" s="401">
        <v>0</v>
      </c>
      <c r="U285" s="401">
        <v>0</v>
      </c>
      <c r="V285" s="401">
        <v>0</v>
      </c>
      <c r="W285" s="401">
        <v>0</v>
      </c>
      <c r="X285" s="401">
        <v>0</v>
      </c>
      <c r="Y285" s="401">
        <v>0</v>
      </c>
      <c r="Z285" s="401">
        <v>0</v>
      </c>
      <c r="AA285" s="401">
        <v>0</v>
      </c>
      <c r="AB285" s="401">
        <v>0</v>
      </c>
      <c r="AC285" s="401">
        <v>0</v>
      </c>
      <c r="AD285" s="401">
        <v>0</v>
      </c>
      <c r="AE285" s="401">
        <v>0</v>
      </c>
      <c r="AF285" s="401">
        <v>0</v>
      </c>
      <c r="AG285" s="401">
        <v>0</v>
      </c>
      <c r="AH285" s="401">
        <v>0</v>
      </c>
      <c r="AI285" s="401">
        <v>1965.8040000000001</v>
      </c>
      <c r="AJ285" s="401">
        <v>0</v>
      </c>
      <c r="AK285" s="401">
        <v>0</v>
      </c>
      <c r="AL285" s="401">
        <v>0</v>
      </c>
      <c r="AM285" s="401">
        <v>0</v>
      </c>
      <c r="AN285" s="401">
        <v>0</v>
      </c>
      <c r="AO285" s="401">
        <v>99964.201000000001</v>
      </c>
      <c r="AP285" s="401">
        <v>990</v>
      </c>
      <c r="AQ285" s="401">
        <v>13467.995000000001</v>
      </c>
      <c r="AR285" s="401">
        <v>1302.471</v>
      </c>
      <c r="AS285" s="401">
        <v>0</v>
      </c>
      <c r="AT285" s="401">
        <v>0</v>
      </c>
      <c r="AU285" s="401">
        <v>9471.9079999999994</v>
      </c>
      <c r="AV285" s="401">
        <v>0</v>
      </c>
      <c r="AW285" s="401">
        <v>0</v>
      </c>
      <c r="AX285" s="401">
        <v>3324.7330000000002</v>
      </c>
      <c r="AY285" s="401">
        <v>0</v>
      </c>
      <c r="AZ285" s="401">
        <v>0</v>
      </c>
      <c r="BA285" s="401">
        <v>0</v>
      </c>
      <c r="BB285" s="401">
        <v>0</v>
      </c>
      <c r="BC285" s="401">
        <v>0</v>
      </c>
      <c r="BD285" s="401">
        <v>1866.991</v>
      </c>
      <c r="BE285" s="401">
        <v>0</v>
      </c>
      <c r="BF285" s="401">
        <v>0</v>
      </c>
      <c r="BG285" s="401">
        <v>1027.9849999999999</v>
      </c>
      <c r="BH285" s="401">
        <v>0</v>
      </c>
      <c r="BI285" s="401">
        <v>0</v>
      </c>
      <c r="BJ285" s="401">
        <v>0</v>
      </c>
      <c r="BK285" s="401">
        <v>0</v>
      </c>
      <c r="BL285" s="401">
        <v>0</v>
      </c>
      <c r="BM285" s="401">
        <v>1000</v>
      </c>
      <c r="BN285" s="401">
        <v>0</v>
      </c>
      <c r="BO285" s="401">
        <v>0</v>
      </c>
      <c r="BP285" s="401">
        <v>0</v>
      </c>
      <c r="BQ285" s="401">
        <v>0</v>
      </c>
      <c r="BR285" s="401">
        <v>0</v>
      </c>
      <c r="BS285" s="401">
        <v>0</v>
      </c>
      <c r="BT285" s="401">
        <v>0</v>
      </c>
      <c r="BU285" s="401">
        <v>0</v>
      </c>
      <c r="BV285" s="401">
        <v>0</v>
      </c>
      <c r="BW285" s="401">
        <v>0</v>
      </c>
      <c r="BX285" s="401">
        <v>0</v>
      </c>
      <c r="BY285" s="401">
        <v>0</v>
      </c>
      <c r="BZ285" s="401">
        <v>0</v>
      </c>
      <c r="CA285" s="401">
        <v>0</v>
      </c>
      <c r="CB285" s="401">
        <v>0</v>
      </c>
      <c r="CC285" s="401">
        <v>0</v>
      </c>
      <c r="CD285" s="401">
        <v>0</v>
      </c>
      <c r="CE285" s="401">
        <v>0</v>
      </c>
      <c r="CF285" s="401">
        <v>0</v>
      </c>
      <c r="CG285" s="401">
        <v>0</v>
      </c>
      <c r="CH285" s="401">
        <v>292</v>
      </c>
      <c r="CI285" s="401">
        <v>0</v>
      </c>
      <c r="CJ285" s="401">
        <v>0</v>
      </c>
      <c r="CK285" s="401">
        <v>0</v>
      </c>
      <c r="CL285" s="401">
        <v>0</v>
      </c>
      <c r="CM285" s="401">
        <v>0</v>
      </c>
      <c r="CN285" s="401">
        <v>0</v>
      </c>
      <c r="CO285" s="401">
        <v>0</v>
      </c>
      <c r="CP285" s="401">
        <v>0</v>
      </c>
      <c r="CQ285" s="401">
        <v>0</v>
      </c>
      <c r="CR285" s="401">
        <v>0</v>
      </c>
      <c r="CS285" s="401">
        <v>0</v>
      </c>
      <c r="CT285" s="401">
        <v>1750</v>
      </c>
      <c r="CU285" s="401">
        <v>100</v>
      </c>
      <c r="CV285" s="401">
        <v>0</v>
      </c>
      <c r="CW285" s="401">
        <v>0</v>
      </c>
      <c r="CX285" s="401">
        <v>0</v>
      </c>
      <c r="CY285" s="401">
        <v>0</v>
      </c>
      <c r="CZ285" s="401">
        <v>2535.0770000000002</v>
      </c>
      <c r="DA285" s="401">
        <v>0</v>
      </c>
      <c r="DB285" s="401">
        <v>0</v>
      </c>
      <c r="DC285" s="401">
        <v>0</v>
      </c>
      <c r="DD285" s="401">
        <v>0</v>
      </c>
      <c r="DE285" s="401">
        <v>0</v>
      </c>
      <c r="DF285" s="401">
        <v>0</v>
      </c>
      <c r="DG285" s="401">
        <v>0</v>
      </c>
      <c r="DH285" s="401">
        <v>0</v>
      </c>
      <c r="DI285" s="401">
        <v>2490</v>
      </c>
      <c r="DJ285" s="401">
        <v>0</v>
      </c>
      <c r="DK285" s="401">
        <v>0</v>
      </c>
      <c r="DL285" s="401">
        <v>0</v>
      </c>
      <c r="DM285" s="401">
        <v>0</v>
      </c>
      <c r="DN285" s="401">
        <v>0</v>
      </c>
      <c r="DO285" s="401">
        <v>0</v>
      </c>
      <c r="DP285" s="401">
        <v>0</v>
      </c>
      <c r="DQ285" s="401">
        <v>0</v>
      </c>
      <c r="DR285" s="401">
        <v>64611.639000000003</v>
      </c>
      <c r="DS285" s="401">
        <v>9999.9950000000008</v>
      </c>
      <c r="DT285" s="401">
        <v>13558.127</v>
      </c>
      <c r="DU285" s="401">
        <v>78250.351999999999</v>
      </c>
      <c r="DV285" s="401">
        <v>0</v>
      </c>
      <c r="DW285" s="401">
        <v>532276.35199999996</v>
      </c>
      <c r="DX285" s="401">
        <v>70605.351999999999</v>
      </c>
      <c r="DY285" s="401">
        <v>415242</v>
      </c>
      <c r="DZ285" s="401">
        <v>75475</v>
      </c>
      <c r="EA285" s="401">
        <v>0</v>
      </c>
      <c r="EB285" s="401">
        <v>0</v>
      </c>
      <c r="EC285" s="401">
        <v>50000</v>
      </c>
      <c r="ED285" s="401">
        <v>-47969</v>
      </c>
      <c r="EE285" s="401">
        <v>415242</v>
      </c>
      <c r="EF285" s="401">
        <v>75475</v>
      </c>
      <c r="EG285" s="401">
        <v>532277</v>
      </c>
      <c r="EH285" s="401">
        <v>70606</v>
      </c>
      <c r="EI285" s="401">
        <v>542277</v>
      </c>
      <c r="EJ285" s="401">
        <v>70606</v>
      </c>
    </row>
    <row r="286" spans="1:140" x14ac:dyDescent="0.35">
      <c r="A286" s="398" t="s">
        <v>1562</v>
      </c>
      <c r="B286" s="401">
        <v>8182</v>
      </c>
      <c r="C286" s="401">
        <v>20</v>
      </c>
      <c r="D286" s="401">
        <v>0</v>
      </c>
      <c r="E286" s="401">
        <v>2667</v>
      </c>
      <c r="F286" s="401">
        <v>0</v>
      </c>
      <c r="G286" s="401">
        <v>0</v>
      </c>
      <c r="H286" s="401">
        <v>747</v>
      </c>
      <c r="I286" s="401">
        <v>0</v>
      </c>
      <c r="J286" s="401">
        <v>0</v>
      </c>
      <c r="K286" s="401">
        <v>0</v>
      </c>
      <c r="L286" s="401">
        <v>0</v>
      </c>
      <c r="M286" s="401">
        <v>0</v>
      </c>
      <c r="N286" s="401">
        <v>21454</v>
      </c>
      <c r="O286" s="401">
        <v>0</v>
      </c>
      <c r="P286" s="401">
        <v>0</v>
      </c>
      <c r="Q286" s="401">
        <v>0</v>
      </c>
      <c r="R286" s="401">
        <v>0</v>
      </c>
      <c r="S286" s="401">
        <v>0</v>
      </c>
      <c r="T286" s="401">
        <v>0</v>
      </c>
      <c r="U286" s="401">
        <v>0</v>
      </c>
      <c r="V286" s="401">
        <v>0</v>
      </c>
      <c r="W286" s="401">
        <v>0</v>
      </c>
      <c r="X286" s="401">
        <v>0</v>
      </c>
      <c r="Y286" s="401">
        <v>0</v>
      </c>
      <c r="Z286" s="401">
        <v>0</v>
      </c>
      <c r="AA286" s="401">
        <v>0</v>
      </c>
      <c r="AB286" s="401">
        <v>0</v>
      </c>
      <c r="AC286" s="401">
        <v>0</v>
      </c>
      <c r="AD286" s="401">
        <v>0</v>
      </c>
      <c r="AE286" s="401">
        <v>0</v>
      </c>
      <c r="AF286" s="401">
        <v>0</v>
      </c>
      <c r="AG286" s="401">
        <v>0</v>
      </c>
      <c r="AH286" s="401">
        <v>0</v>
      </c>
      <c r="AI286" s="401">
        <v>788</v>
      </c>
      <c r="AJ286" s="401">
        <v>0</v>
      </c>
      <c r="AK286" s="401">
        <v>0</v>
      </c>
      <c r="AL286" s="401">
        <v>0</v>
      </c>
      <c r="AM286" s="401">
        <v>0</v>
      </c>
      <c r="AN286" s="401">
        <v>0</v>
      </c>
      <c r="AO286" s="401">
        <v>106089</v>
      </c>
      <c r="AP286" s="401">
        <v>35200</v>
      </c>
      <c r="AQ286" s="401">
        <v>50030</v>
      </c>
      <c r="AR286" s="401">
        <v>3337</v>
      </c>
      <c r="AS286" s="401">
        <v>326</v>
      </c>
      <c r="AT286" s="401">
        <v>0</v>
      </c>
      <c r="AU286" s="401">
        <v>5796</v>
      </c>
      <c r="AV286" s="401">
        <v>0</v>
      </c>
      <c r="AW286" s="401">
        <v>0</v>
      </c>
      <c r="AX286" s="401">
        <v>2051</v>
      </c>
      <c r="AY286" s="401">
        <v>0</v>
      </c>
      <c r="AZ286" s="401">
        <v>0</v>
      </c>
      <c r="BA286" s="401">
        <v>0</v>
      </c>
      <c r="BB286" s="401">
        <v>0</v>
      </c>
      <c r="BC286" s="401">
        <v>0</v>
      </c>
      <c r="BD286" s="401">
        <v>0</v>
      </c>
      <c r="BE286" s="401">
        <v>0</v>
      </c>
      <c r="BF286" s="401">
        <v>0</v>
      </c>
      <c r="BG286" s="401">
        <v>3163</v>
      </c>
      <c r="BH286" s="401">
        <v>0</v>
      </c>
      <c r="BI286" s="401">
        <v>0</v>
      </c>
      <c r="BJ286" s="401">
        <v>0</v>
      </c>
      <c r="BK286" s="401">
        <v>0</v>
      </c>
      <c r="BL286" s="401">
        <v>0</v>
      </c>
      <c r="BM286" s="401">
        <v>1500</v>
      </c>
      <c r="BN286" s="401">
        <v>0</v>
      </c>
      <c r="BO286" s="401">
        <v>0</v>
      </c>
      <c r="BP286" s="401">
        <v>5482</v>
      </c>
      <c r="BQ286" s="401">
        <v>0</v>
      </c>
      <c r="BR286" s="401">
        <v>0</v>
      </c>
      <c r="BS286" s="401">
        <v>0</v>
      </c>
      <c r="BT286" s="401">
        <v>0</v>
      </c>
      <c r="BU286" s="401">
        <v>0</v>
      </c>
      <c r="BV286" s="401">
        <v>0</v>
      </c>
      <c r="BW286" s="401">
        <v>0</v>
      </c>
      <c r="BX286" s="401">
        <v>0</v>
      </c>
      <c r="BY286" s="401">
        <v>0</v>
      </c>
      <c r="BZ286" s="401">
        <v>0</v>
      </c>
      <c r="CA286" s="401">
        <v>0</v>
      </c>
      <c r="CB286" s="401">
        <v>0</v>
      </c>
      <c r="CC286" s="401">
        <v>0</v>
      </c>
      <c r="CD286" s="401">
        <v>0</v>
      </c>
      <c r="CE286" s="401">
        <v>0</v>
      </c>
      <c r="CF286" s="401">
        <v>0</v>
      </c>
      <c r="CG286" s="401">
        <v>0</v>
      </c>
      <c r="CH286" s="401">
        <v>0</v>
      </c>
      <c r="CI286" s="401">
        <v>0</v>
      </c>
      <c r="CJ286" s="401">
        <v>0</v>
      </c>
      <c r="CK286" s="401">
        <v>0</v>
      </c>
      <c r="CL286" s="401">
        <v>0</v>
      </c>
      <c r="CM286" s="401">
        <v>0</v>
      </c>
      <c r="CN286" s="401">
        <v>0</v>
      </c>
      <c r="CO286" s="401">
        <v>0</v>
      </c>
      <c r="CP286" s="401">
        <v>0</v>
      </c>
      <c r="CQ286" s="401">
        <v>0</v>
      </c>
      <c r="CR286" s="401">
        <v>0</v>
      </c>
      <c r="CS286" s="401">
        <v>0</v>
      </c>
      <c r="CT286" s="401">
        <v>5801</v>
      </c>
      <c r="CU286" s="401">
        <v>0</v>
      </c>
      <c r="CV286" s="401">
        <v>0</v>
      </c>
      <c r="CW286" s="401">
        <v>0</v>
      </c>
      <c r="CX286" s="401">
        <v>0</v>
      </c>
      <c r="CY286" s="401">
        <v>0</v>
      </c>
      <c r="CZ286" s="401">
        <v>9782</v>
      </c>
      <c r="DA286" s="401">
        <v>0</v>
      </c>
      <c r="DB286" s="401">
        <v>0</v>
      </c>
      <c r="DC286" s="401">
        <v>0</v>
      </c>
      <c r="DD286" s="401">
        <v>0</v>
      </c>
      <c r="DE286" s="401">
        <v>0</v>
      </c>
      <c r="DF286" s="401">
        <v>0</v>
      </c>
      <c r="DG286" s="401">
        <v>0</v>
      </c>
      <c r="DH286" s="401">
        <v>0</v>
      </c>
      <c r="DI286" s="401">
        <v>28744</v>
      </c>
      <c r="DJ286" s="401">
        <v>50</v>
      </c>
      <c r="DK286" s="401">
        <v>0</v>
      </c>
      <c r="DL286" s="401">
        <v>0</v>
      </c>
      <c r="DM286" s="401">
        <v>0</v>
      </c>
      <c r="DN286" s="401">
        <v>0</v>
      </c>
      <c r="DO286" s="401">
        <v>0</v>
      </c>
      <c r="DP286" s="401">
        <v>0</v>
      </c>
      <c r="DQ286" s="401">
        <v>0</v>
      </c>
      <c r="DR286" s="401">
        <v>51936</v>
      </c>
      <c r="DS286" s="401">
        <v>12356</v>
      </c>
      <c r="DT286" s="401">
        <v>38952</v>
      </c>
      <c r="DU286" s="401">
        <v>137935</v>
      </c>
      <c r="DV286" s="401">
        <v>0</v>
      </c>
      <c r="DW286" s="401">
        <v>1456123</v>
      </c>
      <c r="DX286" s="401">
        <v>160074</v>
      </c>
      <c r="DY286" s="401">
        <v>1036256</v>
      </c>
      <c r="DZ286" s="401">
        <v>100000</v>
      </c>
      <c r="EA286" s="401">
        <v>65458</v>
      </c>
      <c r="EB286" s="401">
        <v>-5242</v>
      </c>
      <c r="EC286" s="401">
        <v>415</v>
      </c>
      <c r="ED286" s="401">
        <v>-11000</v>
      </c>
      <c r="EE286" s="401">
        <v>1101714</v>
      </c>
      <c r="EF286" s="401">
        <v>94758</v>
      </c>
      <c r="EG286" s="401">
        <v>1439000</v>
      </c>
      <c r="EH286" s="401">
        <v>72000</v>
      </c>
      <c r="EI286" s="401">
        <v>1539000</v>
      </c>
      <c r="EJ286" s="401">
        <v>72000</v>
      </c>
    </row>
    <row r="287" spans="1:140" x14ac:dyDescent="0.35">
      <c r="A287" s="398" t="s">
        <v>1600</v>
      </c>
      <c r="B287" s="401">
        <v>3334.2939000000001</v>
      </c>
      <c r="C287" s="401">
        <v>0</v>
      </c>
      <c r="D287" s="401">
        <v>0</v>
      </c>
      <c r="E287" s="401">
        <v>25.588699999999999</v>
      </c>
      <c r="F287" s="401">
        <v>0</v>
      </c>
      <c r="G287" s="401">
        <v>0</v>
      </c>
      <c r="H287" s="401">
        <v>4501.9677700000002</v>
      </c>
      <c r="I287" s="401">
        <v>0</v>
      </c>
      <c r="J287" s="401">
        <v>0</v>
      </c>
      <c r="K287" s="401">
        <v>0</v>
      </c>
      <c r="L287" s="401">
        <v>0</v>
      </c>
      <c r="M287" s="401">
        <v>0</v>
      </c>
      <c r="N287" s="401">
        <v>16442.343000000001</v>
      </c>
      <c r="O287" s="401">
        <v>0</v>
      </c>
      <c r="P287" s="401">
        <v>0</v>
      </c>
      <c r="Q287" s="401">
        <v>0</v>
      </c>
      <c r="R287" s="401">
        <v>0</v>
      </c>
      <c r="S287" s="401">
        <v>0</v>
      </c>
      <c r="T287" s="401">
        <v>0</v>
      </c>
      <c r="U287" s="401">
        <v>0</v>
      </c>
      <c r="V287" s="401">
        <v>0</v>
      </c>
      <c r="W287" s="401">
        <v>429.95</v>
      </c>
      <c r="X287" s="401">
        <v>0</v>
      </c>
      <c r="Y287" s="401">
        <v>0</v>
      </c>
      <c r="Z287" s="401">
        <v>0</v>
      </c>
      <c r="AA287" s="401">
        <v>0</v>
      </c>
      <c r="AB287" s="401">
        <v>0</v>
      </c>
      <c r="AC287" s="401">
        <v>0</v>
      </c>
      <c r="AD287" s="401">
        <v>0</v>
      </c>
      <c r="AE287" s="401">
        <v>0</v>
      </c>
      <c r="AF287" s="401">
        <v>98.756929999999997</v>
      </c>
      <c r="AG287" s="401">
        <v>0</v>
      </c>
      <c r="AH287" s="401">
        <v>0</v>
      </c>
      <c r="AI287" s="401">
        <v>332.88299999999998</v>
      </c>
      <c r="AJ287" s="401">
        <v>0</v>
      </c>
      <c r="AK287" s="401">
        <v>0</v>
      </c>
      <c r="AL287" s="401">
        <v>0</v>
      </c>
      <c r="AM287" s="401">
        <v>0</v>
      </c>
      <c r="AN287" s="401">
        <v>0</v>
      </c>
      <c r="AO287" s="401">
        <v>167494.65169999999</v>
      </c>
      <c r="AP287" s="401">
        <v>3145</v>
      </c>
      <c r="AQ287" s="401">
        <v>0</v>
      </c>
      <c r="AR287" s="401">
        <v>0</v>
      </c>
      <c r="AS287" s="401">
        <v>0</v>
      </c>
      <c r="AT287" s="401">
        <v>0</v>
      </c>
      <c r="AU287" s="401">
        <v>741.78724</v>
      </c>
      <c r="AV287" s="401">
        <v>0</v>
      </c>
      <c r="AW287" s="401">
        <v>0</v>
      </c>
      <c r="AX287" s="401">
        <v>451.274</v>
      </c>
      <c r="AY287" s="401">
        <v>0</v>
      </c>
      <c r="AZ287" s="401">
        <v>0</v>
      </c>
      <c r="BA287" s="401">
        <v>0</v>
      </c>
      <c r="BB287" s="401">
        <v>0</v>
      </c>
      <c r="BC287" s="401">
        <v>0</v>
      </c>
      <c r="BD287" s="401">
        <v>2756.2570000000001</v>
      </c>
      <c r="BE287" s="401">
        <v>0</v>
      </c>
      <c r="BF287" s="401">
        <v>0</v>
      </c>
      <c r="BG287" s="401">
        <v>91.879000000000005</v>
      </c>
      <c r="BH287" s="401">
        <v>0</v>
      </c>
      <c r="BI287" s="401">
        <v>0</v>
      </c>
      <c r="BJ287" s="401">
        <v>0</v>
      </c>
      <c r="BK287" s="401">
        <v>0</v>
      </c>
      <c r="BL287" s="401">
        <v>0</v>
      </c>
      <c r="BM287" s="401">
        <v>0</v>
      </c>
      <c r="BN287" s="401">
        <v>0</v>
      </c>
      <c r="BO287" s="401">
        <v>0</v>
      </c>
      <c r="BP287" s="401">
        <v>0</v>
      </c>
      <c r="BQ287" s="401">
        <v>0</v>
      </c>
      <c r="BR287" s="401">
        <v>0</v>
      </c>
      <c r="BS287" s="401">
        <v>0</v>
      </c>
      <c r="BT287" s="401">
        <v>0</v>
      </c>
      <c r="BU287" s="401">
        <v>0</v>
      </c>
      <c r="BV287" s="401">
        <v>0</v>
      </c>
      <c r="BW287" s="401">
        <v>0</v>
      </c>
      <c r="BX287" s="401">
        <v>0</v>
      </c>
      <c r="BY287" s="401">
        <v>0</v>
      </c>
      <c r="BZ287" s="401">
        <v>0</v>
      </c>
      <c r="CA287" s="401">
        <v>0</v>
      </c>
      <c r="CB287" s="401">
        <v>0</v>
      </c>
      <c r="CC287" s="401">
        <v>0</v>
      </c>
      <c r="CD287" s="401">
        <v>0</v>
      </c>
      <c r="CE287" s="401">
        <v>0</v>
      </c>
      <c r="CF287" s="401">
        <v>0</v>
      </c>
      <c r="CG287" s="401">
        <v>0</v>
      </c>
      <c r="CH287" s="401">
        <v>0</v>
      </c>
      <c r="CI287" s="401">
        <v>0</v>
      </c>
      <c r="CJ287" s="401">
        <v>0</v>
      </c>
      <c r="CK287" s="401">
        <v>0</v>
      </c>
      <c r="CL287" s="401">
        <v>0</v>
      </c>
      <c r="CM287" s="401">
        <v>0</v>
      </c>
      <c r="CN287" s="401">
        <v>0</v>
      </c>
      <c r="CO287" s="401">
        <v>0</v>
      </c>
      <c r="CP287" s="401">
        <v>0</v>
      </c>
      <c r="CQ287" s="401">
        <v>0</v>
      </c>
      <c r="CR287" s="401">
        <v>0</v>
      </c>
      <c r="CS287" s="401">
        <v>0</v>
      </c>
      <c r="CT287" s="401">
        <v>834.58600000000001</v>
      </c>
      <c r="CU287" s="401">
        <v>0</v>
      </c>
      <c r="CV287" s="401">
        <v>0</v>
      </c>
      <c r="CW287" s="401">
        <v>96.245999999999995</v>
      </c>
      <c r="CX287" s="401">
        <v>0</v>
      </c>
      <c r="CY287" s="401">
        <v>0</v>
      </c>
      <c r="CZ287" s="401">
        <v>187.98787999999999</v>
      </c>
      <c r="DA287" s="401">
        <v>0</v>
      </c>
      <c r="DB287" s="401">
        <v>0</v>
      </c>
      <c r="DC287" s="401">
        <v>0</v>
      </c>
      <c r="DD287" s="401">
        <v>0</v>
      </c>
      <c r="DE287" s="401">
        <v>0</v>
      </c>
      <c r="DF287" s="401">
        <v>0</v>
      </c>
      <c r="DG287" s="401">
        <v>0</v>
      </c>
      <c r="DH287" s="401">
        <v>0</v>
      </c>
      <c r="DI287" s="401">
        <v>4532.2562500000004</v>
      </c>
      <c r="DJ287" s="401">
        <v>0</v>
      </c>
      <c r="DK287" s="401">
        <v>1000</v>
      </c>
      <c r="DL287" s="401">
        <v>2177.2550000000001</v>
      </c>
      <c r="DM287" s="401">
        <v>0</v>
      </c>
      <c r="DN287" s="401">
        <v>0</v>
      </c>
      <c r="DO287" s="401">
        <v>0</v>
      </c>
      <c r="DP287" s="401">
        <v>0</v>
      </c>
      <c r="DQ287" s="401">
        <v>0</v>
      </c>
      <c r="DR287" s="401">
        <v>39600</v>
      </c>
      <c r="DS287" s="401">
        <v>12300</v>
      </c>
      <c r="DT287" s="401">
        <v>37600</v>
      </c>
      <c r="DU287" s="401">
        <v>118175</v>
      </c>
      <c r="DV287" s="401">
        <v>0</v>
      </c>
      <c r="DW287" s="401">
        <v>709505</v>
      </c>
      <c r="DX287" s="401">
        <v>100363</v>
      </c>
      <c r="DY287" s="401">
        <v>184777</v>
      </c>
      <c r="DZ287" s="401">
        <v>-202</v>
      </c>
      <c r="EA287" s="401">
        <v>170655</v>
      </c>
      <c r="EB287" s="401">
        <v>-11739</v>
      </c>
      <c r="EC287" s="401">
        <v>120000</v>
      </c>
      <c r="ED287" s="401">
        <v>-95000</v>
      </c>
      <c r="EE287" s="401">
        <v>355432</v>
      </c>
      <c r="EF287" s="401">
        <v>-11941</v>
      </c>
      <c r="EG287" s="401">
        <v>609100</v>
      </c>
      <c r="EH287" s="401">
        <v>0</v>
      </c>
      <c r="EI287" s="401">
        <v>670000</v>
      </c>
      <c r="EJ287" s="401">
        <v>0</v>
      </c>
    </row>
    <row r="288" spans="1:140" x14ac:dyDescent="0.35">
      <c r="A288" s="398" t="s">
        <v>1654</v>
      </c>
      <c r="B288" s="401">
        <v>2624</v>
      </c>
      <c r="C288" s="401">
        <v>0</v>
      </c>
      <c r="D288" s="401">
        <v>0</v>
      </c>
      <c r="E288" s="401">
        <v>6176</v>
      </c>
      <c r="F288" s="401">
        <v>0</v>
      </c>
      <c r="G288" s="401">
        <v>0</v>
      </c>
      <c r="H288" s="401">
        <v>2478</v>
      </c>
      <c r="I288" s="401">
        <v>0</v>
      </c>
      <c r="J288" s="401">
        <v>0</v>
      </c>
      <c r="K288" s="401">
        <v>0</v>
      </c>
      <c r="L288" s="401">
        <v>0</v>
      </c>
      <c r="M288" s="401">
        <v>0</v>
      </c>
      <c r="N288" s="401">
        <v>5962</v>
      </c>
      <c r="O288" s="401">
        <v>0</v>
      </c>
      <c r="P288" s="401">
        <v>0</v>
      </c>
      <c r="Q288" s="401">
        <v>1107</v>
      </c>
      <c r="R288" s="401">
        <v>0</v>
      </c>
      <c r="S288" s="401">
        <v>0</v>
      </c>
      <c r="T288" s="401">
        <v>0</v>
      </c>
      <c r="U288" s="401">
        <v>0</v>
      </c>
      <c r="V288" s="401">
        <v>0</v>
      </c>
      <c r="W288" s="401">
        <v>0</v>
      </c>
      <c r="X288" s="401">
        <v>0</v>
      </c>
      <c r="Y288" s="401">
        <v>0</v>
      </c>
      <c r="Z288" s="401">
        <v>0</v>
      </c>
      <c r="AA288" s="401">
        <v>0</v>
      </c>
      <c r="AB288" s="401">
        <v>0</v>
      </c>
      <c r="AC288" s="401">
        <v>0</v>
      </c>
      <c r="AD288" s="401">
        <v>0</v>
      </c>
      <c r="AE288" s="401">
        <v>0</v>
      </c>
      <c r="AF288" s="401">
        <v>0</v>
      </c>
      <c r="AG288" s="401">
        <v>0</v>
      </c>
      <c r="AH288" s="401">
        <v>0</v>
      </c>
      <c r="AI288" s="401">
        <v>285</v>
      </c>
      <c r="AJ288" s="401">
        <v>0</v>
      </c>
      <c r="AK288" s="401">
        <v>0</v>
      </c>
      <c r="AL288" s="401">
        <v>0</v>
      </c>
      <c r="AM288" s="401">
        <v>0</v>
      </c>
      <c r="AN288" s="401">
        <v>0</v>
      </c>
      <c r="AO288" s="401">
        <v>150</v>
      </c>
      <c r="AP288" s="401">
        <v>0</v>
      </c>
      <c r="AQ288" s="401">
        <v>0</v>
      </c>
      <c r="AR288" s="401">
        <v>0</v>
      </c>
      <c r="AS288" s="401">
        <v>0</v>
      </c>
      <c r="AT288" s="401">
        <v>0</v>
      </c>
      <c r="AU288" s="401">
        <v>868</v>
      </c>
      <c r="AV288" s="401">
        <v>0</v>
      </c>
      <c r="AW288" s="401">
        <v>0</v>
      </c>
      <c r="AX288" s="401">
        <v>1506</v>
      </c>
      <c r="AY288" s="401">
        <v>0</v>
      </c>
      <c r="AZ288" s="401">
        <v>0</v>
      </c>
      <c r="BA288" s="401">
        <v>0</v>
      </c>
      <c r="BB288" s="401">
        <v>0</v>
      </c>
      <c r="BC288" s="401">
        <v>0</v>
      </c>
      <c r="BD288" s="401">
        <v>350</v>
      </c>
      <c r="BE288" s="401">
        <v>0</v>
      </c>
      <c r="BF288" s="401">
        <v>0</v>
      </c>
      <c r="BG288" s="401">
        <v>0</v>
      </c>
      <c r="BH288" s="401">
        <v>0</v>
      </c>
      <c r="BI288" s="401">
        <v>0</v>
      </c>
      <c r="BJ288" s="401">
        <v>0</v>
      </c>
      <c r="BK288" s="401">
        <v>0</v>
      </c>
      <c r="BL288" s="401">
        <v>0</v>
      </c>
      <c r="BM288" s="401">
        <v>0</v>
      </c>
      <c r="BN288" s="401">
        <v>0</v>
      </c>
      <c r="BO288" s="401">
        <v>0</v>
      </c>
      <c r="BP288" s="401">
        <v>0</v>
      </c>
      <c r="BQ288" s="401">
        <v>0</v>
      </c>
      <c r="BR288" s="401">
        <v>0</v>
      </c>
      <c r="BS288" s="401">
        <v>0</v>
      </c>
      <c r="BT288" s="401">
        <v>0</v>
      </c>
      <c r="BU288" s="401">
        <v>0</v>
      </c>
      <c r="BV288" s="401">
        <v>0</v>
      </c>
      <c r="BW288" s="401">
        <v>0</v>
      </c>
      <c r="BX288" s="401">
        <v>0</v>
      </c>
      <c r="BY288" s="401">
        <v>0</v>
      </c>
      <c r="BZ288" s="401">
        <v>0</v>
      </c>
      <c r="CA288" s="401">
        <v>0</v>
      </c>
      <c r="CB288" s="401">
        <v>600</v>
      </c>
      <c r="CC288" s="401">
        <v>0</v>
      </c>
      <c r="CD288" s="401">
        <v>0</v>
      </c>
      <c r="CE288" s="401">
        <v>1050</v>
      </c>
      <c r="CF288" s="401">
        <v>0</v>
      </c>
      <c r="CG288" s="401">
        <v>0</v>
      </c>
      <c r="CH288" s="401">
        <v>0</v>
      </c>
      <c r="CI288" s="401">
        <v>0</v>
      </c>
      <c r="CJ288" s="401">
        <v>0</v>
      </c>
      <c r="CK288" s="401">
        <v>0</v>
      </c>
      <c r="CL288" s="401">
        <v>0</v>
      </c>
      <c r="CM288" s="401">
        <v>0</v>
      </c>
      <c r="CN288" s="401">
        <v>0</v>
      </c>
      <c r="CO288" s="401">
        <v>0</v>
      </c>
      <c r="CP288" s="401">
        <v>0</v>
      </c>
      <c r="CQ288" s="401">
        <v>0</v>
      </c>
      <c r="CR288" s="401">
        <v>0</v>
      </c>
      <c r="CS288" s="401">
        <v>0</v>
      </c>
      <c r="CT288" s="401">
        <v>75</v>
      </c>
      <c r="CU288" s="401">
        <v>0</v>
      </c>
      <c r="CV288" s="401">
        <v>0</v>
      </c>
      <c r="CW288" s="401">
        <v>0</v>
      </c>
      <c r="CX288" s="401">
        <v>0</v>
      </c>
      <c r="CY288" s="401">
        <v>0</v>
      </c>
      <c r="CZ288" s="401">
        <v>0</v>
      </c>
      <c r="DA288" s="401">
        <v>0</v>
      </c>
      <c r="DB288" s="401">
        <v>0</v>
      </c>
      <c r="DC288" s="401">
        <v>0</v>
      </c>
      <c r="DD288" s="401">
        <v>0</v>
      </c>
      <c r="DE288" s="401">
        <v>0</v>
      </c>
      <c r="DF288" s="401">
        <v>0</v>
      </c>
      <c r="DG288" s="401">
        <v>0</v>
      </c>
      <c r="DH288" s="401">
        <v>0</v>
      </c>
      <c r="DI288" s="401">
        <v>13557</v>
      </c>
      <c r="DJ288" s="401">
        <v>0</v>
      </c>
      <c r="DK288" s="401">
        <v>0</v>
      </c>
      <c r="DL288" s="401">
        <v>10825</v>
      </c>
      <c r="DM288" s="401">
        <v>0</v>
      </c>
      <c r="DN288" s="401">
        <v>0</v>
      </c>
      <c r="DO288" s="401">
        <v>0</v>
      </c>
      <c r="DP288" s="401">
        <v>0</v>
      </c>
      <c r="DQ288" s="401">
        <v>0</v>
      </c>
      <c r="DR288" s="401">
        <v>26948</v>
      </c>
      <c r="DS288" s="401">
        <v>618</v>
      </c>
      <c r="DT288" s="401">
        <v>1707</v>
      </c>
      <c r="DU288" s="401">
        <v>19317</v>
      </c>
      <c r="DV288" s="401">
        <v>0</v>
      </c>
      <c r="DW288" s="401">
        <v>174553</v>
      </c>
      <c r="DX288" s="401">
        <v>17619</v>
      </c>
      <c r="DY288" s="401">
        <v>52000</v>
      </c>
      <c r="DZ288" s="401">
        <v>0</v>
      </c>
      <c r="EA288" s="401">
        <v>36137</v>
      </c>
      <c r="EB288" s="401">
        <v>7650</v>
      </c>
      <c r="EC288" s="401">
        <v>200000</v>
      </c>
      <c r="ED288" s="401">
        <v>-8348</v>
      </c>
      <c r="EE288" s="401">
        <v>88137</v>
      </c>
      <c r="EF288" s="401">
        <v>7650</v>
      </c>
      <c r="EG288" s="401">
        <v>199101</v>
      </c>
      <c r="EH288" s="401">
        <v>13681</v>
      </c>
      <c r="EI288" s="401">
        <v>234101</v>
      </c>
      <c r="EJ288" s="401">
        <v>13681</v>
      </c>
    </row>
    <row r="289" spans="1:140" x14ac:dyDescent="0.35">
      <c r="A289" s="398" t="s">
        <v>1690</v>
      </c>
      <c r="B289" s="401">
        <v>13906</v>
      </c>
      <c r="C289" s="401">
        <v>1750</v>
      </c>
      <c r="D289" s="401">
        <v>0</v>
      </c>
      <c r="E289" s="401">
        <v>1641</v>
      </c>
      <c r="F289" s="401">
        <v>1750</v>
      </c>
      <c r="G289" s="401">
        <v>0</v>
      </c>
      <c r="H289" s="401">
        <v>0</v>
      </c>
      <c r="I289" s="401">
        <v>0</v>
      </c>
      <c r="J289" s="401">
        <v>0</v>
      </c>
      <c r="K289" s="401">
        <v>0</v>
      </c>
      <c r="L289" s="401">
        <v>0</v>
      </c>
      <c r="M289" s="401">
        <v>0</v>
      </c>
      <c r="N289" s="401">
        <v>23936</v>
      </c>
      <c r="O289" s="401">
        <v>0</v>
      </c>
      <c r="P289" s="401">
        <v>0</v>
      </c>
      <c r="Q289" s="401">
        <v>0</v>
      </c>
      <c r="R289" s="401">
        <v>0</v>
      </c>
      <c r="S289" s="401">
        <v>0</v>
      </c>
      <c r="T289" s="401">
        <v>0</v>
      </c>
      <c r="U289" s="401">
        <v>0</v>
      </c>
      <c r="V289" s="401">
        <v>0</v>
      </c>
      <c r="W289" s="401">
        <v>0</v>
      </c>
      <c r="X289" s="401">
        <v>0</v>
      </c>
      <c r="Y289" s="401">
        <v>0</v>
      </c>
      <c r="Z289" s="401">
        <v>0</v>
      </c>
      <c r="AA289" s="401">
        <v>0</v>
      </c>
      <c r="AB289" s="401">
        <v>0</v>
      </c>
      <c r="AC289" s="401">
        <v>0</v>
      </c>
      <c r="AD289" s="401">
        <v>0</v>
      </c>
      <c r="AE289" s="401">
        <v>0</v>
      </c>
      <c r="AF289" s="401">
        <v>1780</v>
      </c>
      <c r="AG289" s="401">
        <v>0</v>
      </c>
      <c r="AH289" s="401">
        <v>0</v>
      </c>
      <c r="AI289" s="401">
        <v>315</v>
      </c>
      <c r="AJ289" s="401">
        <v>10000</v>
      </c>
      <c r="AK289" s="401">
        <v>0</v>
      </c>
      <c r="AL289" s="401">
        <v>0</v>
      </c>
      <c r="AM289" s="401">
        <v>0</v>
      </c>
      <c r="AN289" s="401">
        <v>0</v>
      </c>
      <c r="AO289" s="401">
        <v>652738</v>
      </c>
      <c r="AP289" s="401">
        <v>0</v>
      </c>
      <c r="AQ289" s="401">
        <v>0</v>
      </c>
      <c r="AR289" s="401">
        <v>5080</v>
      </c>
      <c r="AS289" s="401">
        <v>0</v>
      </c>
      <c r="AT289" s="401">
        <v>0</v>
      </c>
      <c r="AU289" s="401">
        <v>2540</v>
      </c>
      <c r="AV289" s="401">
        <v>0</v>
      </c>
      <c r="AW289" s="401">
        <v>0</v>
      </c>
      <c r="AX289" s="401">
        <v>2073</v>
      </c>
      <c r="AY289" s="401">
        <v>0</v>
      </c>
      <c r="AZ289" s="401">
        <v>0</v>
      </c>
      <c r="BA289" s="401">
        <v>0</v>
      </c>
      <c r="BB289" s="401">
        <v>0</v>
      </c>
      <c r="BC289" s="401">
        <v>0</v>
      </c>
      <c r="BD289" s="401">
        <v>1879</v>
      </c>
      <c r="BE289" s="401">
        <v>0</v>
      </c>
      <c r="BF289" s="401">
        <v>0</v>
      </c>
      <c r="BG289" s="401">
        <v>0</v>
      </c>
      <c r="BH289" s="401">
        <v>0</v>
      </c>
      <c r="BI289" s="401">
        <v>0</v>
      </c>
      <c r="BJ289" s="401">
        <v>0</v>
      </c>
      <c r="BK289" s="401">
        <v>0</v>
      </c>
      <c r="BL289" s="401">
        <v>0</v>
      </c>
      <c r="BM289" s="401">
        <v>590</v>
      </c>
      <c r="BN289" s="401">
        <v>0</v>
      </c>
      <c r="BO289" s="401">
        <v>0</v>
      </c>
      <c r="BP289" s="401">
        <v>0</v>
      </c>
      <c r="BQ289" s="401">
        <v>0</v>
      </c>
      <c r="BR289" s="401">
        <v>0</v>
      </c>
      <c r="BS289" s="401">
        <v>0</v>
      </c>
      <c r="BT289" s="401">
        <v>0</v>
      </c>
      <c r="BU289" s="401">
        <v>0</v>
      </c>
      <c r="BV289" s="401">
        <v>785</v>
      </c>
      <c r="BW289" s="401">
        <v>0</v>
      </c>
      <c r="BX289" s="401">
        <v>0</v>
      </c>
      <c r="BY289" s="401">
        <v>0</v>
      </c>
      <c r="BZ289" s="401">
        <v>0</v>
      </c>
      <c r="CA289" s="401">
        <v>0</v>
      </c>
      <c r="CB289" s="401">
        <v>0</v>
      </c>
      <c r="CC289" s="401">
        <v>0</v>
      </c>
      <c r="CD289" s="401">
        <v>0</v>
      </c>
      <c r="CE289" s="401">
        <v>0</v>
      </c>
      <c r="CF289" s="401">
        <v>0</v>
      </c>
      <c r="CG289" s="401">
        <v>0</v>
      </c>
      <c r="CH289" s="401">
        <v>0</v>
      </c>
      <c r="CI289" s="401">
        <v>0</v>
      </c>
      <c r="CJ289" s="401">
        <v>0</v>
      </c>
      <c r="CK289" s="401">
        <v>0</v>
      </c>
      <c r="CL289" s="401">
        <v>0</v>
      </c>
      <c r="CM289" s="401">
        <v>0</v>
      </c>
      <c r="CN289" s="401">
        <v>0</v>
      </c>
      <c r="CO289" s="401">
        <v>0</v>
      </c>
      <c r="CP289" s="401">
        <v>0</v>
      </c>
      <c r="CQ289" s="401">
        <v>0</v>
      </c>
      <c r="CR289" s="401">
        <v>0</v>
      </c>
      <c r="CS289" s="401">
        <v>0</v>
      </c>
      <c r="CT289" s="401">
        <v>299</v>
      </c>
      <c r="CU289" s="401">
        <v>0</v>
      </c>
      <c r="CV289" s="401">
        <v>0</v>
      </c>
      <c r="CW289" s="401">
        <v>8444</v>
      </c>
      <c r="CX289" s="401">
        <v>0</v>
      </c>
      <c r="CY289" s="401">
        <v>0</v>
      </c>
      <c r="CZ289" s="401">
        <v>499</v>
      </c>
      <c r="DA289" s="401">
        <v>0</v>
      </c>
      <c r="DB289" s="401">
        <v>0</v>
      </c>
      <c r="DC289" s="401">
        <v>0</v>
      </c>
      <c r="DD289" s="401">
        <v>0</v>
      </c>
      <c r="DE289" s="401">
        <v>0</v>
      </c>
      <c r="DF289" s="401">
        <v>0</v>
      </c>
      <c r="DG289" s="401">
        <v>0</v>
      </c>
      <c r="DH289" s="401">
        <v>0</v>
      </c>
      <c r="DI289" s="401">
        <v>0</v>
      </c>
      <c r="DJ289" s="401">
        <v>0</v>
      </c>
      <c r="DK289" s="401">
        <v>0</v>
      </c>
      <c r="DL289" s="401">
        <v>5230</v>
      </c>
      <c r="DM289" s="401">
        <v>0</v>
      </c>
      <c r="DN289" s="401">
        <v>0</v>
      </c>
      <c r="DO289" s="401">
        <v>0</v>
      </c>
      <c r="DP289" s="401">
        <v>75170</v>
      </c>
      <c r="DQ289" s="401">
        <v>0</v>
      </c>
      <c r="DR289" s="401">
        <v>198500</v>
      </c>
      <c r="DS289" s="401">
        <v>12600</v>
      </c>
      <c r="DT289" s="401">
        <v>22200</v>
      </c>
      <c r="DU289" s="401">
        <v>577105</v>
      </c>
      <c r="DV289" s="401">
        <v>0</v>
      </c>
      <c r="DW289" s="401">
        <v>2363105</v>
      </c>
      <c r="DX289" s="401">
        <v>546105</v>
      </c>
      <c r="DY289" s="401">
        <v>1621205</v>
      </c>
      <c r="DZ289" s="401">
        <v>520000</v>
      </c>
      <c r="EA289" s="401">
        <v>326000</v>
      </c>
      <c r="EB289" s="401">
        <v>0</v>
      </c>
      <c r="EC289" s="401">
        <v>50000</v>
      </c>
      <c r="ED289" s="401">
        <v>-10000</v>
      </c>
      <c r="EE289" s="401">
        <v>1947205</v>
      </c>
      <c r="EF289" s="401">
        <v>520000</v>
      </c>
      <c r="EG289" s="401">
        <v>2400000</v>
      </c>
      <c r="EH289" s="401">
        <v>0</v>
      </c>
      <c r="EI289" s="401">
        <v>2600000</v>
      </c>
      <c r="EJ289" s="401">
        <v>0</v>
      </c>
    </row>
    <row r="290" spans="1:140" x14ac:dyDescent="0.35">
      <c r="A290" s="398" t="s">
        <v>1813</v>
      </c>
      <c r="B290" s="401">
        <v>2828</v>
      </c>
      <c r="C290" s="401">
        <v>0</v>
      </c>
      <c r="D290" s="401">
        <v>0</v>
      </c>
      <c r="E290" s="401">
        <v>8986</v>
      </c>
      <c r="F290" s="401">
        <v>0</v>
      </c>
      <c r="G290" s="401">
        <v>0</v>
      </c>
      <c r="H290" s="401">
        <v>3688</v>
      </c>
      <c r="I290" s="401">
        <v>0</v>
      </c>
      <c r="J290" s="401">
        <v>0</v>
      </c>
      <c r="K290" s="401">
        <v>0</v>
      </c>
      <c r="L290" s="401">
        <v>0</v>
      </c>
      <c r="M290" s="401">
        <v>0</v>
      </c>
      <c r="N290" s="401">
        <v>11225</v>
      </c>
      <c r="O290" s="401">
        <v>0</v>
      </c>
      <c r="P290" s="401">
        <v>0</v>
      </c>
      <c r="Q290" s="401">
        <v>426</v>
      </c>
      <c r="R290" s="401">
        <v>0</v>
      </c>
      <c r="S290" s="401">
        <v>0</v>
      </c>
      <c r="T290" s="401">
        <v>0</v>
      </c>
      <c r="U290" s="401">
        <v>0</v>
      </c>
      <c r="V290" s="401">
        <v>0</v>
      </c>
      <c r="W290" s="401">
        <v>0</v>
      </c>
      <c r="X290" s="401">
        <v>0</v>
      </c>
      <c r="Y290" s="401">
        <v>0</v>
      </c>
      <c r="Z290" s="401">
        <v>0</v>
      </c>
      <c r="AA290" s="401">
        <v>0</v>
      </c>
      <c r="AB290" s="401">
        <v>0</v>
      </c>
      <c r="AC290" s="401">
        <v>0</v>
      </c>
      <c r="AD290" s="401">
        <v>0</v>
      </c>
      <c r="AE290" s="401">
        <v>0</v>
      </c>
      <c r="AF290" s="401">
        <v>0</v>
      </c>
      <c r="AG290" s="401">
        <v>0</v>
      </c>
      <c r="AH290" s="401">
        <v>0</v>
      </c>
      <c r="AI290" s="401">
        <v>461</v>
      </c>
      <c r="AJ290" s="401">
        <v>0</v>
      </c>
      <c r="AK290" s="401">
        <v>0</v>
      </c>
      <c r="AL290" s="401">
        <v>0</v>
      </c>
      <c r="AM290" s="401">
        <v>0</v>
      </c>
      <c r="AN290" s="401">
        <v>0</v>
      </c>
      <c r="AO290" s="401">
        <v>164117</v>
      </c>
      <c r="AP290" s="401">
        <v>16082</v>
      </c>
      <c r="AQ290" s="401">
        <v>7757</v>
      </c>
      <c r="AR290" s="401">
        <v>0</v>
      </c>
      <c r="AS290" s="401">
        <v>0</v>
      </c>
      <c r="AT290" s="401">
        <v>0</v>
      </c>
      <c r="AU290" s="401">
        <v>13007</v>
      </c>
      <c r="AV290" s="401">
        <v>0</v>
      </c>
      <c r="AW290" s="401">
        <v>0</v>
      </c>
      <c r="AX290" s="401">
        <v>1040</v>
      </c>
      <c r="AY290" s="401">
        <v>0</v>
      </c>
      <c r="AZ290" s="401">
        <v>0</v>
      </c>
      <c r="BA290" s="401">
        <v>0</v>
      </c>
      <c r="BB290" s="401">
        <v>0</v>
      </c>
      <c r="BC290" s="401">
        <v>0</v>
      </c>
      <c r="BD290" s="401">
        <v>0</v>
      </c>
      <c r="BE290" s="401">
        <v>0</v>
      </c>
      <c r="BF290" s="401">
        <v>0</v>
      </c>
      <c r="BG290" s="401">
        <v>0</v>
      </c>
      <c r="BH290" s="401">
        <v>0</v>
      </c>
      <c r="BI290" s="401">
        <v>0</v>
      </c>
      <c r="BJ290" s="401">
        <v>0</v>
      </c>
      <c r="BK290" s="401">
        <v>0</v>
      </c>
      <c r="BL290" s="401">
        <v>0</v>
      </c>
      <c r="BM290" s="401">
        <v>484</v>
      </c>
      <c r="BN290" s="401">
        <v>0</v>
      </c>
      <c r="BO290" s="401">
        <v>0</v>
      </c>
      <c r="BP290" s="401">
        <v>1405</v>
      </c>
      <c r="BQ290" s="401">
        <v>0</v>
      </c>
      <c r="BR290" s="401">
        <v>0</v>
      </c>
      <c r="BS290" s="401">
        <v>0</v>
      </c>
      <c r="BT290" s="401">
        <v>0</v>
      </c>
      <c r="BU290" s="401">
        <v>0</v>
      </c>
      <c r="BV290" s="401">
        <v>0</v>
      </c>
      <c r="BW290" s="401">
        <v>0</v>
      </c>
      <c r="BX290" s="401">
        <v>0</v>
      </c>
      <c r="BY290" s="401">
        <v>0</v>
      </c>
      <c r="BZ290" s="401">
        <v>0</v>
      </c>
      <c r="CA290" s="401">
        <v>0</v>
      </c>
      <c r="CB290" s="401">
        <v>25</v>
      </c>
      <c r="CC290" s="401">
        <v>0</v>
      </c>
      <c r="CD290" s="401">
        <v>0</v>
      </c>
      <c r="CE290" s="401">
        <v>5415</v>
      </c>
      <c r="CF290" s="401">
        <v>0</v>
      </c>
      <c r="CG290" s="401">
        <v>0</v>
      </c>
      <c r="CH290" s="401">
        <v>0</v>
      </c>
      <c r="CI290" s="401">
        <v>0</v>
      </c>
      <c r="CJ290" s="401">
        <v>0</v>
      </c>
      <c r="CK290" s="401">
        <v>0</v>
      </c>
      <c r="CL290" s="401">
        <v>0</v>
      </c>
      <c r="CM290" s="401">
        <v>0</v>
      </c>
      <c r="CN290" s="401">
        <v>0</v>
      </c>
      <c r="CO290" s="401">
        <v>0</v>
      </c>
      <c r="CP290" s="401">
        <v>0</v>
      </c>
      <c r="CQ290" s="401">
        <v>0</v>
      </c>
      <c r="CR290" s="401">
        <v>0</v>
      </c>
      <c r="CS290" s="401">
        <v>0</v>
      </c>
      <c r="CT290" s="401">
        <v>0</v>
      </c>
      <c r="CU290" s="401">
        <v>0</v>
      </c>
      <c r="CV290" s="401">
        <v>0</v>
      </c>
      <c r="CW290" s="401">
        <v>8338</v>
      </c>
      <c r="CX290" s="401">
        <v>0</v>
      </c>
      <c r="CY290" s="401">
        <v>0</v>
      </c>
      <c r="CZ290" s="401">
        <v>0</v>
      </c>
      <c r="DA290" s="401">
        <v>0</v>
      </c>
      <c r="DB290" s="401">
        <v>0</v>
      </c>
      <c r="DC290" s="401">
        <v>0</v>
      </c>
      <c r="DD290" s="401">
        <v>0</v>
      </c>
      <c r="DE290" s="401">
        <v>0</v>
      </c>
      <c r="DF290" s="401">
        <v>0</v>
      </c>
      <c r="DG290" s="401">
        <v>0</v>
      </c>
      <c r="DH290" s="401">
        <v>0</v>
      </c>
      <c r="DI290" s="401">
        <v>20422</v>
      </c>
      <c r="DJ290" s="401">
        <v>0</v>
      </c>
      <c r="DK290" s="401">
        <v>0</v>
      </c>
      <c r="DL290" s="401">
        <v>100</v>
      </c>
      <c r="DM290" s="401">
        <v>0</v>
      </c>
      <c r="DN290" s="401">
        <v>0</v>
      </c>
      <c r="DO290" s="401">
        <v>0</v>
      </c>
      <c r="DP290" s="401">
        <v>0</v>
      </c>
      <c r="DQ290" s="401">
        <v>0</v>
      </c>
      <c r="DR290" s="401">
        <v>25613</v>
      </c>
      <c r="DS290" s="401">
        <v>7757</v>
      </c>
      <c r="DT290" s="401">
        <v>12561</v>
      </c>
      <c r="DU290" s="401">
        <v>212118</v>
      </c>
      <c r="DV290" s="401">
        <v>0</v>
      </c>
      <c r="DW290" s="401">
        <v>762355</v>
      </c>
      <c r="DX290" s="401">
        <v>198769</v>
      </c>
      <c r="DY290" s="401">
        <v>593715</v>
      </c>
      <c r="DZ290" s="401">
        <v>210019</v>
      </c>
      <c r="EA290" s="401">
        <v>7466</v>
      </c>
      <c r="EB290" s="401">
        <v>-797</v>
      </c>
      <c r="EC290" s="401">
        <v>110000</v>
      </c>
      <c r="ED290" s="401">
        <v>-18500</v>
      </c>
      <c r="EE290" s="401">
        <v>601181</v>
      </c>
      <c r="EF290" s="401">
        <v>209222</v>
      </c>
      <c r="EG290" s="401">
        <v>927913</v>
      </c>
      <c r="EH290" s="401">
        <v>328988</v>
      </c>
      <c r="EI290" s="401">
        <v>942913</v>
      </c>
      <c r="EJ290" s="401">
        <v>328988</v>
      </c>
    </row>
    <row r="291" spans="1:140" x14ac:dyDescent="0.35">
      <c r="A291" s="398" t="s">
        <v>1828</v>
      </c>
      <c r="B291" s="401">
        <v>3178</v>
      </c>
      <c r="C291" s="401">
        <v>0</v>
      </c>
      <c r="D291" s="401">
        <v>0</v>
      </c>
      <c r="E291" s="401">
        <v>18406</v>
      </c>
      <c r="F291" s="401">
        <v>0</v>
      </c>
      <c r="G291" s="401">
        <v>0</v>
      </c>
      <c r="H291" s="401">
        <v>5500</v>
      </c>
      <c r="I291" s="401">
        <v>0</v>
      </c>
      <c r="J291" s="401">
        <v>0</v>
      </c>
      <c r="K291" s="401">
        <v>11</v>
      </c>
      <c r="L291" s="401">
        <v>0</v>
      </c>
      <c r="M291" s="401">
        <v>0</v>
      </c>
      <c r="N291" s="401">
        <v>32429</v>
      </c>
      <c r="O291" s="401">
        <v>0</v>
      </c>
      <c r="P291" s="401">
        <v>0</v>
      </c>
      <c r="Q291" s="401">
        <v>67</v>
      </c>
      <c r="R291" s="401">
        <v>0</v>
      </c>
      <c r="S291" s="401">
        <v>0</v>
      </c>
      <c r="T291" s="401">
        <v>0</v>
      </c>
      <c r="U291" s="401">
        <v>0</v>
      </c>
      <c r="V291" s="401">
        <v>0</v>
      </c>
      <c r="W291" s="401">
        <v>0</v>
      </c>
      <c r="X291" s="401">
        <v>0</v>
      </c>
      <c r="Y291" s="401">
        <v>0</v>
      </c>
      <c r="Z291" s="401">
        <v>0</v>
      </c>
      <c r="AA291" s="401">
        <v>0</v>
      </c>
      <c r="AB291" s="401">
        <v>0</v>
      </c>
      <c r="AC291" s="401">
        <v>0</v>
      </c>
      <c r="AD291" s="401">
        <v>0</v>
      </c>
      <c r="AE291" s="401">
        <v>0</v>
      </c>
      <c r="AF291" s="401">
        <v>0</v>
      </c>
      <c r="AG291" s="401">
        <v>0</v>
      </c>
      <c r="AH291" s="401">
        <v>0</v>
      </c>
      <c r="AI291" s="401">
        <v>1513</v>
      </c>
      <c r="AJ291" s="401">
        <v>0</v>
      </c>
      <c r="AK291" s="401">
        <v>0</v>
      </c>
      <c r="AL291" s="401">
        <v>0</v>
      </c>
      <c r="AM291" s="401">
        <v>0</v>
      </c>
      <c r="AN291" s="401">
        <v>0</v>
      </c>
      <c r="AO291" s="401">
        <v>4625</v>
      </c>
      <c r="AP291" s="401">
        <v>6199</v>
      </c>
      <c r="AQ291" s="401">
        <v>2512</v>
      </c>
      <c r="AR291" s="401">
        <v>112</v>
      </c>
      <c r="AS291" s="401">
        <v>0</v>
      </c>
      <c r="AT291" s="401">
        <v>0</v>
      </c>
      <c r="AU291" s="401">
        <v>2864</v>
      </c>
      <c r="AV291" s="401">
        <v>0</v>
      </c>
      <c r="AW291" s="401">
        <v>0</v>
      </c>
      <c r="AX291" s="401">
        <v>850</v>
      </c>
      <c r="AY291" s="401">
        <v>0</v>
      </c>
      <c r="AZ291" s="401">
        <v>0</v>
      </c>
      <c r="BA291" s="401">
        <v>0</v>
      </c>
      <c r="BB291" s="401">
        <v>0</v>
      </c>
      <c r="BC291" s="401">
        <v>0</v>
      </c>
      <c r="BD291" s="401">
        <v>291</v>
      </c>
      <c r="BE291" s="401">
        <v>0</v>
      </c>
      <c r="BF291" s="401">
        <v>0</v>
      </c>
      <c r="BG291" s="401">
        <v>0</v>
      </c>
      <c r="BH291" s="401">
        <v>0</v>
      </c>
      <c r="BI291" s="401">
        <v>0</v>
      </c>
      <c r="BJ291" s="401">
        <v>0</v>
      </c>
      <c r="BK291" s="401">
        <v>0</v>
      </c>
      <c r="BL291" s="401">
        <v>0</v>
      </c>
      <c r="BM291" s="401">
        <v>0</v>
      </c>
      <c r="BN291" s="401">
        <v>0</v>
      </c>
      <c r="BO291" s="401">
        <v>0</v>
      </c>
      <c r="BP291" s="401">
        <v>0</v>
      </c>
      <c r="BQ291" s="401">
        <v>0</v>
      </c>
      <c r="BR291" s="401">
        <v>0</v>
      </c>
      <c r="BS291" s="401">
        <v>0</v>
      </c>
      <c r="BT291" s="401">
        <v>0</v>
      </c>
      <c r="BU291" s="401">
        <v>0</v>
      </c>
      <c r="BV291" s="401">
        <v>0</v>
      </c>
      <c r="BW291" s="401">
        <v>0</v>
      </c>
      <c r="BX291" s="401">
        <v>0</v>
      </c>
      <c r="BY291" s="401">
        <v>0</v>
      </c>
      <c r="BZ291" s="401">
        <v>0</v>
      </c>
      <c r="CA291" s="401">
        <v>0</v>
      </c>
      <c r="CB291" s="401">
        <v>0</v>
      </c>
      <c r="CC291" s="401">
        <v>0</v>
      </c>
      <c r="CD291" s="401">
        <v>0</v>
      </c>
      <c r="CE291" s="401">
        <v>0</v>
      </c>
      <c r="CF291" s="401">
        <v>0</v>
      </c>
      <c r="CG291" s="401">
        <v>0</v>
      </c>
      <c r="CH291" s="401">
        <v>0</v>
      </c>
      <c r="CI291" s="401">
        <v>0</v>
      </c>
      <c r="CJ291" s="401">
        <v>0</v>
      </c>
      <c r="CK291" s="401">
        <v>0</v>
      </c>
      <c r="CL291" s="401">
        <v>0</v>
      </c>
      <c r="CM291" s="401">
        <v>0</v>
      </c>
      <c r="CN291" s="401">
        <v>200</v>
      </c>
      <c r="CO291" s="401">
        <v>0</v>
      </c>
      <c r="CP291" s="401">
        <v>0</v>
      </c>
      <c r="CQ291" s="401">
        <v>0</v>
      </c>
      <c r="CR291" s="401">
        <v>0</v>
      </c>
      <c r="CS291" s="401">
        <v>0</v>
      </c>
      <c r="CT291" s="401">
        <v>2847</v>
      </c>
      <c r="CU291" s="401">
        <v>0</v>
      </c>
      <c r="CV291" s="401">
        <v>0</v>
      </c>
      <c r="CW291" s="401">
        <v>0</v>
      </c>
      <c r="CX291" s="401">
        <v>0</v>
      </c>
      <c r="CY291" s="401">
        <v>0</v>
      </c>
      <c r="CZ291" s="401">
        <v>0</v>
      </c>
      <c r="DA291" s="401">
        <v>0</v>
      </c>
      <c r="DB291" s="401">
        <v>0</v>
      </c>
      <c r="DC291" s="401">
        <v>0</v>
      </c>
      <c r="DD291" s="401">
        <v>0</v>
      </c>
      <c r="DE291" s="401">
        <v>0</v>
      </c>
      <c r="DF291" s="401">
        <v>0</v>
      </c>
      <c r="DG291" s="401">
        <v>0</v>
      </c>
      <c r="DH291" s="401">
        <v>0</v>
      </c>
      <c r="DI291" s="401">
        <v>15957</v>
      </c>
      <c r="DJ291" s="401">
        <v>0</v>
      </c>
      <c r="DK291" s="401">
        <v>1299</v>
      </c>
      <c r="DL291" s="401">
        <v>0</v>
      </c>
      <c r="DM291" s="401">
        <v>0</v>
      </c>
      <c r="DN291" s="401">
        <v>0</v>
      </c>
      <c r="DO291" s="401">
        <v>0</v>
      </c>
      <c r="DP291" s="401">
        <v>0</v>
      </c>
      <c r="DQ291" s="401">
        <v>0</v>
      </c>
      <c r="DR291" s="401">
        <v>40868</v>
      </c>
      <c r="DS291" s="401">
        <v>3452</v>
      </c>
      <c r="DT291" s="401">
        <v>250</v>
      </c>
      <c r="DU291" s="401">
        <v>50479</v>
      </c>
      <c r="DV291" s="401">
        <v>0</v>
      </c>
      <c r="DW291" s="401">
        <v>221555</v>
      </c>
      <c r="DX291" s="401">
        <v>42998</v>
      </c>
      <c r="DY291" s="401">
        <v>111434</v>
      </c>
      <c r="DZ291" s="401">
        <v>-3110</v>
      </c>
      <c r="EA291" s="401">
        <v>7553</v>
      </c>
      <c r="EB291" s="401">
        <v>-1915</v>
      </c>
      <c r="EC291" s="401">
        <v>43589</v>
      </c>
      <c r="ED291" s="401">
        <v>-59723</v>
      </c>
      <c r="EE291" s="401">
        <v>118987</v>
      </c>
      <c r="EF291" s="401">
        <v>-5025</v>
      </c>
      <c r="EG291" s="401">
        <v>141000</v>
      </c>
      <c r="EH291" s="401">
        <v>-48000</v>
      </c>
      <c r="EI291" s="401">
        <v>146000</v>
      </c>
      <c r="EJ291" s="401">
        <v>-48000</v>
      </c>
    </row>
    <row r="292" spans="1:140" x14ac:dyDescent="0.35">
      <c r="A292" s="398" t="s">
        <v>1942</v>
      </c>
      <c r="B292" s="401">
        <v>16695</v>
      </c>
      <c r="C292" s="401">
        <v>0</v>
      </c>
      <c r="D292" s="401">
        <v>0</v>
      </c>
      <c r="E292" s="401">
        <v>7080</v>
      </c>
      <c r="F292" s="401">
        <v>0</v>
      </c>
      <c r="G292" s="401">
        <v>0</v>
      </c>
      <c r="H292" s="401">
        <v>11661</v>
      </c>
      <c r="I292" s="401">
        <v>0</v>
      </c>
      <c r="J292" s="401">
        <v>0</v>
      </c>
      <c r="K292" s="401">
        <v>0</v>
      </c>
      <c r="L292" s="401">
        <v>0</v>
      </c>
      <c r="M292" s="401">
        <v>0</v>
      </c>
      <c r="N292" s="401">
        <v>13202</v>
      </c>
      <c r="O292" s="401">
        <v>0</v>
      </c>
      <c r="P292" s="401">
        <v>0</v>
      </c>
      <c r="Q292" s="401">
        <v>0</v>
      </c>
      <c r="R292" s="401">
        <v>0</v>
      </c>
      <c r="S292" s="401">
        <v>0</v>
      </c>
      <c r="T292" s="401">
        <v>0</v>
      </c>
      <c r="U292" s="401">
        <v>0</v>
      </c>
      <c r="V292" s="401">
        <v>0</v>
      </c>
      <c r="W292" s="401">
        <v>0</v>
      </c>
      <c r="X292" s="401">
        <v>0</v>
      </c>
      <c r="Y292" s="401">
        <v>0</v>
      </c>
      <c r="Z292" s="401">
        <v>0</v>
      </c>
      <c r="AA292" s="401">
        <v>0</v>
      </c>
      <c r="AB292" s="401">
        <v>0</v>
      </c>
      <c r="AC292" s="401">
        <v>1800</v>
      </c>
      <c r="AD292" s="401">
        <v>0</v>
      </c>
      <c r="AE292" s="401">
        <v>0</v>
      </c>
      <c r="AF292" s="401">
        <v>0</v>
      </c>
      <c r="AG292" s="401">
        <v>0</v>
      </c>
      <c r="AH292" s="401">
        <v>0</v>
      </c>
      <c r="AI292" s="401">
        <v>10486</v>
      </c>
      <c r="AJ292" s="401">
        <v>0</v>
      </c>
      <c r="AK292" s="401">
        <v>0</v>
      </c>
      <c r="AL292" s="401">
        <v>0</v>
      </c>
      <c r="AM292" s="401">
        <v>0</v>
      </c>
      <c r="AN292" s="401">
        <v>0</v>
      </c>
      <c r="AO292" s="401">
        <v>262875</v>
      </c>
      <c r="AP292" s="401">
        <v>3042</v>
      </c>
      <c r="AQ292" s="401">
        <v>43282</v>
      </c>
      <c r="AR292" s="401">
        <v>400</v>
      </c>
      <c r="AS292" s="401">
        <v>0</v>
      </c>
      <c r="AT292" s="401">
        <v>0</v>
      </c>
      <c r="AU292" s="401">
        <v>4739</v>
      </c>
      <c r="AV292" s="401">
        <v>0</v>
      </c>
      <c r="AW292" s="401">
        <v>0</v>
      </c>
      <c r="AX292" s="401">
        <v>14106</v>
      </c>
      <c r="AY292" s="401">
        <v>0</v>
      </c>
      <c r="AZ292" s="401">
        <v>0</v>
      </c>
      <c r="BA292" s="401">
        <v>260</v>
      </c>
      <c r="BB292" s="401">
        <v>0</v>
      </c>
      <c r="BC292" s="401">
        <v>0</v>
      </c>
      <c r="BD292" s="401">
        <v>113</v>
      </c>
      <c r="BE292" s="401">
        <v>0</v>
      </c>
      <c r="BF292" s="401">
        <v>0</v>
      </c>
      <c r="BG292" s="401">
        <v>1276</v>
      </c>
      <c r="BH292" s="401">
        <v>0</v>
      </c>
      <c r="BI292" s="401">
        <v>0</v>
      </c>
      <c r="BJ292" s="401">
        <v>0</v>
      </c>
      <c r="BK292" s="401">
        <v>0</v>
      </c>
      <c r="BL292" s="401">
        <v>0</v>
      </c>
      <c r="BM292" s="401">
        <v>1500</v>
      </c>
      <c r="BN292" s="401">
        <v>0</v>
      </c>
      <c r="BO292" s="401">
        <v>0</v>
      </c>
      <c r="BP292" s="401">
        <v>715</v>
      </c>
      <c r="BQ292" s="401">
        <v>0</v>
      </c>
      <c r="BR292" s="401">
        <v>0</v>
      </c>
      <c r="BS292" s="401">
        <v>0</v>
      </c>
      <c r="BT292" s="401">
        <v>0</v>
      </c>
      <c r="BU292" s="401">
        <v>0</v>
      </c>
      <c r="BV292" s="401">
        <v>0</v>
      </c>
      <c r="BW292" s="401">
        <v>0</v>
      </c>
      <c r="BX292" s="401">
        <v>0</v>
      </c>
      <c r="BY292" s="401">
        <v>0</v>
      </c>
      <c r="BZ292" s="401">
        <v>0</v>
      </c>
      <c r="CA292" s="401">
        <v>0</v>
      </c>
      <c r="CB292" s="401">
        <v>0</v>
      </c>
      <c r="CC292" s="401">
        <v>0</v>
      </c>
      <c r="CD292" s="401">
        <v>0</v>
      </c>
      <c r="CE292" s="401">
        <v>0</v>
      </c>
      <c r="CF292" s="401">
        <v>0</v>
      </c>
      <c r="CG292" s="401">
        <v>0</v>
      </c>
      <c r="CH292" s="401">
        <v>0</v>
      </c>
      <c r="CI292" s="401">
        <v>0</v>
      </c>
      <c r="CJ292" s="401">
        <v>0</v>
      </c>
      <c r="CK292" s="401">
        <v>0</v>
      </c>
      <c r="CL292" s="401">
        <v>0</v>
      </c>
      <c r="CM292" s="401">
        <v>0</v>
      </c>
      <c r="CN292" s="401">
        <v>0</v>
      </c>
      <c r="CO292" s="401">
        <v>0</v>
      </c>
      <c r="CP292" s="401">
        <v>0</v>
      </c>
      <c r="CQ292" s="401">
        <v>0</v>
      </c>
      <c r="CR292" s="401">
        <v>0</v>
      </c>
      <c r="CS292" s="401">
        <v>0</v>
      </c>
      <c r="CT292" s="401">
        <v>6960</v>
      </c>
      <c r="CU292" s="401">
        <v>0</v>
      </c>
      <c r="CV292" s="401">
        <v>0</v>
      </c>
      <c r="CW292" s="401">
        <v>37338</v>
      </c>
      <c r="CX292" s="401">
        <v>0</v>
      </c>
      <c r="CY292" s="401">
        <v>0</v>
      </c>
      <c r="CZ292" s="401">
        <v>2171</v>
      </c>
      <c r="DA292" s="401">
        <v>0</v>
      </c>
      <c r="DB292" s="401">
        <v>0</v>
      </c>
      <c r="DC292" s="401">
        <v>0</v>
      </c>
      <c r="DD292" s="401">
        <v>0</v>
      </c>
      <c r="DE292" s="401">
        <v>0</v>
      </c>
      <c r="DF292" s="401">
        <v>0</v>
      </c>
      <c r="DG292" s="401">
        <v>0</v>
      </c>
      <c r="DH292" s="401">
        <v>0</v>
      </c>
      <c r="DI292" s="401">
        <v>13114</v>
      </c>
      <c r="DJ292" s="401">
        <v>0</v>
      </c>
      <c r="DK292" s="401">
        <v>15700</v>
      </c>
      <c r="DL292" s="401">
        <v>0</v>
      </c>
      <c r="DM292" s="401">
        <v>0</v>
      </c>
      <c r="DN292" s="401">
        <v>0</v>
      </c>
      <c r="DO292" s="401">
        <v>0</v>
      </c>
      <c r="DP292" s="401">
        <v>0</v>
      </c>
      <c r="DQ292" s="401">
        <v>0</v>
      </c>
      <c r="DR292" s="401">
        <v>44123.135000000002</v>
      </c>
      <c r="DS292" s="401">
        <v>29123.805</v>
      </c>
      <c r="DT292" s="401">
        <v>60000</v>
      </c>
      <c r="DU292" s="401">
        <v>276285.92034000001</v>
      </c>
      <c r="DV292" s="401">
        <v>0</v>
      </c>
      <c r="DW292" s="401">
        <v>2121095.8832</v>
      </c>
      <c r="DX292" s="401">
        <v>276285.92034000001</v>
      </c>
      <c r="DY292" s="401">
        <v>1452000</v>
      </c>
      <c r="DZ292" s="401">
        <v>276000</v>
      </c>
      <c r="EA292" s="401">
        <v>176000</v>
      </c>
      <c r="EB292" s="401">
        <v>105000</v>
      </c>
      <c r="EC292" s="401">
        <v>30000</v>
      </c>
      <c r="ED292" s="401">
        <v>-20000</v>
      </c>
      <c r="EE292" s="401">
        <v>1628000</v>
      </c>
      <c r="EF292" s="401">
        <v>381000</v>
      </c>
      <c r="EG292" s="401">
        <v>1628000</v>
      </c>
      <c r="EH292" s="401">
        <v>381000</v>
      </c>
      <c r="EI292" s="401">
        <v>1765000</v>
      </c>
      <c r="EJ292" s="401">
        <v>375000</v>
      </c>
    </row>
    <row r="293" spans="1:140" x14ac:dyDescent="0.35">
      <c r="A293" s="398" t="s">
        <v>2008</v>
      </c>
      <c r="B293" s="401">
        <v>200</v>
      </c>
      <c r="C293" s="401">
        <v>3</v>
      </c>
      <c r="D293" s="401">
        <v>0</v>
      </c>
      <c r="E293" s="401">
        <v>1281</v>
      </c>
      <c r="F293" s="401">
        <v>0</v>
      </c>
      <c r="G293" s="401">
        <v>0</v>
      </c>
      <c r="H293" s="401">
        <v>4122</v>
      </c>
      <c r="I293" s="401">
        <v>0</v>
      </c>
      <c r="J293" s="401">
        <v>0</v>
      </c>
      <c r="K293" s="401">
        <v>1232</v>
      </c>
      <c r="L293" s="401">
        <v>0</v>
      </c>
      <c r="M293" s="401">
        <v>0</v>
      </c>
      <c r="N293" s="401">
        <v>4894</v>
      </c>
      <c r="O293" s="401">
        <v>0</v>
      </c>
      <c r="P293" s="401">
        <v>0</v>
      </c>
      <c r="Q293" s="401">
        <v>188</v>
      </c>
      <c r="R293" s="401">
        <v>0</v>
      </c>
      <c r="S293" s="401">
        <v>0</v>
      </c>
      <c r="T293" s="401">
        <v>0</v>
      </c>
      <c r="U293" s="401">
        <v>0</v>
      </c>
      <c r="V293" s="401">
        <v>0</v>
      </c>
      <c r="W293" s="401">
        <v>0</v>
      </c>
      <c r="X293" s="401">
        <v>0</v>
      </c>
      <c r="Y293" s="401">
        <v>0</v>
      </c>
      <c r="Z293" s="401">
        <v>0</v>
      </c>
      <c r="AA293" s="401">
        <v>0</v>
      </c>
      <c r="AB293" s="401">
        <v>0</v>
      </c>
      <c r="AC293" s="401">
        <v>0</v>
      </c>
      <c r="AD293" s="401">
        <v>0</v>
      </c>
      <c r="AE293" s="401">
        <v>0</v>
      </c>
      <c r="AF293" s="401">
        <v>0</v>
      </c>
      <c r="AG293" s="401">
        <v>0</v>
      </c>
      <c r="AH293" s="401">
        <v>0</v>
      </c>
      <c r="AI293" s="401">
        <v>278</v>
      </c>
      <c r="AJ293" s="401">
        <v>0</v>
      </c>
      <c r="AK293" s="401">
        <v>0</v>
      </c>
      <c r="AL293" s="401">
        <v>0</v>
      </c>
      <c r="AM293" s="401">
        <v>0</v>
      </c>
      <c r="AN293" s="401">
        <v>0</v>
      </c>
      <c r="AO293" s="401">
        <v>61704</v>
      </c>
      <c r="AP293" s="401">
        <v>3846</v>
      </c>
      <c r="AQ293" s="401">
        <v>0</v>
      </c>
      <c r="AR293" s="401">
        <v>0</v>
      </c>
      <c r="AS293" s="401">
        <v>0</v>
      </c>
      <c r="AT293" s="401">
        <v>0</v>
      </c>
      <c r="AU293" s="401">
        <v>1116</v>
      </c>
      <c r="AV293" s="401">
        <v>0</v>
      </c>
      <c r="AW293" s="401">
        <v>0</v>
      </c>
      <c r="AX293" s="401">
        <v>652</v>
      </c>
      <c r="AY293" s="401">
        <v>0</v>
      </c>
      <c r="AZ293" s="401">
        <v>0</v>
      </c>
      <c r="BA293" s="401">
        <v>0</v>
      </c>
      <c r="BB293" s="401">
        <v>0</v>
      </c>
      <c r="BC293" s="401">
        <v>0</v>
      </c>
      <c r="BD293" s="401">
        <v>0</v>
      </c>
      <c r="BE293" s="401">
        <v>0</v>
      </c>
      <c r="BF293" s="401">
        <v>0</v>
      </c>
      <c r="BG293" s="401">
        <v>0</v>
      </c>
      <c r="BH293" s="401">
        <v>0</v>
      </c>
      <c r="BI293" s="401">
        <v>0</v>
      </c>
      <c r="BJ293" s="401">
        <v>0</v>
      </c>
      <c r="BK293" s="401">
        <v>0</v>
      </c>
      <c r="BL293" s="401">
        <v>0</v>
      </c>
      <c r="BM293" s="401">
        <v>91</v>
      </c>
      <c r="BN293" s="401">
        <v>0</v>
      </c>
      <c r="BO293" s="401">
        <v>0</v>
      </c>
      <c r="BP293" s="401">
        <v>3069</v>
      </c>
      <c r="BQ293" s="401">
        <v>0</v>
      </c>
      <c r="BR293" s="401">
        <v>0</v>
      </c>
      <c r="BS293" s="401">
        <v>0</v>
      </c>
      <c r="BT293" s="401">
        <v>0</v>
      </c>
      <c r="BU293" s="401">
        <v>0</v>
      </c>
      <c r="BV293" s="401">
        <v>16</v>
      </c>
      <c r="BW293" s="401">
        <v>0</v>
      </c>
      <c r="BX293" s="401">
        <v>0</v>
      </c>
      <c r="BY293" s="401">
        <v>0</v>
      </c>
      <c r="BZ293" s="401">
        <v>0</v>
      </c>
      <c r="CA293" s="401">
        <v>0</v>
      </c>
      <c r="CB293" s="401">
        <v>0</v>
      </c>
      <c r="CC293" s="401">
        <v>0</v>
      </c>
      <c r="CD293" s="401">
        <v>0</v>
      </c>
      <c r="CE293" s="401">
        <v>11301</v>
      </c>
      <c r="CF293" s="401">
        <v>0</v>
      </c>
      <c r="CG293" s="401">
        <v>0</v>
      </c>
      <c r="CH293" s="401">
        <v>8295</v>
      </c>
      <c r="CI293" s="401">
        <v>0</v>
      </c>
      <c r="CJ293" s="401">
        <v>0</v>
      </c>
      <c r="CK293" s="401">
        <v>0</v>
      </c>
      <c r="CL293" s="401">
        <v>0</v>
      </c>
      <c r="CM293" s="401">
        <v>0</v>
      </c>
      <c r="CN293" s="401">
        <v>0</v>
      </c>
      <c r="CO293" s="401">
        <v>0</v>
      </c>
      <c r="CP293" s="401">
        <v>0</v>
      </c>
      <c r="CQ293" s="401">
        <v>0</v>
      </c>
      <c r="CR293" s="401">
        <v>0</v>
      </c>
      <c r="CS293" s="401">
        <v>0</v>
      </c>
      <c r="CT293" s="401">
        <v>0</v>
      </c>
      <c r="CU293" s="401">
        <v>0</v>
      </c>
      <c r="CV293" s="401">
        <v>0</v>
      </c>
      <c r="CW293" s="401">
        <v>11225</v>
      </c>
      <c r="CX293" s="401">
        <v>0</v>
      </c>
      <c r="CY293" s="401">
        <v>0</v>
      </c>
      <c r="CZ293" s="401">
        <v>3344</v>
      </c>
      <c r="DA293" s="401">
        <v>0</v>
      </c>
      <c r="DB293" s="401">
        <v>0</v>
      </c>
      <c r="DC293" s="401">
        <v>0</v>
      </c>
      <c r="DD293" s="401">
        <v>0</v>
      </c>
      <c r="DE293" s="401">
        <v>0</v>
      </c>
      <c r="DF293" s="401">
        <v>0</v>
      </c>
      <c r="DG293" s="401">
        <v>0</v>
      </c>
      <c r="DH293" s="401">
        <v>0</v>
      </c>
      <c r="DI293" s="401">
        <v>1171</v>
      </c>
      <c r="DJ293" s="401">
        <v>0</v>
      </c>
      <c r="DK293" s="401">
        <v>0</v>
      </c>
      <c r="DL293" s="401">
        <v>3009</v>
      </c>
      <c r="DM293" s="401">
        <v>0</v>
      </c>
      <c r="DN293" s="401">
        <v>0</v>
      </c>
      <c r="DO293" s="401">
        <v>0</v>
      </c>
      <c r="DP293" s="401">
        <v>0</v>
      </c>
      <c r="DQ293" s="401">
        <v>0</v>
      </c>
      <c r="DR293" s="401">
        <v>24132</v>
      </c>
      <c r="DS293" s="401">
        <v>40000</v>
      </c>
      <c r="DT293" s="401">
        <v>51592</v>
      </c>
      <c r="DU293" s="401">
        <v>5314</v>
      </c>
      <c r="DV293" s="401">
        <v>0</v>
      </c>
      <c r="DW293" s="401">
        <v>532165</v>
      </c>
      <c r="DX293" s="401">
        <v>5314</v>
      </c>
      <c r="DY293" s="401">
        <v>465546</v>
      </c>
      <c r="DZ293" s="401">
        <v>27920</v>
      </c>
      <c r="EA293" s="401">
        <v>0</v>
      </c>
      <c r="EB293" s="401">
        <v>0</v>
      </c>
      <c r="EC293" s="401">
        <v>38680</v>
      </c>
      <c r="ED293" s="401">
        <v>-40000</v>
      </c>
      <c r="EE293" s="401">
        <v>465546</v>
      </c>
      <c r="EF293" s="401">
        <v>27920</v>
      </c>
      <c r="EG293" s="401">
        <v>546164</v>
      </c>
      <c r="EH293" s="401">
        <v>11844</v>
      </c>
      <c r="EI293" s="401">
        <v>600788</v>
      </c>
      <c r="EJ293" s="401">
        <v>13032</v>
      </c>
    </row>
    <row r="294" spans="1:140" x14ac:dyDescent="0.35">
      <c r="A294" s="398" t="s">
        <v>2068</v>
      </c>
      <c r="B294" s="401">
        <v>6411.8450999999995</v>
      </c>
      <c r="C294" s="401">
        <v>0</v>
      </c>
      <c r="D294" s="401">
        <v>0</v>
      </c>
      <c r="E294" s="401">
        <v>12729.91581</v>
      </c>
      <c r="F294" s="401">
        <v>0</v>
      </c>
      <c r="G294" s="401">
        <v>0</v>
      </c>
      <c r="H294" s="401">
        <v>6321.6612500000001</v>
      </c>
      <c r="I294" s="401">
        <v>0</v>
      </c>
      <c r="J294" s="401">
        <v>0</v>
      </c>
      <c r="K294" s="401">
        <v>8500</v>
      </c>
      <c r="L294" s="401">
        <v>0</v>
      </c>
      <c r="M294" s="401">
        <v>0</v>
      </c>
      <c r="N294" s="401">
        <v>36836.815609999998</v>
      </c>
      <c r="O294" s="401">
        <v>0</v>
      </c>
      <c r="P294" s="401">
        <v>0</v>
      </c>
      <c r="Q294" s="401">
        <v>0</v>
      </c>
      <c r="R294" s="401">
        <v>0</v>
      </c>
      <c r="S294" s="401">
        <v>0</v>
      </c>
      <c r="T294" s="401">
        <v>0</v>
      </c>
      <c r="U294" s="401">
        <v>0</v>
      </c>
      <c r="V294" s="401">
        <v>0</v>
      </c>
      <c r="W294" s="401">
        <v>500</v>
      </c>
      <c r="X294" s="401">
        <v>0</v>
      </c>
      <c r="Y294" s="401">
        <v>0</v>
      </c>
      <c r="Z294" s="401">
        <v>0</v>
      </c>
      <c r="AA294" s="401">
        <v>0</v>
      </c>
      <c r="AB294" s="401">
        <v>0</v>
      </c>
      <c r="AC294" s="401">
        <v>0</v>
      </c>
      <c r="AD294" s="401">
        <v>0</v>
      </c>
      <c r="AE294" s="401">
        <v>0</v>
      </c>
      <c r="AF294" s="401">
        <v>0</v>
      </c>
      <c r="AG294" s="401">
        <v>0</v>
      </c>
      <c r="AH294" s="401">
        <v>0</v>
      </c>
      <c r="AI294" s="401">
        <v>1761.97956</v>
      </c>
      <c r="AJ294" s="401">
        <v>300</v>
      </c>
      <c r="AK294" s="401">
        <v>0</v>
      </c>
      <c r="AL294" s="401">
        <v>1510</v>
      </c>
      <c r="AM294" s="401">
        <v>1690.0456799999999</v>
      </c>
      <c r="AN294" s="401">
        <v>0</v>
      </c>
      <c r="AO294" s="401">
        <v>120276.53918000001</v>
      </c>
      <c r="AP294" s="401">
        <v>1900</v>
      </c>
      <c r="AQ294" s="401">
        <v>20000</v>
      </c>
      <c r="AR294" s="401">
        <v>0</v>
      </c>
      <c r="AS294" s="401">
        <v>0</v>
      </c>
      <c r="AT294" s="401">
        <v>0</v>
      </c>
      <c r="AU294" s="401">
        <v>21145.287789999998</v>
      </c>
      <c r="AV294" s="401">
        <v>0</v>
      </c>
      <c r="AW294" s="401">
        <v>0</v>
      </c>
      <c r="AX294" s="401">
        <v>7144.5731299999998</v>
      </c>
      <c r="AY294" s="401">
        <v>0</v>
      </c>
      <c r="AZ294" s="401">
        <v>0</v>
      </c>
      <c r="BA294" s="401">
        <v>0</v>
      </c>
      <c r="BB294" s="401">
        <v>0</v>
      </c>
      <c r="BC294" s="401">
        <v>0</v>
      </c>
      <c r="BD294" s="401">
        <v>656</v>
      </c>
      <c r="BE294" s="401">
        <v>0</v>
      </c>
      <c r="BF294" s="401">
        <v>0</v>
      </c>
      <c r="BG294" s="401">
        <v>190</v>
      </c>
      <c r="BH294" s="401">
        <v>0</v>
      </c>
      <c r="BI294" s="401">
        <v>0</v>
      </c>
      <c r="BJ294" s="401">
        <v>0</v>
      </c>
      <c r="BK294" s="401">
        <v>0</v>
      </c>
      <c r="BL294" s="401">
        <v>0</v>
      </c>
      <c r="BM294" s="401">
        <v>1800</v>
      </c>
      <c r="BN294" s="401">
        <v>0</v>
      </c>
      <c r="BO294" s="401">
        <v>0</v>
      </c>
      <c r="BP294" s="401">
        <v>0</v>
      </c>
      <c r="BQ294" s="401">
        <v>0</v>
      </c>
      <c r="BR294" s="401">
        <v>0</v>
      </c>
      <c r="BS294" s="401">
        <v>0</v>
      </c>
      <c r="BT294" s="401">
        <v>0</v>
      </c>
      <c r="BU294" s="401">
        <v>0</v>
      </c>
      <c r="BV294" s="401">
        <v>0</v>
      </c>
      <c r="BW294" s="401">
        <v>0</v>
      </c>
      <c r="BX294" s="401">
        <v>0</v>
      </c>
      <c r="BY294" s="401">
        <v>0</v>
      </c>
      <c r="BZ294" s="401">
        <v>0</v>
      </c>
      <c r="CA294" s="401">
        <v>0</v>
      </c>
      <c r="CB294" s="401">
        <v>0</v>
      </c>
      <c r="CC294" s="401">
        <v>0</v>
      </c>
      <c r="CD294" s="401">
        <v>0</v>
      </c>
      <c r="CE294" s="401">
        <v>4157</v>
      </c>
      <c r="CF294" s="401">
        <v>0</v>
      </c>
      <c r="CG294" s="401">
        <v>0</v>
      </c>
      <c r="CH294" s="401">
        <v>0</v>
      </c>
      <c r="CI294" s="401">
        <v>0</v>
      </c>
      <c r="CJ294" s="401">
        <v>0</v>
      </c>
      <c r="CK294" s="401">
        <v>0</v>
      </c>
      <c r="CL294" s="401">
        <v>0</v>
      </c>
      <c r="CM294" s="401">
        <v>0</v>
      </c>
      <c r="CN294" s="401">
        <v>563.66</v>
      </c>
      <c r="CO294" s="401">
        <v>0</v>
      </c>
      <c r="CP294" s="401">
        <v>0</v>
      </c>
      <c r="CQ294" s="401">
        <v>0</v>
      </c>
      <c r="CR294" s="401">
        <v>0</v>
      </c>
      <c r="CS294" s="401">
        <v>0</v>
      </c>
      <c r="CT294" s="401">
        <v>642.077</v>
      </c>
      <c r="CU294" s="401">
        <v>1991.7247400000001</v>
      </c>
      <c r="CV294" s="401">
        <v>0</v>
      </c>
      <c r="CW294" s="401">
        <v>0</v>
      </c>
      <c r="CX294" s="401">
        <v>0</v>
      </c>
      <c r="CY294" s="401">
        <v>0</v>
      </c>
      <c r="CZ294" s="401">
        <v>0</v>
      </c>
      <c r="DA294" s="401">
        <v>0</v>
      </c>
      <c r="DB294" s="401">
        <v>0</v>
      </c>
      <c r="DC294" s="401">
        <v>0</v>
      </c>
      <c r="DD294" s="401">
        <v>0</v>
      </c>
      <c r="DE294" s="401">
        <v>0</v>
      </c>
      <c r="DF294" s="401">
        <v>0</v>
      </c>
      <c r="DG294" s="401">
        <v>0</v>
      </c>
      <c r="DH294" s="401">
        <v>0</v>
      </c>
      <c r="DI294" s="401">
        <v>9968.6384699999999</v>
      </c>
      <c r="DJ294" s="401">
        <v>0</v>
      </c>
      <c r="DK294" s="401">
        <v>0</v>
      </c>
      <c r="DL294" s="401">
        <v>0</v>
      </c>
      <c r="DM294" s="401">
        <v>0</v>
      </c>
      <c r="DN294" s="401">
        <v>0</v>
      </c>
      <c r="DO294" s="401">
        <v>0</v>
      </c>
      <c r="DP294" s="401">
        <v>0</v>
      </c>
      <c r="DQ294" s="401">
        <v>0</v>
      </c>
      <c r="DR294" s="401">
        <v>123574.48344</v>
      </c>
      <c r="DS294" s="401">
        <v>36227</v>
      </c>
      <c r="DT294" s="401">
        <v>34599</v>
      </c>
      <c r="DU294" s="401">
        <v>52597.28688</v>
      </c>
      <c r="DV294" s="401">
        <v>0</v>
      </c>
      <c r="DW294" s="401">
        <v>620032.28688000003</v>
      </c>
      <c r="DX294" s="401">
        <v>34094.28688</v>
      </c>
      <c r="DY294" s="401">
        <v>585062</v>
      </c>
      <c r="DZ294" s="401">
        <v>43342</v>
      </c>
      <c r="EA294" s="401">
        <v>59585</v>
      </c>
      <c r="EB294" s="401">
        <v>15145</v>
      </c>
      <c r="EC294" s="401">
        <v>52549</v>
      </c>
      <c r="ED294" s="401">
        <v>-125042</v>
      </c>
      <c r="EE294" s="401">
        <v>644647</v>
      </c>
      <c r="EF294" s="401">
        <v>58487</v>
      </c>
      <c r="EG294" s="401">
        <v>712000</v>
      </c>
      <c r="EH294" s="401">
        <v>67000</v>
      </c>
      <c r="EI294" s="401">
        <v>767000</v>
      </c>
      <c r="EJ294" s="401">
        <v>67000</v>
      </c>
    </row>
    <row r="295" spans="1:140" x14ac:dyDescent="0.35">
      <c r="A295" s="398" t="s">
        <v>2092</v>
      </c>
      <c r="B295" s="401">
        <v>4184</v>
      </c>
      <c r="C295" s="401">
        <v>0</v>
      </c>
      <c r="D295" s="401">
        <v>0</v>
      </c>
      <c r="E295" s="401">
        <v>6456</v>
      </c>
      <c r="F295" s="401">
        <v>0</v>
      </c>
      <c r="G295" s="401">
        <v>0</v>
      </c>
      <c r="H295" s="401">
        <v>5306</v>
      </c>
      <c r="I295" s="401">
        <v>0</v>
      </c>
      <c r="J295" s="401">
        <v>0</v>
      </c>
      <c r="K295" s="401">
        <v>36</v>
      </c>
      <c r="L295" s="401">
        <v>0</v>
      </c>
      <c r="M295" s="401">
        <v>0</v>
      </c>
      <c r="N295" s="401">
        <v>4586</v>
      </c>
      <c r="O295" s="401">
        <v>0</v>
      </c>
      <c r="P295" s="401">
        <v>0</v>
      </c>
      <c r="Q295" s="401">
        <v>0</v>
      </c>
      <c r="R295" s="401">
        <v>0</v>
      </c>
      <c r="S295" s="401">
        <v>0</v>
      </c>
      <c r="T295" s="401">
        <v>0</v>
      </c>
      <c r="U295" s="401">
        <v>0</v>
      </c>
      <c r="V295" s="401">
        <v>0</v>
      </c>
      <c r="W295" s="401">
        <v>176</v>
      </c>
      <c r="X295" s="401">
        <v>0</v>
      </c>
      <c r="Y295" s="401">
        <v>0</v>
      </c>
      <c r="Z295" s="401">
        <v>0</v>
      </c>
      <c r="AA295" s="401">
        <v>0</v>
      </c>
      <c r="AB295" s="401">
        <v>0</v>
      </c>
      <c r="AC295" s="401">
        <v>0</v>
      </c>
      <c r="AD295" s="401">
        <v>0</v>
      </c>
      <c r="AE295" s="401">
        <v>0</v>
      </c>
      <c r="AF295" s="401">
        <v>0</v>
      </c>
      <c r="AG295" s="401">
        <v>0</v>
      </c>
      <c r="AH295" s="401">
        <v>0</v>
      </c>
      <c r="AI295" s="401">
        <v>300</v>
      </c>
      <c r="AJ295" s="401">
        <v>0</v>
      </c>
      <c r="AK295" s="401">
        <v>0</v>
      </c>
      <c r="AL295" s="401">
        <v>0</v>
      </c>
      <c r="AM295" s="401">
        <v>0</v>
      </c>
      <c r="AN295" s="401">
        <v>0</v>
      </c>
      <c r="AO295" s="401">
        <v>72939</v>
      </c>
      <c r="AP295" s="401">
        <v>0</v>
      </c>
      <c r="AQ295" s="401">
        <v>0</v>
      </c>
      <c r="AR295" s="401">
        <v>6043</v>
      </c>
      <c r="AS295" s="401">
        <v>0</v>
      </c>
      <c r="AT295" s="401">
        <v>0</v>
      </c>
      <c r="AU295" s="401">
        <v>3356</v>
      </c>
      <c r="AV295" s="401">
        <v>0</v>
      </c>
      <c r="AW295" s="401">
        <v>0</v>
      </c>
      <c r="AX295" s="401">
        <v>298</v>
      </c>
      <c r="AY295" s="401">
        <v>0</v>
      </c>
      <c r="AZ295" s="401">
        <v>0</v>
      </c>
      <c r="BA295" s="401">
        <v>126</v>
      </c>
      <c r="BB295" s="401">
        <v>0</v>
      </c>
      <c r="BC295" s="401">
        <v>0</v>
      </c>
      <c r="BD295" s="401">
        <v>0</v>
      </c>
      <c r="BE295" s="401">
        <v>0</v>
      </c>
      <c r="BF295" s="401">
        <v>0</v>
      </c>
      <c r="BG295" s="401">
        <v>9055</v>
      </c>
      <c r="BH295" s="401">
        <v>0</v>
      </c>
      <c r="BI295" s="401">
        <v>0</v>
      </c>
      <c r="BJ295" s="401">
        <v>0</v>
      </c>
      <c r="BK295" s="401">
        <v>0</v>
      </c>
      <c r="BL295" s="401">
        <v>0</v>
      </c>
      <c r="BM295" s="401">
        <v>351</v>
      </c>
      <c r="BN295" s="401">
        <v>0</v>
      </c>
      <c r="BO295" s="401">
        <v>0</v>
      </c>
      <c r="BP295" s="401">
        <v>25</v>
      </c>
      <c r="BQ295" s="401">
        <v>0</v>
      </c>
      <c r="BR295" s="401">
        <v>0</v>
      </c>
      <c r="BS295" s="401">
        <v>0</v>
      </c>
      <c r="BT295" s="401">
        <v>0</v>
      </c>
      <c r="BU295" s="401">
        <v>0</v>
      </c>
      <c r="BV295" s="401">
        <v>12</v>
      </c>
      <c r="BW295" s="401">
        <v>0</v>
      </c>
      <c r="BX295" s="401">
        <v>0</v>
      </c>
      <c r="BY295" s="401">
        <v>0</v>
      </c>
      <c r="BZ295" s="401">
        <v>0</v>
      </c>
      <c r="CA295" s="401">
        <v>0</v>
      </c>
      <c r="CB295" s="401">
        <v>0</v>
      </c>
      <c r="CC295" s="401">
        <v>0</v>
      </c>
      <c r="CD295" s="401">
        <v>0</v>
      </c>
      <c r="CE295" s="401">
        <v>0</v>
      </c>
      <c r="CF295" s="401">
        <v>0</v>
      </c>
      <c r="CG295" s="401">
        <v>0</v>
      </c>
      <c r="CH295" s="401">
        <v>0</v>
      </c>
      <c r="CI295" s="401">
        <v>0</v>
      </c>
      <c r="CJ295" s="401">
        <v>0</v>
      </c>
      <c r="CK295" s="401">
        <v>0</v>
      </c>
      <c r="CL295" s="401">
        <v>0</v>
      </c>
      <c r="CM295" s="401">
        <v>0</v>
      </c>
      <c r="CN295" s="401">
        <v>999</v>
      </c>
      <c r="CO295" s="401">
        <v>0</v>
      </c>
      <c r="CP295" s="401">
        <v>0</v>
      </c>
      <c r="CQ295" s="401">
        <v>0</v>
      </c>
      <c r="CR295" s="401">
        <v>0</v>
      </c>
      <c r="CS295" s="401">
        <v>0</v>
      </c>
      <c r="CT295" s="401">
        <v>789</v>
      </c>
      <c r="CU295" s="401">
        <v>0</v>
      </c>
      <c r="CV295" s="401">
        <v>0</v>
      </c>
      <c r="CW295" s="401">
        <v>23310</v>
      </c>
      <c r="CX295" s="401">
        <v>0</v>
      </c>
      <c r="CY295" s="401">
        <v>0</v>
      </c>
      <c r="CZ295" s="401">
        <v>16</v>
      </c>
      <c r="DA295" s="401">
        <v>0</v>
      </c>
      <c r="DB295" s="401">
        <v>0</v>
      </c>
      <c r="DC295" s="401">
        <v>0</v>
      </c>
      <c r="DD295" s="401">
        <v>0</v>
      </c>
      <c r="DE295" s="401">
        <v>0</v>
      </c>
      <c r="DF295" s="401">
        <v>0</v>
      </c>
      <c r="DG295" s="401">
        <v>0</v>
      </c>
      <c r="DH295" s="401">
        <v>0</v>
      </c>
      <c r="DI295" s="401">
        <v>8356</v>
      </c>
      <c r="DJ295" s="401">
        <v>0</v>
      </c>
      <c r="DK295" s="401">
        <v>0</v>
      </c>
      <c r="DL295" s="401">
        <v>93</v>
      </c>
      <c r="DM295" s="401">
        <v>0</v>
      </c>
      <c r="DN295" s="401">
        <v>0</v>
      </c>
      <c r="DO295" s="401">
        <v>0</v>
      </c>
      <c r="DP295" s="401">
        <v>0</v>
      </c>
      <c r="DQ295" s="401">
        <v>0</v>
      </c>
      <c r="DR295" s="401">
        <v>63144</v>
      </c>
      <c r="DS295" s="401">
        <v>10435</v>
      </c>
      <c r="DT295" s="401">
        <v>11943</v>
      </c>
      <c r="DU295" s="401">
        <v>61290</v>
      </c>
      <c r="DV295" s="401">
        <v>0</v>
      </c>
      <c r="DW295" s="401">
        <v>721660</v>
      </c>
      <c r="DX295" s="401">
        <v>27276</v>
      </c>
      <c r="DY295" s="401">
        <v>544133</v>
      </c>
      <c r="DZ295" s="401">
        <v>0</v>
      </c>
      <c r="EA295" s="401">
        <v>32566</v>
      </c>
      <c r="EB295" s="401">
        <v>0</v>
      </c>
      <c r="EC295" s="401">
        <v>70000</v>
      </c>
      <c r="ED295" s="401">
        <v>0</v>
      </c>
      <c r="EE295" s="401">
        <v>576699</v>
      </c>
      <c r="EF295" s="401">
        <v>0</v>
      </c>
      <c r="EG295" s="401">
        <v>694384</v>
      </c>
      <c r="EH295" s="401">
        <v>0</v>
      </c>
      <c r="EI295" s="401">
        <v>763822</v>
      </c>
      <c r="EJ295" s="401">
        <v>0</v>
      </c>
    </row>
    <row r="296" spans="1:140" x14ac:dyDescent="0.35">
      <c r="A296" s="398" t="s">
        <v>2095</v>
      </c>
      <c r="B296" s="401">
        <v>34663</v>
      </c>
      <c r="C296" s="401">
        <v>0</v>
      </c>
      <c r="D296" s="401">
        <v>0</v>
      </c>
      <c r="E296" s="401">
        <v>1117</v>
      </c>
      <c r="F296" s="401">
        <v>0</v>
      </c>
      <c r="G296" s="401">
        <v>0</v>
      </c>
      <c r="H296" s="401">
        <v>39134</v>
      </c>
      <c r="I296" s="401">
        <v>0</v>
      </c>
      <c r="J296" s="401">
        <v>0</v>
      </c>
      <c r="K296" s="401">
        <v>1335</v>
      </c>
      <c r="L296" s="401">
        <v>0</v>
      </c>
      <c r="M296" s="401">
        <v>0</v>
      </c>
      <c r="N296" s="401">
        <v>35442</v>
      </c>
      <c r="O296" s="401">
        <v>0</v>
      </c>
      <c r="P296" s="401">
        <v>0</v>
      </c>
      <c r="Q296" s="401">
        <v>1035</v>
      </c>
      <c r="R296" s="401">
        <v>0</v>
      </c>
      <c r="S296" s="401">
        <v>0</v>
      </c>
      <c r="T296" s="401">
        <v>2580</v>
      </c>
      <c r="U296" s="401">
        <v>0</v>
      </c>
      <c r="V296" s="401">
        <v>0</v>
      </c>
      <c r="W296" s="401">
        <v>5984</v>
      </c>
      <c r="X296" s="401">
        <v>0</v>
      </c>
      <c r="Y296" s="401">
        <v>0</v>
      </c>
      <c r="Z296" s="401">
        <v>0</v>
      </c>
      <c r="AA296" s="401">
        <v>0</v>
      </c>
      <c r="AB296" s="401">
        <v>0</v>
      </c>
      <c r="AC296" s="401">
        <v>0</v>
      </c>
      <c r="AD296" s="401">
        <v>0</v>
      </c>
      <c r="AE296" s="401">
        <v>0</v>
      </c>
      <c r="AF296" s="401">
        <v>650</v>
      </c>
      <c r="AG296" s="401">
        <v>0</v>
      </c>
      <c r="AH296" s="401">
        <v>0</v>
      </c>
      <c r="AI296" s="401">
        <v>438</v>
      </c>
      <c r="AJ296" s="401">
        <v>631</v>
      </c>
      <c r="AK296" s="401">
        <v>0</v>
      </c>
      <c r="AL296" s="401">
        <v>11072</v>
      </c>
      <c r="AM296" s="401">
        <v>0</v>
      </c>
      <c r="AN296" s="401">
        <v>0</v>
      </c>
      <c r="AO296" s="401">
        <v>201235</v>
      </c>
      <c r="AP296" s="401">
        <v>3100</v>
      </c>
      <c r="AQ296" s="401">
        <v>22000</v>
      </c>
      <c r="AR296" s="401">
        <v>0</v>
      </c>
      <c r="AS296" s="401">
        <v>0</v>
      </c>
      <c r="AT296" s="401">
        <v>0</v>
      </c>
      <c r="AU296" s="401">
        <v>5672</v>
      </c>
      <c r="AV296" s="401">
        <v>0</v>
      </c>
      <c r="AW296" s="401">
        <v>0</v>
      </c>
      <c r="AX296" s="401">
        <v>5645</v>
      </c>
      <c r="AY296" s="401">
        <v>0</v>
      </c>
      <c r="AZ296" s="401">
        <v>0</v>
      </c>
      <c r="BA296" s="401">
        <v>0</v>
      </c>
      <c r="BB296" s="401">
        <v>0</v>
      </c>
      <c r="BC296" s="401">
        <v>0</v>
      </c>
      <c r="BD296" s="401">
        <v>619</v>
      </c>
      <c r="BE296" s="401">
        <v>0</v>
      </c>
      <c r="BF296" s="401">
        <v>0</v>
      </c>
      <c r="BG296" s="401">
        <v>230</v>
      </c>
      <c r="BH296" s="401">
        <v>0</v>
      </c>
      <c r="BI296" s="401">
        <v>0</v>
      </c>
      <c r="BJ296" s="401">
        <v>0</v>
      </c>
      <c r="BK296" s="401">
        <v>0</v>
      </c>
      <c r="BL296" s="401">
        <v>0</v>
      </c>
      <c r="BM296" s="401">
        <v>0</v>
      </c>
      <c r="BN296" s="401">
        <v>0</v>
      </c>
      <c r="BO296" s="401">
        <v>0</v>
      </c>
      <c r="BP296" s="401">
        <v>264</v>
      </c>
      <c r="BQ296" s="401">
        <v>0</v>
      </c>
      <c r="BR296" s="401">
        <v>0</v>
      </c>
      <c r="BS296" s="401">
        <v>0</v>
      </c>
      <c r="BT296" s="401">
        <v>0</v>
      </c>
      <c r="BU296" s="401">
        <v>0</v>
      </c>
      <c r="BV296" s="401">
        <v>0</v>
      </c>
      <c r="BW296" s="401">
        <v>0</v>
      </c>
      <c r="BX296" s="401">
        <v>0</v>
      </c>
      <c r="BY296" s="401">
        <v>0</v>
      </c>
      <c r="BZ296" s="401">
        <v>0</v>
      </c>
      <c r="CA296" s="401">
        <v>0</v>
      </c>
      <c r="CB296" s="401">
        <v>0</v>
      </c>
      <c r="CC296" s="401">
        <v>0</v>
      </c>
      <c r="CD296" s="401">
        <v>0</v>
      </c>
      <c r="CE296" s="401">
        <v>9275</v>
      </c>
      <c r="CF296" s="401">
        <v>0</v>
      </c>
      <c r="CG296" s="401">
        <v>0</v>
      </c>
      <c r="CH296" s="401">
        <v>0</v>
      </c>
      <c r="CI296" s="401">
        <v>0</v>
      </c>
      <c r="CJ296" s="401">
        <v>0</v>
      </c>
      <c r="CK296" s="401">
        <v>0</v>
      </c>
      <c r="CL296" s="401">
        <v>0</v>
      </c>
      <c r="CM296" s="401">
        <v>0</v>
      </c>
      <c r="CN296" s="401">
        <v>0</v>
      </c>
      <c r="CO296" s="401">
        <v>0</v>
      </c>
      <c r="CP296" s="401">
        <v>0</v>
      </c>
      <c r="CQ296" s="401">
        <v>0</v>
      </c>
      <c r="CR296" s="401">
        <v>0</v>
      </c>
      <c r="CS296" s="401">
        <v>0</v>
      </c>
      <c r="CT296" s="401">
        <v>6201</v>
      </c>
      <c r="CU296" s="401">
        <v>0</v>
      </c>
      <c r="CV296" s="401">
        <v>0</v>
      </c>
      <c r="CW296" s="401">
        <v>0</v>
      </c>
      <c r="CX296" s="401">
        <v>0</v>
      </c>
      <c r="CY296" s="401">
        <v>0</v>
      </c>
      <c r="CZ296" s="401">
        <v>1870</v>
      </c>
      <c r="DA296" s="401">
        <v>0</v>
      </c>
      <c r="DB296" s="401">
        <v>0</v>
      </c>
      <c r="DC296" s="401">
        <v>0</v>
      </c>
      <c r="DD296" s="401">
        <v>0</v>
      </c>
      <c r="DE296" s="401">
        <v>0</v>
      </c>
      <c r="DF296" s="401">
        <v>0</v>
      </c>
      <c r="DG296" s="401">
        <v>0</v>
      </c>
      <c r="DH296" s="401">
        <v>0</v>
      </c>
      <c r="DI296" s="401">
        <v>12214</v>
      </c>
      <c r="DJ296" s="401">
        <v>0</v>
      </c>
      <c r="DK296" s="401">
        <v>4180</v>
      </c>
      <c r="DL296" s="401">
        <v>0</v>
      </c>
      <c r="DM296" s="401">
        <v>116</v>
      </c>
      <c r="DN296" s="401">
        <v>0</v>
      </c>
      <c r="DO296" s="401">
        <v>0</v>
      </c>
      <c r="DP296" s="401">
        <v>0</v>
      </c>
      <c r="DQ296" s="401">
        <v>0</v>
      </c>
      <c r="DR296" s="401">
        <v>174124</v>
      </c>
      <c r="DS296" s="401">
        <v>25648</v>
      </c>
      <c r="DT296" s="401">
        <v>28441</v>
      </c>
      <c r="DU296" s="401">
        <v>152309</v>
      </c>
      <c r="DV296" s="401">
        <v>0</v>
      </c>
      <c r="DW296" s="401">
        <v>266168</v>
      </c>
      <c r="DX296" s="401">
        <v>122819</v>
      </c>
      <c r="DY296" s="401">
        <v>139573</v>
      </c>
      <c r="DZ296" s="401">
        <v>122371</v>
      </c>
      <c r="EA296" s="401">
        <v>0</v>
      </c>
      <c r="EB296" s="401">
        <v>0</v>
      </c>
      <c r="EC296" s="401">
        <v>640000</v>
      </c>
      <c r="ED296" s="401">
        <v>-10000</v>
      </c>
      <c r="EE296" s="401">
        <v>139573</v>
      </c>
      <c r="EF296" s="401">
        <v>122371</v>
      </c>
      <c r="EG296" s="401">
        <v>210000</v>
      </c>
      <c r="EH296" s="401">
        <v>10000</v>
      </c>
      <c r="EI296" s="401">
        <v>210000</v>
      </c>
      <c r="EJ296" s="401">
        <v>10000</v>
      </c>
    </row>
    <row r="297" spans="1:140" x14ac:dyDescent="0.35">
      <c r="A297" s="398" t="s">
        <v>2176</v>
      </c>
      <c r="B297" s="401">
        <v>2635</v>
      </c>
      <c r="C297" s="401">
        <v>0</v>
      </c>
      <c r="D297" s="401">
        <v>0</v>
      </c>
      <c r="E297" s="401">
        <v>0</v>
      </c>
      <c r="F297" s="401">
        <v>0</v>
      </c>
      <c r="G297" s="401">
        <v>0</v>
      </c>
      <c r="H297" s="401">
        <v>5496</v>
      </c>
      <c r="I297" s="401">
        <v>0</v>
      </c>
      <c r="J297" s="401">
        <v>0</v>
      </c>
      <c r="K297" s="401">
        <v>0</v>
      </c>
      <c r="L297" s="401">
        <v>0</v>
      </c>
      <c r="M297" s="401">
        <v>0</v>
      </c>
      <c r="N297" s="401">
        <v>60474</v>
      </c>
      <c r="O297" s="401">
        <v>0</v>
      </c>
      <c r="P297" s="401">
        <v>0</v>
      </c>
      <c r="Q297" s="401">
        <v>505</v>
      </c>
      <c r="R297" s="401">
        <v>0</v>
      </c>
      <c r="S297" s="401">
        <v>0</v>
      </c>
      <c r="T297" s="401">
        <v>250</v>
      </c>
      <c r="U297" s="401">
        <v>0</v>
      </c>
      <c r="V297" s="401">
        <v>0</v>
      </c>
      <c r="W297" s="401">
        <v>1302</v>
      </c>
      <c r="X297" s="401">
        <v>0</v>
      </c>
      <c r="Y297" s="401">
        <v>0</v>
      </c>
      <c r="Z297" s="401">
        <v>0</v>
      </c>
      <c r="AA297" s="401">
        <v>0</v>
      </c>
      <c r="AB297" s="401">
        <v>0</v>
      </c>
      <c r="AC297" s="401">
        <v>0</v>
      </c>
      <c r="AD297" s="401">
        <v>0</v>
      </c>
      <c r="AE297" s="401">
        <v>0</v>
      </c>
      <c r="AF297" s="401">
        <v>1000</v>
      </c>
      <c r="AG297" s="401">
        <v>0</v>
      </c>
      <c r="AH297" s="401">
        <v>0</v>
      </c>
      <c r="AI297" s="401">
        <v>7332</v>
      </c>
      <c r="AJ297" s="401">
        <v>1729</v>
      </c>
      <c r="AK297" s="401">
        <v>0</v>
      </c>
      <c r="AL297" s="401">
        <v>415</v>
      </c>
      <c r="AM297" s="401">
        <v>0</v>
      </c>
      <c r="AN297" s="401">
        <v>0</v>
      </c>
      <c r="AO297" s="401">
        <v>315646</v>
      </c>
      <c r="AP297" s="401">
        <v>10785</v>
      </c>
      <c r="AQ297" s="401">
        <v>21030</v>
      </c>
      <c r="AR297" s="401">
        <v>0</v>
      </c>
      <c r="AS297" s="401">
        <v>0</v>
      </c>
      <c r="AT297" s="401">
        <v>0</v>
      </c>
      <c r="AU297" s="401">
        <v>32525</v>
      </c>
      <c r="AV297" s="401">
        <v>0</v>
      </c>
      <c r="AW297" s="401">
        <v>0</v>
      </c>
      <c r="AX297" s="401">
        <v>9453</v>
      </c>
      <c r="AY297" s="401">
        <v>0</v>
      </c>
      <c r="AZ297" s="401">
        <v>0</v>
      </c>
      <c r="BA297" s="401">
        <v>0</v>
      </c>
      <c r="BB297" s="401">
        <v>0</v>
      </c>
      <c r="BC297" s="401">
        <v>0</v>
      </c>
      <c r="BD297" s="401">
        <v>0</v>
      </c>
      <c r="BE297" s="401">
        <v>0</v>
      </c>
      <c r="BF297" s="401">
        <v>0</v>
      </c>
      <c r="BG297" s="401">
        <v>1228</v>
      </c>
      <c r="BH297" s="401">
        <v>0</v>
      </c>
      <c r="BI297" s="401">
        <v>0</v>
      </c>
      <c r="BJ297" s="401">
        <v>0</v>
      </c>
      <c r="BK297" s="401">
        <v>0</v>
      </c>
      <c r="BL297" s="401">
        <v>0</v>
      </c>
      <c r="BM297" s="401">
        <v>1675</v>
      </c>
      <c r="BN297" s="401">
        <v>0</v>
      </c>
      <c r="BO297" s="401">
        <v>0</v>
      </c>
      <c r="BP297" s="401">
        <v>1900</v>
      </c>
      <c r="BQ297" s="401">
        <v>0</v>
      </c>
      <c r="BR297" s="401">
        <v>0</v>
      </c>
      <c r="BS297" s="401">
        <v>0</v>
      </c>
      <c r="BT297" s="401">
        <v>0</v>
      </c>
      <c r="BU297" s="401">
        <v>0</v>
      </c>
      <c r="BV297" s="401">
        <v>3238</v>
      </c>
      <c r="BW297" s="401">
        <v>0</v>
      </c>
      <c r="BX297" s="401">
        <v>0</v>
      </c>
      <c r="BY297" s="401">
        <v>0</v>
      </c>
      <c r="BZ297" s="401">
        <v>0</v>
      </c>
      <c r="CA297" s="401">
        <v>0</v>
      </c>
      <c r="CB297" s="401">
        <v>3977</v>
      </c>
      <c r="CC297" s="401">
        <v>0</v>
      </c>
      <c r="CD297" s="401">
        <v>0</v>
      </c>
      <c r="CE297" s="401">
        <v>3540</v>
      </c>
      <c r="CF297" s="401">
        <v>0</v>
      </c>
      <c r="CG297" s="401">
        <v>0</v>
      </c>
      <c r="CH297" s="401">
        <v>0</v>
      </c>
      <c r="CI297" s="401">
        <v>0</v>
      </c>
      <c r="CJ297" s="401">
        <v>0</v>
      </c>
      <c r="CK297" s="401">
        <v>0</v>
      </c>
      <c r="CL297" s="401">
        <v>0</v>
      </c>
      <c r="CM297" s="401">
        <v>0</v>
      </c>
      <c r="CN297" s="401">
        <v>3104</v>
      </c>
      <c r="CO297" s="401">
        <v>0</v>
      </c>
      <c r="CP297" s="401">
        <v>0</v>
      </c>
      <c r="CQ297" s="401">
        <v>0</v>
      </c>
      <c r="CR297" s="401">
        <v>0</v>
      </c>
      <c r="CS297" s="401">
        <v>0</v>
      </c>
      <c r="CT297" s="401">
        <v>0</v>
      </c>
      <c r="CU297" s="401">
        <v>0</v>
      </c>
      <c r="CV297" s="401">
        <v>0</v>
      </c>
      <c r="CW297" s="401">
        <v>49987</v>
      </c>
      <c r="CX297" s="401">
        <v>0</v>
      </c>
      <c r="CY297" s="401">
        <v>0</v>
      </c>
      <c r="CZ297" s="401">
        <v>0</v>
      </c>
      <c r="DA297" s="401">
        <v>0</v>
      </c>
      <c r="DB297" s="401">
        <v>0</v>
      </c>
      <c r="DC297" s="401">
        <v>0</v>
      </c>
      <c r="DD297" s="401">
        <v>0</v>
      </c>
      <c r="DE297" s="401">
        <v>0</v>
      </c>
      <c r="DF297" s="401">
        <v>0</v>
      </c>
      <c r="DG297" s="401">
        <v>0</v>
      </c>
      <c r="DH297" s="401">
        <v>0</v>
      </c>
      <c r="DI297" s="401">
        <v>26629</v>
      </c>
      <c r="DJ297" s="401">
        <v>0</v>
      </c>
      <c r="DK297" s="401">
        <v>0</v>
      </c>
      <c r="DL297" s="401">
        <v>14819</v>
      </c>
      <c r="DM297" s="401">
        <v>0</v>
      </c>
      <c r="DN297" s="401">
        <v>30348</v>
      </c>
      <c r="DO297" s="401">
        <v>0</v>
      </c>
      <c r="DP297" s="401">
        <v>0</v>
      </c>
      <c r="DQ297" s="401">
        <v>0</v>
      </c>
      <c r="DR297" s="401">
        <v>206041</v>
      </c>
      <c r="DS297" s="401">
        <v>146758</v>
      </c>
      <c r="DT297" s="401">
        <v>10905</v>
      </c>
      <c r="DU297" s="401">
        <v>195940</v>
      </c>
      <c r="DV297" s="401">
        <v>0</v>
      </c>
      <c r="DW297" s="401">
        <v>1532582.2087000001</v>
      </c>
      <c r="DX297" s="401">
        <v>174225.20866999999</v>
      </c>
      <c r="DY297" s="401">
        <v>582700</v>
      </c>
      <c r="DZ297" s="401">
        <v>-16800</v>
      </c>
      <c r="EA297" s="401">
        <v>11058</v>
      </c>
      <c r="EB297" s="401">
        <v>0</v>
      </c>
      <c r="EC297" s="401">
        <v>670000</v>
      </c>
      <c r="ED297" s="401">
        <v>-100000</v>
      </c>
      <c r="EE297" s="401">
        <v>593758</v>
      </c>
      <c r="EF297" s="401">
        <v>-16800</v>
      </c>
      <c r="EG297" s="401">
        <v>609000</v>
      </c>
      <c r="EH297" s="401">
        <v>-1558</v>
      </c>
      <c r="EI297" s="401">
        <v>1472000</v>
      </c>
      <c r="EJ297" s="401">
        <v>0</v>
      </c>
    </row>
    <row r="298" spans="1:140" x14ac:dyDescent="0.35">
      <c r="A298" s="398" t="s">
        <v>1141</v>
      </c>
      <c r="B298" s="401">
        <v>19262</v>
      </c>
      <c r="C298" s="401">
        <v>0</v>
      </c>
      <c r="D298" s="401">
        <v>500</v>
      </c>
      <c r="E298" s="401">
        <v>36444</v>
      </c>
      <c r="F298" s="401">
        <v>0</v>
      </c>
      <c r="G298" s="401">
        <v>0</v>
      </c>
      <c r="H298" s="401">
        <v>20006</v>
      </c>
      <c r="I298" s="401">
        <v>0</v>
      </c>
      <c r="J298" s="401">
        <v>0</v>
      </c>
      <c r="K298" s="401">
        <v>0</v>
      </c>
      <c r="L298" s="401">
        <v>0</v>
      </c>
      <c r="M298" s="401">
        <v>0</v>
      </c>
      <c r="N298" s="401">
        <v>67782</v>
      </c>
      <c r="O298" s="401">
        <v>0</v>
      </c>
      <c r="P298" s="401">
        <v>0</v>
      </c>
      <c r="Q298" s="401">
        <v>0</v>
      </c>
      <c r="R298" s="401">
        <v>0</v>
      </c>
      <c r="S298" s="401">
        <v>0</v>
      </c>
      <c r="T298" s="401">
        <v>0</v>
      </c>
      <c r="U298" s="401">
        <v>0</v>
      </c>
      <c r="V298" s="401">
        <v>0</v>
      </c>
      <c r="W298" s="401">
        <v>3783</v>
      </c>
      <c r="X298" s="401">
        <v>0</v>
      </c>
      <c r="Y298" s="401">
        <v>0</v>
      </c>
      <c r="Z298" s="401">
        <v>0</v>
      </c>
      <c r="AA298" s="401">
        <v>0</v>
      </c>
      <c r="AB298" s="401">
        <v>0</v>
      </c>
      <c r="AC298" s="401">
        <v>0</v>
      </c>
      <c r="AD298" s="401">
        <v>0</v>
      </c>
      <c r="AE298" s="401">
        <v>0</v>
      </c>
      <c r="AF298" s="401">
        <v>0</v>
      </c>
      <c r="AG298" s="401">
        <v>0</v>
      </c>
      <c r="AH298" s="401">
        <v>0</v>
      </c>
      <c r="AI298" s="401">
        <v>10310</v>
      </c>
      <c r="AJ298" s="401">
        <v>5070</v>
      </c>
      <c r="AK298" s="401">
        <v>0</v>
      </c>
      <c r="AL298" s="401">
        <v>0</v>
      </c>
      <c r="AM298" s="401">
        <v>0</v>
      </c>
      <c r="AN298" s="401">
        <v>0</v>
      </c>
      <c r="AO298" s="401">
        <v>0</v>
      </c>
      <c r="AP298" s="401">
        <v>0</v>
      </c>
      <c r="AQ298" s="401">
        <v>0</v>
      </c>
      <c r="AR298" s="401">
        <v>0</v>
      </c>
      <c r="AS298" s="401">
        <v>0</v>
      </c>
      <c r="AT298" s="401">
        <v>0</v>
      </c>
      <c r="AU298" s="401">
        <v>0</v>
      </c>
      <c r="AV298" s="401">
        <v>0</v>
      </c>
      <c r="AW298" s="401">
        <v>0</v>
      </c>
      <c r="AX298" s="401">
        <v>0</v>
      </c>
      <c r="AY298" s="401">
        <v>0</v>
      </c>
      <c r="AZ298" s="401">
        <v>0</v>
      </c>
      <c r="BA298" s="401">
        <v>0</v>
      </c>
      <c r="BB298" s="401">
        <v>0</v>
      </c>
      <c r="BC298" s="401">
        <v>0</v>
      </c>
      <c r="BD298" s="401">
        <v>715</v>
      </c>
      <c r="BE298" s="401">
        <v>0</v>
      </c>
      <c r="BF298" s="401">
        <v>0</v>
      </c>
      <c r="BG298" s="401">
        <v>0</v>
      </c>
      <c r="BH298" s="401">
        <v>0</v>
      </c>
      <c r="BI298" s="401">
        <v>0</v>
      </c>
      <c r="BJ298" s="401">
        <v>0</v>
      </c>
      <c r="BK298" s="401">
        <v>0</v>
      </c>
      <c r="BL298" s="401">
        <v>0</v>
      </c>
      <c r="BM298" s="401">
        <v>0</v>
      </c>
      <c r="BN298" s="401">
        <v>0</v>
      </c>
      <c r="BO298" s="401">
        <v>0</v>
      </c>
      <c r="BP298" s="401">
        <v>0</v>
      </c>
      <c r="BQ298" s="401">
        <v>0</v>
      </c>
      <c r="BR298" s="401">
        <v>0</v>
      </c>
      <c r="BS298" s="401">
        <v>1325</v>
      </c>
      <c r="BT298" s="401">
        <v>0</v>
      </c>
      <c r="BU298" s="401">
        <v>0</v>
      </c>
      <c r="BV298" s="401">
        <v>0</v>
      </c>
      <c r="BW298" s="401">
        <v>0</v>
      </c>
      <c r="BX298" s="401">
        <v>0</v>
      </c>
      <c r="BY298" s="401">
        <v>0</v>
      </c>
      <c r="BZ298" s="401">
        <v>0</v>
      </c>
      <c r="CA298" s="401">
        <v>0</v>
      </c>
      <c r="CB298" s="401">
        <v>0</v>
      </c>
      <c r="CC298" s="401">
        <v>0</v>
      </c>
      <c r="CD298" s="401">
        <v>0</v>
      </c>
      <c r="CE298" s="401">
        <v>0</v>
      </c>
      <c r="CF298" s="401">
        <v>0</v>
      </c>
      <c r="CG298" s="401">
        <v>0</v>
      </c>
      <c r="CH298" s="401">
        <v>15232</v>
      </c>
      <c r="CI298" s="401">
        <v>0</v>
      </c>
      <c r="CJ298" s="401">
        <v>0</v>
      </c>
      <c r="CK298" s="401">
        <v>0</v>
      </c>
      <c r="CL298" s="401">
        <v>0</v>
      </c>
      <c r="CM298" s="401">
        <v>0</v>
      </c>
      <c r="CN298" s="401">
        <v>0</v>
      </c>
      <c r="CO298" s="401">
        <v>0</v>
      </c>
      <c r="CP298" s="401">
        <v>0</v>
      </c>
      <c r="CQ298" s="401">
        <v>0</v>
      </c>
      <c r="CR298" s="401">
        <v>0</v>
      </c>
      <c r="CS298" s="401">
        <v>0</v>
      </c>
      <c r="CT298" s="401">
        <v>2369</v>
      </c>
      <c r="CU298" s="401">
        <v>0</v>
      </c>
      <c r="CV298" s="401">
        <v>0</v>
      </c>
      <c r="CW298" s="401">
        <v>523</v>
      </c>
      <c r="CX298" s="401">
        <v>0</v>
      </c>
      <c r="CY298" s="401">
        <v>0</v>
      </c>
      <c r="CZ298" s="401">
        <v>5253</v>
      </c>
      <c r="DA298" s="401">
        <v>0</v>
      </c>
      <c r="DB298" s="401">
        <v>0</v>
      </c>
      <c r="DC298" s="401">
        <v>0</v>
      </c>
      <c r="DD298" s="401">
        <v>0</v>
      </c>
      <c r="DE298" s="401">
        <v>0</v>
      </c>
      <c r="DF298" s="401">
        <v>0</v>
      </c>
      <c r="DG298" s="401">
        <v>0</v>
      </c>
      <c r="DH298" s="401">
        <v>0</v>
      </c>
      <c r="DI298" s="401">
        <v>4222</v>
      </c>
      <c r="DJ298" s="401">
        <v>0</v>
      </c>
      <c r="DK298" s="401">
        <v>2150</v>
      </c>
      <c r="DL298" s="401">
        <v>5232</v>
      </c>
      <c r="DM298" s="401">
        <v>0</v>
      </c>
      <c r="DN298" s="401">
        <v>0</v>
      </c>
      <c r="DO298" s="401">
        <v>0</v>
      </c>
      <c r="DP298" s="401">
        <v>0</v>
      </c>
      <c r="DQ298" s="401">
        <v>0</v>
      </c>
      <c r="DR298" s="401">
        <v>104345</v>
      </c>
      <c r="DS298" s="401">
        <v>0</v>
      </c>
      <c r="DT298" s="401">
        <v>0</v>
      </c>
      <c r="DU298" s="401">
        <v>93183</v>
      </c>
      <c r="DV298" s="401">
        <v>0</v>
      </c>
      <c r="DW298" s="401">
        <v>1128121</v>
      </c>
      <c r="DX298" s="401">
        <v>66338</v>
      </c>
      <c r="DY298" s="401">
        <v>845100</v>
      </c>
      <c r="DZ298" s="401">
        <v>83449</v>
      </c>
      <c r="EA298" s="401">
        <v>97550</v>
      </c>
      <c r="EB298" s="401">
        <v>-4227</v>
      </c>
      <c r="EC298" s="401">
        <v>100000</v>
      </c>
      <c r="ED298" s="401">
        <v>50000</v>
      </c>
      <c r="EE298" s="401">
        <v>942650</v>
      </c>
      <c r="EF298" s="401">
        <v>79222</v>
      </c>
      <c r="EG298" s="401">
        <v>1240000</v>
      </c>
      <c r="EH298" s="401">
        <v>0</v>
      </c>
      <c r="EI298" s="401">
        <v>1280000</v>
      </c>
      <c r="EJ298" s="401">
        <v>0</v>
      </c>
    </row>
    <row r="299" spans="1:140" x14ac:dyDescent="0.35">
      <c r="A299" s="398" t="s">
        <v>1253</v>
      </c>
      <c r="B299" s="401">
        <v>32714</v>
      </c>
      <c r="C299" s="401">
        <v>0</v>
      </c>
      <c r="D299" s="401">
        <v>0</v>
      </c>
      <c r="E299" s="401">
        <v>19155.987000000001</v>
      </c>
      <c r="F299" s="401">
        <v>0</v>
      </c>
      <c r="G299" s="401">
        <v>0</v>
      </c>
      <c r="H299" s="401">
        <v>1031.884</v>
      </c>
      <c r="I299" s="401">
        <v>0</v>
      </c>
      <c r="J299" s="401">
        <v>0</v>
      </c>
      <c r="K299" s="401">
        <v>1939</v>
      </c>
      <c r="L299" s="401">
        <v>0</v>
      </c>
      <c r="M299" s="401">
        <v>663</v>
      </c>
      <c r="N299" s="401">
        <v>87073.767999999996</v>
      </c>
      <c r="O299" s="401">
        <v>0</v>
      </c>
      <c r="P299" s="401">
        <v>0</v>
      </c>
      <c r="Q299" s="401">
        <v>0</v>
      </c>
      <c r="R299" s="401">
        <v>0</v>
      </c>
      <c r="S299" s="401">
        <v>0</v>
      </c>
      <c r="T299" s="401">
        <v>0</v>
      </c>
      <c r="U299" s="401">
        <v>0</v>
      </c>
      <c r="V299" s="401">
        <v>0</v>
      </c>
      <c r="W299" s="401">
        <v>0</v>
      </c>
      <c r="X299" s="401">
        <v>0</v>
      </c>
      <c r="Y299" s="401">
        <v>0</v>
      </c>
      <c r="Z299" s="401">
        <v>0</v>
      </c>
      <c r="AA299" s="401">
        <v>0</v>
      </c>
      <c r="AB299" s="401">
        <v>0</v>
      </c>
      <c r="AC299" s="401">
        <v>0</v>
      </c>
      <c r="AD299" s="401">
        <v>0</v>
      </c>
      <c r="AE299" s="401">
        <v>0</v>
      </c>
      <c r="AF299" s="401">
        <v>0</v>
      </c>
      <c r="AG299" s="401">
        <v>0</v>
      </c>
      <c r="AH299" s="401">
        <v>0</v>
      </c>
      <c r="AI299" s="401">
        <v>25240</v>
      </c>
      <c r="AJ299" s="401">
        <v>0</v>
      </c>
      <c r="AK299" s="401">
        <v>3055</v>
      </c>
      <c r="AL299" s="401">
        <v>0</v>
      </c>
      <c r="AM299" s="401">
        <v>0</v>
      </c>
      <c r="AN299" s="401">
        <v>0</v>
      </c>
      <c r="AO299" s="401">
        <v>0</v>
      </c>
      <c r="AP299" s="401">
        <v>0</v>
      </c>
      <c r="AQ299" s="401">
        <v>0</v>
      </c>
      <c r="AR299" s="401">
        <v>755</v>
      </c>
      <c r="AS299" s="401">
        <v>0</v>
      </c>
      <c r="AT299" s="401">
        <v>0</v>
      </c>
      <c r="AU299" s="401">
        <v>50</v>
      </c>
      <c r="AV299" s="401">
        <v>0</v>
      </c>
      <c r="AW299" s="401">
        <v>0</v>
      </c>
      <c r="AX299" s="401">
        <v>79.144000000000005</v>
      </c>
      <c r="AY299" s="401">
        <v>0</v>
      </c>
      <c r="AZ299" s="401">
        <v>0</v>
      </c>
      <c r="BA299" s="401">
        <v>0</v>
      </c>
      <c r="BB299" s="401">
        <v>0</v>
      </c>
      <c r="BC299" s="401">
        <v>0</v>
      </c>
      <c r="BD299" s="401">
        <v>514</v>
      </c>
      <c r="BE299" s="401">
        <v>0</v>
      </c>
      <c r="BF299" s="401">
        <v>0</v>
      </c>
      <c r="BG299" s="401">
        <v>0</v>
      </c>
      <c r="BH299" s="401">
        <v>0</v>
      </c>
      <c r="BI299" s="401">
        <v>0</v>
      </c>
      <c r="BJ299" s="401">
        <v>0</v>
      </c>
      <c r="BK299" s="401">
        <v>0</v>
      </c>
      <c r="BL299" s="401">
        <v>0</v>
      </c>
      <c r="BM299" s="401">
        <v>0</v>
      </c>
      <c r="BN299" s="401">
        <v>0</v>
      </c>
      <c r="BO299" s="401">
        <v>0</v>
      </c>
      <c r="BP299" s="401">
        <v>2090</v>
      </c>
      <c r="BQ299" s="401">
        <v>0</v>
      </c>
      <c r="BR299" s="401">
        <v>0</v>
      </c>
      <c r="BS299" s="401">
        <v>0</v>
      </c>
      <c r="BT299" s="401">
        <v>0</v>
      </c>
      <c r="BU299" s="401">
        <v>0</v>
      </c>
      <c r="BV299" s="401">
        <v>1166</v>
      </c>
      <c r="BW299" s="401">
        <v>0</v>
      </c>
      <c r="BX299" s="401">
        <v>0</v>
      </c>
      <c r="BY299" s="401">
        <v>0</v>
      </c>
      <c r="BZ299" s="401">
        <v>0</v>
      </c>
      <c r="CA299" s="401">
        <v>0</v>
      </c>
      <c r="CB299" s="401">
        <v>0</v>
      </c>
      <c r="CC299" s="401">
        <v>0</v>
      </c>
      <c r="CD299" s="401">
        <v>0</v>
      </c>
      <c r="CE299" s="401">
        <v>0</v>
      </c>
      <c r="CF299" s="401">
        <v>0</v>
      </c>
      <c r="CG299" s="401">
        <v>0</v>
      </c>
      <c r="CH299" s="401">
        <v>0</v>
      </c>
      <c r="CI299" s="401">
        <v>0</v>
      </c>
      <c r="CJ299" s="401">
        <v>0</v>
      </c>
      <c r="CK299" s="401">
        <v>0</v>
      </c>
      <c r="CL299" s="401">
        <v>0</v>
      </c>
      <c r="CM299" s="401">
        <v>0</v>
      </c>
      <c r="CN299" s="401">
        <v>510</v>
      </c>
      <c r="CO299" s="401">
        <v>0</v>
      </c>
      <c r="CP299" s="401">
        <v>0</v>
      </c>
      <c r="CQ299" s="401">
        <v>0</v>
      </c>
      <c r="CR299" s="401">
        <v>0</v>
      </c>
      <c r="CS299" s="401">
        <v>0</v>
      </c>
      <c r="CT299" s="401">
        <v>0</v>
      </c>
      <c r="CU299" s="401">
        <v>0</v>
      </c>
      <c r="CV299" s="401">
        <v>0</v>
      </c>
      <c r="CW299" s="401">
        <v>2823.5259999999998</v>
      </c>
      <c r="CX299" s="401">
        <v>0</v>
      </c>
      <c r="CY299" s="401">
        <v>0</v>
      </c>
      <c r="CZ299" s="401">
        <v>0</v>
      </c>
      <c r="DA299" s="401">
        <v>0</v>
      </c>
      <c r="DB299" s="401">
        <v>0</v>
      </c>
      <c r="DC299" s="401">
        <v>0</v>
      </c>
      <c r="DD299" s="401">
        <v>0</v>
      </c>
      <c r="DE299" s="401">
        <v>0</v>
      </c>
      <c r="DF299" s="401">
        <v>0</v>
      </c>
      <c r="DG299" s="401">
        <v>0</v>
      </c>
      <c r="DH299" s="401">
        <v>0</v>
      </c>
      <c r="DI299" s="401">
        <v>23789</v>
      </c>
      <c r="DJ299" s="401">
        <v>0</v>
      </c>
      <c r="DK299" s="401">
        <v>5066</v>
      </c>
      <c r="DL299" s="401">
        <v>0</v>
      </c>
      <c r="DM299" s="401">
        <v>0</v>
      </c>
      <c r="DN299" s="401">
        <v>0</v>
      </c>
      <c r="DO299" s="401">
        <v>0</v>
      </c>
      <c r="DP299" s="401">
        <v>0</v>
      </c>
      <c r="DQ299" s="401">
        <v>0</v>
      </c>
      <c r="DR299" s="401">
        <v>135817.95800000001</v>
      </c>
      <c r="DS299" s="401">
        <v>5278.7290000000003</v>
      </c>
      <c r="DT299" s="401">
        <v>0</v>
      </c>
      <c r="DU299" s="401">
        <v>57834.222000000002</v>
      </c>
      <c r="DV299" s="401">
        <v>0</v>
      </c>
      <c r="DW299" s="401">
        <v>731986.22199999995</v>
      </c>
      <c r="DX299" s="401">
        <v>31331.222000000002</v>
      </c>
      <c r="DY299" s="401">
        <v>306429</v>
      </c>
      <c r="DZ299" s="401">
        <v>-96245</v>
      </c>
      <c r="EA299" s="401">
        <v>52373</v>
      </c>
      <c r="EB299" s="401">
        <v>2241</v>
      </c>
      <c r="EC299" s="401">
        <v>78778</v>
      </c>
      <c r="ED299" s="401">
        <v>-123300</v>
      </c>
      <c r="EE299" s="401">
        <v>358802</v>
      </c>
      <c r="EF299" s="401">
        <v>-94004</v>
      </c>
      <c r="EG299" s="401">
        <v>805000</v>
      </c>
      <c r="EH299" s="401">
        <v>29000</v>
      </c>
      <c r="EI299" s="401">
        <v>843000</v>
      </c>
      <c r="EJ299" s="401">
        <v>30000</v>
      </c>
    </row>
    <row r="300" spans="1:140" x14ac:dyDescent="0.35">
      <c r="A300" s="398" t="s">
        <v>1265</v>
      </c>
      <c r="B300" s="401">
        <v>6559</v>
      </c>
      <c r="C300" s="401">
        <v>0</v>
      </c>
      <c r="D300" s="401">
        <v>5</v>
      </c>
      <c r="E300" s="401">
        <v>5176</v>
      </c>
      <c r="F300" s="401">
        <v>0</v>
      </c>
      <c r="G300" s="401">
        <v>0</v>
      </c>
      <c r="H300" s="401">
        <v>1333</v>
      </c>
      <c r="I300" s="401">
        <v>0</v>
      </c>
      <c r="J300" s="401">
        <v>0</v>
      </c>
      <c r="K300" s="401">
        <v>31</v>
      </c>
      <c r="L300" s="401">
        <v>0</v>
      </c>
      <c r="M300" s="401">
        <v>0</v>
      </c>
      <c r="N300" s="401">
        <v>101110</v>
      </c>
      <c r="O300" s="401">
        <v>0</v>
      </c>
      <c r="P300" s="401">
        <v>0</v>
      </c>
      <c r="Q300" s="401">
        <v>0</v>
      </c>
      <c r="R300" s="401">
        <v>0</v>
      </c>
      <c r="S300" s="401">
        <v>0</v>
      </c>
      <c r="T300" s="401">
        <v>4064</v>
      </c>
      <c r="U300" s="401">
        <v>0</v>
      </c>
      <c r="V300" s="401">
        <v>0</v>
      </c>
      <c r="W300" s="401">
        <v>11008</v>
      </c>
      <c r="X300" s="401">
        <v>0</v>
      </c>
      <c r="Y300" s="401">
        <v>0</v>
      </c>
      <c r="Z300" s="401">
        <v>0</v>
      </c>
      <c r="AA300" s="401">
        <v>0</v>
      </c>
      <c r="AB300" s="401">
        <v>0</v>
      </c>
      <c r="AC300" s="401">
        <v>0</v>
      </c>
      <c r="AD300" s="401">
        <v>0</v>
      </c>
      <c r="AE300" s="401">
        <v>0</v>
      </c>
      <c r="AF300" s="401">
        <v>0</v>
      </c>
      <c r="AG300" s="401">
        <v>0</v>
      </c>
      <c r="AH300" s="401">
        <v>0</v>
      </c>
      <c r="AI300" s="401">
        <v>899</v>
      </c>
      <c r="AJ300" s="401">
        <v>9005</v>
      </c>
      <c r="AK300" s="401">
        <v>0</v>
      </c>
      <c r="AL300" s="401">
        <v>0</v>
      </c>
      <c r="AM300" s="401">
        <v>0</v>
      </c>
      <c r="AN300" s="401">
        <v>0</v>
      </c>
      <c r="AO300" s="401">
        <v>0</v>
      </c>
      <c r="AP300" s="401">
        <v>0</v>
      </c>
      <c r="AQ300" s="401">
        <v>0</v>
      </c>
      <c r="AR300" s="401">
        <v>0</v>
      </c>
      <c r="AS300" s="401">
        <v>0</v>
      </c>
      <c r="AT300" s="401">
        <v>0</v>
      </c>
      <c r="AU300" s="401">
        <v>0</v>
      </c>
      <c r="AV300" s="401">
        <v>0</v>
      </c>
      <c r="AW300" s="401">
        <v>0</v>
      </c>
      <c r="AX300" s="401">
        <v>57</v>
      </c>
      <c r="AY300" s="401">
        <v>0</v>
      </c>
      <c r="AZ300" s="401">
        <v>0</v>
      </c>
      <c r="BA300" s="401">
        <v>0</v>
      </c>
      <c r="BB300" s="401">
        <v>0</v>
      </c>
      <c r="BC300" s="401">
        <v>0</v>
      </c>
      <c r="BD300" s="401">
        <v>0</v>
      </c>
      <c r="BE300" s="401">
        <v>0</v>
      </c>
      <c r="BF300" s="401">
        <v>0</v>
      </c>
      <c r="BG300" s="401">
        <v>0</v>
      </c>
      <c r="BH300" s="401">
        <v>0</v>
      </c>
      <c r="BI300" s="401">
        <v>0</v>
      </c>
      <c r="BJ300" s="401">
        <v>0</v>
      </c>
      <c r="BK300" s="401">
        <v>0</v>
      </c>
      <c r="BL300" s="401">
        <v>0</v>
      </c>
      <c r="BM300" s="401">
        <v>0</v>
      </c>
      <c r="BN300" s="401">
        <v>0</v>
      </c>
      <c r="BO300" s="401">
        <v>0</v>
      </c>
      <c r="BP300" s="401">
        <v>2004</v>
      </c>
      <c r="BQ300" s="401">
        <v>0</v>
      </c>
      <c r="BR300" s="401">
        <v>0</v>
      </c>
      <c r="BS300" s="401">
        <v>900</v>
      </c>
      <c r="BT300" s="401">
        <v>0</v>
      </c>
      <c r="BU300" s="401">
        <v>619</v>
      </c>
      <c r="BV300" s="401">
        <v>0</v>
      </c>
      <c r="BW300" s="401">
        <v>0</v>
      </c>
      <c r="BX300" s="401">
        <v>0</v>
      </c>
      <c r="BY300" s="401">
        <v>0</v>
      </c>
      <c r="BZ300" s="401">
        <v>0</v>
      </c>
      <c r="CA300" s="401">
        <v>0</v>
      </c>
      <c r="CB300" s="401">
        <v>0</v>
      </c>
      <c r="CC300" s="401">
        <v>0</v>
      </c>
      <c r="CD300" s="401">
        <v>0</v>
      </c>
      <c r="CE300" s="401">
        <v>0</v>
      </c>
      <c r="CF300" s="401">
        <v>0</v>
      </c>
      <c r="CG300" s="401">
        <v>0</v>
      </c>
      <c r="CH300" s="401">
        <v>0</v>
      </c>
      <c r="CI300" s="401">
        <v>0</v>
      </c>
      <c r="CJ300" s="401">
        <v>0</v>
      </c>
      <c r="CK300" s="401">
        <v>0</v>
      </c>
      <c r="CL300" s="401">
        <v>0</v>
      </c>
      <c r="CM300" s="401">
        <v>0</v>
      </c>
      <c r="CN300" s="401">
        <v>552</v>
      </c>
      <c r="CO300" s="401">
        <v>0</v>
      </c>
      <c r="CP300" s="401">
        <v>0</v>
      </c>
      <c r="CQ300" s="401">
        <v>0</v>
      </c>
      <c r="CR300" s="401">
        <v>0</v>
      </c>
      <c r="CS300" s="401">
        <v>0</v>
      </c>
      <c r="CT300" s="401">
        <v>7688</v>
      </c>
      <c r="CU300" s="401">
        <v>0</v>
      </c>
      <c r="CV300" s="401">
        <v>0</v>
      </c>
      <c r="CW300" s="401">
        <v>1907</v>
      </c>
      <c r="CX300" s="401">
        <v>0</v>
      </c>
      <c r="CY300" s="401">
        <v>0</v>
      </c>
      <c r="CZ300" s="401">
        <v>0</v>
      </c>
      <c r="DA300" s="401">
        <v>0</v>
      </c>
      <c r="DB300" s="401">
        <v>0</v>
      </c>
      <c r="DC300" s="401">
        <v>0</v>
      </c>
      <c r="DD300" s="401">
        <v>0</v>
      </c>
      <c r="DE300" s="401">
        <v>0</v>
      </c>
      <c r="DF300" s="401">
        <v>0</v>
      </c>
      <c r="DG300" s="401">
        <v>0</v>
      </c>
      <c r="DH300" s="401">
        <v>0</v>
      </c>
      <c r="DI300" s="401">
        <v>2567</v>
      </c>
      <c r="DJ300" s="401">
        <v>0</v>
      </c>
      <c r="DK300" s="401">
        <v>0</v>
      </c>
      <c r="DL300" s="401">
        <v>370</v>
      </c>
      <c r="DM300" s="401">
        <v>0</v>
      </c>
      <c r="DN300" s="401">
        <v>385</v>
      </c>
      <c r="DO300" s="401">
        <v>0</v>
      </c>
      <c r="DP300" s="401">
        <v>0</v>
      </c>
      <c r="DQ300" s="401">
        <v>0</v>
      </c>
      <c r="DR300" s="401">
        <v>141090</v>
      </c>
      <c r="DS300" s="401">
        <v>0</v>
      </c>
      <c r="DT300" s="401">
        <v>580</v>
      </c>
      <c r="DU300" s="401">
        <v>13560</v>
      </c>
      <c r="DV300" s="401">
        <v>0</v>
      </c>
      <c r="DW300" s="401">
        <v>697830</v>
      </c>
      <c r="DX300" s="401">
        <v>2688</v>
      </c>
      <c r="DY300" s="401">
        <v>511350</v>
      </c>
      <c r="DZ300" s="401">
        <v>36500</v>
      </c>
      <c r="EA300" s="401">
        <v>124175</v>
      </c>
      <c r="EB300" s="401">
        <v>-5281</v>
      </c>
      <c r="EC300" s="401">
        <v>65000</v>
      </c>
      <c r="ED300" s="401">
        <v>0</v>
      </c>
      <c r="EE300" s="401">
        <v>635525</v>
      </c>
      <c r="EF300" s="401">
        <v>31219</v>
      </c>
      <c r="EG300" s="401">
        <v>776729</v>
      </c>
      <c r="EH300" s="401">
        <v>1294</v>
      </c>
      <c r="EI300" s="401">
        <v>901729</v>
      </c>
      <c r="EJ300" s="401">
        <v>31294</v>
      </c>
    </row>
    <row r="301" spans="1:140" x14ac:dyDescent="0.35">
      <c r="A301" s="398" t="s">
        <v>1337</v>
      </c>
      <c r="B301" s="401">
        <v>6132</v>
      </c>
      <c r="C301" s="401">
        <v>0</v>
      </c>
      <c r="D301" s="401">
        <v>0</v>
      </c>
      <c r="E301" s="401">
        <v>849</v>
      </c>
      <c r="F301" s="401">
        <v>0</v>
      </c>
      <c r="G301" s="401">
        <v>0</v>
      </c>
      <c r="H301" s="401">
        <v>6484</v>
      </c>
      <c r="I301" s="401">
        <v>0</v>
      </c>
      <c r="J301" s="401">
        <v>0</v>
      </c>
      <c r="K301" s="401">
        <v>0</v>
      </c>
      <c r="L301" s="401">
        <v>0</v>
      </c>
      <c r="M301" s="401">
        <v>0</v>
      </c>
      <c r="N301" s="401">
        <v>45152</v>
      </c>
      <c r="O301" s="401">
        <v>0</v>
      </c>
      <c r="P301" s="401">
        <v>0</v>
      </c>
      <c r="Q301" s="401">
        <v>0</v>
      </c>
      <c r="R301" s="401">
        <v>0</v>
      </c>
      <c r="S301" s="401">
        <v>0</v>
      </c>
      <c r="T301" s="401">
        <v>9474</v>
      </c>
      <c r="U301" s="401">
        <v>0</v>
      </c>
      <c r="V301" s="401">
        <v>0</v>
      </c>
      <c r="W301" s="401">
        <v>0</v>
      </c>
      <c r="X301" s="401">
        <v>0</v>
      </c>
      <c r="Y301" s="401">
        <v>0</v>
      </c>
      <c r="Z301" s="401">
        <v>0</v>
      </c>
      <c r="AA301" s="401">
        <v>0</v>
      </c>
      <c r="AB301" s="401">
        <v>0</v>
      </c>
      <c r="AC301" s="401">
        <v>0</v>
      </c>
      <c r="AD301" s="401">
        <v>0</v>
      </c>
      <c r="AE301" s="401">
        <v>0</v>
      </c>
      <c r="AF301" s="401">
        <v>0</v>
      </c>
      <c r="AG301" s="401">
        <v>0</v>
      </c>
      <c r="AH301" s="401">
        <v>0</v>
      </c>
      <c r="AI301" s="401">
        <v>9569</v>
      </c>
      <c r="AJ301" s="401">
        <v>0</v>
      </c>
      <c r="AK301" s="401">
        <v>0</v>
      </c>
      <c r="AL301" s="401">
        <v>0</v>
      </c>
      <c r="AM301" s="401">
        <v>0</v>
      </c>
      <c r="AN301" s="401">
        <v>0</v>
      </c>
      <c r="AO301" s="401">
        <v>0</v>
      </c>
      <c r="AP301" s="401">
        <v>0</v>
      </c>
      <c r="AQ301" s="401">
        <v>0</v>
      </c>
      <c r="AR301" s="401">
        <v>26</v>
      </c>
      <c r="AS301" s="401">
        <v>0</v>
      </c>
      <c r="AT301" s="401">
        <v>0</v>
      </c>
      <c r="AU301" s="401">
        <v>0</v>
      </c>
      <c r="AV301" s="401">
        <v>0</v>
      </c>
      <c r="AW301" s="401">
        <v>0</v>
      </c>
      <c r="AX301" s="401">
        <v>0</v>
      </c>
      <c r="AY301" s="401">
        <v>0</v>
      </c>
      <c r="AZ301" s="401">
        <v>0</v>
      </c>
      <c r="BA301" s="401">
        <v>0</v>
      </c>
      <c r="BB301" s="401">
        <v>0</v>
      </c>
      <c r="BC301" s="401">
        <v>0</v>
      </c>
      <c r="BD301" s="401">
        <v>754</v>
      </c>
      <c r="BE301" s="401">
        <v>0</v>
      </c>
      <c r="BF301" s="401">
        <v>0</v>
      </c>
      <c r="BG301" s="401">
        <v>0</v>
      </c>
      <c r="BH301" s="401">
        <v>0</v>
      </c>
      <c r="BI301" s="401">
        <v>0</v>
      </c>
      <c r="BJ301" s="401">
        <v>0</v>
      </c>
      <c r="BK301" s="401">
        <v>0</v>
      </c>
      <c r="BL301" s="401">
        <v>0</v>
      </c>
      <c r="BM301" s="401">
        <v>0</v>
      </c>
      <c r="BN301" s="401">
        <v>0</v>
      </c>
      <c r="BO301" s="401">
        <v>0</v>
      </c>
      <c r="BP301" s="401">
        <v>0</v>
      </c>
      <c r="BQ301" s="401">
        <v>0</v>
      </c>
      <c r="BR301" s="401">
        <v>0</v>
      </c>
      <c r="BS301" s="401">
        <v>988</v>
      </c>
      <c r="BT301" s="401">
        <v>0</v>
      </c>
      <c r="BU301" s="401">
        <v>0</v>
      </c>
      <c r="BV301" s="401">
        <v>0</v>
      </c>
      <c r="BW301" s="401">
        <v>0</v>
      </c>
      <c r="BX301" s="401">
        <v>0</v>
      </c>
      <c r="BY301" s="401">
        <v>0</v>
      </c>
      <c r="BZ301" s="401">
        <v>0</v>
      </c>
      <c r="CA301" s="401">
        <v>0</v>
      </c>
      <c r="CB301" s="401">
        <v>0</v>
      </c>
      <c r="CC301" s="401">
        <v>0</v>
      </c>
      <c r="CD301" s="401">
        <v>0</v>
      </c>
      <c r="CE301" s="401">
        <v>0</v>
      </c>
      <c r="CF301" s="401">
        <v>0</v>
      </c>
      <c r="CG301" s="401">
        <v>0</v>
      </c>
      <c r="CH301" s="401">
        <v>0</v>
      </c>
      <c r="CI301" s="401">
        <v>0</v>
      </c>
      <c r="CJ301" s="401">
        <v>0</v>
      </c>
      <c r="CK301" s="401">
        <v>0</v>
      </c>
      <c r="CL301" s="401">
        <v>0</v>
      </c>
      <c r="CM301" s="401">
        <v>0</v>
      </c>
      <c r="CN301" s="401">
        <v>0</v>
      </c>
      <c r="CO301" s="401">
        <v>0</v>
      </c>
      <c r="CP301" s="401">
        <v>0</v>
      </c>
      <c r="CQ301" s="401">
        <v>0</v>
      </c>
      <c r="CR301" s="401">
        <v>0</v>
      </c>
      <c r="CS301" s="401">
        <v>0</v>
      </c>
      <c r="CT301" s="401">
        <v>3690</v>
      </c>
      <c r="CU301" s="401">
        <v>0</v>
      </c>
      <c r="CV301" s="401">
        <v>0</v>
      </c>
      <c r="CW301" s="401">
        <v>679</v>
      </c>
      <c r="CX301" s="401">
        <v>350</v>
      </c>
      <c r="CY301" s="401">
        <v>0</v>
      </c>
      <c r="CZ301" s="401">
        <v>7553</v>
      </c>
      <c r="DA301" s="401">
        <v>0</v>
      </c>
      <c r="DB301" s="401">
        <v>0</v>
      </c>
      <c r="DC301" s="401">
        <v>0</v>
      </c>
      <c r="DD301" s="401">
        <v>0</v>
      </c>
      <c r="DE301" s="401">
        <v>0</v>
      </c>
      <c r="DF301" s="401">
        <v>0</v>
      </c>
      <c r="DG301" s="401">
        <v>0</v>
      </c>
      <c r="DH301" s="401">
        <v>0</v>
      </c>
      <c r="DI301" s="401">
        <v>4990</v>
      </c>
      <c r="DJ301" s="401">
        <v>0</v>
      </c>
      <c r="DK301" s="401">
        <v>9253</v>
      </c>
      <c r="DL301" s="401">
        <v>0</v>
      </c>
      <c r="DM301" s="401">
        <v>0</v>
      </c>
      <c r="DN301" s="401">
        <v>0</v>
      </c>
      <c r="DO301" s="401">
        <v>0</v>
      </c>
      <c r="DP301" s="401">
        <v>0</v>
      </c>
      <c r="DQ301" s="401">
        <v>0</v>
      </c>
      <c r="DR301" s="401">
        <v>54388</v>
      </c>
      <c r="DS301" s="401">
        <v>7061</v>
      </c>
      <c r="DT301" s="401">
        <v>3098</v>
      </c>
      <c r="DU301" s="401">
        <v>32143</v>
      </c>
      <c r="DV301" s="401">
        <v>0</v>
      </c>
      <c r="DW301" s="401">
        <v>362652</v>
      </c>
      <c r="DX301" s="401">
        <v>17907</v>
      </c>
      <c r="DY301" s="401">
        <v>230000</v>
      </c>
      <c r="DZ301" s="401">
        <v>13000</v>
      </c>
      <c r="EA301" s="401">
        <v>0</v>
      </c>
      <c r="EB301" s="401">
        <v>0</v>
      </c>
      <c r="EC301" s="401">
        <v>180000</v>
      </c>
      <c r="ED301" s="401">
        <v>-30000</v>
      </c>
      <c r="EE301" s="401">
        <v>230000</v>
      </c>
      <c r="EF301" s="401">
        <v>13000</v>
      </c>
      <c r="EG301" s="401">
        <v>409000</v>
      </c>
      <c r="EH301" s="401">
        <v>16000</v>
      </c>
      <c r="EI301" s="401">
        <v>429000</v>
      </c>
      <c r="EJ301" s="401">
        <v>16000</v>
      </c>
    </row>
    <row r="302" spans="1:140" x14ac:dyDescent="0.35">
      <c r="A302" s="398" t="s">
        <v>1364</v>
      </c>
      <c r="B302" s="401">
        <v>18047</v>
      </c>
      <c r="C302" s="401">
        <v>11279</v>
      </c>
      <c r="D302" s="401">
        <v>0</v>
      </c>
      <c r="E302" s="401">
        <v>9451</v>
      </c>
      <c r="F302" s="401">
        <v>3550</v>
      </c>
      <c r="G302" s="401">
        <v>0</v>
      </c>
      <c r="H302" s="401">
        <v>12127</v>
      </c>
      <c r="I302" s="401">
        <v>7876</v>
      </c>
      <c r="J302" s="401">
        <v>1300</v>
      </c>
      <c r="K302" s="401">
        <v>8573</v>
      </c>
      <c r="L302" s="401">
        <v>0</v>
      </c>
      <c r="M302" s="401">
        <v>0</v>
      </c>
      <c r="N302" s="401">
        <v>198048</v>
      </c>
      <c r="O302" s="401">
        <v>200</v>
      </c>
      <c r="P302" s="401">
        <v>0</v>
      </c>
      <c r="Q302" s="401">
        <v>0</v>
      </c>
      <c r="R302" s="401">
        <v>0</v>
      </c>
      <c r="S302" s="401">
        <v>0</v>
      </c>
      <c r="T302" s="401">
        <v>3748</v>
      </c>
      <c r="U302" s="401">
        <v>0</v>
      </c>
      <c r="V302" s="401">
        <v>0</v>
      </c>
      <c r="W302" s="401">
        <v>0</v>
      </c>
      <c r="X302" s="401">
        <v>0</v>
      </c>
      <c r="Y302" s="401">
        <v>0</v>
      </c>
      <c r="Z302" s="401">
        <v>0</v>
      </c>
      <c r="AA302" s="401">
        <v>0</v>
      </c>
      <c r="AB302" s="401">
        <v>0</v>
      </c>
      <c r="AC302" s="401">
        <v>0</v>
      </c>
      <c r="AD302" s="401">
        <v>0</v>
      </c>
      <c r="AE302" s="401">
        <v>0</v>
      </c>
      <c r="AF302" s="401">
        <v>0</v>
      </c>
      <c r="AG302" s="401">
        <v>0</v>
      </c>
      <c r="AH302" s="401">
        <v>0</v>
      </c>
      <c r="AI302" s="401">
        <v>4173</v>
      </c>
      <c r="AJ302" s="401">
        <v>2411</v>
      </c>
      <c r="AK302" s="401">
        <v>100</v>
      </c>
      <c r="AL302" s="401">
        <v>0</v>
      </c>
      <c r="AM302" s="401">
        <v>0</v>
      </c>
      <c r="AN302" s="401">
        <v>0</v>
      </c>
      <c r="AO302" s="401">
        <v>0</v>
      </c>
      <c r="AP302" s="401">
        <v>0</v>
      </c>
      <c r="AQ302" s="401">
        <v>0</v>
      </c>
      <c r="AR302" s="401">
        <v>200</v>
      </c>
      <c r="AS302" s="401">
        <v>0</v>
      </c>
      <c r="AT302" s="401">
        <v>0</v>
      </c>
      <c r="AU302" s="401">
        <v>0</v>
      </c>
      <c r="AV302" s="401">
        <v>0</v>
      </c>
      <c r="AW302" s="401">
        <v>0</v>
      </c>
      <c r="AX302" s="401">
        <v>0</v>
      </c>
      <c r="AY302" s="401">
        <v>0</v>
      </c>
      <c r="AZ302" s="401">
        <v>0</v>
      </c>
      <c r="BA302" s="401">
        <v>0</v>
      </c>
      <c r="BB302" s="401">
        <v>0</v>
      </c>
      <c r="BC302" s="401">
        <v>0</v>
      </c>
      <c r="BD302" s="401">
        <v>1904</v>
      </c>
      <c r="BE302" s="401">
        <v>0</v>
      </c>
      <c r="BF302" s="401">
        <v>0</v>
      </c>
      <c r="BG302" s="401">
        <v>0</v>
      </c>
      <c r="BH302" s="401">
        <v>0</v>
      </c>
      <c r="BI302" s="401">
        <v>0</v>
      </c>
      <c r="BJ302" s="401">
        <v>0</v>
      </c>
      <c r="BK302" s="401">
        <v>0</v>
      </c>
      <c r="BL302" s="401">
        <v>0</v>
      </c>
      <c r="BM302" s="401">
        <v>450</v>
      </c>
      <c r="BN302" s="401">
        <v>0</v>
      </c>
      <c r="BO302" s="401">
        <v>0</v>
      </c>
      <c r="BP302" s="401">
        <v>0</v>
      </c>
      <c r="BQ302" s="401">
        <v>4500</v>
      </c>
      <c r="BR302" s="401">
        <v>0</v>
      </c>
      <c r="BS302" s="401">
        <v>0</v>
      </c>
      <c r="BT302" s="401">
        <v>0</v>
      </c>
      <c r="BU302" s="401">
        <v>3000</v>
      </c>
      <c r="BV302" s="401">
        <v>0</v>
      </c>
      <c r="BW302" s="401">
        <v>0</v>
      </c>
      <c r="BX302" s="401">
        <v>0</v>
      </c>
      <c r="BY302" s="401">
        <v>0</v>
      </c>
      <c r="BZ302" s="401">
        <v>0</v>
      </c>
      <c r="CA302" s="401">
        <v>0</v>
      </c>
      <c r="CB302" s="401">
        <v>0</v>
      </c>
      <c r="CC302" s="401">
        <v>0</v>
      </c>
      <c r="CD302" s="401">
        <v>0</v>
      </c>
      <c r="CE302" s="401">
        <v>0</v>
      </c>
      <c r="CF302" s="401">
        <v>0</v>
      </c>
      <c r="CG302" s="401">
        <v>0</v>
      </c>
      <c r="CH302" s="401">
        <v>1000</v>
      </c>
      <c r="CI302" s="401">
        <v>0</v>
      </c>
      <c r="CJ302" s="401">
        <v>0</v>
      </c>
      <c r="CK302" s="401">
        <v>0</v>
      </c>
      <c r="CL302" s="401">
        <v>0</v>
      </c>
      <c r="CM302" s="401">
        <v>0</v>
      </c>
      <c r="CN302" s="401">
        <v>0</v>
      </c>
      <c r="CO302" s="401">
        <v>0</v>
      </c>
      <c r="CP302" s="401">
        <v>0</v>
      </c>
      <c r="CQ302" s="401">
        <v>0</v>
      </c>
      <c r="CR302" s="401">
        <v>0</v>
      </c>
      <c r="CS302" s="401">
        <v>0</v>
      </c>
      <c r="CT302" s="401">
        <v>500</v>
      </c>
      <c r="CU302" s="401">
        <v>0</v>
      </c>
      <c r="CV302" s="401">
        <v>0</v>
      </c>
      <c r="CW302" s="401">
        <v>1425</v>
      </c>
      <c r="CX302" s="401">
        <v>8991</v>
      </c>
      <c r="CY302" s="401">
        <v>0</v>
      </c>
      <c r="CZ302" s="401">
        <v>0</v>
      </c>
      <c r="DA302" s="401">
        <v>735</v>
      </c>
      <c r="DB302" s="401">
        <v>0</v>
      </c>
      <c r="DC302" s="401">
        <v>0</v>
      </c>
      <c r="DD302" s="401">
        <v>0</v>
      </c>
      <c r="DE302" s="401">
        <v>0</v>
      </c>
      <c r="DF302" s="401">
        <v>0</v>
      </c>
      <c r="DG302" s="401">
        <v>0</v>
      </c>
      <c r="DH302" s="401">
        <v>0</v>
      </c>
      <c r="DI302" s="401">
        <v>307232</v>
      </c>
      <c r="DJ302" s="401">
        <v>0</v>
      </c>
      <c r="DK302" s="401">
        <v>700</v>
      </c>
      <c r="DL302" s="401">
        <v>1323</v>
      </c>
      <c r="DM302" s="401">
        <v>12320</v>
      </c>
      <c r="DN302" s="401">
        <v>0</v>
      </c>
      <c r="DO302" s="401">
        <v>0</v>
      </c>
      <c r="DP302" s="401">
        <v>0</v>
      </c>
      <c r="DQ302" s="401">
        <v>0</v>
      </c>
      <c r="DR302" s="401">
        <v>213189</v>
      </c>
      <c r="DS302" s="401">
        <v>5100</v>
      </c>
      <c r="DT302" s="401">
        <v>8410</v>
      </c>
      <c r="DU302" s="401">
        <v>393364</v>
      </c>
      <c r="DV302" s="401">
        <v>0</v>
      </c>
      <c r="DW302" s="401">
        <v>1506793.82</v>
      </c>
      <c r="DX302" s="401">
        <v>337750.91899999999</v>
      </c>
      <c r="DY302" s="401">
        <v>890000</v>
      </c>
      <c r="DZ302" s="401">
        <v>80000</v>
      </c>
      <c r="EA302" s="401">
        <v>359000</v>
      </c>
      <c r="EB302" s="401">
        <v>288000</v>
      </c>
      <c r="EC302" s="401">
        <v>450000</v>
      </c>
      <c r="ED302" s="401">
        <v>0</v>
      </c>
      <c r="EE302" s="401">
        <v>1249000</v>
      </c>
      <c r="EF302" s="401">
        <v>368000</v>
      </c>
      <c r="EG302" s="401">
        <v>1249000</v>
      </c>
      <c r="EH302" s="401">
        <v>368000</v>
      </c>
      <c r="EI302" s="401">
        <v>1373000</v>
      </c>
      <c r="EJ302" s="401">
        <v>377000</v>
      </c>
    </row>
    <row r="303" spans="1:140" x14ac:dyDescent="0.35">
      <c r="A303" s="398" t="s">
        <v>1403</v>
      </c>
      <c r="B303" s="401">
        <v>15283</v>
      </c>
      <c r="C303" s="401">
        <v>0</v>
      </c>
      <c r="D303" s="401">
        <v>0</v>
      </c>
      <c r="E303" s="401">
        <v>1123</v>
      </c>
      <c r="F303" s="401">
        <v>0</v>
      </c>
      <c r="G303" s="401">
        <v>0</v>
      </c>
      <c r="H303" s="401">
        <v>7604</v>
      </c>
      <c r="I303" s="401">
        <v>0</v>
      </c>
      <c r="J303" s="401">
        <v>0</v>
      </c>
      <c r="K303" s="401">
        <v>0</v>
      </c>
      <c r="L303" s="401">
        <v>0</v>
      </c>
      <c r="M303" s="401">
        <v>0</v>
      </c>
      <c r="N303" s="401">
        <v>118560</v>
      </c>
      <c r="O303" s="401">
        <v>0</v>
      </c>
      <c r="P303" s="401">
        <v>0</v>
      </c>
      <c r="Q303" s="401">
        <v>518</v>
      </c>
      <c r="R303" s="401">
        <v>0</v>
      </c>
      <c r="S303" s="401">
        <v>0</v>
      </c>
      <c r="T303" s="401">
        <v>3685</v>
      </c>
      <c r="U303" s="401">
        <v>0</v>
      </c>
      <c r="V303" s="401">
        <v>0</v>
      </c>
      <c r="W303" s="401">
        <v>0</v>
      </c>
      <c r="X303" s="401">
        <v>0</v>
      </c>
      <c r="Y303" s="401">
        <v>0</v>
      </c>
      <c r="Z303" s="401">
        <v>0</v>
      </c>
      <c r="AA303" s="401">
        <v>0</v>
      </c>
      <c r="AB303" s="401">
        <v>0</v>
      </c>
      <c r="AC303" s="401">
        <v>0</v>
      </c>
      <c r="AD303" s="401">
        <v>0</v>
      </c>
      <c r="AE303" s="401">
        <v>0</v>
      </c>
      <c r="AF303" s="401">
        <v>0</v>
      </c>
      <c r="AG303" s="401">
        <v>0</v>
      </c>
      <c r="AH303" s="401">
        <v>0</v>
      </c>
      <c r="AI303" s="401">
        <v>9682</v>
      </c>
      <c r="AJ303" s="401">
        <v>5766</v>
      </c>
      <c r="AK303" s="401">
        <v>0</v>
      </c>
      <c r="AL303" s="401">
        <v>0</v>
      </c>
      <c r="AM303" s="401">
        <v>0</v>
      </c>
      <c r="AN303" s="401">
        <v>0</v>
      </c>
      <c r="AO303" s="401">
        <v>246</v>
      </c>
      <c r="AP303" s="401">
        <v>0</v>
      </c>
      <c r="AQ303" s="401">
        <v>0</v>
      </c>
      <c r="AR303" s="401">
        <v>0</v>
      </c>
      <c r="AS303" s="401">
        <v>0</v>
      </c>
      <c r="AT303" s="401">
        <v>0</v>
      </c>
      <c r="AU303" s="401">
        <v>0</v>
      </c>
      <c r="AV303" s="401">
        <v>0</v>
      </c>
      <c r="AW303" s="401">
        <v>0</v>
      </c>
      <c r="AX303" s="401">
        <v>422</v>
      </c>
      <c r="AY303" s="401">
        <v>0</v>
      </c>
      <c r="AZ303" s="401">
        <v>0</v>
      </c>
      <c r="BA303" s="401">
        <v>0</v>
      </c>
      <c r="BB303" s="401">
        <v>0</v>
      </c>
      <c r="BC303" s="401">
        <v>0</v>
      </c>
      <c r="BD303" s="401">
        <v>1169</v>
      </c>
      <c r="BE303" s="401">
        <v>0</v>
      </c>
      <c r="BF303" s="401">
        <v>0</v>
      </c>
      <c r="BG303" s="401">
        <v>0</v>
      </c>
      <c r="BH303" s="401">
        <v>0</v>
      </c>
      <c r="BI303" s="401">
        <v>0</v>
      </c>
      <c r="BJ303" s="401">
        <v>0</v>
      </c>
      <c r="BK303" s="401">
        <v>0</v>
      </c>
      <c r="BL303" s="401">
        <v>0</v>
      </c>
      <c r="BM303" s="401">
        <v>0</v>
      </c>
      <c r="BN303" s="401">
        <v>0</v>
      </c>
      <c r="BO303" s="401">
        <v>0</v>
      </c>
      <c r="BP303" s="401">
        <v>1265</v>
      </c>
      <c r="BQ303" s="401">
        <v>0</v>
      </c>
      <c r="BR303" s="401">
        <v>0</v>
      </c>
      <c r="BS303" s="401">
        <v>1080</v>
      </c>
      <c r="BT303" s="401">
        <v>0</v>
      </c>
      <c r="BU303" s="401">
        <v>0</v>
      </c>
      <c r="BV303" s="401">
        <v>0</v>
      </c>
      <c r="BW303" s="401">
        <v>0</v>
      </c>
      <c r="BX303" s="401">
        <v>0</v>
      </c>
      <c r="BY303" s="401">
        <v>0</v>
      </c>
      <c r="BZ303" s="401">
        <v>0</v>
      </c>
      <c r="CA303" s="401">
        <v>0</v>
      </c>
      <c r="CB303" s="401">
        <v>0</v>
      </c>
      <c r="CC303" s="401">
        <v>0</v>
      </c>
      <c r="CD303" s="401">
        <v>0</v>
      </c>
      <c r="CE303" s="401">
        <v>0</v>
      </c>
      <c r="CF303" s="401">
        <v>0</v>
      </c>
      <c r="CG303" s="401">
        <v>0</v>
      </c>
      <c r="CH303" s="401">
        <v>265</v>
      </c>
      <c r="CI303" s="401">
        <v>0</v>
      </c>
      <c r="CJ303" s="401">
        <v>0</v>
      </c>
      <c r="CK303" s="401">
        <v>0</v>
      </c>
      <c r="CL303" s="401">
        <v>0</v>
      </c>
      <c r="CM303" s="401">
        <v>0</v>
      </c>
      <c r="CN303" s="401">
        <v>0</v>
      </c>
      <c r="CO303" s="401">
        <v>0</v>
      </c>
      <c r="CP303" s="401">
        <v>0</v>
      </c>
      <c r="CQ303" s="401">
        <v>0</v>
      </c>
      <c r="CR303" s="401">
        <v>0</v>
      </c>
      <c r="CS303" s="401">
        <v>0</v>
      </c>
      <c r="CT303" s="401">
        <v>707</v>
      </c>
      <c r="CU303" s="401">
        <v>0</v>
      </c>
      <c r="CV303" s="401">
        <v>0</v>
      </c>
      <c r="CW303" s="401">
        <v>2911</v>
      </c>
      <c r="CX303" s="401">
        <v>0</v>
      </c>
      <c r="CY303" s="401">
        <v>0</v>
      </c>
      <c r="CZ303" s="401">
        <v>2967</v>
      </c>
      <c r="DA303" s="401">
        <v>0</v>
      </c>
      <c r="DB303" s="401">
        <v>0</v>
      </c>
      <c r="DC303" s="401">
        <v>0</v>
      </c>
      <c r="DD303" s="401">
        <v>0</v>
      </c>
      <c r="DE303" s="401">
        <v>0</v>
      </c>
      <c r="DF303" s="401">
        <v>5317</v>
      </c>
      <c r="DG303" s="401">
        <v>0</v>
      </c>
      <c r="DH303" s="401">
        <v>0</v>
      </c>
      <c r="DI303" s="401">
        <v>20224</v>
      </c>
      <c r="DJ303" s="401">
        <v>0</v>
      </c>
      <c r="DK303" s="401">
        <v>14398</v>
      </c>
      <c r="DL303" s="401">
        <v>0</v>
      </c>
      <c r="DM303" s="401">
        <v>0</v>
      </c>
      <c r="DN303" s="401">
        <v>0</v>
      </c>
      <c r="DO303" s="401">
        <v>0</v>
      </c>
      <c r="DP303" s="401">
        <v>0</v>
      </c>
      <c r="DQ303" s="401">
        <v>0</v>
      </c>
      <c r="DR303" s="401">
        <v>128267</v>
      </c>
      <c r="DS303" s="401">
        <v>21697</v>
      </c>
      <c r="DT303" s="401">
        <v>809</v>
      </c>
      <c r="DU303" s="401">
        <v>48021</v>
      </c>
      <c r="DV303" s="401">
        <v>0</v>
      </c>
      <c r="DW303" s="401">
        <v>517574</v>
      </c>
      <c r="DX303" s="401">
        <v>34132</v>
      </c>
      <c r="DY303" s="401">
        <v>217278</v>
      </c>
      <c r="DZ303" s="401">
        <v>-16500</v>
      </c>
      <c r="EA303" s="401">
        <v>141262</v>
      </c>
      <c r="EB303" s="401">
        <v>-3813</v>
      </c>
      <c r="EC303" s="401">
        <v>230171</v>
      </c>
      <c r="ED303" s="401">
        <v>-14116</v>
      </c>
      <c r="EE303" s="401">
        <v>358540</v>
      </c>
      <c r="EF303" s="401">
        <v>-20313</v>
      </c>
      <c r="EG303" s="401">
        <v>530000</v>
      </c>
      <c r="EH303" s="401">
        <v>-35000</v>
      </c>
      <c r="EI303" s="401">
        <v>550000</v>
      </c>
      <c r="EJ303" s="401">
        <v>-35000</v>
      </c>
    </row>
    <row r="304" spans="1:140" x14ac:dyDescent="0.35">
      <c r="A304" s="398" t="s">
        <v>1439</v>
      </c>
      <c r="B304" s="401">
        <v>61633</v>
      </c>
      <c r="C304" s="401">
        <v>0</v>
      </c>
      <c r="D304" s="401">
        <v>0</v>
      </c>
      <c r="E304" s="401">
        <v>36819</v>
      </c>
      <c r="F304" s="401">
        <v>0</v>
      </c>
      <c r="G304" s="401">
        <v>0</v>
      </c>
      <c r="H304" s="401">
        <v>16837</v>
      </c>
      <c r="I304" s="401">
        <v>0</v>
      </c>
      <c r="J304" s="401">
        <v>0</v>
      </c>
      <c r="K304" s="401">
        <v>160</v>
      </c>
      <c r="L304" s="401">
        <v>1061</v>
      </c>
      <c r="M304" s="401">
        <v>0</v>
      </c>
      <c r="N304" s="401">
        <v>139715</v>
      </c>
      <c r="O304" s="401">
        <v>896</v>
      </c>
      <c r="P304" s="401">
        <v>0</v>
      </c>
      <c r="Q304" s="401">
        <v>0</v>
      </c>
      <c r="R304" s="401">
        <v>0</v>
      </c>
      <c r="S304" s="401">
        <v>0</v>
      </c>
      <c r="T304" s="401">
        <v>1866</v>
      </c>
      <c r="U304" s="401">
        <v>0</v>
      </c>
      <c r="V304" s="401">
        <v>0</v>
      </c>
      <c r="W304" s="401">
        <v>1029</v>
      </c>
      <c r="X304" s="401">
        <v>0</v>
      </c>
      <c r="Y304" s="401">
        <v>0</v>
      </c>
      <c r="Z304" s="401">
        <v>0</v>
      </c>
      <c r="AA304" s="401">
        <v>0</v>
      </c>
      <c r="AB304" s="401">
        <v>0</v>
      </c>
      <c r="AC304" s="401">
        <v>0</v>
      </c>
      <c r="AD304" s="401">
        <v>0</v>
      </c>
      <c r="AE304" s="401">
        <v>0</v>
      </c>
      <c r="AF304" s="401">
        <v>0</v>
      </c>
      <c r="AG304" s="401">
        <v>0</v>
      </c>
      <c r="AH304" s="401">
        <v>0</v>
      </c>
      <c r="AI304" s="401">
        <v>14581</v>
      </c>
      <c r="AJ304" s="401">
        <v>14402</v>
      </c>
      <c r="AK304" s="401">
        <v>250</v>
      </c>
      <c r="AL304" s="401">
        <v>0</v>
      </c>
      <c r="AM304" s="401">
        <v>0</v>
      </c>
      <c r="AN304" s="401">
        <v>0</v>
      </c>
      <c r="AO304" s="401">
        <v>132</v>
      </c>
      <c r="AP304" s="401">
        <v>0</v>
      </c>
      <c r="AQ304" s="401">
        <v>0</v>
      </c>
      <c r="AR304" s="401">
        <v>177</v>
      </c>
      <c r="AS304" s="401">
        <v>0</v>
      </c>
      <c r="AT304" s="401">
        <v>0</v>
      </c>
      <c r="AU304" s="401">
        <v>2863</v>
      </c>
      <c r="AV304" s="401">
        <v>0</v>
      </c>
      <c r="AW304" s="401">
        <v>0</v>
      </c>
      <c r="AX304" s="401">
        <v>4876</v>
      </c>
      <c r="AY304" s="401">
        <v>0</v>
      </c>
      <c r="AZ304" s="401">
        <v>600</v>
      </c>
      <c r="BA304" s="401">
        <v>0</v>
      </c>
      <c r="BB304" s="401">
        <v>0</v>
      </c>
      <c r="BC304" s="401">
        <v>0</v>
      </c>
      <c r="BD304" s="401">
        <v>716</v>
      </c>
      <c r="BE304" s="401">
        <v>0</v>
      </c>
      <c r="BF304" s="401">
        <v>0</v>
      </c>
      <c r="BG304" s="401">
        <v>0</v>
      </c>
      <c r="BH304" s="401">
        <v>0</v>
      </c>
      <c r="BI304" s="401">
        <v>0</v>
      </c>
      <c r="BJ304" s="401">
        <v>0</v>
      </c>
      <c r="BK304" s="401">
        <v>0</v>
      </c>
      <c r="BL304" s="401">
        <v>0</v>
      </c>
      <c r="BM304" s="401">
        <v>0</v>
      </c>
      <c r="BN304" s="401">
        <v>0</v>
      </c>
      <c r="BO304" s="401">
        <v>0</v>
      </c>
      <c r="BP304" s="401">
        <v>1264</v>
      </c>
      <c r="BQ304" s="401">
        <v>0</v>
      </c>
      <c r="BR304" s="401">
        <v>0</v>
      </c>
      <c r="BS304" s="401">
        <v>1407</v>
      </c>
      <c r="BT304" s="401">
        <v>0</v>
      </c>
      <c r="BU304" s="401">
        <v>0</v>
      </c>
      <c r="BV304" s="401">
        <v>0</v>
      </c>
      <c r="BW304" s="401">
        <v>0</v>
      </c>
      <c r="BX304" s="401">
        <v>0</v>
      </c>
      <c r="BY304" s="401">
        <v>0</v>
      </c>
      <c r="BZ304" s="401">
        <v>0</v>
      </c>
      <c r="CA304" s="401">
        <v>0</v>
      </c>
      <c r="CB304" s="401">
        <v>0</v>
      </c>
      <c r="CC304" s="401">
        <v>0</v>
      </c>
      <c r="CD304" s="401">
        <v>0</v>
      </c>
      <c r="CE304" s="401">
        <v>0</v>
      </c>
      <c r="CF304" s="401">
        <v>0</v>
      </c>
      <c r="CG304" s="401">
        <v>0</v>
      </c>
      <c r="CH304" s="401">
        <v>45</v>
      </c>
      <c r="CI304" s="401">
        <v>0</v>
      </c>
      <c r="CJ304" s="401">
        <v>0</v>
      </c>
      <c r="CK304" s="401">
        <v>0</v>
      </c>
      <c r="CL304" s="401">
        <v>0</v>
      </c>
      <c r="CM304" s="401">
        <v>0</v>
      </c>
      <c r="CN304" s="401">
        <v>1199</v>
      </c>
      <c r="CO304" s="401">
        <v>0</v>
      </c>
      <c r="CP304" s="401">
        <v>0</v>
      </c>
      <c r="CQ304" s="401">
        <v>0</v>
      </c>
      <c r="CR304" s="401">
        <v>0</v>
      </c>
      <c r="CS304" s="401">
        <v>0</v>
      </c>
      <c r="CT304" s="401">
        <v>0</v>
      </c>
      <c r="CU304" s="401">
        <v>0</v>
      </c>
      <c r="CV304" s="401">
        <v>0</v>
      </c>
      <c r="CW304" s="401">
        <v>0</v>
      </c>
      <c r="CX304" s="401">
        <v>0</v>
      </c>
      <c r="CY304" s="401">
        <v>0</v>
      </c>
      <c r="CZ304" s="401">
        <v>766</v>
      </c>
      <c r="DA304" s="401">
        <v>0</v>
      </c>
      <c r="DB304" s="401">
        <v>0</v>
      </c>
      <c r="DC304" s="401">
        <v>0</v>
      </c>
      <c r="DD304" s="401">
        <v>0</v>
      </c>
      <c r="DE304" s="401">
        <v>0</v>
      </c>
      <c r="DF304" s="401">
        <v>0</v>
      </c>
      <c r="DG304" s="401">
        <v>0</v>
      </c>
      <c r="DH304" s="401">
        <v>0</v>
      </c>
      <c r="DI304" s="401">
        <v>11640</v>
      </c>
      <c r="DJ304" s="401">
        <v>511</v>
      </c>
      <c r="DK304" s="401">
        <v>165</v>
      </c>
      <c r="DL304" s="401">
        <v>8154</v>
      </c>
      <c r="DM304" s="401">
        <v>19750</v>
      </c>
      <c r="DN304" s="401">
        <v>18301</v>
      </c>
      <c r="DO304" s="401">
        <v>5757</v>
      </c>
      <c r="DP304" s="401">
        <v>0</v>
      </c>
      <c r="DQ304" s="401">
        <v>0</v>
      </c>
      <c r="DR304" s="401">
        <v>234687</v>
      </c>
      <c r="DS304" s="401">
        <v>19316</v>
      </c>
      <c r="DT304" s="401">
        <v>70302</v>
      </c>
      <c r="DU304" s="401">
        <v>23951</v>
      </c>
      <c r="DV304" s="401">
        <v>0</v>
      </c>
      <c r="DW304" s="401">
        <v>720609</v>
      </c>
      <c r="DX304" s="401">
        <v>-10121</v>
      </c>
      <c r="DY304" s="401">
        <v>212000</v>
      </c>
      <c r="DZ304" s="401">
        <v>-10000</v>
      </c>
      <c r="EA304" s="401">
        <v>120000</v>
      </c>
      <c r="EB304" s="401">
        <v>7000</v>
      </c>
      <c r="EC304" s="401">
        <v>509000</v>
      </c>
      <c r="ED304" s="401">
        <v>-134000</v>
      </c>
      <c r="EE304" s="401">
        <v>332000</v>
      </c>
      <c r="EF304" s="401">
        <v>-3000</v>
      </c>
      <c r="EG304" s="401">
        <v>800000</v>
      </c>
      <c r="EH304" s="401">
        <v>0</v>
      </c>
      <c r="EI304" s="401">
        <v>910000</v>
      </c>
      <c r="EJ304" s="401">
        <v>0</v>
      </c>
    </row>
    <row r="305" spans="1:140" x14ac:dyDescent="0.35">
      <c r="A305" s="398" t="s">
        <v>1481</v>
      </c>
      <c r="B305" s="401">
        <v>33596</v>
      </c>
      <c r="C305" s="401">
        <v>0</v>
      </c>
      <c r="D305" s="401">
        <v>0</v>
      </c>
      <c r="E305" s="401">
        <v>14903</v>
      </c>
      <c r="F305" s="401">
        <v>0</v>
      </c>
      <c r="G305" s="401">
        <v>0</v>
      </c>
      <c r="H305" s="401">
        <v>31042</v>
      </c>
      <c r="I305" s="401">
        <v>0</v>
      </c>
      <c r="J305" s="401">
        <v>0</v>
      </c>
      <c r="K305" s="401">
        <v>1641</v>
      </c>
      <c r="L305" s="401">
        <v>0</v>
      </c>
      <c r="M305" s="401">
        <v>0</v>
      </c>
      <c r="N305" s="401">
        <v>130778</v>
      </c>
      <c r="O305" s="401">
        <v>0</v>
      </c>
      <c r="P305" s="401">
        <v>0</v>
      </c>
      <c r="Q305" s="401">
        <v>0</v>
      </c>
      <c r="R305" s="401">
        <v>0</v>
      </c>
      <c r="S305" s="401">
        <v>0</v>
      </c>
      <c r="T305" s="401">
        <v>13644</v>
      </c>
      <c r="U305" s="401">
        <v>0</v>
      </c>
      <c r="V305" s="401">
        <v>0</v>
      </c>
      <c r="W305" s="401">
        <v>593</v>
      </c>
      <c r="X305" s="401">
        <v>0</v>
      </c>
      <c r="Y305" s="401">
        <v>0</v>
      </c>
      <c r="Z305" s="401">
        <v>0</v>
      </c>
      <c r="AA305" s="401">
        <v>0</v>
      </c>
      <c r="AB305" s="401">
        <v>0</v>
      </c>
      <c r="AC305" s="401">
        <v>0</v>
      </c>
      <c r="AD305" s="401">
        <v>0</v>
      </c>
      <c r="AE305" s="401">
        <v>0</v>
      </c>
      <c r="AF305" s="401">
        <v>0</v>
      </c>
      <c r="AG305" s="401">
        <v>0</v>
      </c>
      <c r="AH305" s="401">
        <v>0</v>
      </c>
      <c r="AI305" s="401">
        <v>30626</v>
      </c>
      <c r="AJ305" s="401">
        <v>0</v>
      </c>
      <c r="AK305" s="401">
        <v>0</v>
      </c>
      <c r="AL305" s="401">
        <v>1000</v>
      </c>
      <c r="AM305" s="401">
        <v>0</v>
      </c>
      <c r="AN305" s="401">
        <v>0</v>
      </c>
      <c r="AO305" s="401">
        <v>0</v>
      </c>
      <c r="AP305" s="401">
        <v>0</v>
      </c>
      <c r="AQ305" s="401">
        <v>0</v>
      </c>
      <c r="AR305" s="401">
        <v>881</v>
      </c>
      <c r="AS305" s="401">
        <v>0</v>
      </c>
      <c r="AT305" s="401">
        <v>0</v>
      </c>
      <c r="AU305" s="401">
        <v>0</v>
      </c>
      <c r="AV305" s="401">
        <v>0</v>
      </c>
      <c r="AW305" s="401">
        <v>0</v>
      </c>
      <c r="AX305" s="401">
        <v>778</v>
      </c>
      <c r="AY305" s="401">
        <v>0</v>
      </c>
      <c r="AZ305" s="401">
        <v>0</v>
      </c>
      <c r="BA305" s="401">
        <v>0</v>
      </c>
      <c r="BB305" s="401">
        <v>0</v>
      </c>
      <c r="BC305" s="401">
        <v>0</v>
      </c>
      <c r="BD305" s="401">
        <v>6020</v>
      </c>
      <c r="BE305" s="401">
        <v>0</v>
      </c>
      <c r="BF305" s="401">
        <v>0</v>
      </c>
      <c r="BG305" s="401">
        <v>0</v>
      </c>
      <c r="BH305" s="401">
        <v>0</v>
      </c>
      <c r="BI305" s="401">
        <v>0</v>
      </c>
      <c r="BJ305" s="401">
        <v>0</v>
      </c>
      <c r="BK305" s="401">
        <v>0</v>
      </c>
      <c r="BL305" s="401">
        <v>0</v>
      </c>
      <c r="BM305" s="401">
        <v>0</v>
      </c>
      <c r="BN305" s="401">
        <v>0</v>
      </c>
      <c r="BO305" s="401">
        <v>0</v>
      </c>
      <c r="BP305" s="401">
        <v>0</v>
      </c>
      <c r="BQ305" s="401">
        <v>0</v>
      </c>
      <c r="BR305" s="401">
        <v>0</v>
      </c>
      <c r="BS305" s="401">
        <v>0</v>
      </c>
      <c r="BT305" s="401">
        <v>0</v>
      </c>
      <c r="BU305" s="401">
        <v>0</v>
      </c>
      <c r="BV305" s="401">
        <v>0</v>
      </c>
      <c r="BW305" s="401">
        <v>0</v>
      </c>
      <c r="BX305" s="401">
        <v>0</v>
      </c>
      <c r="BY305" s="401">
        <v>0</v>
      </c>
      <c r="BZ305" s="401">
        <v>0</v>
      </c>
      <c r="CA305" s="401">
        <v>0</v>
      </c>
      <c r="CB305" s="401">
        <v>0</v>
      </c>
      <c r="CC305" s="401">
        <v>0</v>
      </c>
      <c r="CD305" s="401">
        <v>0</v>
      </c>
      <c r="CE305" s="401">
        <v>0</v>
      </c>
      <c r="CF305" s="401">
        <v>0</v>
      </c>
      <c r="CG305" s="401">
        <v>0</v>
      </c>
      <c r="CH305" s="401">
        <v>25081</v>
      </c>
      <c r="CI305" s="401">
        <v>0</v>
      </c>
      <c r="CJ305" s="401">
        <v>0</v>
      </c>
      <c r="CK305" s="401">
        <v>0</v>
      </c>
      <c r="CL305" s="401">
        <v>0</v>
      </c>
      <c r="CM305" s="401">
        <v>0</v>
      </c>
      <c r="CN305" s="401">
        <v>75</v>
      </c>
      <c r="CO305" s="401">
        <v>0</v>
      </c>
      <c r="CP305" s="401">
        <v>0</v>
      </c>
      <c r="CQ305" s="401">
        <v>0</v>
      </c>
      <c r="CR305" s="401">
        <v>0</v>
      </c>
      <c r="CS305" s="401">
        <v>0</v>
      </c>
      <c r="CT305" s="401">
        <v>0</v>
      </c>
      <c r="CU305" s="401">
        <v>0</v>
      </c>
      <c r="CV305" s="401">
        <v>0</v>
      </c>
      <c r="CW305" s="401">
        <v>0</v>
      </c>
      <c r="CX305" s="401">
        <v>0</v>
      </c>
      <c r="CY305" s="401">
        <v>0</v>
      </c>
      <c r="CZ305" s="401">
        <v>0</v>
      </c>
      <c r="DA305" s="401">
        <v>0</v>
      </c>
      <c r="DB305" s="401">
        <v>0</v>
      </c>
      <c r="DC305" s="401">
        <v>0</v>
      </c>
      <c r="DD305" s="401">
        <v>0</v>
      </c>
      <c r="DE305" s="401">
        <v>0</v>
      </c>
      <c r="DF305" s="401">
        <v>14629</v>
      </c>
      <c r="DG305" s="401">
        <v>0</v>
      </c>
      <c r="DH305" s="401">
        <v>0</v>
      </c>
      <c r="DI305" s="401">
        <v>31154</v>
      </c>
      <c r="DJ305" s="401">
        <v>14123</v>
      </c>
      <c r="DK305" s="401">
        <v>40613</v>
      </c>
      <c r="DL305" s="401">
        <v>475</v>
      </c>
      <c r="DM305" s="401">
        <v>0</v>
      </c>
      <c r="DN305" s="401">
        <v>0</v>
      </c>
      <c r="DO305" s="401">
        <v>0</v>
      </c>
      <c r="DP305" s="401">
        <v>0</v>
      </c>
      <c r="DQ305" s="401">
        <v>0</v>
      </c>
      <c r="DR305" s="401">
        <v>142078</v>
      </c>
      <c r="DS305" s="401">
        <v>40613</v>
      </c>
      <c r="DT305" s="401">
        <v>9247</v>
      </c>
      <c r="DU305" s="401">
        <v>171101</v>
      </c>
      <c r="DV305" s="401">
        <v>0</v>
      </c>
      <c r="DW305" s="401">
        <v>1170556</v>
      </c>
      <c r="DX305" s="401">
        <v>132828</v>
      </c>
      <c r="DY305" s="401">
        <v>573505</v>
      </c>
      <c r="DZ305" s="401">
        <v>110514</v>
      </c>
      <c r="EA305" s="401">
        <v>58082</v>
      </c>
      <c r="EB305" s="401">
        <v>15352</v>
      </c>
      <c r="EC305" s="401">
        <v>50000</v>
      </c>
      <c r="ED305" s="401">
        <v>0</v>
      </c>
      <c r="EE305" s="401">
        <v>631587</v>
      </c>
      <c r="EF305" s="401">
        <v>125866</v>
      </c>
      <c r="EG305" s="401">
        <v>660000</v>
      </c>
      <c r="EH305" s="401">
        <v>0</v>
      </c>
      <c r="EI305" s="401">
        <v>1170000</v>
      </c>
      <c r="EJ305" s="401">
        <v>0</v>
      </c>
    </row>
    <row r="306" spans="1:140" x14ac:dyDescent="0.35">
      <c r="A306" s="398" t="s">
        <v>1535</v>
      </c>
      <c r="B306" s="401">
        <v>37552.379999999997</v>
      </c>
      <c r="C306" s="401">
        <v>2160</v>
      </c>
      <c r="D306" s="401">
        <v>0</v>
      </c>
      <c r="E306" s="401">
        <v>17207.23</v>
      </c>
      <c r="F306" s="401">
        <v>0</v>
      </c>
      <c r="G306" s="401">
        <v>0</v>
      </c>
      <c r="H306" s="401">
        <v>18953.39</v>
      </c>
      <c r="I306" s="401">
        <v>0</v>
      </c>
      <c r="J306" s="401">
        <v>0</v>
      </c>
      <c r="K306" s="401">
        <v>0</v>
      </c>
      <c r="L306" s="401">
        <v>0</v>
      </c>
      <c r="M306" s="401">
        <v>0</v>
      </c>
      <c r="N306" s="401">
        <v>157628</v>
      </c>
      <c r="O306" s="401">
        <v>0</v>
      </c>
      <c r="P306" s="401">
        <v>0</v>
      </c>
      <c r="Q306" s="401">
        <v>0</v>
      </c>
      <c r="R306" s="401">
        <v>0</v>
      </c>
      <c r="S306" s="401">
        <v>0</v>
      </c>
      <c r="T306" s="401">
        <v>3025</v>
      </c>
      <c r="U306" s="401">
        <v>0</v>
      </c>
      <c r="V306" s="401">
        <v>0</v>
      </c>
      <c r="W306" s="401">
        <v>50</v>
      </c>
      <c r="X306" s="401">
        <v>0</v>
      </c>
      <c r="Y306" s="401">
        <v>50</v>
      </c>
      <c r="Z306" s="401">
        <v>0</v>
      </c>
      <c r="AA306" s="401">
        <v>0</v>
      </c>
      <c r="AB306" s="401">
        <v>0</v>
      </c>
      <c r="AC306" s="401">
        <v>0</v>
      </c>
      <c r="AD306" s="401">
        <v>0</v>
      </c>
      <c r="AE306" s="401">
        <v>0</v>
      </c>
      <c r="AF306" s="401">
        <v>0</v>
      </c>
      <c r="AG306" s="401">
        <v>0</v>
      </c>
      <c r="AH306" s="401">
        <v>0</v>
      </c>
      <c r="AI306" s="401">
        <v>349</v>
      </c>
      <c r="AJ306" s="401">
        <v>250</v>
      </c>
      <c r="AK306" s="401">
        <v>0</v>
      </c>
      <c r="AL306" s="401">
        <v>0</v>
      </c>
      <c r="AM306" s="401">
        <v>0</v>
      </c>
      <c r="AN306" s="401">
        <v>0</v>
      </c>
      <c r="AO306" s="401">
        <v>2586</v>
      </c>
      <c r="AP306" s="401">
        <v>0</v>
      </c>
      <c r="AQ306" s="401">
        <v>0</v>
      </c>
      <c r="AR306" s="401">
        <v>150</v>
      </c>
      <c r="AS306" s="401">
        <v>38</v>
      </c>
      <c r="AT306" s="401">
        <v>126</v>
      </c>
      <c r="AU306" s="401">
        <v>0</v>
      </c>
      <c r="AV306" s="401">
        <v>38</v>
      </c>
      <c r="AW306" s="401">
        <v>0</v>
      </c>
      <c r="AX306" s="401">
        <v>70</v>
      </c>
      <c r="AY306" s="401">
        <v>0</v>
      </c>
      <c r="AZ306" s="401">
        <v>0</v>
      </c>
      <c r="BA306" s="401">
        <v>0</v>
      </c>
      <c r="BB306" s="401">
        <v>0</v>
      </c>
      <c r="BC306" s="401">
        <v>0</v>
      </c>
      <c r="BD306" s="401">
        <v>0</v>
      </c>
      <c r="BE306" s="401">
        <v>0</v>
      </c>
      <c r="BF306" s="401">
        <v>0</v>
      </c>
      <c r="BG306" s="401">
        <v>0</v>
      </c>
      <c r="BH306" s="401">
        <v>0</v>
      </c>
      <c r="BI306" s="401">
        <v>0</v>
      </c>
      <c r="BJ306" s="401">
        <v>0</v>
      </c>
      <c r="BK306" s="401">
        <v>0</v>
      </c>
      <c r="BL306" s="401">
        <v>0</v>
      </c>
      <c r="BM306" s="401">
        <v>0</v>
      </c>
      <c r="BN306" s="401">
        <v>0</v>
      </c>
      <c r="BO306" s="401">
        <v>0</v>
      </c>
      <c r="BP306" s="401">
        <v>1125</v>
      </c>
      <c r="BQ306" s="401">
        <v>0</v>
      </c>
      <c r="BR306" s="401">
        <v>303</v>
      </c>
      <c r="BS306" s="401">
        <v>0</v>
      </c>
      <c r="BT306" s="401">
        <v>0</v>
      </c>
      <c r="BU306" s="401">
        <v>0</v>
      </c>
      <c r="BV306" s="401">
        <v>0</v>
      </c>
      <c r="BW306" s="401">
        <v>0</v>
      </c>
      <c r="BX306" s="401">
        <v>0</v>
      </c>
      <c r="BY306" s="401">
        <v>0</v>
      </c>
      <c r="BZ306" s="401">
        <v>0</v>
      </c>
      <c r="CA306" s="401">
        <v>0</v>
      </c>
      <c r="CB306" s="401">
        <v>0</v>
      </c>
      <c r="CC306" s="401">
        <v>0</v>
      </c>
      <c r="CD306" s="401">
        <v>0</v>
      </c>
      <c r="CE306" s="401">
        <v>0</v>
      </c>
      <c r="CF306" s="401">
        <v>0</v>
      </c>
      <c r="CG306" s="401">
        <v>0</v>
      </c>
      <c r="CH306" s="401">
        <v>3500</v>
      </c>
      <c r="CI306" s="401">
        <v>0</v>
      </c>
      <c r="CJ306" s="401">
        <v>0</v>
      </c>
      <c r="CK306" s="401">
        <v>0</v>
      </c>
      <c r="CL306" s="401">
        <v>0</v>
      </c>
      <c r="CM306" s="401">
        <v>0</v>
      </c>
      <c r="CN306" s="401">
        <v>312</v>
      </c>
      <c r="CO306" s="401">
        <v>0</v>
      </c>
      <c r="CP306" s="401">
        <v>312</v>
      </c>
      <c r="CQ306" s="401">
        <v>0</v>
      </c>
      <c r="CR306" s="401">
        <v>0</v>
      </c>
      <c r="CS306" s="401">
        <v>0</v>
      </c>
      <c r="CT306" s="401">
        <v>0</v>
      </c>
      <c r="CU306" s="401">
        <v>408</v>
      </c>
      <c r="CV306" s="401">
        <v>0</v>
      </c>
      <c r="CW306" s="401">
        <v>0</v>
      </c>
      <c r="CX306" s="401">
        <v>0</v>
      </c>
      <c r="CY306" s="401">
        <v>0</v>
      </c>
      <c r="CZ306" s="401">
        <v>0</v>
      </c>
      <c r="DA306" s="401">
        <v>0</v>
      </c>
      <c r="DB306" s="401">
        <v>0</v>
      </c>
      <c r="DC306" s="401">
        <v>0</v>
      </c>
      <c r="DD306" s="401">
        <v>0</v>
      </c>
      <c r="DE306" s="401">
        <v>0</v>
      </c>
      <c r="DF306" s="401">
        <v>0</v>
      </c>
      <c r="DG306" s="401">
        <v>0</v>
      </c>
      <c r="DH306" s="401">
        <v>0</v>
      </c>
      <c r="DI306" s="401">
        <v>28891</v>
      </c>
      <c r="DJ306" s="401">
        <v>13286</v>
      </c>
      <c r="DK306" s="401">
        <v>23283</v>
      </c>
      <c r="DL306" s="401">
        <v>76</v>
      </c>
      <c r="DM306" s="401">
        <v>0</v>
      </c>
      <c r="DN306" s="401">
        <v>0</v>
      </c>
      <c r="DO306" s="401">
        <v>0</v>
      </c>
      <c r="DP306" s="401">
        <v>0</v>
      </c>
      <c r="DQ306" s="401">
        <v>0</v>
      </c>
      <c r="DR306" s="401">
        <v>173353</v>
      </c>
      <c r="DS306" s="401">
        <v>18878</v>
      </c>
      <c r="DT306" s="401">
        <v>6309</v>
      </c>
      <c r="DU306" s="401">
        <v>89115</v>
      </c>
      <c r="DV306" s="401">
        <v>0</v>
      </c>
      <c r="DW306" s="401">
        <v>1300756</v>
      </c>
      <c r="DX306" s="401">
        <v>29145</v>
      </c>
      <c r="DY306" s="401">
        <v>742562</v>
      </c>
      <c r="DZ306" s="401">
        <v>-28931</v>
      </c>
      <c r="EA306" s="401">
        <v>232100</v>
      </c>
      <c r="EB306" s="401">
        <v>0</v>
      </c>
      <c r="EC306" s="401">
        <v>334100</v>
      </c>
      <c r="ED306" s="401">
        <v>-58800</v>
      </c>
      <c r="EE306" s="401">
        <v>974662</v>
      </c>
      <c r="EF306" s="401">
        <v>-28931</v>
      </c>
      <c r="EG306" s="401">
        <v>1328600</v>
      </c>
      <c r="EH306" s="401">
        <v>0</v>
      </c>
      <c r="EI306" s="401">
        <v>1428600</v>
      </c>
      <c r="EJ306" s="401">
        <v>0</v>
      </c>
    </row>
    <row r="307" spans="1:140" x14ac:dyDescent="0.35">
      <c r="A307" s="398" t="s">
        <v>1565</v>
      </c>
      <c r="B307" s="401">
        <v>15435.118490000001</v>
      </c>
      <c r="C307" s="401">
        <v>0</v>
      </c>
      <c r="D307" s="401">
        <v>163</v>
      </c>
      <c r="E307" s="401">
        <v>14219.34762</v>
      </c>
      <c r="F307" s="401">
        <v>0</v>
      </c>
      <c r="G307" s="401">
        <v>3502.5</v>
      </c>
      <c r="H307" s="401">
        <v>3161.8881500000002</v>
      </c>
      <c r="I307" s="401">
        <v>0</v>
      </c>
      <c r="J307" s="401">
        <v>50</v>
      </c>
      <c r="K307" s="401">
        <v>0</v>
      </c>
      <c r="L307" s="401">
        <v>0</v>
      </c>
      <c r="M307" s="401">
        <v>0</v>
      </c>
      <c r="N307" s="401">
        <v>88865</v>
      </c>
      <c r="O307" s="401">
        <v>0</v>
      </c>
      <c r="P307" s="401">
        <v>190.9</v>
      </c>
      <c r="Q307" s="401">
        <v>0</v>
      </c>
      <c r="R307" s="401">
        <v>0</v>
      </c>
      <c r="S307" s="401">
        <v>0</v>
      </c>
      <c r="T307" s="401">
        <v>10290</v>
      </c>
      <c r="U307" s="401">
        <v>0</v>
      </c>
      <c r="V307" s="401">
        <v>0</v>
      </c>
      <c r="W307" s="401">
        <v>0</v>
      </c>
      <c r="X307" s="401">
        <v>0</v>
      </c>
      <c r="Y307" s="401">
        <v>0</v>
      </c>
      <c r="Z307" s="401">
        <v>0</v>
      </c>
      <c r="AA307" s="401">
        <v>0</v>
      </c>
      <c r="AB307" s="401">
        <v>0</v>
      </c>
      <c r="AC307" s="401">
        <v>0</v>
      </c>
      <c r="AD307" s="401">
        <v>0</v>
      </c>
      <c r="AE307" s="401">
        <v>0</v>
      </c>
      <c r="AF307" s="401">
        <v>0</v>
      </c>
      <c r="AG307" s="401">
        <v>0</v>
      </c>
      <c r="AH307" s="401">
        <v>0</v>
      </c>
      <c r="AI307" s="401">
        <v>18174</v>
      </c>
      <c r="AJ307" s="401">
        <v>0</v>
      </c>
      <c r="AK307" s="401">
        <v>351.9</v>
      </c>
      <c r="AL307" s="401">
        <v>0</v>
      </c>
      <c r="AM307" s="401">
        <v>0</v>
      </c>
      <c r="AN307" s="401">
        <v>0</v>
      </c>
      <c r="AO307" s="401">
        <v>0</v>
      </c>
      <c r="AP307" s="401">
        <v>0</v>
      </c>
      <c r="AQ307" s="401">
        <v>0</v>
      </c>
      <c r="AR307" s="401">
        <v>0</v>
      </c>
      <c r="AS307" s="401">
        <v>0</v>
      </c>
      <c r="AT307" s="401">
        <v>0</v>
      </c>
      <c r="AU307" s="401">
        <v>0</v>
      </c>
      <c r="AV307" s="401">
        <v>0</v>
      </c>
      <c r="AW307" s="401">
        <v>238</v>
      </c>
      <c r="AX307" s="401">
        <v>0</v>
      </c>
      <c r="AY307" s="401">
        <v>0</v>
      </c>
      <c r="AZ307" s="401">
        <v>0</v>
      </c>
      <c r="BA307" s="401">
        <v>0</v>
      </c>
      <c r="BB307" s="401">
        <v>0</v>
      </c>
      <c r="BC307" s="401">
        <v>0</v>
      </c>
      <c r="BD307" s="401">
        <v>0</v>
      </c>
      <c r="BE307" s="401">
        <v>0</v>
      </c>
      <c r="BF307" s="401">
        <v>70</v>
      </c>
      <c r="BG307" s="401">
        <v>0</v>
      </c>
      <c r="BH307" s="401">
        <v>0</v>
      </c>
      <c r="BI307" s="401">
        <v>0</v>
      </c>
      <c r="BJ307" s="401">
        <v>0</v>
      </c>
      <c r="BK307" s="401">
        <v>0</v>
      </c>
      <c r="BL307" s="401">
        <v>0</v>
      </c>
      <c r="BM307" s="401">
        <v>0</v>
      </c>
      <c r="BN307" s="401">
        <v>0</v>
      </c>
      <c r="BO307" s="401">
        <v>0</v>
      </c>
      <c r="BP307" s="401">
        <v>0</v>
      </c>
      <c r="BQ307" s="401">
        <v>0</v>
      </c>
      <c r="BR307" s="401">
        <v>0</v>
      </c>
      <c r="BS307" s="401">
        <v>0</v>
      </c>
      <c r="BT307" s="401">
        <v>0</v>
      </c>
      <c r="BU307" s="401">
        <v>0</v>
      </c>
      <c r="BV307" s="401">
        <v>0</v>
      </c>
      <c r="BW307" s="401">
        <v>0</v>
      </c>
      <c r="BX307" s="401">
        <v>0</v>
      </c>
      <c r="BY307" s="401">
        <v>0</v>
      </c>
      <c r="BZ307" s="401">
        <v>0</v>
      </c>
      <c r="CA307" s="401">
        <v>0</v>
      </c>
      <c r="CB307" s="401">
        <v>0</v>
      </c>
      <c r="CC307" s="401">
        <v>0</v>
      </c>
      <c r="CD307" s="401">
        <v>0</v>
      </c>
      <c r="CE307" s="401">
        <v>0</v>
      </c>
      <c r="CF307" s="401">
        <v>0</v>
      </c>
      <c r="CG307" s="401">
        <v>0</v>
      </c>
      <c r="CH307" s="401">
        <v>0</v>
      </c>
      <c r="CI307" s="401">
        <v>0</v>
      </c>
      <c r="CJ307" s="401">
        <v>0</v>
      </c>
      <c r="CK307" s="401">
        <v>0</v>
      </c>
      <c r="CL307" s="401">
        <v>0</v>
      </c>
      <c r="CM307" s="401">
        <v>25</v>
      </c>
      <c r="CN307" s="401">
        <v>0</v>
      </c>
      <c r="CO307" s="401">
        <v>0</v>
      </c>
      <c r="CP307" s="401">
        <v>0</v>
      </c>
      <c r="CQ307" s="401">
        <v>0</v>
      </c>
      <c r="CR307" s="401">
        <v>0</v>
      </c>
      <c r="CS307" s="401">
        <v>0</v>
      </c>
      <c r="CT307" s="401">
        <v>0</v>
      </c>
      <c r="CU307" s="401">
        <v>0</v>
      </c>
      <c r="CV307" s="401">
        <v>0</v>
      </c>
      <c r="CW307" s="401">
        <v>0</v>
      </c>
      <c r="CX307" s="401">
        <v>0</v>
      </c>
      <c r="CY307" s="401">
        <v>6</v>
      </c>
      <c r="CZ307" s="401">
        <v>0</v>
      </c>
      <c r="DA307" s="401">
        <v>0</v>
      </c>
      <c r="DB307" s="401">
        <v>0</v>
      </c>
      <c r="DC307" s="401">
        <v>0</v>
      </c>
      <c r="DD307" s="401">
        <v>0</v>
      </c>
      <c r="DE307" s="401">
        <v>0</v>
      </c>
      <c r="DF307" s="401">
        <v>0</v>
      </c>
      <c r="DG307" s="401">
        <v>0</v>
      </c>
      <c r="DH307" s="401">
        <v>0</v>
      </c>
      <c r="DI307" s="401">
        <v>48379</v>
      </c>
      <c r="DJ307" s="401">
        <v>0</v>
      </c>
      <c r="DK307" s="401">
        <v>103.9</v>
      </c>
      <c r="DL307" s="401">
        <v>0</v>
      </c>
      <c r="DM307" s="401">
        <v>0</v>
      </c>
      <c r="DN307" s="401">
        <v>0</v>
      </c>
      <c r="DO307" s="401">
        <v>0</v>
      </c>
      <c r="DP307" s="401">
        <v>0</v>
      </c>
      <c r="DQ307" s="401">
        <v>0</v>
      </c>
      <c r="DR307" s="401">
        <v>134036</v>
      </c>
      <c r="DS307" s="401">
        <v>0</v>
      </c>
      <c r="DT307" s="401">
        <v>95</v>
      </c>
      <c r="DU307" s="401">
        <v>64393</v>
      </c>
      <c r="DV307" s="401">
        <v>0</v>
      </c>
      <c r="DW307" s="401">
        <v>1253744</v>
      </c>
      <c r="DX307" s="401">
        <v>106096</v>
      </c>
      <c r="DY307" s="401">
        <v>1125476</v>
      </c>
      <c r="DZ307" s="401">
        <v>-32680</v>
      </c>
      <c r="EA307" s="401">
        <v>110347</v>
      </c>
      <c r="EB307" s="401">
        <v>-8164</v>
      </c>
      <c r="EC307" s="401">
        <v>745000</v>
      </c>
      <c r="ED307" s="401">
        <v>95000</v>
      </c>
      <c r="EE307" s="401">
        <v>1235823</v>
      </c>
      <c r="EF307" s="401">
        <v>-40844</v>
      </c>
      <c r="EG307" s="401">
        <v>1360000</v>
      </c>
      <c r="EH307" s="401">
        <v>0</v>
      </c>
      <c r="EI307" s="401">
        <v>2100000</v>
      </c>
      <c r="EJ307" s="401">
        <v>0</v>
      </c>
    </row>
    <row r="308" spans="1:140" x14ac:dyDescent="0.35">
      <c r="A308" s="398" t="s">
        <v>1588</v>
      </c>
      <c r="B308" s="401">
        <v>15230</v>
      </c>
      <c r="C308" s="401">
        <v>0</v>
      </c>
      <c r="D308" s="401">
        <v>750</v>
      </c>
      <c r="E308" s="401">
        <v>12603</v>
      </c>
      <c r="F308" s="401">
        <v>0</v>
      </c>
      <c r="G308" s="401">
        <v>0</v>
      </c>
      <c r="H308" s="401">
        <v>2696</v>
      </c>
      <c r="I308" s="401">
        <v>0</v>
      </c>
      <c r="J308" s="401">
        <v>1000</v>
      </c>
      <c r="K308" s="401">
        <v>1146</v>
      </c>
      <c r="L308" s="401">
        <v>0</v>
      </c>
      <c r="M308" s="401">
        <v>0</v>
      </c>
      <c r="N308" s="401">
        <v>78542</v>
      </c>
      <c r="O308" s="401">
        <v>0</v>
      </c>
      <c r="P308" s="401">
        <v>2000</v>
      </c>
      <c r="Q308" s="401">
        <v>0</v>
      </c>
      <c r="R308" s="401">
        <v>0</v>
      </c>
      <c r="S308" s="401">
        <v>0</v>
      </c>
      <c r="T308" s="401">
        <v>0</v>
      </c>
      <c r="U308" s="401">
        <v>0</v>
      </c>
      <c r="V308" s="401">
        <v>0</v>
      </c>
      <c r="W308" s="401">
        <v>0</v>
      </c>
      <c r="X308" s="401">
        <v>0</v>
      </c>
      <c r="Y308" s="401">
        <v>0</v>
      </c>
      <c r="Z308" s="401">
        <v>0</v>
      </c>
      <c r="AA308" s="401">
        <v>0</v>
      </c>
      <c r="AB308" s="401">
        <v>0</v>
      </c>
      <c r="AC308" s="401">
        <v>0</v>
      </c>
      <c r="AD308" s="401">
        <v>0</v>
      </c>
      <c r="AE308" s="401">
        <v>0</v>
      </c>
      <c r="AF308" s="401">
        <v>0</v>
      </c>
      <c r="AG308" s="401">
        <v>0</v>
      </c>
      <c r="AH308" s="401">
        <v>0</v>
      </c>
      <c r="AI308" s="401">
        <v>1500</v>
      </c>
      <c r="AJ308" s="401">
        <v>4851</v>
      </c>
      <c r="AK308" s="401">
        <v>0</v>
      </c>
      <c r="AL308" s="401">
        <v>0</v>
      </c>
      <c r="AM308" s="401">
        <v>0</v>
      </c>
      <c r="AN308" s="401">
        <v>0</v>
      </c>
      <c r="AO308" s="401">
        <v>0</v>
      </c>
      <c r="AP308" s="401">
        <v>0</v>
      </c>
      <c r="AQ308" s="401">
        <v>0</v>
      </c>
      <c r="AR308" s="401">
        <v>0</v>
      </c>
      <c r="AS308" s="401">
        <v>0</v>
      </c>
      <c r="AT308" s="401">
        <v>0</v>
      </c>
      <c r="AU308" s="401">
        <v>0</v>
      </c>
      <c r="AV308" s="401">
        <v>0</v>
      </c>
      <c r="AW308" s="401">
        <v>0</v>
      </c>
      <c r="AX308" s="401">
        <v>0</v>
      </c>
      <c r="AY308" s="401">
        <v>0</v>
      </c>
      <c r="AZ308" s="401">
        <v>0</v>
      </c>
      <c r="BA308" s="401">
        <v>0</v>
      </c>
      <c r="BB308" s="401">
        <v>0</v>
      </c>
      <c r="BC308" s="401">
        <v>0</v>
      </c>
      <c r="BD308" s="401">
        <v>0</v>
      </c>
      <c r="BE308" s="401">
        <v>0</v>
      </c>
      <c r="BF308" s="401">
        <v>0</v>
      </c>
      <c r="BG308" s="401">
        <v>0</v>
      </c>
      <c r="BH308" s="401">
        <v>0</v>
      </c>
      <c r="BI308" s="401">
        <v>0</v>
      </c>
      <c r="BJ308" s="401">
        <v>0</v>
      </c>
      <c r="BK308" s="401">
        <v>0</v>
      </c>
      <c r="BL308" s="401">
        <v>0</v>
      </c>
      <c r="BM308" s="401">
        <v>0</v>
      </c>
      <c r="BN308" s="401">
        <v>0</v>
      </c>
      <c r="BO308" s="401">
        <v>0</v>
      </c>
      <c r="BP308" s="401">
        <v>720</v>
      </c>
      <c r="BQ308" s="401">
        <v>0</v>
      </c>
      <c r="BR308" s="401">
        <v>0</v>
      </c>
      <c r="BS308" s="401">
        <v>300</v>
      </c>
      <c r="BT308" s="401">
        <v>0</v>
      </c>
      <c r="BU308" s="401">
        <v>15000</v>
      </c>
      <c r="BV308" s="401">
        <v>0</v>
      </c>
      <c r="BW308" s="401">
        <v>0</v>
      </c>
      <c r="BX308" s="401">
        <v>0</v>
      </c>
      <c r="BY308" s="401">
        <v>0</v>
      </c>
      <c r="BZ308" s="401">
        <v>0</v>
      </c>
      <c r="CA308" s="401">
        <v>0</v>
      </c>
      <c r="CB308" s="401">
        <v>0</v>
      </c>
      <c r="CC308" s="401">
        <v>0</v>
      </c>
      <c r="CD308" s="401">
        <v>0</v>
      </c>
      <c r="CE308" s="401">
        <v>0</v>
      </c>
      <c r="CF308" s="401">
        <v>0</v>
      </c>
      <c r="CG308" s="401">
        <v>0</v>
      </c>
      <c r="CH308" s="401">
        <v>195</v>
      </c>
      <c r="CI308" s="401">
        <v>0</v>
      </c>
      <c r="CJ308" s="401">
        <v>0</v>
      </c>
      <c r="CK308" s="401">
        <v>0</v>
      </c>
      <c r="CL308" s="401">
        <v>0</v>
      </c>
      <c r="CM308" s="401">
        <v>0</v>
      </c>
      <c r="CN308" s="401">
        <v>537</v>
      </c>
      <c r="CO308" s="401">
        <v>0</v>
      </c>
      <c r="CP308" s="401">
        <v>0</v>
      </c>
      <c r="CQ308" s="401">
        <v>0</v>
      </c>
      <c r="CR308" s="401">
        <v>0</v>
      </c>
      <c r="CS308" s="401">
        <v>0</v>
      </c>
      <c r="CT308" s="401">
        <v>258</v>
      </c>
      <c r="CU308" s="401">
        <v>0</v>
      </c>
      <c r="CV308" s="401">
        <v>0</v>
      </c>
      <c r="CW308" s="401">
        <v>25513</v>
      </c>
      <c r="CX308" s="401">
        <v>0</v>
      </c>
      <c r="CY308" s="401">
        <v>0</v>
      </c>
      <c r="CZ308" s="401">
        <v>100</v>
      </c>
      <c r="DA308" s="401">
        <v>0</v>
      </c>
      <c r="DB308" s="401">
        <v>0</v>
      </c>
      <c r="DC308" s="401">
        <v>0</v>
      </c>
      <c r="DD308" s="401">
        <v>0</v>
      </c>
      <c r="DE308" s="401">
        <v>0</v>
      </c>
      <c r="DF308" s="401">
        <v>0</v>
      </c>
      <c r="DG308" s="401">
        <v>0</v>
      </c>
      <c r="DH308" s="401">
        <v>0</v>
      </c>
      <c r="DI308" s="401">
        <v>2518</v>
      </c>
      <c r="DJ308" s="401">
        <v>0</v>
      </c>
      <c r="DK308" s="401">
        <v>0</v>
      </c>
      <c r="DL308" s="401">
        <v>350</v>
      </c>
      <c r="DM308" s="401">
        <v>0</v>
      </c>
      <c r="DN308" s="401">
        <v>5650</v>
      </c>
      <c r="DO308" s="401">
        <v>0</v>
      </c>
      <c r="DP308" s="401">
        <v>0</v>
      </c>
      <c r="DQ308" s="401">
        <v>0</v>
      </c>
      <c r="DR308" s="401">
        <v>58931.53</v>
      </c>
      <c r="DS308" s="401">
        <v>24400</v>
      </c>
      <c r="DT308" s="401">
        <v>63727</v>
      </c>
      <c r="DU308" s="401">
        <v>0</v>
      </c>
      <c r="DV308" s="401">
        <v>0</v>
      </c>
      <c r="DW308" s="401">
        <v>195354</v>
      </c>
      <c r="DX308" s="401">
        <v>-6231</v>
      </c>
      <c r="DY308" s="401">
        <v>214164</v>
      </c>
      <c r="DZ308" s="401">
        <v>-5337</v>
      </c>
      <c r="EA308" s="401">
        <v>807</v>
      </c>
      <c r="EB308" s="401">
        <v>-82</v>
      </c>
      <c r="EC308" s="401">
        <v>320000</v>
      </c>
      <c r="ED308" s="401">
        <v>-70000</v>
      </c>
      <c r="EE308" s="401">
        <v>214971</v>
      </c>
      <c r="EF308" s="401">
        <v>-5419</v>
      </c>
      <c r="EG308" s="401">
        <v>220390</v>
      </c>
      <c r="EH308" s="401">
        <v>0</v>
      </c>
      <c r="EI308" s="401">
        <v>230390</v>
      </c>
      <c r="EJ308" s="401">
        <v>0</v>
      </c>
    </row>
    <row r="309" spans="1:140" x14ac:dyDescent="0.35">
      <c r="A309" s="398" t="s">
        <v>1609</v>
      </c>
      <c r="B309" s="401">
        <v>1900</v>
      </c>
      <c r="C309" s="401">
        <v>0</v>
      </c>
      <c r="D309" s="401">
        <v>0</v>
      </c>
      <c r="E309" s="401">
        <v>0</v>
      </c>
      <c r="F309" s="401">
        <v>0</v>
      </c>
      <c r="G309" s="401">
        <v>0</v>
      </c>
      <c r="H309" s="401">
        <v>13131</v>
      </c>
      <c r="I309" s="401">
        <v>0</v>
      </c>
      <c r="J309" s="401">
        <v>0</v>
      </c>
      <c r="K309" s="401">
        <v>0</v>
      </c>
      <c r="L309" s="401">
        <v>0</v>
      </c>
      <c r="M309" s="401">
        <v>0</v>
      </c>
      <c r="N309" s="401">
        <v>81525</v>
      </c>
      <c r="O309" s="401">
        <v>0</v>
      </c>
      <c r="P309" s="401">
        <v>0</v>
      </c>
      <c r="Q309" s="401">
        <v>0</v>
      </c>
      <c r="R309" s="401">
        <v>0</v>
      </c>
      <c r="S309" s="401">
        <v>0</v>
      </c>
      <c r="T309" s="401">
        <v>0</v>
      </c>
      <c r="U309" s="401">
        <v>0</v>
      </c>
      <c r="V309" s="401">
        <v>0</v>
      </c>
      <c r="W309" s="401">
        <v>0</v>
      </c>
      <c r="X309" s="401">
        <v>0</v>
      </c>
      <c r="Y309" s="401">
        <v>0</v>
      </c>
      <c r="Z309" s="401">
        <v>0</v>
      </c>
      <c r="AA309" s="401">
        <v>0</v>
      </c>
      <c r="AB309" s="401">
        <v>0</v>
      </c>
      <c r="AC309" s="401">
        <v>0</v>
      </c>
      <c r="AD309" s="401">
        <v>0</v>
      </c>
      <c r="AE309" s="401">
        <v>0</v>
      </c>
      <c r="AF309" s="401">
        <v>0</v>
      </c>
      <c r="AG309" s="401">
        <v>0</v>
      </c>
      <c r="AH309" s="401">
        <v>0</v>
      </c>
      <c r="AI309" s="401">
        <v>0</v>
      </c>
      <c r="AJ309" s="401">
        <v>0</v>
      </c>
      <c r="AK309" s="401">
        <v>0</v>
      </c>
      <c r="AL309" s="401">
        <v>0</v>
      </c>
      <c r="AM309" s="401">
        <v>0</v>
      </c>
      <c r="AN309" s="401">
        <v>0</v>
      </c>
      <c r="AO309" s="401">
        <v>0</v>
      </c>
      <c r="AP309" s="401">
        <v>0</v>
      </c>
      <c r="AQ309" s="401">
        <v>0</v>
      </c>
      <c r="AR309" s="401">
        <v>2000</v>
      </c>
      <c r="AS309" s="401">
        <v>0</v>
      </c>
      <c r="AT309" s="401">
        <v>0</v>
      </c>
      <c r="AU309" s="401">
        <v>0</v>
      </c>
      <c r="AV309" s="401">
        <v>0</v>
      </c>
      <c r="AW309" s="401">
        <v>0</v>
      </c>
      <c r="AX309" s="401">
        <v>0</v>
      </c>
      <c r="AY309" s="401">
        <v>0</v>
      </c>
      <c r="AZ309" s="401">
        <v>0</v>
      </c>
      <c r="BA309" s="401">
        <v>0</v>
      </c>
      <c r="BB309" s="401">
        <v>0</v>
      </c>
      <c r="BC309" s="401">
        <v>0</v>
      </c>
      <c r="BD309" s="401">
        <v>0</v>
      </c>
      <c r="BE309" s="401">
        <v>0</v>
      </c>
      <c r="BF309" s="401">
        <v>0</v>
      </c>
      <c r="BG309" s="401">
        <v>0</v>
      </c>
      <c r="BH309" s="401">
        <v>0</v>
      </c>
      <c r="BI309" s="401">
        <v>0</v>
      </c>
      <c r="BJ309" s="401">
        <v>0</v>
      </c>
      <c r="BK309" s="401">
        <v>0</v>
      </c>
      <c r="BL309" s="401">
        <v>0</v>
      </c>
      <c r="BM309" s="401">
        <v>0</v>
      </c>
      <c r="BN309" s="401">
        <v>0</v>
      </c>
      <c r="BO309" s="401">
        <v>0</v>
      </c>
      <c r="BP309" s="401">
        <v>5959</v>
      </c>
      <c r="BQ309" s="401">
        <v>0</v>
      </c>
      <c r="BR309" s="401">
        <v>0</v>
      </c>
      <c r="BS309" s="401">
        <v>0</v>
      </c>
      <c r="BT309" s="401">
        <v>0</v>
      </c>
      <c r="BU309" s="401">
        <v>0</v>
      </c>
      <c r="BV309" s="401">
        <v>0</v>
      </c>
      <c r="BW309" s="401">
        <v>0</v>
      </c>
      <c r="BX309" s="401">
        <v>0</v>
      </c>
      <c r="BY309" s="401">
        <v>0</v>
      </c>
      <c r="BZ309" s="401">
        <v>0</v>
      </c>
      <c r="CA309" s="401">
        <v>0</v>
      </c>
      <c r="CB309" s="401">
        <v>0</v>
      </c>
      <c r="CC309" s="401">
        <v>0</v>
      </c>
      <c r="CD309" s="401">
        <v>0</v>
      </c>
      <c r="CE309" s="401">
        <v>0</v>
      </c>
      <c r="CF309" s="401">
        <v>0</v>
      </c>
      <c r="CG309" s="401">
        <v>0</v>
      </c>
      <c r="CH309" s="401">
        <v>0</v>
      </c>
      <c r="CI309" s="401">
        <v>0</v>
      </c>
      <c r="CJ309" s="401">
        <v>0</v>
      </c>
      <c r="CK309" s="401">
        <v>0</v>
      </c>
      <c r="CL309" s="401">
        <v>0</v>
      </c>
      <c r="CM309" s="401">
        <v>0</v>
      </c>
      <c r="CN309" s="401">
        <v>6565</v>
      </c>
      <c r="CO309" s="401">
        <v>0</v>
      </c>
      <c r="CP309" s="401">
        <v>0</v>
      </c>
      <c r="CQ309" s="401">
        <v>0</v>
      </c>
      <c r="CR309" s="401">
        <v>0</v>
      </c>
      <c r="CS309" s="401">
        <v>0</v>
      </c>
      <c r="CT309" s="401">
        <v>0</v>
      </c>
      <c r="CU309" s="401">
        <v>0</v>
      </c>
      <c r="CV309" s="401">
        <v>0</v>
      </c>
      <c r="CW309" s="401">
        <v>2647</v>
      </c>
      <c r="CX309" s="401">
        <v>0</v>
      </c>
      <c r="CY309" s="401">
        <v>0</v>
      </c>
      <c r="CZ309" s="401">
        <v>7361</v>
      </c>
      <c r="DA309" s="401">
        <v>0</v>
      </c>
      <c r="DB309" s="401">
        <v>0</v>
      </c>
      <c r="DC309" s="401">
        <v>0</v>
      </c>
      <c r="DD309" s="401">
        <v>0</v>
      </c>
      <c r="DE309" s="401">
        <v>0</v>
      </c>
      <c r="DF309" s="401">
        <v>7683</v>
      </c>
      <c r="DG309" s="401">
        <v>0</v>
      </c>
      <c r="DH309" s="401">
        <v>0</v>
      </c>
      <c r="DI309" s="401">
        <v>15935</v>
      </c>
      <c r="DJ309" s="401">
        <v>0</v>
      </c>
      <c r="DK309" s="401">
        <v>0</v>
      </c>
      <c r="DL309" s="401">
        <v>0</v>
      </c>
      <c r="DM309" s="401">
        <v>0</v>
      </c>
      <c r="DN309" s="401">
        <v>0</v>
      </c>
      <c r="DO309" s="401">
        <v>0</v>
      </c>
      <c r="DP309" s="401">
        <v>0</v>
      </c>
      <c r="DQ309" s="401">
        <v>0</v>
      </c>
      <c r="DR309" s="401">
        <v>50081</v>
      </c>
      <c r="DS309" s="401">
        <v>5000</v>
      </c>
      <c r="DT309" s="401">
        <v>201</v>
      </c>
      <c r="DU309" s="401">
        <v>89424</v>
      </c>
      <c r="DV309" s="401">
        <v>0</v>
      </c>
      <c r="DW309" s="401">
        <v>784289</v>
      </c>
      <c r="DX309" s="401">
        <v>68355</v>
      </c>
      <c r="DY309" s="401">
        <v>527941</v>
      </c>
      <c r="DZ309" s="401">
        <v>69269</v>
      </c>
      <c r="EA309" s="401">
        <v>7259</v>
      </c>
      <c r="EB309" s="401">
        <v>1503</v>
      </c>
      <c r="EC309" s="401">
        <v>198000</v>
      </c>
      <c r="ED309" s="401">
        <v>8000</v>
      </c>
      <c r="EE309" s="401">
        <v>535200</v>
      </c>
      <c r="EF309" s="401">
        <v>70772</v>
      </c>
      <c r="EG309" s="401">
        <v>576514</v>
      </c>
      <c r="EH309" s="401">
        <v>35993</v>
      </c>
      <c r="EI309" s="401">
        <v>593514</v>
      </c>
      <c r="EJ309" s="401">
        <v>35993</v>
      </c>
    </row>
    <row r="310" spans="1:140" x14ac:dyDescent="0.35">
      <c r="A310" s="398" t="s">
        <v>1693</v>
      </c>
      <c r="B310" s="401">
        <v>35247.08</v>
      </c>
      <c r="C310" s="401">
        <v>0</v>
      </c>
      <c r="D310" s="401">
        <v>0</v>
      </c>
      <c r="E310" s="401">
        <v>9804.9709999999995</v>
      </c>
      <c r="F310" s="401">
        <v>0</v>
      </c>
      <c r="G310" s="401">
        <v>0</v>
      </c>
      <c r="H310" s="401">
        <v>30910.048999999999</v>
      </c>
      <c r="I310" s="401">
        <v>0</v>
      </c>
      <c r="J310" s="401">
        <v>0</v>
      </c>
      <c r="K310" s="401">
        <v>669.18600000000004</v>
      </c>
      <c r="L310" s="401">
        <v>0</v>
      </c>
      <c r="M310" s="401">
        <v>0</v>
      </c>
      <c r="N310" s="401">
        <v>158951.27299999999</v>
      </c>
      <c r="O310" s="401">
        <v>0</v>
      </c>
      <c r="P310" s="401">
        <v>0</v>
      </c>
      <c r="Q310" s="401">
        <v>0</v>
      </c>
      <c r="R310" s="401">
        <v>0</v>
      </c>
      <c r="S310" s="401">
        <v>0</v>
      </c>
      <c r="T310" s="401">
        <v>12162.163</v>
      </c>
      <c r="U310" s="401">
        <v>0</v>
      </c>
      <c r="V310" s="401">
        <v>0</v>
      </c>
      <c r="W310" s="401">
        <v>0</v>
      </c>
      <c r="X310" s="401">
        <v>0</v>
      </c>
      <c r="Y310" s="401">
        <v>0</v>
      </c>
      <c r="Z310" s="401">
        <v>0</v>
      </c>
      <c r="AA310" s="401">
        <v>0</v>
      </c>
      <c r="AB310" s="401">
        <v>0</v>
      </c>
      <c r="AC310" s="401">
        <v>0</v>
      </c>
      <c r="AD310" s="401">
        <v>0</v>
      </c>
      <c r="AE310" s="401">
        <v>0</v>
      </c>
      <c r="AF310" s="401">
        <v>0</v>
      </c>
      <c r="AG310" s="401">
        <v>0</v>
      </c>
      <c r="AH310" s="401">
        <v>0</v>
      </c>
      <c r="AI310" s="401">
        <v>19377.563999999998</v>
      </c>
      <c r="AJ310" s="401">
        <v>0</v>
      </c>
      <c r="AK310" s="401">
        <v>0</v>
      </c>
      <c r="AL310" s="401">
        <v>0</v>
      </c>
      <c r="AM310" s="401">
        <v>0</v>
      </c>
      <c r="AN310" s="401">
        <v>0</v>
      </c>
      <c r="AO310" s="401">
        <v>0</v>
      </c>
      <c r="AP310" s="401">
        <v>0</v>
      </c>
      <c r="AQ310" s="401">
        <v>0</v>
      </c>
      <c r="AR310" s="401">
        <v>5623.4279999999999</v>
      </c>
      <c r="AS310" s="401">
        <v>0</v>
      </c>
      <c r="AT310" s="401">
        <v>0</v>
      </c>
      <c r="AU310" s="401">
        <v>0</v>
      </c>
      <c r="AV310" s="401">
        <v>0</v>
      </c>
      <c r="AW310" s="401">
        <v>0</v>
      </c>
      <c r="AX310" s="401">
        <v>0</v>
      </c>
      <c r="AY310" s="401">
        <v>0</v>
      </c>
      <c r="AZ310" s="401">
        <v>0</v>
      </c>
      <c r="BA310" s="401">
        <v>0</v>
      </c>
      <c r="BB310" s="401">
        <v>0</v>
      </c>
      <c r="BC310" s="401">
        <v>0</v>
      </c>
      <c r="BD310" s="401">
        <v>5203.0569999999998</v>
      </c>
      <c r="BE310" s="401">
        <v>0</v>
      </c>
      <c r="BF310" s="401">
        <v>0</v>
      </c>
      <c r="BG310" s="401">
        <v>0</v>
      </c>
      <c r="BH310" s="401">
        <v>0</v>
      </c>
      <c r="BI310" s="401">
        <v>0</v>
      </c>
      <c r="BJ310" s="401">
        <v>0</v>
      </c>
      <c r="BK310" s="401">
        <v>0</v>
      </c>
      <c r="BL310" s="401">
        <v>0</v>
      </c>
      <c r="BM310" s="401">
        <v>0</v>
      </c>
      <c r="BN310" s="401">
        <v>0</v>
      </c>
      <c r="BO310" s="401">
        <v>0</v>
      </c>
      <c r="BP310" s="401">
        <v>653.32000000000005</v>
      </c>
      <c r="BQ310" s="401">
        <v>0</v>
      </c>
      <c r="BR310" s="401">
        <v>0</v>
      </c>
      <c r="BS310" s="401">
        <v>5110</v>
      </c>
      <c r="BT310" s="401">
        <v>0</v>
      </c>
      <c r="BU310" s="401">
        <v>0</v>
      </c>
      <c r="BV310" s="401">
        <v>1516.08</v>
      </c>
      <c r="BW310" s="401">
        <v>0</v>
      </c>
      <c r="BX310" s="401">
        <v>0</v>
      </c>
      <c r="BY310" s="401">
        <v>135</v>
      </c>
      <c r="BZ310" s="401">
        <v>0</v>
      </c>
      <c r="CA310" s="401">
        <v>0</v>
      </c>
      <c r="CB310" s="401">
        <v>0</v>
      </c>
      <c r="CC310" s="401">
        <v>0</v>
      </c>
      <c r="CD310" s="401">
        <v>0</v>
      </c>
      <c r="CE310" s="401">
        <v>0</v>
      </c>
      <c r="CF310" s="401">
        <v>0</v>
      </c>
      <c r="CG310" s="401">
        <v>0</v>
      </c>
      <c r="CH310" s="401">
        <v>5567.1379999999999</v>
      </c>
      <c r="CI310" s="401">
        <v>0</v>
      </c>
      <c r="CJ310" s="401">
        <v>0</v>
      </c>
      <c r="CK310" s="401">
        <v>0</v>
      </c>
      <c r="CL310" s="401">
        <v>0</v>
      </c>
      <c r="CM310" s="401">
        <v>0</v>
      </c>
      <c r="CN310" s="401">
        <v>1473.729</v>
      </c>
      <c r="CO310" s="401">
        <v>0</v>
      </c>
      <c r="CP310" s="401">
        <v>0</v>
      </c>
      <c r="CQ310" s="401">
        <v>0</v>
      </c>
      <c r="CR310" s="401">
        <v>0</v>
      </c>
      <c r="CS310" s="401">
        <v>0</v>
      </c>
      <c r="CT310" s="401">
        <v>0</v>
      </c>
      <c r="CU310" s="401">
        <v>0</v>
      </c>
      <c r="CV310" s="401">
        <v>0</v>
      </c>
      <c r="CW310" s="401">
        <v>16697.386999999999</v>
      </c>
      <c r="CX310" s="401">
        <v>0</v>
      </c>
      <c r="CY310" s="401">
        <v>0</v>
      </c>
      <c r="CZ310" s="401">
        <v>424.77</v>
      </c>
      <c r="DA310" s="401">
        <v>0</v>
      </c>
      <c r="DB310" s="401">
        <v>0</v>
      </c>
      <c r="DC310" s="401">
        <v>0</v>
      </c>
      <c r="DD310" s="401">
        <v>0</v>
      </c>
      <c r="DE310" s="401">
        <v>0</v>
      </c>
      <c r="DF310" s="401">
        <v>12968.879000000001</v>
      </c>
      <c r="DG310" s="401">
        <v>0</v>
      </c>
      <c r="DH310" s="401">
        <v>0</v>
      </c>
      <c r="DI310" s="401">
        <v>52711.37</v>
      </c>
      <c r="DJ310" s="401">
        <v>10000</v>
      </c>
      <c r="DK310" s="401">
        <v>9931</v>
      </c>
      <c r="DL310" s="401">
        <v>0</v>
      </c>
      <c r="DM310" s="401">
        <v>0</v>
      </c>
      <c r="DN310" s="401">
        <v>0</v>
      </c>
      <c r="DO310" s="401">
        <v>0</v>
      </c>
      <c r="DP310" s="401">
        <v>0</v>
      </c>
      <c r="DQ310" s="401">
        <v>0</v>
      </c>
      <c r="DR310" s="401">
        <v>195103.73</v>
      </c>
      <c r="DS310" s="401">
        <v>3000</v>
      </c>
      <c r="DT310" s="401">
        <v>1329.75</v>
      </c>
      <c r="DU310" s="401">
        <v>188772.96599999999</v>
      </c>
      <c r="DV310" s="401">
        <v>578.178</v>
      </c>
      <c r="DW310" s="401">
        <v>1172479.1440000001</v>
      </c>
      <c r="DX310" s="401">
        <v>151138.144</v>
      </c>
      <c r="DY310" s="401">
        <v>843750</v>
      </c>
      <c r="DZ310" s="401">
        <v>25455</v>
      </c>
      <c r="EA310" s="401">
        <v>50533</v>
      </c>
      <c r="EB310" s="401">
        <v>-3378</v>
      </c>
      <c r="EC310" s="401">
        <v>184737</v>
      </c>
      <c r="ED310" s="401">
        <v>5000</v>
      </c>
      <c r="EE310" s="401">
        <v>894283</v>
      </c>
      <c r="EF310" s="401">
        <v>22077</v>
      </c>
      <c r="EG310" s="401">
        <v>1051502</v>
      </c>
      <c r="EH310" s="401">
        <v>30161</v>
      </c>
      <c r="EI310" s="401">
        <v>1106604</v>
      </c>
      <c r="EJ310" s="401">
        <v>31500</v>
      </c>
    </row>
    <row r="311" spans="1:140" x14ac:dyDescent="0.35">
      <c r="A311" s="398" t="s">
        <v>1768</v>
      </c>
      <c r="B311" s="401">
        <v>11671</v>
      </c>
      <c r="C311" s="401">
        <v>10783</v>
      </c>
      <c r="D311" s="401">
        <v>5485</v>
      </c>
      <c r="E311" s="401">
        <v>0</v>
      </c>
      <c r="F311" s="401">
        <v>24692</v>
      </c>
      <c r="G311" s="401">
        <v>0</v>
      </c>
      <c r="H311" s="401">
        <v>19192</v>
      </c>
      <c r="I311" s="401">
        <v>0</v>
      </c>
      <c r="J311" s="401">
        <v>0</v>
      </c>
      <c r="K311" s="401">
        <v>0</v>
      </c>
      <c r="L311" s="401">
        <v>0</v>
      </c>
      <c r="M311" s="401">
        <v>0</v>
      </c>
      <c r="N311" s="401">
        <v>42049</v>
      </c>
      <c r="O311" s="401">
        <v>0</v>
      </c>
      <c r="P311" s="401">
        <v>0</v>
      </c>
      <c r="Q311" s="401">
        <v>50</v>
      </c>
      <c r="R311" s="401">
        <v>0</v>
      </c>
      <c r="S311" s="401">
        <v>0</v>
      </c>
      <c r="T311" s="401">
        <v>12720</v>
      </c>
      <c r="U311" s="401">
        <v>0</v>
      </c>
      <c r="V311" s="401">
        <v>0</v>
      </c>
      <c r="W311" s="401">
        <v>0</v>
      </c>
      <c r="X311" s="401">
        <v>0</v>
      </c>
      <c r="Y311" s="401">
        <v>0</v>
      </c>
      <c r="Z311" s="401">
        <v>0</v>
      </c>
      <c r="AA311" s="401">
        <v>0</v>
      </c>
      <c r="AB311" s="401">
        <v>0</v>
      </c>
      <c r="AC311" s="401">
        <v>0</v>
      </c>
      <c r="AD311" s="401">
        <v>0</v>
      </c>
      <c r="AE311" s="401">
        <v>0</v>
      </c>
      <c r="AF311" s="401">
        <v>0</v>
      </c>
      <c r="AG311" s="401">
        <v>0</v>
      </c>
      <c r="AH311" s="401">
        <v>0</v>
      </c>
      <c r="AI311" s="401">
        <v>1666</v>
      </c>
      <c r="AJ311" s="401">
        <v>0</v>
      </c>
      <c r="AK311" s="401">
        <v>1725</v>
      </c>
      <c r="AL311" s="401">
        <v>0</v>
      </c>
      <c r="AM311" s="401">
        <v>0</v>
      </c>
      <c r="AN311" s="401">
        <v>0</v>
      </c>
      <c r="AO311" s="401">
        <v>0</v>
      </c>
      <c r="AP311" s="401">
        <v>1389</v>
      </c>
      <c r="AQ311" s="401">
        <v>0</v>
      </c>
      <c r="AR311" s="401">
        <v>500</v>
      </c>
      <c r="AS311" s="401">
        <v>0</v>
      </c>
      <c r="AT311" s="401">
        <v>0</v>
      </c>
      <c r="AU311" s="401">
        <v>0</v>
      </c>
      <c r="AV311" s="401">
        <v>0</v>
      </c>
      <c r="AW311" s="401">
        <v>0</v>
      </c>
      <c r="AX311" s="401">
        <v>0</v>
      </c>
      <c r="AY311" s="401">
        <v>0</v>
      </c>
      <c r="AZ311" s="401">
        <v>0</v>
      </c>
      <c r="BA311" s="401">
        <v>0</v>
      </c>
      <c r="BB311" s="401">
        <v>0</v>
      </c>
      <c r="BC311" s="401">
        <v>0</v>
      </c>
      <c r="BD311" s="401">
        <v>2354</v>
      </c>
      <c r="BE311" s="401">
        <v>0</v>
      </c>
      <c r="BF311" s="401">
        <v>0</v>
      </c>
      <c r="BG311" s="401">
        <v>0</v>
      </c>
      <c r="BH311" s="401">
        <v>0</v>
      </c>
      <c r="BI311" s="401">
        <v>0</v>
      </c>
      <c r="BJ311" s="401">
        <v>0</v>
      </c>
      <c r="BK311" s="401">
        <v>0</v>
      </c>
      <c r="BL311" s="401">
        <v>0</v>
      </c>
      <c r="BM311" s="401">
        <v>0</v>
      </c>
      <c r="BN311" s="401">
        <v>0</v>
      </c>
      <c r="BO311" s="401">
        <v>0</v>
      </c>
      <c r="BP311" s="401">
        <v>785</v>
      </c>
      <c r="BQ311" s="401">
        <v>0</v>
      </c>
      <c r="BR311" s="401">
        <v>0</v>
      </c>
      <c r="BS311" s="401">
        <v>0</v>
      </c>
      <c r="BT311" s="401">
        <v>0</v>
      </c>
      <c r="BU311" s="401">
        <v>5480</v>
      </c>
      <c r="BV311" s="401">
        <v>0</v>
      </c>
      <c r="BW311" s="401">
        <v>0</v>
      </c>
      <c r="BX311" s="401">
        <v>0</v>
      </c>
      <c r="BY311" s="401">
        <v>0</v>
      </c>
      <c r="BZ311" s="401">
        <v>0</v>
      </c>
      <c r="CA311" s="401">
        <v>0</v>
      </c>
      <c r="CB311" s="401">
        <v>0</v>
      </c>
      <c r="CC311" s="401">
        <v>0</v>
      </c>
      <c r="CD311" s="401">
        <v>0</v>
      </c>
      <c r="CE311" s="401">
        <v>0</v>
      </c>
      <c r="CF311" s="401">
        <v>0</v>
      </c>
      <c r="CG311" s="401">
        <v>0</v>
      </c>
      <c r="CH311" s="401">
        <v>0</v>
      </c>
      <c r="CI311" s="401">
        <v>0</v>
      </c>
      <c r="CJ311" s="401">
        <v>0</v>
      </c>
      <c r="CK311" s="401">
        <v>0</v>
      </c>
      <c r="CL311" s="401">
        <v>0</v>
      </c>
      <c r="CM311" s="401">
        <v>0</v>
      </c>
      <c r="CN311" s="401">
        <v>837</v>
      </c>
      <c r="CO311" s="401">
        <v>0</v>
      </c>
      <c r="CP311" s="401">
        <v>0</v>
      </c>
      <c r="CQ311" s="401">
        <v>0</v>
      </c>
      <c r="CR311" s="401">
        <v>0</v>
      </c>
      <c r="CS311" s="401">
        <v>0</v>
      </c>
      <c r="CT311" s="401">
        <v>3313</v>
      </c>
      <c r="CU311" s="401">
        <v>0</v>
      </c>
      <c r="CV311" s="401">
        <v>0</v>
      </c>
      <c r="CW311" s="401">
        <v>0</v>
      </c>
      <c r="CX311" s="401">
        <v>600</v>
      </c>
      <c r="CY311" s="401">
        <v>9900</v>
      </c>
      <c r="CZ311" s="401">
        <v>0</v>
      </c>
      <c r="DA311" s="401">
        <v>0</v>
      </c>
      <c r="DB311" s="401">
        <v>0</v>
      </c>
      <c r="DC311" s="401">
        <v>0</v>
      </c>
      <c r="DD311" s="401">
        <v>0</v>
      </c>
      <c r="DE311" s="401">
        <v>0</v>
      </c>
      <c r="DF311" s="401">
        <v>0</v>
      </c>
      <c r="DG311" s="401">
        <v>0</v>
      </c>
      <c r="DH311" s="401">
        <v>0</v>
      </c>
      <c r="DI311" s="401">
        <v>24997</v>
      </c>
      <c r="DJ311" s="401">
        <v>0</v>
      </c>
      <c r="DK311" s="401">
        <v>0</v>
      </c>
      <c r="DL311" s="401">
        <v>0</v>
      </c>
      <c r="DM311" s="401">
        <v>0</v>
      </c>
      <c r="DN311" s="401">
        <v>0</v>
      </c>
      <c r="DO311" s="401">
        <v>0</v>
      </c>
      <c r="DP311" s="401">
        <v>0</v>
      </c>
      <c r="DQ311" s="401">
        <v>0</v>
      </c>
      <c r="DR311" s="401">
        <v>80767</v>
      </c>
      <c r="DS311" s="401">
        <v>0</v>
      </c>
      <c r="DT311" s="401">
        <v>3860</v>
      </c>
      <c r="DU311" s="401">
        <v>72971</v>
      </c>
      <c r="DV311" s="401">
        <v>0</v>
      </c>
      <c r="DW311" s="401">
        <v>836180</v>
      </c>
      <c r="DX311" s="401">
        <v>35180</v>
      </c>
      <c r="DY311" s="401">
        <v>463342</v>
      </c>
      <c r="DZ311" s="401">
        <v>-11329</v>
      </c>
      <c r="EA311" s="401">
        <v>79364</v>
      </c>
      <c r="EB311" s="401">
        <v>-9712</v>
      </c>
      <c r="EC311" s="401">
        <v>78500</v>
      </c>
      <c r="ED311" s="401">
        <v>-71500</v>
      </c>
      <c r="EE311" s="401">
        <v>542706</v>
      </c>
      <c r="EF311" s="401">
        <v>-21041</v>
      </c>
      <c r="EG311" s="401">
        <v>640000</v>
      </c>
      <c r="EH311" s="401">
        <v>0</v>
      </c>
      <c r="EI311" s="401">
        <v>665000</v>
      </c>
      <c r="EJ311" s="401">
        <v>0</v>
      </c>
    </row>
    <row r="312" spans="1:140" x14ac:dyDescent="0.35">
      <c r="A312" s="398" t="s">
        <v>1789</v>
      </c>
      <c r="B312" s="401">
        <v>23683</v>
      </c>
      <c r="C312" s="401">
        <v>0</v>
      </c>
      <c r="D312" s="401">
        <v>0</v>
      </c>
      <c r="E312" s="401">
        <v>1905</v>
      </c>
      <c r="F312" s="401">
        <v>0</v>
      </c>
      <c r="G312" s="401">
        <v>0</v>
      </c>
      <c r="H312" s="401">
        <v>2317</v>
      </c>
      <c r="I312" s="401">
        <v>0</v>
      </c>
      <c r="J312" s="401">
        <v>0</v>
      </c>
      <c r="K312" s="401">
        <v>0</v>
      </c>
      <c r="L312" s="401">
        <v>0</v>
      </c>
      <c r="M312" s="401">
        <v>0</v>
      </c>
      <c r="N312" s="401">
        <v>218933</v>
      </c>
      <c r="O312" s="401">
        <v>0</v>
      </c>
      <c r="P312" s="401">
        <v>0</v>
      </c>
      <c r="Q312" s="401">
        <v>1600</v>
      </c>
      <c r="R312" s="401">
        <v>0</v>
      </c>
      <c r="S312" s="401">
        <v>0</v>
      </c>
      <c r="T312" s="401">
        <v>15670</v>
      </c>
      <c r="U312" s="401">
        <v>0</v>
      </c>
      <c r="V312" s="401">
        <v>0</v>
      </c>
      <c r="W312" s="401">
        <v>9237</v>
      </c>
      <c r="X312" s="401">
        <v>0</v>
      </c>
      <c r="Y312" s="401">
        <v>0</v>
      </c>
      <c r="Z312" s="401">
        <v>0</v>
      </c>
      <c r="AA312" s="401">
        <v>0</v>
      </c>
      <c r="AB312" s="401">
        <v>0</v>
      </c>
      <c r="AC312" s="401">
        <v>0</v>
      </c>
      <c r="AD312" s="401">
        <v>0</v>
      </c>
      <c r="AE312" s="401">
        <v>0</v>
      </c>
      <c r="AF312" s="401">
        <v>0</v>
      </c>
      <c r="AG312" s="401">
        <v>0</v>
      </c>
      <c r="AH312" s="401">
        <v>0</v>
      </c>
      <c r="AI312" s="401">
        <v>5444</v>
      </c>
      <c r="AJ312" s="401">
        <v>8002</v>
      </c>
      <c r="AK312" s="401">
        <v>4500</v>
      </c>
      <c r="AL312" s="401">
        <v>0</v>
      </c>
      <c r="AM312" s="401">
        <v>0</v>
      </c>
      <c r="AN312" s="401">
        <v>0</v>
      </c>
      <c r="AO312" s="401">
        <v>0</v>
      </c>
      <c r="AP312" s="401">
        <v>0</v>
      </c>
      <c r="AQ312" s="401">
        <v>0</v>
      </c>
      <c r="AR312" s="401">
        <v>0</v>
      </c>
      <c r="AS312" s="401">
        <v>0</v>
      </c>
      <c r="AT312" s="401">
        <v>0</v>
      </c>
      <c r="AU312" s="401">
        <v>0</v>
      </c>
      <c r="AV312" s="401">
        <v>0</v>
      </c>
      <c r="AW312" s="401">
        <v>0</v>
      </c>
      <c r="AX312" s="401">
        <v>0</v>
      </c>
      <c r="AY312" s="401">
        <v>0</v>
      </c>
      <c r="AZ312" s="401">
        <v>0</v>
      </c>
      <c r="BA312" s="401">
        <v>0</v>
      </c>
      <c r="BB312" s="401">
        <v>0</v>
      </c>
      <c r="BC312" s="401">
        <v>0</v>
      </c>
      <c r="BD312" s="401">
        <v>26</v>
      </c>
      <c r="BE312" s="401">
        <v>0</v>
      </c>
      <c r="BF312" s="401">
        <v>0</v>
      </c>
      <c r="BG312" s="401">
        <v>0</v>
      </c>
      <c r="BH312" s="401">
        <v>0</v>
      </c>
      <c r="BI312" s="401">
        <v>0</v>
      </c>
      <c r="BJ312" s="401">
        <v>0</v>
      </c>
      <c r="BK312" s="401">
        <v>0</v>
      </c>
      <c r="BL312" s="401">
        <v>0</v>
      </c>
      <c r="BM312" s="401">
        <v>2120</v>
      </c>
      <c r="BN312" s="401">
        <v>0</v>
      </c>
      <c r="BO312" s="401">
        <v>0</v>
      </c>
      <c r="BP312" s="401">
        <v>0</v>
      </c>
      <c r="BQ312" s="401">
        <v>0</v>
      </c>
      <c r="BR312" s="401">
        <v>0</v>
      </c>
      <c r="BS312" s="401">
        <v>0</v>
      </c>
      <c r="BT312" s="401">
        <v>0</v>
      </c>
      <c r="BU312" s="401">
        <v>0</v>
      </c>
      <c r="BV312" s="401">
        <v>0</v>
      </c>
      <c r="BW312" s="401">
        <v>0</v>
      </c>
      <c r="BX312" s="401">
        <v>0</v>
      </c>
      <c r="BY312" s="401">
        <v>0</v>
      </c>
      <c r="BZ312" s="401">
        <v>0</v>
      </c>
      <c r="CA312" s="401">
        <v>0</v>
      </c>
      <c r="CB312" s="401">
        <v>0</v>
      </c>
      <c r="CC312" s="401">
        <v>0</v>
      </c>
      <c r="CD312" s="401">
        <v>0</v>
      </c>
      <c r="CE312" s="401">
        <v>0</v>
      </c>
      <c r="CF312" s="401">
        <v>0</v>
      </c>
      <c r="CG312" s="401">
        <v>0</v>
      </c>
      <c r="CH312" s="401">
        <v>1131</v>
      </c>
      <c r="CI312" s="401">
        <v>0</v>
      </c>
      <c r="CJ312" s="401">
        <v>0</v>
      </c>
      <c r="CK312" s="401">
        <v>0</v>
      </c>
      <c r="CL312" s="401">
        <v>0</v>
      </c>
      <c r="CM312" s="401">
        <v>0</v>
      </c>
      <c r="CN312" s="401">
        <v>0</v>
      </c>
      <c r="CO312" s="401">
        <v>0</v>
      </c>
      <c r="CP312" s="401">
        <v>0</v>
      </c>
      <c r="CQ312" s="401">
        <v>0</v>
      </c>
      <c r="CR312" s="401">
        <v>0</v>
      </c>
      <c r="CS312" s="401">
        <v>0</v>
      </c>
      <c r="CT312" s="401">
        <v>8835</v>
      </c>
      <c r="CU312" s="401">
        <v>0</v>
      </c>
      <c r="CV312" s="401">
        <v>0</v>
      </c>
      <c r="CW312" s="401">
        <v>0</v>
      </c>
      <c r="CX312" s="401">
        <v>0</v>
      </c>
      <c r="CY312" s="401">
        <v>0</v>
      </c>
      <c r="CZ312" s="401">
        <v>1900</v>
      </c>
      <c r="DA312" s="401">
        <v>4700</v>
      </c>
      <c r="DB312" s="401">
        <v>0</v>
      </c>
      <c r="DC312" s="401">
        <v>0</v>
      </c>
      <c r="DD312" s="401">
        <v>0</v>
      </c>
      <c r="DE312" s="401">
        <v>0</v>
      </c>
      <c r="DF312" s="401">
        <v>5150</v>
      </c>
      <c r="DG312" s="401">
        <v>0</v>
      </c>
      <c r="DH312" s="401">
        <v>0</v>
      </c>
      <c r="DI312" s="401">
        <v>7570</v>
      </c>
      <c r="DJ312" s="401">
        <v>0</v>
      </c>
      <c r="DK312" s="401">
        <v>6570</v>
      </c>
      <c r="DL312" s="401">
        <v>1750</v>
      </c>
      <c r="DM312" s="401">
        <v>0</v>
      </c>
      <c r="DN312" s="401">
        <v>0</v>
      </c>
      <c r="DO312" s="401">
        <v>0</v>
      </c>
      <c r="DP312" s="401">
        <v>0</v>
      </c>
      <c r="DQ312" s="401">
        <v>0</v>
      </c>
      <c r="DR312" s="401">
        <v>231515</v>
      </c>
      <c r="DS312" s="401">
        <v>0</v>
      </c>
      <c r="DT312" s="401">
        <v>5697</v>
      </c>
      <c r="DU312" s="401">
        <v>82761</v>
      </c>
      <c r="DV312" s="401">
        <v>0</v>
      </c>
      <c r="DW312" s="401">
        <v>530990</v>
      </c>
      <c r="DX312" s="401">
        <v>67734</v>
      </c>
      <c r="DY312" s="401">
        <v>281383</v>
      </c>
      <c r="DZ312" s="401">
        <v>-3000</v>
      </c>
      <c r="EA312" s="401">
        <v>15740</v>
      </c>
      <c r="EB312" s="401">
        <v>0</v>
      </c>
      <c r="EC312" s="401">
        <v>348379</v>
      </c>
      <c r="ED312" s="401">
        <v>-142445</v>
      </c>
      <c r="EE312" s="401">
        <v>297123</v>
      </c>
      <c r="EF312" s="401">
        <v>-3000</v>
      </c>
      <c r="EG312" s="401">
        <v>555000</v>
      </c>
      <c r="EH312" s="401">
        <v>90000</v>
      </c>
      <c r="EI312" s="401">
        <v>570000</v>
      </c>
      <c r="EJ312" s="401">
        <v>90000</v>
      </c>
    </row>
    <row r="313" spans="1:140" x14ac:dyDescent="0.35">
      <c r="A313" s="398" t="s">
        <v>1957</v>
      </c>
      <c r="B313" s="401">
        <v>35735.555410000001</v>
      </c>
      <c r="C313" s="401">
        <v>0</v>
      </c>
      <c r="D313" s="401">
        <v>0</v>
      </c>
      <c r="E313" s="401">
        <v>18852.344560000001</v>
      </c>
      <c r="F313" s="401">
        <v>0</v>
      </c>
      <c r="G313" s="401">
        <v>0</v>
      </c>
      <c r="H313" s="401">
        <v>0</v>
      </c>
      <c r="I313" s="401">
        <v>0</v>
      </c>
      <c r="J313" s="401">
        <v>0</v>
      </c>
      <c r="K313" s="401">
        <v>50</v>
      </c>
      <c r="L313" s="401">
        <v>0</v>
      </c>
      <c r="M313" s="401">
        <v>0</v>
      </c>
      <c r="N313" s="401">
        <v>83469</v>
      </c>
      <c r="O313" s="401">
        <v>0</v>
      </c>
      <c r="P313" s="401">
        <v>0</v>
      </c>
      <c r="Q313" s="401">
        <v>0</v>
      </c>
      <c r="R313" s="401">
        <v>0</v>
      </c>
      <c r="S313" s="401">
        <v>0</v>
      </c>
      <c r="T313" s="401">
        <v>0</v>
      </c>
      <c r="U313" s="401">
        <v>0</v>
      </c>
      <c r="V313" s="401">
        <v>0</v>
      </c>
      <c r="W313" s="401">
        <v>0</v>
      </c>
      <c r="X313" s="401">
        <v>0</v>
      </c>
      <c r="Y313" s="401">
        <v>0</v>
      </c>
      <c r="Z313" s="401">
        <v>0</v>
      </c>
      <c r="AA313" s="401">
        <v>0</v>
      </c>
      <c r="AB313" s="401">
        <v>0</v>
      </c>
      <c r="AC313" s="401">
        <v>0</v>
      </c>
      <c r="AD313" s="401">
        <v>0</v>
      </c>
      <c r="AE313" s="401">
        <v>0</v>
      </c>
      <c r="AF313" s="401">
        <v>0</v>
      </c>
      <c r="AG313" s="401">
        <v>0</v>
      </c>
      <c r="AH313" s="401">
        <v>0</v>
      </c>
      <c r="AI313" s="401">
        <v>9385.5</v>
      </c>
      <c r="AJ313" s="401">
        <v>0</v>
      </c>
      <c r="AK313" s="401">
        <v>0</v>
      </c>
      <c r="AL313" s="401">
        <v>0</v>
      </c>
      <c r="AM313" s="401">
        <v>0</v>
      </c>
      <c r="AN313" s="401">
        <v>0</v>
      </c>
      <c r="AO313" s="401">
        <v>0</v>
      </c>
      <c r="AP313" s="401">
        <v>0</v>
      </c>
      <c r="AQ313" s="401">
        <v>0</v>
      </c>
      <c r="AR313" s="401">
        <v>3922</v>
      </c>
      <c r="AS313" s="401">
        <v>0</v>
      </c>
      <c r="AT313" s="401">
        <v>0</v>
      </c>
      <c r="AU313" s="401">
        <v>0</v>
      </c>
      <c r="AV313" s="401">
        <v>0</v>
      </c>
      <c r="AW313" s="401">
        <v>0</v>
      </c>
      <c r="AX313" s="401">
        <v>0</v>
      </c>
      <c r="AY313" s="401">
        <v>0</v>
      </c>
      <c r="AZ313" s="401">
        <v>0</v>
      </c>
      <c r="BA313" s="401">
        <v>0</v>
      </c>
      <c r="BB313" s="401">
        <v>0</v>
      </c>
      <c r="BC313" s="401">
        <v>0</v>
      </c>
      <c r="BD313" s="401">
        <v>0</v>
      </c>
      <c r="BE313" s="401">
        <v>0</v>
      </c>
      <c r="BF313" s="401">
        <v>0</v>
      </c>
      <c r="BG313" s="401">
        <v>0</v>
      </c>
      <c r="BH313" s="401">
        <v>0</v>
      </c>
      <c r="BI313" s="401">
        <v>0</v>
      </c>
      <c r="BJ313" s="401">
        <v>0</v>
      </c>
      <c r="BK313" s="401">
        <v>0</v>
      </c>
      <c r="BL313" s="401">
        <v>0</v>
      </c>
      <c r="BM313" s="401">
        <v>0</v>
      </c>
      <c r="BN313" s="401">
        <v>0</v>
      </c>
      <c r="BO313" s="401">
        <v>0</v>
      </c>
      <c r="BP313" s="401">
        <v>0</v>
      </c>
      <c r="BQ313" s="401">
        <v>0</v>
      </c>
      <c r="BR313" s="401">
        <v>0</v>
      </c>
      <c r="BS313" s="401">
        <v>0</v>
      </c>
      <c r="BT313" s="401">
        <v>0</v>
      </c>
      <c r="BU313" s="401">
        <v>0</v>
      </c>
      <c r="BV313" s="401">
        <v>0</v>
      </c>
      <c r="BW313" s="401">
        <v>0</v>
      </c>
      <c r="BX313" s="401">
        <v>0</v>
      </c>
      <c r="BY313" s="401">
        <v>0</v>
      </c>
      <c r="BZ313" s="401">
        <v>0</v>
      </c>
      <c r="CA313" s="401">
        <v>0</v>
      </c>
      <c r="CB313" s="401">
        <v>0</v>
      </c>
      <c r="CC313" s="401">
        <v>0</v>
      </c>
      <c r="CD313" s="401">
        <v>0</v>
      </c>
      <c r="CE313" s="401">
        <v>0</v>
      </c>
      <c r="CF313" s="401">
        <v>0</v>
      </c>
      <c r="CG313" s="401">
        <v>0</v>
      </c>
      <c r="CH313" s="401">
        <v>4282.5910299999996</v>
      </c>
      <c r="CI313" s="401">
        <v>0</v>
      </c>
      <c r="CJ313" s="401">
        <v>0</v>
      </c>
      <c r="CK313" s="401">
        <v>0</v>
      </c>
      <c r="CL313" s="401">
        <v>0</v>
      </c>
      <c r="CM313" s="401">
        <v>0</v>
      </c>
      <c r="CN313" s="401">
        <v>0</v>
      </c>
      <c r="CO313" s="401">
        <v>0</v>
      </c>
      <c r="CP313" s="401">
        <v>0</v>
      </c>
      <c r="CQ313" s="401">
        <v>0</v>
      </c>
      <c r="CR313" s="401">
        <v>0</v>
      </c>
      <c r="CS313" s="401">
        <v>0</v>
      </c>
      <c r="CT313" s="401">
        <v>150</v>
      </c>
      <c r="CU313" s="401">
        <v>0</v>
      </c>
      <c r="CV313" s="401">
        <v>0</v>
      </c>
      <c r="CW313" s="401">
        <v>4827</v>
      </c>
      <c r="CX313" s="401">
        <v>0</v>
      </c>
      <c r="CY313" s="401">
        <v>0</v>
      </c>
      <c r="CZ313" s="401">
        <v>596</v>
      </c>
      <c r="DA313" s="401">
        <v>0</v>
      </c>
      <c r="DB313" s="401">
        <v>0</v>
      </c>
      <c r="DC313" s="401">
        <v>0</v>
      </c>
      <c r="DD313" s="401">
        <v>0</v>
      </c>
      <c r="DE313" s="401">
        <v>0</v>
      </c>
      <c r="DF313" s="401">
        <v>0</v>
      </c>
      <c r="DG313" s="401">
        <v>0</v>
      </c>
      <c r="DH313" s="401">
        <v>0</v>
      </c>
      <c r="DI313" s="401">
        <v>7022</v>
      </c>
      <c r="DJ313" s="401">
        <v>0</v>
      </c>
      <c r="DK313" s="401">
        <v>17639.564999999999</v>
      </c>
      <c r="DL313" s="401">
        <v>0</v>
      </c>
      <c r="DM313" s="401">
        <v>0</v>
      </c>
      <c r="DN313" s="401">
        <v>0</v>
      </c>
      <c r="DO313" s="401">
        <v>0</v>
      </c>
      <c r="DP313" s="401">
        <v>0</v>
      </c>
      <c r="DQ313" s="401">
        <v>0</v>
      </c>
      <c r="DR313" s="401">
        <v>115925.86840000001</v>
      </c>
      <c r="DS313" s="401">
        <v>402</v>
      </c>
      <c r="DT313" s="401">
        <v>9635</v>
      </c>
      <c r="DU313" s="401">
        <v>42329.091030000003</v>
      </c>
      <c r="DV313" s="401">
        <v>0</v>
      </c>
      <c r="DW313" s="401">
        <v>771625.13803000003</v>
      </c>
      <c r="DX313" s="401">
        <v>24247.138029999998</v>
      </c>
      <c r="DY313" s="401">
        <v>388500</v>
      </c>
      <c r="DZ313" s="401">
        <v>-10000</v>
      </c>
      <c r="EA313" s="401">
        <v>110140.58100000001</v>
      </c>
      <c r="EB313" s="401">
        <v>-10255.018</v>
      </c>
      <c r="EC313" s="401">
        <v>358900</v>
      </c>
      <c r="ED313" s="401">
        <v>-59000</v>
      </c>
      <c r="EE313" s="401">
        <v>498640.58100000001</v>
      </c>
      <c r="EF313" s="401">
        <v>-20255.018</v>
      </c>
      <c r="EG313" s="401">
        <v>564000</v>
      </c>
      <c r="EH313" s="401">
        <v>0</v>
      </c>
      <c r="EI313" s="401">
        <v>702000</v>
      </c>
      <c r="EJ313" s="401">
        <v>0</v>
      </c>
    </row>
    <row r="314" spans="1:140" x14ac:dyDescent="0.35">
      <c r="A314" s="398" t="s">
        <v>1987</v>
      </c>
      <c r="B314" s="401">
        <v>19471</v>
      </c>
      <c r="C314" s="401">
        <v>5</v>
      </c>
      <c r="D314" s="401">
        <v>0</v>
      </c>
      <c r="E314" s="401">
        <v>1284</v>
      </c>
      <c r="F314" s="401">
        <v>0</v>
      </c>
      <c r="G314" s="401">
        <v>0</v>
      </c>
      <c r="H314" s="401">
        <v>13784</v>
      </c>
      <c r="I314" s="401">
        <v>10</v>
      </c>
      <c r="J314" s="401">
        <v>0</v>
      </c>
      <c r="K314" s="401">
        <v>0</v>
      </c>
      <c r="L314" s="401">
        <v>0</v>
      </c>
      <c r="M314" s="401">
        <v>0</v>
      </c>
      <c r="N314" s="401">
        <v>92796</v>
      </c>
      <c r="O314" s="401">
        <v>0</v>
      </c>
      <c r="P314" s="401">
        <v>0</v>
      </c>
      <c r="Q314" s="401">
        <v>0</v>
      </c>
      <c r="R314" s="401">
        <v>0</v>
      </c>
      <c r="S314" s="401">
        <v>0</v>
      </c>
      <c r="T314" s="401">
        <v>7</v>
      </c>
      <c r="U314" s="401">
        <v>0</v>
      </c>
      <c r="V314" s="401">
        <v>0</v>
      </c>
      <c r="W314" s="401">
        <v>0</v>
      </c>
      <c r="X314" s="401">
        <v>0</v>
      </c>
      <c r="Y314" s="401">
        <v>0</v>
      </c>
      <c r="Z314" s="401">
        <v>0</v>
      </c>
      <c r="AA314" s="401">
        <v>0</v>
      </c>
      <c r="AB314" s="401">
        <v>0</v>
      </c>
      <c r="AC314" s="401">
        <v>0</v>
      </c>
      <c r="AD314" s="401">
        <v>0</v>
      </c>
      <c r="AE314" s="401">
        <v>0</v>
      </c>
      <c r="AF314" s="401">
        <v>0</v>
      </c>
      <c r="AG314" s="401">
        <v>0</v>
      </c>
      <c r="AH314" s="401">
        <v>0</v>
      </c>
      <c r="AI314" s="401">
        <v>1648</v>
      </c>
      <c r="AJ314" s="401">
        <v>7002</v>
      </c>
      <c r="AK314" s="401">
        <v>700</v>
      </c>
      <c r="AL314" s="401">
        <v>0</v>
      </c>
      <c r="AM314" s="401">
        <v>0</v>
      </c>
      <c r="AN314" s="401">
        <v>0</v>
      </c>
      <c r="AO314" s="401">
        <v>0</v>
      </c>
      <c r="AP314" s="401">
        <v>0</v>
      </c>
      <c r="AQ314" s="401">
        <v>0</v>
      </c>
      <c r="AR314" s="401">
        <v>0</v>
      </c>
      <c r="AS314" s="401">
        <v>0</v>
      </c>
      <c r="AT314" s="401">
        <v>0</v>
      </c>
      <c r="AU314" s="401">
        <v>0</v>
      </c>
      <c r="AV314" s="401">
        <v>0</v>
      </c>
      <c r="AW314" s="401">
        <v>0</v>
      </c>
      <c r="AX314" s="401">
        <v>0</v>
      </c>
      <c r="AY314" s="401">
        <v>0</v>
      </c>
      <c r="AZ314" s="401">
        <v>0</v>
      </c>
      <c r="BA314" s="401">
        <v>0</v>
      </c>
      <c r="BB314" s="401">
        <v>0</v>
      </c>
      <c r="BC314" s="401">
        <v>0</v>
      </c>
      <c r="BD314" s="401">
        <v>0</v>
      </c>
      <c r="BE314" s="401">
        <v>0</v>
      </c>
      <c r="BF314" s="401">
        <v>0</v>
      </c>
      <c r="BG314" s="401">
        <v>0</v>
      </c>
      <c r="BH314" s="401">
        <v>0</v>
      </c>
      <c r="BI314" s="401">
        <v>0</v>
      </c>
      <c r="BJ314" s="401">
        <v>0</v>
      </c>
      <c r="BK314" s="401">
        <v>0</v>
      </c>
      <c r="BL314" s="401">
        <v>0</v>
      </c>
      <c r="BM314" s="401">
        <v>0</v>
      </c>
      <c r="BN314" s="401">
        <v>0</v>
      </c>
      <c r="BO314" s="401">
        <v>0</v>
      </c>
      <c r="BP314" s="401">
        <v>0</v>
      </c>
      <c r="BQ314" s="401">
        <v>0</v>
      </c>
      <c r="BR314" s="401">
        <v>0</v>
      </c>
      <c r="BS314" s="401">
        <v>500</v>
      </c>
      <c r="BT314" s="401">
        <v>0</v>
      </c>
      <c r="BU314" s="401">
        <v>800</v>
      </c>
      <c r="BV314" s="401">
        <v>0</v>
      </c>
      <c r="BW314" s="401">
        <v>0</v>
      </c>
      <c r="BX314" s="401">
        <v>0</v>
      </c>
      <c r="BY314" s="401">
        <v>0</v>
      </c>
      <c r="BZ314" s="401">
        <v>0</v>
      </c>
      <c r="CA314" s="401">
        <v>0</v>
      </c>
      <c r="CB314" s="401">
        <v>0</v>
      </c>
      <c r="CC314" s="401">
        <v>0</v>
      </c>
      <c r="CD314" s="401">
        <v>0</v>
      </c>
      <c r="CE314" s="401">
        <v>0</v>
      </c>
      <c r="CF314" s="401">
        <v>0</v>
      </c>
      <c r="CG314" s="401">
        <v>0</v>
      </c>
      <c r="CH314" s="401">
        <v>0</v>
      </c>
      <c r="CI314" s="401">
        <v>0</v>
      </c>
      <c r="CJ314" s="401">
        <v>0</v>
      </c>
      <c r="CK314" s="401">
        <v>0</v>
      </c>
      <c r="CL314" s="401">
        <v>0</v>
      </c>
      <c r="CM314" s="401">
        <v>0</v>
      </c>
      <c r="CN314" s="401">
        <v>1000</v>
      </c>
      <c r="CO314" s="401">
        <v>0</v>
      </c>
      <c r="CP314" s="401">
        <v>0</v>
      </c>
      <c r="CQ314" s="401">
        <v>0</v>
      </c>
      <c r="CR314" s="401">
        <v>0</v>
      </c>
      <c r="CS314" s="401">
        <v>0</v>
      </c>
      <c r="CT314" s="401">
        <v>10610</v>
      </c>
      <c r="CU314" s="401">
        <v>0</v>
      </c>
      <c r="CV314" s="401">
        <v>0</v>
      </c>
      <c r="CW314" s="401">
        <v>0</v>
      </c>
      <c r="CX314" s="401">
        <v>0</v>
      </c>
      <c r="CY314" s="401">
        <v>0</v>
      </c>
      <c r="CZ314" s="401">
        <v>0</v>
      </c>
      <c r="DA314" s="401">
        <v>0</v>
      </c>
      <c r="DB314" s="401">
        <v>0</v>
      </c>
      <c r="DC314" s="401">
        <v>0</v>
      </c>
      <c r="DD314" s="401">
        <v>0</v>
      </c>
      <c r="DE314" s="401">
        <v>0</v>
      </c>
      <c r="DF314" s="401">
        <v>3397</v>
      </c>
      <c r="DG314" s="401">
        <v>0</v>
      </c>
      <c r="DH314" s="401">
        <v>0</v>
      </c>
      <c r="DI314" s="401">
        <v>7033</v>
      </c>
      <c r="DJ314" s="401">
        <v>0</v>
      </c>
      <c r="DK314" s="401">
        <v>563</v>
      </c>
      <c r="DL314" s="401">
        <v>0</v>
      </c>
      <c r="DM314" s="401">
        <v>0</v>
      </c>
      <c r="DN314" s="401">
        <v>0</v>
      </c>
      <c r="DO314" s="401">
        <v>0</v>
      </c>
      <c r="DP314" s="401">
        <v>0</v>
      </c>
      <c r="DQ314" s="401">
        <v>0</v>
      </c>
      <c r="DR314" s="401">
        <v>121433</v>
      </c>
      <c r="DS314" s="401">
        <v>6666</v>
      </c>
      <c r="DT314" s="401">
        <v>7511</v>
      </c>
      <c r="DU314" s="401">
        <v>22937</v>
      </c>
      <c r="DV314" s="401">
        <v>0</v>
      </c>
      <c r="DW314" s="401">
        <v>933600</v>
      </c>
      <c r="DX314" s="401">
        <v>46300</v>
      </c>
      <c r="DY314" s="401">
        <v>754100</v>
      </c>
      <c r="DZ314" s="401">
        <v>84000</v>
      </c>
      <c r="EA314" s="401">
        <v>32800</v>
      </c>
      <c r="EB314" s="401">
        <v>-2000</v>
      </c>
      <c r="EC314" s="401">
        <v>25000</v>
      </c>
      <c r="ED314" s="401">
        <v>0</v>
      </c>
      <c r="EE314" s="401">
        <v>786900</v>
      </c>
      <c r="EF314" s="401">
        <v>82000</v>
      </c>
      <c r="EG314" s="401">
        <v>820000</v>
      </c>
      <c r="EH314" s="401">
        <v>40000</v>
      </c>
      <c r="EI314" s="401">
        <v>900000</v>
      </c>
      <c r="EJ314" s="401">
        <v>45000</v>
      </c>
    </row>
    <row r="315" spans="1:140" x14ac:dyDescent="0.35">
      <c r="A315" s="398" t="s">
        <v>1996</v>
      </c>
      <c r="B315" s="401">
        <v>16140</v>
      </c>
      <c r="C315" s="401">
        <v>0</v>
      </c>
      <c r="D315" s="401">
        <v>0</v>
      </c>
      <c r="E315" s="401">
        <v>16140</v>
      </c>
      <c r="F315" s="401">
        <v>0</v>
      </c>
      <c r="G315" s="401">
        <v>0</v>
      </c>
      <c r="H315" s="401">
        <v>62351</v>
      </c>
      <c r="I315" s="401">
        <v>0</v>
      </c>
      <c r="J315" s="401">
        <v>0</v>
      </c>
      <c r="K315" s="401">
        <v>1320</v>
      </c>
      <c r="L315" s="401">
        <v>0</v>
      </c>
      <c r="M315" s="401">
        <v>0</v>
      </c>
      <c r="N315" s="401">
        <v>155144</v>
      </c>
      <c r="O315" s="401">
        <v>0</v>
      </c>
      <c r="P315" s="401">
        <v>0</v>
      </c>
      <c r="Q315" s="401">
        <v>0</v>
      </c>
      <c r="R315" s="401">
        <v>0</v>
      </c>
      <c r="S315" s="401">
        <v>0</v>
      </c>
      <c r="T315" s="401">
        <v>12680</v>
      </c>
      <c r="U315" s="401">
        <v>0</v>
      </c>
      <c r="V315" s="401">
        <v>0</v>
      </c>
      <c r="W315" s="401">
        <v>2600</v>
      </c>
      <c r="X315" s="401">
        <v>0</v>
      </c>
      <c r="Y315" s="401">
        <v>0</v>
      </c>
      <c r="Z315" s="401">
        <v>0</v>
      </c>
      <c r="AA315" s="401">
        <v>0</v>
      </c>
      <c r="AB315" s="401">
        <v>0</v>
      </c>
      <c r="AC315" s="401">
        <v>0</v>
      </c>
      <c r="AD315" s="401">
        <v>0</v>
      </c>
      <c r="AE315" s="401">
        <v>0</v>
      </c>
      <c r="AF315" s="401">
        <v>0</v>
      </c>
      <c r="AG315" s="401">
        <v>0</v>
      </c>
      <c r="AH315" s="401">
        <v>0</v>
      </c>
      <c r="AI315" s="401">
        <v>41112</v>
      </c>
      <c r="AJ315" s="401">
        <v>0</v>
      </c>
      <c r="AK315" s="401">
        <v>0</v>
      </c>
      <c r="AL315" s="401">
        <v>0</v>
      </c>
      <c r="AM315" s="401">
        <v>0</v>
      </c>
      <c r="AN315" s="401">
        <v>0</v>
      </c>
      <c r="AO315" s="401">
        <v>0</v>
      </c>
      <c r="AP315" s="401">
        <v>0</v>
      </c>
      <c r="AQ315" s="401">
        <v>0</v>
      </c>
      <c r="AR315" s="401">
        <v>0</v>
      </c>
      <c r="AS315" s="401">
        <v>0</v>
      </c>
      <c r="AT315" s="401">
        <v>0</v>
      </c>
      <c r="AU315" s="401">
        <v>0</v>
      </c>
      <c r="AV315" s="401">
        <v>0</v>
      </c>
      <c r="AW315" s="401">
        <v>0</v>
      </c>
      <c r="AX315" s="401">
        <v>4480</v>
      </c>
      <c r="AY315" s="401">
        <v>0</v>
      </c>
      <c r="AZ315" s="401">
        <v>0</v>
      </c>
      <c r="BA315" s="401">
        <v>0</v>
      </c>
      <c r="BB315" s="401">
        <v>0</v>
      </c>
      <c r="BC315" s="401">
        <v>0</v>
      </c>
      <c r="BD315" s="401">
        <v>10698</v>
      </c>
      <c r="BE315" s="401">
        <v>0</v>
      </c>
      <c r="BF315" s="401">
        <v>0</v>
      </c>
      <c r="BG315" s="401">
        <v>0</v>
      </c>
      <c r="BH315" s="401">
        <v>0</v>
      </c>
      <c r="BI315" s="401">
        <v>0</v>
      </c>
      <c r="BJ315" s="401">
        <v>0</v>
      </c>
      <c r="BK315" s="401">
        <v>0</v>
      </c>
      <c r="BL315" s="401">
        <v>0</v>
      </c>
      <c r="BM315" s="401">
        <v>976</v>
      </c>
      <c r="BN315" s="401">
        <v>0</v>
      </c>
      <c r="BO315" s="401">
        <v>0</v>
      </c>
      <c r="BP315" s="401">
        <v>24623</v>
      </c>
      <c r="BQ315" s="401">
        <v>0</v>
      </c>
      <c r="BR315" s="401">
        <v>0</v>
      </c>
      <c r="BS315" s="401">
        <v>0</v>
      </c>
      <c r="BT315" s="401">
        <v>0</v>
      </c>
      <c r="BU315" s="401">
        <v>0</v>
      </c>
      <c r="BV315" s="401">
        <v>0</v>
      </c>
      <c r="BW315" s="401">
        <v>0</v>
      </c>
      <c r="BX315" s="401">
        <v>0</v>
      </c>
      <c r="BY315" s="401">
        <v>0</v>
      </c>
      <c r="BZ315" s="401">
        <v>0</v>
      </c>
      <c r="CA315" s="401">
        <v>0</v>
      </c>
      <c r="CB315" s="401">
        <v>0</v>
      </c>
      <c r="CC315" s="401">
        <v>0</v>
      </c>
      <c r="CD315" s="401">
        <v>0</v>
      </c>
      <c r="CE315" s="401">
        <v>0</v>
      </c>
      <c r="CF315" s="401">
        <v>0</v>
      </c>
      <c r="CG315" s="401">
        <v>0</v>
      </c>
      <c r="CH315" s="401">
        <v>74</v>
      </c>
      <c r="CI315" s="401">
        <v>0</v>
      </c>
      <c r="CJ315" s="401">
        <v>0</v>
      </c>
      <c r="CK315" s="401">
        <v>0</v>
      </c>
      <c r="CL315" s="401">
        <v>0</v>
      </c>
      <c r="CM315" s="401">
        <v>0</v>
      </c>
      <c r="CN315" s="401">
        <v>200</v>
      </c>
      <c r="CO315" s="401">
        <v>0</v>
      </c>
      <c r="CP315" s="401">
        <v>0</v>
      </c>
      <c r="CQ315" s="401">
        <v>0</v>
      </c>
      <c r="CR315" s="401">
        <v>0</v>
      </c>
      <c r="CS315" s="401">
        <v>0</v>
      </c>
      <c r="CT315" s="401">
        <v>9512</v>
      </c>
      <c r="CU315" s="401">
        <v>0</v>
      </c>
      <c r="CV315" s="401">
        <v>0</v>
      </c>
      <c r="CW315" s="401">
        <v>7496</v>
      </c>
      <c r="CX315" s="401">
        <v>0</v>
      </c>
      <c r="CY315" s="401">
        <v>10900</v>
      </c>
      <c r="CZ315" s="401">
        <v>11084</v>
      </c>
      <c r="DA315" s="401">
        <v>0</v>
      </c>
      <c r="DB315" s="401">
        <v>0</v>
      </c>
      <c r="DC315" s="401">
        <v>0</v>
      </c>
      <c r="DD315" s="401">
        <v>0</v>
      </c>
      <c r="DE315" s="401">
        <v>0</v>
      </c>
      <c r="DF315" s="401">
        <v>5270</v>
      </c>
      <c r="DG315" s="401">
        <v>0</v>
      </c>
      <c r="DH315" s="401">
        <v>0</v>
      </c>
      <c r="DI315" s="401">
        <v>23014</v>
      </c>
      <c r="DJ315" s="401">
        <v>0</v>
      </c>
      <c r="DK315" s="401">
        <v>10725</v>
      </c>
      <c r="DL315" s="401">
        <v>23000</v>
      </c>
      <c r="DM315" s="401">
        <v>0</v>
      </c>
      <c r="DN315" s="401">
        <v>0</v>
      </c>
      <c r="DO315" s="401">
        <v>0</v>
      </c>
      <c r="DP315" s="401">
        <v>0</v>
      </c>
      <c r="DQ315" s="401">
        <v>0</v>
      </c>
      <c r="DR315" s="401">
        <v>125685</v>
      </c>
      <c r="DS315" s="401">
        <v>28513</v>
      </c>
      <c r="DT315" s="401">
        <v>6400</v>
      </c>
      <c r="DU315" s="401">
        <v>267316</v>
      </c>
      <c r="DV315" s="401">
        <v>0</v>
      </c>
      <c r="DW315" s="401">
        <v>1743046.0216000001</v>
      </c>
      <c r="DX315" s="401">
        <v>235430.81984000001</v>
      </c>
      <c r="DY315" s="401">
        <v>1061133.6972000001</v>
      </c>
      <c r="DZ315" s="401">
        <v>340657.26984000002</v>
      </c>
      <c r="EA315" s="401">
        <v>77381.040739999997</v>
      </c>
      <c r="EB315" s="401">
        <v>-4757.9592599999996</v>
      </c>
      <c r="EC315" s="401">
        <v>204005</v>
      </c>
      <c r="ED315" s="401">
        <v>0</v>
      </c>
      <c r="EE315" s="401">
        <v>1138514.7379000001</v>
      </c>
      <c r="EF315" s="401">
        <v>335899.31056999997</v>
      </c>
      <c r="EG315" s="401">
        <v>1354023.2279000001</v>
      </c>
      <c r="EH315" s="401">
        <v>379098.42083000002</v>
      </c>
      <c r="EI315" s="401">
        <v>1569531.7179</v>
      </c>
      <c r="EJ315" s="401">
        <v>422297.30551999999</v>
      </c>
    </row>
    <row r="316" spans="1:140" x14ac:dyDescent="0.35">
      <c r="A316" s="398" t="s">
        <v>2104</v>
      </c>
      <c r="B316" s="401">
        <v>35345</v>
      </c>
      <c r="C316" s="401">
        <v>514</v>
      </c>
      <c r="D316" s="401">
        <v>4396</v>
      </c>
      <c r="E316" s="401">
        <v>48561</v>
      </c>
      <c r="F316" s="401">
        <v>1800</v>
      </c>
      <c r="G316" s="401">
        <v>0</v>
      </c>
      <c r="H316" s="401">
        <v>13988</v>
      </c>
      <c r="I316" s="401">
        <v>0</v>
      </c>
      <c r="J316" s="401">
        <v>0</v>
      </c>
      <c r="K316" s="401">
        <v>0</v>
      </c>
      <c r="L316" s="401">
        <v>0</v>
      </c>
      <c r="M316" s="401">
        <v>0</v>
      </c>
      <c r="N316" s="401">
        <v>91941</v>
      </c>
      <c r="O316" s="401">
        <v>0</v>
      </c>
      <c r="P316" s="401">
        <v>0</v>
      </c>
      <c r="Q316" s="401">
        <v>0</v>
      </c>
      <c r="R316" s="401">
        <v>0</v>
      </c>
      <c r="S316" s="401">
        <v>0</v>
      </c>
      <c r="T316" s="401">
        <v>1983</v>
      </c>
      <c r="U316" s="401">
        <v>0</v>
      </c>
      <c r="V316" s="401">
        <v>0</v>
      </c>
      <c r="W316" s="401">
        <v>1178</v>
      </c>
      <c r="X316" s="401">
        <v>0</v>
      </c>
      <c r="Y316" s="401">
        <v>1536</v>
      </c>
      <c r="Z316" s="401">
        <v>0</v>
      </c>
      <c r="AA316" s="401">
        <v>0</v>
      </c>
      <c r="AB316" s="401">
        <v>0</v>
      </c>
      <c r="AC316" s="401">
        <v>0</v>
      </c>
      <c r="AD316" s="401">
        <v>0</v>
      </c>
      <c r="AE316" s="401">
        <v>0</v>
      </c>
      <c r="AF316" s="401">
        <v>0</v>
      </c>
      <c r="AG316" s="401">
        <v>0</v>
      </c>
      <c r="AH316" s="401">
        <v>0</v>
      </c>
      <c r="AI316" s="401">
        <v>1955</v>
      </c>
      <c r="AJ316" s="401">
        <v>216</v>
      </c>
      <c r="AK316" s="401">
        <v>667</v>
      </c>
      <c r="AL316" s="401">
        <v>607</v>
      </c>
      <c r="AM316" s="401">
        <v>0</v>
      </c>
      <c r="AN316" s="401">
        <v>0</v>
      </c>
      <c r="AO316" s="401">
        <v>0</v>
      </c>
      <c r="AP316" s="401">
        <v>0</v>
      </c>
      <c r="AQ316" s="401">
        <v>0</v>
      </c>
      <c r="AR316" s="401">
        <v>262</v>
      </c>
      <c r="AS316" s="401">
        <v>750</v>
      </c>
      <c r="AT316" s="401">
        <v>0</v>
      </c>
      <c r="AU316" s="401">
        <v>0</v>
      </c>
      <c r="AV316" s="401">
        <v>0</v>
      </c>
      <c r="AW316" s="401">
        <v>0</v>
      </c>
      <c r="AX316" s="401">
        <v>576</v>
      </c>
      <c r="AY316" s="401">
        <v>0</v>
      </c>
      <c r="AZ316" s="401">
        <v>0</v>
      </c>
      <c r="BA316" s="401">
        <v>0</v>
      </c>
      <c r="BB316" s="401">
        <v>0</v>
      </c>
      <c r="BC316" s="401">
        <v>0</v>
      </c>
      <c r="BD316" s="401">
        <v>74</v>
      </c>
      <c r="BE316" s="401">
        <v>0</v>
      </c>
      <c r="BF316" s="401">
        <v>0</v>
      </c>
      <c r="BG316" s="401">
        <v>0</v>
      </c>
      <c r="BH316" s="401">
        <v>0</v>
      </c>
      <c r="BI316" s="401">
        <v>0</v>
      </c>
      <c r="BJ316" s="401">
        <v>0</v>
      </c>
      <c r="BK316" s="401">
        <v>0</v>
      </c>
      <c r="BL316" s="401">
        <v>0</v>
      </c>
      <c r="BM316" s="401">
        <v>589</v>
      </c>
      <c r="BN316" s="401">
        <v>0</v>
      </c>
      <c r="BO316" s="401">
        <v>0</v>
      </c>
      <c r="BP316" s="401">
        <v>892</v>
      </c>
      <c r="BQ316" s="401">
        <v>0</v>
      </c>
      <c r="BR316" s="401">
        <v>0</v>
      </c>
      <c r="BS316" s="401">
        <v>1800</v>
      </c>
      <c r="BT316" s="401">
        <v>0</v>
      </c>
      <c r="BU316" s="401">
        <v>2247</v>
      </c>
      <c r="BV316" s="401">
        <v>0</v>
      </c>
      <c r="BW316" s="401">
        <v>0</v>
      </c>
      <c r="BX316" s="401">
        <v>0</v>
      </c>
      <c r="BY316" s="401">
        <v>0</v>
      </c>
      <c r="BZ316" s="401">
        <v>0</v>
      </c>
      <c r="CA316" s="401">
        <v>0</v>
      </c>
      <c r="CB316" s="401">
        <v>0</v>
      </c>
      <c r="CC316" s="401">
        <v>0</v>
      </c>
      <c r="CD316" s="401">
        <v>0</v>
      </c>
      <c r="CE316" s="401">
        <v>0</v>
      </c>
      <c r="CF316" s="401">
        <v>0</v>
      </c>
      <c r="CG316" s="401">
        <v>0</v>
      </c>
      <c r="CH316" s="401">
        <v>307</v>
      </c>
      <c r="CI316" s="401">
        <v>0</v>
      </c>
      <c r="CJ316" s="401">
        <v>0</v>
      </c>
      <c r="CK316" s="401">
        <v>0</v>
      </c>
      <c r="CL316" s="401">
        <v>0</v>
      </c>
      <c r="CM316" s="401">
        <v>0</v>
      </c>
      <c r="CN316" s="401">
        <v>0</v>
      </c>
      <c r="CO316" s="401">
        <v>0</v>
      </c>
      <c r="CP316" s="401">
        <v>0</v>
      </c>
      <c r="CQ316" s="401">
        <v>0</v>
      </c>
      <c r="CR316" s="401">
        <v>0</v>
      </c>
      <c r="CS316" s="401">
        <v>0</v>
      </c>
      <c r="CT316" s="401">
        <v>0</v>
      </c>
      <c r="CU316" s="401">
        <v>0</v>
      </c>
      <c r="CV316" s="401">
        <v>0</v>
      </c>
      <c r="CW316" s="401">
        <v>1332</v>
      </c>
      <c r="CX316" s="401">
        <v>375</v>
      </c>
      <c r="CY316" s="401">
        <v>0</v>
      </c>
      <c r="CZ316" s="401">
        <v>1363</v>
      </c>
      <c r="DA316" s="401">
        <v>420</v>
      </c>
      <c r="DB316" s="401">
        <v>0</v>
      </c>
      <c r="DC316" s="401">
        <v>0</v>
      </c>
      <c r="DD316" s="401">
        <v>0</v>
      </c>
      <c r="DE316" s="401">
        <v>0</v>
      </c>
      <c r="DF316" s="401">
        <v>1643</v>
      </c>
      <c r="DG316" s="401">
        <v>0</v>
      </c>
      <c r="DH316" s="401">
        <v>0</v>
      </c>
      <c r="DI316" s="401">
        <v>6414</v>
      </c>
      <c r="DJ316" s="401">
        <v>0</v>
      </c>
      <c r="DK316" s="401">
        <v>1038</v>
      </c>
      <c r="DL316" s="401">
        <v>0</v>
      </c>
      <c r="DM316" s="401">
        <v>35725</v>
      </c>
      <c r="DN316" s="401">
        <v>0</v>
      </c>
      <c r="DO316" s="401">
        <v>0</v>
      </c>
      <c r="DP316" s="401">
        <v>0</v>
      </c>
      <c r="DQ316" s="401">
        <v>0</v>
      </c>
      <c r="DR316" s="401">
        <v>104615</v>
      </c>
      <c r="DS316" s="401">
        <v>9884</v>
      </c>
      <c r="DT316" s="401">
        <v>272</v>
      </c>
      <c r="DU316" s="401">
        <v>135839</v>
      </c>
      <c r="DV316" s="401">
        <v>0</v>
      </c>
      <c r="DW316" s="401">
        <v>406670</v>
      </c>
      <c r="DX316" s="401">
        <v>-18648</v>
      </c>
      <c r="DY316" s="401">
        <v>272400</v>
      </c>
      <c r="DZ316" s="401">
        <v>0</v>
      </c>
      <c r="EA316" s="401">
        <v>10000</v>
      </c>
      <c r="EB316" s="401">
        <v>0</v>
      </c>
      <c r="EC316" s="401">
        <v>160086</v>
      </c>
      <c r="ED316" s="401">
        <v>-184234</v>
      </c>
      <c r="EE316" s="401">
        <v>282400</v>
      </c>
      <c r="EF316" s="401">
        <v>0</v>
      </c>
      <c r="EG316" s="401">
        <v>496942</v>
      </c>
      <c r="EH316" s="401">
        <v>103629</v>
      </c>
      <c r="EI316" s="401">
        <v>520000</v>
      </c>
      <c r="EJ316" s="401">
        <v>48000</v>
      </c>
    </row>
    <row r="317" spans="1:140" x14ac:dyDescent="0.35">
      <c r="A317" s="398" t="s">
        <v>2161</v>
      </c>
      <c r="B317" s="401">
        <v>9829</v>
      </c>
      <c r="C317" s="401">
        <v>0</v>
      </c>
      <c r="D317" s="401">
        <v>0</v>
      </c>
      <c r="E317" s="401">
        <v>12463</v>
      </c>
      <c r="F317" s="401">
        <v>0</v>
      </c>
      <c r="G317" s="401">
        <v>0</v>
      </c>
      <c r="H317" s="401">
        <v>7789</v>
      </c>
      <c r="I317" s="401">
        <v>0</v>
      </c>
      <c r="J317" s="401">
        <v>0</v>
      </c>
      <c r="K317" s="401">
        <v>300</v>
      </c>
      <c r="L317" s="401">
        <v>0</v>
      </c>
      <c r="M317" s="401">
        <v>0</v>
      </c>
      <c r="N317" s="401">
        <v>53951</v>
      </c>
      <c r="O317" s="401">
        <v>0</v>
      </c>
      <c r="P317" s="401">
        <v>0</v>
      </c>
      <c r="Q317" s="401">
        <v>82</v>
      </c>
      <c r="R317" s="401">
        <v>0</v>
      </c>
      <c r="S317" s="401">
        <v>0</v>
      </c>
      <c r="T317" s="401">
        <v>4162</v>
      </c>
      <c r="U317" s="401">
        <v>0</v>
      </c>
      <c r="V317" s="401">
        <v>0</v>
      </c>
      <c r="W317" s="401">
        <v>0</v>
      </c>
      <c r="X317" s="401">
        <v>0</v>
      </c>
      <c r="Y317" s="401">
        <v>0</v>
      </c>
      <c r="Z317" s="401">
        <v>0</v>
      </c>
      <c r="AA317" s="401">
        <v>0</v>
      </c>
      <c r="AB317" s="401">
        <v>0</v>
      </c>
      <c r="AC317" s="401">
        <v>0</v>
      </c>
      <c r="AD317" s="401">
        <v>0</v>
      </c>
      <c r="AE317" s="401">
        <v>0</v>
      </c>
      <c r="AF317" s="401">
        <v>0</v>
      </c>
      <c r="AG317" s="401">
        <v>0</v>
      </c>
      <c r="AH317" s="401">
        <v>0</v>
      </c>
      <c r="AI317" s="401">
        <v>2439</v>
      </c>
      <c r="AJ317" s="401">
        <v>0</v>
      </c>
      <c r="AK317" s="401">
        <v>0</v>
      </c>
      <c r="AL317" s="401">
        <v>0</v>
      </c>
      <c r="AM317" s="401">
        <v>0</v>
      </c>
      <c r="AN317" s="401">
        <v>0</v>
      </c>
      <c r="AO317" s="401">
        <v>200</v>
      </c>
      <c r="AP317" s="401">
        <v>0</v>
      </c>
      <c r="AQ317" s="401">
        <v>0</v>
      </c>
      <c r="AR317" s="401">
        <v>0</v>
      </c>
      <c r="AS317" s="401">
        <v>0</v>
      </c>
      <c r="AT317" s="401">
        <v>0</v>
      </c>
      <c r="AU317" s="401">
        <v>0</v>
      </c>
      <c r="AV317" s="401">
        <v>0</v>
      </c>
      <c r="AW317" s="401">
        <v>0</v>
      </c>
      <c r="AX317" s="401">
        <v>400</v>
      </c>
      <c r="AY317" s="401">
        <v>0</v>
      </c>
      <c r="AZ317" s="401">
        <v>0</v>
      </c>
      <c r="BA317" s="401">
        <v>0</v>
      </c>
      <c r="BB317" s="401">
        <v>0</v>
      </c>
      <c r="BC317" s="401">
        <v>0</v>
      </c>
      <c r="BD317" s="401">
        <v>0</v>
      </c>
      <c r="BE317" s="401">
        <v>0</v>
      </c>
      <c r="BF317" s="401">
        <v>0</v>
      </c>
      <c r="BG317" s="401">
        <v>0</v>
      </c>
      <c r="BH317" s="401">
        <v>0</v>
      </c>
      <c r="BI317" s="401">
        <v>0</v>
      </c>
      <c r="BJ317" s="401">
        <v>0</v>
      </c>
      <c r="BK317" s="401">
        <v>0</v>
      </c>
      <c r="BL317" s="401">
        <v>0</v>
      </c>
      <c r="BM317" s="401">
        <v>0</v>
      </c>
      <c r="BN317" s="401">
        <v>0</v>
      </c>
      <c r="BO317" s="401">
        <v>0</v>
      </c>
      <c r="BP317" s="401">
        <v>501</v>
      </c>
      <c r="BQ317" s="401">
        <v>0</v>
      </c>
      <c r="BR317" s="401">
        <v>0</v>
      </c>
      <c r="BS317" s="401">
        <v>0</v>
      </c>
      <c r="BT317" s="401">
        <v>0</v>
      </c>
      <c r="BU317" s="401">
        <v>0</v>
      </c>
      <c r="BV317" s="401">
        <v>0</v>
      </c>
      <c r="BW317" s="401">
        <v>0</v>
      </c>
      <c r="BX317" s="401">
        <v>0</v>
      </c>
      <c r="BY317" s="401">
        <v>0</v>
      </c>
      <c r="BZ317" s="401">
        <v>0</v>
      </c>
      <c r="CA317" s="401">
        <v>0</v>
      </c>
      <c r="CB317" s="401">
        <v>0</v>
      </c>
      <c r="CC317" s="401">
        <v>0</v>
      </c>
      <c r="CD317" s="401">
        <v>0</v>
      </c>
      <c r="CE317" s="401">
        <v>0</v>
      </c>
      <c r="CF317" s="401">
        <v>0</v>
      </c>
      <c r="CG317" s="401">
        <v>0</v>
      </c>
      <c r="CH317" s="401">
        <v>3181</v>
      </c>
      <c r="CI317" s="401">
        <v>0</v>
      </c>
      <c r="CJ317" s="401">
        <v>0</v>
      </c>
      <c r="CK317" s="401">
        <v>0</v>
      </c>
      <c r="CL317" s="401">
        <v>0</v>
      </c>
      <c r="CM317" s="401">
        <v>0</v>
      </c>
      <c r="CN317" s="401">
        <v>0</v>
      </c>
      <c r="CO317" s="401">
        <v>0</v>
      </c>
      <c r="CP317" s="401">
        <v>0</v>
      </c>
      <c r="CQ317" s="401">
        <v>0</v>
      </c>
      <c r="CR317" s="401">
        <v>0</v>
      </c>
      <c r="CS317" s="401">
        <v>0</v>
      </c>
      <c r="CT317" s="401">
        <v>6793</v>
      </c>
      <c r="CU317" s="401">
        <v>0</v>
      </c>
      <c r="CV317" s="401">
        <v>0</v>
      </c>
      <c r="CW317" s="401">
        <v>6754</v>
      </c>
      <c r="CX317" s="401">
        <v>0</v>
      </c>
      <c r="CY317" s="401">
        <v>0</v>
      </c>
      <c r="CZ317" s="401">
        <v>1827</v>
      </c>
      <c r="DA317" s="401">
        <v>0</v>
      </c>
      <c r="DB317" s="401">
        <v>0</v>
      </c>
      <c r="DC317" s="401">
        <v>0</v>
      </c>
      <c r="DD317" s="401">
        <v>0</v>
      </c>
      <c r="DE317" s="401">
        <v>0</v>
      </c>
      <c r="DF317" s="401">
        <v>3025</v>
      </c>
      <c r="DG317" s="401">
        <v>0</v>
      </c>
      <c r="DH317" s="401">
        <v>5000</v>
      </c>
      <c r="DI317" s="401">
        <v>6192</v>
      </c>
      <c r="DJ317" s="401">
        <v>0</v>
      </c>
      <c r="DK317" s="401">
        <v>0</v>
      </c>
      <c r="DL317" s="401">
        <v>6878</v>
      </c>
      <c r="DM317" s="401">
        <v>0</v>
      </c>
      <c r="DN317" s="401">
        <v>0</v>
      </c>
      <c r="DO317" s="401">
        <v>0</v>
      </c>
      <c r="DP317" s="401">
        <v>0</v>
      </c>
      <c r="DQ317" s="401">
        <v>0</v>
      </c>
      <c r="DR317" s="401">
        <v>50203</v>
      </c>
      <c r="DS317" s="401">
        <v>195</v>
      </c>
      <c r="DT317" s="401">
        <v>3560</v>
      </c>
      <c r="DU317" s="401">
        <v>72808</v>
      </c>
      <c r="DV317" s="401">
        <v>4214</v>
      </c>
      <c r="DW317" s="401">
        <v>679019</v>
      </c>
      <c r="DX317" s="401">
        <v>56091</v>
      </c>
      <c r="DY317" s="401">
        <v>467756</v>
      </c>
      <c r="DZ317" s="401">
        <v>-16</v>
      </c>
      <c r="EA317" s="401">
        <v>79517</v>
      </c>
      <c r="EB317" s="401">
        <v>-2145</v>
      </c>
      <c r="EC317" s="401">
        <v>115851</v>
      </c>
      <c r="ED317" s="401">
        <v>-162434</v>
      </c>
      <c r="EE317" s="401">
        <v>547273</v>
      </c>
      <c r="EF317" s="401">
        <v>-2161</v>
      </c>
      <c r="EG317" s="401">
        <v>547273</v>
      </c>
      <c r="EH317" s="401">
        <v>-2161</v>
      </c>
      <c r="EI317" s="401">
        <v>903182</v>
      </c>
      <c r="EJ317" s="401">
        <v>257424</v>
      </c>
    </row>
    <row r="318" spans="1:140" x14ac:dyDescent="0.35">
      <c r="A318" s="398" t="s">
        <v>2212</v>
      </c>
      <c r="B318" s="401">
        <v>22125</v>
      </c>
      <c r="C318" s="401">
        <v>0</v>
      </c>
      <c r="D318" s="401">
        <v>0</v>
      </c>
      <c r="E318" s="401">
        <v>22367</v>
      </c>
      <c r="F318" s="401">
        <v>0</v>
      </c>
      <c r="G318" s="401">
        <v>0</v>
      </c>
      <c r="H318" s="401">
        <v>2300</v>
      </c>
      <c r="I318" s="401">
        <v>0</v>
      </c>
      <c r="J318" s="401">
        <v>0</v>
      </c>
      <c r="K318" s="401">
        <v>860</v>
      </c>
      <c r="L318" s="401">
        <v>0</v>
      </c>
      <c r="M318" s="401">
        <v>0</v>
      </c>
      <c r="N318" s="401">
        <v>100279</v>
      </c>
      <c r="O318" s="401">
        <v>0</v>
      </c>
      <c r="P318" s="401">
        <v>0</v>
      </c>
      <c r="Q318" s="401">
        <v>0</v>
      </c>
      <c r="R318" s="401">
        <v>0</v>
      </c>
      <c r="S318" s="401">
        <v>0</v>
      </c>
      <c r="T318" s="401">
        <v>0</v>
      </c>
      <c r="U318" s="401">
        <v>0</v>
      </c>
      <c r="V318" s="401">
        <v>0</v>
      </c>
      <c r="W318" s="401">
        <v>4133</v>
      </c>
      <c r="X318" s="401">
        <v>0</v>
      </c>
      <c r="Y318" s="401">
        <v>0</v>
      </c>
      <c r="Z318" s="401">
        <v>0</v>
      </c>
      <c r="AA318" s="401">
        <v>0</v>
      </c>
      <c r="AB318" s="401">
        <v>0</v>
      </c>
      <c r="AC318" s="401">
        <v>0</v>
      </c>
      <c r="AD318" s="401">
        <v>0</v>
      </c>
      <c r="AE318" s="401">
        <v>0</v>
      </c>
      <c r="AF318" s="401">
        <v>0</v>
      </c>
      <c r="AG318" s="401">
        <v>0</v>
      </c>
      <c r="AH318" s="401">
        <v>0</v>
      </c>
      <c r="AI318" s="401">
        <v>5518</v>
      </c>
      <c r="AJ318" s="401">
        <v>0</v>
      </c>
      <c r="AK318" s="401">
        <v>0</v>
      </c>
      <c r="AL318" s="401">
        <v>700</v>
      </c>
      <c r="AM318" s="401">
        <v>0</v>
      </c>
      <c r="AN318" s="401">
        <v>0</v>
      </c>
      <c r="AO318" s="401">
        <v>0</v>
      </c>
      <c r="AP318" s="401">
        <v>0</v>
      </c>
      <c r="AQ318" s="401">
        <v>0</v>
      </c>
      <c r="AR318" s="401">
        <v>153</v>
      </c>
      <c r="AS318" s="401">
        <v>0</v>
      </c>
      <c r="AT318" s="401">
        <v>0</v>
      </c>
      <c r="AU318" s="401">
        <v>0</v>
      </c>
      <c r="AV318" s="401">
        <v>0</v>
      </c>
      <c r="AW318" s="401">
        <v>0</v>
      </c>
      <c r="AX318" s="401">
        <v>23</v>
      </c>
      <c r="AY318" s="401">
        <v>0</v>
      </c>
      <c r="AZ318" s="401">
        <v>0</v>
      </c>
      <c r="BA318" s="401">
        <v>972</v>
      </c>
      <c r="BB318" s="401">
        <v>0</v>
      </c>
      <c r="BC318" s="401">
        <v>0</v>
      </c>
      <c r="BD318" s="401">
        <v>191</v>
      </c>
      <c r="BE318" s="401">
        <v>0</v>
      </c>
      <c r="BF318" s="401">
        <v>0</v>
      </c>
      <c r="BG318" s="401">
        <v>0</v>
      </c>
      <c r="BH318" s="401">
        <v>0</v>
      </c>
      <c r="BI318" s="401">
        <v>0</v>
      </c>
      <c r="BJ318" s="401">
        <v>0</v>
      </c>
      <c r="BK318" s="401">
        <v>0</v>
      </c>
      <c r="BL318" s="401">
        <v>0</v>
      </c>
      <c r="BM318" s="401">
        <v>0</v>
      </c>
      <c r="BN318" s="401">
        <v>0</v>
      </c>
      <c r="BO318" s="401">
        <v>0</v>
      </c>
      <c r="BP318" s="401">
        <v>260</v>
      </c>
      <c r="BQ318" s="401">
        <v>0</v>
      </c>
      <c r="BR318" s="401">
        <v>0</v>
      </c>
      <c r="BS318" s="401">
        <v>0</v>
      </c>
      <c r="BT318" s="401">
        <v>0</v>
      </c>
      <c r="BU318" s="401">
        <v>1999</v>
      </c>
      <c r="BV318" s="401">
        <v>0</v>
      </c>
      <c r="BW318" s="401">
        <v>0</v>
      </c>
      <c r="BX318" s="401">
        <v>0</v>
      </c>
      <c r="BY318" s="401">
        <v>0</v>
      </c>
      <c r="BZ318" s="401">
        <v>0</v>
      </c>
      <c r="CA318" s="401">
        <v>0</v>
      </c>
      <c r="CB318" s="401">
        <v>0</v>
      </c>
      <c r="CC318" s="401">
        <v>0</v>
      </c>
      <c r="CD318" s="401">
        <v>0</v>
      </c>
      <c r="CE318" s="401">
        <v>0</v>
      </c>
      <c r="CF318" s="401">
        <v>0</v>
      </c>
      <c r="CG318" s="401">
        <v>0</v>
      </c>
      <c r="CH318" s="401">
        <v>26</v>
      </c>
      <c r="CI318" s="401">
        <v>0</v>
      </c>
      <c r="CJ318" s="401">
        <v>5700</v>
      </c>
      <c r="CK318" s="401">
        <v>0</v>
      </c>
      <c r="CL318" s="401">
        <v>0</v>
      </c>
      <c r="CM318" s="401">
        <v>0</v>
      </c>
      <c r="CN318" s="401">
        <v>0</v>
      </c>
      <c r="CO318" s="401">
        <v>0</v>
      </c>
      <c r="CP318" s="401">
        <v>0</v>
      </c>
      <c r="CQ318" s="401">
        <v>0</v>
      </c>
      <c r="CR318" s="401">
        <v>0</v>
      </c>
      <c r="CS318" s="401">
        <v>0</v>
      </c>
      <c r="CT318" s="401">
        <v>419</v>
      </c>
      <c r="CU318" s="401">
        <v>0</v>
      </c>
      <c r="CV318" s="401">
        <v>0</v>
      </c>
      <c r="CW318" s="401">
        <v>8543</v>
      </c>
      <c r="CX318" s="401">
        <v>0</v>
      </c>
      <c r="CY318" s="401">
        <v>0</v>
      </c>
      <c r="CZ318" s="401">
        <v>732</v>
      </c>
      <c r="DA318" s="401">
        <v>0</v>
      </c>
      <c r="DB318" s="401">
        <v>0</v>
      </c>
      <c r="DC318" s="401">
        <v>0</v>
      </c>
      <c r="DD318" s="401">
        <v>0</v>
      </c>
      <c r="DE318" s="401">
        <v>0</v>
      </c>
      <c r="DF318" s="401">
        <v>0</v>
      </c>
      <c r="DG318" s="401">
        <v>0</v>
      </c>
      <c r="DH318" s="401">
        <v>0</v>
      </c>
      <c r="DI318" s="401">
        <v>6479</v>
      </c>
      <c r="DJ318" s="401">
        <v>0</v>
      </c>
      <c r="DK318" s="401">
        <v>8594</v>
      </c>
      <c r="DL318" s="401">
        <v>0</v>
      </c>
      <c r="DM318" s="401">
        <v>0</v>
      </c>
      <c r="DN318" s="401">
        <v>0</v>
      </c>
      <c r="DO318" s="401">
        <v>139</v>
      </c>
      <c r="DP318" s="401">
        <v>0</v>
      </c>
      <c r="DQ318" s="401">
        <v>0</v>
      </c>
      <c r="DR318" s="401">
        <v>115548.7</v>
      </c>
      <c r="DS318" s="401">
        <v>10593.38</v>
      </c>
      <c r="DT318" s="401">
        <v>3234</v>
      </c>
      <c r="DU318" s="401">
        <v>46843</v>
      </c>
      <c r="DV318" s="401">
        <v>0</v>
      </c>
      <c r="DW318" s="401">
        <v>895788</v>
      </c>
      <c r="DX318" s="401">
        <v>22147</v>
      </c>
      <c r="DY318" s="401">
        <v>590100</v>
      </c>
      <c r="DZ318" s="401">
        <v>33600</v>
      </c>
      <c r="EA318" s="401">
        <v>124200</v>
      </c>
      <c r="EB318" s="401">
        <v>-10300</v>
      </c>
      <c r="EC318" s="401">
        <v>10000</v>
      </c>
      <c r="ED318" s="401">
        <v>-53000</v>
      </c>
      <c r="EE318" s="401">
        <v>714300</v>
      </c>
      <c r="EF318" s="401">
        <v>23300</v>
      </c>
      <c r="EG318" s="401">
        <v>714300</v>
      </c>
      <c r="EH318" s="401">
        <v>13300</v>
      </c>
      <c r="EI318" s="401">
        <v>765200</v>
      </c>
      <c r="EJ318" s="401">
        <v>37400</v>
      </c>
    </row>
    <row r="319" spans="1:140" x14ac:dyDescent="0.35">
      <c r="A319" s="398" t="s">
        <v>2388</v>
      </c>
      <c r="B319" s="401">
        <v>0</v>
      </c>
      <c r="C319" s="401">
        <v>0</v>
      </c>
      <c r="D319" s="401">
        <v>0</v>
      </c>
      <c r="E319" s="401">
        <v>0</v>
      </c>
      <c r="F319" s="401">
        <v>0</v>
      </c>
      <c r="G319" s="401">
        <v>0</v>
      </c>
      <c r="H319" s="401">
        <v>0</v>
      </c>
      <c r="I319" s="401">
        <v>0</v>
      </c>
      <c r="J319" s="401">
        <v>0</v>
      </c>
      <c r="K319" s="401">
        <v>0</v>
      </c>
      <c r="L319" s="401">
        <v>0</v>
      </c>
      <c r="M319" s="401">
        <v>0</v>
      </c>
      <c r="N319" s="401">
        <v>305998.90000000002</v>
      </c>
      <c r="O319" s="401">
        <v>0</v>
      </c>
      <c r="P319" s="401">
        <v>0</v>
      </c>
      <c r="Q319" s="401">
        <v>0</v>
      </c>
      <c r="R319" s="401">
        <v>0</v>
      </c>
      <c r="S319" s="401">
        <v>0</v>
      </c>
      <c r="T319" s="401">
        <v>0</v>
      </c>
      <c r="U319" s="401">
        <v>0</v>
      </c>
      <c r="V319" s="401">
        <v>0</v>
      </c>
      <c r="W319" s="401">
        <v>56343</v>
      </c>
      <c r="X319" s="401">
        <v>1236897</v>
      </c>
      <c r="Y319" s="401">
        <v>93721</v>
      </c>
      <c r="Z319" s="401">
        <v>0</v>
      </c>
      <c r="AA319" s="401">
        <v>0</v>
      </c>
      <c r="AB319" s="401">
        <v>0</v>
      </c>
      <c r="AC319" s="401">
        <v>0</v>
      </c>
      <c r="AD319" s="401">
        <v>0</v>
      </c>
      <c r="AE319" s="401">
        <v>0</v>
      </c>
      <c r="AF319" s="401">
        <v>0</v>
      </c>
      <c r="AG319" s="401">
        <v>0</v>
      </c>
      <c r="AH319" s="401">
        <v>0</v>
      </c>
      <c r="AI319" s="401">
        <v>0</v>
      </c>
      <c r="AJ319" s="401">
        <v>0</v>
      </c>
      <c r="AK319" s="401">
        <v>0</v>
      </c>
      <c r="AL319" s="401">
        <v>0</v>
      </c>
      <c r="AM319" s="401">
        <v>0</v>
      </c>
      <c r="AN319" s="401">
        <v>0</v>
      </c>
      <c r="AO319" s="401">
        <v>0</v>
      </c>
      <c r="AP319" s="401">
        <v>1284508</v>
      </c>
      <c r="AQ319" s="401">
        <v>0</v>
      </c>
      <c r="AR319" s="401">
        <v>0</v>
      </c>
      <c r="AS319" s="401">
        <v>500</v>
      </c>
      <c r="AT319" s="401">
        <v>0</v>
      </c>
      <c r="AU319" s="401">
        <v>0</v>
      </c>
      <c r="AV319" s="401">
        <v>0</v>
      </c>
      <c r="AW319" s="401">
        <v>0</v>
      </c>
      <c r="AX319" s="401">
        <v>0</v>
      </c>
      <c r="AY319" s="401">
        <v>0</v>
      </c>
      <c r="AZ319" s="401">
        <v>0</v>
      </c>
      <c r="BA319" s="401">
        <v>0</v>
      </c>
      <c r="BB319" s="401">
        <v>0</v>
      </c>
      <c r="BC319" s="401">
        <v>0</v>
      </c>
      <c r="BD319" s="401">
        <v>0</v>
      </c>
      <c r="BE319" s="401">
        <v>0</v>
      </c>
      <c r="BF319" s="401">
        <v>0</v>
      </c>
      <c r="BG319" s="401">
        <v>0</v>
      </c>
      <c r="BH319" s="401">
        <v>0</v>
      </c>
      <c r="BI319" s="401">
        <v>0</v>
      </c>
      <c r="BJ319" s="401">
        <v>0</v>
      </c>
      <c r="BK319" s="401">
        <v>0</v>
      </c>
      <c r="BL319" s="401">
        <v>0</v>
      </c>
      <c r="BM319" s="401">
        <v>0</v>
      </c>
      <c r="BN319" s="401">
        <v>0</v>
      </c>
      <c r="BO319" s="401">
        <v>0</v>
      </c>
      <c r="BP319" s="401">
        <v>0</v>
      </c>
      <c r="BQ319" s="401">
        <v>0</v>
      </c>
      <c r="BR319" s="401">
        <v>0</v>
      </c>
      <c r="BS319" s="401">
        <v>0</v>
      </c>
      <c r="BT319" s="401">
        <v>0</v>
      </c>
      <c r="BU319" s="401">
        <v>0</v>
      </c>
      <c r="BV319" s="401">
        <v>0</v>
      </c>
      <c r="BW319" s="401">
        <v>0</v>
      </c>
      <c r="BX319" s="401">
        <v>0</v>
      </c>
      <c r="BY319" s="401">
        <v>0</v>
      </c>
      <c r="BZ319" s="401">
        <v>0</v>
      </c>
      <c r="CA319" s="401">
        <v>0</v>
      </c>
      <c r="CB319" s="401">
        <v>0</v>
      </c>
      <c r="CC319" s="401">
        <v>0</v>
      </c>
      <c r="CD319" s="401">
        <v>0</v>
      </c>
      <c r="CE319" s="401">
        <v>0</v>
      </c>
      <c r="CF319" s="401">
        <v>0</v>
      </c>
      <c r="CG319" s="401">
        <v>0</v>
      </c>
      <c r="CH319" s="401">
        <v>0</v>
      </c>
      <c r="CI319" s="401">
        <v>0</v>
      </c>
      <c r="CJ319" s="401">
        <v>0</v>
      </c>
      <c r="CK319" s="401">
        <v>0</v>
      </c>
      <c r="CL319" s="401">
        <v>0</v>
      </c>
      <c r="CM319" s="401">
        <v>0</v>
      </c>
      <c r="CN319" s="401">
        <v>0</v>
      </c>
      <c r="CO319" s="401">
        <v>0</v>
      </c>
      <c r="CP319" s="401">
        <v>0</v>
      </c>
      <c r="CQ319" s="401">
        <v>0</v>
      </c>
      <c r="CR319" s="401">
        <v>0</v>
      </c>
      <c r="CS319" s="401">
        <v>0</v>
      </c>
      <c r="CT319" s="401">
        <v>0</v>
      </c>
      <c r="CU319" s="401">
        <v>11300</v>
      </c>
      <c r="CV319" s="401">
        <v>0</v>
      </c>
      <c r="CW319" s="401">
        <v>152572</v>
      </c>
      <c r="CX319" s="401">
        <v>161911</v>
      </c>
      <c r="CY319" s="401">
        <v>18827</v>
      </c>
      <c r="CZ319" s="401">
        <v>0</v>
      </c>
      <c r="DA319" s="401">
        <v>0</v>
      </c>
      <c r="DB319" s="401">
        <v>0</v>
      </c>
      <c r="DC319" s="401">
        <v>340500</v>
      </c>
      <c r="DD319" s="401">
        <v>0</v>
      </c>
      <c r="DE319" s="401">
        <v>11900</v>
      </c>
      <c r="DF319" s="401">
        <v>29270</v>
      </c>
      <c r="DG319" s="401">
        <v>0</v>
      </c>
      <c r="DH319" s="401">
        <v>0</v>
      </c>
      <c r="DI319" s="401">
        <v>12340</v>
      </c>
      <c r="DJ319" s="401">
        <v>0</v>
      </c>
      <c r="DK319" s="401">
        <v>0</v>
      </c>
      <c r="DL319" s="401">
        <v>36000</v>
      </c>
      <c r="DM319" s="401">
        <v>0</v>
      </c>
      <c r="DN319" s="401">
        <v>0</v>
      </c>
      <c r="DO319" s="401">
        <v>0</v>
      </c>
      <c r="DP319" s="401">
        <v>0</v>
      </c>
      <c r="DQ319" s="401">
        <v>0</v>
      </c>
      <c r="DR319" s="401">
        <v>1671035</v>
      </c>
      <c r="DS319" s="401">
        <v>152344</v>
      </c>
      <c r="DT319" s="401">
        <v>903341</v>
      </c>
      <c r="DU319" s="401">
        <v>901420</v>
      </c>
      <c r="DV319" s="401">
        <v>0</v>
      </c>
      <c r="DW319" s="401">
        <v>22554492.287999999</v>
      </c>
      <c r="DX319" s="401">
        <v>889101.91113999998</v>
      </c>
      <c r="DY319" s="401">
        <v>20273425.076000001</v>
      </c>
      <c r="DZ319" s="401">
        <v>551845.35595</v>
      </c>
      <c r="EA319" s="401">
        <v>1810248.2352</v>
      </c>
      <c r="EB319" s="401">
        <v>1320497.2352</v>
      </c>
      <c r="EC319" s="401">
        <v>3294364.5885000001</v>
      </c>
      <c r="ED319" s="401">
        <v>-496336.05670000002</v>
      </c>
      <c r="EE319" s="401">
        <v>22083673.311000001</v>
      </c>
      <c r="EF319" s="401">
        <v>1872342.5911999999</v>
      </c>
      <c r="EG319" s="401">
        <v>23047373.311000001</v>
      </c>
      <c r="EH319" s="401">
        <v>1124540.5911999999</v>
      </c>
      <c r="EI319" s="401">
        <v>24875241.769000001</v>
      </c>
      <c r="EJ319" s="401">
        <v>1169509.7685</v>
      </c>
    </row>
    <row r="320" spans="1:140" x14ac:dyDescent="0.35">
      <c r="A320" s="398" t="s">
        <v>1235</v>
      </c>
      <c r="B320" s="401">
        <v>0</v>
      </c>
      <c r="C320" s="401">
        <v>0</v>
      </c>
      <c r="D320" s="401">
        <v>0</v>
      </c>
      <c r="E320" s="401">
        <v>0</v>
      </c>
      <c r="F320" s="401">
        <v>0</v>
      </c>
      <c r="G320" s="401">
        <v>0</v>
      </c>
      <c r="H320" s="401">
        <v>0</v>
      </c>
      <c r="I320" s="401">
        <v>0</v>
      </c>
      <c r="J320" s="401">
        <v>0</v>
      </c>
      <c r="K320" s="401">
        <v>0</v>
      </c>
      <c r="L320" s="401">
        <v>0</v>
      </c>
      <c r="M320" s="401">
        <v>0</v>
      </c>
      <c r="N320" s="401">
        <v>0</v>
      </c>
      <c r="O320" s="401">
        <v>0</v>
      </c>
      <c r="P320" s="401">
        <v>0</v>
      </c>
      <c r="Q320" s="401">
        <v>0</v>
      </c>
      <c r="R320" s="401">
        <v>0</v>
      </c>
      <c r="S320" s="401">
        <v>0</v>
      </c>
      <c r="T320" s="401">
        <v>0</v>
      </c>
      <c r="U320" s="401">
        <v>0</v>
      </c>
      <c r="V320" s="401">
        <v>0</v>
      </c>
      <c r="W320" s="401">
        <v>0</v>
      </c>
      <c r="X320" s="401">
        <v>0</v>
      </c>
      <c r="Y320" s="401">
        <v>0</v>
      </c>
      <c r="Z320" s="401">
        <v>0</v>
      </c>
      <c r="AA320" s="401">
        <v>0</v>
      </c>
      <c r="AB320" s="401">
        <v>0</v>
      </c>
      <c r="AC320" s="401">
        <v>0</v>
      </c>
      <c r="AD320" s="401">
        <v>0</v>
      </c>
      <c r="AE320" s="401">
        <v>0</v>
      </c>
      <c r="AF320" s="401">
        <v>0</v>
      </c>
      <c r="AG320" s="401">
        <v>0</v>
      </c>
      <c r="AH320" s="401">
        <v>0</v>
      </c>
      <c r="AI320" s="401">
        <v>0</v>
      </c>
      <c r="AJ320" s="401">
        <v>0</v>
      </c>
      <c r="AK320" s="401">
        <v>0</v>
      </c>
      <c r="AL320" s="401">
        <v>0</v>
      </c>
      <c r="AM320" s="401">
        <v>0</v>
      </c>
      <c r="AN320" s="401">
        <v>0</v>
      </c>
      <c r="AO320" s="401">
        <v>0</v>
      </c>
      <c r="AP320" s="401">
        <v>0</v>
      </c>
      <c r="AQ320" s="401">
        <v>0</v>
      </c>
      <c r="AR320" s="401">
        <v>0</v>
      </c>
      <c r="AS320" s="401">
        <v>0</v>
      </c>
      <c r="AT320" s="401">
        <v>0</v>
      </c>
      <c r="AU320" s="401">
        <v>0</v>
      </c>
      <c r="AV320" s="401">
        <v>0</v>
      </c>
      <c r="AW320" s="401">
        <v>0</v>
      </c>
      <c r="AX320" s="401">
        <v>0</v>
      </c>
      <c r="AY320" s="401">
        <v>0</v>
      </c>
      <c r="AZ320" s="401">
        <v>0</v>
      </c>
      <c r="BA320" s="401">
        <v>0</v>
      </c>
      <c r="BB320" s="401">
        <v>0</v>
      </c>
      <c r="BC320" s="401">
        <v>0</v>
      </c>
      <c r="BD320" s="401">
        <v>0</v>
      </c>
      <c r="BE320" s="401">
        <v>0</v>
      </c>
      <c r="BF320" s="401">
        <v>0</v>
      </c>
      <c r="BG320" s="401">
        <v>0</v>
      </c>
      <c r="BH320" s="401">
        <v>0</v>
      </c>
      <c r="BI320" s="401">
        <v>0</v>
      </c>
      <c r="BJ320" s="401">
        <v>0</v>
      </c>
      <c r="BK320" s="401">
        <v>0</v>
      </c>
      <c r="BL320" s="401">
        <v>0</v>
      </c>
      <c r="BM320" s="401">
        <v>0</v>
      </c>
      <c r="BN320" s="401">
        <v>0</v>
      </c>
      <c r="BO320" s="401">
        <v>0</v>
      </c>
      <c r="BP320" s="401">
        <v>0</v>
      </c>
      <c r="BQ320" s="401">
        <v>0</v>
      </c>
      <c r="BR320" s="401">
        <v>0</v>
      </c>
      <c r="BS320" s="401">
        <v>0</v>
      </c>
      <c r="BT320" s="401">
        <v>0</v>
      </c>
      <c r="BU320" s="401">
        <v>0</v>
      </c>
      <c r="BV320" s="401">
        <v>0</v>
      </c>
      <c r="BW320" s="401">
        <v>0</v>
      </c>
      <c r="BX320" s="401">
        <v>0</v>
      </c>
      <c r="BY320" s="401">
        <v>0</v>
      </c>
      <c r="BZ320" s="401">
        <v>0</v>
      </c>
      <c r="CA320" s="401">
        <v>0</v>
      </c>
      <c r="CB320" s="401">
        <v>0</v>
      </c>
      <c r="CC320" s="401">
        <v>0</v>
      </c>
      <c r="CD320" s="401">
        <v>0</v>
      </c>
      <c r="CE320" s="401">
        <v>0</v>
      </c>
      <c r="CF320" s="401">
        <v>0</v>
      </c>
      <c r="CG320" s="401">
        <v>0</v>
      </c>
      <c r="CH320" s="401">
        <v>0</v>
      </c>
      <c r="CI320" s="401">
        <v>0</v>
      </c>
      <c r="CJ320" s="401">
        <v>0</v>
      </c>
      <c r="CK320" s="401">
        <v>0</v>
      </c>
      <c r="CL320" s="401">
        <v>0</v>
      </c>
      <c r="CM320" s="401">
        <v>0</v>
      </c>
      <c r="CN320" s="401">
        <v>0</v>
      </c>
      <c r="CO320" s="401">
        <v>0</v>
      </c>
      <c r="CP320" s="401">
        <v>0</v>
      </c>
      <c r="CQ320" s="401">
        <v>0</v>
      </c>
      <c r="CR320" s="401">
        <v>0</v>
      </c>
      <c r="CS320" s="401">
        <v>0</v>
      </c>
      <c r="CT320" s="401">
        <v>0</v>
      </c>
      <c r="CU320" s="401">
        <v>0</v>
      </c>
      <c r="CV320" s="401">
        <v>0</v>
      </c>
      <c r="CW320" s="401">
        <v>0</v>
      </c>
      <c r="CX320" s="401">
        <v>0</v>
      </c>
      <c r="CY320" s="401">
        <v>0</v>
      </c>
      <c r="CZ320" s="401">
        <v>0</v>
      </c>
      <c r="DA320" s="401">
        <v>0</v>
      </c>
      <c r="DB320" s="401">
        <v>0</v>
      </c>
      <c r="DC320" s="401">
        <v>6547</v>
      </c>
      <c r="DD320" s="401">
        <v>0</v>
      </c>
      <c r="DE320" s="401">
        <v>0</v>
      </c>
      <c r="DF320" s="401">
        <v>0</v>
      </c>
      <c r="DG320" s="401">
        <v>0</v>
      </c>
      <c r="DH320" s="401">
        <v>0</v>
      </c>
      <c r="DI320" s="401">
        <v>0</v>
      </c>
      <c r="DJ320" s="401">
        <v>0</v>
      </c>
      <c r="DK320" s="401">
        <v>0</v>
      </c>
      <c r="DL320" s="401">
        <v>0</v>
      </c>
      <c r="DM320" s="401">
        <v>0</v>
      </c>
      <c r="DN320" s="401">
        <v>0</v>
      </c>
      <c r="DO320" s="401">
        <v>0</v>
      </c>
      <c r="DP320" s="401">
        <v>0</v>
      </c>
      <c r="DQ320" s="401">
        <v>0</v>
      </c>
      <c r="DR320" s="401">
        <v>0</v>
      </c>
      <c r="DS320" s="401">
        <v>678</v>
      </c>
      <c r="DT320" s="401">
        <v>2136</v>
      </c>
      <c r="DU320" s="401">
        <v>3733</v>
      </c>
      <c r="DV320" s="401">
        <v>0</v>
      </c>
      <c r="DW320" s="401">
        <v>23839</v>
      </c>
      <c r="DX320" s="401">
        <v>3020</v>
      </c>
      <c r="DY320" s="401">
        <v>0</v>
      </c>
      <c r="DZ320" s="401">
        <v>0</v>
      </c>
      <c r="EA320" s="401">
        <v>3402</v>
      </c>
      <c r="EB320" s="401">
        <v>-299</v>
      </c>
      <c r="EC320" s="401">
        <v>4000</v>
      </c>
      <c r="ED320" s="401">
        <v>-2756</v>
      </c>
      <c r="EE320" s="401">
        <v>3402</v>
      </c>
      <c r="EF320" s="401">
        <v>-299</v>
      </c>
      <c r="EG320" s="401">
        <v>0</v>
      </c>
      <c r="EH320" s="401">
        <v>0</v>
      </c>
      <c r="EI320" s="401">
        <v>0</v>
      </c>
      <c r="EJ320" s="401">
        <v>0</v>
      </c>
    </row>
    <row r="321" spans="1:140" x14ac:dyDescent="0.35">
      <c r="A321" s="398" t="s">
        <v>1574</v>
      </c>
      <c r="B321" s="401">
        <v>0</v>
      </c>
      <c r="C321" s="401">
        <v>0</v>
      </c>
      <c r="D321" s="401">
        <v>0</v>
      </c>
      <c r="E321" s="401">
        <v>0</v>
      </c>
      <c r="F321" s="401">
        <v>0</v>
      </c>
      <c r="G321" s="401">
        <v>0</v>
      </c>
      <c r="H321" s="401">
        <v>0</v>
      </c>
      <c r="I321" s="401">
        <v>0</v>
      </c>
      <c r="J321" s="401">
        <v>0</v>
      </c>
      <c r="K321" s="401">
        <v>0</v>
      </c>
      <c r="L321" s="401">
        <v>0</v>
      </c>
      <c r="M321" s="401">
        <v>0</v>
      </c>
      <c r="N321" s="401">
        <v>0</v>
      </c>
      <c r="O321" s="401">
        <v>0</v>
      </c>
      <c r="P321" s="401">
        <v>0</v>
      </c>
      <c r="Q321" s="401">
        <v>0</v>
      </c>
      <c r="R321" s="401">
        <v>0</v>
      </c>
      <c r="S321" s="401">
        <v>0</v>
      </c>
      <c r="T321" s="401">
        <v>0</v>
      </c>
      <c r="U321" s="401">
        <v>0</v>
      </c>
      <c r="V321" s="401">
        <v>0</v>
      </c>
      <c r="W321" s="401">
        <v>0</v>
      </c>
      <c r="X321" s="401">
        <v>0</v>
      </c>
      <c r="Y321" s="401">
        <v>0</v>
      </c>
      <c r="Z321" s="401">
        <v>0</v>
      </c>
      <c r="AA321" s="401">
        <v>0</v>
      </c>
      <c r="AB321" s="401">
        <v>0</v>
      </c>
      <c r="AC321" s="401">
        <v>0</v>
      </c>
      <c r="AD321" s="401">
        <v>0</v>
      </c>
      <c r="AE321" s="401">
        <v>0</v>
      </c>
      <c r="AF321" s="401">
        <v>0</v>
      </c>
      <c r="AG321" s="401">
        <v>0</v>
      </c>
      <c r="AH321" s="401">
        <v>0</v>
      </c>
      <c r="AI321" s="401">
        <v>0</v>
      </c>
      <c r="AJ321" s="401">
        <v>0</v>
      </c>
      <c r="AK321" s="401">
        <v>0</v>
      </c>
      <c r="AL321" s="401">
        <v>0</v>
      </c>
      <c r="AM321" s="401">
        <v>0</v>
      </c>
      <c r="AN321" s="401">
        <v>0</v>
      </c>
      <c r="AO321" s="401">
        <v>0</v>
      </c>
      <c r="AP321" s="401">
        <v>0</v>
      </c>
      <c r="AQ321" s="401">
        <v>0</v>
      </c>
      <c r="AR321" s="401">
        <v>0</v>
      </c>
      <c r="AS321" s="401">
        <v>0</v>
      </c>
      <c r="AT321" s="401">
        <v>0</v>
      </c>
      <c r="AU321" s="401">
        <v>0</v>
      </c>
      <c r="AV321" s="401">
        <v>0</v>
      </c>
      <c r="AW321" s="401">
        <v>0</v>
      </c>
      <c r="AX321" s="401">
        <v>0</v>
      </c>
      <c r="AY321" s="401">
        <v>0</v>
      </c>
      <c r="AZ321" s="401">
        <v>0</v>
      </c>
      <c r="BA321" s="401">
        <v>0</v>
      </c>
      <c r="BB321" s="401">
        <v>0</v>
      </c>
      <c r="BC321" s="401">
        <v>0</v>
      </c>
      <c r="BD321" s="401">
        <v>0</v>
      </c>
      <c r="BE321" s="401">
        <v>0</v>
      </c>
      <c r="BF321" s="401">
        <v>0</v>
      </c>
      <c r="BG321" s="401">
        <v>0</v>
      </c>
      <c r="BH321" s="401">
        <v>0</v>
      </c>
      <c r="BI321" s="401">
        <v>0</v>
      </c>
      <c r="BJ321" s="401">
        <v>0</v>
      </c>
      <c r="BK321" s="401">
        <v>0</v>
      </c>
      <c r="BL321" s="401">
        <v>0</v>
      </c>
      <c r="BM321" s="401">
        <v>0</v>
      </c>
      <c r="BN321" s="401">
        <v>0</v>
      </c>
      <c r="BO321" s="401">
        <v>0</v>
      </c>
      <c r="BP321" s="401">
        <v>0</v>
      </c>
      <c r="BQ321" s="401">
        <v>0</v>
      </c>
      <c r="BR321" s="401">
        <v>0</v>
      </c>
      <c r="BS321" s="401">
        <v>0</v>
      </c>
      <c r="BT321" s="401">
        <v>0</v>
      </c>
      <c r="BU321" s="401">
        <v>0</v>
      </c>
      <c r="BV321" s="401">
        <v>0</v>
      </c>
      <c r="BW321" s="401">
        <v>0</v>
      </c>
      <c r="BX321" s="401">
        <v>0</v>
      </c>
      <c r="BY321" s="401">
        <v>0</v>
      </c>
      <c r="BZ321" s="401">
        <v>0</v>
      </c>
      <c r="CA321" s="401">
        <v>0</v>
      </c>
      <c r="CB321" s="401">
        <v>0</v>
      </c>
      <c r="CC321" s="401">
        <v>0</v>
      </c>
      <c r="CD321" s="401">
        <v>0</v>
      </c>
      <c r="CE321" s="401">
        <v>0</v>
      </c>
      <c r="CF321" s="401">
        <v>0</v>
      </c>
      <c r="CG321" s="401">
        <v>0</v>
      </c>
      <c r="CH321" s="401">
        <v>0</v>
      </c>
      <c r="CI321" s="401">
        <v>0</v>
      </c>
      <c r="CJ321" s="401">
        <v>0</v>
      </c>
      <c r="CK321" s="401">
        <v>0</v>
      </c>
      <c r="CL321" s="401">
        <v>0</v>
      </c>
      <c r="CM321" s="401">
        <v>0</v>
      </c>
      <c r="CN321" s="401">
        <v>0</v>
      </c>
      <c r="CO321" s="401">
        <v>0</v>
      </c>
      <c r="CP321" s="401">
        <v>0</v>
      </c>
      <c r="CQ321" s="401">
        <v>0</v>
      </c>
      <c r="CR321" s="401">
        <v>0</v>
      </c>
      <c r="CS321" s="401">
        <v>0</v>
      </c>
      <c r="CT321" s="401">
        <v>0</v>
      </c>
      <c r="CU321" s="401">
        <v>0</v>
      </c>
      <c r="CV321" s="401">
        <v>0</v>
      </c>
      <c r="CW321" s="401">
        <v>0</v>
      </c>
      <c r="CX321" s="401">
        <v>0</v>
      </c>
      <c r="CY321" s="401">
        <v>0</v>
      </c>
      <c r="CZ321" s="401">
        <v>0</v>
      </c>
      <c r="DA321" s="401">
        <v>0</v>
      </c>
      <c r="DB321" s="401">
        <v>0</v>
      </c>
      <c r="DC321" s="401">
        <v>63878</v>
      </c>
      <c r="DD321" s="401">
        <v>0</v>
      </c>
      <c r="DE321" s="401">
        <v>0</v>
      </c>
      <c r="DF321" s="401">
        <v>0</v>
      </c>
      <c r="DG321" s="401">
        <v>0</v>
      </c>
      <c r="DH321" s="401">
        <v>0</v>
      </c>
      <c r="DI321" s="401">
        <v>0</v>
      </c>
      <c r="DJ321" s="401">
        <v>0</v>
      </c>
      <c r="DK321" s="401">
        <v>0</v>
      </c>
      <c r="DL321" s="401">
        <v>0</v>
      </c>
      <c r="DM321" s="401">
        <v>0</v>
      </c>
      <c r="DN321" s="401">
        <v>0</v>
      </c>
      <c r="DO321" s="401">
        <v>0</v>
      </c>
      <c r="DP321" s="401">
        <v>0</v>
      </c>
      <c r="DQ321" s="401">
        <v>0</v>
      </c>
      <c r="DR321" s="401">
        <v>0</v>
      </c>
      <c r="DS321" s="401">
        <v>672</v>
      </c>
      <c r="DT321" s="401">
        <v>15226</v>
      </c>
      <c r="DU321" s="401">
        <v>48100</v>
      </c>
      <c r="DV321" s="401">
        <v>0</v>
      </c>
      <c r="DW321" s="401">
        <v>112462</v>
      </c>
      <c r="DX321" s="401">
        <v>29133</v>
      </c>
      <c r="DY321" s="401">
        <v>125851</v>
      </c>
      <c r="DZ321" s="401">
        <v>48100</v>
      </c>
      <c r="EA321" s="401">
        <v>0</v>
      </c>
      <c r="EB321" s="401">
        <v>0</v>
      </c>
      <c r="EC321" s="401">
        <v>13769</v>
      </c>
      <c r="ED321" s="401">
        <v>-150</v>
      </c>
      <c r="EE321" s="401">
        <v>125851</v>
      </c>
      <c r="EF321" s="401">
        <v>48100</v>
      </c>
      <c r="EG321" s="401">
        <v>160500</v>
      </c>
      <c r="EH321" s="401">
        <v>0</v>
      </c>
      <c r="EI321" s="401">
        <v>190000</v>
      </c>
      <c r="EJ321" s="401">
        <v>0</v>
      </c>
    </row>
    <row r="322" spans="1:140" x14ac:dyDescent="0.35">
      <c r="A322" s="398" t="s">
        <v>1648</v>
      </c>
      <c r="B322" s="401">
        <v>0</v>
      </c>
      <c r="C322" s="401">
        <v>0</v>
      </c>
      <c r="D322" s="401">
        <v>0</v>
      </c>
      <c r="E322" s="401">
        <v>0</v>
      </c>
      <c r="F322" s="401">
        <v>0</v>
      </c>
      <c r="G322" s="401">
        <v>0</v>
      </c>
      <c r="H322" s="401">
        <v>0</v>
      </c>
      <c r="I322" s="401">
        <v>0</v>
      </c>
      <c r="J322" s="401">
        <v>0</v>
      </c>
      <c r="K322" s="401">
        <v>0</v>
      </c>
      <c r="L322" s="401">
        <v>0</v>
      </c>
      <c r="M322" s="401">
        <v>0</v>
      </c>
      <c r="N322" s="401">
        <v>0</v>
      </c>
      <c r="O322" s="401">
        <v>0</v>
      </c>
      <c r="P322" s="401">
        <v>0</v>
      </c>
      <c r="Q322" s="401">
        <v>0</v>
      </c>
      <c r="R322" s="401">
        <v>0</v>
      </c>
      <c r="S322" s="401">
        <v>0</v>
      </c>
      <c r="T322" s="401">
        <v>0</v>
      </c>
      <c r="U322" s="401">
        <v>0</v>
      </c>
      <c r="V322" s="401">
        <v>0</v>
      </c>
      <c r="W322" s="401">
        <v>0</v>
      </c>
      <c r="X322" s="401">
        <v>0</v>
      </c>
      <c r="Y322" s="401">
        <v>0</v>
      </c>
      <c r="Z322" s="401">
        <v>0</v>
      </c>
      <c r="AA322" s="401">
        <v>0</v>
      </c>
      <c r="AB322" s="401">
        <v>0</v>
      </c>
      <c r="AC322" s="401">
        <v>0</v>
      </c>
      <c r="AD322" s="401">
        <v>0</v>
      </c>
      <c r="AE322" s="401">
        <v>0</v>
      </c>
      <c r="AF322" s="401">
        <v>0</v>
      </c>
      <c r="AG322" s="401">
        <v>0</v>
      </c>
      <c r="AH322" s="401">
        <v>0</v>
      </c>
      <c r="AI322" s="401">
        <v>0</v>
      </c>
      <c r="AJ322" s="401">
        <v>0</v>
      </c>
      <c r="AK322" s="401">
        <v>0</v>
      </c>
      <c r="AL322" s="401">
        <v>0</v>
      </c>
      <c r="AM322" s="401">
        <v>0</v>
      </c>
      <c r="AN322" s="401">
        <v>0</v>
      </c>
      <c r="AO322" s="401">
        <v>0</v>
      </c>
      <c r="AP322" s="401">
        <v>0</v>
      </c>
      <c r="AQ322" s="401">
        <v>0</v>
      </c>
      <c r="AR322" s="401">
        <v>0</v>
      </c>
      <c r="AS322" s="401">
        <v>0</v>
      </c>
      <c r="AT322" s="401">
        <v>0</v>
      </c>
      <c r="AU322" s="401">
        <v>0</v>
      </c>
      <c r="AV322" s="401">
        <v>0</v>
      </c>
      <c r="AW322" s="401">
        <v>0</v>
      </c>
      <c r="AX322" s="401">
        <v>0</v>
      </c>
      <c r="AY322" s="401">
        <v>0</v>
      </c>
      <c r="AZ322" s="401">
        <v>0</v>
      </c>
      <c r="BA322" s="401">
        <v>0</v>
      </c>
      <c r="BB322" s="401">
        <v>0</v>
      </c>
      <c r="BC322" s="401">
        <v>0</v>
      </c>
      <c r="BD322" s="401">
        <v>0</v>
      </c>
      <c r="BE322" s="401">
        <v>0</v>
      </c>
      <c r="BF322" s="401">
        <v>0</v>
      </c>
      <c r="BG322" s="401">
        <v>0</v>
      </c>
      <c r="BH322" s="401">
        <v>0</v>
      </c>
      <c r="BI322" s="401">
        <v>0</v>
      </c>
      <c r="BJ322" s="401">
        <v>0</v>
      </c>
      <c r="BK322" s="401">
        <v>0</v>
      </c>
      <c r="BL322" s="401">
        <v>0</v>
      </c>
      <c r="BM322" s="401">
        <v>0</v>
      </c>
      <c r="BN322" s="401">
        <v>0</v>
      </c>
      <c r="BO322" s="401">
        <v>0</v>
      </c>
      <c r="BP322" s="401">
        <v>0</v>
      </c>
      <c r="BQ322" s="401">
        <v>0</v>
      </c>
      <c r="BR322" s="401">
        <v>0</v>
      </c>
      <c r="BS322" s="401">
        <v>0</v>
      </c>
      <c r="BT322" s="401">
        <v>0</v>
      </c>
      <c r="BU322" s="401">
        <v>0</v>
      </c>
      <c r="BV322" s="401">
        <v>0</v>
      </c>
      <c r="BW322" s="401">
        <v>0</v>
      </c>
      <c r="BX322" s="401">
        <v>0</v>
      </c>
      <c r="BY322" s="401">
        <v>0</v>
      </c>
      <c r="BZ322" s="401">
        <v>0</v>
      </c>
      <c r="CA322" s="401">
        <v>0</v>
      </c>
      <c r="CB322" s="401">
        <v>0</v>
      </c>
      <c r="CC322" s="401">
        <v>0</v>
      </c>
      <c r="CD322" s="401">
        <v>0</v>
      </c>
      <c r="CE322" s="401">
        <v>0</v>
      </c>
      <c r="CF322" s="401">
        <v>0</v>
      </c>
      <c r="CG322" s="401">
        <v>0</v>
      </c>
      <c r="CH322" s="401">
        <v>0</v>
      </c>
      <c r="CI322" s="401">
        <v>0</v>
      </c>
      <c r="CJ322" s="401">
        <v>0</v>
      </c>
      <c r="CK322" s="401">
        <v>0</v>
      </c>
      <c r="CL322" s="401">
        <v>0</v>
      </c>
      <c r="CM322" s="401">
        <v>0</v>
      </c>
      <c r="CN322" s="401">
        <v>0</v>
      </c>
      <c r="CO322" s="401">
        <v>0</v>
      </c>
      <c r="CP322" s="401">
        <v>0</v>
      </c>
      <c r="CQ322" s="401">
        <v>0</v>
      </c>
      <c r="CR322" s="401">
        <v>0</v>
      </c>
      <c r="CS322" s="401">
        <v>0</v>
      </c>
      <c r="CT322" s="401">
        <v>0</v>
      </c>
      <c r="CU322" s="401">
        <v>0</v>
      </c>
      <c r="CV322" s="401">
        <v>0</v>
      </c>
      <c r="CW322" s="401">
        <v>0</v>
      </c>
      <c r="CX322" s="401">
        <v>0</v>
      </c>
      <c r="CY322" s="401">
        <v>0</v>
      </c>
      <c r="CZ322" s="401">
        <v>0</v>
      </c>
      <c r="DA322" s="401">
        <v>0</v>
      </c>
      <c r="DB322" s="401">
        <v>0</v>
      </c>
      <c r="DC322" s="401">
        <v>13528</v>
      </c>
      <c r="DD322" s="401">
        <v>0</v>
      </c>
      <c r="DE322" s="401">
        <v>0</v>
      </c>
      <c r="DF322" s="401">
        <v>0</v>
      </c>
      <c r="DG322" s="401">
        <v>0</v>
      </c>
      <c r="DH322" s="401">
        <v>0</v>
      </c>
      <c r="DI322" s="401">
        <v>0</v>
      </c>
      <c r="DJ322" s="401">
        <v>0</v>
      </c>
      <c r="DK322" s="401">
        <v>0</v>
      </c>
      <c r="DL322" s="401">
        <v>0</v>
      </c>
      <c r="DM322" s="401">
        <v>0</v>
      </c>
      <c r="DN322" s="401">
        <v>0</v>
      </c>
      <c r="DO322" s="401">
        <v>0</v>
      </c>
      <c r="DP322" s="401">
        <v>0</v>
      </c>
      <c r="DQ322" s="401">
        <v>0</v>
      </c>
      <c r="DR322" s="401">
        <v>0</v>
      </c>
      <c r="DS322" s="401">
        <v>9350</v>
      </c>
      <c r="DT322" s="401">
        <v>0</v>
      </c>
      <c r="DU322" s="401">
        <v>4178</v>
      </c>
      <c r="DV322" s="401">
        <v>0</v>
      </c>
      <c r="DW322" s="401">
        <v>196450</v>
      </c>
      <c r="DX322" s="401">
        <v>-3417</v>
      </c>
      <c r="DY322" s="401">
        <v>160308</v>
      </c>
      <c r="DZ322" s="401">
        <v>5733</v>
      </c>
      <c r="EA322" s="401">
        <v>0</v>
      </c>
      <c r="EB322" s="401">
        <v>0</v>
      </c>
      <c r="EC322" s="401">
        <v>0</v>
      </c>
      <c r="ED322" s="401">
        <v>0</v>
      </c>
      <c r="EE322" s="401">
        <v>160308</v>
      </c>
      <c r="EF322" s="401">
        <v>5733</v>
      </c>
      <c r="EG322" s="401">
        <v>228000</v>
      </c>
      <c r="EH322" s="401">
        <v>-14000</v>
      </c>
      <c r="EI322" s="401">
        <v>250800</v>
      </c>
      <c r="EJ322" s="401">
        <v>-15200</v>
      </c>
    </row>
    <row r="323" spans="1:140" x14ac:dyDescent="0.35">
      <c r="A323" s="398" t="s">
        <v>1187</v>
      </c>
      <c r="B323" s="401">
        <v>0</v>
      </c>
      <c r="C323" s="401">
        <v>0</v>
      </c>
      <c r="D323" s="401">
        <v>0</v>
      </c>
      <c r="E323" s="401">
        <v>0</v>
      </c>
      <c r="F323" s="401">
        <v>0</v>
      </c>
      <c r="G323" s="401">
        <v>0</v>
      </c>
      <c r="H323" s="401">
        <v>0</v>
      </c>
      <c r="I323" s="401">
        <v>0</v>
      </c>
      <c r="J323" s="401">
        <v>0</v>
      </c>
      <c r="K323" s="401">
        <v>0</v>
      </c>
      <c r="L323" s="401">
        <v>0</v>
      </c>
      <c r="M323" s="401">
        <v>0</v>
      </c>
      <c r="N323" s="401">
        <v>0</v>
      </c>
      <c r="O323" s="401">
        <v>0</v>
      </c>
      <c r="P323" s="401">
        <v>0</v>
      </c>
      <c r="Q323" s="401">
        <v>0</v>
      </c>
      <c r="R323" s="401">
        <v>0</v>
      </c>
      <c r="S323" s="401">
        <v>0</v>
      </c>
      <c r="T323" s="401">
        <v>0</v>
      </c>
      <c r="U323" s="401">
        <v>0</v>
      </c>
      <c r="V323" s="401">
        <v>0</v>
      </c>
      <c r="W323" s="401">
        <v>0</v>
      </c>
      <c r="X323" s="401">
        <v>0</v>
      </c>
      <c r="Y323" s="401">
        <v>0</v>
      </c>
      <c r="Z323" s="401">
        <v>0</v>
      </c>
      <c r="AA323" s="401">
        <v>0</v>
      </c>
      <c r="AB323" s="401">
        <v>0</v>
      </c>
      <c r="AC323" s="401">
        <v>0</v>
      </c>
      <c r="AD323" s="401">
        <v>0</v>
      </c>
      <c r="AE323" s="401">
        <v>0</v>
      </c>
      <c r="AF323" s="401">
        <v>0</v>
      </c>
      <c r="AG323" s="401">
        <v>0</v>
      </c>
      <c r="AH323" s="401">
        <v>0</v>
      </c>
      <c r="AI323" s="401">
        <v>0</v>
      </c>
      <c r="AJ323" s="401">
        <v>0</v>
      </c>
      <c r="AK323" s="401">
        <v>0</v>
      </c>
      <c r="AL323" s="401">
        <v>0</v>
      </c>
      <c r="AM323" s="401">
        <v>0</v>
      </c>
      <c r="AN323" s="401">
        <v>0</v>
      </c>
      <c r="AO323" s="401">
        <v>0</v>
      </c>
      <c r="AP323" s="401">
        <v>0</v>
      </c>
      <c r="AQ323" s="401">
        <v>0</v>
      </c>
      <c r="AR323" s="401">
        <v>0</v>
      </c>
      <c r="AS323" s="401">
        <v>0</v>
      </c>
      <c r="AT323" s="401">
        <v>0</v>
      </c>
      <c r="AU323" s="401">
        <v>0</v>
      </c>
      <c r="AV323" s="401">
        <v>0</v>
      </c>
      <c r="AW323" s="401">
        <v>0</v>
      </c>
      <c r="AX323" s="401">
        <v>0</v>
      </c>
      <c r="AY323" s="401">
        <v>0</v>
      </c>
      <c r="AZ323" s="401">
        <v>0</v>
      </c>
      <c r="BA323" s="401">
        <v>0</v>
      </c>
      <c r="BB323" s="401">
        <v>0</v>
      </c>
      <c r="BC323" s="401">
        <v>0</v>
      </c>
      <c r="BD323" s="401">
        <v>0</v>
      </c>
      <c r="BE323" s="401">
        <v>0</v>
      </c>
      <c r="BF323" s="401">
        <v>0</v>
      </c>
      <c r="BG323" s="401">
        <v>0</v>
      </c>
      <c r="BH323" s="401">
        <v>0</v>
      </c>
      <c r="BI323" s="401">
        <v>0</v>
      </c>
      <c r="BJ323" s="401">
        <v>0</v>
      </c>
      <c r="BK323" s="401">
        <v>0</v>
      </c>
      <c r="BL323" s="401">
        <v>0</v>
      </c>
      <c r="BM323" s="401">
        <v>0</v>
      </c>
      <c r="BN323" s="401">
        <v>0</v>
      </c>
      <c r="BO323" s="401">
        <v>0</v>
      </c>
      <c r="BP323" s="401">
        <v>0</v>
      </c>
      <c r="BQ323" s="401">
        <v>0</v>
      </c>
      <c r="BR323" s="401">
        <v>0</v>
      </c>
      <c r="BS323" s="401">
        <v>0</v>
      </c>
      <c r="BT323" s="401">
        <v>0</v>
      </c>
      <c r="BU323" s="401">
        <v>0</v>
      </c>
      <c r="BV323" s="401">
        <v>0</v>
      </c>
      <c r="BW323" s="401">
        <v>0</v>
      </c>
      <c r="BX323" s="401">
        <v>0</v>
      </c>
      <c r="BY323" s="401">
        <v>0</v>
      </c>
      <c r="BZ323" s="401">
        <v>0</v>
      </c>
      <c r="CA323" s="401">
        <v>0</v>
      </c>
      <c r="CB323" s="401">
        <v>0</v>
      </c>
      <c r="CC323" s="401">
        <v>0</v>
      </c>
      <c r="CD323" s="401">
        <v>0</v>
      </c>
      <c r="CE323" s="401">
        <v>0</v>
      </c>
      <c r="CF323" s="401">
        <v>0</v>
      </c>
      <c r="CG323" s="401">
        <v>0</v>
      </c>
      <c r="CH323" s="401">
        <v>0</v>
      </c>
      <c r="CI323" s="401">
        <v>0</v>
      </c>
      <c r="CJ323" s="401">
        <v>0</v>
      </c>
      <c r="CK323" s="401">
        <v>0</v>
      </c>
      <c r="CL323" s="401">
        <v>0</v>
      </c>
      <c r="CM323" s="401">
        <v>0</v>
      </c>
      <c r="CN323" s="401">
        <v>0</v>
      </c>
      <c r="CO323" s="401">
        <v>0</v>
      </c>
      <c r="CP323" s="401">
        <v>0</v>
      </c>
      <c r="CQ323" s="401">
        <v>0</v>
      </c>
      <c r="CR323" s="401">
        <v>0</v>
      </c>
      <c r="CS323" s="401">
        <v>0</v>
      </c>
      <c r="CT323" s="401">
        <v>0</v>
      </c>
      <c r="CU323" s="401">
        <v>0</v>
      </c>
      <c r="CV323" s="401">
        <v>0</v>
      </c>
      <c r="CW323" s="401">
        <v>0</v>
      </c>
      <c r="CX323" s="401">
        <v>0</v>
      </c>
      <c r="CY323" s="401">
        <v>0</v>
      </c>
      <c r="CZ323" s="401">
        <v>0</v>
      </c>
      <c r="DA323" s="401">
        <v>0</v>
      </c>
      <c r="DB323" s="401">
        <v>0</v>
      </c>
      <c r="DC323" s="401">
        <v>10954</v>
      </c>
      <c r="DD323" s="401">
        <v>0</v>
      </c>
      <c r="DE323" s="401">
        <v>3000</v>
      </c>
      <c r="DF323" s="401">
        <v>0</v>
      </c>
      <c r="DG323" s="401">
        <v>0</v>
      </c>
      <c r="DH323" s="401">
        <v>0</v>
      </c>
      <c r="DI323" s="401">
        <v>0</v>
      </c>
      <c r="DJ323" s="401">
        <v>0</v>
      </c>
      <c r="DK323" s="401">
        <v>0</v>
      </c>
      <c r="DL323" s="401">
        <v>0</v>
      </c>
      <c r="DM323" s="401">
        <v>0</v>
      </c>
      <c r="DN323" s="401">
        <v>0</v>
      </c>
      <c r="DO323" s="401">
        <v>0</v>
      </c>
      <c r="DP323" s="401">
        <v>0</v>
      </c>
      <c r="DQ323" s="401">
        <v>0</v>
      </c>
      <c r="DR323" s="401">
        <v>522</v>
      </c>
      <c r="DS323" s="401">
        <v>3000</v>
      </c>
      <c r="DT323" s="401">
        <v>4810</v>
      </c>
      <c r="DU323" s="401">
        <v>2622</v>
      </c>
      <c r="DV323" s="401">
        <v>0</v>
      </c>
      <c r="DW323" s="401">
        <v>45867</v>
      </c>
      <c r="DX323" s="401">
        <v>-837</v>
      </c>
      <c r="DY323" s="401">
        <v>28889</v>
      </c>
      <c r="DZ323" s="401">
        <v>971</v>
      </c>
      <c r="EA323" s="401">
        <v>12174</v>
      </c>
      <c r="EB323" s="401">
        <v>-1469</v>
      </c>
      <c r="EC323" s="401">
        <v>6300</v>
      </c>
      <c r="ED323" s="401">
        <v>-9235</v>
      </c>
      <c r="EE323" s="401">
        <v>41063</v>
      </c>
      <c r="EF323" s="401">
        <v>-498</v>
      </c>
      <c r="EG323" s="401">
        <v>52092</v>
      </c>
      <c r="EH323" s="401">
        <v>0</v>
      </c>
      <c r="EI323" s="401">
        <v>55092</v>
      </c>
      <c r="EJ323" s="401">
        <v>0</v>
      </c>
    </row>
    <row r="324" spans="1:140" x14ac:dyDescent="0.35">
      <c r="A324" s="398" t="s">
        <v>1759</v>
      </c>
      <c r="B324" s="401">
        <v>0</v>
      </c>
      <c r="C324" s="401">
        <v>0</v>
      </c>
      <c r="D324" s="401">
        <v>0</v>
      </c>
      <c r="E324" s="401">
        <v>0</v>
      </c>
      <c r="F324" s="401">
        <v>0</v>
      </c>
      <c r="G324" s="401">
        <v>0</v>
      </c>
      <c r="H324" s="401">
        <v>0</v>
      </c>
      <c r="I324" s="401">
        <v>0</v>
      </c>
      <c r="J324" s="401">
        <v>0</v>
      </c>
      <c r="K324" s="401">
        <v>0</v>
      </c>
      <c r="L324" s="401">
        <v>0</v>
      </c>
      <c r="M324" s="401">
        <v>0</v>
      </c>
      <c r="N324" s="401">
        <v>0</v>
      </c>
      <c r="O324" s="401">
        <v>0</v>
      </c>
      <c r="P324" s="401">
        <v>0</v>
      </c>
      <c r="Q324" s="401">
        <v>0</v>
      </c>
      <c r="R324" s="401">
        <v>0</v>
      </c>
      <c r="S324" s="401">
        <v>0</v>
      </c>
      <c r="T324" s="401">
        <v>0</v>
      </c>
      <c r="U324" s="401">
        <v>0</v>
      </c>
      <c r="V324" s="401">
        <v>0</v>
      </c>
      <c r="W324" s="401">
        <v>0</v>
      </c>
      <c r="X324" s="401">
        <v>0</v>
      </c>
      <c r="Y324" s="401">
        <v>0</v>
      </c>
      <c r="Z324" s="401">
        <v>0</v>
      </c>
      <c r="AA324" s="401">
        <v>0</v>
      </c>
      <c r="AB324" s="401">
        <v>0</v>
      </c>
      <c r="AC324" s="401">
        <v>0</v>
      </c>
      <c r="AD324" s="401">
        <v>0</v>
      </c>
      <c r="AE324" s="401">
        <v>0</v>
      </c>
      <c r="AF324" s="401">
        <v>0</v>
      </c>
      <c r="AG324" s="401">
        <v>0</v>
      </c>
      <c r="AH324" s="401">
        <v>0</v>
      </c>
      <c r="AI324" s="401">
        <v>0</v>
      </c>
      <c r="AJ324" s="401">
        <v>0</v>
      </c>
      <c r="AK324" s="401">
        <v>0</v>
      </c>
      <c r="AL324" s="401">
        <v>0</v>
      </c>
      <c r="AM324" s="401">
        <v>0</v>
      </c>
      <c r="AN324" s="401">
        <v>0</v>
      </c>
      <c r="AO324" s="401">
        <v>0</v>
      </c>
      <c r="AP324" s="401">
        <v>0</v>
      </c>
      <c r="AQ324" s="401">
        <v>0</v>
      </c>
      <c r="AR324" s="401">
        <v>0</v>
      </c>
      <c r="AS324" s="401">
        <v>0</v>
      </c>
      <c r="AT324" s="401">
        <v>0</v>
      </c>
      <c r="AU324" s="401">
        <v>0</v>
      </c>
      <c r="AV324" s="401">
        <v>0</v>
      </c>
      <c r="AW324" s="401">
        <v>0</v>
      </c>
      <c r="AX324" s="401">
        <v>0</v>
      </c>
      <c r="AY324" s="401">
        <v>0</v>
      </c>
      <c r="AZ324" s="401">
        <v>0</v>
      </c>
      <c r="BA324" s="401">
        <v>0</v>
      </c>
      <c r="BB324" s="401">
        <v>0</v>
      </c>
      <c r="BC324" s="401">
        <v>0</v>
      </c>
      <c r="BD324" s="401">
        <v>0</v>
      </c>
      <c r="BE324" s="401">
        <v>0</v>
      </c>
      <c r="BF324" s="401">
        <v>0</v>
      </c>
      <c r="BG324" s="401">
        <v>0</v>
      </c>
      <c r="BH324" s="401">
        <v>0</v>
      </c>
      <c r="BI324" s="401">
        <v>0</v>
      </c>
      <c r="BJ324" s="401">
        <v>0</v>
      </c>
      <c r="BK324" s="401">
        <v>0</v>
      </c>
      <c r="BL324" s="401">
        <v>0</v>
      </c>
      <c r="BM324" s="401">
        <v>0</v>
      </c>
      <c r="BN324" s="401">
        <v>0</v>
      </c>
      <c r="BO324" s="401">
        <v>0</v>
      </c>
      <c r="BP324" s="401">
        <v>0</v>
      </c>
      <c r="BQ324" s="401">
        <v>0</v>
      </c>
      <c r="BR324" s="401">
        <v>0</v>
      </c>
      <c r="BS324" s="401">
        <v>0</v>
      </c>
      <c r="BT324" s="401">
        <v>0</v>
      </c>
      <c r="BU324" s="401">
        <v>0</v>
      </c>
      <c r="BV324" s="401">
        <v>0</v>
      </c>
      <c r="BW324" s="401">
        <v>0</v>
      </c>
      <c r="BX324" s="401">
        <v>0</v>
      </c>
      <c r="BY324" s="401">
        <v>0</v>
      </c>
      <c r="BZ324" s="401">
        <v>0</v>
      </c>
      <c r="CA324" s="401">
        <v>0</v>
      </c>
      <c r="CB324" s="401">
        <v>0</v>
      </c>
      <c r="CC324" s="401">
        <v>0</v>
      </c>
      <c r="CD324" s="401">
        <v>0</v>
      </c>
      <c r="CE324" s="401">
        <v>0</v>
      </c>
      <c r="CF324" s="401">
        <v>0</v>
      </c>
      <c r="CG324" s="401">
        <v>0</v>
      </c>
      <c r="CH324" s="401">
        <v>0</v>
      </c>
      <c r="CI324" s="401">
        <v>0</v>
      </c>
      <c r="CJ324" s="401">
        <v>0</v>
      </c>
      <c r="CK324" s="401">
        <v>0</v>
      </c>
      <c r="CL324" s="401">
        <v>0</v>
      </c>
      <c r="CM324" s="401">
        <v>0</v>
      </c>
      <c r="CN324" s="401">
        <v>0</v>
      </c>
      <c r="CO324" s="401">
        <v>0</v>
      </c>
      <c r="CP324" s="401">
        <v>0</v>
      </c>
      <c r="CQ324" s="401">
        <v>0</v>
      </c>
      <c r="CR324" s="401">
        <v>0</v>
      </c>
      <c r="CS324" s="401">
        <v>0</v>
      </c>
      <c r="CT324" s="401">
        <v>0</v>
      </c>
      <c r="CU324" s="401">
        <v>0</v>
      </c>
      <c r="CV324" s="401">
        <v>0</v>
      </c>
      <c r="CW324" s="401">
        <v>0</v>
      </c>
      <c r="CX324" s="401">
        <v>0</v>
      </c>
      <c r="CY324" s="401">
        <v>0</v>
      </c>
      <c r="CZ324" s="401">
        <v>0</v>
      </c>
      <c r="DA324" s="401">
        <v>0</v>
      </c>
      <c r="DB324" s="401">
        <v>0</v>
      </c>
      <c r="DC324" s="401">
        <v>29940</v>
      </c>
      <c r="DD324" s="401">
        <v>0</v>
      </c>
      <c r="DE324" s="401">
        <v>0</v>
      </c>
      <c r="DF324" s="401">
        <v>0</v>
      </c>
      <c r="DG324" s="401">
        <v>0</v>
      </c>
      <c r="DH324" s="401">
        <v>0</v>
      </c>
      <c r="DI324" s="401">
        <v>0</v>
      </c>
      <c r="DJ324" s="401">
        <v>0</v>
      </c>
      <c r="DK324" s="401">
        <v>0</v>
      </c>
      <c r="DL324" s="401">
        <v>0</v>
      </c>
      <c r="DM324" s="401">
        <v>0</v>
      </c>
      <c r="DN324" s="401">
        <v>0</v>
      </c>
      <c r="DO324" s="401">
        <v>0</v>
      </c>
      <c r="DP324" s="401">
        <v>0</v>
      </c>
      <c r="DQ324" s="401">
        <v>0</v>
      </c>
      <c r="DR324" s="401">
        <v>608</v>
      </c>
      <c r="DS324" s="401">
        <v>7405</v>
      </c>
      <c r="DT324" s="401">
        <v>29</v>
      </c>
      <c r="DU324" s="401">
        <v>21898</v>
      </c>
      <c r="DV324" s="401">
        <v>0</v>
      </c>
      <c r="DW324" s="401">
        <v>126434</v>
      </c>
      <c r="DX324" s="401">
        <v>10724</v>
      </c>
      <c r="DY324" s="401">
        <v>101871</v>
      </c>
      <c r="DZ324" s="401">
        <v>24902</v>
      </c>
      <c r="EA324" s="401">
        <v>0</v>
      </c>
      <c r="EB324" s="401">
        <v>0</v>
      </c>
      <c r="EC324" s="401">
        <v>10734</v>
      </c>
      <c r="ED324" s="401">
        <v>4252</v>
      </c>
      <c r="EE324" s="401">
        <v>101871</v>
      </c>
      <c r="EF324" s="401">
        <v>24902</v>
      </c>
      <c r="EG324" s="401">
        <v>160000</v>
      </c>
      <c r="EH324" s="401">
        <v>0</v>
      </c>
      <c r="EI324" s="401">
        <v>180000</v>
      </c>
      <c r="EJ324" s="401">
        <v>0</v>
      </c>
    </row>
    <row r="325" spans="1:140" x14ac:dyDescent="0.35">
      <c r="A325" s="398" t="s">
        <v>1301</v>
      </c>
      <c r="B325" s="401">
        <v>0</v>
      </c>
      <c r="C325" s="401">
        <v>0</v>
      </c>
      <c r="D325" s="401">
        <v>0</v>
      </c>
      <c r="E325" s="401">
        <v>0</v>
      </c>
      <c r="F325" s="401">
        <v>0</v>
      </c>
      <c r="G325" s="401">
        <v>0</v>
      </c>
      <c r="H325" s="401">
        <v>0</v>
      </c>
      <c r="I325" s="401">
        <v>0</v>
      </c>
      <c r="J325" s="401">
        <v>0</v>
      </c>
      <c r="K325" s="401">
        <v>0</v>
      </c>
      <c r="L325" s="401">
        <v>0</v>
      </c>
      <c r="M325" s="401">
        <v>0</v>
      </c>
      <c r="N325" s="401">
        <v>0</v>
      </c>
      <c r="O325" s="401">
        <v>0</v>
      </c>
      <c r="P325" s="401">
        <v>0</v>
      </c>
      <c r="Q325" s="401">
        <v>0</v>
      </c>
      <c r="R325" s="401">
        <v>0</v>
      </c>
      <c r="S325" s="401">
        <v>0</v>
      </c>
      <c r="T325" s="401">
        <v>0</v>
      </c>
      <c r="U325" s="401">
        <v>0</v>
      </c>
      <c r="V325" s="401">
        <v>0</v>
      </c>
      <c r="W325" s="401">
        <v>0</v>
      </c>
      <c r="X325" s="401">
        <v>0</v>
      </c>
      <c r="Y325" s="401">
        <v>0</v>
      </c>
      <c r="Z325" s="401">
        <v>0</v>
      </c>
      <c r="AA325" s="401">
        <v>0</v>
      </c>
      <c r="AB325" s="401">
        <v>0</v>
      </c>
      <c r="AC325" s="401">
        <v>0</v>
      </c>
      <c r="AD325" s="401">
        <v>0</v>
      </c>
      <c r="AE325" s="401">
        <v>0</v>
      </c>
      <c r="AF325" s="401">
        <v>0</v>
      </c>
      <c r="AG325" s="401">
        <v>0</v>
      </c>
      <c r="AH325" s="401">
        <v>0</v>
      </c>
      <c r="AI325" s="401">
        <v>0</v>
      </c>
      <c r="AJ325" s="401">
        <v>0</v>
      </c>
      <c r="AK325" s="401">
        <v>0</v>
      </c>
      <c r="AL325" s="401">
        <v>0</v>
      </c>
      <c r="AM325" s="401">
        <v>0</v>
      </c>
      <c r="AN325" s="401">
        <v>0</v>
      </c>
      <c r="AO325" s="401">
        <v>0</v>
      </c>
      <c r="AP325" s="401">
        <v>0</v>
      </c>
      <c r="AQ325" s="401">
        <v>0</v>
      </c>
      <c r="AR325" s="401">
        <v>0</v>
      </c>
      <c r="AS325" s="401">
        <v>0</v>
      </c>
      <c r="AT325" s="401">
        <v>0</v>
      </c>
      <c r="AU325" s="401">
        <v>0</v>
      </c>
      <c r="AV325" s="401">
        <v>0</v>
      </c>
      <c r="AW325" s="401">
        <v>0</v>
      </c>
      <c r="AX325" s="401">
        <v>0</v>
      </c>
      <c r="AY325" s="401">
        <v>0</v>
      </c>
      <c r="AZ325" s="401">
        <v>0</v>
      </c>
      <c r="BA325" s="401">
        <v>0</v>
      </c>
      <c r="BB325" s="401">
        <v>0</v>
      </c>
      <c r="BC325" s="401">
        <v>0</v>
      </c>
      <c r="BD325" s="401">
        <v>0</v>
      </c>
      <c r="BE325" s="401">
        <v>0</v>
      </c>
      <c r="BF325" s="401">
        <v>0</v>
      </c>
      <c r="BG325" s="401">
        <v>0</v>
      </c>
      <c r="BH325" s="401">
        <v>0</v>
      </c>
      <c r="BI325" s="401">
        <v>0</v>
      </c>
      <c r="BJ325" s="401">
        <v>0</v>
      </c>
      <c r="BK325" s="401">
        <v>0</v>
      </c>
      <c r="BL325" s="401">
        <v>0</v>
      </c>
      <c r="BM325" s="401">
        <v>0</v>
      </c>
      <c r="BN325" s="401">
        <v>0</v>
      </c>
      <c r="BO325" s="401">
        <v>0</v>
      </c>
      <c r="BP325" s="401">
        <v>0</v>
      </c>
      <c r="BQ325" s="401">
        <v>0</v>
      </c>
      <c r="BR325" s="401">
        <v>0</v>
      </c>
      <c r="BS325" s="401">
        <v>0</v>
      </c>
      <c r="BT325" s="401">
        <v>0</v>
      </c>
      <c r="BU325" s="401">
        <v>0</v>
      </c>
      <c r="BV325" s="401">
        <v>0</v>
      </c>
      <c r="BW325" s="401">
        <v>0</v>
      </c>
      <c r="BX325" s="401">
        <v>0</v>
      </c>
      <c r="BY325" s="401">
        <v>0</v>
      </c>
      <c r="BZ325" s="401">
        <v>0</v>
      </c>
      <c r="CA325" s="401">
        <v>0</v>
      </c>
      <c r="CB325" s="401">
        <v>0</v>
      </c>
      <c r="CC325" s="401">
        <v>0</v>
      </c>
      <c r="CD325" s="401">
        <v>0</v>
      </c>
      <c r="CE325" s="401">
        <v>0</v>
      </c>
      <c r="CF325" s="401">
        <v>0</v>
      </c>
      <c r="CG325" s="401">
        <v>0</v>
      </c>
      <c r="CH325" s="401">
        <v>0</v>
      </c>
      <c r="CI325" s="401">
        <v>0</v>
      </c>
      <c r="CJ325" s="401">
        <v>0</v>
      </c>
      <c r="CK325" s="401">
        <v>0</v>
      </c>
      <c r="CL325" s="401">
        <v>0</v>
      </c>
      <c r="CM325" s="401">
        <v>0</v>
      </c>
      <c r="CN325" s="401">
        <v>0</v>
      </c>
      <c r="CO325" s="401">
        <v>0</v>
      </c>
      <c r="CP325" s="401">
        <v>0</v>
      </c>
      <c r="CQ325" s="401">
        <v>0</v>
      </c>
      <c r="CR325" s="401">
        <v>0</v>
      </c>
      <c r="CS325" s="401">
        <v>0</v>
      </c>
      <c r="CT325" s="401">
        <v>0</v>
      </c>
      <c r="CU325" s="401">
        <v>0</v>
      </c>
      <c r="CV325" s="401">
        <v>0</v>
      </c>
      <c r="CW325" s="401">
        <v>0</v>
      </c>
      <c r="CX325" s="401">
        <v>0</v>
      </c>
      <c r="CY325" s="401">
        <v>0</v>
      </c>
      <c r="CZ325" s="401">
        <v>0</v>
      </c>
      <c r="DA325" s="401">
        <v>0</v>
      </c>
      <c r="DB325" s="401">
        <v>0</v>
      </c>
      <c r="DC325" s="401">
        <v>10288</v>
      </c>
      <c r="DD325" s="401">
        <v>0</v>
      </c>
      <c r="DE325" s="401">
        <v>0</v>
      </c>
      <c r="DF325" s="401">
        <v>0</v>
      </c>
      <c r="DG325" s="401">
        <v>0</v>
      </c>
      <c r="DH325" s="401">
        <v>0</v>
      </c>
      <c r="DI325" s="401">
        <v>0</v>
      </c>
      <c r="DJ325" s="401">
        <v>0</v>
      </c>
      <c r="DK325" s="401">
        <v>0</v>
      </c>
      <c r="DL325" s="401">
        <v>0</v>
      </c>
      <c r="DM325" s="401">
        <v>0</v>
      </c>
      <c r="DN325" s="401">
        <v>0</v>
      </c>
      <c r="DO325" s="401">
        <v>0</v>
      </c>
      <c r="DP325" s="401">
        <v>0</v>
      </c>
      <c r="DQ325" s="401">
        <v>0</v>
      </c>
      <c r="DR325" s="401">
        <v>0</v>
      </c>
      <c r="DS325" s="401">
        <v>6328</v>
      </c>
      <c r="DT325" s="401">
        <v>960</v>
      </c>
      <c r="DU325" s="401">
        <v>3000</v>
      </c>
      <c r="DV325" s="401">
        <v>0</v>
      </c>
      <c r="DW325" s="401">
        <v>7100</v>
      </c>
      <c r="DX325" s="401">
        <v>3000</v>
      </c>
      <c r="DY325" s="401">
        <v>0</v>
      </c>
      <c r="DZ325" s="401">
        <v>0</v>
      </c>
      <c r="EA325" s="401">
        <v>0</v>
      </c>
      <c r="EB325" s="401">
        <v>0</v>
      </c>
      <c r="EC325" s="401">
        <v>0</v>
      </c>
      <c r="ED325" s="401">
        <v>0</v>
      </c>
      <c r="EE325" s="401">
        <v>0</v>
      </c>
      <c r="EF325" s="401">
        <v>0</v>
      </c>
      <c r="EG325" s="401">
        <v>15500</v>
      </c>
      <c r="EH325" s="401">
        <v>-1100</v>
      </c>
      <c r="EI325" s="401">
        <v>20500</v>
      </c>
      <c r="EJ325" s="401">
        <v>-2600</v>
      </c>
    </row>
    <row r="326" spans="1:140" x14ac:dyDescent="0.35">
      <c r="A326" s="398" t="s">
        <v>2170</v>
      </c>
      <c r="B326" s="401">
        <v>0</v>
      </c>
      <c r="C326" s="401">
        <v>0</v>
      </c>
      <c r="D326" s="401">
        <v>0</v>
      </c>
      <c r="E326" s="401">
        <v>0</v>
      </c>
      <c r="F326" s="401">
        <v>0</v>
      </c>
      <c r="G326" s="401">
        <v>0</v>
      </c>
      <c r="H326" s="401">
        <v>0</v>
      </c>
      <c r="I326" s="401">
        <v>0</v>
      </c>
      <c r="J326" s="401">
        <v>0</v>
      </c>
      <c r="K326" s="401">
        <v>0</v>
      </c>
      <c r="L326" s="401">
        <v>0</v>
      </c>
      <c r="M326" s="401">
        <v>0</v>
      </c>
      <c r="N326" s="401">
        <v>0</v>
      </c>
      <c r="O326" s="401">
        <v>0</v>
      </c>
      <c r="P326" s="401">
        <v>0</v>
      </c>
      <c r="Q326" s="401">
        <v>0</v>
      </c>
      <c r="R326" s="401">
        <v>0</v>
      </c>
      <c r="S326" s="401">
        <v>0</v>
      </c>
      <c r="T326" s="401">
        <v>0</v>
      </c>
      <c r="U326" s="401">
        <v>0</v>
      </c>
      <c r="V326" s="401">
        <v>0</v>
      </c>
      <c r="W326" s="401">
        <v>0</v>
      </c>
      <c r="X326" s="401">
        <v>0</v>
      </c>
      <c r="Y326" s="401">
        <v>0</v>
      </c>
      <c r="Z326" s="401">
        <v>0</v>
      </c>
      <c r="AA326" s="401">
        <v>0</v>
      </c>
      <c r="AB326" s="401">
        <v>0</v>
      </c>
      <c r="AC326" s="401">
        <v>0</v>
      </c>
      <c r="AD326" s="401">
        <v>0</v>
      </c>
      <c r="AE326" s="401">
        <v>0</v>
      </c>
      <c r="AF326" s="401">
        <v>0</v>
      </c>
      <c r="AG326" s="401">
        <v>0</v>
      </c>
      <c r="AH326" s="401">
        <v>0</v>
      </c>
      <c r="AI326" s="401">
        <v>0</v>
      </c>
      <c r="AJ326" s="401">
        <v>0</v>
      </c>
      <c r="AK326" s="401">
        <v>0</v>
      </c>
      <c r="AL326" s="401">
        <v>0</v>
      </c>
      <c r="AM326" s="401">
        <v>0</v>
      </c>
      <c r="AN326" s="401">
        <v>0</v>
      </c>
      <c r="AO326" s="401">
        <v>0</v>
      </c>
      <c r="AP326" s="401">
        <v>0</v>
      </c>
      <c r="AQ326" s="401">
        <v>0</v>
      </c>
      <c r="AR326" s="401">
        <v>0</v>
      </c>
      <c r="AS326" s="401">
        <v>0</v>
      </c>
      <c r="AT326" s="401">
        <v>0</v>
      </c>
      <c r="AU326" s="401">
        <v>0</v>
      </c>
      <c r="AV326" s="401">
        <v>0</v>
      </c>
      <c r="AW326" s="401">
        <v>0</v>
      </c>
      <c r="AX326" s="401">
        <v>0</v>
      </c>
      <c r="AY326" s="401">
        <v>0</v>
      </c>
      <c r="AZ326" s="401">
        <v>0</v>
      </c>
      <c r="BA326" s="401">
        <v>0</v>
      </c>
      <c r="BB326" s="401">
        <v>0</v>
      </c>
      <c r="BC326" s="401">
        <v>0</v>
      </c>
      <c r="BD326" s="401">
        <v>0</v>
      </c>
      <c r="BE326" s="401">
        <v>0</v>
      </c>
      <c r="BF326" s="401">
        <v>0</v>
      </c>
      <c r="BG326" s="401">
        <v>0</v>
      </c>
      <c r="BH326" s="401">
        <v>0</v>
      </c>
      <c r="BI326" s="401">
        <v>0</v>
      </c>
      <c r="BJ326" s="401">
        <v>0</v>
      </c>
      <c r="BK326" s="401">
        <v>0</v>
      </c>
      <c r="BL326" s="401">
        <v>0</v>
      </c>
      <c r="BM326" s="401">
        <v>0</v>
      </c>
      <c r="BN326" s="401">
        <v>0</v>
      </c>
      <c r="BO326" s="401">
        <v>0</v>
      </c>
      <c r="BP326" s="401">
        <v>0</v>
      </c>
      <c r="BQ326" s="401">
        <v>0</v>
      </c>
      <c r="BR326" s="401">
        <v>0</v>
      </c>
      <c r="BS326" s="401">
        <v>0</v>
      </c>
      <c r="BT326" s="401">
        <v>0</v>
      </c>
      <c r="BU326" s="401">
        <v>0</v>
      </c>
      <c r="BV326" s="401">
        <v>0</v>
      </c>
      <c r="BW326" s="401">
        <v>0</v>
      </c>
      <c r="BX326" s="401">
        <v>0</v>
      </c>
      <c r="BY326" s="401">
        <v>0</v>
      </c>
      <c r="BZ326" s="401">
        <v>0</v>
      </c>
      <c r="CA326" s="401">
        <v>0</v>
      </c>
      <c r="CB326" s="401">
        <v>0</v>
      </c>
      <c r="CC326" s="401">
        <v>0</v>
      </c>
      <c r="CD326" s="401">
        <v>0</v>
      </c>
      <c r="CE326" s="401">
        <v>0</v>
      </c>
      <c r="CF326" s="401">
        <v>0</v>
      </c>
      <c r="CG326" s="401">
        <v>0</v>
      </c>
      <c r="CH326" s="401">
        <v>0</v>
      </c>
      <c r="CI326" s="401">
        <v>0</v>
      </c>
      <c r="CJ326" s="401">
        <v>0</v>
      </c>
      <c r="CK326" s="401">
        <v>0</v>
      </c>
      <c r="CL326" s="401">
        <v>0</v>
      </c>
      <c r="CM326" s="401">
        <v>0</v>
      </c>
      <c r="CN326" s="401">
        <v>0</v>
      </c>
      <c r="CO326" s="401">
        <v>0</v>
      </c>
      <c r="CP326" s="401">
        <v>0</v>
      </c>
      <c r="CQ326" s="401">
        <v>0</v>
      </c>
      <c r="CR326" s="401">
        <v>0</v>
      </c>
      <c r="CS326" s="401">
        <v>0</v>
      </c>
      <c r="CT326" s="401">
        <v>0</v>
      </c>
      <c r="CU326" s="401">
        <v>0</v>
      </c>
      <c r="CV326" s="401">
        <v>0</v>
      </c>
      <c r="CW326" s="401">
        <v>0</v>
      </c>
      <c r="CX326" s="401">
        <v>0</v>
      </c>
      <c r="CY326" s="401">
        <v>0</v>
      </c>
      <c r="CZ326" s="401">
        <v>0</v>
      </c>
      <c r="DA326" s="401">
        <v>0</v>
      </c>
      <c r="DB326" s="401">
        <v>0</v>
      </c>
      <c r="DC326" s="401">
        <v>54049</v>
      </c>
      <c r="DD326" s="401">
        <v>0</v>
      </c>
      <c r="DE326" s="401">
        <v>0</v>
      </c>
      <c r="DF326" s="401">
        <v>0</v>
      </c>
      <c r="DG326" s="401">
        <v>0</v>
      </c>
      <c r="DH326" s="401">
        <v>0</v>
      </c>
      <c r="DI326" s="401">
        <v>0</v>
      </c>
      <c r="DJ326" s="401">
        <v>0</v>
      </c>
      <c r="DK326" s="401">
        <v>0</v>
      </c>
      <c r="DL326" s="401">
        <v>0</v>
      </c>
      <c r="DM326" s="401">
        <v>0</v>
      </c>
      <c r="DN326" s="401">
        <v>0</v>
      </c>
      <c r="DO326" s="401">
        <v>0</v>
      </c>
      <c r="DP326" s="401">
        <v>0</v>
      </c>
      <c r="DQ326" s="401">
        <v>0</v>
      </c>
      <c r="DR326" s="401">
        <v>11460</v>
      </c>
      <c r="DS326" s="401">
        <v>4371</v>
      </c>
      <c r="DT326" s="401">
        <v>12768</v>
      </c>
      <c r="DU326" s="401">
        <v>25450</v>
      </c>
      <c r="DV326" s="401">
        <v>0</v>
      </c>
      <c r="DW326" s="401">
        <v>232529</v>
      </c>
      <c r="DX326" s="401">
        <v>19419</v>
      </c>
      <c r="DY326" s="401">
        <v>71508</v>
      </c>
      <c r="DZ326" s="401">
        <v>0</v>
      </c>
      <c r="EA326" s="401">
        <v>76101</v>
      </c>
      <c r="EB326" s="401">
        <v>-3226</v>
      </c>
      <c r="EC326" s="401">
        <v>58000</v>
      </c>
      <c r="ED326" s="401">
        <v>-6000</v>
      </c>
      <c r="EE326" s="401">
        <v>147609</v>
      </c>
      <c r="EF326" s="401">
        <v>-3226</v>
      </c>
      <c r="EG326" s="401">
        <v>233000</v>
      </c>
      <c r="EH326" s="401">
        <v>0</v>
      </c>
      <c r="EI326" s="401">
        <v>266000</v>
      </c>
      <c r="EJ326" s="401">
        <v>0</v>
      </c>
    </row>
    <row r="327" spans="1:140" x14ac:dyDescent="0.35">
      <c r="A327" s="398" t="s">
        <v>1933</v>
      </c>
      <c r="B327" s="401">
        <v>0</v>
      </c>
      <c r="C327" s="401">
        <v>0</v>
      </c>
      <c r="D327" s="401">
        <v>0</v>
      </c>
      <c r="E327" s="401">
        <v>0</v>
      </c>
      <c r="F327" s="401">
        <v>0</v>
      </c>
      <c r="G327" s="401">
        <v>0</v>
      </c>
      <c r="H327" s="401">
        <v>0</v>
      </c>
      <c r="I327" s="401">
        <v>0</v>
      </c>
      <c r="J327" s="401">
        <v>0</v>
      </c>
      <c r="K327" s="401">
        <v>0</v>
      </c>
      <c r="L327" s="401">
        <v>0</v>
      </c>
      <c r="M327" s="401">
        <v>0</v>
      </c>
      <c r="N327" s="401">
        <v>0</v>
      </c>
      <c r="O327" s="401">
        <v>0</v>
      </c>
      <c r="P327" s="401">
        <v>0</v>
      </c>
      <c r="Q327" s="401">
        <v>0</v>
      </c>
      <c r="R327" s="401">
        <v>0</v>
      </c>
      <c r="S327" s="401">
        <v>0</v>
      </c>
      <c r="T327" s="401">
        <v>0</v>
      </c>
      <c r="U327" s="401">
        <v>0</v>
      </c>
      <c r="V327" s="401">
        <v>0</v>
      </c>
      <c r="W327" s="401">
        <v>0</v>
      </c>
      <c r="X327" s="401">
        <v>0</v>
      </c>
      <c r="Y327" s="401">
        <v>0</v>
      </c>
      <c r="Z327" s="401">
        <v>0</v>
      </c>
      <c r="AA327" s="401">
        <v>0</v>
      </c>
      <c r="AB327" s="401">
        <v>0</v>
      </c>
      <c r="AC327" s="401">
        <v>0</v>
      </c>
      <c r="AD327" s="401">
        <v>0</v>
      </c>
      <c r="AE327" s="401">
        <v>0</v>
      </c>
      <c r="AF327" s="401">
        <v>0</v>
      </c>
      <c r="AG327" s="401">
        <v>0</v>
      </c>
      <c r="AH327" s="401">
        <v>0</v>
      </c>
      <c r="AI327" s="401">
        <v>0</v>
      </c>
      <c r="AJ327" s="401">
        <v>0</v>
      </c>
      <c r="AK327" s="401">
        <v>0</v>
      </c>
      <c r="AL327" s="401">
        <v>0</v>
      </c>
      <c r="AM327" s="401">
        <v>0</v>
      </c>
      <c r="AN327" s="401">
        <v>0</v>
      </c>
      <c r="AO327" s="401">
        <v>0</v>
      </c>
      <c r="AP327" s="401">
        <v>0</v>
      </c>
      <c r="AQ327" s="401">
        <v>0</v>
      </c>
      <c r="AR327" s="401">
        <v>0</v>
      </c>
      <c r="AS327" s="401">
        <v>0</v>
      </c>
      <c r="AT327" s="401">
        <v>0</v>
      </c>
      <c r="AU327" s="401">
        <v>0</v>
      </c>
      <c r="AV327" s="401">
        <v>0</v>
      </c>
      <c r="AW327" s="401">
        <v>0</v>
      </c>
      <c r="AX327" s="401">
        <v>0</v>
      </c>
      <c r="AY327" s="401">
        <v>0</v>
      </c>
      <c r="AZ327" s="401">
        <v>0</v>
      </c>
      <c r="BA327" s="401">
        <v>0</v>
      </c>
      <c r="BB327" s="401">
        <v>0</v>
      </c>
      <c r="BC327" s="401">
        <v>0</v>
      </c>
      <c r="BD327" s="401">
        <v>0</v>
      </c>
      <c r="BE327" s="401">
        <v>0</v>
      </c>
      <c r="BF327" s="401">
        <v>0</v>
      </c>
      <c r="BG327" s="401">
        <v>0</v>
      </c>
      <c r="BH327" s="401">
        <v>0</v>
      </c>
      <c r="BI327" s="401">
        <v>0</v>
      </c>
      <c r="BJ327" s="401">
        <v>0</v>
      </c>
      <c r="BK327" s="401">
        <v>0</v>
      </c>
      <c r="BL327" s="401">
        <v>0</v>
      </c>
      <c r="BM327" s="401">
        <v>0</v>
      </c>
      <c r="BN327" s="401">
        <v>0</v>
      </c>
      <c r="BO327" s="401">
        <v>0</v>
      </c>
      <c r="BP327" s="401">
        <v>0</v>
      </c>
      <c r="BQ327" s="401">
        <v>0</v>
      </c>
      <c r="BR327" s="401">
        <v>0</v>
      </c>
      <c r="BS327" s="401">
        <v>0</v>
      </c>
      <c r="BT327" s="401">
        <v>0</v>
      </c>
      <c r="BU327" s="401">
        <v>0</v>
      </c>
      <c r="BV327" s="401">
        <v>0</v>
      </c>
      <c r="BW327" s="401">
        <v>0</v>
      </c>
      <c r="BX327" s="401">
        <v>0</v>
      </c>
      <c r="BY327" s="401">
        <v>0</v>
      </c>
      <c r="BZ327" s="401">
        <v>0</v>
      </c>
      <c r="CA327" s="401">
        <v>0</v>
      </c>
      <c r="CB327" s="401">
        <v>0</v>
      </c>
      <c r="CC327" s="401">
        <v>0</v>
      </c>
      <c r="CD327" s="401">
        <v>0</v>
      </c>
      <c r="CE327" s="401">
        <v>0</v>
      </c>
      <c r="CF327" s="401">
        <v>0</v>
      </c>
      <c r="CG327" s="401">
        <v>0</v>
      </c>
      <c r="CH327" s="401">
        <v>0</v>
      </c>
      <c r="CI327" s="401">
        <v>0</v>
      </c>
      <c r="CJ327" s="401">
        <v>0</v>
      </c>
      <c r="CK327" s="401">
        <v>0</v>
      </c>
      <c r="CL327" s="401">
        <v>0</v>
      </c>
      <c r="CM327" s="401">
        <v>0</v>
      </c>
      <c r="CN327" s="401">
        <v>0</v>
      </c>
      <c r="CO327" s="401">
        <v>0</v>
      </c>
      <c r="CP327" s="401">
        <v>0</v>
      </c>
      <c r="CQ327" s="401">
        <v>0</v>
      </c>
      <c r="CR327" s="401">
        <v>0</v>
      </c>
      <c r="CS327" s="401">
        <v>0</v>
      </c>
      <c r="CT327" s="401">
        <v>0</v>
      </c>
      <c r="CU327" s="401">
        <v>0</v>
      </c>
      <c r="CV327" s="401">
        <v>0</v>
      </c>
      <c r="CW327" s="401">
        <v>0</v>
      </c>
      <c r="CX327" s="401">
        <v>0</v>
      </c>
      <c r="CY327" s="401">
        <v>0</v>
      </c>
      <c r="CZ327" s="401">
        <v>0</v>
      </c>
      <c r="DA327" s="401">
        <v>0</v>
      </c>
      <c r="DB327" s="401">
        <v>0</v>
      </c>
      <c r="DC327" s="401">
        <v>18025</v>
      </c>
      <c r="DD327" s="401">
        <v>0</v>
      </c>
      <c r="DE327" s="401">
        <v>0</v>
      </c>
      <c r="DF327" s="401">
        <v>0</v>
      </c>
      <c r="DG327" s="401">
        <v>0</v>
      </c>
      <c r="DH327" s="401">
        <v>0</v>
      </c>
      <c r="DI327" s="401">
        <v>0</v>
      </c>
      <c r="DJ327" s="401">
        <v>0</v>
      </c>
      <c r="DK327" s="401">
        <v>0</v>
      </c>
      <c r="DL327" s="401">
        <v>0</v>
      </c>
      <c r="DM327" s="401">
        <v>0</v>
      </c>
      <c r="DN327" s="401">
        <v>0</v>
      </c>
      <c r="DO327" s="401">
        <v>0</v>
      </c>
      <c r="DP327" s="401">
        <v>0</v>
      </c>
      <c r="DQ327" s="401">
        <v>0</v>
      </c>
      <c r="DR327" s="401">
        <v>0</v>
      </c>
      <c r="DS327" s="401">
        <v>3658</v>
      </c>
      <c r="DT327" s="401">
        <v>0</v>
      </c>
      <c r="DU327" s="401">
        <v>14367</v>
      </c>
      <c r="DV327" s="401">
        <v>0</v>
      </c>
      <c r="DW327" s="401">
        <v>128533</v>
      </c>
      <c r="DX327" s="401">
        <v>13458</v>
      </c>
      <c r="DY327" s="401">
        <v>42151</v>
      </c>
      <c r="DZ327" s="401">
        <v>12581</v>
      </c>
      <c r="EA327" s="401">
        <v>0</v>
      </c>
      <c r="EB327" s="401">
        <v>0</v>
      </c>
      <c r="EC327" s="401">
        <v>30000</v>
      </c>
      <c r="ED327" s="401">
        <v>0</v>
      </c>
      <c r="EE327" s="401">
        <v>42151</v>
      </c>
      <c r="EF327" s="401">
        <v>12581</v>
      </c>
      <c r="EG327" s="401">
        <v>128533</v>
      </c>
      <c r="EH327" s="401">
        <v>0</v>
      </c>
      <c r="EI327" s="401">
        <v>141386</v>
      </c>
      <c r="EJ327" s="401">
        <v>0</v>
      </c>
    </row>
    <row r="328" spans="1:140" x14ac:dyDescent="0.35">
      <c r="A328" s="398" t="s">
        <v>1511</v>
      </c>
      <c r="B328" s="401">
        <v>0</v>
      </c>
      <c r="C328" s="401">
        <v>0</v>
      </c>
      <c r="D328" s="401">
        <v>0</v>
      </c>
      <c r="E328" s="401">
        <v>0</v>
      </c>
      <c r="F328" s="401">
        <v>0</v>
      </c>
      <c r="G328" s="401">
        <v>0</v>
      </c>
      <c r="H328" s="401">
        <v>0</v>
      </c>
      <c r="I328" s="401">
        <v>0</v>
      </c>
      <c r="J328" s="401">
        <v>0</v>
      </c>
      <c r="K328" s="401">
        <v>0</v>
      </c>
      <c r="L328" s="401">
        <v>0</v>
      </c>
      <c r="M328" s="401">
        <v>0</v>
      </c>
      <c r="N328" s="401">
        <v>0</v>
      </c>
      <c r="O328" s="401">
        <v>0</v>
      </c>
      <c r="P328" s="401">
        <v>0</v>
      </c>
      <c r="Q328" s="401">
        <v>0</v>
      </c>
      <c r="R328" s="401">
        <v>0</v>
      </c>
      <c r="S328" s="401">
        <v>0</v>
      </c>
      <c r="T328" s="401">
        <v>0</v>
      </c>
      <c r="U328" s="401">
        <v>0</v>
      </c>
      <c r="V328" s="401">
        <v>0</v>
      </c>
      <c r="W328" s="401">
        <v>0</v>
      </c>
      <c r="X328" s="401">
        <v>0</v>
      </c>
      <c r="Y328" s="401">
        <v>0</v>
      </c>
      <c r="Z328" s="401">
        <v>0</v>
      </c>
      <c r="AA328" s="401">
        <v>0</v>
      </c>
      <c r="AB328" s="401">
        <v>0</v>
      </c>
      <c r="AC328" s="401">
        <v>0</v>
      </c>
      <c r="AD328" s="401">
        <v>0</v>
      </c>
      <c r="AE328" s="401">
        <v>0</v>
      </c>
      <c r="AF328" s="401">
        <v>0</v>
      </c>
      <c r="AG328" s="401">
        <v>0</v>
      </c>
      <c r="AH328" s="401">
        <v>0</v>
      </c>
      <c r="AI328" s="401">
        <v>0</v>
      </c>
      <c r="AJ328" s="401">
        <v>0</v>
      </c>
      <c r="AK328" s="401">
        <v>0</v>
      </c>
      <c r="AL328" s="401">
        <v>0</v>
      </c>
      <c r="AM328" s="401">
        <v>0</v>
      </c>
      <c r="AN328" s="401">
        <v>0</v>
      </c>
      <c r="AO328" s="401">
        <v>0</v>
      </c>
      <c r="AP328" s="401">
        <v>0</v>
      </c>
      <c r="AQ328" s="401">
        <v>0</v>
      </c>
      <c r="AR328" s="401">
        <v>0</v>
      </c>
      <c r="AS328" s="401">
        <v>0</v>
      </c>
      <c r="AT328" s="401">
        <v>0</v>
      </c>
      <c r="AU328" s="401">
        <v>0</v>
      </c>
      <c r="AV328" s="401">
        <v>0</v>
      </c>
      <c r="AW328" s="401">
        <v>0</v>
      </c>
      <c r="AX328" s="401">
        <v>0</v>
      </c>
      <c r="AY328" s="401">
        <v>0</v>
      </c>
      <c r="AZ328" s="401">
        <v>0</v>
      </c>
      <c r="BA328" s="401">
        <v>0</v>
      </c>
      <c r="BB328" s="401">
        <v>0</v>
      </c>
      <c r="BC328" s="401">
        <v>0</v>
      </c>
      <c r="BD328" s="401">
        <v>0</v>
      </c>
      <c r="BE328" s="401">
        <v>0</v>
      </c>
      <c r="BF328" s="401">
        <v>0</v>
      </c>
      <c r="BG328" s="401">
        <v>0</v>
      </c>
      <c r="BH328" s="401">
        <v>0</v>
      </c>
      <c r="BI328" s="401">
        <v>0</v>
      </c>
      <c r="BJ328" s="401">
        <v>0</v>
      </c>
      <c r="BK328" s="401">
        <v>0</v>
      </c>
      <c r="BL328" s="401">
        <v>0</v>
      </c>
      <c r="BM328" s="401">
        <v>0</v>
      </c>
      <c r="BN328" s="401">
        <v>0</v>
      </c>
      <c r="BO328" s="401">
        <v>0</v>
      </c>
      <c r="BP328" s="401">
        <v>0</v>
      </c>
      <c r="BQ328" s="401">
        <v>0</v>
      </c>
      <c r="BR328" s="401">
        <v>0</v>
      </c>
      <c r="BS328" s="401">
        <v>0</v>
      </c>
      <c r="BT328" s="401">
        <v>0</v>
      </c>
      <c r="BU328" s="401">
        <v>0</v>
      </c>
      <c r="BV328" s="401">
        <v>0</v>
      </c>
      <c r="BW328" s="401">
        <v>0</v>
      </c>
      <c r="BX328" s="401">
        <v>0</v>
      </c>
      <c r="BY328" s="401">
        <v>0</v>
      </c>
      <c r="BZ328" s="401">
        <v>0</v>
      </c>
      <c r="CA328" s="401">
        <v>0</v>
      </c>
      <c r="CB328" s="401">
        <v>0</v>
      </c>
      <c r="CC328" s="401">
        <v>0</v>
      </c>
      <c r="CD328" s="401">
        <v>0</v>
      </c>
      <c r="CE328" s="401">
        <v>0</v>
      </c>
      <c r="CF328" s="401">
        <v>0</v>
      </c>
      <c r="CG328" s="401">
        <v>0</v>
      </c>
      <c r="CH328" s="401">
        <v>0</v>
      </c>
      <c r="CI328" s="401">
        <v>0</v>
      </c>
      <c r="CJ328" s="401">
        <v>0</v>
      </c>
      <c r="CK328" s="401">
        <v>0</v>
      </c>
      <c r="CL328" s="401">
        <v>0</v>
      </c>
      <c r="CM328" s="401">
        <v>0</v>
      </c>
      <c r="CN328" s="401">
        <v>0</v>
      </c>
      <c r="CO328" s="401">
        <v>0</v>
      </c>
      <c r="CP328" s="401">
        <v>0</v>
      </c>
      <c r="CQ328" s="401">
        <v>0</v>
      </c>
      <c r="CR328" s="401">
        <v>0</v>
      </c>
      <c r="CS328" s="401">
        <v>0</v>
      </c>
      <c r="CT328" s="401">
        <v>0</v>
      </c>
      <c r="CU328" s="401">
        <v>0</v>
      </c>
      <c r="CV328" s="401">
        <v>0</v>
      </c>
      <c r="CW328" s="401">
        <v>0</v>
      </c>
      <c r="CX328" s="401">
        <v>0</v>
      </c>
      <c r="CY328" s="401">
        <v>0</v>
      </c>
      <c r="CZ328" s="401">
        <v>0</v>
      </c>
      <c r="DA328" s="401">
        <v>0</v>
      </c>
      <c r="DB328" s="401">
        <v>0</v>
      </c>
      <c r="DC328" s="401">
        <v>14451</v>
      </c>
      <c r="DD328" s="401">
        <v>0</v>
      </c>
      <c r="DE328" s="401">
        <v>0</v>
      </c>
      <c r="DF328" s="401">
        <v>0</v>
      </c>
      <c r="DG328" s="401">
        <v>0</v>
      </c>
      <c r="DH328" s="401">
        <v>0</v>
      </c>
      <c r="DI328" s="401">
        <v>0</v>
      </c>
      <c r="DJ328" s="401">
        <v>0</v>
      </c>
      <c r="DK328" s="401">
        <v>0</v>
      </c>
      <c r="DL328" s="401">
        <v>0</v>
      </c>
      <c r="DM328" s="401">
        <v>0</v>
      </c>
      <c r="DN328" s="401">
        <v>0</v>
      </c>
      <c r="DO328" s="401">
        <v>0</v>
      </c>
      <c r="DP328" s="401">
        <v>0</v>
      </c>
      <c r="DQ328" s="401">
        <v>0</v>
      </c>
      <c r="DR328" s="401">
        <v>0</v>
      </c>
      <c r="DS328" s="401">
        <v>0</v>
      </c>
      <c r="DT328" s="401">
        <v>0</v>
      </c>
      <c r="DU328" s="401">
        <v>14451</v>
      </c>
      <c r="DV328" s="401">
        <v>0</v>
      </c>
      <c r="DW328" s="401">
        <v>132753</v>
      </c>
      <c r="DX328" s="401">
        <v>6450</v>
      </c>
      <c r="DY328" s="401">
        <v>107619</v>
      </c>
      <c r="DZ328" s="401">
        <v>7110</v>
      </c>
      <c r="EA328" s="401">
        <v>0</v>
      </c>
      <c r="EB328" s="401">
        <v>0</v>
      </c>
      <c r="EC328" s="401">
        <v>0</v>
      </c>
      <c r="ED328" s="401">
        <v>0</v>
      </c>
      <c r="EE328" s="401">
        <v>107619</v>
      </c>
      <c r="EF328" s="401">
        <v>7110</v>
      </c>
      <c r="EG328" s="401">
        <v>150000</v>
      </c>
      <c r="EH328" s="401">
        <v>0</v>
      </c>
      <c r="EI328" s="401">
        <v>180000</v>
      </c>
      <c r="EJ328" s="401">
        <v>0</v>
      </c>
    </row>
    <row r="329" spans="1:140" x14ac:dyDescent="0.35">
      <c r="A329" s="398" t="s">
        <v>1208</v>
      </c>
      <c r="B329" s="401">
        <v>0</v>
      </c>
      <c r="C329" s="401">
        <v>0</v>
      </c>
      <c r="D329" s="401">
        <v>0</v>
      </c>
      <c r="E329" s="401">
        <v>0</v>
      </c>
      <c r="F329" s="401">
        <v>0</v>
      </c>
      <c r="G329" s="401">
        <v>0</v>
      </c>
      <c r="H329" s="401">
        <v>0</v>
      </c>
      <c r="I329" s="401">
        <v>0</v>
      </c>
      <c r="J329" s="401">
        <v>0</v>
      </c>
      <c r="K329" s="401">
        <v>0</v>
      </c>
      <c r="L329" s="401">
        <v>0</v>
      </c>
      <c r="M329" s="401">
        <v>0</v>
      </c>
      <c r="N329" s="401">
        <v>0</v>
      </c>
      <c r="O329" s="401">
        <v>0</v>
      </c>
      <c r="P329" s="401">
        <v>0</v>
      </c>
      <c r="Q329" s="401">
        <v>0</v>
      </c>
      <c r="R329" s="401">
        <v>0</v>
      </c>
      <c r="S329" s="401">
        <v>0</v>
      </c>
      <c r="T329" s="401">
        <v>0</v>
      </c>
      <c r="U329" s="401">
        <v>0</v>
      </c>
      <c r="V329" s="401">
        <v>0</v>
      </c>
      <c r="W329" s="401">
        <v>0</v>
      </c>
      <c r="X329" s="401">
        <v>0</v>
      </c>
      <c r="Y329" s="401">
        <v>0</v>
      </c>
      <c r="Z329" s="401">
        <v>0</v>
      </c>
      <c r="AA329" s="401">
        <v>0</v>
      </c>
      <c r="AB329" s="401">
        <v>0</v>
      </c>
      <c r="AC329" s="401">
        <v>0</v>
      </c>
      <c r="AD329" s="401">
        <v>0</v>
      </c>
      <c r="AE329" s="401">
        <v>0</v>
      </c>
      <c r="AF329" s="401">
        <v>0</v>
      </c>
      <c r="AG329" s="401">
        <v>0</v>
      </c>
      <c r="AH329" s="401">
        <v>0</v>
      </c>
      <c r="AI329" s="401">
        <v>0</v>
      </c>
      <c r="AJ329" s="401">
        <v>0</v>
      </c>
      <c r="AK329" s="401">
        <v>0</v>
      </c>
      <c r="AL329" s="401">
        <v>0</v>
      </c>
      <c r="AM329" s="401">
        <v>0</v>
      </c>
      <c r="AN329" s="401">
        <v>0</v>
      </c>
      <c r="AO329" s="401">
        <v>0</v>
      </c>
      <c r="AP329" s="401">
        <v>0</v>
      </c>
      <c r="AQ329" s="401">
        <v>0</v>
      </c>
      <c r="AR329" s="401">
        <v>0</v>
      </c>
      <c r="AS329" s="401">
        <v>0</v>
      </c>
      <c r="AT329" s="401">
        <v>0</v>
      </c>
      <c r="AU329" s="401">
        <v>0</v>
      </c>
      <c r="AV329" s="401">
        <v>0</v>
      </c>
      <c r="AW329" s="401">
        <v>0</v>
      </c>
      <c r="AX329" s="401">
        <v>0</v>
      </c>
      <c r="AY329" s="401">
        <v>0</v>
      </c>
      <c r="AZ329" s="401">
        <v>0</v>
      </c>
      <c r="BA329" s="401">
        <v>0</v>
      </c>
      <c r="BB329" s="401">
        <v>0</v>
      </c>
      <c r="BC329" s="401">
        <v>0</v>
      </c>
      <c r="BD329" s="401">
        <v>0</v>
      </c>
      <c r="BE329" s="401">
        <v>0</v>
      </c>
      <c r="BF329" s="401">
        <v>0</v>
      </c>
      <c r="BG329" s="401">
        <v>0</v>
      </c>
      <c r="BH329" s="401">
        <v>0</v>
      </c>
      <c r="BI329" s="401">
        <v>0</v>
      </c>
      <c r="BJ329" s="401">
        <v>0</v>
      </c>
      <c r="BK329" s="401">
        <v>0</v>
      </c>
      <c r="BL329" s="401">
        <v>0</v>
      </c>
      <c r="BM329" s="401">
        <v>0</v>
      </c>
      <c r="BN329" s="401">
        <v>0</v>
      </c>
      <c r="BO329" s="401">
        <v>0</v>
      </c>
      <c r="BP329" s="401">
        <v>0</v>
      </c>
      <c r="BQ329" s="401">
        <v>0</v>
      </c>
      <c r="BR329" s="401">
        <v>0</v>
      </c>
      <c r="BS329" s="401">
        <v>0</v>
      </c>
      <c r="BT329" s="401">
        <v>0</v>
      </c>
      <c r="BU329" s="401">
        <v>0</v>
      </c>
      <c r="BV329" s="401">
        <v>0</v>
      </c>
      <c r="BW329" s="401">
        <v>0</v>
      </c>
      <c r="BX329" s="401">
        <v>0</v>
      </c>
      <c r="BY329" s="401">
        <v>0</v>
      </c>
      <c r="BZ329" s="401">
        <v>0</v>
      </c>
      <c r="CA329" s="401">
        <v>0</v>
      </c>
      <c r="CB329" s="401">
        <v>0</v>
      </c>
      <c r="CC329" s="401">
        <v>0</v>
      </c>
      <c r="CD329" s="401">
        <v>0</v>
      </c>
      <c r="CE329" s="401">
        <v>0</v>
      </c>
      <c r="CF329" s="401">
        <v>0</v>
      </c>
      <c r="CG329" s="401">
        <v>0</v>
      </c>
      <c r="CH329" s="401">
        <v>0</v>
      </c>
      <c r="CI329" s="401">
        <v>0</v>
      </c>
      <c r="CJ329" s="401">
        <v>0</v>
      </c>
      <c r="CK329" s="401">
        <v>0</v>
      </c>
      <c r="CL329" s="401">
        <v>0</v>
      </c>
      <c r="CM329" s="401">
        <v>0</v>
      </c>
      <c r="CN329" s="401">
        <v>0</v>
      </c>
      <c r="CO329" s="401">
        <v>0</v>
      </c>
      <c r="CP329" s="401">
        <v>0</v>
      </c>
      <c r="CQ329" s="401">
        <v>0</v>
      </c>
      <c r="CR329" s="401">
        <v>0</v>
      </c>
      <c r="CS329" s="401">
        <v>0</v>
      </c>
      <c r="CT329" s="401">
        <v>0</v>
      </c>
      <c r="CU329" s="401">
        <v>0</v>
      </c>
      <c r="CV329" s="401">
        <v>0</v>
      </c>
      <c r="CW329" s="401">
        <v>0</v>
      </c>
      <c r="CX329" s="401">
        <v>0</v>
      </c>
      <c r="CY329" s="401">
        <v>0</v>
      </c>
      <c r="CZ329" s="401">
        <v>0</v>
      </c>
      <c r="DA329" s="401">
        <v>0</v>
      </c>
      <c r="DB329" s="401">
        <v>0</v>
      </c>
      <c r="DC329" s="401">
        <v>5189</v>
      </c>
      <c r="DD329" s="401">
        <v>0</v>
      </c>
      <c r="DE329" s="401">
        <v>0</v>
      </c>
      <c r="DF329" s="401">
        <v>0</v>
      </c>
      <c r="DG329" s="401">
        <v>0</v>
      </c>
      <c r="DH329" s="401">
        <v>0</v>
      </c>
      <c r="DI329" s="401">
        <v>0</v>
      </c>
      <c r="DJ329" s="401">
        <v>0</v>
      </c>
      <c r="DK329" s="401">
        <v>0</v>
      </c>
      <c r="DL329" s="401">
        <v>0</v>
      </c>
      <c r="DM329" s="401">
        <v>0</v>
      </c>
      <c r="DN329" s="401">
        <v>0</v>
      </c>
      <c r="DO329" s="401">
        <v>0</v>
      </c>
      <c r="DP329" s="401">
        <v>0</v>
      </c>
      <c r="DQ329" s="401">
        <v>0</v>
      </c>
      <c r="DR329" s="401">
        <v>0</v>
      </c>
      <c r="DS329" s="401">
        <v>0</v>
      </c>
      <c r="DT329" s="401">
        <v>3787</v>
      </c>
      <c r="DU329" s="401">
        <v>1402</v>
      </c>
      <c r="DV329" s="401">
        <v>0</v>
      </c>
      <c r="DW329" s="401">
        <v>76801</v>
      </c>
      <c r="DX329" s="401">
        <v>931</v>
      </c>
      <c r="DY329" s="401">
        <v>18760</v>
      </c>
      <c r="DZ329" s="401">
        <v>-760</v>
      </c>
      <c r="EA329" s="401">
        <v>13659</v>
      </c>
      <c r="EB329" s="401">
        <v>-2157</v>
      </c>
      <c r="EC329" s="401">
        <v>4000</v>
      </c>
      <c r="ED329" s="401">
        <v>1000</v>
      </c>
      <c r="EE329" s="401">
        <v>32419</v>
      </c>
      <c r="EF329" s="401">
        <v>-2917</v>
      </c>
      <c r="EG329" s="401">
        <v>37419</v>
      </c>
      <c r="EH329" s="401">
        <v>-5917</v>
      </c>
      <c r="EI329" s="401">
        <v>39419</v>
      </c>
      <c r="EJ329" s="401">
        <v>-5917</v>
      </c>
    </row>
    <row r="330" spans="1:140" x14ac:dyDescent="0.35">
      <c r="A330" s="398" t="s">
        <v>2146</v>
      </c>
      <c r="B330" s="401">
        <v>0</v>
      </c>
      <c r="C330" s="401">
        <v>0</v>
      </c>
      <c r="D330" s="401">
        <v>0</v>
      </c>
      <c r="E330" s="401">
        <v>0</v>
      </c>
      <c r="F330" s="401">
        <v>0</v>
      </c>
      <c r="G330" s="401">
        <v>0</v>
      </c>
      <c r="H330" s="401">
        <v>0</v>
      </c>
      <c r="I330" s="401">
        <v>0</v>
      </c>
      <c r="J330" s="401">
        <v>0</v>
      </c>
      <c r="K330" s="401">
        <v>0</v>
      </c>
      <c r="L330" s="401">
        <v>0</v>
      </c>
      <c r="M330" s="401">
        <v>0</v>
      </c>
      <c r="N330" s="401">
        <v>0</v>
      </c>
      <c r="O330" s="401">
        <v>0</v>
      </c>
      <c r="P330" s="401">
        <v>0</v>
      </c>
      <c r="Q330" s="401">
        <v>0</v>
      </c>
      <c r="R330" s="401">
        <v>0</v>
      </c>
      <c r="S330" s="401">
        <v>0</v>
      </c>
      <c r="T330" s="401">
        <v>0</v>
      </c>
      <c r="U330" s="401">
        <v>0</v>
      </c>
      <c r="V330" s="401">
        <v>0</v>
      </c>
      <c r="W330" s="401">
        <v>0</v>
      </c>
      <c r="X330" s="401">
        <v>0</v>
      </c>
      <c r="Y330" s="401">
        <v>0</v>
      </c>
      <c r="Z330" s="401">
        <v>0</v>
      </c>
      <c r="AA330" s="401">
        <v>0</v>
      </c>
      <c r="AB330" s="401">
        <v>0</v>
      </c>
      <c r="AC330" s="401">
        <v>0</v>
      </c>
      <c r="AD330" s="401">
        <v>0</v>
      </c>
      <c r="AE330" s="401">
        <v>0</v>
      </c>
      <c r="AF330" s="401">
        <v>0</v>
      </c>
      <c r="AG330" s="401">
        <v>0</v>
      </c>
      <c r="AH330" s="401">
        <v>0</v>
      </c>
      <c r="AI330" s="401">
        <v>0</v>
      </c>
      <c r="AJ330" s="401">
        <v>0</v>
      </c>
      <c r="AK330" s="401">
        <v>0</v>
      </c>
      <c r="AL330" s="401">
        <v>0</v>
      </c>
      <c r="AM330" s="401">
        <v>0</v>
      </c>
      <c r="AN330" s="401">
        <v>0</v>
      </c>
      <c r="AO330" s="401">
        <v>0</v>
      </c>
      <c r="AP330" s="401">
        <v>0</v>
      </c>
      <c r="AQ330" s="401">
        <v>0</v>
      </c>
      <c r="AR330" s="401">
        <v>0</v>
      </c>
      <c r="AS330" s="401">
        <v>0</v>
      </c>
      <c r="AT330" s="401">
        <v>0</v>
      </c>
      <c r="AU330" s="401">
        <v>0</v>
      </c>
      <c r="AV330" s="401">
        <v>0</v>
      </c>
      <c r="AW330" s="401">
        <v>0</v>
      </c>
      <c r="AX330" s="401">
        <v>0</v>
      </c>
      <c r="AY330" s="401">
        <v>0</v>
      </c>
      <c r="AZ330" s="401">
        <v>0</v>
      </c>
      <c r="BA330" s="401">
        <v>0</v>
      </c>
      <c r="BB330" s="401">
        <v>0</v>
      </c>
      <c r="BC330" s="401">
        <v>0</v>
      </c>
      <c r="BD330" s="401">
        <v>0</v>
      </c>
      <c r="BE330" s="401">
        <v>0</v>
      </c>
      <c r="BF330" s="401">
        <v>0</v>
      </c>
      <c r="BG330" s="401">
        <v>0</v>
      </c>
      <c r="BH330" s="401">
        <v>0</v>
      </c>
      <c r="BI330" s="401">
        <v>0</v>
      </c>
      <c r="BJ330" s="401">
        <v>0</v>
      </c>
      <c r="BK330" s="401">
        <v>0</v>
      </c>
      <c r="BL330" s="401">
        <v>0</v>
      </c>
      <c r="BM330" s="401">
        <v>0</v>
      </c>
      <c r="BN330" s="401">
        <v>0</v>
      </c>
      <c r="BO330" s="401">
        <v>0</v>
      </c>
      <c r="BP330" s="401">
        <v>0</v>
      </c>
      <c r="BQ330" s="401">
        <v>0</v>
      </c>
      <c r="BR330" s="401">
        <v>0</v>
      </c>
      <c r="BS330" s="401">
        <v>0</v>
      </c>
      <c r="BT330" s="401">
        <v>0</v>
      </c>
      <c r="BU330" s="401">
        <v>0</v>
      </c>
      <c r="BV330" s="401">
        <v>0</v>
      </c>
      <c r="BW330" s="401">
        <v>0</v>
      </c>
      <c r="BX330" s="401">
        <v>0</v>
      </c>
      <c r="BY330" s="401">
        <v>0</v>
      </c>
      <c r="BZ330" s="401">
        <v>0</v>
      </c>
      <c r="CA330" s="401">
        <v>0</v>
      </c>
      <c r="CB330" s="401">
        <v>0</v>
      </c>
      <c r="CC330" s="401">
        <v>0</v>
      </c>
      <c r="CD330" s="401">
        <v>0</v>
      </c>
      <c r="CE330" s="401">
        <v>0</v>
      </c>
      <c r="CF330" s="401">
        <v>0</v>
      </c>
      <c r="CG330" s="401">
        <v>0</v>
      </c>
      <c r="CH330" s="401">
        <v>0</v>
      </c>
      <c r="CI330" s="401">
        <v>0</v>
      </c>
      <c r="CJ330" s="401">
        <v>0</v>
      </c>
      <c r="CK330" s="401">
        <v>0</v>
      </c>
      <c r="CL330" s="401">
        <v>0</v>
      </c>
      <c r="CM330" s="401">
        <v>0</v>
      </c>
      <c r="CN330" s="401">
        <v>0</v>
      </c>
      <c r="CO330" s="401">
        <v>0</v>
      </c>
      <c r="CP330" s="401">
        <v>0</v>
      </c>
      <c r="CQ330" s="401">
        <v>0</v>
      </c>
      <c r="CR330" s="401">
        <v>0</v>
      </c>
      <c r="CS330" s="401">
        <v>0</v>
      </c>
      <c r="CT330" s="401">
        <v>0</v>
      </c>
      <c r="CU330" s="401">
        <v>0</v>
      </c>
      <c r="CV330" s="401">
        <v>0</v>
      </c>
      <c r="CW330" s="401">
        <v>0</v>
      </c>
      <c r="CX330" s="401">
        <v>0</v>
      </c>
      <c r="CY330" s="401">
        <v>0</v>
      </c>
      <c r="CZ330" s="401">
        <v>0</v>
      </c>
      <c r="DA330" s="401">
        <v>0</v>
      </c>
      <c r="DB330" s="401">
        <v>0</v>
      </c>
      <c r="DC330" s="401">
        <v>45405</v>
      </c>
      <c r="DD330" s="401">
        <v>0</v>
      </c>
      <c r="DE330" s="401">
        <v>24326</v>
      </c>
      <c r="DF330" s="401">
        <v>0</v>
      </c>
      <c r="DG330" s="401">
        <v>0</v>
      </c>
      <c r="DH330" s="401">
        <v>0</v>
      </c>
      <c r="DI330" s="401">
        <v>0</v>
      </c>
      <c r="DJ330" s="401">
        <v>0</v>
      </c>
      <c r="DK330" s="401">
        <v>0</v>
      </c>
      <c r="DL330" s="401">
        <v>0</v>
      </c>
      <c r="DM330" s="401">
        <v>0</v>
      </c>
      <c r="DN330" s="401">
        <v>0</v>
      </c>
      <c r="DO330" s="401">
        <v>0</v>
      </c>
      <c r="DP330" s="401">
        <v>0</v>
      </c>
      <c r="DQ330" s="401">
        <v>0</v>
      </c>
      <c r="DR330" s="401">
        <v>0</v>
      </c>
      <c r="DS330" s="401">
        <v>26283</v>
      </c>
      <c r="DT330" s="401">
        <v>15122</v>
      </c>
      <c r="DU330" s="401">
        <v>4000</v>
      </c>
      <c r="DV330" s="401">
        <v>0</v>
      </c>
      <c r="DW330" s="401">
        <v>83667</v>
      </c>
      <c r="DX330" s="401">
        <v>747</v>
      </c>
      <c r="DY330" s="401">
        <v>102287</v>
      </c>
      <c r="DZ330" s="401">
        <v>-2200</v>
      </c>
      <c r="EA330" s="401">
        <v>0</v>
      </c>
      <c r="EB330" s="401">
        <v>0</v>
      </c>
      <c r="EC330" s="401">
        <v>65000</v>
      </c>
      <c r="ED330" s="401">
        <v>-5000</v>
      </c>
      <c r="EE330" s="401">
        <v>102287</v>
      </c>
      <c r="EF330" s="401">
        <v>-2200</v>
      </c>
      <c r="EG330" s="401">
        <v>140000</v>
      </c>
      <c r="EH330" s="401">
        <v>5000</v>
      </c>
      <c r="EI330" s="401">
        <v>145000</v>
      </c>
      <c r="EJ330" s="401">
        <v>5000</v>
      </c>
    </row>
    <row r="331" spans="1:140" x14ac:dyDescent="0.35">
      <c r="A331" s="398" t="s">
        <v>1966</v>
      </c>
      <c r="B331" s="401">
        <v>0</v>
      </c>
      <c r="C331" s="401">
        <v>0</v>
      </c>
      <c r="D331" s="401">
        <v>0</v>
      </c>
      <c r="E331" s="401">
        <v>0</v>
      </c>
      <c r="F331" s="401">
        <v>0</v>
      </c>
      <c r="G331" s="401">
        <v>0</v>
      </c>
      <c r="H331" s="401">
        <v>0</v>
      </c>
      <c r="I331" s="401">
        <v>0</v>
      </c>
      <c r="J331" s="401">
        <v>0</v>
      </c>
      <c r="K331" s="401">
        <v>0</v>
      </c>
      <c r="L331" s="401">
        <v>0</v>
      </c>
      <c r="M331" s="401">
        <v>0</v>
      </c>
      <c r="N331" s="401">
        <v>0</v>
      </c>
      <c r="O331" s="401">
        <v>0</v>
      </c>
      <c r="P331" s="401">
        <v>0</v>
      </c>
      <c r="Q331" s="401">
        <v>0</v>
      </c>
      <c r="R331" s="401">
        <v>0</v>
      </c>
      <c r="S331" s="401">
        <v>0</v>
      </c>
      <c r="T331" s="401">
        <v>0</v>
      </c>
      <c r="U331" s="401">
        <v>0</v>
      </c>
      <c r="V331" s="401">
        <v>0</v>
      </c>
      <c r="W331" s="401">
        <v>0</v>
      </c>
      <c r="X331" s="401">
        <v>0</v>
      </c>
      <c r="Y331" s="401">
        <v>0</v>
      </c>
      <c r="Z331" s="401">
        <v>0</v>
      </c>
      <c r="AA331" s="401">
        <v>0</v>
      </c>
      <c r="AB331" s="401">
        <v>0</v>
      </c>
      <c r="AC331" s="401">
        <v>0</v>
      </c>
      <c r="AD331" s="401">
        <v>0</v>
      </c>
      <c r="AE331" s="401">
        <v>0</v>
      </c>
      <c r="AF331" s="401">
        <v>0</v>
      </c>
      <c r="AG331" s="401">
        <v>0</v>
      </c>
      <c r="AH331" s="401">
        <v>0</v>
      </c>
      <c r="AI331" s="401">
        <v>0</v>
      </c>
      <c r="AJ331" s="401">
        <v>0</v>
      </c>
      <c r="AK331" s="401">
        <v>0</v>
      </c>
      <c r="AL331" s="401">
        <v>0</v>
      </c>
      <c r="AM331" s="401">
        <v>0</v>
      </c>
      <c r="AN331" s="401">
        <v>0</v>
      </c>
      <c r="AO331" s="401">
        <v>0</v>
      </c>
      <c r="AP331" s="401">
        <v>0</v>
      </c>
      <c r="AQ331" s="401">
        <v>0</v>
      </c>
      <c r="AR331" s="401">
        <v>0</v>
      </c>
      <c r="AS331" s="401">
        <v>0</v>
      </c>
      <c r="AT331" s="401">
        <v>0</v>
      </c>
      <c r="AU331" s="401">
        <v>0</v>
      </c>
      <c r="AV331" s="401">
        <v>0</v>
      </c>
      <c r="AW331" s="401">
        <v>0</v>
      </c>
      <c r="AX331" s="401">
        <v>0</v>
      </c>
      <c r="AY331" s="401">
        <v>0</v>
      </c>
      <c r="AZ331" s="401">
        <v>0</v>
      </c>
      <c r="BA331" s="401">
        <v>0</v>
      </c>
      <c r="BB331" s="401">
        <v>0</v>
      </c>
      <c r="BC331" s="401">
        <v>0</v>
      </c>
      <c r="BD331" s="401">
        <v>0</v>
      </c>
      <c r="BE331" s="401">
        <v>0</v>
      </c>
      <c r="BF331" s="401">
        <v>0</v>
      </c>
      <c r="BG331" s="401">
        <v>0</v>
      </c>
      <c r="BH331" s="401">
        <v>0</v>
      </c>
      <c r="BI331" s="401">
        <v>0</v>
      </c>
      <c r="BJ331" s="401">
        <v>0</v>
      </c>
      <c r="BK331" s="401">
        <v>0</v>
      </c>
      <c r="BL331" s="401">
        <v>0</v>
      </c>
      <c r="BM331" s="401">
        <v>0</v>
      </c>
      <c r="BN331" s="401">
        <v>0</v>
      </c>
      <c r="BO331" s="401">
        <v>0</v>
      </c>
      <c r="BP331" s="401">
        <v>0</v>
      </c>
      <c r="BQ331" s="401">
        <v>0</v>
      </c>
      <c r="BR331" s="401">
        <v>0</v>
      </c>
      <c r="BS331" s="401">
        <v>0</v>
      </c>
      <c r="BT331" s="401">
        <v>0</v>
      </c>
      <c r="BU331" s="401">
        <v>0</v>
      </c>
      <c r="BV331" s="401">
        <v>0</v>
      </c>
      <c r="BW331" s="401">
        <v>0</v>
      </c>
      <c r="BX331" s="401">
        <v>0</v>
      </c>
      <c r="BY331" s="401">
        <v>0</v>
      </c>
      <c r="BZ331" s="401">
        <v>0</v>
      </c>
      <c r="CA331" s="401">
        <v>0</v>
      </c>
      <c r="CB331" s="401">
        <v>0</v>
      </c>
      <c r="CC331" s="401">
        <v>0</v>
      </c>
      <c r="CD331" s="401">
        <v>0</v>
      </c>
      <c r="CE331" s="401">
        <v>0</v>
      </c>
      <c r="CF331" s="401">
        <v>0</v>
      </c>
      <c r="CG331" s="401">
        <v>0</v>
      </c>
      <c r="CH331" s="401">
        <v>0</v>
      </c>
      <c r="CI331" s="401">
        <v>0</v>
      </c>
      <c r="CJ331" s="401">
        <v>0</v>
      </c>
      <c r="CK331" s="401">
        <v>0</v>
      </c>
      <c r="CL331" s="401">
        <v>0</v>
      </c>
      <c r="CM331" s="401">
        <v>0</v>
      </c>
      <c r="CN331" s="401">
        <v>0</v>
      </c>
      <c r="CO331" s="401">
        <v>0</v>
      </c>
      <c r="CP331" s="401">
        <v>0</v>
      </c>
      <c r="CQ331" s="401">
        <v>0</v>
      </c>
      <c r="CR331" s="401">
        <v>0</v>
      </c>
      <c r="CS331" s="401">
        <v>0</v>
      </c>
      <c r="CT331" s="401">
        <v>0</v>
      </c>
      <c r="CU331" s="401">
        <v>0</v>
      </c>
      <c r="CV331" s="401">
        <v>0</v>
      </c>
      <c r="CW331" s="401">
        <v>0</v>
      </c>
      <c r="CX331" s="401">
        <v>0</v>
      </c>
      <c r="CY331" s="401">
        <v>0</v>
      </c>
      <c r="CZ331" s="401">
        <v>0</v>
      </c>
      <c r="DA331" s="401">
        <v>0</v>
      </c>
      <c r="DB331" s="401">
        <v>0</v>
      </c>
      <c r="DC331" s="401">
        <v>29024</v>
      </c>
      <c r="DD331" s="401">
        <v>0</v>
      </c>
      <c r="DE331" s="401">
        <v>0</v>
      </c>
      <c r="DF331" s="401">
        <v>0</v>
      </c>
      <c r="DG331" s="401">
        <v>0</v>
      </c>
      <c r="DH331" s="401">
        <v>0</v>
      </c>
      <c r="DI331" s="401">
        <v>0</v>
      </c>
      <c r="DJ331" s="401">
        <v>0</v>
      </c>
      <c r="DK331" s="401">
        <v>0</v>
      </c>
      <c r="DL331" s="401">
        <v>0</v>
      </c>
      <c r="DM331" s="401">
        <v>0</v>
      </c>
      <c r="DN331" s="401">
        <v>0</v>
      </c>
      <c r="DO331" s="401">
        <v>0</v>
      </c>
      <c r="DP331" s="401">
        <v>0</v>
      </c>
      <c r="DQ331" s="401">
        <v>0</v>
      </c>
      <c r="DR331" s="401">
        <v>0</v>
      </c>
      <c r="DS331" s="401">
        <v>0</v>
      </c>
      <c r="DT331" s="401">
        <v>3329</v>
      </c>
      <c r="DU331" s="401">
        <v>25695</v>
      </c>
      <c r="DV331" s="401">
        <v>0</v>
      </c>
      <c r="DW331" s="401">
        <v>93287</v>
      </c>
      <c r="DX331" s="401">
        <v>18406</v>
      </c>
      <c r="DY331" s="401">
        <v>61500</v>
      </c>
      <c r="DZ331" s="401">
        <v>-1600</v>
      </c>
      <c r="EA331" s="401">
        <v>0</v>
      </c>
      <c r="EB331" s="401">
        <v>0</v>
      </c>
      <c r="EC331" s="401">
        <v>0</v>
      </c>
      <c r="ED331" s="401">
        <v>0</v>
      </c>
      <c r="EE331" s="401">
        <v>61500</v>
      </c>
      <c r="EF331" s="401">
        <v>-1600</v>
      </c>
      <c r="EG331" s="401">
        <v>96600</v>
      </c>
      <c r="EH331" s="401">
        <v>11300</v>
      </c>
      <c r="EI331" s="401">
        <v>101600</v>
      </c>
      <c r="EJ331" s="401">
        <v>11300</v>
      </c>
    </row>
    <row r="332" spans="1:140" x14ac:dyDescent="0.35">
      <c r="A332" s="398" t="s">
        <v>2137</v>
      </c>
      <c r="B332" s="401">
        <v>0</v>
      </c>
      <c r="C332" s="401">
        <v>0</v>
      </c>
      <c r="D332" s="401">
        <v>0</v>
      </c>
      <c r="E332" s="401">
        <v>0</v>
      </c>
      <c r="F332" s="401">
        <v>0</v>
      </c>
      <c r="G332" s="401">
        <v>0</v>
      </c>
      <c r="H332" s="401">
        <v>0</v>
      </c>
      <c r="I332" s="401">
        <v>0</v>
      </c>
      <c r="J332" s="401">
        <v>0</v>
      </c>
      <c r="K332" s="401">
        <v>0</v>
      </c>
      <c r="L332" s="401">
        <v>0</v>
      </c>
      <c r="M332" s="401">
        <v>0</v>
      </c>
      <c r="N332" s="401">
        <v>0</v>
      </c>
      <c r="O332" s="401">
        <v>0</v>
      </c>
      <c r="P332" s="401">
        <v>0</v>
      </c>
      <c r="Q332" s="401">
        <v>0</v>
      </c>
      <c r="R332" s="401">
        <v>0</v>
      </c>
      <c r="S332" s="401">
        <v>0</v>
      </c>
      <c r="T332" s="401">
        <v>0</v>
      </c>
      <c r="U332" s="401">
        <v>0</v>
      </c>
      <c r="V332" s="401">
        <v>0</v>
      </c>
      <c r="W332" s="401">
        <v>0</v>
      </c>
      <c r="X332" s="401">
        <v>0</v>
      </c>
      <c r="Y332" s="401">
        <v>0</v>
      </c>
      <c r="Z332" s="401">
        <v>0</v>
      </c>
      <c r="AA332" s="401">
        <v>0</v>
      </c>
      <c r="AB332" s="401">
        <v>0</v>
      </c>
      <c r="AC332" s="401">
        <v>0</v>
      </c>
      <c r="AD332" s="401">
        <v>0</v>
      </c>
      <c r="AE332" s="401">
        <v>0</v>
      </c>
      <c r="AF332" s="401">
        <v>0</v>
      </c>
      <c r="AG332" s="401">
        <v>0</v>
      </c>
      <c r="AH332" s="401">
        <v>0</v>
      </c>
      <c r="AI332" s="401">
        <v>0</v>
      </c>
      <c r="AJ332" s="401">
        <v>0</v>
      </c>
      <c r="AK332" s="401">
        <v>0</v>
      </c>
      <c r="AL332" s="401">
        <v>0</v>
      </c>
      <c r="AM332" s="401">
        <v>0</v>
      </c>
      <c r="AN332" s="401">
        <v>0</v>
      </c>
      <c r="AO332" s="401">
        <v>0</v>
      </c>
      <c r="AP332" s="401">
        <v>0</v>
      </c>
      <c r="AQ332" s="401">
        <v>0</v>
      </c>
      <c r="AR332" s="401">
        <v>0</v>
      </c>
      <c r="AS332" s="401">
        <v>0</v>
      </c>
      <c r="AT332" s="401">
        <v>0</v>
      </c>
      <c r="AU332" s="401">
        <v>0</v>
      </c>
      <c r="AV332" s="401">
        <v>0</v>
      </c>
      <c r="AW332" s="401">
        <v>0</v>
      </c>
      <c r="AX332" s="401">
        <v>0</v>
      </c>
      <c r="AY332" s="401">
        <v>0</v>
      </c>
      <c r="AZ332" s="401">
        <v>0</v>
      </c>
      <c r="BA332" s="401">
        <v>0</v>
      </c>
      <c r="BB332" s="401">
        <v>0</v>
      </c>
      <c r="BC332" s="401">
        <v>0</v>
      </c>
      <c r="BD332" s="401">
        <v>0</v>
      </c>
      <c r="BE332" s="401">
        <v>0</v>
      </c>
      <c r="BF332" s="401">
        <v>0</v>
      </c>
      <c r="BG332" s="401">
        <v>0</v>
      </c>
      <c r="BH332" s="401">
        <v>0</v>
      </c>
      <c r="BI332" s="401">
        <v>0</v>
      </c>
      <c r="BJ332" s="401">
        <v>0</v>
      </c>
      <c r="BK332" s="401">
        <v>0</v>
      </c>
      <c r="BL332" s="401">
        <v>0</v>
      </c>
      <c r="BM332" s="401">
        <v>0</v>
      </c>
      <c r="BN332" s="401">
        <v>0</v>
      </c>
      <c r="BO332" s="401">
        <v>0</v>
      </c>
      <c r="BP332" s="401">
        <v>0</v>
      </c>
      <c r="BQ332" s="401">
        <v>0</v>
      </c>
      <c r="BR332" s="401">
        <v>0</v>
      </c>
      <c r="BS332" s="401">
        <v>0</v>
      </c>
      <c r="BT332" s="401">
        <v>0</v>
      </c>
      <c r="BU332" s="401">
        <v>0</v>
      </c>
      <c r="BV332" s="401">
        <v>0</v>
      </c>
      <c r="BW332" s="401">
        <v>0</v>
      </c>
      <c r="BX332" s="401">
        <v>0</v>
      </c>
      <c r="BY332" s="401">
        <v>0</v>
      </c>
      <c r="BZ332" s="401">
        <v>0</v>
      </c>
      <c r="CA332" s="401">
        <v>0</v>
      </c>
      <c r="CB332" s="401">
        <v>0</v>
      </c>
      <c r="CC332" s="401">
        <v>0</v>
      </c>
      <c r="CD332" s="401">
        <v>0</v>
      </c>
      <c r="CE332" s="401">
        <v>0</v>
      </c>
      <c r="CF332" s="401">
        <v>0</v>
      </c>
      <c r="CG332" s="401">
        <v>0</v>
      </c>
      <c r="CH332" s="401">
        <v>0</v>
      </c>
      <c r="CI332" s="401">
        <v>0</v>
      </c>
      <c r="CJ332" s="401">
        <v>0</v>
      </c>
      <c r="CK332" s="401">
        <v>0</v>
      </c>
      <c r="CL332" s="401">
        <v>0</v>
      </c>
      <c r="CM332" s="401">
        <v>0</v>
      </c>
      <c r="CN332" s="401">
        <v>0</v>
      </c>
      <c r="CO332" s="401">
        <v>0</v>
      </c>
      <c r="CP332" s="401">
        <v>0</v>
      </c>
      <c r="CQ332" s="401">
        <v>0</v>
      </c>
      <c r="CR332" s="401">
        <v>0</v>
      </c>
      <c r="CS332" s="401">
        <v>0</v>
      </c>
      <c r="CT332" s="401">
        <v>0</v>
      </c>
      <c r="CU332" s="401">
        <v>0</v>
      </c>
      <c r="CV332" s="401">
        <v>0</v>
      </c>
      <c r="CW332" s="401">
        <v>0</v>
      </c>
      <c r="CX332" s="401">
        <v>0</v>
      </c>
      <c r="CY332" s="401">
        <v>0</v>
      </c>
      <c r="CZ332" s="401">
        <v>0</v>
      </c>
      <c r="DA332" s="401">
        <v>0</v>
      </c>
      <c r="DB332" s="401">
        <v>0</v>
      </c>
      <c r="DC332" s="401">
        <v>40321</v>
      </c>
      <c r="DD332" s="401">
        <v>0</v>
      </c>
      <c r="DE332" s="401">
        <v>4000</v>
      </c>
      <c r="DF332" s="401">
        <v>0</v>
      </c>
      <c r="DG332" s="401">
        <v>0</v>
      </c>
      <c r="DH332" s="401">
        <v>0</v>
      </c>
      <c r="DI332" s="401">
        <v>0</v>
      </c>
      <c r="DJ332" s="401">
        <v>0</v>
      </c>
      <c r="DK332" s="401">
        <v>0</v>
      </c>
      <c r="DL332" s="401">
        <v>0</v>
      </c>
      <c r="DM332" s="401">
        <v>0</v>
      </c>
      <c r="DN332" s="401">
        <v>0</v>
      </c>
      <c r="DO332" s="401">
        <v>0</v>
      </c>
      <c r="DP332" s="401">
        <v>0</v>
      </c>
      <c r="DQ332" s="401">
        <v>0</v>
      </c>
      <c r="DR332" s="401">
        <v>0</v>
      </c>
      <c r="DS332" s="401">
        <v>4000</v>
      </c>
      <c r="DT332" s="401">
        <v>1600</v>
      </c>
      <c r="DU332" s="401">
        <v>34721</v>
      </c>
      <c r="DV332" s="401">
        <v>0</v>
      </c>
      <c r="DW332" s="401">
        <v>114394</v>
      </c>
      <c r="DX332" s="401">
        <v>26366</v>
      </c>
      <c r="DY332" s="401">
        <v>90714</v>
      </c>
      <c r="DZ332" s="401">
        <v>17982</v>
      </c>
      <c r="EA332" s="401">
        <v>0</v>
      </c>
      <c r="EB332" s="401">
        <v>0</v>
      </c>
      <c r="EC332" s="401">
        <v>6000</v>
      </c>
      <c r="ED332" s="401">
        <v>0</v>
      </c>
      <c r="EE332" s="401">
        <v>90714</v>
      </c>
      <c r="EF332" s="401">
        <v>17982</v>
      </c>
      <c r="EG332" s="401">
        <v>110000</v>
      </c>
      <c r="EH332" s="401">
        <v>0</v>
      </c>
      <c r="EI332" s="401">
        <v>120000</v>
      </c>
      <c r="EJ332" s="401">
        <v>0</v>
      </c>
    </row>
    <row r="333" spans="1:140" x14ac:dyDescent="0.35">
      <c r="A333" s="398" t="s">
        <v>2107</v>
      </c>
      <c r="B333" s="401">
        <v>0</v>
      </c>
      <c r="C333" s="401">
        <v>0</v>
      </c>
      <c r="D333" s="401">
        <v>0</v>
      </c>
      <c r="E333" s="401">
        <v>0</v>
      </c>
      <c r="F333" s="401">
        <v>0</v>
      </c>
      <c r="G333" s="401">
        <v>0</v>
      </c>
      <c r="H333" s="401">
        <v>0</v>
      </c>
      <c r="I333" s="401">
        <v>0</v>
      </c>
      <c r="J333" s="401">
        <v>0</v>
      </c>
      <c r="K333" s="401">
        <v>0</v>
      </c>
      <c r="L333" s="401">
        <v>0</v>
      </c>
      <c r="M333" s="401">
        <v>0</v>
      </c>
      <c r="N333" s="401">
        <v>0</v>
      </c>
      <c r="O333" s="401">
        <v>0</v>
      </c>
      <c r="P333" s="401">
        <v>0</v>
      </c>
      <c r="Q333" s="401">
        <v>0</v>
      </c>
      <c r="R333" s="401">
        <v>0</v>
      </c>
      <c r="S333" s="401">
        <v>0</v>
      </c>
      <c r="T333" s="401">
        <v>0</v>
      </c>
      <c r="U333" s="401">
        <v>0</v>
      </c>
      <c r="V333" s="401">
        <v>0</v>
      </c>
      <c r="W333" s="401">
        <v>0</v>
      </c>
      <c r="X333" s="401">
        <v>0</v>
      </c>
      <c r="Y333" s="401">
        <v>0</v>
      </c>
      <c r="Z333" s="401">
        <v>0</v>
      </c>
      <c r="AA333" s="401">
        <v>0</v>
      </c>
      <c r="AB333" s="401">
        <v>0</v>
      </c>
      <c r="AC333" s="401">
        <v>0</v>
      </c>
      <c r="AD333" s="401">
        <v>0</v>
      </c>
      <c r="AE333" s="401">
        <v>0</v>
      </c>
      <c r="AF333" s="401">
        <v>0</v>
      </c>
      <c r="AG333" s="401">
        <v>0</v>
      </c>
      <c r="AH333" s="401">
        <v>0</v>
      </c>
      <c r="AI333" s="401">
        <v>0</v>
      </c>
      <c r="AJ333" s="401">
        <v>0</v>
      </c>
      <c r="AK333" s="401">
        <v>0</v>
      </c>
      <c r="AL333" s="401">
        <v>0</v>
      </c>
      <c r="AM333" s="401">
        <v>0</v>
      </c>
      <c r="AN333" s="401">
        <v>0</v>
      </c>
      <c r="AO333" s="401">
        <v>0</v>
      </c>
      <c r="AP333" s="401">
        <v>0</v>
      </c>
      <c r="AQ333" s="401">
        <v>0</v>
      </c>
      <c r="AR333" s="401">
        <v>0</v>
      </c>
      <c r="AS333" s="401">
        <v>0</v>
      </c>
      <c r="AT333" s="401">
        <v>0</v>
      </c>
      <c r="AU333" s="401">
        <v>0</v>
      </c>
      <c r="AV333" s="401">
        <v>0</v>
      </c>
      <c r="AW333" s="401">
        <v>0</v>
      </c>
      <c r="AX333" s="401">
        <v>0</v>
      </c>
      <c r="AY333" s="401">
        <v>0</v>
      </c>
      <c r="AZ333" s="401">
        <v>0</v>
      </c>
      <c r="BA333" s="401">
        <v>0</v>
      </c>
      <c r="BB333" s="401">
        <v>0</v>
      </c>
      <c r="BC333" s="401">
        <v>0</v>
      </c>
      <c r="BD333" s="401">
        <v>0</v>
      </c>
      <c r="BE333" s="401">
        <v>0</v>
      </c>
      <c r="BF333" s="401">
        <v>0</v>
      </c>
      <c r="BG333" s="401">
        <v>0</v>
      </c>
      <c r="BH333" s="401">
        <v>0</v>
      </c>
      <c r="BI333" s="401">
        <v>0</v>
      </c>
      <c r="BJ333" s="401">
        <v>0</v>
      </c>
      <c r="BK333" s="401">
        <v>0</v>
      </c>
      <c r="BL333" s="401">
        <v>0</v>
      </c>
      <c r="BM333" s="401">
        <v>0</v>
      </c>
      <c r="BN333" s="401">
        <v>0</v>
      </c>
      <c r="BO333" s="401">
        <v>0</v>
      </c>
      <c r="BP333" s="401">
        <v>0</v>
      </c>
      <c r="BQ333" s="401">
        <v>0</v>
      </c>
      <c r="BR333" s="401">
        <v>0</v>
      </c>
      <c r="BS333" s="401">
        <v>0</v>
      </c>
      <c r="BT333" s="401">
        <v>0</v>
      </c>
      <c r="BU333" s="401">
        <v>0</v>
      </c>
      <c r="BV333" s="401">
        <v>0</v>
      </c>
      <c r="BW333" s="401">
        <v>0</v>
      </c>
      <c r="BX333" s="401">
        <v>0</v>
      </c>
      <c r="BY333" s="401">
        <v>0</v>
      </c>
      <c r="BZ333" s="401">
        <v>0</v>
      </c>
      <c r="CA333" s="401">
        <v>0</v>
      </c>
      <c r="CB333" s="401">
        <v>0</v>
      </c>
      <c r="CC333" s="401">
        <v>0</v>
      </c>
      <c r="CD333" s="401">
        <v>0</v>
      </c>
      <c r="CE333" s="401">
        <v>0</v>
      </c>
      <c r="CF333" s="401">
        <v>0</v>
      </c>
      <c r="CG333" s="401">
        <v>0</v>
      </c>
      <c r="CH333" s="401">
        <v>0</v>
      </c>
      <c r="CI333" s="401">
        <v>0</v>
      </c>
      <c r="CJ333" s="401">
        <v>0</v>
      </c>
      <c r="CK333" s="401">
        <v>0</v>
      </c>
      <c r="CL333" s="401">
        <v>0</v>
      </c>
      <c r="CM333" s="401">
        <v>0</v>
      </c>
      <c r="CN333" s="401">
        <v>0</v>
      </c>
      <c r="CO333" s="401">
        <v>0</v>
      </c>
      <c r="CP333" s="401">
        <v>0</v>
      </c>
      <c r="CQ333" s="401">
        <v>0</v>
      </c>
      <c r="CR333" s="401">
        <v>0</v>
      </c>
      <c r="CS333" s="401">
        <v>0</v>
      </c>
      <c r="CT333" s="401">
        <v>0</v>
      </c>
      <c r="CU333" s="401">
        <v>0</v>
      </c>
      <c r="CV333" s="401">
        <v>0</v>
      </c>
      <c r="CW333" s="401">
        <v>0</v>
      </c>
      <c r="CX333" s="401">
        <v>0</v>
      </c>
      <c r="CY333" s="401">
        <v>0</v>
      </c>
      <c r="CZ333" s="401">
        <v>0</v>
      </c>
      <c r="DA333" s="401">
        <v>0</v>
      </c>
      <c r="DB333" s="401">
        <v>0</v>
      </c>
      <c r="DC333" s="401">
        <v>10625</v>
      </c>
      <c r="DD333" s="401">
        <v>0</v>
      </c>
      <c r="DE333" s="401">
        <v>0</v>
      </c>
      <c r="DF333" s="401">
        <v>0</v>
      </c>
      <c r="DG333" s="401">
        <v>0</v>
      </c>
      <c r="DH333" s="401">
        <v>0</v>
      </c>
      <c r="DI333" s="401">
        <v>0</v>
      </c>
      <c r="DJ333" s="401">
        <v>0</v>
      </c>
      <c r="DK333" s="401">
        <v>0</v>
      </c>
      <c r="DL333" s="401">
        <v>0</v>
      </c>
      <c r="DM333" s="401">
        <v>0</v>
      </c>
      <c r="DN333" s="401">
        <v>0</v>
      </c>
      <c r="DO333" s="401">
        <v>0</v>
      </c>
      <c r="DP333" s="401">
        <v>0</v>
      </c>
      <c r="DQ333" s="401">
        <v>0</v>
      </c>
      <c r="DR333" s="401">
        <v>0</v>
      </c>
      <c r="DS333" s="401">
        <v>5267</v>
      </c>
      <c r="DT333" s="401">
        <v>0</v>
      </c>
      <c r="DU333" s="401">
        <v>5358</v>
      </c>
      <c r="DV333" s="401">
        <v>0</v>
      </c>
      <c r="DW333" s="401">
        <v>36157</v>
      </c>
      <c r="DX333" s="401">
        <v>1376</v>
      </c>
      <c r="DY333" s="401">
        <v>14648</v>
      </c>
      <c r="DZ333" s="401">
        <v>-417</v>
      </c>
      <c r="EA333" s="401">
        <v>0</v>
      </c>
      <c r="EB333" s="401">
        <v>0</v>
      </c>
      <c r="EC333" s="401">
        <v>2000</v>
      </c>
      <c r="ED333" s="401">
        <v>0</v>
      </c>
      <c r="EE333" s="401">
        <v>14648</v>
      </c>
      <c r="EF333" s="401">
        <v>-417</v>
      </c>
      <c r="EG333" s="401">
        <v>40000</v>
      </c>
      <c r="EH333" s="401">
        <v>0</v>
      </c>
      <c r="EI333" s="401">
        <v>50000</v>
      </c>
      <c r="EJ333" s="401">
        <v>0</v>
      </c>
    </row>
    <row r="334" spans="1:140" x14ac:dyDescent="0.35">
      <c r="A334" s="398" t="s">
        <v>1262</v>
      </c>
      <c r="B334" s="401">
        <v>0</v>
      </c>
      <c r="C334" s="401">
        <v>0</v>
      </c>
      <c r="D334" s="401">
        <v>0</v>
      </c>
      <c r="E334" s="401">
        <v>0</v>
      </c>
      <c r="F334" s="401">
        <v>0</v>
      </c>
      <c r="G334" s="401">
        <v>0</v>
      </c>
      <c r="H334" s="401">
        <v>0</v>
      </c>
      <c r="I334" s="401">
        <v>0</v>
      </c>
      <c r="J334" s="401">
        <v>0</v>
      </c>
      <c r="K334" s="401">
        <v>0</v>
      </c>
      <c r="L334" s="401">
        <v>0</v>
      </c>
      <c r="M334" s="401">
        <v>0</v>
      </c>
      <c r="N334" s="401">
        <v>0</v>
      </c>
      <c r="O334" s="401">
        <v>0</v>
      </c>
      <c r="P334" s="401">
        <v>0</v>
      </c>
      <c r="Q334" s="401">
        <v>0</v>
      </c>
      <c r="R334" s="401">
        <v>0</v>
      </c>
      <c r="S334" s="401">
        <v>0</v>
      </c>
      <c r="T334" s="401">
        <v>0</v>
      </c>
      <c r="U334" s="401">
        <v>0</v>
      </c>
      <c r="V334" s="401">
        <v>0</v>
      </c>
      <c r="W334" s="401">
        <v>0</v>
      </c>
      <c r="X334" s="401">
        <v>0</v>
      </c>
      <c r="Y334" s="401">
        <v>0</v>
      </c>
      <c r="Z334" s="401">
        <v>0</v>
      </c>
      <c r="AA334" s="401">
        <v>0</v>
      </c>
      <c r="AB334" s="401">
        <v>0</v>
      </c>
      <c r="AC334" s="401">
        <v>0</v>
      </c>
      <c r="AD334" s="401">
        <v>0</v>
      </c>
      <c r="AE334" s="401">
        <v>0</v>
      </c>
      <c r="AF334" s="401">
        <v>0</v>
      </c>
      <c r="AG334" s="401">
        <v>0</v>
      </c>
      <c r="AH334" s="401">
        <v>0</v>
      </c>
      <c r="AI334" s="401">
        <v>0</v>
      </c>
      <c r="AJ334" s="401">
        <v>0</v>
      </c>
      <c r="AK334" s="401">
        <v>0</v>
      </c>
      <c r="AL334" s="401">
        <v>0</v>
      </c>
      <c r="AM334" s="401">
        <v>0</v>
      </c>
      <c r="AN334" s="401">
        <v>0</v>
      </c>
      <c r="AO334" s="401">
        <v>0</v>
      </c>
      <c r="AP334" s="401">
        <v>0</v>
      </c>
      <c r="AQ334" s="401">
        <v>0</v>
      </c>
      <c r="AR334" s="401">
        <v>0</v>
      </c>
      <c r="AS334" s="401">
        <v>0</v>
      </c>
      <c r="AT334" s="401">
        <v>0</v>
      </c>
      <c r="AU334" s="401">
        <v>0</v>
      </c>
      <c r="AV334" s="401">
        <v>0</v>
      </c>
      <c r="AW334" s="401">
        <v>0</v>
      </c>
      <c r="AX334" s="401">
        <v>0</v>
      </c>
      <c r="AY334" s="401">
        <v>0</v>
      </c>
      <c r="AZ334" s="401">
        <v>0</v>
      </c>
      <c r="BA334" s="401">
        <v>0</v>
      </c>
      <c r="BB334" s="401">
        <v>0</v>
      </c>
      <c r="BC334" s="401">
        <v>0</v>
      </c>
      <c r="BD334" s="401">
        <v>0</v>
      </c>
      <c r="BE334" s="401">
        <v>0</v>
      </c>
      <c r="BF334" s="401">
        <v>0</v>
      </c>
      <c r="BG334" s="401">
        <v>0</v>
      </c>
      <c r="BH334" s="401">
        <v>0</v>
      </c>
      <c r="BI334" s="401">
        <v>0</v>
      </c>
      <c r="BJ334" s="401">
        <v>0</v>
      </c>
      <c r="BK334" s="401">
        <v>0</v>
      </c>
      <c r="BL334" s="401">
        <v>0</v>
      </c>
      <c r="BM334" s="401">
        <v>0</v>
      </c>
      <c r="BN334" s="401">
        <v>0</v>
      </c>
      <c r="BO334" s="401">
        <v>0</v>
      </c>
      <c r="BP334" s="401">
        <v>0</v>
      </c>
      <c r="BQ334" s="401">
        <v>0</v>
      </c>
      <c r="BR334" s="401">
        <v>0</v>
      </c>
      <c r="BS334" s="401">
        <v>0</v>
      </c>
      <c r="BT334" s="401">
        <v>0</v>
      </c>
      <c r="BU334" s="401">
        <v>0</v>
      </c>
      <c r="BV334" s="401">
        <v>0</v>
      </c>
      <c r="BW334" s="401">
        <v>0</v>
      </c>
      <c r="BX334" s="401">
        <v>0</v>
      </c>
      <c r="BY334" s="401">
        <v>0</v>
      </c>
      <c r="BZ334" s="401">
        <v>0</v>
      </c>
      <c r="CA334" s="401">
        <v>0</v>
      </c>
      <c r="CB334" s="401">
        <v>0</v>
      </c>
      <c r="CC334" s="401">
        <v>0</v>
      </c>
      <c r="CD334" s="401">
        <v>0</v>
      </c>
      <c r="CE334" s="401">
        <v>0</v>
      </c>
      <c r="CF334" s="401">
        <v>0</v>
      </c>
      <c r="CG334" s="401">
        <v>0</v>
      </c>
      <c r="CH334" s="401">
        <v>0</v>
      </c>
      <c r="CI334" s="401">
        <v>0</v>
      </c>
      <c r="CJ334" s="401">
        <v>0</v>
      </c>
      <c r="CK334" s="401">
        <v>0</v>
      </c>
      <c r="CL334" s="401">
        <v>0</v>
      </c>
      <c r="CM334" s="401">
        <v>0</v>
      </c>
      <c r="CN334" s="401">
        <v>0</v>
      </c>
      <c r="CO334" s="401">
        <v>0</v>
      </c>
      <c r="CP334" s="401">
        <v>0</v>
      </c>
      <c r="CQ334" s="401">
        <v>0</v>
      </c>
      <c r="CR334" s="401">
        <v>0</v>
      </c>
      <c r="CS334" s="401">
        <v>0</v>
      </c>
      <c r="CT334" s="401">
        <v>0</v>
      </c>
      <c r="CU334" s="401">
        <v>0</v>
      </c>
      <c r="CV334" s="401">
        <v>0</v>
      </c>
      <c r="CW334" s="401">
        <v>0</v>
      </c>
      <c r="CX334" s="401">
        <v>0</v>
      </c>
      <c r="CY334" s="401">
        <v>0</v>
      </c>
      <c r="CZ334" s="401">
        <v>0</v>
      </c>
      <c r="DA334" s="401">
        <v>0</v>
      </c>
      <c r="DB334" s="401">
        <v>0</v>
      </c>
      <c r="DC334" s="401">
        <v>21771</v>
      </c>
      <c r="DD334" s="401">
        <v>0</v>
      </c>
      <c r="DE334" s="401">
        <v>0</v>
      </c>
      <c r="DF334" s="401">
        <v>0</v>
      </c>
      <c r="DG334" s="401">
        <v>0</v>
      </c>
      <c r="DH334" s="401">
        <v>0</v>
      </c>
      <c r="DI334" s="401">
        <v>0</v>
      </c>
      <c r="DJ334" s="401">
        <v>0</v>
      </c>
      <c r="DK334" s="401">
        <v>0</v>
      </c>
      <c r="DL334" s="401">
        <v>0</v>
      </c>
      <c r="DM334" s="401">
        <v>0</v>
      </c>
      <c r="DN334" s="401">
        <v>0</v>
      </c>
      <c r="DO334" s="401">
        <v>0</v>
      </c>
      <c r="DP334" s="401">
        <v>0</v>
      </c>
      <c r="DQ334" s="401">
        <v>0</v>
      </c>
      <c r="DR334" s="401">
        <v>175</v>
      </c>
      <c r="DS334" s="401">
        <v>400</v>
      </c>
      <c r="DT334" s="401">
        <v>5609</v>
      </c>
      <c r="DU334" s="401">
        <v>15587</v>
      </c>
      <c r="DV334" s="401">
        <v>0</v>
      </c>
      <c r="DW334" s="401">
        <v>56984</v>
      </c>
      <c r="DX334" s="401">
        <v>15587</v>
      </c>
      <c r="DY334" s="401">
        <v>33372</v>
      </c>
      <c r="DZ334" s="401">
        <v>2868</v>
      </c>
      <c r="EA334" s="401">
        <v>1049</v>
      </c>
      <c r="EB334" s="401">
        <v>-929</v>
      </c>
      <c r="EC334" s="401">
        <v>0</v>
      </c>
      <c r="ED334" s="401">
        <v>0</v>
      </c>
      <c r="EE334" s="401">
        <v>34421</v>
      </c>
      <c r="EF334" s="401">
        <v>1939</v>
      </c>
      <c r="EG334" s="401">
        <v>72800</v>
      </c>
      <c r="EH334" s="401">
        <v>26400</v>
      </c>
      <c r="EI334" s="401">
        <v>83700</v>
      </c>
      <c r="EJ334" s="401">
        <v>26400</v>
      </c>
    </row>
    <row r="335" spans="1:140" x14ac:dyDescent="0.35">
      <c r="A335" s="398" t="s">
        <v>1774</v>
      </c>
      <c r="B335" s="401">
        <v>0</v>
      </c>
      <c r="C335" s="401">
        <v>0</v>
      </c>
      <c r="D335" s="401">
        <v>0</v>
      </c>
      <c r="E335" s="401">
        <v>0</v>
      </c>
      <c r="F335" s="401">
        <v>0</v>
      </c>
      <c r="G335" s="401">
        <v>0</v>
      </c>
      <c r="H335" s="401">
        <v>0</v>
      </c>
      <c r="I335" s="401">
        <v>0</v>
      </c>
      <c r="J335" s="401">
        <v>0</v>
      </c>
      <c r="K335" s="401">
        <v>0</v>
      </c>
      <c r="L335" s="401">
        <v>0</v>
      </c>
      <c r="M335" s="401">
        <v>0</v>
      </c>
      <c r="N335" s="401">
        <v>0</v>
      </c>
      <c r="O335" s="401">
        <v>0</v>
      </c>
      <c r="P335" s="401">
        <v>0</v>
      </c>
      <c r="Q335" s="401">
        <v>0</v>
      </c>
      <c r="R335" s="401">
        <v>0</v>
      </c>
      <c r="S335" s="401">
        <v>0</v>
      </c>
      <c r="T335" s="401">
        <v>0</v>
      </c>
      <c r="U335" s="401">
        <v>0</v>
      </c>
      <c r="V335" s="401">
        <v>0</v>
      </c>
      <c r="W335" s="401">
        <v>0</v>
      </c>
      <c r="X335" s="401">
        <v>0</v>
      </c>
      <c r="Y335" s="401">
        <v>0</v>
      </c>
      <c r="Z335" s="401">
        <v>0</v>
      </c>
      <c r="AA335" s="401">
        <v>0</v>
      </c>
      <c r="AB335" s="401">
        <v>0</v>
      </c>
      <c r="AC335" s="401">
        <v>0</v>
      </c>
      <c r="AD335" s="401">
        <v>0</v>
      </c>
      <c r="AE335" s="401">
        <v>0</v>
      </c>
      <c r="AF335" s="401">
        <v>0</v>
      </c>
      <c r="AG335" s="401">
        <v>0</v>
      </c>
      <c r="AH335" s="401">
        <v>0</v>
      </c>
      <c r="AI335" s="401">
        <v>0</v>
      </c>
      <c r="AJ335" s="401">
        <v>0</v>
      </c>
      <c r="AK335" s="401">
        <v>0</v>
      </c>
      <c r="AL335" s="401">
        <v>0</v>
      </c>
      <c r="AM335" s="401">
        <v>0</v>
      </c>
      <c r="AN335" s="401">
        <v>0</v>
      </c>
      <c r="AO335" s="401">
        <v>0</v>
      </c>
      <c r="AP335" s="401">
        <v>0</v>
      </c>
      <c r="AQ335" s="401">
        <v>0</v>
      </c>
      <c r="AR335" s="401">
        <v>0</v>
      </c>
      <c r="AS335" s="401">
        <v>0</v>
      </c>
      <c r="AT335" s="401">
        <v>0</v>
      </c>
      <c r="AU335" s="401">
        <v>0</v>
      </c>
      <c r="AV335" s="401">
        <v>0</v>
      </c>
      <c r="AW335" s="401">
        <v>0</v>
      </c>
      <c r="AX335" s="401">
        <v>0</v>
      </c>
      <c r="AY335" s="401">
        <v>0</v>
      </c>
      <c r="AZ335" s="401">
        <v>0</v>
      </c>
      <c r="BA335" s="401">
        <v>0</v>
      </c>
      <c r="BB335" s="401">
        <v>0</v>
      </c>
      <c r="BC335" s="401">
        <v>0</v>
      </c>
      <c r="BD335" s="401">
        <v>0</v>
      </c>
      <c r="BE335" s="401">
        <v>0</v>
      </c>
      <c r="BF335" s="401">
        <v>0</v>
      </c>
      <c r="BG335" s="401">
        <v>0</v>
      </c>
      <c r="BH335" s="401">
        <v>0</v>
      </c>
      <c r="BI335" s="401">
        <v>0</v>
      </c>
      <c r="BJ335" s="401">
        <v>0</v>
      </c>
      <c r="BK335" s="401">
        <v>0</v>
      </c>
      <c r="BL335" s="401">
        <v>0</v>
      </c>
      <c r="BM335" s="401">
        <v>0</v>
      </c>
      <c r="BN335" s="401">
        <v>0</v>
      </c>
      <c r="BO335" s="401">
        <v>0</v>
      </c>
      <c r="BP335" s="401">
        <v>0</v>
      </c>
      <c r="BQ335" s="401">
        <v>0</v>
      </c>
      <c r="BR335" s="401">
        <v>0</v>
      </c>
      <c r="BS335" s="401">
        <v>0</v>
      </c>
      <c r="BT335" s="401">
        <v>0</v>
      </c>
      <c r="BU335" s="401">
        <v>0</v>
      </c>
      <c r="BV335" s="401">
        <v>0</v>
      </c>
      <c r="BW335" s="401">
        <v>0</v>
      </c>
      <c r="BX335" s="401">
        <v>0</v>
      </c>
      <c r="BY335" s="401">
        <v>0</v>
      </c>
      <c r="BZ335" s="401">
        <v>0</v>
      </c>
      <c r="CA335" s="401">
        <v>0</v>
      </c>
      <c r="CB335" s="401">
        <v>0</v>
      </c>
      <c r="CC335" s="401">
        <v>0</v>
      </c>
      <c r="CD335" s="401">
        <v>0</v>
      </c>
      <c r="CE335" s="401">
        <v>0</v>
      </c>
      <c r="CF335" s="401">
        <v>0</v>
      </c>
      <c r="CG335" s="401">
        <v>0</v>
      </c>
      <c r="CH335" s="401">
        <v>0</v>
      </c>
      <c r="CI335" s="401">
        <v>0</v>
      </c>
      <c r="CJ335" s="401">
        <v>0</v>
      </c>
      <c r="CK335" s="401">
        <v>0</v>
      </c>
      <c r="CL335" s="401">
        <v>0</v>
      </c>
      <c r="CM335" s="401">
        <v>0</v>
      </c>
      <c r="CN335" s="401">
        <v>0</v>
      </c>
      <c r="CO335" s="401">
        <v>0</v>
      </c>
      <c r="CP335" s="401">
        <v>0</v>
      </c>
      <c r="CQ335" s="401">
        <v>0</v>
      </c>
      <c r="CR335" s="401">
        <v>0</v>
      </c>
      <c r="CS335" s="401">
        <v>0</v>
      </c>
      <c r="CT335" s="401">
        <v>0</v>
      </c>
      <c r="CU335" s="401">
        <v>0</v>
      </c>
      <c r="CV335" s="401">
        <v>0</v>
      </c>
      <c r="CW335" s="401">
        <v>0</v>
      </c>
      <c r="CX335" s="401">
        <v>0</v>
      </c>
      <c r="CY335" s="401">
        <v>0</v>
      </c>
      <c r="CZ335" s="401">
        <v>0</v>
      </c>
      <c r="DA335" s="401">
        <v>0</v>
      </c>
      <c r="DB335" s="401">
        <v>0</v>
      </c>
      <c r="DC335" s="401">
        <v>4262</v>
      </c>
      <c r="DD335" s="401">
        <v>0</v>
      </c>
      <c r="DE335" s="401">
        <v>300</v>
      </c>
      <c r="DF335" s="401">
        <v>0</v>
      </c>
      <c r="DG335" s="401">
        <v>0</v>
      </c>
      <c r="DH335" s="401">
        <v>0</v>
      </c>
      <c r="DI335" s="401">
        <v>0</v>
      </c>
      <c r="DJ335" s="401">
        <v>0</v>
      </c>
      <c r="DK335" s="401">
        <v>0</v>
      </c>
      <c r="DL335" s="401">
        <v>0</v>
      </c>
      <c r="DM335" s="401">
        <v>0</v>
      </c>
      <c r="DN335" s="401">
        <v>0</v>
      </c>
      <c r="DO335" s="401">
        <v>0</v>
      </c>
      <c r="DP335" s="401">
        <v>0</v>
      </c>
      <c r="DQ335" s="401">
        <v>0</v>
      </c>
      <c r="DR335" s="401">
        <v>0</v>
      </c>
      <c r="DS335" s="401">
        <v>300</v>
      </c>
      <c r="DT335" s="401">
        <v>0</v>
      </c>
      <c r="DU335" s="401">
        <v>3962</v>
      </c>
      <c r="DV335" s="401">
        <v>0</v>
      </c>
      <c r="DW335" s="401">
        <v>63962</v>
      </c>
      <c r="DX335" s="401">
        <v>891</v>
      </c>
      <c r="DY335" s="401">
        <v>61579</v>
      </c>
      <c r="DZ335" s="401">
        <v>-1661</v>
      </c>
      <c r="EA335" s="401">
        <v>0</v>
      </c>
      <c r="EB335" s="401">
        <v>0</v>
      </c>
      <c r="EC335" s="401">
        <v>37429</v>
      </c>
      <c r="ED335" s="401">
        <v>-6654</v>
      </c>
      <c r="EE335" s="401">
        <v>61579</v>
      </c>
      <c r="EF335" s="401">
        <v>-1661</v>
      </c>
      <c r="EG335" s="401">
        <v>85000</v>
      </c>
      <c r="EH335" s="401">
        <v>0</v>
      </c>
      <c r="EI335" s="401">
        <v>90000</v>
      </c>
      <c r="EJ335" s="401">
        <v>0</v>
      </c>
    </row>
    <row r="336" spans="1:140" x14ac:dyDescent="0.35">
      <c r="A336" s="398" t="s">
        <v>1612</v>
      </c>
      <c r="B336" s="401">
        <v>0</v>
      </c>
      <c r="C336" s="401">
        <v>0</v>
      </c>
      <c r="D336" s="401">
        <v>0</v>
      </c>
      <c r="E336" s="401">
        <v>0</v>
      </c>
      <c r="F336" s="401">
        <v>0</v>
      </c>
      <c r="G336" s="401">
        <v>0</v>
      </c>
      <c r="H336" s="401">
        <v>0</v>
      </c>
      <c r="I336" s="401">
        <v>0</v>
      </c>
      <c r="J336" s="401">
        <v>0</v>
      </c>
      <c r="K336" s="401">
        <v>0</v>
      </c>
      <c r="L336" s="401">
        <v>0</v>
      </c>
      <c r="M336" s="401">
        <v>0</v>
      </c>
      <c r="N336" s="401">
        <v>0</v>
      </c>
      <c r="O336" s="401">
        <v>0</v>
      </c>
      <c r="P336" s="401">
        <v>0</v>
      </c>
      <c r="Q336" s="401">
        <v>0</v>
      </c>
      <c r="R336" s="401">
        <v>0</v>
      </c>
      <c r="S336" s="401">
        <v>0</v>
      </c>
      <c r="T336" s="401">
        <v>0</v>
      </c>
      <c r="U336" s="401">
        <v>0</v>
      </c>
      <c r="V336" s="401">
        <v>0</v>
      </c>
      <c r="W336" s="401">
        <v>0</v>
      </c>
      <c r="X336" s="401">
        <v>0</v>
      </c>
      <c r="Y336" s="401">
        <v>0</v>
      </c>
      <c r="Z336" s="401">
        <v>0</v>
      </c>
      <c r="AA336" s="401">
        <v>0</v>
      </c>
      <c r="AB336" s="401">
        <v>0</v>
      </c>
      <c r="AC336" s="401">
        <v>0</v>
      </c>
      <c r="AD336" s="401">
        <v>0</v>
      </c>
      <c r="AE336" s="401">
        <v>0</v>
      </c>
      <c r="AF336" s="401">
        <v>0</v>
      </c>
      <c r="AG336" s="401">
        <v>0</v>
      </c>
      <c r="AH336" s="401">
        <v>0</v>
      </c>
      <c r="AI336" s="401">
        <v>0</v>
      </c>
      <c r="AJ336" s="401">
        <v>0</v>
      </c>
      <c r="AK336" s="401">
        <v>0</v>
      </c>
      <c r="AL336" s="401">
        <v>0</v>
      </c>
      <c r="AM336" s="401">
        <v>0</v>
      </c>
      <c r="AN336" s="401">
        <v>0</v>
      </c>
      <c r="AO336" s="401">
        <v>0</v>
      </c>
      <c r="AP336" s="401">
        <v>0</v>
      </c>
      <c r="AQ336" s="401">
        <v>0</v>
      </c>
      <c r="AR336" s="401">
        <v>0</v>
      </c>
      <c r="AS336" s="401">
        <v>0</v>
      </c>
      <c r="AT336" s="401">
        <v>0</v>
      </c>
      <c r="AU336" s="401">
        <v>0</v>
      </c>
      <c r="AV336" s="401">
        <v>0</v>
      </c>
      <c r="AW336" s="401">
        <v>0</v>
      </c>
      <c r="AX336" s="401">
        <v>0</v>
      </c>
      <c r="AY336" s="401">
        <v>0</v>
      </c>
      <c r="AZ336" s="401">
        <v>0</v>
      </c>
      <c r="BA336" s="401">
        <v>0</v>
      </c>
      <c r="BB336" s="401">
        <v>0</v>
      </c>
      <c r="BC336" s="401">
        <v>0</v>
      </c>
      <c r="BD336" s="401">
        <v>0</v>
      </c>
      <c r="BE336" s="401">
        <v>0</v>
      </c>
      <c r="BF336" s="401">
        <v>0</v>
      </c>
      <c r="BG336" s="401">
        <v>0</v>
      </c>
      <c r="BH336" s="401">
        <v>0</v>
      </c>
      <c r="BI336" s="401">
        <v>0</v>
      </c>
      <c r="BJ336" s="401">
        <v>0</v>
      </c>
      <c r="BK336" s="401">
        <v>0</v>
      </c>
      <c r="BL336" s="401">
        <v>0</v>
      </c>
      <c r="BM336" s="401">
        <v>0</v>
      </c>
      <c r="BN336" s="401">
        <v>0</v>
      </c>
      <c r="BO336" s="401">
        <v>0</v>
      </c>
      <c r="BP336" s="401">
        <v>0</v>
      </c>
      <c r="BQ336" s="401">
        <v>0</v>
      </c>
      <c r="BR336" s="401">
        <v>0</v>
      </c>
      <c r="BS336" s="401">
        <v>0</v>
      </c>
      <c r="BT336" s="401">
        <v>0</v>
      </c>
      <c r="BU336" s="401">
        <v>0</v>
      </c>
      <c r="BV336" s="401">
        <v>0</v>
      </c>
      <c r="BW336" s="401">
        <v>0</v>
      </c>
      <c r="BX336" s="401">
        <v>0</v>
      </c>
      <c r="BY336" s="401">
        <v>0</v>
      </c>
      <c r="BZ336" s="401">
        <v>0</v>
      </c>
      <c r="CA336" s="401">
        <v>0</v>
      </c>
      <c r="CB336" s="401">
        <v>0</v>
      </c>
      <c r="CC336" s="401">
        <v>0</v>
      </c>
      <c r="CD336" s="401">
        <v>0</v>
      </c>
      <c r="CE336" s="401">
        <v>0</v>
      </c>
      <c r="CF336" s="401">
        <v>0</v>
      </c>
      <c r="CG336" s="401">
        <v>0</v>
      </c>
      <c r="CH336" s="401">
        <v>0</v>
      </c>
      <c r="CI336" s="401">
        <v>0</v>
      </c>
      <c r="CJ336" s="401">
        <v>0</v>
      </c>
      <c r="CK336" s="401">
        <v>0</v>
      </c>
      <c r="CL336" s="401">
        <v>0</v>
      </c>
      <c r="CM336" s="401">
        <v>0</v>
      </c>
      <c r="CN336" s="401">
        <v>0</v>
      </c>
      <c r="CO336" s="401">
        <v>0</v>
      </c>
      <c r="CP336" s="401">
        <v>0</v>
      </c>
      <c r="CQ336" s="401">
        <v>0</v>
      </c>
      <c r="CR336" s="401">
        <v>0</v>
      </c>
      <c r="CS336" s="401">
        <v>0</v>
      </c>
      <c r="CT336" s="401">
        <v>0</v>
      </c>
      <c r="CU336" s="401">
        <v>0</v>
      </c>
      <c r="CV336" s="401">
        <v>0</v>
      </c>
      <c r="CW336" s="401">
        <v>0</v>
      </c>
      <c r="CX336" s="401">
        <v>0</v>
      </c>
      <c r="CY336" s="401">
        <v>0</v>
      </c>
      <c r="CZ336" s="401">
        <v>0</v>
      </c>
      <c r="DA336" s="401">
        <v>0</v>
      </c>
      <c r="DB336" s="401">
        <v>0</v>
      </c>
      <c r="DC336" s="401">
        <v>16326</v>
      </c>
      <c r="DD336" s="401">
        <v>0</v>
      </c>
      <c r="DE336" s="401">
        <v>3320</v>
      </c>
      <c r="DF336" s="401">
        <v>0</v>
      </c>
      <c r="DG336" s="401">
        <v>0</v>
      </c>
      <c r="DH336" s="401">
        <v>0</v>
      </c>
      <c r="DI336" s="401">
        <v>0</v>
      </c>
      <c r="DJ336" s="401">
        <v>0</v>
      </c>
      <c r="DK336" s="401">
        <v>0</v>
      </c>
      <c r="DL336" s="401">
        <v>0</v>
      </c>
      <c r="DM336" s="401">
        <v>0</v>
      </c>
      <c r="DN336" s="401">
        <v>0</v>
      </c>
      <c r="DO336" s="401">
        <v>0</v>
      </c>
      <c r="DP336" s="401">
        <v>0</v>
      </c>
      <c r="DQ336" s="401">
        <v>0</v>
      </c>
      <c r="DR336" s="401">
        <v>297</v>
      </c>
      <c r="DS336" s="401">
        <v>3320</v>
      </c>
      <c r="DT336" s="401">
        <v>0</v>
      </c>
      <c r="DU336" s="401">
        <v>12709</v>
      </c>
      <c r="DV336" s="401">
        <v>0</v>
      </c>
      <c r="DW336" s="401">
        <v>53572</v>
      </c>
      <c r="DX336" s="401">
        <v>6768</v>
      </c>
      <c r="DY336" s="401">
        <v>36739</v>
      </c>
      <c r="DZ336" s="401">
        <v>10148</v>
      </c>
      <c r="EA336" s="401">
        <v>0</v>
      </c>
      <c r="EB336" s="401">
        <v>0</v>
      </c>
      <c r="EC336" s="401">
        <v>1996</v>
      </c>
      <c r="ED336" s="401">
        <v>-8704</v>
      </c>
      <c r="EE336" s="401">
        <v>36739</v>
      </c>
      <c r="EF336" s="401">
        <v>10148</v>
      </c>
      <c r="EG336" s="401">
        <v>54000</v>
      </c>
      <c r="EH336" s="401">
        <v>7000</v>
      </c>
      <c r="EI336" s="401">
        <v>59000</v>
      </c>
      <c r="EJ336" s="401">
        <v>7000</v>
      </c>
    </row>
    <row r="337" spans="1:140" x14ac:dyDescent="0.35">
      <c r="A337" s="398" t="s">
        <v>1594</v>
      </c>
      <c r="B337" s="401">
        <v>0</v>
      </c>
      <c r="C337" s="401">
        <v>0</v>
      </c>
      <c r="D337" s="401">
        <v>0</v>
      </c>
      <c r="E337" s="401">
        <v>0</v>
      </c>
      <c r="F337" s="401">
        <v>0</v>
      </c>
      <c r="G337" s="401">
        <v>0</v>
      </c>
      <c r="H337" s="401">
        <v>0</v>
      </c>
      <c r="I337" s="401">
        <v>0</v>
      </c>
      <c r="J337" s="401">
        <v>0</v>
      </c>
      <c r="K337" s="401">
        <v>0</v>
      </c>
      <c r="L337" s="401">
        <v>0</v>
      </c>
      <c r="M337" s="401">
        <v>0</v>
      </c>
      <c r="N337" s="401">
        <v>0</v>
      </c>
      <c r="O337" s="401">
        <v>0</v>
      </c>
      <c r="P337" s="401">
        <v>0</v>
      </c>
      <c r="Q337" s="401">
        <v>0</v>
      </c>
      <c r="R337" s="401">
        <v>0</v>
      </c>
      <c r="S337" s="401">
        <v>0</v>
      </c>
      <c r="T337" s="401">
        <v>0</v>
      </c>
      <c r="U337" s="401">
        <v>0</v>
      </c>
      <c r="V337" s="401">
        <v>0</v>
      </c>
      <c r="W337" s="401">
        <v>0</v>
      </c>
      <c r="X337" s="401">
        <v>0</v>
      </c>
      <c r="Y337" s="401">
        <v>0</v>
      </c>
      <c r="Z337" s="401">
        <v>0</v>
      </c>
      <c r="AA337" s="401">
        <v>0</v>
      </c>
      <c r="AB337" s="401">
        <v>0</v>
      </c>
      <c r="AC337" s="401">
        <v>0</v>
      </c>
      <c r="AD337" s="401">
        <v>0</v>
      </c>
      <c r="AE337" s="401">
        <v>0</v>
      </c>
      <c r="AF337" s="401">
        <v>0</v>
      </c>
      <c r="AG337" s="401">
        <v>0</v>
      </c>
      <c r="AH337" s="401">
        <v>0</v>
      </c>
      <c r="AI337" s="401">
        <v>0</v>
      </c>
      <c r="AJ337" s="401">
        <v>0</v>
      </c>
      <c r="AK337" s="401">
        <v>0</v>
      </c>
      <c r="AL337" s="401">
        <v>0</v>
      </c>
      <c r="AM337" s="401">
        <v>0</v>
      </c>
      <c r="AN337" s="401">
        <v>0</v>
      </c>
      <c r="AO337" s="401">
        <v>0</v>
      </c>
      <c r="AP337" s="401">
        <v>0</v>
      </c>
      <c r="AQ337" s="401">
        <v>0</v>
      </c>
      <c r="AR337" s="401">
        <v>0</v>
      </c>
      <c r="AS337" s="401">
        <v>0</v>
      </c>
      <c r="AT337" s="401">
        <v>0</v>
      </c>
      <c r="AU337" s="401">
        <v>0</v>
      </c>
      <c r="AV337" s="401">
        <v>0</v>
      </c>
      <c r="AW337" s="401">
        <v>0</v>
      </c>
      <c r="AX337" s="401">
        <v>0</v>
      </c>
      <c r="AY337" s="401">
        <v>0</v>
      </c>
      <c r="AZ337" s="401">
        <v>0</v>
      </c>
      <c r="BA337" s="401">
        <v>0</v>
      </c>
      <c r="BB337" s="401">
        <v>0</v>
      </c>
      <c r="BC337" s="401">
        <v>0</v>
      </c>
      <c r="BD337" s="401">
        <v>0</v>
      </c>
      <c r="BE337" s="401">
        <v>0</v>
      </c>
      <c r="BF337" s="401">
        <v>0</v>
      </c>
      <c r="BG337" s="401">
        <v>0</v>
      </c>
      <c r="BH337" s="401">
        <v>0</v>
      </c>
      <c r="BI337" s="401">
        <v>0</v>
      </c>
      <c r="BJ337" s="401">
        <v>0</v>
      </c>
      <c r="BK337" s="401">
        <v>0</v>
      </c>
      <c r="BL337" s="401">
        <v>0</v>
      </c>
      <c r="BM337" s="401">
        <v>0</v>
      </c>
      <c r="BN337" s="401">
        <v>0</v>
      </c>
      <c r="BO337" s="401">
        <v>0</v>
      </c>
      <c r="BP337" s="401">
        <v>0</v>
      </c>
      <c r="BQ337" s="401">
        <v>0</v>
      </c>
      <c r="BR337" s="401">
        <v>0</v>
      </c>
      <c r="BS337" s="401">
        <v>0</v>
      </c>
      <c r="BT337" s="401">
        <v>0</v>
      </c>
      <c r="BU337" s="401">
        <v>0</v>
      </c>
      <c r="BV337" s="401">
        <v>0</v>
      </c>
      <c r="BW337" s="401">
        <v>0</v>
      </c>
      <c r="BX337" s="401">
        <v>0</v>
      </c>
      <c r="BY337" s="401">
        <v>0</v>
      </c>
      <c r="BZ337" s="401">
        <v>0</v>
      </c>
      <c r="CA337" s="401">
        <v>0</v>
      </c>
      <c r="CB337" s="401">
        <v>0</v>
      </c>
      <c r="CC337" s="401">
        <v>0</v>
      </c>
      <c r="CD337" s="401">
        <v>0</v>
      </c>
      <c r="CE337" s="401">
        <v>0</v>
      </c>
      <c r="CF337" s="401">
        <v>0</v>
      </c>
      <c r="CG337" s="401">
        <v>0</v>
      </c>
      <c r="CH337" s="401">
        <v>0</v>
      </c>
      <c r="CI337" s="401">
        <v>0</v>
      </c>
      <c r="CJ337" s="401">
        <v>0</v>
      </c>
      <c r="CK337" s="401">
        <v>0</v>
      </c>
      <c r="CL337" s="401">
        <v>0</v>
      </c>
      <c r="CM337" s="401">
        <v>0</v>
      </c>
      <c r="CN337" s="401">
        <v>0</v>
      </c>
      <c r="CO337" s="401">
        <v>0</v>
      </c>
      <c r="CP337" s="401">
        <v>0</v>
      </c>
      <c r="CQ337" s="401">
        <v>0</v>
      </c>
      <c r="CR337" s="401">
        <v>0</v>
      </c>
      <c r="CS337" s="401">
        <v>0</v>
      </c>
      <c r="CT337" s="401">
        <v>0</v>
      </c>
      <c r="CU337" s="401">
        <v>0</v>
      </c>
      <c r="CV337" s="401">
        <v>0</v>
      </c>
      <c r="CW337" s="401">
        <v>0</v>
      </c>
      <c r="CX337" s="401">
        <v>0</v>
      </c>
      <c r="CY337" s="401">
        <v>0</v>
      </c>
      <c r="CZ337" s="401">
        <v>0</v>
      </c>
      <c r="DA337" s="401">
        <v>0</v>
      </c>
      <c r="DB337" s="401">
        <v>0</v>
      </c>
      <c r="DC337" s="401">
        <v>8511</v>
      </c>
      <c r="DD337" s="401">
        <v>0</v>
      </c>
      <c r="DE337" s="401">
        <v>0</v>
      </c>
      <c r="DF337" s="401">
        <v>0</v>
      </c>
      <c r="DG337" s="401">
        <v>0</v>
      </c>
      <c r="DH337" s="401">
        <v>0</v>
      </c>
      <c r="DI337" s="401">
        <v>0</v>
      </c>
      <c r="DJ337" s="401">
        <v>0</v>
      </c>
      <c r="DK337" s="401">
        <v>0</v>
      </c>
      <c r="DL337" s="401">
        <v>0</v>
      </c>
      <c r="DM337" s="401">
        <v>0</v>
      </c>
      <c r="DN337" s="401">
        <v>0</v>
      </c>
      <c r="DO337" s="401">
        <v>0</v>
      </c>
      <c r="DP337" s="401">
        <v>0</v>
      </c>
      <c r="DQ337" s="401">
        <v>0</v>
      </c>
      <c r="DR337" s="401">
        <v>503</v>
      </c>
      <c r="DS337" s="401">
        <v>0</v>
      </c>
      <c r="DT337" s="401">
        <v>100</v>
      </c>
      <c r="DU337" s="401">
        <v>7908</v>
      </c>
      <c r="DV337" s="401">
        <v>0</v>
      </c>
      <c r="DW337" s="401">
        <v>40408</v>
      </c>
      <c r="DX337" s="401">
        <v>3017</v>
      </c>
      <c r="DY337" s="401">
        <v>22472</v>
      </c>
      <c r="DZ337" s="401">
        <v>7903</v>
      </c>
      <c r="EA337" s="401">
        <v>0</v>
      </c>
      <c r="EB337" s="401">
        <v>0</v>
      </c>
      <c r="EC337" s="401">
        <v>10000</v>
      </c>
      <c r="ED337" s="401">
        <v>0</v>
      </c>
      <c r="EE337" s="401">
        <v>22472</v>
      </c>
      <c r="EF337" s="401">
        <v>7903</v>
      </c>
      <c r="EG337" s="401">
        <v>25087</v>
      </c>
      <c r="EH337" s="401">
        <v>0</v>
      </c>
      <c r="EI337" s="401">
        <v>28587</v>
      </c>
      <c r="EJ337" s="401">
        <v>0</v>
      </c>
    </row>
    <row r="338" spans="1:140" x14ac:dyDescent="0.35">
      <c r="A338" s="398" t="s">
        <v>1750</v>
      </c>
      <c r="B338" s="401">
        <v>0</v>
      </c>
      <c r="C338" s="401">
        <v>0</v>
      </c>
      <c r="D338" s="401">
        <v>0</v>
      </c>
      <c r="E338" s="401">
        <v>0</v>
      </c>
      <c r="F338" s="401">
        <v>0</v>
      </c>
      <c r="G338" s="401">
        <v>0</v>
      </c>
      <c r="H338" s="401">
        <v>0</v>
      </c>
      <c r="I338" s="401">
        <v>0</v>
      </c>
      <c r="J338" s="401">
        <v>0</v>
      </c>
      <c r="K338" s="401">
        <v>0</v>
      </c>
      <c r="L338" s="401">
        <v>0</v>
      </c>
      <c r="M338" s="401">
        <v>0</v>
      </c>
      <c r="N338" s="401">
        <v>0</v>
      </c>
      <c r="O338" s="401">
        <v>0</v>
      </c>
      <c r="P338" s="401">
        <v>0</v>
      </c>
      <c r="Q338" s="401">
        <v>0</v>
      </c>
      <c r="R338" s="401">
        <v>0</v>
      </c>
      <c r="S338" s="401">
        <v>0</v>
      </c>
      <c r="T338" s="401">
        <v>0</v>
      </c>
      <c r="U338" s="401">
        <v>0</v>
      </c>
      <c r="V338" s="401">
        <v>0</v>
      </c>
      <c r="W338" s="401">
        <v>0</v>
      </c>
      <c r="X338" s="401">
        <v>0</v>
      </c>
      <c r="Y338" s="401">
        <v>0</v>
      </c>
      <c r="Z338" s="401">
        <v>0</v>
      </c>
      <c r="AA338" s="401">
        <v>0</v>
      </c>
      <c r="AB338" s="401">
        <v>0</v>
      </c>
      <c r="AC338" s="401">
        <v>0</v>
      </c>
      <c r="AD338" s="401">
        <v>0</v>
      </c>
      <c r="AE338" s="401">
        <v>0</v>
      </c>
      <c r="AF338" s="401">
        <v>0</v>
      </c>
      <c r="AG338" s="401">
        <v>0</v>
      </c>
      <c r="AH338" s="401">
        <v>0</v>
      </c>
      <c r="AI338" s="401">
        <v>0</v>
      </c>
      <c r="AJ338" s="401">
        <v>0</v>
      </c>
      <c r="AK338" s="401">
        <v>0</v>
      </c>
      <c r="AL338" s="401">
        <v>0</v>
      </c>
      <c r="AM338" s="401">
        <v>0</v>
      </c>
      <c r="AN338" s="401">
        <v>0</v>
      </c>
      <c r="AO338" s="401">
        <v>0</v>
      </c>
      <c r="AP338" s="401">
        <v>0</v>
      </c>
      <c r="AQ338" s="401">
        <v>0</v>
      </c>
      <c r="AR338" s="401">
        <v>0</v>
      </c>
      <c r="AS338" s="401">
        <v>0</v>
      </c>
      <c r="AT338" s="401">
        <v>0</v>
      </c>
      <c r="AU338" s="401">
        <v>0</v>
      </c>
      <c r="AV338" s="401">
        <v>0</v>
      </c>
      <c r="AW338" s="401">
        <v>0</v>
      </c>
      <c r="AX338" s="401">
        <v>0</v>
      </c>
      <c r="AY338" s="401">
        <v>0</v>
      </c>
      <c r="AZ338" s="401">
        <v>0</v>
      </c>
      <c r="BA338" s="401">
        <v>0</v>
      </c>
      <c r="BB338" s="401">
        <v>0</v>
      </c>
      <c r="BC338" s="401">
        <v>0</v>
      </c>
      <c r="BD338" s="401">
        <v>0</v>
      </c>
      <c r="BE338" s="401">
        <v>0</v>
      </c>
      <c r="BF338" s="401">
        <v>0</v>
      </c>
      <c r="BG338" s="401">
        <v>0</v>
      </c>
      <c r="BH338" s="401">
        <v>0</v>
      </c>
      <c r="BI338" s="401">
        <v>0</v>
      </c>
      <c r="BJ338" s="401">
        <v>0</v>
      </c>
      <c r="BK338" s="401">
        <v>0</v>
      </c>
      <c r="BL338" s="401">
        <v>0</v>
      </c>
      <c r="BM338" s="401">
        <v>0</v>
      </c>
      <c r="BN338" s="401">
        <v>0</v>
      </c>
      <c r="BO338" s="401">
        <v>0</v>
      </c>
      <c r="BP338" s="401">
        <v>0</v>
      </c>
      <c r="BQ338" s="401">
        <v>0</v>
      </c>
      <c r="BR338" s="401">
        <v>0</v>
      </c>
      <c r="BS338" s="401">
        <v>0</v>
      </c>
      <c r="BT338" s="401">
        <v>0</v>
      </c>
      <c r="BU338" s="401">
        <v>0</v>
      </c>
      <c r="BV338" s="401">
        <v>0</v>
      </c>
      <c r="BW338" s="401">
        <v>0</v>
      </c>
      <c r="BX338" s="401">
        <v>0</v>
      </c>
      <c r="BY338" s="401">
        <v>0</v>
      </c>
      <c r="BZ338" s="401">
        <v>0</v>
      </c>
      <c r="CA338" s="401">
        <v>0</v>
      </c>
      <c r="CB338" s="401">
        <v>0</v>
      </c>
      <c r="CC338" s="401">
        <v>0</v>
      </c>
      <c r="CD338" s="401">
        <v>0</v>
      </c>
      <c r="CE338" s="401">
        <v>0</v>
      </c>
      <c r="CF338" s="401">
        <v>0</v>
      </c>
      <c r="CG338" s="401">
        <v>0</v>
      </c>
      <c r="CH338" s="401">
        <v>0</v>
      </c>
      <c r="CI338" s="401">
        <v>0</v>
      </c>
      <c r="CJ338" s="401">
        <v>0</v>
      </c>
      <c r="CK338" s="401">
        <v>0</v>
      </c>
      <c r="CL338" s="401">
        <v>0</v>
      </c>
      <c r="CM338" s="401">
        <v>0</v>
      </c>
      <c r="CN338" s="401">
        <v>0</v>
      </c>
      <c r="CO338" s="401">
        <v>0</v>
      </c>
      <c r="CP338" s="401">
        <v>0</v>
      </c>
      <c r="CQ338" s="401">
        <v>0</v>
      </c>
      <c r="CR338" s="401">
        <v>0</v>
      </c>
      <c r="CS338" s="401">
        <v>0</v>
      </c>
      <c r="CT338" s="401">
        <v>0</v>
      </c>
      <c r="CU338" s="401">
        <v>0</v>
      </c>
      <c r="CV338" s="401">
        <v>0</v>
      </c>
      <c r="CW338" s="401">
        <v>0</v>
      </c>
      <c r="CX338" s="401">
        <v>0</v>
      </c>
      <c r="CY338" s="401">
        <v>0</v>
      </c>
      <c r="CZ338" s="401">
        <v>0</v>
      </c>
      <c r="DA338" s="401">
        <v>0</v>
      </c>
      <c r="DB338" s="401">
        <v>0</v>
      </c>
      <c r="DC338" s="401">
        <v>14713</v>
      </c>
      <c r="DD338" s="401">
        <v>0</v>
      </c>
      <c r="DE338" s="401">
        <v>0</v>
      </c>
      <c r="DF338" s="401">
        <v>0</v>
      </c>
      <c r="DG338" s="401">
        <v>0</v>
      </c>
      <c r="DH338" s="401">
        <v>0</v>
      </c>
      <c r="DI338" s="401">
        <v>0</v>
      </c>
      <c r="DJ338" s="401">
        <v>0</v>
      </c>
      <c r="DK338" s="401">
        <v>0</v>
      </c>
      <c r="DL338" s="401">
        <v>0</v>
      </c>
      <c r="DM338" s="401">
        <v>0</v>
      </c>
      <c r="DN338" s="401">
        <v>0</v>
      </c>
      <c r="DO338" s="401">
        <v>0</v>
      </c>
      <c r="DP338" s="401">
        <v>0</v>
      </c>
      <c r="DQ338" s="401">
        <v>0</v>
      </c>
      <c r="DR338" s="401">
        <v>100</v>
      </c>
      <c r="DS338" s="401">
        <v>1018</v>
      </c>
      <c r="DT338" s="401">
        <v>1066</v>
      </c>
      <c r="DU338" s="401">
        <v>12529</v>
      </c>
      <c r="DV338" s="401">
        <v>0</v>
      </c>
      <c r="DW338" s="401">
        <v>63404</v>
      </c>
      <c r="DX338" s="401">
        <v>9848</v>
      </c>
      <c r="DY338" s="401">
        <v>37269</v>
      </c>
      <c r="DZ338" s="401">
        <v>807</v>
      </c>
      <c r="EA338" s="401">
        <v>0</v>
      </c>
      <c r="EB338" s="401">
        <v>0</v>
      </c>
      <c r="EC338" s="401">
        <v>0</v>
      </c>
      <c r="ED338" s="401">
        <v>0</v>
      </c>
      <c r="EE338" s="401">
        <v>37269</v>
      </c>
      <c r="EF338" s="401">
        <v>807</v>
      </c>
      <c r="EG338" s="401">
        <v>38000</v>
      </c>
      <c r="EH338" s="401">
        <v>1000</v>
      </c>
      <c r="EI338" s="401">
        <v>41800</v>
      </c>
      <c r="EJ338" s="401">
        <v>2950</v>
      </c>
    </row>
    <row r="339" spans="1:140" x14ac:dyDescent="0.35">
      <c r="A339" s="398" t="s">
        <v>1151</v>
      </c>
      <c r="B339" s="401">
        <v>0</v>
      </c>
      <c r="C339" s="401">
        <v>0</v>
      </c>
      <c r="D339" s="401">
        <v>0</v>
      </c>
      <c r="E339" s="401">
        <v>0</v>
      </c>
      <c r="F339" s="401">
        <v>0</v>
      </c>
      <c r="G339" s="401">
        <v>0</v>
      </c>
      <c r="H339" s="401">
        <v>0</v>
      </c>
      <c r="I339" s="401">
        <v>0</v>
      </c>
      <c r="J339" s="401">
        <v>0</v>
      </c>
      <c r="K339" s="401">
        <v>0</v>
      </c>
      <c r="L339" s="401">
        <v>0</v>
      </c>
      <c r="M339" s="401">
        <v>0</v>
      </c>
      <c r="N339" s="401">
        <v>0</v>
      </c>
      <c r="O339" s="401">
        <v>0</v>
      </c>
      <c r="P339" s="401">
        <v>0</v>
      </c>
      <c r="Q339" s="401">
        <v>0</v>
      </c>
      <c r="R339" s="401">
        <v>0</v>
      </c>
      <c r="S339" s="401">
        <v>0</v>
      </c>
      <c r="T339" s="401">
        <v>0</v>
      </c>
      <c r="U339" s="401">
        <v>0</v>
      </c>
      <c r="V339" s="401">
        <v>0</v>
      </c>
      <c r="W339" s="401">
        <v>0</v>
      </c>
      <c r="X339" s="401">
        <v>0</v>
      </c>
      <c r="Y339" s="401">
        <v>0</v>
      </c>
      <c r="Z339" s="401">
        <v>0</v>
      </c>
      <c r="AA339" s="401">
        <v>0</v>
      </c>
      <c r="AB339" s="401">
        <v>0</v>
      </c>
      <c r="AC339" s="401">
        <v>0</v>
      </c>
      <c r="AD339" s="401">
        <v>0</v>
      </c>
      <c r="AE339" s="401">
        <v>0</v>
      </c>
      <c r="AF339" s="401">
        <v>0</v>
      </c>
      <c r="AG339" s="401">
        <v>0</v>
      </c>
      <c r="AH339" s="401">
        <v>0</v>
      </c>
      <c r="AI339" s="401">
        <v>0</v>
      </c>
      <c r="AJ339" s="401">
        <v>0</v>
      </c>
      <c r="AK339" s="401">
        <v>0</v>
      </c>
      <c r="AL339" s="401">
        <v>0</v>
      </c>
      <c r="AM339" s="401">
        <v>0</v>
      </c>
      <c r="AN339" s="401">
        <v>0</v>
      </c>
      <c r="AO339" s="401">
        <v>0</v>
      </c>
      <c r="AP339" s="401">
        <v>0</v>
      </c>
      <c r="AQ339" s="401">
        <v>0</v>
      </c>
      <c r="AR339" s="401">
        <v>0</v>
      </c>
      <c r="AS339" s="401">
        <v>0</v>
      </c>
      <c r="AT339" s="401">
        <v>0</v>
      </c>
      <c r="AU339" s="401">
        <v>0</v>
      </c>
      <c r="AV339" s="401">
        <v>0</v>
      </c>
      <c r="AW339" s="401">
        <v>0</v>
      </c>
      <c r="AX339" s="401">
        <v>0</v>
      </c>
      <c r="AY339" s="401">
        <v>0</v>
      </c>
      <c r="AZ339" s="401">
        <v>0</v>
      </c>
      <c r="BA339" s="401">
        <v>0</v>
      </c>
      <c r="BB339" s="401">
        <v>0</v>
      </c>
      <c r="BC339" s="401">
        <v>0</v>
      </c>
      <c r="BD339" s="401">
        <v>0</v>
      </c>
      <c r="BE339" s="401">
        <v>0</v>
      </c>
      <c r="BF339" s="401">
        <v>0</v>
      </c>
      <c r="BG339" s="401">
        <v>0</v>
      </c>
      <c r="BH339" s="401">
        <v>0</v>
      </c>
      <c r="BI339" s="401">
        <v>0</v>
      </c>
      <c r="BJ339" s="401">
        <v>0</v>
      </c>
      <c r="BK339" s="401">
        <v>0</v>
      </c>
      <c r="BL339" s="401">
        <v>0</v>
      </c>
      <c r="BM339" s="401">
        <v>0</v>
      </c>
      <c r="BN339" s="401">
        <v>0</v>
      </c>
      <c r="BO339" s="401">
        <v>0</v>
      </c>
      <c r="BP339" s="401">
        <v>0</v>
      </c>
      <c r="BQ339" s="401">
        <v>0</v>
      </c>
      <c r="BR339" s="401">
        <v>0</v>
      </c>
      <c r="BS339" s="401">
        <v>0</v>
      </c>
      <c r="BT339" s="401">
        <v>0</v>
      </c>
      <c r="BU339" s="401">
        <v>0</v>
      </c>
      <c r="BV339" s="401">
        <v>0</v>
      </c>
      <c r="BW339" s="401">
        <v>0</v>
      </c>
      <c r="BX339" s="401">
        <v>0</v>
      </c>
      <c r="BY339" s="401">
        <v>0</v>
      </c>
      <c r="BZ339" s="401">
        <v>0</v>
      </c>
      <c r="CA339" s="401">
        <v>0</v>
      </c>
      <c r="CB339" s="401">
        <v>0</v>
      </c>
      <c r="CC339" s="401">
        <v>0</v>
      </c>
      <c r="CD339" s="401">
        <v>0</v>
      </c>
      <c r="CE339" s="401">
        <v>0</v>
      </c>
      <c r="CF339" s="401">
        <v>0</v>
      </c>
      <c r="CG339" s="401">
        <v>0</v>
      </c>
      <c r="CH339" s="401">
        <v>0</v>
      </c>
      <c r="CI339" s="401">
        <v>0</v>
      </c>
      <c r="CJ339" s="401">
        <v>0</v>
      </c>
      <c r="CK339" s="401">
        <v>0</v>
      </c>
      <c r="CL339" s="401">
        <v>0</v>
      </c>
      <c r="CM339" s="401">
        <v>0</v>
      </c>
      <c r="CN339" s="401">
        <v>0</v>
      </c>
      <c r="CO339" s="401">
        <v>0</v>
      </c>
      <c r="CP339" s="401">
        <v>0</v>
      </c>
      <c r="CQ339" s="401">
        <v>0</v>
      </c>
      <c r="CR339" s="401">
        <v>0</v>
      </c>
      <c r="CS339" s="401">
        <v>0</v>
      </c>
      <c r="CT339" s="401">
        <v>0</v>
      </c>
      <c r="CU339" s="401">
        <v>0</v>
      </c>
      <c r="CV339" s="401">
        <v>0</v>
      </c>
      <c r="CW339" s="401">
        <v>0</v>
      </c>
      <c r="CX339" s="401">
        <v>0</v>
      </c>
      <c r="CY339" s="401">
        <v>0</v>
      </c>
      <c r="CZ339" s="401">
        <v>0</v>
      </c>
      <c r="DA339" s="401">
        <v>0</v>
      </c>
      <c r="DB339" s="401">
        <v>0</v>
      </c>
      <c r="DC339" s="401">
        <v>39880</v>
      </c>
      <c r="DD339" s="401">
        <v>0</v>
      </c>
      <c r="DE339" s="401">
        <v>0</v>
      </c>
      <c r="DF339" s="401">
        <v>0</v>
      </c>
      <c r="DG339" s="401">
        <v>0</v>
      </c>
      <c r="DH339" s="401">
        <v>0</v>
      </c>
      <c r="DI339" s="401">
        <v>0</v>
      </c>
      <c r="DJ339" s="401">
        <v>0</v>
      </c>
      <c r="DK339" s="401">
        <v>0</v>
      </c>
      <c r="DL339" s="401">
        <v>0</v>
      </c>
      <c r="DM339" s="401">
        <v>0</v>
      </c>
      <c r="DN339" s="401">
        <v>0</v>
      </c>
      <c r="DO339" s="401">
        <v>0</v>
      </c>
      <c r="DP339" s="401">
        <v>0</v>
      </c>
      <c r="DQ339" s="401">
        <v>0</v>
      </c>
      <c r="DR339" s="401">
        <v>200</v>
      </c>
      <c r="DS339" s="401">
        <v>0</v>
      </c>
      <c r="DT339" s="401">
        <v>3381</v>
      </c>
      <c r="DU339" s="401">
        <v>36299</v>
      </c>
      <c r="DV339" s="401">
        <v>0</v>
      </c>
      <c r="DW339" s="401">
        <v>63714</v>
      </c>
      <c r="DX339" s="401">
        <v>36299</v>
      </c>
      <c r="DY339" s="401">
        <v>54827</v>
      </c>
      <c r="DZ339" s="401">
        <v>39288</v>
      </c>
      <c r="EA339" s="401">
        <v>0</v>
      </c>
      <c r="EB339" s="401">
        <v>0</v>
      </c>
      <c r="EC339" s="401">
        <v>17000</v>
      </c>
      <c r="ED339" s="401">
        <v>6000</v>
      </c>
      <c r="EE339" s="401">
        <v>54827</v>
      </c>
      <c r="EF339" s="401">
        <v>39288</v>
      </c>
      <c r="EG339" s="401">
        <v>107604</v>
      </c>
      <c r="EH339" s="401">
        <v>0</v>
      </c>
      <c r="EI339" s="401">
        <v>123745</v>
      </c>
      <c r="EJ339" s="401">
        <v>0</v>
      </c>
    </row>
    <row r="340" spans="1:140" x14ac:dyDescent="0.35">
      <c r="A340" s="398" t="s">
        <v>1696</v>
      </c>
      <c r="B340" s="401">
        <v>0</v>
      </c>
      <c r="C340" s="401">
        <v>0</v>
      </c>
      <c r="D340" s="401">
        <v>0</v>
      </c>
      <c r="E340" s="401">
        <v>0</v>
      </c>
      <c r="F340" s="401">
        <v>0</v>
      </c>
      <c r="G340" s="401">
        <v>0</v>
      </c>
      <c r="H340" s="401">
        <v>0</v>
      </c>
      <c r="I340" s="401">
        <v>0</v>
      </c>
      <c r="J340" s="401">
        <v>0</v>
      </c>
      <c r="K340" s="401">
        <v>0</v>
      </c>
      <c r="L340" s="401">
        <v>0</v>
      </c>
      <c r="M340" s="401">
        <v>0</v>
      </c>
      <c r="N340" s="401">
        <v>0</v>
      </c>
      <c r="O340" s="401">
        <v>0</v>
      </c>
      <c r="P340" s="401">
        <v>0</v>
      </c>
      <c r="Q340" s="401">
        <v>0</v>
      </c>
      <c r="R340" s="401">
        <v>0</v>
      </c>
      <c r="S340" s="401">
        <v>0</v>
      </c>
      <c r="T340" s="401">
        <v>0</v>
      </c>
      <c r="U340" s="401">
        <v>0</v>
      </c>
      <c r="V340" s="401">
        <v>0</v>
      </c>
      <c r="W340" s="401">
        <v>0</v>
      </c>
      <c r="X340" s="401">
        <v>0</v>
      </c>
      <c r="Y340" s="401">
        <v>0</v>
      </c>
      <c r="Z340" s="401">
        <v>0</v>
      </c>
      <c r="AA340" s="401">
        <v>0</v>
      </c>
      <c r="AB340" s="401">
        <v>0</v>
      </c>
      <c r="AC340" s="401">
        <v>0</v>
      </c>
      <c r="AD340" s="401">
        <v>0</v>
      </c>
      <c r="AE340" s="401">
        <v>0</v>
      </c>
      <c r="AF340" s="401">
        <v>0</v>
      </c>
      <c r="AG340" s="401">
        <v>0</v>
      </c>
      <c r="AH340" s="401">
        <v>0</v>
      </c>
      <c r="AI340" s="401">
        <v>0</v>
      </c>
      <c r="AJ340" s="401">
        <v>0</v>
      </c>
      <c r="AK340" s="401">
        <v>0</v>
      </c>
      <c r="AL340" s="401">
        <v>0</v>
      </c>
      <c r="AM340" s="401">
        <v>0</v>
      </c>
      <c r="AN340" s="401">
        <v>0</v>
      </c>
      <c r="AO340" s="401">
        <v>0</v>
      </c>
      <c r="AP340" s="401">
        <v>0</v>
      </c>
      <c r="AQ340" s="401">
        <v>0</v>
      </c>
      <c r="AR340" s="401">
        <v>0</v>
      </c>
      <c r="AS340" s="401">
        <v>0</v>
      </c>
      <c r="AT340" s="401">
        <v>0</v>
      </c>
      <c r="AU340" s="401">
        <v>0</v>
      </c>
      <c r="AV340" s="401">
        <v>0</v>
      </c>
      <c r="AW340" s="401">
        <v>0</v>
      </c>
      <c r="AX340" s="401">
        <v>0</v>
      </c>
      <c r="AY340" s="401">
        <v>0</v>
      </c>
      <c r="AZ340" s="401">
        <v>0</v>
      </c>
      <c r="BA340" s="401">
        <v>0</v>
      </c>
      <c r="BB340" s="401">
        <v>0</v>
      </c>
      <c r="BC340" s="401">
        <v>0</v>
      </c>
      <c r="BD340" s="401">
        <v>0</v>
      </c>
      <c r="BE340" s="401">
        <v>0</v>
      </c>
      <c r="BF340" s="401">
        <v>0</v>
      </c>
      <c r="BG340" s="401">
        <v>0</v>
      </c>
      <c r="BH340" s="401">
        <v>0</v>
      </c>
      <c r="BI340" s="401">
        <v>0</v>
      </c>
      <c r="BJ340" s="401">
        <v>0</v>
      </c>
      <c r="BK340" s="401">
        <v>0</v>
      </c>
      <c r="BL340" s="401">
        <v>0</v>
      </c>
      <c r="BM340" s="401">
        <v>0</v>
      </c>
      <c r="BN340" s="401">
        <v>0</v>
      </c>
      <c r="BO340" s="401">
        <v>0</v>
      </c>
      <c r="BP340" s="401">
        <v>0</v>
      </c>
      <c r="BQ340" s="401">
        <v>0</v>
      </c>
      <c r="BR340" s="401">
        <v>0</v>
      </c>
      <c r="BS340" s="401">
        <v>0</v>
      </c>
      <c r="BT340" s="401">
        <v>0</v>
      </c>
      <c r="BU340" s="401">
        <v>0</v>
      </c>
      <c r="BV340" s="401">
        <v>0</v>
      </c>
      <c r="BW340" s="401">
        <v>0</v>
      </c>
      <c r="BX340" s="401">
        <v>0</v>
      </c>
      <c r="BY340" s="401">
        <v>0</v>
      </c>
      <c r="BZ340" s="401">
        <v>0</v>
      </c>
      <c r="CA340" s="401">
        <v>0</v>
      </c>
      <c r="CB340" s="401">
        <v>0</v>
      </c>
      <c r="CC340" s="401">
        <v>0</v>
      </c>
      <c r="CD340" s="401">
        <v>0</v>
      </c>
      <c r="CE340" s="401">
        <v>0</v>
      </c>
      <c r="CF340" s="401">
        <v>0</v>
      </c>
      <c r="CG340" s="401">
        <v>0</v>
      </c>
      <c r="CH340" s="401">
        <v>0</v>
      </c>
      <c r="CI340" s="401">
        <v>0</v>
      </c>
      <c r="CJ340" s="401">
        <v>0</v>
      </c>
      <c r="CK340" s="401">
        <v>0</v>
      </c>
      <c r="CL340" s="401">
        <v>0</v>
      </c>
      <c r="CM340" s="401">
        <v>0</v>
      </c>
      <c r="CN340" s="401">
        <v>0</v>
      </c>
      <c r="CO340" s="401">
        <v>0</v>
      </c>
      <c r="CP340" s="401">
        <v>0</v>
      </c>
      <c r="CQ340" s="401">
        <v>0</v>
      </c>
      <c r="CR340" s="401">
        <v>0</v>
      </c>
      <c r="CS340" s="401">
        <v>0</v>
      </c>
      <c r="CT340" s="401">
        <v>0</v>
      </c>
      <c r="CU340" s="401">
        <v>0</v>
      </c>
      <c r="CV340" s="401">
        <v>0</v>
      </c>
      <c r="CW340" s="401">
        <v>0</v>
      </c>
      <c r="CX340" s="401">
        <v>0</v>
      </c>
      <c r="CY340" s="401">
        <v>0</v>
      </c>
      <c r="CZ340" s="401">
        <v>0</v>
      </c>
      <c r="DA340" s="401">
        <v>0</v>
      </c>
      <c r="DB340" s="401">
        <v>0</v>
      </c>
      <c r="DC340" s="401">
        <v>10729</v>
      </c>
      <c r="DD340" s="401">
        <v>0</v>
      </c>
      <c r="DE340" s="401">
        <v>1100</v>
      </c>
      <c r="DF340" s="401">
        <v>0</v>
      </c>
      <c r="DG340" s="401">
        <v>0</v>
      </c>
      <c r="DH340" s="401">
        <v>0</v>
      </c>
      <c r="DI340" s="401">
        <v>0</v>
      </c>
      <c r="DJ340" s="401">
        <v>0</v>
      </c>
      <c r="DK340" s="401">
        <v>0</v>
      </c>
      <c r="DL340" s="401">
        <v>0</v>
      </c>
      <c r="DM340" s="401">
        <v>0</v>
      </c>
      <c r="DN340" s="401">
        <v>0</v>
      </c>
      <c r="DO340" s="401">
        <v>0</v>
      </c>
      <c r="DP340" s="401">
        <v>0</v>
      </c>
      <c r="DQ340" s="401">
        <v>0</v>
      </c>
      <c r="DR340" s="401">
        <v>0</v>
      </c>
      <c r="DS340" s="401">
        <v>1100</v>
      </c>
      <c r="DT340" s="401">
        <v>5470</v>
      </c>
      <c r="DU340" s="401">
        <v>4159</v>
      </c>
      <c r="DV340" s="401">
        <v>0</v>
      </c>
      <c r="DW340" s="401">
        <v>104665</v>
      </c>
      <c r="DX340" s="401">
        <v>1537</v>
      </c>
      <c r="DY340" s="401">
        <v>41467</v>
      </c>
      <c r="DZ340" s="401">
        <v>4210</v>
      </c>
      <c r="EA340" s="401">
        <v>49919</v>
      </c>
      <c r="EB340" s="401">
        <v>-1621</v>
      </c>
      <c r="EC340" s="401">
        <v>2000</v>
      </c>
      <c r="ED340" s="401">
        <v>0</v>
      </c>
      <c r="EE340" s="401">
        <v>91386</v>
      </c>
      <c r="EF340" s="401">
        <v>2589</v>
      </c>
      <c r="EG340" s="401">
        <v>91386</v>
      </c>
      <c r="EH340" s="401">
        <v>2589</v>
      </c>
      <c r="EI340" s="401">
        <v>109899</v>
      </c>
      <c r="EJ340" s="401">
        <v>1614</v>
      </c>
    </row>
    <row r="341" spans="1:140" x14ac:dyDescent="0.35">
      <c r="A341" s="398" t="s">
        <v>1990</v>
      </c>
      <c r="B341" s="401">
        <v>0</v>
      </c>
      <c r="C341" s="401">
        <v>0</v>
      </c>
      <c r="D341" s="401">
        <v>0</v>
      </c>
      <c r="E341" s="401">
        <v>0</v>
      </c>
      <c r="F341" s="401">
        <v>0</v>
      </c>
      <c r="G341" s="401">
        <v>0</v>
      </c>
      <c r="H341" s="401">
        <v>0</v>
      </c>
      <c r="I341" s="401">
        <v>0</v>
      </c>
      <c r="J341" s="401">
        <v>0</v>
      </c>
      <c r="K341" s="401">
        <v>0</v>
      </c>
      <c r="L341" s="401">
        <v>0</v>
      </c>
      <c r="M341" s="401">
        <v>0</v>
      </c>
      <c r="N341" s="401">
        <v>0</v>
      </c>
      <c r="O341" s="401">
        <v>0</v>
      </c>
      <c r="P341" s="401">
        <v>0</v>
      </c>
      <c r="Q341" s="401">
        <v>0</v>
      </c>
      <c r="R341" s="401">
        <v>0</v>
      </c>
      <c r="S341" s="401">
        <v>0</v>
      </c>
      <c r="T341" s="401">
        <v>0</v>
      </c>
      <c r="U341" s="401">
        <v>0</v>
      </c>
      <c r="V341" s="401">
        <v>0</v>
      </c>
      <c r="W341" s="401">
        <v>0</v>
      </c>
      <c r="X341" s="401">
        <v>0</v>
      </c>
      <c r="Y341" s="401">
        <v>0</v>
      </c>
      <c r="Z341" s="401">
        <v>0</v>
      </c>
      <c r="AA341" s="401">
        <v>0</v>
      </c>
      <c r="AB341" s="401">
        <v>0</v>
      </c>
      <c r="AC341" s="401">
        <v>0</v>
      </c>
      <c r="AD341" s="401">
        <v>0</v>
      </c>
      <c r="AE341" s="401">
        <v>0</v>
      </c>
      <c r="AF341" s="401">
        <v>0</v>
      </c>
      <c r="AG341" s="401">
        <v>0</v>
      </c>
      <c r="AH341" s="401">
        <v>0</v>
      </c>
      <c r="AI341" s="401">
        <v>0</v>
      </c>
      <c r="AJ341" s="401">
        <v>0</v>
      </c>
      <c r="AK341" s="401">
        <v>0</v>
      </c>
      <c r="AL341" s="401">
        <v>0</v>
      </c>
      <c r="AM341" s="401">
        <v>0</v>
      </c>
      <c r="AN341" s="401">
        <v>0</v>
      </c>
      <c r="AO341" s="401">
        <v>0</v>
      </c>
      <c r="AP341" s="401">
        <v>0</v>
      </c>
      <c r="AQ341" s="401">
        <v>0</v>
      </c>
      <c r="AR341" s="401">
        <v>0</v>
      </c>
      <c r="AS341" s="401">
        <v>0</v>
      </c>
      <c r="AT341" s="401">
        <v>0</v>
      </c>
      <c r="AU341" s="401">
        <v>0</v>
      </c>
      <c r="AV341" s="401">
        <v>0</v>
      </c>
      <c r="AW341" s="401">
        <v>0</v>
      </c>
      <c r="AX341" s="401">
        <v>0</v>
      </c>
      <c r="AY341" s="401">
        <v>0</v>
      </c>
      <c r="AZ341" s="401">
        <v>0</v>
      </c>
      <c r="BA341" s="401">
        <v>0</v>
      </c>
      <c r="BB341" s="401">
        <v>0</v>
      </c>
      <c r="BC341" s="401">
        <v>0</v>
      </c>
      <c r="BD341" s="401">
        <v>0</v>
      </c>
      <c r="BE341" s="401">
        <v>0</v>
      </c>
      <c r="BF341" s="401">
        <v>0</v>
      </c>
      <c r="BG341" s="401">
        <v>0</v>
      </c>
      <c r="BH341" s="401">
        <v>0</v>
      </c>
      <c r="BI341" s="401">
        <v>0</v>
      </c>
      <c r="BJ341" s="401">
        <v>0</v>
      </c>
      <c r="BK341" s="401">
        <v>0</v>
      </c>
      <c r="BL341" s="401">
        <v>0</v>
      </c>
      <c r="BM341" s="401">
        <v>0</v>
      </c>
      <c r="BN341" s="401">
        <v>0</v>
      </c>
      <c r="BO341" s="401">
        <v>0</v>
      </c>
      <c r="BP341" s="401">
        <v>0</v>
      </c>
      <c r="BQ341" s="401">
        <v>0</v>
      </c>
      <c r="BR341" s="401">
        <v>0</v>
      </c>
      <c r="BS341" s="401">
        <v>0</v>
      </c>
      <c r="BT341" s="401">
        <v>0</v>
      </c>
      <c r="BU341" s="401">
        <v>0</v>
      </c>
      <c r="BV341" s="401">
        <v>0</v>
      </c>
      <c r="BW341" s="401">
        <v>0</v>
      </c>
      <c r="BX341" s="401">
        <v>0</v>
      </c>
      <c r="BY341" s="401">
        <v>0</v>
      </c>
      <c r="BZ341" s="401">
        <v>0</v>
      </c>
      <c r="CA341" s="401">
        <v>0</v>
      </c>
      <c r="CB341" s="401">
        <v>0</v>
      </c>
      <c r="CC341" s="401">
        <v>0</v>
      </c>
      <c r="CD341" s="401">
        <v>0</v>
      </c>
      <c r="CE341" s="401">
        <v>0</v>
      </c>
      <c r="CF341" s="401">
        <v>0</v>
      </c>
      <c r="CG341" s="401">
        <v>0</v>
      </c>
      <c r="CH341" s="401">
        <v>0</v>
      </c>
      <c r="CI341" s="401">
        <v>0</v>
      </c>
      <c r="CJ341" s="401">
        <v>0</v>
      </c>
      <c r="CK341" s="401">
        <v>0</v>
      </c>
      <c r="CL341" s="401">
        <v>0</v>
      </c>
      <c r="CM341" s="401">
        <v>0</v>
      </c>
      <c r="CN341" s="401">
        <v>0</v>
      </c>
      <c r="CO341" s="401">
        <v>0</v>
      </c>
      <c r="CP341" s="401">
        <v>0</v>
      </c>
      <c r="CQ341" s="401">
        <v>0</v>
      </c>
      <c r="CR341" s="401">
        <v>0</v>
      </c>
      <c r="CS341" s="401">
        <v>0</v>
      </c>
      <c r="CT341" s="401">
        <v>0</v>
      </c>
      <c r="CU341" s="401">
        <v>0</v>
      </c>
      <c r="CV341" s="401">
        <v>0</v>
      </c>
      <c r="CW341" s="401">
        <v>0</v>
      </c>
      <c r="CX341" s="401">
        <v>0</v>
      </c>
      <c r="CY341" s="401">
        <v>0</v>
      </c>
      <c r="CZ341" s="401">
        <v>0</v>
      </c>
      <c r="DA341" s="401">
        <v>0</v>
      </c>
      <c r="DB341" s="401">
        <v>0</v>
      </c>
      <c r="DC341" s="401">
        <v>12670</v>
      </c>
      <c r="DD341" s="401">
        <v>0</v>
      </c>
      <c r="DE341" s="401">
        <v>825</v>
      </c>
      <c r="DF341" s="401">
        <v>0</v>
      </c>
      <c r="DG341" s="401">
        <v>0</v>
      </c>
      <c r="DH341" s="401">
        <v>0</v>
      </c>
      <c r="DI341" s="401">
        <v>0</v>
      </c>
      <c r="DJ341" s="401">
        <v>0</v>
      </c>
      <c r="DK341" s="401">
        <v>0</v>
      </c>
      <c r="DL341" s="401">
        <v>0</v>
      </c>
      <c r="DM341" s="401">
        <v>0</v>
      </c>
      <c r="DN341" s="401">
        <v>0</v>
      </c>
      <c r="DO341" s="401">
        <v>0</v>
      </c>
      <c r="DP341" s="401">
        <v>0</v>
      </c>
      <c r="DQ341" s="401">
        <v>0</v>
      </c>
      <c r="DR341" s="401">
        <v>0</v>
      </c>
      <c r="DS341" s="401">
        <v>825</v>
      </c>
      <c r="DT341" s="401">
        <v>5095</v>
      </c>
      <c r="DU341" s="401">
        <v>6750</v>
      </c>
      <c r="DV341" s="401">
        <v>0</v>
      </c>
      <c r="DW341" s="401">
        <v>41172</v>
      </c>
      <c r="DX341" s="401">
        <v>7063</v>
      </c>
      <c r="DY341" s="401">
        <v>5564</v>
      </c>
      <c r="DZ341" s="401">
        <v>-406</v>
      </c>
      <c r="EA341" s="401">
        <v>20324</v>
      </c>
      <c r="EB341" s="401">
        <v>692</v>
      </c>
      <c r="EC341" s="401">
        <v>37250</v>
      </c>
      <c r="ED341" s="401">
        <v>5500</v>
      </c>
      <c r="EE341" s="401">
        <v>25888</v>
      </c>
      <c r="EF341" s="401">
        <v>286</v>
      </c>
      <c r="EG341" s="401">
        <v>25888</v>
      </c>
      <c r="EH341" s="401">
        <v>286</v>
      </c>
      <c r="EI341" s="401">
        <v>43231</v>
      </c>
      <c r="EJ341" s="401">
        <v>7416</v>
      </c>
    </row>
    <row r="342" spans="1:140" x14ac:dyDescent="0.35">
      <c r="A342" s="398" t="s">
        <v>1051</v>
      </c>
      <c r="B342" s="401">
        <v>0</v>
      </c>
      <c r="C342" s="401">
        <v>0</v>
      </c>
      <c r="D342" s="401">
        <v>0</v>
      </c>
      <c r="E342" s="401">
        <v>0</v>
      </c>
      <c r="F342" s="401">
        <v>0</v>
      </c>
      <c r="G342" s="401">
        <v>0</v>
      </c>
      <c r="H342" s="401">
        <v>0</v>
      </c>
      <c r="I342" s="401">
        <v>0</v>
      </c>
      <c r="J342" s="401">
        <v>0</v>
      </c>
      <c r="K342" s="401">
        <v>0</v>
      </c>
      <c r="L342" s="401">
        <v>0</v>
      </c>
      <c r="M342" s="401">
        <v>0</v>
      </c>
      <c r="N342" s="401">
        <v>0</v>
      </c>
      <c r="O342" s="401">
        <v>0</v>
      </c>
      <c r="P342" s="401">
        <v>0</v>
      </c>
      <c r="Q342" s="401">
        <v>0</v>
      </c>
      <c r="R342" s="401">
        <v>0</v>
      </c>
      <c r="S342" s="401">
        <v>0</v>
      </c>
      <c r="T342" s="401">
        <v>0</v>
      </c>
      <c r="U342" s="401">
        <v>0</v>
      </c>
      <c r="V342" s="401">
        <v>0</v>
      </c>
      <c r="W342" s="401">
        <v>0</v>
      </c>
      <c r="X342" s="401">
        <v>0</v>
      </c>
      <c r="Y342" s="401">
        <v>0</v>
      </c>
      <c r="Z342" s="401">
        <v>0</v>
      </c>
      <c r="AA342" s="401">
        <v>0</v>
      </c>
      <c r="AB342" s="401">
        <v>0</v>
      </c>
      <c r="AC342" s="401">
        <v>0</v>
      </c>
      <c r="AD342" s="401">
        <v>0</v>
      </c>
      <c r="AE342" s="401">
        <v>0</v>
      </c>
      <c r="AF342" s="401">
        <v>0</v>
      </c>
      <c r="AG342" s="401">
        <v>0</v>
      </c>
      <c r="AH342" s="401">
        <v>0</v>
      </c>
      <c r="AI342" s="401">
        <v>0</v>
      </c>
      <c r="AJ342" s="401">
        <v>0</v>
      </c>
      <c r="AK342" s="401">
        <v>0</v>
      </c>
      <c r="AL342" s="401">
        <v>0</v>
      </c>
      <c r="AM342" s="401">
        <v>0</v>
      </c>
      <c r="AN342" s="401">
        <v>0</v>
      </c>
      <c r="AO342" s="401">
        <v>0</v>
      </c>
      <c r="AP342" s="401">
        <v>0</v>
      </c>
      <c r="AQ342" s="401">
        <v>0</v>
      </c>
      <c r="AR342" s="401">
        <v>0</v>
      </c>
      <c r="AS342" s="401">
        <v>0</v>
      </c>
      <c r="AT342" s="401">
        <v>0</v>
      </c>
      <c r="AU342" s="401">
        <v>0</v>
      </c>
      <c r="AV342" s="401">
        <v>0</v>
      </c>
      <c r="AW342" s="401">
        <v>0</v>
      </c>
      <c r="AX342" s="401">
        <v>0</v>
      </c>
      <c r="AY342" s="401">
        <v>0</v>
      </c>
      <c r="AZ342" s="401">
        <v>0</v>
      </c>
      <c r="BA342" s="401">
        <v>0</v>
      </c>
      <c r="BB342" s="401">
        <v>0</v>
      </c>
      <c r="BC342" s="401">
        <v>0</v>
      </c>
      <c r="BD342" s="401">
        <v>0</v>
      </c>
      <c r="BE342" s="401">
        <v>0</v>
      </c>
      <c r="BF342" s="401">
        <v>0</v>
      </c>
      <c r="BG342" s="401">
        <v>0</v>
      </c>
      <c r="BH342" s="401">
        <v>0</v>
      </c>
      <c r="BI342" s="401">
        <v>0</v>
      </c>
      <c r="BJ342" s="401">
        <v>0</v>
      </c>
      <c r="BK342" s="401">
        <v>0</v>
      </c>
      <c r="BL342" s="401">
        <v>0</v>
      </c>
      <c r="BM342" s="401">
        <v>0</v>
      </c>
      <c r="BN342" s="401">
        <v>0</v>
      </c>
      <c r="BO342" s="401">
        <v>0</v>
      </c>
      <c r="BP342" s="401">
        <v>0</v>
      </c>
      <c r="BQ342" s="401">
        <v>0</v>
      </c>
      <c r="BR342" s="401">
        <v>0</v>
      </c>
      <c r="BS342" s="401">
        <v>0</v>
      </c>
      <c r="BT342" s="401">
        <v>0</v>
      </c>
      <c r="BU342" s="401">
        <v>0</v>
      </c>
      <c r="BV342" s="401">
        <v>0</v>
      </c>
      <c r="BW342" s="401">
        <v>0</v>
      </c>
      <c r="BX342" s="401">
        <v>0</v>
      </c>
      <c r="BY342" s="401">
        <v>0</v>
      </c>
      <c r="BZ342" s="401">
        <v>0</v>
      </c>
      <c r="CA342" s="401">
        <v>0</v>
      </c>
      <c r="CB342" s="401">
        <v>0</v>
      </c>
      <c r="CC342" s="401">
        <v>0</v>
      </c>
      <c r="CD342" s="401">
        <v>0</v>
      </c>
      <c r="CE342" s="401">
        <v>0</v>
      </c>
      <c r="CF342" s="401">
        <v>0</v>
      </c>
      <c r="CG342" s="401">
        <v>0</v>
      </c>
      <c r="CH342" s="401">
        <v>0</v>
      </c>
      <c r="CI342" s="401">
        <v>0</v>
      </c>
      <c r="CJ342" s="401">
        <v>0</v>
      </c>
      <c r="CK342" s="401">
        <v>0</v>
      </c>
      <c r="CL342" s="401">
        <v>0</v>
      </c>
      <c r="CM342" s="401">
        <v>0</v>
      </c>
      <c r="CN342" s="401">
        <v>0</v>
      </c>
      <c r="CO342" s="401">
        <v>0</v>
      </c>
      <c r="CP342" s="401">
        <v>0</v>
      </c>
      <c r="CQ342" s="401">
        <v>0</v>
      </c>
      <c r="CR342" s="401">
        <v>0</v>
      </c>
      <c r="CS342" s="401">
        <v>0</v>
      </c>
      <c r="CT342" s="401">
        <v>0</v>
      </c>
      <c r="CU342" s="401">
        <v>0</v>
      </c>
      <c r="CV342" s="401">
        <v>0</v>
      </c>
      <c r="CW342" s="401">
        <v>0</v>
      </c>
      <c r="CX342" s="401">
        <v>0</v>
      </c>
      <c r="CY342" s="401">
        <v>0</v>
      </c>
      <c r="CZ342" s="401">
        <v>0</v>
      </c>
      <c r="DA342" s="401">
        <v>0</v>
      </c>
      <c r="DB342" s="401">
        <v>0</v>
      </c>
      <c r="DC342" s="401">
        <v>5007</v>
      </c>
      <c r="DD342" s="401">
        <v>0</v>
      </c>
      <c r="DE342" s="401">
        <v>326</v>
      </c>
      <c r="DF342" s="401">
        <v>0</v>
      </c>
      <c r="DG342" s="401">
        <v>0</v>
      </c>
      <c r="DH342" s="401">
        <v>0</v>
      </c>
      <c r="DI342" s="401">
        <v>0</v>
      </c>
      <c r="DJ342" s="401">
        <v>0</v>
      </c>
      <c r="DK342" s="401">
        <v>0</v>
      </c>
      <c r="DL342" s="401">
        <v>0</v>
      </c>
      <c r="DM342" s="401">
        <v>0</v>
      </c>
      <c r="DN342" s="401">
        <v>0</v>
      </c>
      <c r="DO342" s="401">
        <v>0</v>
      </c>
      <c r="DP342" s="401">
        <v>0</v>
      </c>
      <c r="DQ342" s="401">
        <v>0</v>
      </c>
      <c r="DR342" s="401">
        <v>0</v>
      </c>
      <c r="DS342" s="401">
        <v>6</v>
      </c>
      <c r="DT342" s="401">
        <v>568</v>
      </c>
      <c r="DU342" s="401">
        <v>4433</v>
      </c>
      <c r="DV342" s="401">
        <v>0</v>
      </c>
      <c r="DW342" s="401">
        <v>45267</v>
      </c>
      <c r="DX342" s="401">
        <v>2931</v>
      </c>
      <c r="DY342" s="401">
        <v>43672</v>
      </c>
      <c r="DZ342" s="401">
        <v>4113</v>
      </c>
      <c r="EA342" s="401">
        <v>0</v>
      </c>
      <c r="EB342" s="401">
        <v>0</v>
      </c>
      <c r="EC342" s="401">
        <v>5000</v>
      </c>
      <c r="ED342" s="401">
        <v>0</v>
      </c>
      <c r="EE342" s="401">
        <v>43672</v>
      </c>
      <c r="EF342" s="401">
        <v>4113</v>
      </c>
      <c r="EG342" s="401">
        <v>43992</v>
      </c>
      <c r="EH342" s="401">
        <v>0</v>
      </c>
      <c r="EI342" s="401">
        <v>51774</v>
      </c>
      <c r="EJ342" s="401">
        <v>0</v>
      </c>
    </row>
    <row r="343" spans="1:140" x14ac:dyDescent="0.35">
      <c r="A343" s="398" t="s">
        <v>1484</v>
      </c>
      <c r="B343" s="401">
        <v>0</v>
      </c>
      <c r="C343" s="401">
        <v>0</v>
      </c>
      <c r="D343" s="401">
        <v>0</v>
      </c>
      <c r="E343" s="401">
        <v>0</v>
      </c>
      <c r="F343" s="401">
        <v>0</v>
      </c>
      <c r="G343" s="401">
        <v>0</v>
      </c>
      <c r="H343" s="401">
        <v>0</v>
      </c>
      <c r="I343" s="401">
        <v>0</v>
      </c>
      <c r="J343" s="401">
        <v>0</v>
      </c>
      <c r="K343" s="401">
        <v>0</v>
      </c>
      <c r="L343" s="401">
        <v>0</v>
      </c>
      <c r="M343" s="401">
        <v>0</v>
      </c>
      <c r="N343" s="401">
        <v>0</v>
      </c>
      <c r="O343" s="401">
        <v>0</v>
      </c>
      <c r="P343" s="401">
        <v>0</v>
      </c>
      <c r="Q343" s="401">
        <v>0</v>
      </c>
      <c r="R343" s="401">
        <v>0</v>
      </c>
      <c r="S343" s="401">
        <v>0</v>
      </c>
      <c r="T343" s="401">
        <v>0</v>
      </c>
      <c r="U343" s="401">
        <v>0</v>
      </c>
      <c r="V343" s="401">
        <v>0</v>
      </c>
      <c r="W343" s="401">
        <v>0</v>
      </c>
      <c r="X343" s="401">
        <v>0</v>
      </c>
      <c r="Y343" s="401">
        <v>0</v>
      </c>
      <c r="Z343" s="401">
        <v>0</v>
      </c>
      <c r="AA343" s="401">
        <v>0</v>
      </c>
      <c r="AB343" s="401">
        <v>0</v>
      </c>
      <c r="AC343" s="401">
        <v>0</v>
      </c>
      <c r="AD343" s="401">
        <v>0</v>
      </c>
      <c r="AE343" s="401">
        <v>0</v>
      </c>
      <c r="AF343" s="401">
        <v>0</v>
      </c>
      <c r="AG343" s="401">
        <v>0</v>
      </c>
      <c r="AH343" s="401">
        <v>0</v>
      </c>
      <c r="AI343" s="401">
        <v>0</v>
      </c>
      <c r="AJ343" s="401">
        <v>0</v>
      </c>
      <c r="AK343" s="401">
        <v>0</v>
      </c>
      <c r="AL343" s="401">
        <v>0</v>
      </c>
      <c r="AM343" s="401">
        <v>0</v>
      </c>
      <c r="AN343" s="401">
        <v>0</v>
      </c>
      <c r="AO343" s="401">
        <v>0</v>
      </c>
      <c r="AP343" s="401">
        <v>0</v>
      </c>
      <c r="AQ343" s="401">
        <v>0</v>
      </c>
      <c r="AR343" s="401">
        <v>0</v>
      </c>
      <c r="AS343" s="401">
        <v>0</v>
      </c>
      <c r="AT343" s="401">
        <v>0</v>
      </c>
      <c r="AU343" s="401">
        <v>0</v>
      </c>
      <c r="AV343" s="401">
        <v>0</v>
      </c>
      <c r="AW343" s="401">
        <v>0</v>
      </c>
      <c r="AX343" s="401">
        <v>0</v>
      </c>
      <c r="AY343" s="401">
        <v>0</v>
      </c>
      <c r="AZ343" s="401">
        <v>0</v>
      </c>
      <c r="BA343" s="401">
        <v>0</v>
      </c>
      <c r="BB343" s="401">
        <v>0</v>
      </c>
      <c r="BC343" s="401">
        <v>0</v>
      </c>
      <c r="BD343" s="401">
        <v>0</v>
      </c>
      <c r="BE343" s="401">
        <v>0</v>
      </c>
      <c r="BF343" s="401">
        <v>0</v>
      </c>
      <c r="BG343" s="401">
        <v>0</v>
      </c>
      <c r="BH343" s="401">
        <v>0</v>
      </c>
      <c r="BI343" s="401">
        <v>0</v>
      </c>
      <c r="BJ343" s="401">
        <v>0</v>
      </c>
      <c r="BK343" s="401">
        <v>0</v>
      </c>
      <c r="BL343" s="401">
        <v>0</v>
      </c>
      <c r="BM343" s="401">
        <v>0</v>
      </c>
      <c r="BN343" s="401">
        <v>0</v>
      </c>
      <c r="BO343" s="401">
        <v>0</v>
      </c>
      <c r="BP343" s="401">
        <v>0</v>
      </c>
      <c r="BQ343" s="401">
        <v>0</v>
      </c>
      <c r="BR343" s="401">
        <v>0</v>
      </c>
      <c r="BS343" s="401">
        <v>0</v>
      </c>
      <c r="BT343" s="401">
        <v>0</v>
      </c>
      <c r="BU343" s="401">
        <v>0</v>
      </c>
      <c r="BV343" s="401">
        <v>0</v>
      </c>
      <c r="BW343" s="401">
        <v>0</v>
      </c>
      <c r="BX343" s="401">
        <v>0</v>
      </c>
      <c r="BY343" s="401">
        <v>0</v>
      </c>
      <c r="BZ343" s="401">
        <v>0</v>
      </c>
      <c r="CA343" s="401">
        <v>0</v>
      </c>
      <c r="CB343" s="401">
        <v>0</v>
      </c>
      <c r="CC343" s="401">
        <v>0</v>
      </c>
      <c r="CD343" s="401">
        <v>0</v>
      </c>
      <c r="CE343" s="401">
        <v>0</v>
      </c>
      <c r="CF343" s="401">
        <v>0</v>
      </c>
      <c r="CG343" s="401">
        <v>0</v>
      </c>
      <c r="CH343" s="401">
        <v>0</v>
      </c>
      <c r="CI343" s="401">
        <v>0</v>
      </c>
      <c r="CJ343" s="401">
        <v>0</v>
      </c>
      <c r="CK343" s="401">
        <v>0</v>
      </c>
      <c r="CL343" s="401">
        <v>0</v>
      </c>
      <c r="CM343" s="401">
        <v>0</v>
      </c>
      <c r="CN343" s="401">
        <v>0</v>
      </c>
      <c r="CO343" s="401">
        <v>0</v>
      </c>
      <c r="CP343" s="401">
        <v>0</v>
      </c>
      <c r="CQ343" s="401">
        <v>0</v>
      </c>
      <c r="CR343" s="401">
        <v>0</v>
      </c>
      <c r="CS343" s="401">
        <v>0</v>
      </c>
      <c r="CT343" s="401">
        <v>0</v>
      </c>
      <c r="CU343" s="401">
        <v>0</v>
      </c>
      <c r="CV343" s="401">
        <v>0</v>
      </c>
      <c r="CW343" s="401">
        <v>0</v>
      </c>
      <c r="CX343" s="401">
        <v>0</v>
      </c>
      <c r="CY343" s="401">
        <v>0</v>
      </c>
      <c r="CZ343" s="401">
        <v>0</v>
      </c>
      <c r="DA343" s="401">
        <v>0</v>
      </c>
      <c r="DB343" s="401">
        <v>0</v>
      </c>
      <c r="DC343" s="401">
        <v>24923</v>
      </c>
      <c r="DD343" s="401">
        <v>0</v>
      </c>
      <c r="DE343" s="401">
        <v>0</v>
      </c>
      <c r="DF343" s="401">
        <v>0</v>
      </c>
      <c r="DG343" s="401">
        <v>0</v>
      </c>
      <c r="DH343" s="401">
        <v>0</v>
      </c>
      <c r="DI343" s="401">
        <v>0</v>
      </c>
      <c r="DJ343" s="401">
        <v>0</v>
      </c>
      <c r="DK343" s="401">
        <v>0</v>
      </c>
      <c r="DL343" s="401">
        <v>0</v>
      </c>
      <c r="DM343" s="401">
        <v>0</v>
      </c>
      <c r="DN343" s="401">
        <v>0</v>
      </c>
      <c r="DO343" s="401">
        <v>0</v>
      </c>
      <c r="DP343" s="401">
        <v>0</v>
      </c>
      <c r="DQ343" s="401">
        <v>0</v>
      </c>
      <c r="DR343" s="401">
        <v>0</v>
      </c>
      <c r="DS343" s="401">
        <v>6491</v>
      </c>
      <c r="DT343" s="401">
        <v>0</v>
      </c>
      <c r="DU343" s="401">
        <v>18432</v>
      </c>
      <c r="DV343" s="401">
        <v>0</v>
      </c>
      <c r="DW343" s="401">
        <v>81433</v>
      </c>
      <c r="DX343" s="401">
        <v>14936</v>
      </c>
      <c r="DY343" s="401">
        <v>25495</v>
      </c>
      <c r="DZ343" s="401">
        <v>0</v>
      </c>
      <c r="EA343" s="401">
        <v>0</v>
      </c>
      <c r="EB343" s="401">
        <v>0</v>
      </c>
      <c r="EC343" s="401">
        <v>0</v>
      </c>
      <c r="ED343" s="401">
        <v>0</v>
      </c>
      <c r="EE343" s="401">
        <v>25495</v>
      </c>
      <c r="EF343" s="401">
        <v>0</v>
      </c>
      <c r="EG343" s="401">
        <v>29000</v>
      </c>
      <c r="EH343" s="401">
        <v>0</v>
      </c>
      <c r="EI343" s="401">
        <v>29000</v>
      </c>
      <c r="EJ343" s="401">
        <v>0</v>
      </c>
    </row>
    <row r="344" spans="1:140" x14ac:dyDescent="0.35">
      <c r="A344" s="398" t="s">
        <v>1370</v>
      </c>
      <c r="B344" s="401">
        <v>0</v>
      </c>
      <c r="C344" s="401">
        <v>0</v>
      </c>
      <c r="D344" s="401">
        <v>0</v>
      </c>
      <c r="E344" s="401">
        <v>0</v>
      </c>
      <c r="F344" s="401">
        <v>0</v>
      </c>
      <c r="G344" s="401">
        <v>0</v>
      </c>
      <c r="H344" s="401">
        <v>0</v>
      </c>
      <c r="I344" s="401">
        <v>0</v>
      </c>
      <c r="J344" s="401">
        <v>0</v>
      </c>
      <c r="K344" s="401">
        <v>0</v>
      </c>
      <c r="L344" s="401">
        <v>0</v>
      </c>
      <c r="M344" s="401">
        <v>0</v>
      </c>
      <c r="N344" s="401">
        <v>0</v>
      </c>
      <c r="O344" s="401">
        <v>0</v>
      </c>
      <c r="P344" s="401">
        <v>0</v>
      </c>
      <c r="Q344" s="401">
        <v>0</v>
      </c>
      <c r="R344" s="401">
        <v>0</v>
      </c>
      <c r="S344" s="401">
        <v>0</v>
      </c>
      <c r="T344" s="401">
        <v>0</v>
      </c>
      <c r="U344" s="401">
        <v>0</v>
      </c>
      <c r="V344" s="401">
        <v>0</v>
      </c>
      <c r="W344" s="401">
        <v>0</v>
      </c>
      <c r="X344" s="401">
        <v>0</v>
      </c>
      <c r="Y344" s="401">
        <v>0</v>
      </c>
      <c r="Z344" s="401">
        <v>0</v>
      </c>
      <c r="AA344" s="401">
        <v>0</v>
      </c>
      <c r="AB344" s="401">
        <v>0</v>
      </c>
      <c r="AC344" s="401">
        <v>0</v>
      </c>
      <c r="AD344" s="401">
        <v>0</v>
      </c>
      <c r="AE344" s="401">
        <v>0</v>
      </c>
      <c r="AF344" s="401">
        <v>0</v>
      </c>
      <c r="AG344" s="401">
        <v>0</v>
      </c>
      <c r="AH344" s="401">
        <v>0</v>
      </c>
      <c r="AI344" s="401">
        <v>0</v>
      </c>
      <c r="AJ344" s="401">
        <v>0</v>
      </c>
      <c r="AK344" s="401">
        <v>0</v>
      </c>
      <c r="AL344" s="401">
        <v>0</v>
      </c>
      <c r="AM344" s="401">
        <v>0</v>
      </c>
      <c r="AN344" s="401">
        <v>0</v>
      </c>
      <c r="AO344" s="401">
        <v>0</v>
      </c>
      <c r="AP344" s="401">
        <v>0</v>
      </c>
      <c r="AQ344" s="401">
        <v>0</v>
      </c>
      <c r="AR344" s="401">
        <v>0</v>
      </c>
      <c r="AS344" s="401">
        <v>0</v>
      </c>
      <c r="AT344" s="401">
        <v>0</v>
      </c>
      <c r="AU344" s="401">
        <v>0</v>
      </c>
      <c r="AV344" s="401">
        <v>0</v>
      </c>
      <c r="AW344" s="401">
        <v>0</v>
      </c>
      <c r="AX344" s="401">
        <v>0</v>
      </c>
      <c r="AY344" s="401">
        <v>0</v>
      </c>
      <c r="AZ344" s="401">
        <v>0</v>
      </c>
      <c r="BA344" s="401">
        <v>0</v>
      </c>
      <c r="BB344" s="401">
        <v>0</v>
      </c>
      <c r="BC344" s="401">
        <v>0</v>
      </c>
      <c r="BD344" s="401">
        <v>0</v>
      </c>
      <c r="BE344" s="401">
        <v>0</v>
      </c>
      <c r="BF344" s="401">
        <v>0</v>
      </c>
      <c r="BG344" s="401">
        <v>0</v>
      </c>
      <c r="BH344" s="401">
        <v>0</v>
      </c>
      <c r="BI344" s="401">
        <v>0</v>
      </c>
      <c r="BJ344" s="401">
        <v>0</v>
      </c>
      <c r="BK344" s="401">
        <v>0</v>
      </c>
      <c r="BL344" s="401">
        <v>0</v>
      </c>
      <c r="BM344" s="401">
        <v>0</v>
      </c>
      <c r="BN344" s="401">
        <v>0</v>
      </c>
      <c r="BO344" s="401">
        <v>0</v>
      </c>
      <c r="BP344" s="401">
        <v>0</v>
      </c>
      <c r="BQ344" s="401">
        <v>0</v>
      </c>
      <c r="BR344" s="401">
        <v>0</v>
      </c>
      <c r="BS344" s="401">
        <v>0</v>
      </c>
      <c r="BT344" s="401">
        <v>0</v>
      </c>
      <c r="BU344" s="401">
        <v>0</v>
      </c>
      <c r="BV344" s="401">
        <v>0</v>
      </c>
      <c r="BW344" s="401">
        <v>0</v>
      </c>
      <c r="BX344" s="401">
        <v>0</v>
      </c>
      <c r="BY344" s="401">
        <v>0</v>
      </c>
      <c r="BZ344" s="401">
        <v>0</v>
      </c>
      <c r="CA344" s="401">
        <v>0</v>
      </c>
      <c r="CB344" s="401">
        <v>0</v>
      </c>
      <c r="CC344" s="401">
        <v>0</v>
      </c>
      <c r="CD344" s="401">
        <v>0</v>
      </c>
      <c r="CE344" s="401">
        <v>0</v>
      </c>
      <c r="CF344" s="401">
        <v>0</v>
      </c>
      <c r="CG344" s="401">
        <v>0</v>
      </c>
      <c r="CH344" s="401">
        <v>0</v>
      </c>
      <c r="CI344" s="401">
        <v>0</v>
      </c>
      <c r="CJ344" s="401">
        <v>0</v>
      </c>
      <c r="CK344" s="401">
        <v>0</v>
      </c>
      <c r="CL344" s="401">
        <v>0</v>
      </c>
      <c r="CM344" s="401">
        <v>0</v>
      </c>
      <c r="CN344" s="401">
        <v>0</v>
      </c>
      <c r="CO344" s="401">
        <v>0</v>
      </c>
      <c r="CP344" s="401">
        <v>0</v>
      </c>
      <c r="CQ344" s="401">
        <v>0</v>
      </c>
      <c r="CR344" s="401">
        <v>0</v>
      </c>
      <c r="CS344" s="401">
        <v>0</v>
      </c>
      <c r="CT344" s="401">
        <v>0</v>
      </c>
      <c r="CU344" s="401">
        <v>0</v>
      </c>
      <c r="CV344" s="401">
        <v>0</v>
      </c>
      <c r="CW344" s="401">
        <v>0</v>
      </c>
      <c r="CX344" s="401">
        <v>0</v>
      </c>
      <c r="CY344" s="401">
        <v>0</v>
      </c>
      <c r="CZ344" s="401">
        <v>0</v>
      </c>
      <c r="DA344" s="401">
        <v>0</v>
      </c>
      <c r="DB344" s="401">
        <v>0</v>
      </c>
      <c r="DC344" s="401">
        <v>22711</v>
      </c>
      <c r="DD344" s="401">
        <v>0</v>
      </c>
      <c r="DE344" s="401">
        <v>4260</v>
      </c>
      <c r="DF344" s="401">
        <v>0</v>
      </c>
      <c r="DG344" s="401">
        <v>0</v>
      </c>
      <c r="DH344" s="401">
        <v>0</v>
      </c>
      <c r="DI344" s="401">
        <v>0</v>
      </c>
      <c r="DJ344" s="401">
        <v>0</v>
      </c>
      <c r="DK344" s="401">
        <v>0</v>
      </c>
      <c r="DL344" s="401">
        <v>0</v>
      </c>
      <c r="DM344" s="401">
        <v>0</v>
      </c>
      <c r="DN344" s="401">
        <v>0</v>
      </c>
      <c r="DO344" s="401">
        <v>0</v>
      </c>
      <c r="DP344" s="401">
        <v>0</v>
      </c>
      <c r="DQ344" s="401">
        <v>0</v>
      </c>
      <c r="DR344" s="401">
        <v>0</v>
      </c>
      <c r="DS344" s="401">
        <v>4260</v>
      </c>
      <c r="DT344" s="401">
        <v>1000</v>
      </c>
      <c r="DU344" s="401">
        <v>17451</v>
      </c>
      <c r="DV344" s="401">
        <v>0</v>
      </c>
      <c r="DW344" s="401">
        <v>41739</v>
      </c>
      <c r="DX344" s="401">
        <v>16167</v>
      </c>
      <c r="DY344" s="401">
        <v>40900</v>
      </c>
      <c r="DZ344" s="401">
        <v>18300</v>
      </c>
      <c r="EA344" s="401">
        <v>0</v>
      </c>
      <c r="EB344" s="401">
        <v>0</v>
      </c>
      <c r="EC344" s="401">
        <v>0</v>
      </c>
      <c r="ED344" s="401">
        <v>0</v>
      </c>
      <c r="EE344" s="401">
        <v>40900</v>
      </c>
      <c r="EF344" s="401">
        <v>18300</v>
      </c>
      <c r="EG344" s="401">
        <v>45000</v>
      </c>
      <c r="EH344" s="401">
        <v>10000</v>
      </c>
      <c r="EI344" s="401">
        <v>50000</v>
      </c>
      <c r="EJ344" s="401">
        <v>10000</v>
      </c>
    </row>
    <row r="345" spans="1:140" x14ac:dyDescent="0.35">
      <c r="A345" s="398" t="s">
        <v>2044</v>
      </c>
      <c r="B345" s="401">
        <v>0</v>
      </c>
      <c r="C345" s="401">
        <v>0</v>
      </c>
      <c r="D345" s="401">
        <v>0</v>
      </c>
      <c r="E345" s="401">
        <v>0</v>
      </c>
      <c r="F345" s="401">
        <v>0</v>
      </c>
      <c r="G345" s="401">
        <v>0</v>
      </c>
      <c r="H345" s="401">
        <v>0</v>
      </c>
      <c r="I345" s="401">
        <v>0</v>
      </c>
      <c r="J345" s="401">
        <v>0</v>
      </c>
      <c r="K345" s="401">
        <v>0</v>
      </c>
      <c r="L345" s="401">
        <v>0</v>
      </c>
      <c r="M345" s="401">
        <v>0</v>
      </c>
      <c r="N345" s="401">
        <v>0</v>
      </c>
      <c r="O345" s="401">
        <v>0</v>
      </c>
      <c r="P345" s="401">
        <v>0</v>
      </c>
      <c r="Q345" s="401">
        <v>0</v>
      </c>
      <c r="R345" s="401">
        <v>0</v>
      </c>
      <c r="S345" s="401">
        <v>0</v>
      </c>
      <c r="T345" s="401">
        <v>0</v>
      </c>
      <c r="U345" s="401">
        <v>0</v>
      </c>
      <c r="V345" s="401">
        <v>0</v>
      </c>
      <c r="W345" s="401">
        <v>0</v>
      </c>
      <c r="X345" s="401">
        <v>0</v>
      </c>
      <c r="Y345" s="401">
        <v>0</v>
      </c>
      <c r="Z345" s="401">
        <v>0</v>
      </c>
      <c r="AA345" s="401">
        <v>0</v>
      </c>
      <c r="AB345" s="401">
        <v>0</v>
      </c>
      <c r="AC345" s="401">
        <v>0</v>
      </c>
      <c r="AD345" s="401">
        <v>0</v>
      </c>
      <c r="AE345" s="401">
        <v>0</v>
      </c>
      <c r="AF345" s="401">
        <v>0</v>
      </c>
      <c r="AG345" s="401">
        <v>0</v>
      </c>
      <c r="AH345" s="401">
        <v>0</v>
      </c>
      <c r="AI345" s="401">
        <v>0</v>
      </c>
      <c r="AJ345" s="401">
        <v>0</v>
      </c>
      <c r="AK345" s="401">
        <v>0</v>
      </c>
      <c r="AL345" s="401">
        <v>0</v>
      </c>
      <c r="AM345" s="401">
        <v>0</v>
      </c>
      <c r="AN345" s="401">
        <v>0</v>
      </c>
      <c r="AO345" s="401">
        <v>0</v>
      </c>
      <c r="AP345" s="401">
        <v>0</v>
      </c>
      <c r="AQ345" s="401">
        <v>0</v>
      </c>
      <c r="AR345" s="401">
        <v>0</v>
      </c>
      <c r="AS345" s="401">
        <v>0</v>
      </c>
      <c r="AT345" s="401">
        <v>0</v>
      </c>
      <c r="AU345" s="401">
        <v>0</v>
      </c>
      <c r="AV345" s="401">
        <v>0</v>
      </c>
      <c r="AW345" s="401">
        <v>0</v>
      </c>
      <c r="AX345" s="401">
        <v>0</v>
      </c>
      <c r="AY345" s="401">
        <v>0</v>
      </c>
      <c r="AZ345" s="401">
        <v>0</v>
      </c>
      <c r="BA345" s="401">
        <v>0</v>
      </c>
      <c r="BB345" s="401">
        <v>0</v>
      </c>
      <c r="BC345" s="401">
        <v>0</v>
      </c>
      <c r="BD345" s="401">
        <v>0</v>
      </c>
      <c r="BE345" s="401">
        <v>0</v>
      </c>
      <c r="BF345" s="401">
        <v>0</v>
      </c>
      <c r="BG345" s="401">
        <v>0</v>
      </c>
      <c r="BH345" s="401">
        <v>0</v>
      </c>
      <c r="BI345" s="401">
        <v>0</v>
      </c>
      <c r="BJ345" s="401">
        <v>0</v>
      </c>
      <c r="BK345" s="401">
        <v>0</v>
      </c>
      <c r="BL345" s="401">
        <v>0</v>
      </c>
      <c r="BM345" s="401">
        <v>0</v>
      </c>
      <c r="BN345" s="401">
        <v>0</v>
      </c>
      <c r="BO345" s="401">
        <v>0</v>
      </c>
      <c r="BP345" s="401">
        <v>0</v>
      </c>
      <c r="BQ345" s="401">
        <v>0</v>
      </c>
      <c r="BR345" s="401">
        <v>0</v>
      </c>
      <c r="BS345" s="401">
        <v>0</v>
      </c>
      <c r="BT345" s="401">
        <v>0</v>
      </c>
      <c r="BU345" s="401">
        <v>0</v>
      </c>
      <c r="BV345" s="401">
        <v>0</v>
      </c>
      <c r="BW345" s="401">
        <v>0</v>
      </c>
      <c r="BX345" s="401">
        <v>0</v>
      </c>
      <c r="BY345" s="401">
        <v>0</v>
      </c>
      <c r="BZ345" s="401">
        <v>0</v>
      </c>
      <c r="CA345" s="401">
        <v>0</v>
      </c>
      <c r="CB345" s="401">
        <v>0</v>
      </c>
      <c r="CC345" s="401">
        <v>0</v>
      </c>
      <c r="CD345" s="401">
        <v>0</v>
      </c>
      <c r="CE345" s="401">
        <v>0</v>
      </c>
      <c r="CF345" s="401">
        <v>0</v>
      </c>
      <c r="CG345" s="401">
        <v>0</v>
      </c>
      <c r="CH345" s="401">
        <v>0</v>
      </c>
      <c r="CI345" s="401">
        <v>0</v>
      </c>
      <c r="CJ345" s="401">
        <v>0</v>
      </c>
      <c r="CK345" s="401">
        <v>0</v>
      </c>
      <c r="CL345" s="401">
        <v>0</v>
      </c>
      <c r="CM345" s="401">
        <v>0</v>
      </c>
      <c r="CN345" s="401">
        <v>0</v>
      </c>
      <c r="CO345" s="401">
        <v>0</v>
      </c>
      <c r="CP345" s="401">
        <v>0</v>
      </c>
      <c r="CQ345" s="401">
        <v>0</v>
      </c>
      <c r="CR345" s="401">
        <v>0</v>
      </c>
      <c r="CS345" s="401">
        <v>0</v>
      </c>
      <c r="CT345" s="401">
        <v>0</v>
      </c>
      <c r="CU345" s="401">
        <v>0</v>
      </c>
      <c r="CV345" s="401">
        <v>0</v>
      </c>
      <c r="CW345" s="401">
        <v>0</v>
      </c>
      <c r="CX345" s="401">
        <v>0</v>
      </c>
      <c r="CY345" s="401">
        <v>0</v>
      </c>
      <c r="CZ345" s="401">
        <v>0</v>
      </c>
      <c r="DA345" s="401">
        <v>0</v>
      </c>
      <c r="DB345" s="401">
        <v>0</v>
      </c>
      <c r="DC345" s="401">
        <v>64448</v>
      </c>
      <c r="DD345" s="401">
        <v>0</v>
      </c>
      <c r="DE345" s="401">
        <v>1559</v>
      </c>
      <c r="DF345" s="401">
        <v>0</v>
      </c>
      <c r="DG345" s="401">
        <v>0</v>
      </c>
      <c r="DH345" s="401">
        <v>0</v>
      </c>
      <c r="DI345" s="401">
        <v>0</v>
      </c>
      <c r="DJ345" s="401">
        <v>0</v>
      </c>
      <c r="DK345" s="401">
        <v>0</v>
      </c>
      <c r="DL345" s="401">
        <v>0</v>
      </c>
      <c r="DM345" s="401">
        <v>0</v>
      </c>
      <c r="DN345" s="401">
        <v>0</v>
      </c>
      <c r="DO345" s="401">
        <v>0</v>
      </c>
      <c r="DP345" s="401">
        <v>0</v>
      </c>
      <c r="DQ345" s="401">
        <v>0</v>
      </c>
      <c r="DR345" s="401">
        <v>6000</v>
      </c>
      <c r="DS345" s="401">
        <v>1559</v>
      </c>
      <c r="DT345" s="401">
        <v>46970</v>
      </c>
      <c r="DU345" s="401">
        <v>9919</v>
      </c>
      <c r="DV345" s="401">
        <v>0</v>
      </c>
      <c r="DW345" s="401">
        <v>66564</v>
      </c>
      <c r="DX345" s="401">
        <v>6940</v>
      </c>
      <c r="DY345" s="401">
        <v>56341</v>
      </c>
      <c r="DZ345" s="401">
        <v>0</v>
      </c>
      <c r="EA345" s="401">
        <v>6000</v>
      </c>
      <c r="EB345" s="401">
        <v>0</v>
      </c>
      <c r="EC345" s="401">
        <v>80000</v>
      </c>
      <c r="ED345" s="401">
        <v>0</v>
      </c>
      <c r="EE345" s="401">
        <v>62341</v>
      </c>
      <c r="EF345" s="401">
        <v>0</v>
      </c>
      <c r="EG345" s="401">
        <v>82341</v>
      </c>
      <c r="EH345" s="401">
        <v>9163</v>
      </c>
      <c r="EI345" s="401">
        <v>102341</v>
      </c>
      <c r="EJ345" s="401">
        <v>9163</v>
      </c>
    </row>
    <row r="346" spans="1:140" x14ac:dyDescent="0.35">
      <c r="A346" s="398" t="s">
        <v>1445</v>
      </c>
      <c r="B346" s="401">
        <v>0</v>
      </c>
      <c r="C346" s="401">
        <v>0</v>
      </c>
      <c r="D346" s="401">
        <v>0</v>
      </c>
      <c r="E346" s="401">
        <v>0</v>
      </c>
      <c r="F346" s="401">
        <v>0</v>
      </c>
      <c r="G346" s="401">
        <v>0</v>
      </c>
      <c r="H346" s="401">
        <v>0</v>
      </c>
      <c r="I346" s="401">
        <v>0</v>
      </c>
      <c r="J346" s="401">
        <v>0</v>
      </c>
      <c r="K346" s="401">
        <v>0</v>
      </c>
      <c r="L346" s="401">
        <v>0</v>
      </c>
      <c r="M346" s="401">
        <v>0</v>
      </c>
      <c r="N346" s="401">
        <v>0</v>
      </c>
      <c r="O346" s="401">
        <v>0</v>
      </c>
      <c r="P346" s="401">
        <v>0</v>
      </c>
      <c r="Q346" s="401">
        <v>0</v>
      </c>
      <c r="R346" s="401">
        <v>0</v>
      </c>
      <c r="S346" s="401">
        <v>0</v>
      </c>
      <c r="T346" s="401">
        <v>0</v>
      </c>
      <c r="U346" s="401">
        <v>0</v>
      </c>
      <c r="V346" s="401">
        <v>0</v>
      </c>
      <c r="W346" s="401">
        <v>0</v>
      </c>
      <c r="X346" s="401">
        <v>0</v>
      </c>
      <c r="Y346" s="401">
        <v>0</v>
      </c>
      <c r="Z346" s="401">
        <v>0</v>
      </c>
      <c r="AA346" s="401">
        <v>0</v>
      </c>
      <c r="AB346" s="401">
        <v>0</v>
      </c>
      <c r="AC346" s="401">
        <v>0</v>
      </c>
      <c r="AD346" s="401">
        <v>0</v>
      </c>
      <c r="AE346" s="401">
        <v>0</v>
      </c>
      <c r="AF346" s="401">
        <v>0</v>
      </c>
      <c r="AG346" s="401">
        <v>0</v>
      </c>
      <c r="AH346" s="401">
        <v>0</v>
      </c>
      <c r="AI346" s="401">
        <v>0</v>
      </c>
      <c r="AJ346" s="401">
        <v>0</v>
      </c>
      <c r="AK346" s="401">
        <v>0</v>
      </c>
      <c r="AL346" s="401">
        <v>0</v>
      </c>
      <c r="AM346" s="401">
        <v>0</v>
      </c>
      <c r="AN346" s="401">
        <v>0</v>
      </c>
      <c r="AO346" s="401">
        <v>0</v>
      </c>
      <c r="AP346" s="401">
        <v>0</v>
      </c>
      <c r="AQ346" s="401">
        <v>0</v>
      </c>
      <c r="AR346" s="401">
        <v>0</v>
      </c>
      <c r="AS346" s="401">
        <v>0</v>
      </c>
      <c r="AT346" s="401">
        <v>0</v>
      </c>
      <c r="AU346" s="401">
        <v>0</v>
      </c>
      <c r="AV346" s="401">
        <v>0</v>
      </c>
      <c r="AW346" s="401">
        <v>0</v>
      </c>
      <c r="AX346" s="401">
        <v>0</v>
      </c>
      <c r="AY346" s="401">
        <v>0</v>
      </c>
      <c r="AZ346" s="401">
        <v>0</v>
      </c>
      <c r="BA346" s="401">
        <v>0</v>
      </c>
      <c r="BB346" s="401">
        <v>0</v>
      </c>
      <c r="BC346" s="401">
        <v>0</v>
      </c>
      <c r="BD346" s="401">
        <v>0</v>
      </c>
      <c r="BE346" s="401">
        <v>0</v>
      </c>
      <c r="BF346" s="401">
        <v>0</v>
      </c>
      <c r="BG346" s="401">
        <v>0</v>
      </c>
      <c r="BH346" s="401">
        <v>0</v>
      </c>
      <c r="BI346" s="401">
        <v>0</v>
      </c>
      <c r="BJ346" s="401">
        <v>0</v>
      </c>
      <c r="BK346" s="401">
        <v>0</v>
      </c>
      <c r="BL346" s="401">
        <v>0</v>
      </c>
      <c r="BM346" s="401">
        <v>0</v>
      </c>
      <c r="BN346" s="401">
        <v>0</v>
      </c>
      <c r="BO346" s="401">
        <v>0</v>
      </c>
      <c r="BP346" s="401">
        <v>0</v>
      </c>
      <c r="BQ346" s="401">
        <v>0</v>
      </c>
      <c r="BR346" s="401">
        <v>0</v>
      </c>
      <c r="BS346" s="401">
        <v>0</v>
      </c>
      <c r="BT346" s="401">
        <v>0</v>
      </c>
      <c r="BU346" s="401">
        <v>0</v>
      </c>
      <c r="BV346" s="401">
        <v>0</v>
      </c>
      <c r="BW346" s="401">
        <v>0</v>
      </c>
      <c r="BX346" s="401">
        <v>0</v>
      </c>
      <c r="BY346" s="401">
        <v>0</v>
      </c>
      <c r="BZ346" s="401">
        <v>0</v>
      </c>
      <c r="CA346" s="401">
        <v>0</v>
      </c>
      <c r="CB346" s="401">
        <v>0</v>
      </c>
      <c r="CC346" s="401">
        <v>0</v>
      </c>
      <c r="CD346" s="401">
        <v>0</v>
      </c>
      <c r="CE346" s="401">
        <v>0</v>
      </c>
      <c r="CF346" s="401">
        <v>0</v>
      </c>
      <c r="CG346" s="401">
        <v>0</v>
      </c>
      <c r="CH346" s="401">
        <v>0</v>
      </c>
      <c r="CI346" s="401">
        <v>0</v>
      </c>
      <c r="CJ346" s="401">
        <v>0</v>
      </c>
      <c r="CK346" s="401">
        <v>0</v>
      </c>
      <c r="CL346" s="401">
        <v>0</v>
      </c>
      <c r="CM346" s="401">
        <v>0</v>
      </c>
      <c r="CN346" s="401">
        <v>0</v>
      </c>
      <c r="CO346" s="401">
        <v>0</v>
      </c>
      <c r="CP346" s="401">
        <v>0</v>
      </c>
      <c r="CQ346" s="401">
        <v>0</v>
      </c>
      <c r="CR346" s="401">
        <v>0</v>
      </c>
      <c r="CS346" s="401">
        <v>0</v>
      </c>
      <c r="CT346" s="401">
        <v>0</v>
      </c>
      <c r="CU346" s="401">
        <v>0</v>
      </c>
      <c r="CV346" s="401">
        <v>0</v>
      </c>
      <c r="CW346" s="401">
        <v>0</v>
      </c>
      <c r="CX346" s="401">
        <v>0</v>
      </c>
      <c r="CY346" s="401">
        <v>0</v>
      </c>
      <c r="CZ346" s="401">
        <v>0</v>
      </c>
      <c r="DA346" s="401">
        <v>0</v>
      </c>
      <c r="DB346" s="401">
        <v>0</v>
      </c>
      <c r="DC346" s="401">
        <v>24600</v>
      </c>
      <c r="DD346" s="401">
        <v>0</v>
      </c>
      <c r="DE346" s="401">
        <v>0</v>
      </c>
      <c r="DF346" s="401">
        <v>0</v>
      </c>
      <c r="DG346" s="401">
        <v>0</v>
      </c>
      <c r="DH346" s="401">
        <v>0</v>
      </c>
      <c r="DI346" s="401">
        <v>0</v>
      </c>
      <c r="DJ346" s="401">
        <v>0</v>
      </c>
      <c r="DK346" s="401">
        <v>0</v>
      </c>
      <c r="DL346" s="401">
        <v>0</v>
      </c>
      <c r="DM346" s="401">
        <v>0</v>
      </c>
      <c r="DN346" s="401">
        <v>0</v>
      </c>
      <c r="DO346" s="401">
        <v>0</v>
      </c>
      <c r="DP346" s="401">
        <v>0</v>
      </c>
      <c r="DQ346" s="401">
        <v>0</v>
      </c>
      <c r="DR346" s="401">
        <v>0</v>
      </c>
      <c r="DS346" s="401">
        <v>0</v>
      </c>
      <c r="DT346" s="401">
        <v>24600</v>
      </c>
      <c r="DU346" s="401">
        <v>0</v>
      </c>
      <c r="DV346" s="401">
        <v>0</v>
      </c>
      <c r="DW346" s="401">
        <v>85262</v>
      </c>
      <c r="DX346" s="401">
        <v>-4690</v>
      </c>
      <c r="DY346" s="401">
        <v>19000</v>
      </c>
      <c r="DZ346" s="401">
        <v>-400</v>
      </c>
      <c r="EA346" s="401">
        <v>0</v>
      </c>
      <c r="EB346" s="401">
        <v>0</v>
      </c>
      <c r="EC346" s="401">
        <v>77600</v>
      </c>
      <c r="ED346" s="401">
        <v>-25700</v>
      </c>
      <c r="EE346" s="401">
        <v>19000</v>
      </c>
      <c r="EF346" s="401">
        <v>-400</v>
      </c>
      <c r="EG346" s="401">
        <v>104700</v>
      </c>
      <c r="EH346" s="401">
        <v>34200</v>
      </c>
      <c r="EI346" s="401">
        <v>122100</v>
      </c>
      <c r="EJ346" s="401">
        <v>34600</v>
      </c>
    </row>
    <row r="347" spans="1:140" x14ac:dyDescent="0.35">
      <c r="A347" s="398" t="s">
        <v>2002</v>
      </c>
      <c r="B347" s="401">
        <v>0</v>
      </c>
      <c r="C347" s="401">
        <v>0</v>
      </c>
      <c r="D347" s="401">
        <v>0</v>
      </c>
      <c r="E347" s="401">
        <v>0</v>
      </c>
      <c r="F347" s="401">
        <v>0</v>
      </c>
      <c r="G347" s="401">
        <v>0</v>
      </c>
      <c r="H347" s="401">
        <v>0</v>
      </c>
      <c r="I347" s="401">
        <v>0</v>
      </c>
      <c r="J347" s="401">
        <v>0</v>
      </c>
      <c r="K347" s="401">
        <v>0</v>
      </c>
      <c r="L347" s="401">
        <v>0</v>
      </c>
      <c r="M347" s="401">
        <v>0</v>
      </c>
      <c r="N347" s="401">
        <v>0</v>
      </c>
      <c r="O347" s="401">
        <v>0</v>
      </c>
      <c r="P347" s="401">
        <v>0</v>
      </c>
      <c r="Q347" s="401">
        <v>0</v>
      </c>
      <c r="R347" s="401">
        <v>0</v>
      </c>
      <c r="S347" s="401">
        <v>0</v>
      </c>
      <c r="T347" s="401">
        <v>0</v>
      </c>
      <c r="U347" s="401">
        <v>0</v>
      </c>
      <c r="V347" s="401">
        <v>0</v>
      </c>
      <c r="W347" s="401">
        <v>0</v>
      </c>
      <c r="X347" s="401">
        <v>0</v>
      </c>
      <c r="Y347" s="401">
        <v>0</v>
      </c>
      <c r="Z347" s="401">
        <v>0</v>
      </c>
      <c r="AA347" s="401">
        <v>0</v>
      </c>
      <c r="AB347" s="401">
        <v>0</v>
      </c>
      <c r="AC347" s="401">
        <v>0</v>
      </c>
      <c r="AD347" s="401">
        <v>0</v>
      </c>
      <c r="AE347" s="401">
        <v>0</v>
      </c>
      <c r="AF347" s="401">
        <v>0</v>
      </c>
      <c r="AG347" s="401">
        <v>0</v>
      </c>
      <c r="AH347" s="401">
        <v>0</v>
      </c>
      <c r="AI347" s="401">
        <v>0</v>
      </c>
      <c r="AJ347" s="401">
        <v>0</v>
      </c>
      <c r="AK347" s="401">
        <v>0</v>
      </c>
      <c r="AL347" s="401">
        <v>0</v>
      </c>
      <c r="AM347" s="401">
        <v>0</v>
      </c>
      <c r="AN347" s="401">
        <v>0</v>
      </c>
      <c r="AO347" s="401">
        <v>0</v>
      </c>
      <c r="AP347" s="401">
        <v>0</v>
      </c>
      <c r="AQ347" s="401">
        <v>0</v>
      </c>
      <c r="AR347" s="401">
        <v>0</v>
      </c>
      <c r="AS347" s="401">
        <v>0</v>
      </c>
      <c r="AT347" s="401">
        <v>0</v>
      </c>
      <c r="AU347" s="401">
        <v>0</v>
      </c>
      <c r="AV347" s="401">
        <v>0</v>
      </c>
      <c r="AW347" s="401">
        <v>0</v>
      </c>
      <c r="AX347" s="401">
        <v>0</v>
      </c>
      <c r="AY347" s="401">
        <v>0</v>
      </c>
      <c r="AZ347" s="401">
        <v>0</v>
      </c>
      <c r="BA347" s="401">
        <v>0</v>
      </c>
      <c r="BB347" s="401">
        <v>0</v>
      </c>
      <c r="BC347" s="401">
        <v>0</v>
      </c>
      <c r="BD347" s="401">
        <v>0</v>
      </c>
      <c r="BE347" s="401">
        <v>0</v>
      </c>
      <c r="BF347" s="401">
        <v>0</v>
      </c>
      <c r="BG347" s="401">
        <v>0</v>
      </c>
      <c r="BH347" s="401">
        <v>0</v>
      </c>
      <c r="BI347" s="401">
        <v>0</v>
      </c>
      <c r="BJ347" s="401">
        <v>0</v>
      </c>
      <c r="BK347" s="401">
        <v>0</v>
      </c>
      <c r="BL347" s="401">
        <v>0</v>
      </c>
      <c r="BM347" s="401">
        <v>0</v>
      </c>
      <c r="BN347" s="401">
        <v>0</v>
      </c>
      <c r="BO347" s="401">
        <v>0</v>
      </c>
      <c r="BP347" s="401">
        <v>0</v>
      </c>
      <c r="BQ347" s="401">
        <v>0</v>
      </c>
      <c r="BR347" s="401">
        <v>0</v>
      </c>
      <c r="BS347" s="401">
        <v>0</v>
      </c>
      <c r="BT347" s="401">
        <v>0</v>
      </c>
      <c r="BU347" s="401">
        <v>0</v>
      </c>
      <c r="BV347" s="401">
        <v>0</v>
      </c>
      <c r="BW347" s="401">
        <v>0</v>
      </c>
      <c r="BX347" s="401">
        <v>0</v>
      </c>
      <c r="BY347" s="401">
        <v>0</v>
      </c>
      <c r="BZ347" s="401">
        <v>0</v>
      </c>
      <c r="CA347" s="401">
        <v>0</v>
      </c>
      <c r="CB347" s="401">
        <v>0</v>
      </c>
      <c r="CC347" s="401">
        <v>0</v>
      </c>
      <c r="CD347" s="401">
        <v>0</v>
      </c>
      <c r="CE347" s="401">
        <v>0</v>
      </c>
      <c r="CF347" s="401">
        <v>0</v>
      </c>
      <c r="CG347" s="401">
        <v>0</v>
      </c>
      <c r="CH347" s="401">
        <v>0</v>
      </c>
      <c r="CI347" s="401">
        <v>0</v>
      </c>
      <c r="CJ347" s="401">
        <v>0</v>
      </c>
      <c r="CK347" s="401">
        <v>0</v>
      </c>
      <c r="CL347" s="401">
        <v>0</v>
      </c>
      <c r="CM347" s="401">
        <v>0</v>
      </c>
      <c r="CN347" s="401">
        <v>0</v>
      </c>
      <c r="CO347" s="401">
        <v>0</v>
      </c>
      <c r="CP347" s="401">
        <v>0</v>
      </c>
      <c r="CQ347" s="401">
        <v>0</v>
      </c>
      <c r="CR347" s="401">
        <v>0</v>
      </c>
      <c r="CS347" s="401">
        <v>0</v>
      </c>
      <c r="CT347" s="401">
        <v>0</v>
      </c>
      <c r="CU347" s="401">
        <v>0</v>
      </c>
      <c r="CV347" s="401">
        <v>0</v>
      </c>
      <c r="CW347" s="401">
        <v>0</v>
      </c>
      <c r="CX347" s="401">
        <v>0</v>
      </c>
      <c r="CY347" s="401">
        <v>0</v>
      </c>
      <c r="CZ347" s="401">
        <v>0</v>
      </c>
      <c r="DA347" s="401">
        <v>0</v>
      </c>
      <c r="DB347" s="401">
        <v>0</v>
      </c>
      <c r="DC347" s="401">
        <v>32806</v>
      </c>
      <c r="DD347" s="401">
        <v>0</v>
      </c>
      <c r="DE347" s="401">
        <v>16902</v>
      </c>
      <c r="DF347" s="401">
        <v>0</v>
      </c>
      <c r="DG347" s="401">
        <v>0</v>
      </c>
      <c r="DH347" s="401">
        <v>0</v>
      </c>
      <c r="DI347" s="401">
        <v>0</v>
      </c>
      <c r="DJ347" s="401">
        <v>0</v>
      </c>
      <c r="DK347" s="401">
        <v>0</v>
      </c>
      <c r="DL347" s="401">
        <v>0</v>
      </c>
      <c r="DM347" s="401">
        <v>0</v>
      </c>
      <c r="DN347" s="401">
        <v>0</v>
      </c>
      <c r="DO347" s="401">
        <v>0</v>
      </c>
      <c r="DP347" s="401">
        <v>0</v>
      </c>
      <c r="DQ347" s="401">
        <v>0</v>
      </c>
      <c r="DR347" s="401">
        <v>0</v>
      </c>
      <c r="DS347" s="401">
        <v>16902</v>
      </c>
      <c r="DT347" s="401">
        <v>7091</v>
      </c>
      <c r="DU347" s="401">
        <v>8813</v>
      </c>
      <c r="DV347" s="401">
        <v>0</v>
      </c>
      <c r="DW347" s="401">
        <v>31049</v>
      </c>
      <c r="DX347" s="401">
        <v>6283</v>
      </c>
      <c r="DY347" s="401">
        <v>21866</v>
      </c>
      <c r="DZ347" s="401">
        <v>8866</v>
      </c>
      <c r="EA347" s="401">
        <v>6842</v>
      </c>
      <c r="EB347" s="401">
        <v>6842</v>
      </c>
      <c r="EC347" s="401">
        <v>31256</v>
      </c>
      <c r="ED347" s="401">
        <v>5987</v>
      </c>
      <c r="EE347" s="401">
        <v>28708</v>
      </c>
      <c r="EF347" s="401">
        <v>15708</v>
      </c>
      <c r="EG347" s="401">
        <v>34718</v>
      </c>
      <c r="EH347" s="401">
        <v>435</v>
      </c>
      <c r="EI347" s="401">
        <v>38190</v>
      </c>
      <c r="EJ347" s="401">
        <v>479</v>
      </c>
    </row>
    <row r="348" spans="1:140" x14ac:dyDescent="0.35">
      <c r="A348" s="398" t="s">
        <v>1541</v>
      </c>
      <c r="B348" s="401">
        <v>0</v>
      </c>
      <c r="C348" s="401">
        <v>0</v>
      </c>
      <c r="D348" s="401">
        <v>0</v>
      </c>
      <c r="E348" s="401">
        <v>0</v>
      </c>
      <c r="F348" s="401">
        <v>0</v>
      </c>
      <c r="G348" s="401">
        <v>0</v>
      </c>
      <c r="H348" s="401">
        <v>0</v>
      </c>
      <c r="I348" s="401">
        <v>0</v>
      </c>
      <c r="J348" s="401">
        <v>0</v>
      </c>
      <c r="K348" s="401">
        <v>0</v>
      </c>
      <c r="L348" s="401">
        <v>0</v>
      </c>
      <c r="M348" s="401">
        <v>0</v>
      </c>
      <c r="N348" s="401">
        <v>0</v>
      </c>
      <c r="O348" s="401">
        <v>0</v>
      </c>
      <c r="P348" s="401">
        <v>0</v>
      </c>
      <c r="Q348" s="401">
        <v>0</v>
      </c>
      <c r="R348" s="401">
        <v>0</v>
      </c>
      <c r="S348" s="401">
        <v>0</v>
      </c>
      <c r="T348" s="401">
        <v>0</v>
      </c>
      <c r="U348" s="401">
        <v>0</v>
      </c>
      <c r="V348" s="401">
        <v>0</v>
      </c>
      <c r="W348" s="401">
        <v>0</v>
      </c>
      <c r="X348" s="401">
        <v>0</v>
      </c>
      <c r="Y348" s="401">
        <v>0</v>
      </c>
      <c r="Z348" s="401">
        <v>0</v>
      </c>
      <c r="AA348" s="401">
        <v>0</v>
      </c>
      <c r="AB348" s="401">
        <v>0</v>
      </c>
      <c r="AC348" s="401">
        <v>0</v>
      </c>
      <c r="AD348" s="401">
        <v>0</v>
      </c>
      <c r="AE348" s="401">
        <v>0</v>
      </c>
      <c r="AF348" s="401">
        <v>0</v>
      </c>
      <c r="AG348" s="401">
        <v>0</v>
      </c>
      <c r="AH348" s="401">
        <v>0</v>
      </c>
      <c r="AI348" s="401">
        <v>0</v>
      </c>
      <c r="AJ348" s="401">
        <v>0</v>
      </c>
      <c r="AK348" s="401">
        <v>0</v>
      </c>
      <c r="AL348" s="401">
        <v>0</v>
      </c>
      <c r="AM348" s="401">
        <v>0</v>
      </c>
      <c r="AN348" s="401">
        <v>0</v>
      </c>
      <c r="AO348" s="401">
        <v>0</v>
      </c>
      <c r="AP348" s="401">
        <v>0</v>
      </c>
      <c r="AQ348" s="401">
        <v>0</v>
      </c>
      <c r="AR348" s="401">
        <v>0</v>
      </c>
      <c r="AS348" s="401">
        <v>0</v>
      </c>
      <c r="AT348" s="401">
        <v>0</v>
      </c>
      <c r="AU348" s="401">
        <v>0</v>
      </c>
      <c r="AV348" s="401">
        <v>0</v>
      </c>
      <c r="AW348" s="401">
        <v>0</v>
      </c>
      <c r="AX348" s="401">
        <v>0</v>
      </c>
      <c r="AY348" s="401">
        <v>0</v>
      </c>
      <c r="AZ348" s="401">
        <v>0</v>
      </c>
      <c r="BA348" s="401">
        <v>0</v>
      </c>
      <c r="BB348" s="401">
        <v>0</v>
      </c>
      <c r="BC348" s="401">
        <v>0</v>
      </c>
      <c r="BD348" s="401">
        <v>0</v>
      </c>
      <c r="BE348" s="401">
        <v>0</v>
      </c>
      <c r="BF348" s="401">
        <v>0</v>
      </c>
      <c r="BG348" s="401">
        <v>0</v>
      </c>
      <c r="BH348" s="401">
        <v>0</v>
      </c>
      <c r="BI348" s="401">
        <v>0</v>
      </c>
      <c r="BJ348" s="401">
        <v>0</v>
      </c>
      <c r="BK348" s="401">
        <v>0</v>
      </c>
      <c r="BL348" s="401">
        <v>0</v>
      </c>
      <c r="BM348" s="401">
        <v>0</v>
      </c>
      <c r="BN348" s="401">
        <v>0</v>
      </c>
      <c r="BO348" s="401">
        <v>0</v>
      </c>
      <c r="BP348" s="401">
        <v>0</v>
      </c>
      <c r="BQ348" s="401">
        <v>0</v>
      </c>
      <c r="BR348" s="401">
        <v>0</v>
      </c>
      <c r="BS348" s="401">
        <v>0</v>
      </c>
      <c r="BT348" s="401">
        <v>0</v>
      </c>
      <c r="BU348" s="401">
        <v>0</v>
      </c>
      <c r="BV348" s="401">
        <v>0</v>
      </c>
      <c r="BW348" s="401">
        <v>0</v>
      </c>
      <c r="BX348" s="401">
        <v>0</v>
      </c>
      <c r="BY348" s="401">
        <v>0</v>
      </c>
      <c r="BZ348" s="401">
        <v>0</v>
      </c>
      <c r="CA348" s="401">
        <v>0</v>
      </c>
      <c r="CB348" s="401">
        <v>0</v>
      </c>
      <c r="CC348" s="401">
        <v>0</v>
      </c>
      <c r="CD348" s="401">
        <v>0</v>
      </c>
      <c r="CE348" s="401">
        <v>0</v>
      </c>
      <c r="CF348" s="401">
        <v>0</v>
      </c>
      <c r="CG348" s="401">
        <v>0</v>
      </c>
      <c r="CH348" s="401">
        <v>0</v>
      </c>
      <c r="CI348" s="401">
        <v>0</v>
      </c>
      <c r="CJ348" s="401">
        <v>0</v>
      </c>
      <c r="CK348" s="401">
        <v>0</v>
      </c>
      <c r="CL348" s="401">
        <v>0</v>
      </c>
      <c r="CM348" s="401">
        <v>0</v>
      </c>
      <c r="CN348" s="401">
        <v>0</v>
      </c>
      <c r="CO348" s="401">
        <v>0</v>
      </c>
      <c r="CP348" s="401">
        <v>0</v>
      </c>
      <c r="CQ348" s="401">
        <v>0</v>
      </c>
      <c r="CR348" s="401">
        <v>0</v>
      </c>
      <c r="CS348" s="401">
        <v>0</v>
      </c>
      <c r="CT348" s="401">
        <v>0</v>
      </c>
      <c r="CU348" s="401">
        <v>0</v>
      </c>
      <c r="CV348" s="401">
        <v>0</v>
      </c>
      <c r="CW348" s="401">
        <v>0</v>
      </c>
      <c r="CX348" s="401">
        <v>0</v>
      </c>
      <c r="CY348" s="401">
        <v>0</v>
      </c>
      <c r="CZ348" s="401">
        <v>0</v>
      </c>
      <c r="DA348" s="401">
        <v>0</v>
      </c>
      <c r="DB348" s="401">
        <v>0</v>
      </c>
      <c r="DC348" s="401">
        <v>19875</v>
      </c>
      <c r="DD348" s="401">
        <v>0</v>
      </c>
      <c r="DE348" s="401">
        <v>3195</v>
      </c>
      <c r="DF348" s="401">
        <v>0</v>
      </c>
      <c r="DG348" s="401">
        <v>0</v>
      </c>
      <c r="DH348" s="401">
        <v>0</v>
      </c>
      <c r="DI348" s="401">
        <v>0</v>
      </c>
      <c r="DJ348" s="401">
        <v>0</v>
      </c>
      <c r="DK348" s="401">
        <v>0</v>
      </c>
      <c r="DL348" s="401">
        <v>0</v>
      </c>
      <c r="DM348" s="401">
        <v>0</v>
      </c>
      <c r="DN348" s="401">
        <v>0</v>
      </c>
      <c r="DO348" s="401">
        <v>0</v>
      </c>
      <c r="DP348" s="401">
        <v>0</v>
      </c>
      <c r="DQ348" s="401">
        <v>0</v>
      </c>
      <c r="DR348" s="401">
        <v>0</v>
      </c>
      <c r="DS348" s="401">
        <v>3195</v>
      </c>
      <c r="DT348" s="401">
        <v>2000</v>
      </c>
      <c r="DU348" s="401">
        <v>14680</v>
      </c>
      <c r="DV348" s="401">
        <v>0</v>
      </c>
      <c r="DW348" s="401">
        <v>93639</v>
      </c>
      <c r="DX348" s="401">
        <v>8821</v>
      </c>
      <c r="DY348" s="401">
        <v>44909</v>
      </c>
      <c r="DZ348" s="401">
        <v>26392</v>
      </c>
      <c r="EA348" s="401">
        <v>12764</v>
      </c>
      <c r="EB348" s="401">
        <v>992</v>
      </c>
      <c r="EC348" s="401">
        <v>10000</v>
      </c>
      <c r="ED348" s="401">
        <v>0</v>
      </c>
      <c r="EE348" s="401">
        <v>57673</v>
      </c>
      <c r="EF348" s="401">
        <v>27384</v>
      </c>
      <c r="EG348" s="401">
        <v>90000</v>
      </c>
      <c r="EH348" s="401">
        <v>0</v>
      </c>
      <c r="EI348" s="401">
        <v>115000</v>
      </c>
      <c r="EJ348" s="401">
        <v>0</v>
      </c>
    </row>
    <row r="349" spans="1:140" x14ac:dyDescent="0.35">
      <c r="A349" s="398" t="s">
        <v>2005</v>
      </c>
      <c r="B349" s="401">
        <v>0</v>
      </c>
      <c r="C349" s="401">
        <v>0</v>
      </c>
      <c r="D349" s="401">
        <v>0</v>
      </c>
      <c r="E349" s="401">
        <v>0</v>
      </c>
      <c r="F349" s="401">
        <v>0</v>
      </c>
      <c r="G349" s="401">
        <v>0</v>
      </c>
      <c r="H349" s="401">
        <v>0</v>
      </c>
      <c r="I349" s="401">
        <v>0</v>
      </c>
      <c r="J349" s="401">
        <v>0</v>
      </c>
      <c r="K349" s="401">
        <v>0</v>
      </c>
      <c r="L349" s="401">
        <v>0</v>
      </c>
      <c r="M349" s="401">
        <v>0</v>
      </c>
      <c r="N349" s="401">
        <v>0</v>
      </c>
      <c r="O349" s="401">
        <v>0</v>
      </c>
      <c r="P349" s="401">
        <v>0</v>
      </c>
      <c r="Q349" s="401">
        <v>0</v>
      </c>
      <c r="R349" s="401">
        <v>0</v>
      </c>
      <c r="S349" s="401">
        <v>0</v>
      </c>
      <c r="T349" s="401">
        <v>0</v>
      </c>
      <c r="U349" s="401">
        <v>0</v>
      </c>
      <c r="V349" s="401">
        <v>0</v>
      </c>
      <c r="W349" s="401">
        <v>0</v>
      </c>
      <c r="X349" s="401">
        <v>0</v>
      </c>
      <c r="Y349" s="401">
        <v>0</v>
      </c>
      <c r="Z349" s="401">
        <v>0</v>
      </c>
      <c r="AA349" s="401">
        <v>0</v>
      </c>
      <c r="AB349" s="401">
        <v>0</v>
      </c>
      <c r="AC349" s="401">
        <v>0</v>
      </c>
      <c r="AD349" s="401">
        <v>0</v>
      </c>
      <c r="AE349" s="401">
        <v>0</v>
      </c>
      <c r="AF349" s="401">
        <v>0</v>
      </c>
      <c r="AG349" s="401">
        <v>0</v>
      </c>
      <c r="AH349" s="401">
        <v>0</v>
      </c>
      <c r="AI349" s="401">
        <v>0</v>
      </c>
      <c r="AJ349" s="401">
        <v>0</v>
      </c>
      <c r="AK349" s="401">
        <v>0</v>
      </c>
      <c r="AL349" s="401">
        <v>0</v>
      </c>
      <c r="AM349" s="401">
        <v>0</v>
      </c>
      <c r="AN349" s="401">
        <v>0</v>
      </c>
      <c r="AO349" s="401">
        <v>0</v>
      </c>
      <c r="AP349" s="401">
        <v>0</v>
      </c>
      <c r="AQ349" s="401">
        <v>0</v>
      </c>
      <c r="AR349" s="401">
        <v>0</v>
      </c>
      <c r="AS349" s="401">
        <v>0</v>
      </c>
      <c r="AT349" s="401">
        <v>0</v>
      </c>
      <c r="AU349" s="401">
        <v>0</v>
      </c>
      <c r="AV349" s="401">
        <v>0</v>
      </c>
      <c r="AW349" s="401">
        <v>0</v>
      </c>
      <c r="AX349" s="401">
        <v>0</v>
      </c>
      <c r="AY349" s="401">
        <v>0</v>
      </c>
      <c r="AZ349" s="401">
        <v>0</v>
      </c>
      <c r="BA349" s="401">
        <v>0</v>
      </c>
      <c r="BB349" s="401">
        <v>0</v>
      </c>
      <c r="BC349" s="401">
        <v>0</v>
      </c>
      <c r="BD349" s="401">
        <v>0</v>
      </c>
      <c r="BE349" s="401">
        <v>0</v>
      </c>
      <c r="BF349" s="401">
        <v>0</v>
      </c>
      <c r="BG349" s="401">
        <v>0</v>
      </c>
      <c r="BH349" s="401">
        <v>0</v>
      </c>
      <c r="BI349" s="401">
        <v>0</v>
      </c>
      <c r="BJ349" s="401">
        <v>0</v>
      </c>
      <c r="BK349" s="401">
        <v>0</v>
      </c>
      <c r="BL349" s="401">
        <v>0</v>
      </c>
      <c r="BM349" s="401">
        <v>0</v>
      </c>
      <c r="BN349" s="401">
        <v>0</v>
      </c>
      <c r="BO349" s="401">
        <v>0</v>
      </c>
      <c r="BP349" s="401">
        <v>0</v>
      </c>
      <c r="BQ349" s="401">
        <v>0</v>
      </c>
      <c r="BR349" s="401">
        <v>0</v>
      </c>
      <c r="BS349" s="401">
        <v>0</v>
      </c>
      <c r="BT349" s="401">
        <v>0</v>
      </c>
      <c r="BU349" s="401">
        <v>0</v>
      </c>
      <c r="BV349" s="401">
        <v>0</v>
      </c>
      <c r="BW349" s="401">
        <v>0</v>
      </c>
      <c r="BX349" s="401">
        <v>0</v>
      </c>
      <c r="BY349" s="401">
        <v>0</v>
      </c>
      <c r="BZ349" s="401">
        <v>0</v>
      </c>
      <c r="CA349" s="401">
        <v>0</v>
      </c>
      <c r="CB349" s="401">
        <v>0</v>
      </c>
      <c r="CC349" s="401">
        <v>0</v>
      </c>
      <c r="CD349" s="401">
        <v>0</v>
      </c>
      <c r="CE349" s="401">
        <v>0</v>
      </c>
      <c r="CF349" s="401">
        <v>0</v>
      </c>
      <c r="CG349" s="401">
        <v>0</v>
      </c>
      <c r="CH349" s="401">
        <v>0</v>
      </c>
      <c r="CI349" s="401">
        <v>0</v>
      </c>
      <c r="CJ349" s="401">
        <v>0</v>
      </c>
      <c r="CK349" s="401">
        <v>0</v>
      </c>
      <c r="CL349" s="401">
        <v>0</v>
      </c>
      <c r="CM349" s="401">
        <v>0</v>
      </c>
      <c r="CN349" s="401">
        <v>0</v>
      </c>
      <c r="CO349" s="401">
        <v>0</v>
      </c>
      <c r="CP349" s="401">
        <v>0</v>
      </c>
      <c r="CQ349" s="401">
        <v>0</v>
      </c>
      <c r="CR349" s="401">
        <v>0</v>
      </c>
      <c r="CS349" s="401">
        <v>0</v>
      </c>
      <c r="CT349" s="401">
        <v>0</v>
      </c>
      <c r="CU349" s="401">
        <v>0</v>
      </c>
      <c r="CV349" s="401">
        <v>0</v>
      </c>
      <c r="CW349" s="401">
        <v>0</v>
      </c>
      <c r="CX349" s="401">
        <v>0</v>
      </c>
      <c r="CY349" s="401">
        <v>0</v>
      </c>
      <c r="CZ349" s="401">
        <v>0</v>
      </c>
      <c r="DA349" s="401">
        <v>0</v>
      </c>
      <c r="DB349" s="401">
        <v>0</v>
      </c>
      <c r="DC349" s="401">
        <v>15619</v>
      </c>
      <c r="DD349" s="401">
        <v>0</v>
      </c>
      <c r="DE349" s="401">
        <v>4800</v>
      </c>
      <c r="DF349" s="401">
        <v>0</v>
      </c>
      <c r="DG349" s="401">
        <v>0</v>
      </c>
      <c r="DH349" s="401">
        <v>0</v>
      </c>
      <c r="DI349" s="401">
        <v>0</v>
      </c>
      <c r="DJ349" s="401">
        <v>0</v>
      </c>
      <c r="DK349" s="401">
        <v>0</v>
      </c>
      <c r="DL349" s="401">
        <v>0</v>
      </c>
      <c r="DM349" s="401">
        <v>0</v>
      </c>
      <c r="DN349" s="401">
        <v>0</v>
      </c>
      <c r="DO349" s="401">
        <v>0</v>
      </c>
      <c r="DP349" s="401">
        <v>0</v>
      </c>
      <c r="DQ349" s="401">
        <v>0</v>
      </c>
      <c r="DR349" s="401">
        <v>0</v>
      </c>
      <c r="DS349" s="401">
        <v>4800</v>
      </c>
      <c r="DT349" s="401">
        <v>7700</v>
      </c>
      <c r="DU349" s="401">
        <v>3119</v>
      </c>
      <c r="DV349" s="401">
        <v>0</v>
      </c>
      <c r="DW349" s="401">
        <v>27718</v>
      </c>
      <c r="DX349" s="401">
        <v>1144</v>
      </c>
      <c r="DY349" s="401">
        <v>11935</v>
      </c>
      <c r="DZ349" s="401">
        <v>-5213</v>
      </c>
      <c r="EA349" s="401">
        <v>9242</v>
      </c>
      <c r="EB349" s="401">
        <v>-1234</v>
      </c>
      <c r="EC349" s="401">
        <v>15000</v>
      </c>
      <c r="ED349" s="401">
        <v>0</v>
      </c>
      <c r="EE349" s="401">
        <v>21177</v>
      </c>
      <c r="EF349" s="401">
        <v>-6447</v>
      </c>
      <c r="EG349" s="401">
        <v>40634</v>
      </c>
      <c r="EH349" s="401">
        <v>-1284</v>
      </c>
      <c r="EI349" s="401">
        <v>55634</v>
      </c>
      <c r="EJ349" s="401">
        <v>-1284</v>
      </c>
    </row>
    <row r="350" spans="1:140" x14ac:dyDescent="0.35">
      <c r="A350" s="398" t="s">
        <v>1268</v>
      </c>
      <c r="B350" s="401">
        <v>0</v>
      </c>
      <c r="C350" s="401">
        <v>0</v>
      </c>
      <c r="D350" s="401">
        <v>0</v>
      </c>
      <c r="E350" s="401">
        <v>0</v>
      </c>
      <c r="F350" s="401">
        <v>0</v>
      </c>
      <c r="G350" s="401">
        <v>0</v>
      </c>
      <c r="H350" s="401">
        <v>0</v>
      </c>
      <c r="I350" s="401">
        <v>0</v>
      </c>
      <c r="J350" s="401">
        <v>0</v>
      </c>
      <c r="K350" s="401">
        <v>0</v>
      </c>
      <c r="L350" s="401">
        <v>0</v>
      </c>
      <c r="M350" s="401">
        <v>0</v>
      </c>
      <c r="N350" s="401">
        <v>0</v>
      </c>
      <c r="O350" s="401">
        <v>0</v>
      </c>
      <c r="P350" s="401">
        <v>0</v>
      </c>
      <c r="Q350" s="401">
        <v>0</v>
      </c>
      <c r="R350" s="401">
        <v>0</v>
      </c>
      <c r="S350" s="401">
        <v>0</v>
      </c>
      <c r="T350" s="401">
        <v>0</v>
      </c>
      <c r="U350" s="401">
        <v>0</v>
      </c>
      <c r="V350" s="401">
        <v>0</v>
      </c>
      <c r="W350" s="401">
        <v>0</v>
      </c>
      <c r="X350" s="401">
        <v>0</v>
      </c>
      <c r="Y350" s="401">
        <v>0</v>
      </c>
      <c r="Z350" s="401">
        <v>0</v>
      </c>
      <c r="AA350" s="401">
        <v>0</v>
      </c>
      <c r="AB350" s="401">
        <v>0</v>
      </c>
      <c r="AC350" s="401">
        <v>0</v>
      </c>
      <c r="AD350" s="401">
        <v>0</v>
      </c>
      <c r="AE350" s="401">
        <v>0</v>
      </c>
      <c r="AF350" s="401">
        <v>0</v>
      </c>
      <c r="AG350" s="401">
        <v>0</v>
      </c>
      <c r="AH350" s="401">
        <v>0</v>
      </c>
      <c r="AI350" s="401">
        <v>0</v>
      </c>
      <c r="AJ350" s="401">
        <v>0</v>
      </c>
      <c r="AK350" s="401">
        <v>0</v>
      </c>
      <c r="AL350" s="401">
        <v>0</v>
      </c>
      <c r="AM350" s="401">
        <v>0</v>
      </c>
      <c r="AN350" s="401">
        <v>0</v>
      </c>
      <c r="AO350" s="401">
        <v>0</v>
      </c>
      <c r="AP350" s="401">
        <v>0</v>
      </c>
      <c r="AQ350" s="401">
        <v>0</v>
      </c>
      <c r="AR350" s="401">
        <v>0</v>
      </c>
      <c r="AS350" s="401">
        <v>0</v>
      </c>
      <c r="AT350" s="401">
        <v>0</v>
      </c>
      <c r="AU350" s="401">
        <v>0</v>
      </c>
      <c r="AV350" s="401">
        <v>0</v>
      </c>
      <c r="AW350" s="401">
        <v>0</v>
      </c>
      <c r="AX350" s="401">
        <v>0</v>
      </c>
      <c r="AY350" s="401">
        <v>0</v>
      </c>
      <c r="AZ350" s="401">
        <v>0</v>
      </c>
      <c r="BA350" s="401">
        <v>0</v>
      </c>
      <c r="BB350" s="401">
        <v>0</v>
      </c>
      <c r="BC350" s="401">
        <v>0</v>
      </c>
      <c r="BD350" s="401">
        <v>0</v>
      </c>
      <c r="BE350" s="401">
        <v>0</v>
      </c>
      <c r="BF350" s="401">
        <v>0</v>
      </c>
      <c r="BG350" s="401">
        <v>0</v>
      </c>
      <c r="BH350" s="401">
        <v>0</v>
      </c>
      <c r="BI350" s="401">
        <v>0</v>
      </c>
      <c r="BJ350" s="401">
        <v>0</v>
      </c>
      <c r="BK350" s="401">
        <v>0</v>
      </c>
      <c r="BL350" s="401">
        <v>0</v>
      </c>
      <c r="BM350" s="401">
        <v>0</v>
      </c>
      <c r="BN350" s="401">
        <v>0</v>
      </c>
      <c r="BO350" s="401">
        <v>0</v>
      </c>
      <c r="BP350" s="401">
        <v>0</v>
      </c>
      <c r="BQ350" s="401">
        <v>0</v>
      </c>
      <c r="BR350" s="401">
        <v>0</v>
      </c>
      <c r="BS350" s="401">
        <v>0</v>
      </c>
      <c r="BT350" s="401">
        <v>0</v>
      </c>
      <c r="BU350" s="401">
        <v>0</v>
      </c>
      <c r="BV350" s="401">
        <v>0</v>
      </c>
      <c r="BW350" s="401">
        <v>0</v>
      </c>
      <c r="BX350" s="401">
        <v>0</v>
      </c>
      <c r="BY350" s="401">
        <v>0</v>
      </c>
      <c r="BZ350" s="401">
        <v>0</v>
      </c>
      <c r="CA350" s="401">
        <v>0</v>
      </c>
      <c r="CB350" s="401">
        <v>0</v>
      </c>
      <c r="CC350" s="401">
        <v>0</v>
      </c>
      <c r="CD350" s="401">
        <v>0</v>
      </c>
      <c r="CE350" s="401">
        <v>0</v>
      </c>
      <c r="CF350" s="401">
        <v>0</v>
      </c>
      <c r="CG350" s="401">
        <v>0</v>
      </c>
      <c r="CH350" s="401">
        <v>0</v>
      </c>
      <c r="CI350" s="401">
        <v>0</v>
      </c>
      <c r="CJ350" s="401">
        <v>0</v>
      </c>
      <c r="CK350" s="401">
        <v>0</v>
      </c>
      <c r="CL350" s="401">
        <v>0</v>
      </c>
      <c r="CM350" s="401">
        <v>0</v>
      </c>
      <c r="CN350" s="401">
        <v>0</v>
      </c>
      <c r="CO350" s="401">
        <v>0</v>
      </c>
      <c r="CP350" s="401">
        <v>0</v>
      </c>
      <c r="CQ350" s="401">
        <v>0</v>
      </c>
      <c r="CR350" s="401">
        <v>0</v>
      </c>
      <c r="CS350" s="401">
        <v>0</v>
      </c>
      <c r="CT350" s="401">
        <v>0</v>
      </c>
      <c r="CU350" s="401">
        <v>0</v>
      </c>
      <c r="CV350" s="401">
        <v>0</v>
      </c>
      <c r="CW350" s="401">
        <v>0</v>
      </c>
      <c r="CX350" s="401">
        <v>0</v>
      </c>
      <c r="CY350" s="401">
        <v>0</v>
      </c>
      <c r="CZ350" s="401">
        <v>0</v>
      </c>
      <c r="DA350" s="401">
        <v>0</v>
      </c>
      <c r="DB350" s="401">
        <v>0</v>
      </c>
      <c r="DC350" s="401">
        <v>22828</v>
      </c>
      <c r="DD350" s="401">
        <v>0</v>
      </c>
      <c r="DE350" s="401">
        <v>0</v>
      </c>
      <c r="DF350" s="401">
        <v>0</v>
      </c>
      <c r="DG350" s="401">
        <v>0</v>
      </c>
      <c r="DH350" s="401">
        <v>0</v>
      </c>
      <c r="DI350" s="401">
        <v>0</v>
      </c>
      <c r="DJ350" s="401">
        <v>0</v>
      </c>
      <c r="DK350" s="401">
        <v>0</v>
      </c>
      <c r="DL350" s="401">
        <v>0</v>
      </c>
      <c r="DM350" s="401">
        <v>0</v>
      </c>
      <c r="DN350" s="401">
        <v>0</v>
      </c>
      <c r="DO350" s="401">
        <v>0</v>
      </c>
      <c r="DP350" s="401">
        <v>0</v>
      </c>
      <c r="DQ350" s="401">
        <v>0</v>
      </c>
      <c r="DR350" s="401">
        <v>54</v>
      </c>
      <c r="DS350" s="401">
        <v>845</v>
      </c>
      <c r="DT350" s="401">
        <v>9790</v>
      </c>
      <c r="DU350" s="401">
        <v>12139</v>
      </c>
      <c r="DV350" s="401">
        <v>0</v>
      </c>
      <c r="DW350" s="401">
        <v>98455</v>
      </c>
      <c r="DX350" s="401">
        <v>8542</v>
      </c>
      <c r="DY350" s="401">
        <v>30277</v>
      </c>
      <c r="DZ350" s="401">
        <v>0</v>
      </c>
      <c r="EA350" s="401">
        <v>10572</v>
      </c>
      <c r="EB350" s="401">
        <v>10363</v>
      </c>
      <c r="EC350" s="401">
        <v>-43664</v>
      </c>
      <c r="ED350" s="401">
        <v>-20736</v>
      </c>
      <c r="EE350" s="401">
        <v>40849</v>
      </c>
      <c r="EF350" s="401">
        <v>10363</v>
      </c>
      <c r="EG350" s="401">
        <v>65849</v>
      </c>
      <c r="EH350" s="401">
        <v>10363</v>
      </c>
      <c r="EI350" s="401">
        <v>75849</v>
      </c>
      <c r="EJ350" s="401">
        <v>10363</v>
      </c>
    </row>
    <row r="351" spans="1:140" x14ac:dyDescent="0.35">
      <c r="A351" s="398" t="s">
        <v>1012</v>
      </c>
      <c r="B351" s="401">
        <v>0</v>
      </c>
      <c r="C351" s="401">
        <v>0</v>
      </c>
      <c r="D351" s="401">
        <v>0</v>
      </c>
      <c r="E351" s="401">
        <v>0</v>
      </c>
      <c r="F351" s="401">
        <v>0</v>
      </c>
      <c r="G351" s="401">
        <v>0</v>
      </c>
      <c r="H351" s="401">
        <v>0</v>
      </c>
      <c r="I351" s="401">
        <v>0</v>
      </c>
      <c r="J351" s="401">
        <v>0</v>
      </c>
      <c r="K351" s="401">
        <v>0</v>
      </c>
      <c r="L351" s="401">
        <v>0</v>
      </c>
      <c r="M351" s="401">
        <v>0</v>
      </c>
      <c r="N351" s="401">
        <v>0</v>
      </c>
      <c r="O351" s="401">
        <v>0</v>
      </c>
      <c r="P351" s="401">
        <v>0</v>
      </c>
      <c r="Q351" s="401">
        <v>0</v>
      </c>
      <c r="R351" s="401">
        <v>0</v>
      </c>
      <c r="S351" s="401">
        <v>0</v>
      </c>
      <c r="T351" s="401">
        <v>0</v>
      </c>
      <c r="U351" s="401">
        <v>0</v>
      </c>
      <c r="V351" s="401">
        <v>0</v>
      </c>
      <c r="W351" s="401">
        <v>0</v>
      </c>
      <c r="X351" s="401">
        <v>0</v>
      </c>
      <c r="Y351" s="401">
        <v>0</v>
      </c>
      <c r="Z351" s="401">
        <v>0</v>
      </c>
      <c r="AA351" s="401">
        <v>0</v>
      </c>
      <c r="AB351" s="401">
        <v>0</v>
      </c>
      <c r="AC351" s="401">
        <v>0</v>
      </c>
      <c r="AD351" s="401">
        <v>0</v>
      </c>
      <c r="AE351" s="401">
        <v>0</v>
      </c>
      <c r="AF351" s="401">
        <v>0</v>
      </c>
      <c r="AG351" s="401">
        <v>0</v>
      </c>
      <c r="AH351" s="401">
        <v>0</v>
      </c>
      <c r="AI351" s="401">
        <v>0</v>
      </c>
      <c r="AJ351" s="401">
        <v>0</v>
      </c>
      <c r="AK351" s="401">
        <v>0</v>
      </c>
      <c r="AL351" s="401">
        <v>0</v>
      </c>
      <c r="AM351" s="401">
        <v>0</v>
      </c>
      <c r="AN351" s="401">
        <v>0</v>
      </c>
      <c r="AO351" s="401">
        <v>0</v>
      </c>
      <c r="AP351" s="401">
        <v>0</v>
      </c>
      <c r="AQ351" s="401">
        <v>0</v>
      </c>
      <c r="AR351" s="401">
        <v>0</v>
      </c>
      <c r="AS351" s="401">
        <v>0</v>
      </c>
      <c r="AT351" s="401">
        <v>0</v>
      </c>
      <c r="AU351" s="401">
        <v>0</v>
      </c>
      <c r="AV351" s="401">
        <v>0</v>
      </c>
      <c r="AW351" s="401">
        <v>0</v>
      </c>
      <c r="AX351" s="401">
        <v>0</v>
      </c>
      <c r="AY351" s="401">
        <v>0</v>
      </c>
      <c r="AZ351" s="401">
        <v>0</v>
      </c>
      <c r="BA351" s="401">
        <v>0</v>
      </c>
      <c r="BB351" s="401">
        <v>0</v>
      </c>
      <c r="BC351" s="401">
        <v>0</v>
      </c>
      <c r="BD351" s="401">
        <v>0</v>
      </c>
      <c r="BE351" s="401">
        <v>0</v>
      </c>
      <c r="BF351" s="401">
        <v>0</v>
      </c>
      <c r="BG351" s="401">
        <v>0</v>
      </c>
      <c r="BH351" s="401">
        <v>0</v>
      </c>
      <c r="BI351" s="401">
        <v>0</v>
      </c>
      <c r="BJ351" s="401">
        <v>0</v>
      </c>
      <c r="BK351" s="401">
        <v>0</v>
      </c>
      <c r="BL351" s="401">
        <v>0</v>
      </c>
      <c r="BM351" s="401">
        <v>0</v>
      </c>
      <c r="BN351" s="401">
        <v>0</v>
      </c>
      <c r="BO351" s="401">
        <v>0</v>
      </c>
      <c r="BP351" s="401">
        <v>0</v>
      </c>
      <c r="BQ351" s="401">
        <v>0</v>
      </c>
      <c r="BR351" s="401">
        <v>0</v>
      </c>
      <c r="BS351" s="401">
        <v>0</v>
      </c>
      <c r="BT351" s="401">
        <v>0</v>
      </c>
      <c r="BU351" s="401">
        <v>0</v>
      </c>
      <c r="BV351" s="401">
        <v>0</v>
      </c>
      <c r="BW351" s="401">
        <v>0</v>
      </c>
      <c r="BX351" s="401">
        <v>0</v>
      </c>
      <c r="BY351" s="401">
        <v>0</v>
      </c>
      <c r="BZ351" s="401">
        <v>0</v>
      </c>
      <c r="CA351" s="401">
        <v>0</v>
      </c>
      <c r="CB351" s="401">
        <v>0</v>
      </c>
      <c r="CC351" s="401">
        <v>0</v>
      </c>
      <c r="CD351" s="401">
        <v>0</v>
      </c>
      <c r="CE351" s="401">
        <v>0</v>
      </c>
      <c r="CF351" s="401">
        <v>0</v>
      </c>
      <c r="CG351" s="401">
        <v>0</v>
      </c>
      <c r="CH351" s="401">
        <v>0</v>
      </c>
      <c r="CI351" s="401">
        <v>0</v>
      </c>
      <c r="CJ351" s="401">
        <v>0</v>
      </c>
      <c r="CK351" s="401">
        <v>0</v>
      </c>
      <c r="CL351" s="401">
        <v>0</v>
      </c>
      <c r="CM351" s="401">
        <v>0</v>
      </c>
      <c r="CN351" s="401">
        <v>0</v>
      </c>
      <c r="CO351" s="401">
        <v>0</v>
      </c>
      <c r="CP351" s="401">
        <v>0</v>
      </c>
      <c r="CQ351" s="401">
        <v>0</v>
      </c>
      <c r="CR351" s="401">
        <v>0</v>
      </c>
      <c r="CS351" s="401">
        <v>0</v>
      </c>
      <c r="CT351" s="401">
        <v>0</v>
      </c>
      <c r="CU351" s="401">
        <v>0</v>
      </c>
      <c r="CV351" s="401">
        <v>0</v>
      </c>
      <c r="CW351" s="401">
        <v>0</v>
      </c>
      <c r="CX351" s="401">
        <v>0</v>
      </c>
      <c r="CY351" s="401">
        <v>0</v>
      </c>
      <c r="CZ351" s="401">
        <v>0</v>
      </c>
      <c r="DA351" s="401">
        <v>0</v>
      </c>
      <c r="DB351" s="401">
        <v>0</v>
      </c>
      <c r="DC351" s="401">
        <v>28035</v>
      </c>
      <c r="DD351" s="401">
        <v>0</v>
      </c>
      <c r="DE351" s="401">
        <v>400</v>
      </c>
      <c r="DF351" s="401">
        <v>0</v>
      </c>
      <c r="DG351" s="401">
        <v>0</v>
      </c>
      <c r="DH351" s="401">
        <v>0</v>
      </c>
      <c r="DI351" s="401">
        <v>0</v>
      </c>
      <c r="DJ351" s="401">
        <v>0</v>
      </c>
      <c r="DK351" s="401">
        <v>0</v>
      </c>
      <c r="DL351" s="401">
        <v>0</v>
      </c>
      <c r="DM351" s="401">
        <v>0</v>
      </c>
      <c r="DN351" s="401">
        <v>0</v>
      </c>
      <c r="DO351" s="401">
        <v>0</v>
      </c>
      <c r="DP351" s="401">
        <v>0</v>
      </c>
      <c r="DQ351" s="401">
        <v>0</v>
      </c>
      <c r="DR351" s="401">
        <v>0</v>
      </c>
      <c r="DS351" s="401">
        <v>200</v>
      </c>
      <c r="DT351" s="401">
        <v>19598</v>
      </c>
      <c r="DU351" s="401">
        <v>8237</v>
      </c>
      <c r="DV351" s="401">
        <v>0</v>
      </c>
      <c r="DW351" s="401">
        <v>94887</v>
      </c>
      <c r="DX351" s="401">
        <v>4478</v>
      </c>
      <c r="DY351" s="401">
        <v>49078</v>
      </c>
      <c r="DZ351" s="401">
        <v>7127</v>
      </c>
      <c r="EA351" s="401">
        <v>46475</v>
      </c>
      <c r="EB351" s="401">
        <v>-1937</v>
      </c>
      <c r="EC351" s="401">
        <v>26091</v>
      </c>
      <c r="ED351" s="401">
        <v>-11039</v>
      </c>
      <c r="EE351" s="401">
        <v>95553</v>
      </c>
      <c r="EF351" s="401">
        <v>5190</v>
      </c>
      <c r="EG351" s="401">
        <v>104000</v>
      </c>
      <c r="EH351" s="401">
        <v>0</v>
      </c>
      <c r="EI351" s="401">
        <v>108000</v>
      </c>
      <c r="EJ351" s="401">
        <v>-1000</v>
      </c>
    </row>
    <row r="352" spans="1:140" x14ac:dyDescent="0.35">
      <c r="A352" s="398" t="s">
        <v>1406</v>
      </c>
      <c r="B352" s="401">
        <v>0</v>
      </c>
      <c r="C352" s="401">
        <v>0</v>
      </c>
      <c r="D352" s="401">
        <v>0</v>
      </c>
      <c r="E352" s="401">
        <v>0</v>
      </c>
      <c r="F352" s="401">
        <v>0</v>
      </c>
      <c r="G352" s="401">
        <v>0</v>
      </c>
      <c r="H352" s="401">
        <v>0</v>
      </c>
      <c r="I352" s="401">
        <v>0</v>
      </c>
      <c r="J352" s="401">
        <v>0</v>
      </c>
      <c r="K352" s="401">
        <v>0</v>
      </c>
      <c r="L352" s="401">
        <v>0</v>
      </c>
      <c r="M352" s="401">
        <v>0</v>
      </c>
      <c r="N352" s="401">
        <v>0</v>
      </c>
      <c r="O352" s="401">
        <v>0</v>
      </c>
      <c r="P352" s="401">
        <v>0</v>
      </c>
      <c r="Q352" s="401">
        <v>0</v>
      </c>
      <c r="R352" s="401">
        <v>0</v>
      </c>
      <c r="S352" s="401">
        <v>0</v>
      </c>
      <c r="T352" s="401">
        <v>0</v>
      </c>
      <c r="U352" s="401">
        <v>0</v>
      </c>
      <c r="V352" s="401">
        <v>0</v>
      </c>
      <c r="W352" s="401">
        <v>0</v>
      </c>
      <c r="X352" s="401">
        <v>0</v>
      </c>
      <c r="Y352" s="401">
        <v>0</v>
      </c>
      <c r="Z352" s="401">
        <v>0</v>
      </c>
      <c r="AA352" s="401">
        <v>0</v>
      </c>
      <c r="AB352" s="401">
        <v>0</v>
      </c>
      <c r="AC352" s="401">
        <v>0</v>
      </c>
      <c r="AD352" s="401">
        <v>0</v>
      </c>
      <c r="AE352" s="401">
        <v>0</v>
      </c>
      <c r="AF352" s="401">
        <v>0</v>
      </c>
      <c r="AG352" s="401">
        <v>0</v>
      </c>
      <c r="AH352" s="401">
        <v>0</v>
      </c>
      <c r="AI352" s="401">
        <v>0</v>
      </c>
      <c r="AJ352" s="401">
        <v>0</v>
      </c>
      <c r="AK352" s="401">
        <v>0</v>
      </c>
      <c r="AL352" s="401">
        <v>0</v>
      </c>
      <c r="AM352" s="401">
        <v>0</v>
      </c>
      <c r="AN352" s="401">
        <v>0</v>
      </c>
      <c r="AO352" s="401">
        <v>0</v>
      </c>
      <c r="AP352" s="401">
        <v>0</v>
      </c>
      <c r="AQ352" s="401">
        <v>0</v>
      </c>
      <c r="AR352" s="401">
        <v>0</v>
      </c>
      <c r="AS352" s="401">
        <v>0</v>
      </c>
      <c r="AT352" s="401">
        <v>0</v>
      </c>
      <c r="AU352" s="401">
        <v>0</v>
      </c>
      <c r="AV352" s="401">
        <v>0</v>
      </c>
      <c r="AW352" s="401">
        <v>0</v>
      </c>
      <c r="AX352" s="401">
        <v>0</v>
      </c>
      <c r="AY352" s="401">
        <v>0</v>
      </c>
      <c r="AZ352" s="401">
        <v>0</v>
      </c>
      <c r="BA352" s="401">
        <v>0</v>
      </c>
      <c r="BB352" s="401">
        <v>0</v>
      </c>
      <c r="BC352" s="401">
        <v>0</v>
      </c>
      <c r="BD352" s="401">
        <v>0</v>
      </c>
      <c r="BE352" s="401">
        <v>0</v>
      </c>
      <c r="BF352" s="401">
        <v>0</v>
      </c>
      <c r="BG352" s="401">
        <v>0</v>
      </c>
      <c r="BH352" s="401">
        <v>0</v>
      </c>
      <c r="BI352" s="401">
        <v>0</v>
      </c>
      <c r="BJ352" s="401">
        <v>0</v>
      </c>
      <c r="BK352" s="401">
        <v>0</v>
      </c>
      <c r="BL352" s="401">
        <v>0</v>
      </c>
      <c r="BM352" s="401">
        <v>0</v>
      </c>
      <c r="BN352" s="401">
        <v>0</v>
      </c>
      <c r="BO352" s="401">
        <v>0</v>
      </c>
      <c r="BP352" s="401">
        <v>0</v>
      </c>
      <c r="BQ352" s="401">
        <v>0</v>
      </c>
      <c r="BR352" s="401">
        <v>0</v>
      </c>
      <c r="BS352" s="401">
        <v>0</v>
      </c>
      <c r="BT352" s="401">
        <v>0</v>
      </c>
      <c r="BU352" s="401">
        <v>0</v>
      </c>
      <c r="BV352" s="401">
        <v>0</v>
      </c>
      <c r="BW352" s="401">
        <v>0</v>
      </c>
      <c r="BX352" s="401">
        <v>0</v>
      </c>
      <c r="BY352" s="401">
        <v>0</v>
      </c>
      <c r="BZ352" s="401">
        <v>0</v>
      </c>
      <c r="CA352" s="401">
        <v>0</v>
      </c>
      <c r="CB352" s="401">
        <v>0</v>
      </c>
      <c r="CC352" s="401">
        <v>0</v>
      </c>
      <c r="CD352" s="401">
        <v>0</v>
      </c>
      <c r="CE352" s="401">
        <v>0</v>
      </c>
      <c r="CF352" s="401">
        <v>0</v>
      </c>
      <c r="CG352" s="401">
        <v>0</v>
      </c>
      <c r="CH352" s="401">
        <v>0</v>
      </c>
      <c r="CI352" s="401">
        <v>0</v>
      </c>
      <c r="CJ352" s="401">
        <v>0</v>
      </c>
      <c r="CK352" s="401">
        <v>0</v>
      </c>
      <c r="CL352" s="401">
        <v>0</v>
      </c>
      <c r="CM352" s="401">
        <v>0</v>
      </c>
      <c r="CN352" s="401">
        <v>0</v>
      </c>
      <c r="CO352" s="401">
        <v>0</v>
      </c>
      <c r="CP352" s="401">
        <v>0</v>
      </c>
      <c r="CQ352" s="401">
        <v>0</v>
      </c>
      <c r="CR352" s="401">
        <v>0</v>
      </c>
      <c r="CS352" s="401">
        <v>0</v>
      </c>
      <c r="CT352" s="401">
        <v>0</v>
      </c>
      <c r="CU352" s="401">
        <v>0</v>
      </c>
      <c r="CV352" s="401">
        <v>0</v>
      </c>
      <c r="CW352" s="401">
        <v>0</v>
      </c>
      <c r="CX352" s="401">
        <v>0</v>
      </c>
      <c r="CY352" s="401">
        <v>0</v>
      </c>
      <c r="CZ352" s="401">
        <v>0</v>
      </c>
      <c r="DA352" s="401">
        <v>0</v>
      </c>
      <c r="DB352" s="401">
        <v>0</v>
      </c>
      <c r="DC352" s="401">
        <v>17928</v>
      </c>
      <c r="DD352" s="401">
        <v>0</v>
      </c>
      <c r="DE352" s="401">
        <v>0</v>
      </c>
      <c r="DF352" s="401">
        <v>0</v>
      </c>
      <c r="DG352" s="401">
        <v>0</v>
      </c>
      <c r="DH352" s="401">
        <v>0</v>
      </c>
      <c r="DI352" s="401">
        <v>0</v>
      </c>
      <c r="DJ352" s="401">
        <v>0</v>
      </c>
      <c r="DK352" s="401">
        <v>0</v>
      </c>
      <c r="DL352" s="401">
        <v>0</v>
      </c>
      <c r="DM352" s="401">
        <v>0</v>
      </c>
      <c r="DN352" s="401">
        <v>0</v>
      </c>
      <c r="DO352" s="401">
        <v>0</v>
      </c>
      <c r="DP352" s="401">
        <v>0</v>
      </c>
      <c r="DQ352" s="401">
        <v>0</v>
      </c>
      <c r="DR352" s="401">
        <v>0</v>
      </c>
      <c r="DS352" s="401">
        <v>2700</v>
      </c>
      <c r="DT352" s="401">
        <v>3556</v>
      </c>
      <c r="DU352" s="401">
        <v>11672</v>
      </c>
      <c r="DV352" s="401">
        <v>0</v>
      </c>
      <c r="DW352" s="401">
        <v>41515</v>
      </c>
      <c r="DX352" s="401">
        <v>9695</v>
      </c>
      <c r="DY352" s="401">
        <v>25776</v>
      </c>
      <c r="DZ352" s="401">
        <v>5350</v>
      </c>
      <c r="EA352" s="401">
        <v>0</v>
      </c>
      <c r="EB352" s="401">
        <v>0</v>
      </c>
      <c r="EC352" s="401">
        <v>15174</v>
      </c>
      <c r="ED352" s="401">
        <v>3674</v>
      </c>
      <c r="EE352" s="401">
        <v>25776</v>
      </c>
      <c r="EF352" s="401">
        <v>5350</v>
      </c>
      <c r="EG352" s="401">
        <v>25776</v>
      </c>
      <c r="EH352" s="401">
        <v>-1836</v>
      </c>
      <c r="EI352" s="401">
        <v>26776</v>
      </c>
      <c r="EJ352" s="401">
        <v>-1836</v>
      </c>
    </row>
    <row r="353" spans="1:140" x14ac:dyDescent="0.35">
      <c r="A353" s="398" t="s">
        <v>2188</v>
      </c>
      <c r="B353" s="401">
        <v>0</v>
      </c>
      <c r="C353" s="401">
        <v>0</v>
      </c>
      <c r="D353" s="401">
        <v>0</v>
      </c>
      <c r="E353" s="401">
        <v>0</v>
      </c>
      <c r="F353" s="401">
        <v>0</v>
      </c>
      <c r="G353" s="401">
        <v>0</v>
      </c>
      <c r="H353" s="401">
        <v>0</v>
      </c>
      <c r="I353" s="401">
        <v>0</v>
      </c>
      <c r="J353" s="401">
        <v>0</v>
      </c>
      <c r="K353" s="401">
        <v>0</v>
      </c>
      <c r="L353" s="401">
        <v>0</v>
      </c>
      <c r="M353" s="401">
        <v>0</v>
      </c>
      <c r="N353" s="401">
        <v>0</v>
      </c>
      <c r="O353" s="401">
        <v>0</v>
      </c>
      <c r="P353" s="401">
        <v>0</v>
      </c>
      <c r="Q353" s="401">
        <v>0</v>
      </c>
      <c r="R353" s="401">
        <v>0</v>
      </c>
      <c r="S353" s="401">
        <v>0</v>
      </c>
      <c r="T353" s="401">
        <v>0</v>
      </c>
      <c r="U353" s="401">
        <v>0</v>
      </c>
      <c r="V353" s="401">
        <v>0</v>
      </c>
      <c r="W353" s="401">
        <v>0</v>
      </c>
      <c r="X353" s="401">
        <v>0</v>
      </c>
      <c r="Y353" s="401">
        <v>0</v>
      </c>
      <c r="Z353" s="401">
        <v>0</v>
      </c>
      <c r="AA353" s="401">
        <v>0</v>
      </c>
      <c r="AB353" s="401">
        <v>0</v>
      </c>
      <c r="AC353" s="401">
        <v>0</v>
      </c>
      <c r="AD353" s="401">
        <v>0</v>
      </c>
      <c r="AE353" s="401">
        <v>0</v>
      </c>
      <c r="AF353" s="401">
        <v>0</v>
      </c>
      <c r="AG353" s="401">
        <v>0</v>
      </c>
      <c r="AH353" s="401">
        <v>0</v>
      </c>
      <c r="AI353" s="401">
        <v>0</v>
      </c>
      <c r="AJ353" s="401">
        <v>0</v>
      </c>
      <c r="AK353" s="401">
        <v>0</v>
      </c>
      <c r="AL353" s="401">
        <v>0</v>
      </c>
      <c r="AM353" s="401">
        <v>0</v>
      </c>
      <c r="AN353" s="401">
        <v>0</v>
      </c>
      <c r="AO353" s="401">
        <v>0</v>
      </c>
      <c r="AP353" s="401">
        <v>0</v>
      </c>
      <c r="AQ353" s="401">
        <v>0</v>
      </c>
      <c r="AR353" s="401">
        <v>0</v>
      </c>
      <c r="AS353" s="401">
        <v>0</v>
      </c>
      <c r="AT353" s="401">
        <v>0</v>
      </c>
      <c r="AU353" s="401">
        <v>0</v>
      </c>
      <c r="AV353" s="401">
        <v>0</v>
      </c>
      <c r="AW353" s="401">
        <v>0</v>
      </c>
      <c r="AX353" s="401">
        <v>0</v>
      </c>
      <c r="AY353" s="401">
        <v>0</v>
      </c>
      <c r="AZ353" s="401">
        <v>0</v>
      </c>
      <c r="BA353" s="401">
        <v>0</v>
      </c>
      <c r="BB353" s="401">
        <v>0</v>
      </c>
      <c r="BC353" s="401">
        <v>0</v>
      </c>
      <c r="BD353" s="401">
        <v>0</v>
      </c>
      <c r="BE353" s="401">
        <v>0</v>
      </c>
      <c r="BF353" s="401">
        <v>0</v>
      </c>
      <c r="BG353" s="401">
        <v>0</v>
      </c>
      <c r="BH353" s="401">
        <v>0</v>
      </c>
      <c r="BI353" s="401">
        <v>0</v>
      </c>
      <c r="BJ353" s="401">
        <v>0</v>
      </c>
      <c r="BK353" s="401">
        <v>0</v>
      </c>
      <c r="BL353" s="401">
        <v>0</v>
      </c>
      <c r="BM353" s="401">
        <v>0</v>
      </c>
      <c r="BN353" s="401">
        <v>0</v>
      </c>
      <c r="BO353" s="401">
        <v>0</v>
      </c>
      <c r="BP353" s="401">
        <v>0</v>
      </c>
      <c r="BQ353" s="401">
        <v>0</v>
      </c>
      <c r="BR353" s="401">
        <v>0</v>
      </c>
      <c r="BS353" s="401">
        <v>0</v>
      </c>
      <c r="BT353" s="401">
        <v>0</v>
      </c>
      <c r="BU353" s="401">
        <v>0</v>
      </c>
      <c r="BV353" s="401">
        <v>0</v>
      </c>
      <c r="BW353" s="401">
        <v>0</v>
      </c>
      <c r="BX353" s="401">
        <v>0</v>
      </c>
      <c r="BY353" s="401">
        <v>0</v>
      </c>
      <c r="BZ353" s="401">
        <v>0</v>
      </c>
      <c r="CA353" s="401">
        <v>0</v>
      </c>
      <c r="CB353" s="401">
        <v>0</v>
      </c>
      <c r="CC353" s="401">
        <v>0</v>
      </c>
      <c r="CD353" s="401">
        <v>0</v>
      </c>
      <c r="CE353" s="401">
        <v>0</v>
      </c>
      <c r="CF353" s="401">
        <v>0</v>
      </c>
      <c r="CG353" s="401">
        <v>0</v>
      </c>
      <c r="CH353" s="401">
        <v>0</v>
      </c>
      <c r="CI353" s="401">
        <v>0</v>
      </c>
      <c r="CJ353" s="401">
        <v>0</v>
      </c>
      <c r="CK353" s="401">
        <v>0</v>
      </c>
      <c r="CL353" s="401">
        <v>0</v>
      </c>
      <c r="CM353" s="401">
        <v>0</v>
      </c>
      <c r="CN353" s="401">
        <v>0</v>
      </c>
      <c r="CO353" s="401">
        <v>0</v>
      </c>
      <c r="CP353" s="401">
        <v>0</v>
      </c>
      <c r="CQ353" s="401">
        <v>0</v>
      </c>
      <c r="CR353" s="401">
        <v>0</v>
      </c>
      <c r="CS353" s="401">
        <v>0</v>
      </c>
      <c r="CT353" s="401">
        <v>0</v>
      </c>
      <c r="CU353" s="401">
        <v>0</v>
      </c>
      <c r="CV353" s="401">
        <v>0</v>
      </c>
      <c r="CW353" s="401">
        <v>0</v>
      </c>
      <c r="CX353" s="401">
        <v>0</v>
      </c>
      <c r="CY353" s="401">
        <v>0</v>
      </c>
      <c r="CZ353" s="401">
        <v>0</v>
      </c>
      <c r="DA353" s="401">
        <v>0</v>
      </c>
      <c r="DB353" s="401">
        <v>0</v>
      </c>
      <c r="DC353" s="401">
        <v>10269</v>
      </c>
      <c r="DD353" s="401">
        <v>0</v>
      </c>
      <c r="DE353" s="401">
        <v>532</v>
      </c>
      <c r="DF353" s="401">
        <v>0</v>
      </c>
      <c r="DG353" s="401">
        <v>0</v>
      </c>
      <c r="DH353" s="401">
        <v>0</v>
      </c>
      <c r="DI353" s="401">
        <v>0</v>
      </c>
      <c r="DJ353" s="401">
        <v>0</v>
      </c>
      <c r="DK353" s="401">
        <v>0</v>
      </c>
      <c r="DL353" s="401">
        <v>0</v>
      </c>
      <c r="DM353" s="401">
        <v>0</v>
      </c>
      <c r="DN353" s="401">
        <v>0</v>
      </c>
      <c r="DO353" s="401">
        <v>0</v>
      </c>
      <c r="DP353" s="401">
        <v>0</v>
      </c>
      <c r="DQ353" s="401">
        <v>0</v>
      </c>
      <c r="DR353" s="401">
        <v>0</v>
      </c>
      <c r="DS353" s="401">
        <v>6050</v>
      </c>
      <c r="DT353" s="401">
        <v>4219</v>
      </c>
      <c r="DU353" s="401">
        <v>0</v>
      </c>
      <c r="DV353" s="401">
        <v>0</v>
      </c>
      <c r="DW353" s="401">
        <v>0</v>
      </c>
      <c r="DX353" s="401">
        <v>0</v>
      </c>
      <c r="DY353" s="401">
        <v>11435</v>
      </c>
      <c r="DZ353" s="401">
        <v>6735</v>
      </c>
      <c r="EA353" s="401">
        <v>0</v>
      </c>
      <c r="EB353" s="401">
        <v>0</v>
      </c>
      <c r="EC353" s="401">
        <v>17463</v>
      </c>
      <c r="ED353" s="401">
        <v>-1420</v>
      </c>
      <c r="EE353" s="401">
        <v>11435</v>
      </c>
      <c r="EF353" s="401">
        <v>6735</v>
      </c>
      <c r="EG353" s="401">
        <v>24200</v>
      </c>
      <c r="EH353" s="401">
        <v>11261</v>
      </c>
      <c r="EI353" s="401">
        <v>25700</v>
      </c>
      <c r="EJ353" s="401">
        <v>11286</v>
      </c>
    </row>
    <row r="354" spans="1:140" x14ac:dyDescent="0.35">
      <c r="A354" s="398" t="s">
        <v>1286</v>
      </c>
      <c r="B354" s="401">
        <v>0</v>
      </c>
      <c r="C354" s="401">
        <v>0</v>
      </c>
      <c r="D354" s="401">
        <v>0</v>
      </c>
      <c r="E354" s="401">
        <v>0</v>
      </c>
      <c r="F354" s="401">
        <v>0</v>
      </c>
      <c r="G354" s="401">
        <v>0</v>
      </c>
      <c r="H354" s="401">
        <v>0</v>
      </c>
      <c r="I354" s="401">
        <v>0</v>
      </c>
      <c r="J354" s="401">
        <v>0</v>
      </c>
      <c r="K354" s="401">
        <v>0</v>
      </c>
      <c r="L354" s="401">
        <v>0</v>
      </c>
      <c r="M354" s="401">
        <v>0</v>
      </c>
      <c r="N354" s="401">
        <v>0</v>
      </c>
      <c r="O354" s="401">
        <v>0</v>
      </c>
      <c r="P354" s="401">
        <v>0</v>
      </c>
      <c r="Q354" s="401">
        <v>0</v>
      </c>
      <c r="R354" s="401">
        <v>0</v>
      </c>
      <c r="S354" s="401">
        <v>0</v>
      </c>
      <c r="T354" s="401">
        <v>0</v>
      </c>
      <c r="U354" s="401">
        <v>0</v>
      </c>
      <c r="V354" s="401">
        <v>0</v>
      </c>
      <c r="W354" s="401">
        <v>0</v>
      </c>
      <c r="X354" s="401">
        <v>0</v>
      </c>
      <c r="Y354" s="401">
        <v>0</v>
      </c>
      <c r="Z354" s="401">
        <v>0</v>
      </c>
      <c r="AA354" s="401">
        <v>0</v>
      </c>
      <c r="AB354" s="401">
        <v>0</v>
      </c>
      <c r="AC354" s="401">
        <v>0</v>
      </c>
      <c r="AD354" s="401">
        <v>0</v>
      </c>
      <c r="AE354" s="401">
        <v>0</v>
      </c>
      <c r="AF354" s="401">
        <v>0</v>
      </c>
      <c r="AG354" s="401">
        <v>0</v>
      </c>
      <c r="AH354" s="401">
        <v>0</v>
      </c>
      <c r="AI354" s="401">
        <v>0</v>
      </c>
      <c r="AJ354" s="401">
        <v>0</v>
      </c>
      <c r="AK354" s="401">
        <v>0</v>
      </c>
      <c r="AL354" s="401">
        <v>0</v>
      </c>
      <c r="AM354" s="401">
        <v>0</v>
      </c>
      <c r="AN354" s="401">
        <v>0</v>
      </c>
      <c r="AO354" s="401">
        <v>0</v>
      </c>
      <c r="AP354" s="401">
        <v>0</v>
      </c>
      <c r="AQ354" s="401">
        <v>0</v>
      </c>
      <c r="AR354" s="401">
        <v>0</v>
      </c>
      <c r="AS354" s="401">
        <v>0</v>
      </c>
      <c r="AT354" s="401">
        <v>0</v>
      </c>
      <c r="AU354" s="401">
        <v>0</v>
      </c>
      <c r="AV354" s="401">
        <v>0</v>
      </c>
      <c r="AW354" s="401">
        <v>0</v>
      </c>
      <c r="AX354" s="401">
        <v>0</v>
      </c>
      <c r="AY354" s="401">
        <v>0</v>
      </c>
      <c r="AZ354" s="401">
        <v>0</v>
      </c>
      <c r="BA354" s="401">
        <v>0</v>
      </c>
      <c r="BB354" s="401">
        <v>0</v>
      </c>
      <c r="BC354" s="401">
        <v>0</v>
      </c>
      <c r="BD354" s="401">
        <v>0</v>
      </c>
      <c r="BE354" s="401">
        <v>0</v>
      </c>
      <c r="BF354" s="401">
        <v>0</v>
      </c>
      <c r="BG354" s="401">
        <v>0</v>
      </c>
      <c r="BH354" s="401">
        <v>0</v>
      </c>
      <c r="BI354" s="401">
        <v>0</v>
      </c>
      <c r="BJ354" s="401">
        <v>0</v>
      </c>
      <c r="BK354" s="401">
        <v>0</v>
      </c>
      <c r="BL354" s="401">
        <v>0</v>
      </c>
      <c r="BM354" s="401">
        <v>0</v>
      </c>
      <c r="BN354" s="401">
        <v>0</v>
      </c>
      <c r="BO354" s="401">
        <v>0</v>
      </c>
      <c r="BP354" s="401">
        <v>0</v>
      </c>
      <c r="BQ354" s="401">
        <v>0</v>
      </c>
      <c r="BR354" s="401">
        <v>0</v>
      </c>
      <c r="BS354" s="401">
        <v>0</v>
      </c>
      <c r="BT354" s="401">
        <v>0</v>
      </c>
      <c r="BU354" s="401">
        <v>0</v>
      </c>
      <c r="BV354" s="401">
        <v>0</v>
      </c>
      <c r="BW354" s="401">
        <v>0</v>
      </c>
      <c r="BX354" s="401">
        <v>0</v>
      </c>
      <c r="BY354" s="401">
        <v>0</v>
      </c>
      <c r="BZ354" s="401">
        <v>0</v>
      </c>
      <c r="CA354" s="401">
        <v>0</v>
      </c>
      <c r="CB354" s="401">
        <v>0</v>
      </c>
      <c r="CC354" s="401">
        <v>0</v>
      </c>
      <c r="CD354" s="401">
        <v>0</v>
      </c>
      <c r="CE354" s="401">
        <v>0</v>
      </c>
      <c r="CF354" s="401">
        <v>0</v>
      </c>
      <c r="CG354" s="401">
        <v>0</v>
      </c>
      <c r="CH354" s="401">
        <v>0</v>
      </c>
      <c r="CI354" s="401">
        <v>0</v>
      </c>
      <c r="CJ354" s="401">
        <v>0</v>
      </c>
      <c r="CK354" s="401">
        <v>0</v>
      </c>
      <c r="CL354" s="401">
        <v>0</v>
      </c>
      <c r="CM354" s="401">
        <v>0</v>
      </c>
      <c r="CN354" s="401">
        <v>0</v>
      </c>
      <c r="CO354" s="401">
        <v>0</v>
      </c>
      <c r="CP354" s="401">
        <v>0</v>
      </c>
      <c r="CQ354" s="401">
        <v>0</v>
      </c>
      <c r="CR354" s="401">
        <v>0</v>
      </c>
      <c r="CS354" s="401">
        <v>0</v>
      </c>
      <c r="CT354" s="401">
        <v>0</v>
      </c>
      <c r="CU354" s="401">
        <v>0</v>
      </c>
      <c r="CV354" s="401">
        <v>0</v>
      </c>
      <c r="CW354" s="401">
        <v>0</v>
      </c>
      <c r="CX354" s="401">
        <v>0</v>
      </c>
      <c r="CY354" s="401">
        <v>0</v>
      </c>
      <c r="CZ354" s="401">
        <v>0</v>
      </c>
      <c r="DA354" s="401">
        <v>0</v>
      </c>
      <c r="DB354" s="401">
        <v>0</v>
      </c>
      <c r="DC354" s="401">
        <v>15100</v>
      </c>
      <c r="DD354" s="401">
        <v>0</v>
      </c>
      <c r="DE354" s="401">
        <v>0</v>
      </c>
      <c r="DF354" s="401">
        <v>0</v>
      </c>
      <c r="DG354" s="401">
        <v>0</v>
      </c>
      <c r="DH354" s="401">
        <v>0</v>
      </c>
      <c r="DI354" s="401">
        <v>0</v>
      </c>
      <c r="DJ354" s="401">
        <v>0</v>
      </c>
      <c r="DK354" s="401">
        <v>0</v>
      </c>
      <c r="DL354" s="401">
        <v>0</v>
      </c>
      <c r="DM354" s="401">
        <v>0</v>
      </c>
      <c r="DN354" s="401">
        <v>0</v>
      </c>
      <c r="DO354" s="401">
        <v>0</v>
      </c>
      <c r="DP354" s="401">
        <v>0</v>
      </c>
      <c r="DQ354" s="401">
        <v>0</v>
      </c>
      <c r="DR354" s="401">
        <v>0</v>
      </c>
      <c r="DS354" s="401">
        <v>0</v>
      </c>
      <c r="DT354" s="401">
        <v>4369</v>
      </c>
      <c r="DU354" s="401">
        <v>10731</v>
      </c>
      <c r="DV354" s="401">
        <v>868</v>
      </c>
      <c r="DW354" s="401">
        <v>53627</v>
      </c>
      <c r="DX354" s="401">
        <v>6638</v>
      </c>
      <c r="DY354" s="401">
        <v>15000</v>
      </c>
      <c r="DZ354" s="401">
        <v>2010</v>
      </c>
      <c r="EA354" s="401">
        <v>17202</v>
      </c>
      <c r="EB354" s="401">
        <v>-1681</v>
      </c>
      <c r="EC354" s="401">
        <v>-16760</v>
      </c>
      <c r="ED354" s="401">
        <v>-10494</v>
      </c>
      <c r="EE354" s="401">
        <v>32202</v>
      </c>
      <c r="EF354" s="401">
        <v>329</v>
      </c>
      <c r="EG354" s="401">
        <v>69860</v>
      </c>
      <c r="EH354" s="401">
        <v>17987</v>
      </c>
      <c r="EI354" s="401">
        <v>74860</v>
      </c>
      <c r="EJ354" s="401">
        <v>17987</v>
      </c>
    </row>
    <row r="355" spans="1:140" x14ac:dyDescent="0.35">
      <c r="A355" s="398" t="s">
        <v>1247</v>
      </c>
      <c r="B355" s="401">
        <v>0</v>
      </c>
      <c r="C355" s="401">
        <v>0</v>
      </c>
      <c r="D355" s="401">
        <v>0</v>
      </c>
      <c r="E355" s="401">
        <v>0</v>
      </c>
      <c r="F355" s="401">
        <v>0</v>
      </c>
      <c r="G355" s="401">
        <v>0</v>
      </c>
      <c r="H355" s="401">
        <v>0</v>
      </c>
      <c r="I355" s="401">
        <v>0</v>
      </c>
      <c r="J355" s="401">
        <v>0</v>
      </c>
      <c r="K355" s="401">
        <v>0</v>
      </c>
      <c r="L355" s="401">
        <v>0</v>
      </c>
      <c r="M355" s="401">
        <v>0</v>
      </c>
      <c r="N355" s="401">
        <v>0</v>
      </c>
      <c r="O355" s="401">
        <v>0</v>
      </c>
      <c r="P355" s="401">
        <v>0</v>
      </c>
      <c r="Q355" s="401">
        <v>0</v>
      </c>
      <c r="R355" s="401">
        <v>0</v>
      </c>
      <c r="S355" s="401">
        <v>0</v>
      </c>
      <c r="T355" s="401">
        <v>0</v>
      </c>
      <c r="U355" s="401">
        <v>0</v>
      </c>
      <c r="V355" s="401">
        <v>0</v>
      </c>
      <c r="W355" s="401">
        <v>0</v>
      </c>
      <c r="X355" s="401">
        <v>0</v>
      </c>
      <c r="Y355" s="401">
        <v>0</v>
      </c>
      <c r="Z355" s="401">
        <v>0</v>
      </c>
      <c r="AA355" s="401">
        <v>0</v>
      </c>
      <c r="AB355" s="401">
        <v>0</v>
      </c>
      <c r="AC355" s="401">
        <v>0</v>
      </c>
      <c r="AD355" s="401">
        <v>0</v>
      </c>
      <c r="AE355" s="401">
        <v>0</v>
      </c>
      <c r="AF355" s="401">
        <v>0</v>
      </c>
      <c r="AG355" s="401">
        <v>0</v>
      </c>
      <c r="AH355" s="401">
        <v>0</v>
      </c>
      <c r="AI355" s="401">
        <v>0</v>
      </c>
      <c r="AJ355" s="401">
        <v>0</v>
      </c>
      <c r="AK355" s="401">
        <v>0</v>
      </c>
      <c r="AL355" s="401">
        <v>0</v>
      </c>
      <c r="AM355" s="401">
        <v>0</v>
      </c>
      <c r="AN355" s="401">
        <v>0</v>
      </c>
      <c r="AO355" s="401">
        <v>0</v>
      </c>
      <c r="AP355" s="401">
        <v>0</v>
      </c>
      <c r="AQ355" s="401">
        <v>0</v>
      </c>
      <c r="AR355" s="401">
        <v>0</v>
      </c>
      <c r="AS355" s="401">
        <v>0</v>
      </c>
      <c r="AT355" s="401">
        <v>0</v>
      </c>
      <c r="AU355" s="401">
        <v>0</v>
      </c>
      <c r="AV355" s="401">
        <v>0</v>
      </c>
      <c r="AW355" s="401">
        <v>0</v>
      </c>
      <c r="AX355" s="401">
        <v>92</v>
      </c>
      <c r="AY355" s="401">
        <v>0</v>
      </c>
      <c r="AZ355" s="401">
        <v>0</v>
      </c>
      <c r="BA355" s="401">
        <v>0</v>
      </c>
      <c r="BB355" s="401">
        <v>0</v>
      </c>
      <c r="BC355" s="401">
        <v>0</v>
      </c>
      <c r="BD355" s="401">
        <v>0</v>
      </c>
      <c r="BE355" s="401">
        <v>0</v>
      </c>
      <c r="BF355" s="401">
        <v>0</v>
      </c>
      <c r="BG355" s="401">
        <v>0</v>
      </c>
      <c r="BH355" s="401">
        <v>0</v>
      </c>
      <c r="BI355" s="401">
        <v>0</v>
      </c>
      <c r="BJ355" s="401">
        <v>0</v>
      </c>
      <c r="BK355" s="401">
        <v>0</v>
      </c>
      <c r="BL355" s="401">
        <v>0</v>
      </c>
      <c r="BM355" s="401">
        <v>0</v>
      </c>
      <c r="BN355" s="401">
        <v>0</v>
      </c>
      <c r="BO355" s="401">
        <v>0</v>
      </c>
      <c r="BP355" s="401">
        <v>0</v>
      </c>
      <c r="BQ355" s="401">
        <v>0</v>
      </c>
      <c r="BR355" s="401">
        <v>0</v>
      </c>
      <c r="BS355" s="401">
        <v>0</v>
      </c>
      <c r="BT355" s="401">
        <v>0</v>
      </c>
      <c r="BU355" s="401">
        <v>0</v>
      </c>
      <c r="BV355" s="401">
        <v>0</v>
      </c>
      <c r="BW355" s="401">
        <v>0</v>
      </c>
      <c r="BX355" s="401">
        <v>0</v>
      </c>
      <c r="BY355" s="401">
        <v>0</v>
      </c>
      <c r="BZ355" s="401">
        <v>0</v>
      </c>
      <c r="CA355" s="401">
        <v>0</v>
      </c>
      <c r="CB355" s="401">
        <v>0</v>
      </c>
      <c r="CC355" s="401">
        <v>0</v>
      </c>
      <c r="CD355" s="401">
        <v>0</v>
      </c>
      <c r="CE355" s="401">
        <v>0</v>
      </c>
      <c r="CF355" s="401">
        <v>0</v>
      </c>
      <c r="CG355" s="401">
        <v>0</v>
      </c>
      <c r="CH355" s="401">
        <v>0</v>
      </c>
      <c r="CI355" s="401">
        <v>0</v>
      </c>
      <c r="CJ355" s="401">
        <v>0</v>
      </c>
      <c r="CK355" s="401">
        <v>0</v>
      </c>
      <c r="CL355" s="401">
        <v>0</v>
      </c>
      <c r="CM355" s="401">
        <v>0</v>
      </c>
      <c r="CN355" s="401">
        <v>0</v>
      </c>
      <c r="CO355" s="401">
        <v>0</v>
      </c>
      <c r="CP355" s="401">
        <v>0</v>
      </c>
      <c r="CQ355" s="401">
        <v>0</v>
      </c>
      <c r="CR355" s="401">
        <v>0</v>
      </c>
      <c r="CS355" s="401">
        <v>0</v>
      </c>
      <c r="CT355" s="401">
        <v>0</v>
      </c>
      <c r="CU355" s="401">
        <v>0</v>
      </c>
      <c r="CV355" s="401">
        <v>0</v>
      </c>
      <c r="CW355" s="401">
        <v>0</v>
      </c>
      <c r="CX355" s="401">
        <v>0</v>
      </c>
      <c r="CY355" s="401">
        <v>0</v>
      </c>
      <c r="CZ355" s="401">
        <v>0</v>
      </c>
      <c r="DA355" s="401">
        <v>0</v>
      </c>
      <c r="DB355" s="401">
        <v>0</v>
      </c>
      <c r="DC355" s="401">
        <v>0</v>
      </c>
      <c r="DD355" s="401">
        <v>0</v>
      </c>
      <c r="DE355" s="401">
        <v>0</v>
      </c>
      <c r="DF355" s="401">
        <v>0</v>
      </c>
      <c r="DG355" s="401">
        <v>0</v>
      </c>
      <c r="DH355" s="401">
        <v>0</v>
      </c>
      <c r="DI355" s="401">
        <v>0</v>
      </c>
      <c r="DJ355" s="401">
        <v>0</v>
      </c>
      <c r="DK355" s="401">
        <v>0</v>
      </c>
      <c r="DL355" s="401">
        <v>0</v>
      </c>
      <c r="DM355" s="401">
        <v>0</v>
      </c>
      <c r="DN355" s="401">
        <v>0</v>
      </c>
      <c r="DO355" s="401">
        <v>0</v>
      </c>
      <c r="DP355" s="401">
        <v>0</v>
      </c>
      <c r="DQ355" s="401">
        <v>0</v>
      </c>
      <c r="DR355" s="401">
        <v>0</v>
      </c>
      <c r="DS355" s="401">
        <v>0</v>
      </c>
      <c r="DT355" s="401">
        <v>92</v>
      </c>
      <c r="DU355" s="401">
        <v>0</v>
      </c>
      <c r="DV355" s="401">
        <v>0</v>
      </c>
      <c r="DW355" s="401">
        <v>0</v>
      </c>
      <c r="DX355" s="401">
        <v>0</v>
      </c>
      <c r="DY355" s="401">
        <v>0</v>
      </c>
      <c r="DZ355" s="401">
        <v>0</v>
      </c>
      <c r="EA355" s="401">
        <v>0</v>
      </c>
      <c r="EB355" s="401">
        <v>0</v>
      </c>
      <c r="EC355" s="401">
        <v>0</v>
      </c>
      <c r="ED355" s="401">
        <v>0</v>
      </c>
      <c r="EE355" s="401">
        <v>0</v>
      </c>
      <c r="EF355" s="401">
        <v>0</v>
      </c>
      <c r="EG355" s="401">
        <v>500</v>
      </c>
      <c r="EH355" s="401">
        <v>0</v>
      </c>
      <c r="EI355" s="401">
        <v>500</v>
      </c>
      <c r="EJ355" s="401">
        <v>0</v>
      </c>
    </row>
    <row r="356" spans="1:140" x14ac:dyDescent="0.35">
      <c r="A356" s="398" t="s">
        <v>1376</v>
      </c>
      <c r="B356" s="401">
        <v>0</v>
      </c>
      <c r="C356" s="401">
        <v>0</v>
      </c>
      <c r="D356" s="401">
        <v>0</v>
      </c>
      <c r="E356" s="401">
        <v>0</v>
      </c>
      <c r="F356" s="401">
        <v>0</v>
      </c>
      <c r="G356" s="401">
        <v>0</v>
      </c>
      <c r="H356" s="401">
        <v>0</v>
      </c>
      <c r="I356" s="401">
        <v>0</v>
      </c>
      <c r="J356" s="401">
        <v>0</v>
      </c>
      <c r="K356" s="401">
        <v>0</v>
      </c>
      <c r="L356" s="401">
        <v>0</v>
      </c>
      <c r="M356" s="401">
        <v>0</v>
      </c>
      <c r="N356" s="401">
        <v>0</v>
      </c>
      <c r="O356" s="401">
        <v>0</v>
      </c>
      <c r="P356" s="401">
        <v>0</v>
      </c>
      <c r="Q356" s="401">
        <v>0</v>
      </c>
      <c r="R356" s="401">
        <v>0</v>
      </c>
      <c r="S356" s="401">
        <v>0</v>
      </c>
      <c r="T356" s="401">
        <v>0</v>
      </c>
      <c r="U356" s="401">
        <v>0</v>
      </c>
      <c r="V356" s="401">
        <v>0</v>
      </c>
      <c r="W356" s="401">
        <v>0</v>
      </c>
      <c r="X356" s="401">
        <v>0</v>
      </c>
      <c r="Y356" s="401">
        <v>0</v>
      </c>
      <c r="Z356" s="401">
        <v>0</v>
      </c>
      <c r="AA356" s="401">
        <v>0</v>
      </c>
      <c r="AB356" s="401">
        <v>0</v>
      </c>
      <c r="AC356" s="401">
        <v>0</v>
      </c>
      <c r="AD356" s="401">
        <v>0</v>
      </c>
      <c r="AE356" s="401">
        <v>0</v>
      </c>
      <c r="AF356" s="401">
        <v>0</v>
      </c>
      <c r="AG356" s="401">
        <v>0</v>
      </c>
      <c r="AH356" s="401">
        <v>0</v>
      </c>
      <c r="AI356" s="401">
        <v>0</v>
      </c>
      <c r="AJ356" s="401">
        <v>0</v>
      </c>
      <c r="AK356" s="401">
        <v>0</v>
      </c>
      <c r="AL356" s="401">
        <v>0</v>
      </c>
      <c r="AM356" s="401">
        <v>0</v>
      </c>
      <c r="AN356" s="401">
        <v>0</v>
      </c>
      <c r="AO356" s="401">
        <v>0</v>
      </c>
      <c r="AP356" s="401">
        <v>0</v>
      </c>
      <c r="AQ356" s="401">
        <v>0</v>
      </c>
      <c r="AR356" s="401">
        <v>0</v>
      </c>
      <c r="AS356" s="401">
        <v>0</v>
      </c>
      <c r="AT356" s="401">
        <v>0</v>
      </c>
      <c r="AU356" s="401">
        <v>0</v>
      </c>
      <c r="AV356" s="401">
        <v>0</v>
      </c>
      <c r="AW356" s="401">
        <v>0</v>
      </c>
      <c r="AX356" s="401">
        <v>765</v>
      </c>
      <c r="AY356" s="401">
        <v>80</v>
      </c>
      <c r="AZ356" s="401">
        <v>0</v>
      </c>
      <c r="BA356" s="401">
        <v>0</v>
      </c>
      <c r="BB356" s="401">
        <v>0</v>
      </c>
      <c r="BC356" s="401">
        <v>0</v>
      </c>
      <c r="BD356" s="401">
        <v>0</v>
      </c>
      <c r="BE356" s="401">
        <v>0</v>
      </c>
      <c r="BF356" s="401">
        <v>0</v>
      </c>
      <c r="BG356" s="401">
        <v>0</v>
      </c>
      <c r="BH356" s="401">
        <v>0</v>
      </c>
      <c r="BI356" s="401">
        <v>0</v>
      </c>
      <c r="BJ356" s="401">
        <v>0</v>
      </c>
      <c r="BK356" s="401">
        <v>0</v>
      </c>
      <c r="BL356" s="401">
        <v>0</v>
      </c>
      <c r="BM356" s="401">
        <v>0</v>
      </c>
      <c r="BN356" s="401">
        <v>0</v>
      </c>
      <c r="BO356" s="401">
        <v>0</v>
      </c>
      <c r="BP356" s="401">
        <v>0</v>
      </c>
      <c r="BQ356" s="401">
        <v>0</v>
      </c>
      <c r="BR356" s="401">
        <v>0</v>
      </c>
      <c r="BS356" s="401">
        <v>0</v>
      </c>
      <c r="BT356" s="401">
        <v>0</v>
      </c>
      <c r="BU356" s="401">
        <v>0</v>
      </c>
      <c r="BV356" s="401">
        <v>0</v>
      </c>
      <c r="BW356" s="401">
        <v>0</v>
      </c>
      <c r="BX356" s="401">
        <v>0</v>
      </c>
      <c r="BY356" s="401">
        <v>0</v>
      </c>
      <c r="BZ356" s="401">
        <v>0</v>
      </c>
      <c r="CA356" s="401">
        <v>0</v>
      </c>
      <c r="CB356" s="401">
        <v>0</v>
      </c>
      <c r="CC356" s="401">
        <v>0</v>
      </c>
      <c r="CD356" s="401">
        <v>0</v>
      </c>
      <c r="CE356" s="401">
        <v>0</v>
      </c>
      <c r="CF356" s="401">
        <v>0</v>
      </c>
      <c r="CG356" s="401">
        <v>0</v>
      </c>
      <c r="CH356" s="401">
        <v>0</v>
      </c>
      <c r="CI356" s="401">
        <v>0</v>
      </c>
      <c r="CJ356" s="401">
        <v>0</v>
      </c>
      <c r="CK356" s="401">
        <v>0</v>
      </c>
      <c r="CL356" s="401">
        <v>0</v>
      </c>
      <c r="CM356" s="401">
        <v>0</v>
      </c>
      <c r="CN356" s="401">
        <v>0</v>
      </c>
      <c r="CO356" s="401">
        <v>0</v>
      </c>
      <c r="CP356" s="401">
        <v>0</v>
      </c>
      <c r="CQ356" s="401">
        <v>0</v>
      </c>
      <c r="CR356" s="401">
        <v>0</v>
      </c>
      <c r="CS356" s="401">
        <v>0</v>
      </c>
      <c r="CT356" s="401">
        <v>0</v>
      </c>
      <c r="CU356" s="401">
        <v>0</v>
      </c>
      <c r="CV356" s="401">
        <v>0</v>
      </c>
      <c r="CW356" s="401">
        <v>0</v>
      </c>
      <c r="CX356" s="401">
        <v>0</v>
      </c>
      <c r="CY356" s="401">
        <v>0</v>
      </c>
      <c r="CZ356" s="401">
        <v>0</v>
      </c>
      <c r="DA356" s="401">
        <v>0</v>
      </c>
      <c r="DB356" s="401">
        <v>0</v>
      </c>
      <c r="DC356" s="401">
        <v>0</v>
      </c>
      <c r="DD356" s="401">
        <v>0</v>
      </c>
      <c r="DE356" s="401">
        <v>0</v>
      </c>
      <c r="DF356" s="401">
        <v>0</v>
      </c>
      <c r="DG356" s="401">
        <v>0</v>
      </c>
      <c r="DH356" s="401">
        <v>0</v>
      </c>
      <c r="DI356" s="401">
        <v>0</v>
      </c>
      <c r="DJ356" s="401">
        <v>0</v>
      </c>
      <c r="DK356" s="401">
        <v>0</v>
      </c>
      <c r="DL356" s="401">
        <v>0</v>
      </c>
      <c r="DM356" s="401">
        <v>0</v>
      </c>
      <c r="DN356" s="401">
        <v>0</v>
      </c>
      <c r="DO356" s="401">
        <v>0</v>
      </c>
      <c r="DP356" s="401">
        <v>0</v>
      </c>
      <c r="DQ356" s="401">
        <v>0</v>
      </c>
      <c r="DR356" s="401">
        <v>220</v>
      </c>
      <c r="DS356" s="401">
        <v>0</v>
      </c>
      <c r="DT356" s="401">
        <v>625</v>
      </c>
      <c r="DU356" s="401">
        <v>0</v>
      </c>
      <c r="DV356" s="401">
        <v>0</v>
      </c>
      <c r="DW356" s="401">
        <v>0</v>
      </c>
      <c r="DX356" s="401">
        <v>0</v>
      </c>
      <c r="DY356" s="401">
        <v>0</v>
      </c>
      <c r="DZ356" s="401">
        <v>0</v>
      </c>
      <c r="EA356" s="401">
        <v>0</v>
      </c>
      <c r="EB356" s="401">
        <v>0</v>
      </c>
      <c r="EC356" s="401">
        <v>2600</v>
      </c>
      <c r="ED356" s="401">
        <v>0</v>
      </c>
      <c r="EE356" s="401">
        <v>0</v>
      </c>
      <c r="EF356" s="401">
        <v>0</v>
      </c>
      <c r="EG356" s="401">
        <v>200</v>
      </c>
      <c r="EH356" s="401">
        <v>0</v>
      </c>
      <c r="EI356" s="401">
        <v>200</v>
      </c>
      <c r="EJ356" s="401">
        <v>0</v>
      </c>
    </row>
    <row r="357" spans="1:140" x14ac:dyDescent="0.35">
      <c r="A357" s="398" t="s">
        <v>1756</v>
      </c>
      <c r="B357" s="401">
        <v>0</v>
      </c>
      <c r="C357" s="401">
        <v>0</v>
      </c>
      <c r="D357" s="401">
        <v>0</v>
      </c>
      <c r="E357" s="401">
        <v>0</v>
      </c>
      <c r="F357" s="401">
        <v>0</v>
      </c>
      <c r="G357" s="401">
        <v>0</v>
      </c>
      <c r="H357" s="401">
        <v>0</v>
      </c>
      <c r="I357" s="401">
        <v>0</v>
      </c>
      <c r="J357" s="401">
        <v>0</v>
      </c>
      <c r="K357" s="401">
        <v>0</v>
      </c>
      <c r="L357" s="401">
        <v>0</v>
      </c>
      <c r="M357" s="401">
        <v>0</v>
      </c>
      <c r="N357" s="401">
        <v>0</v>
      </c>
      <c r="O357" s="401">
        <v>0</v>
      </c>
      <c r="P357" s="401">
        <v>0</v>
      </c>
      <c r="Q357" s="401">
        <v>0</v>
      </c>
      <c r="R357" s="401">
        <v>0</v>
      </c>
      <c r="S357" s="401">
        <v>0</v>
      </c>
      <c r="T357" s="401">
        <v>0</v>
      </c>
      <c r="U357" s="401">
        <v>0</v>
      </c>
      <c r="V357" s="401">
        <v>0</v>
      </c>
      <c r="W357" s="401">
        <v>0</v>
      </c>
      <c r="X357" s="401">
        <v>0</v>
      </c>
      <c r="Y357" s="401">
        <v>0</v>
      </c>
      <c r="Z357" s="401">
        <v>0</v>
      </c>
      <c r="AA357" s="401">
        <v>0</v>
      </c>
      <c r="AB357" s="401">
        <v>0</v>
      </c>
      <c r="AC357" s="401">
        <v>0</v>
      </c>
      <c r="AD357" s="401">
        <v>0</v>
      </c>
      <c r="AE357" s="401">
        <v>0</v>
      </c>
      <c r="AF357" s="401">
        <v>0</v>
      </c>
      <c r="AG357" s="401">
        <v>0</v>
      </c>
      <c r="AH357" s="401">
        <v>0</v>
      </c>
      <c r="AI357" s="401">
        <v>0</v>
      </c>
      <c r="AJ357" s="401">
        <v>0</v>
      </c>
      <c r="AK357" s="401">
        <v>0</v>
      </c>
      <c r="AL357" s="401">
        <v>0</v>
      </c>
      <c r="AM357" s="401">
        <v>0</v>
      </c>
      <c r="AN357" s="401">
        <v>0</v>
      </c>
      <c r="AO357" s="401">
        <v>0</v>
      </c>
      <c r="AP357" s="401">
        <v>0</v>
      </c>
      <c r="AQ357" s="401">
        <v>0</v>
      </c>
      <c r="AR357" s="401">
        <v>0</v>
      </c>
      <c r="AS357" s="401">
        <v>0</v>
      </c>
      <c r="AT357" s="401">
        <v>0</v>
      </c>
      <c r="AU357" s="401">
        <v>0</v>
      </c>
      <c r="AV357" s="401">
        <v>0</v>
      </c>
      <c r="AW357" s="401">
        <v>0</v>
      </c>
      <c r="AX357" s="401">
        <v>0</v>
      </c>
      <c r="AY357" s="401">
        <v>0</v>
      </c>
      <c r="AZ357" s="401">
        <v>0</v>
      </c>
      <c r="BA357" s="401">
        <v>0</v>
      </c>
      <c r="BB357" s="401">
        <v>0</v>
      </c>
      <c r="BC357" s="401">
        <v>0</v>
      </c>
      <c r="BD357" s="401">
        <v>0</v>
      </c>
      <c r="BE357" s="401">
        <v>0</v>
      </c>
      <c r="BF357" s="401">
        <v>0</v>
      </c>
      <c r="BG357" s="401">
        <v>0</v>
      </c>
      <c r="BH357" s="401">
        <v>0</v>
      </c>
      <c r="BI357" s="401">
        <v>0</v>
      </c>
      <c r="BJ357" s="401">
        <v>0</v>
      </c>
      <c r="BK357" s="401">
        <v>0</v>
      </c>
      <c r="BL357" s="401">
        <v>0</v>
      </c>
      <c r="BM357" s="401">
        <v>0</v>
      </c>
      <c r="BN357" s="401">
        <v>0</v>
      </c>
      <c r="BO357" s="401">
        <v>0</v>
      </c>
      <c r="BP357" s="401">
        <v>0</v>
      </c>
      <c r="BQ357" s="401">
        <v>0</v>
      </c>
      <c r="BR357" s="401">
        <v>0</v>
      </c>
      <c r="BS357" s="401">
        <v>0</v>
      </c>
      <c r="BT357" s="401">
        <v>0</v>
      </c>
      <c r="BU357" s="401">
        <v>0</v>
      </c>
      <c r="BV357" s="401">
        <v>0</v>
      </c>
      <c r="BW357" s="401">
        <v>0</v>
      </c>
      <c r="BX357" s="401">
        <v>0</v>
      </c>
      <c r="BY357" s="401">
        <v>0</v>
      </c>
      <c r="BZ357" s="401">
        <v>0</v>
      </c>
      <c r="CA357" s="401">
        <v>0</v>
      </c>
      <c r="CB357" s="401">
        <v>0</v>
      </c>
      <c r="CC357" s="401">
        <v>0</v>
      </c>
      <c r="CD357" s="401">
        <v>0</v>
      </c>
      <c r="CE357" s="401">
        <v>0</v>
      </c>
      <c r="CF357" s="401">
        <v>0</v>
      </c>
      <c r="CG357" s="401">
        <v>0</v>
      </c>
      <c r="CH357" s="401">
        <v>0</v>
      </c>
      <c r="CI357" s="401">
        <v>0</v>
      </c>
      <c r="CJ357" s="401">
        <v>0</v>
      </c>
      <c r="CK357" s="401">
        <v>0</v>
      </c>
      <c r="CL357" s="401">
        <v>0</v>
      </c>
      <c r="CM357" s="401">
        <v>0</v>
      </c>
      <c r="CN357" s="401">
        <v>0</v>
      </c>
      <c r="CO357" s="401">
        <v>0</v>
      </c>
      <c r="CP357" s="401">
        <v>0</v>
      </c>
      <c r="CQ357" s="401">
        <v>0</v>
      </c>
      <c r="CR357" s="401">
        <v>0</v>
      </c>
      <c r="CS357" s="401">
        <v>0</v>
      </c>
      <c r="CT357" s="401">
        <v>0</v>
      </c>
      <c r="CU357" s="401">
        <v>0</v>
      </c>
      <c r="CV357" s="401">
        <v>0</v>
      </c>
      <c r="CW357" s="401">
        <v>0</v>
      </c>
      <c r="CX357" s="401">
        <v>0</v>
      </c>
      <c r="CY357" s="401">
        <v>0</v>
      </c>
      <c r="CZ357" s="401">
        <v>0</v>
      </c>
      <c r="DA357" s="401">
        <v>0</v>
      </c>
      <c r="DB357" s="401">
        <v>0</v>
      </c>
      <c r="DC357" s="401">
        <v>0</v>
      </c>
      <c r="DD357" s="401">
        <v>0</v>
      </c>
      <c r="DE357" s="401">
        <v>0</v>
      </c>
      <c r="DF357" s="401">
        <v>0</v>
      </c>
      <c r="DG357" s="401">
        <v>0</v>
      </c>
      <c r="DH357" s="401">
        <v>0</v>
      </c>
      <c r="DI357" s="401">
        <v>48</v>
      </c>
      <c r="DJ357" s="401">
        <v>0</v>
      </c>
      <c r="DK357" s="401">
        <v>0</v>
      </c>
      <c r="DL357" s="401">
        <v>0</v>
      </c>
      <c r="DM357" s="401">
        <v>0</v>
      </c>
      <c r="DN357" s="401">
        <v>0</v>
      </c>
      <c r="DO357" s="401">
        <v>0</v>
      </c>
      <c r="DP357" s="401">
        <v>0</v>
      </c>
      <c r="DQ357" s="401">
        <v>0</v>
      </c>
      <c r="DR357" s="401">
        <v>0</v>
      </c>
      <c r="DS357" s="401">
        <v>0</v>
      </c>
      <c r="DT357" s="401">
        <v>0</v>
      </c>
      <c r="DU357" s="401">
        <v>48</v>
      </c>
      <c r="DV357" s="401">
        <v>0</v>
      </c>
      <c r="DW357" s="401">
        <v>1008</v>
      </c>
      <c r="DX357" s="401">
        <v>-21</v>
      </c>
      <c r="DY357" s="401">
        <v>961</v>
      </c>
      <c r="DZ357" s="401">
        <v>-44</v>
      </c>
      <c r="EA357" s="401">
        <v>47</v>
      </c>
      <c r="EB357" s="401">
        <v>23</v>
      </c>
      <c r="EC357" s="401">
        <v>0</v>
      </c>
      <c r="ED357" s="401">
        <v>0</v>
      </c>
      <c r="EE357" s="401">
        <v>1008</v>
      </c>
      <c r="EF357" s="401">
        <v>-21</v>
      </c>
      <c r="EG357" s="401">
        <v>2000</v>
      </c>
      <c r="EH357" s="401">
        <v>0</v>
      </c>
      <c r="EI357" s="401">
        <v>2500</v>
      </c>
      <c r="EJ357" s="401">
        <v>0</v>
      </c>
    </row>
    <row r="358" spans="1:140" x14ac:dyDescent="0.35">
      <c r="A358" s="398" t="s">
        <v>1741</v>
      </c>
      <c r="B358" s="401">
        <v>0</v>
      </c>
      <c r="C358" s="401">
        <v>0</v>
      </c>
      <c r="D358" s="401">
        <v>0</v>
      </c>
      <c r="E358" s="401">
        <v>0</v>
      </c>
      <c r="F358" s="401">
        <v>0</v>
      </c>
      <c r="G358" s="401">
        <v>0</v>
      </c>
      <c r="H358" s="401">
        <v>0</v>
      </c>
      <c r="I358" s="401">
        <v>0</v>
      </c>
      <c r="J358" s="401">
        <v>0</v>
      </c>
      <c r="K358" s="401">
        <v>0</v>
      </c>
      <c r="L358" s="401">
        <v>0</v>
      </c>
      <c r="M358" s="401">
        <v>0</v>
      </c>
      <c r="N358" s="401">
        <v>0</v>
      </c>
      <c r="O358" s="401">
        <v>0</v>
      </c>
      <c r="P358" s="401">
        <v>0</v>
      </c>
      <c r="Q358" s="401">
        <v>0</v>
      </c>
      <c r="R358" s="401">
        <v>0</v>
      </c>
      <c r="S358" s="401">
        <v>0</v>
      </c>
      <c r="T358" s="401">
        <v>0</v>
      </c>
      <c r="U358" s="401">
        <v>0</v>
      </c>
      <c r="V358" s="401">
        <v>0</v>
      </c>
      <c r="W358" s="401">
        <v>0</v>
      </c>
      <c r="X358" s="401">
        <v>0</v>
      </c>
      <c r="Y358" s="401">
        <v>0</v>
      </c>
      <c r="Z358" s="401">
        <v>0</v>
      </c>
      <c r="AA358" s="401">
        <v>0</v>
      </c>
      <c r="AB358" s="401">
        <v>0</v>
      </c>
      <c r="AC358" s="401">
        <v>0</v>
      </c>
      <c r="AD358" s="401">
        <v>0</v>
      </c>
      <c r="AE358" s="401">
        <v>0</v>
      </c>
      <c r="AF358" s="401">
        <v>0</v>
      </c>
      <c r="AG358" s="401">
        <v>0</v>
      </c>
      <c r="AH358" s="401">
        <v>0</v>
      </c>
      <c r="AI358" s="401">
        <v>0</v>
      </c>
      <c r="AJ358" s="401">
        <v>0</v>
      </c>
      <c r="AK358" s="401">
        <v>0</v>
      </c>
      <c r="AL358" s="401">
        <v>0</v>
      </c>
      <c r="AM358" s="401">
        <v>0</v>
      </c>
      <c r="AN358" s="401">
        <v>0</v>
      </c>
      <c r="AO358" s="401">
        <v>0</v>
      </c>
      <c r="AP358" s="401">
        <v>0</v>
      </c>
      <c r="AQ358" s="401">
        <v>0</v>
      </c>
      <c r="AR358" s="401">
        <v>0</v>
      </c>
      <c r="AS358" s="401">
        <v>0</v>
      </c>
      <c r="AT358" s="401">
        <v>0</v>
      </c>
      <c r="AU358" s="401">
        <v>0</v>
      </c>
      <c r="AV358" s="401">
        <v>0</v>
      </c>
      <c r="AW358" s="401">
        <v>0</v>
      </c>
      <c r="AX358" s="401">
        <v>1540</v>
      </c>
      <c r="AY358" s="401">
        <v>0</v>
      </c>
      <c r="AZ358" s="401">
        <v>0</v>
      </c>
      <c r="BA358" s="401">
        <v>472</v>
      </c>
      <c r="BB358" s="401">
        <v>0</v>
      </c>
      <c r="BC358" s="401">
        <v>0</v>
      </c>
      <c r="BD358" s="401">
        <v>0</v>
      </c>
      <c r="BE358" s="401">
        <v>0</v>
      </c>
      <c r="BF358" s="401">
        <v>0</v>
      </c>
      <c r="BG358" s="401">
        <v>0</v>
      </c>
      <c r="BH358" s="401">
        <v>0</v>
      </c>
      <c r="BI358" s="401">
        <v>0</v>
      </c>
      <c r="BJ358" s="401">
        <v>0</v>
      </c>
      <c r="BK358" s="401">
        <v>0</v>
      </c>
      <c r="BL358" s="401">
        <v>0</v>
      </c>
      <c r="BM358" s="401">
        <v>0</v>
      </c>
      <c r="BN358" s="401">
        <v>0</v>
      </c>
      <c r="BO358" s="401">
        <v>0</v>
      </c>
      <c r="BP358" s="401">
        <v>0</v>
      </c>
      <c r="BQ358" s="401">
        <v>0</v>
      </c>
      <c r="BR358" s="401">
        <v>0</v>
      </c>
      <c r="BS358" s="401">
        <v>0</v>
      </c>
      <c r="BT358" s="401">
        <v>0</v>
      </c>
      <c r="BU358" s="401">
        <v>0</v>
      </c>
      <c r="BV358" s="401">
        <v>35</v>
      </c>
      <c r="BW358" s="401">
        <v>0</v>
      </c>
      <c r="BX358" s="401">
        <v>0</v>
      </c>
      <c r="BY358" s="401">
        <v>0</v>
      </c>
      <c r="BZ358" s="401">
        <v>0</v>
      </c>
      <c r="CA358" s="401">
        <v>0</v>
      </c>
      <c r="CB358" s="401">
        <v>0</v>
      </c>
      <c r="CC358" s="401">
        <v>0</v>
      </c>
      <c r="CD358" s="401">
        <v>0</v>
      </c>
      <c r="CE358" s="401">
        <v>0</v>
      </c>
      <c r="CF358" s="401">
        <v>0</v>
      </c>
      <c r="CG358" s="401">
        <v>0</v>
      </c>
      <c r="CH358" s="401">
        <v>0</v>
      </c>
      <c r="CI358" s="401">
        <v>0</v>
      </c>
      <c r="CJ358" s="401">
        <v>0</v>
      </c>
      <c r="CK358" s="401">
        <v>0</v>
      </c>
      <c r="CL358" s="401">
        <v>0</v>
      </c>
      <c r="CM358" s="401">
        <v>0</v>
      </c>
      <c r="CN358" s="401">
        <v>0</v>
      </c>
      <c r="CO358" s="401">
        <v>0</v>
      </c>
      <c r="CP358" s="401">
        <v>0</v>
      </c>
      <c r="CQ358" s="401">
        <v>0</v>
      </c>
      <c r="CR358" s="401">
        <v>0</v>
      </c>
      <c r="CS358" s="401">
        <v>0</v>
      </c>
      <c r="CT358" s="401">
        <v>0</v>
      </c>
      <c r="CU358" s="401">
        <v>0</v>
      </c>
      <c r="CV358" s="401">
        <v>0</v>
      </c>
      <c r="CW358" s="401">
        <v>0</v>
      </c>
      <c r="CX358" s="401">
        <v>0</v>
      </c>
      <c r="CY358" s="401">
        <v>0</v>
      </c>
      <c r="CZ358" s="401">
        <v>0</v>
      </c>
      <c r="DA358" s="401">
        <v>0</v>
      </c>
      <c r="DB358" s="401">
        <v>0</v>
      </c>
      <c r="DC358" s="401">
        <v>0</v>
      </c>
      <c r="DD358" s="401">
        <v>0</v>
      </c>
      <c r="DE358" s="401">
        <v>0</v>
      </c>
      <c r="DF358" s="401">
        <v>0</v>
      </c>
      <c r="DG358" s="401">
        <v>0</v>
      </c>
      <c r="DH358" s="401">
        <v>0</v>
      </c>
      <c r="DI358" s="401">
        <v>100</v>
      </c>
      <c r="DJ358" s="401">
        <v>0</v>
      </c>
      <c r="DK358" s="401">
        <v>0</v>
      </c>
      <c r="DL358" s="401">
        <v>0</v>
      </c>
      <c r="DM358" s="401">
        <v>0</v>
      </c>
      <c r="DN358" s="401">
        <v>0</v>
      </c>
      <c r="DO358" s="401">
        <v>0</v>
      </c>
      <c r="DP358" s="401">
        <v>0</v>
      </c>
      <c r="DQ358" s="401">
        <v>0</v>
      </c>
      <c r="DR358" s="401">
        <v>1367</v>
      </c>
      <c r="DS358" s="401">
        <v>0</v>
      </c>
      <c r="DT358" s="401">
        <v>780</v>
      </c>
      <c r="DU358" s="401">
        <v>0</v>
      </c>
      <c r="DV358" s="401">
        <v>0</v>
      </c>
      <c r="DW358" s="401">
        <v>178</v>
      </c>
      <c r="DX358" s="401">
        <v>0</v>
      </c>
      <c r="DY358" s="401">
        <v>0</v>
      </c>
      <c r="DZ358" s="401">
        <v>0</v>
      </c>
      <c r="EA358" s="401">
        <v>177</v>
      </c>
      <c r="EB358" s="401">
        <v>0</v>
      </c>
      <c r="EC358" s="401">
        <v>7781</v>
      </c>
      <c r="ED358" s="401">
        <v>1931</v>
      </c>
      <c r="EE358" s="401">
        <v>177</v>
      </c>
      <c r="EF358" s="401">
        <v>0</v>
      </c>
      <c r="EG358" s="401">
        <v>177</v>
      </c>
      <c r="EH358" s="401">
        <v>0</v>
      </c>
      <c r="EI358" s="401">
        <v>427</v>
      </c>
      <c r="EJ358" s="401">
        <v>0</v>
      </c>
    </row>
    <row r="359" spans="1:140" x14ac:dyDescent="0.35">
      <c r="A359" s="398" t="s">
        <v>1792</v>
      </c>
      <c r="B359" s="401">
        <v>0</v>
      </c>
      <c r="C359" s="401">
        <v>0</v>
      </c>
      <c r="D359" s="401">
        <v>0</v>
      </c>
      <c r="E359" s="401">
        <v>0</v>
      </c>
      <c r="F359" s="401">
        <v>0</v>
      </c>
      <c r="G359" s="401">
        <v>0</v>
      </c>
      <c r="H359" s="401">
        <v>0</v>
      </c>
      <c r="I359" s="401">
        <v>0</v>
      </c>
      <c r="J359" s="401">
        <v>0</v>
      </c>
      <c r="K359" s="401">
        <v>0</v>
      </c>
      <c r="L359" s="401">
        <v>0</v>
      </c>
      <c r="M359" s="401">
        <v>0</v>
      </c>
      <c r="N359" s="401">
        <v>0</v>
      </c>
      <c r="O359" s="401">
        <v>0</v>
      </c>
      <c r="P359" s="401">
        <v>0</v>
      </c>
      <c r="Q359" s="401">
        <v>250</v>
      </c>
      <c r="R359" s="401">
        <v>0</v>
      </c>
      <c r="S359" s="401">
        <v>0</v>
      </c>
      <c r="T359" s="401">
        <v>0</v>
      </c>
      <c r="U359" s="401">
        <v>0</v>
      </c>
      <c r="V359" s="401">
        <v>0</v>
      </c>
      <c r="W359" s="401">
        <v>0</v>
      </c>
      <c r="X359" s="401">
        <v>0</v>
      </c>
      <c r="Y359" s="401">
        <v>0</v>
      </c>
      <c r="Z359" s="401">
        <v>0</v>
      </c>
      <c r="AA359" s="401">
        <v>0</v>
      </c>
      <c r="AB359" s="401">
        <v>0</v>
      </c>
      <c r="AC359" s="401">
        <v>0</v>
      </c>
      <c r="AD359" s="401">
        <v>0</v>
      </c>
      <c r="AE359" s="401">
        <v>0</v>
      </c>
      <c r="AF359" s="401">
        <v>0</v>
      </c>
      <c r="AG359" s="401">
        <v>0</v>
      </c>
      <c r="AH359" s="401">
        <v>0</v>
      </c>
      <c r="AI359" s="401">
        <v>0</v>
      </c>
      <c r="AJ359" s="401">
        <v>0</v>
      </c>
      <c r="AK359" s="401">
        <v>0</v>
      </c>
      <c r="AL359" s="401">
        <v>0</v>
      </c>
      <c r="AM359" s="401">
        <v>0</v>
      </c>
      <c r="AN359" s="401">
        <v>0</v>
      </c>
      <c r="AO359" s="401">
        <v>0</v>
      </c>
      <c r="AP359" s="401">
        <v>0</v>
      </c>
      <c r="AQ359" s="401">
        <v>0</v>
      </c>
      <c r="AR359" s="401">
        <v>180</v>
      </c>
      <c r="AS359" s="401">
        <v>0</v>
      </c>
      <c r="AT359" s="401">
        <v>0</v>
      </c>
      <c r="AU359" s="401">
        <v>0</v>
      </c>
      <c r="AV359" s="401">
        <v>0</v>
      </c>
      <c r="AW359" s="401">
        <v>0</v>
      </c>
      <c r="AX359" s="401">
        <v>0</v>
      </c>
      <c r="AY359" s="401">
        <v>0</v>
      </c>
      <c r="AZ359" s="401">
        <v>0</v>
      </c>
      <c r="BA359" s="401">
        <v>236.75</v>
      </c>
      <c r="BB359" s="401">
        <v>0</v>
      </c>
      <c r="BC359" s="401">
        <v>0</v>
      </c>
      <c r="BD359" s="401">
        <v>0</v>
      </c>
      <c r="BE359" s="401">
        <v>0</v>
      </c>
      <c r="BF359" s="401">
        <v>0</v>
      </c>
      <c r="BG359" s="401">
        <v>0</v>
      </c>
      <c r="BH359" s="401">
        <v>0</v>
      </c>
      <c r="BI359" s="401">
        <v>0</v>
      </c>
      <c r="BJ359" s="401">
        <v>0</v>
      </c>
      <c r="BK359" s="401">
        <v>0</v>
      </c>
      <c r="BL359" s="401">
        <v>0</v>
      </c>
      <c r="BM359" s="401">
        <v>0</v>
      </c>
      <c r="BN359" s="401">
        <v>0</v>
      </c>
      <c r="BO359" s="401">
        <v>0</v>
      </c>
      <c r="BP359" s="401">
        <v>0</v>
      </c>
      <c r="BQ359" s="401">
        <v>0</v>
      </c>
      <c r="BR359" s="401">
        <v>0</v>
      </c>
      <c r="BS359" s="401">
        <v>0</v>
      </c>
      <c r="BT359" s="401">
        <v>0</v>
      </c>
      <c r="BU359" s="401">
        <v>0</v>
      </c>
      <c r="BV359" s="401">
        <v>0</v>
      </c>
      <c r="BW359" s="401">
        <v>0</v>
      </c>
      <c r="BX359" s="401">
        <v>0</v>
      </c>
      <c r="BY359" s="401">
        <v>0</v>
      </c>
      <c r="BZ359" s="401">
        <v>0</v>
      </c>
      <c r="CA359" s="401">
        <v>0</v>
      </c>
      <c r="CB359" s="401">
        <v>0</v>
      </c>
      <c r="CC359" s="401">
        <v>0</v>
      </c>
      <c r="CD359" s="401">
        <v>0</v>
      </c>
      <c r="CE359" s="401">
        <v>0</v>
      </c>
      <c r="CF359" s="401">
        <v>0</v>
      </c>
      <c r="CG359" s="401">
        <v>0</v>
      </c>
      <c r="CH359" s="401">
        <v>0</v>
      </c>
      <c r="CI359" s="401">
        <v>0</v>
      </c>
      <c r="CJ359" s="401">
        <v>0</v>
      </c>
      <c r="CK359" s="401">
        <v>0</v>
      </c>
      <c r="CL359" s="401">
        <v>0</v>
      </c>
      <c r="CM359" s="401">
        <v>0</v>
      </c>
      <c r="CN359" s="401">
        <v>0</v>
      </c>
      <c r="CO359" s="401">
        <v>0</v>
      </c>
      <c r="CP359" s="401">
        <v>0</v>
      </c>
      <c r="CQ359" s="401">
        <v>0</v>
      </c>
      <c r="CR359" s="401">
        <v>0</v>
      </c>
      <c r="CS359" s="401">
        <v>0</v>
      </c>
      <c r="CT359" s="401">
        <v>0</v>
      </c>
      <c r="CU359" s="401">
        <v>0</v>
      </c>
      <c r="CV359" s="401">
        <v>0</v>
      </c>
      <c r="CW359" s="401">
        <v>0</v>
      </c>
      <c r="CX359" s="401">
        <v>0</v>
      </c>
      <c r="CY359" s="401">
        <v>0</v>
      </c>
      <c r="CZ359" s="401">
        <v>0</v>
      </c>
      <c r="DA359" s="401">
        <v>0</v>
      </c>
      <c r="DB359" s="401">
        <v>0</v>
      </c>
      <c r="DC359" s="401">
        <v>0</v>
      </c>
      <c r="DD359" s="401">
        <v>0</v>
      </c>
      <c r="DE359" s="401">
        <v>0</v>
      </c>
      <c r="DF359" s="401">
        <v>0</v>
      </c>
      <c r="DG359" s="401">
        <v>0</v>
      </c>
      <c r="DH359" s="401">
        <v>0</v>
      </c>
      <c r="DI359" s="401">
        <v>113</v>
      </c>
      <c r="DJ359" s="401">
        <v>0</v>
      </c>
      <c r="DK359" s="401">
        <v>0</v>
      </c>
      <c r="DL359" s="401">
        <v>2428.8000000000002</v>
      </c>
      <c r="DM359" s="401">
        <v>0</v>
      </c>
      <c r="DN359" s="401">
        <v>250</v>
      </c>
      <c r="DO359" s="401">
        <v>0</v>
      </c>
      <c r="DP359" s="401">
        <v>0</v>
      </c>
      <c r="DQ359" s="401">
        <v>0</v>
      </c>
      <c r="DR359" s="401">
        <v>702.5</v>
      </c>
      <c r="DS359" s="401">
        <v>1193</v>
      </c>
      <c r="DT359" s="401">
        <v>843</v>
      </c>
      <c r="DU359" s="401">
        <v>470.05</v>
      </c>
      <c r="DV359" s="401">
        <v>0</v>
      </c>
      <c r="DW359" s="401">
        <v>1376.2819999999999</v>
      </c>
      <c r="DX359" s="401">
        <v>303.245</v>
      </c>
      <c r="DY359" s="401">
        <v>264.44799999999998</v>
      </c>
      <c r="DZ359" s="401">
        <v>-34.052999999999997</v>
      </c>
      <c r="EA359" s="401">
        <v>0</v>
      </c>
      <c r="EB359" s="401">
        <v>0</v>
      </c>
      <c r="EC359" s="401">
        <v>0</v>
      </c>
      <c r="ED359" s="401">
        <v>-9157.3670000000002</v>
      </c>
      <c r="EE359" s="401">
        <v>264.44799999999998</v>
      </c>
      <c r="EF359" s="401">
        <v>-34.052999999999997</v>
      </c>
      <c r="EG359" s="401">
        <v>2500</v>
      </c>
      <c r="EH359" s="401">
        <v>250</v>
      </c>
      <c r="EI359" s="401">
        <v>3000</v>
      </c>
      <c r="EJ359" s="401">
        <v>500</v>
      </c>
    </row>
    <row r="360" spans="1:140" x14ac:dyDescent="0.35">
      <c r="A360" s="398" t="s">
        <v>2050</v>
      </c>
      <c r="B360" s="401">
        <v>0</v>
      </c>
      <c r="C360" s="401">
        <v>0</v>
      </c>
      <c r="D360" s="401">
        <v>0</v>
      </c>
      <c r="E360" s="401">
        <v>0</v>
      </c>
      <c r="F360" s="401">
        <v>0</v>
      </c>
      <c r="G360" s="401">
        <v>0</v>
      </c>
      <c r="H360" s="401">
        <v>0</v>
      </c>
      <c r="I360" s="401">
        <v>0</v>
      </c>
      <c r="J360" s="401">
        <v>0</v>
      </c>
      <c r="K360" s="401">
        <v>0</v>
      </c>
      <c r="L360" s="401">
        <v>0</v>
      </c>
      <c r="M360" s="401">
        <v>0</v>
      </c>
      <c r="N360" s="401">
        <v>0</v>
      </c>
      <c r="O360" s="401">
        <v>0</v>
      </c>
      <c r="P360" s="401">
        <v>0</v>
      </c>
      <c r="Q360" s="401">
        <v>0</v>
      </c>
      <c r="R360" s="401">
        <v>0</v>
      </c>
      <c r="S360" s="401">
        <v>0</v>
      </c>
      <c r="T360" s="401">
        <v>0</v>
      </c>
      <c r="U360" s="401">
        <v>0</v>
      </c>
      <c r="V360" s="401">
        <v>0</v>
      </c>
      <c r="W360" s="401">
        <v>0</v>
      </c>
      <c r="X360" s="401">
        <v>0</v>
      </c>
      <c r="Y360" s="401">
        <v>0</v>
      </c>
      <c r="Z360" s="401">
        <v>0</v>
      </c>
      <c r="AA360" s="401">
        <v>0</v>
      </c>
      <c r="AB360" s="401">
        <v>0</v>
      </c>
      <c r="AC360" s="401">
        <v>0</v>
      </c>
      <c r="AD360" s="401">
        <v>0</v>
      </c>
      <c r="AE360" s="401">
        <v>0</v>
      </c>
      <c r="AF360" s="401">
        <v>0</v>
      </c>
      <c r="AG360" s="401">
        <v>0</v>
      </c>
      <c r="AH360" s="401">
        <v>0</v>
      </c>
      <c r="AI360" s="401">
        <v>0</v>
      </c>
      <c r="AJ360" s="401">
        <v>0</v>
      </c>
      <c r="AK360" s="401">
        <v>0</v>
      </c>
      <c r="AL360" s="401">
        <v>0</v>
      </c>
      <c r="AM360" s="401">
        <v>0</v>
      </c>
      <c r="AN360" s="401">
        <v>0</v>
      </c>
      <c r="AO360" s="401">
        <v>0</v>
      </c>
      <c r="AP360" s="401">
        <v>0</v>
      </c>
      <c r="AQ360" s="401">
        <v>0</v>
      </c>
      <c r="AR360" s="401">
        <v>0</v>
      </c>
      <c r="AS360" s="401">
        <v>0</v>
      </c>
      <c r="AT360" s="401">
        <v>0</v>
      </c>
      <c r="AU360" s="401">
        <v>0</v>
      </c>
      <c r="AV360" s="401">
        <v>0</v>
      </c>
      <c r="AW360" s="401">
        <v>0</v>
      </c>
      <c r="AX360" s="401">
        <v>1482</v>
      </c>
      <c r="AY360" s="401">
        <v>0</v>
      </c>
      <c r="AZ360" s="401">
        <v>0</v>
      </c>
      <c r="BA360" s="401">
        <v>0</v>
      </c>
      <c r="BB360" s="401">
        <v>0</v>
      </c>
      <c r="BC360" s="401">
        <v>0</v>
      </c>
      <c r="BD360" s="401">
        <v>0</v>
      </c>
      <c r="BE360" s="401">
        <v>0</v>
      </c>
      <c r="BF360" s="401">
        <v>0</v>
      </c>
      <c r="BG360" s="401">
        <v>0</v>
      </c>
      <c r="BH360" s="401">
        <v>0</v>
      </c>
      <c r="BI360" s="401">
        <v>0</v>
      </c>
      <c r="BJ360" s="401">
        <v>0</v>
      </c>
      <c r="BK360" s="401">
        <v>0</v>
      </c>
      <c r="BL360" s="401">
        <v>0</v>
      </c>
      <c r="BM360" s="401">
        <v>0</v>
      </c>
      <c r="BN360" s="401">
        <v>0</v>
      </c>
      <c r="BO360" s="401">
        <v>0</v>
      </c>
      <c r="BP360" s="401">
        <v>0</v>
      </c>
      <c r="BQ360" s="401">
        <v>0</v>
      </c>
      <c r="BR360" s="401">
        <v>0</v>
      </c>
      <c r="BS360" s="401">
        <v>0</v>
      </c>
      <c r="BT360" s="401">
        <v>0</v>
      </c>
      <c r="BU360" s="401">
        <v>0</v>
      </c>
      <c r="BV360" s="401">
        <v>0</v>
      </c>
      <c r="BW360" s="401">
        <v>0</v>
      </c>
      <c r="BX360" s="401">
        <v>0</v>
      </c>
      <c r="BY360" s="401">
        <v>0</v>
      </c>
      <c r="BZ360" s="401">
        <v>0</v>
      </c>
      <c r="CA360" s="401">
        <v>0</v>
      </c>
      <c r="CB360" s="401">
        <v>0</v>
      </c>
      <c r="CC360" s="401">
        <v>0</v>
      </c>
      <c r="CD360" s="401">
        <v>0</v>
      </c>
      <c r="CE360" s="401">
        <v>0</v>
      </c>
      <c r="CF360" s="401">
        <v>0</v>
      </c>
      <c r="CG360" s="401">
        <v>0</v>
      </c>
      <c r="CH360" s="401">
        <v>0</v>
      </c>
      <c r="CI360" s="401">
        <v>0</v>
      </c>
      <c r="CJ360" s="401">
        <v>0</v>
      </c>
      <c r="CK360" s="401">
        <v>0</v>
      </c>
      <c r="CL360" s="401">
        <v>0</v>
      </c>
      <c r="CM360" s="401">
        <v>0</v>
      </c>
      <c r="CN360" s="401">
        <v>0</v>
      </c>
      <c r="CO360" s="401">
        <v>0</v>
      </c>
      <c r="CP360" s="401">
        <v>0</v>
      </c>
      <c r="CQ360" s="401">
        <v>0</v>
      </c>
      <c r="CR360" s="401">
        <v>0</v>
      </c>
      <c r="CS360" s="401">
        <v>0</v>
      </c>
      <c r="CT360" s="401">
        <v>0</v>
      </c>
      <c r="CU360" s="401">
        <v>0</v>
      </c>
      <c r="CV360" s="401">
        <v>0</v>
      </c>
      <c r="CW360" s="401">
        <v>0</v>
      </c>
      <c r="CX360" s="401">
        <v>0</v>
      </c>
      <c r="CY360" s="401">
        <v>0</v>
      </c>
      <c r="CZ360" s="401">
        <v>0</v>
      </c>
      <c r="DA360" s="401">
        <v>0</v>
      </c>
      <c r="DB360" s="401">
        <v>0</v>
      </c>
      <c r="DC360" s="401">
        <v>0</v>
      </c>
      <c r="DD360" s="401">
        <v>0</v>
      </c>
      <c r="DE360" s="401">
        <v>0</v>
      </c>
      <c r="DF360" s="401">
        <v>0</v>
      </c>
      <c r="DG360" s="401">
        <v>0</v>
      </c>
      <c r="DH360" s="401">
        <v>0</v>
      </c>
      <c r="DI360" s="401">
        <v>0</v>
      </c>
      <c r="DJ360" s="401">
        <v>0</v>
      </c>
      <c r="DK360" s="401">
        <v>0</v>
      </c>
      <c r="DL360" s="401">
        <v>0</v>
      </c>
      <c r="DM360" s="401">
        <v>0</v>
      </c>
      <c r="DN360" s="401">
        <v>0</v>
      </c>
      <c r="DO360" s="401">
        <v>0</v>
      </c>
      <c r="DP360" s="401">
        <v>0</v>
      </c>
      <c r="DQ360" s="401">
        <v>0</v>
      </c>
      <c r="DR360" s="401">
        <v>500</v>
      </c>
      <c r="DS360" s="401">
        <v>0</v>
      </c>
      <c r="DT360" s="401">
        <v>283</v>
      </c>
      <c r="DU360" s="401">
        <v>699</v>
      </c>
      <c r="DV360" s="401">
        <v>0</v>
      </c>
      <c r="DW360" s="401">
        <v>693</v>
      </c>
      <c r="DX360" s="401">
        <v>601</v>
      </c>
      <c r="DY360" s="401">
        <v>58</v>
      </c>
      <c r="DZ360" s="401">
        <v>-36</v>
      </c>
      <c r="EA360" s="401">
        <v>637</v>
      </c>
      <c r="EB360" s="401">
        <v>-62</v>
      </c>
      <c r="EC360" s="401">
        <v>5388</v>
      </c>
      <c r="ED360" s="401">
        <v>-1019</v>
      </c>
      <c r="EE360" s="401">
        <v>695</v>
      </c>
      <c r="EF360" s="401">
        <v>-98</v>
      </c>
      <c r="EG360" s="401">
        <v>800</v>
      </c>
      <c r="EH360" s="401">
        <v>0</v>
      </c>
      <c r="EI360" s="401">
        <v>900</v>
      </c>
      <c r="EJ360" s="401">
        <v>0</v>
      </c>
    </row>
    <row r="361" spans="1:140" x14ac:dyDescent="0.35">
      <c r="A361" s="398" t="s">
        <v>1678</v>
      </c>
      <c r="B361" s="401">
        <v>0</v>
      </c>
      <c r="C361" s="401">
        <v>0</v>
      </c>
      <c r="D361" s="401">
        <v>0</v>
      </c>
      <c r="E361" s="401">
        <v>0</v>
      </c>
      <c r="F361" s="401">
        <v>0</v>
      </c>
      <c r="G361" s="401">
        <v>0</v>
      </c>
      <c r="H361" s="401">
        <v>0</v>
      </c>
      <c r="I361" s="401">
        <v>0</v>
      </c>
      <c r="J361" s="401">
        <v>0</v>
      </c>
      <c r="K361" s="401">
        <v>0</v>
      </c>
      <c r="L361" s="401">
        <v>0</v>
      </c>
      <c r="M361" s="401">
        <v>0</v>
      </c>
      <c r="N361" s="401">
        <v>0</v>
      </c>
      <c r="O361" s="401">
        <v>0</v>
      </c>
      <c r="P361" s="401">
        <v>0</v>
      </c>
      <c r="Q361" s="401">
        <v>0</v>
      </c>
      <c r="R361" s="401">
        <v>0</v>
      </c>
      <c r="S361" s="401">
        <v>0</v>
      </c>
      <c r="T361" s="401">
        <v>0</v>
      </c>
      <c r="U361" s="401">
        <v>0</v>
      </c>
      <c r="V361" s="401">
        <v>0</v>
      </c>
      <c r="W361" s="401">
        <v>0</v>
      </c>
      <c r="X361" s="401">
        <v>0</v>
      </c>
      <c r="Y361" s="401">
        <v>0</v>
      </c>
      <c r="Z361" s="401">
        <v>0</v>
      </c>
      <c r="AA361" s="401">
        <v>0</v>
      </c>
      <c r="AB361" s="401">
        <v>0</v>
      </c>
      <c r="AC361" s="401">
        <v>0</v>
      </c>
      <c r="AD361" s="401">
        <v>0</v>
      </c>
      <c r="AE361" s="401">
        <v>0</v>
      </c>
      <c r="AF361" s="401">
        <v>0</v>
      </c>
      <c r="AG361" s="401">
        <v>0</v>
      </c>
      <c r="AH361" s="401">
        <v>0</v>
      </c>
      <c r="AI361" s="401">
        <v>0</v>
      </c>
      <c r="AJ361" s="401">
        <v>0</v>
      </c>
      <c r="AK361" s="401">
        <v>0</v>
      </c>
      <c r="AL361" s="401">
        <v>0</v>
      </c>
      <c r="AM361" s="401">
        <v>0</v>
      </c>
      <c r="AN361" s="401">
        <v>0</v>
      </c>
      <c r="AO361" s="401">
        <v>0</v>
      </c>
      <c r="AP361" s="401">
        <v>0</v>
      </c>
      <c r="AQ361" s="401">
        <v>0</v>
      </c>
      <c r="AR361" s="401">
        <v>0</v>
      </c>
      <c r="AS361" s="401">
        <v>0</v>
      </c>
      <c r="AT361" s="401">
        <v>0</v>
      </c>
      <c r="AU361" s="401">
        <v>0</v>
      </c>
      <c r="AV361" s="401">
        <v>0</v>
      </c>
      <c r="AW361" s="401">
        <v>0</v>
      </c>
      <c r="AX361" s="401">
        <v>0</v>
      </c>
      <c r="AY361" s="401">
        <v>0</v>
      </c>
      <c r="AZ361" s="401">
        <v>0</v>
      </c>
      <c r="BA361" s="401">
        <v>0</v>
      </c>
      <c r="BB361" s="401">
        <v>0</v>
      </c>
      <c r="BC361" s="401">
        <v>0</v>
      </c>
      <c r="BD361" s="401">
        <v>0</v>
      </c>
      <c r="BE361" s="401">
        <v>0</v>
      </c>
      <c r="BF361" s="401">
        <v>0</v>
      </c>
      <c r="BG361" s="401">
        <v>0</v>
      </c>
      <c r="BH361" s="401">
        <v>0</v>
      </c>
      <c r="BI361" s="401">
        <v>0</v>
      </c>
      <c r="BJ361" s="401">
        <v>0</v>
      </c>
      <c r="BK361" s="401">
        <v>0</v>
      </c>
      <c r="BL361" s="401">
        <v>0</v>
      </c>
      <c r="BM361" s="401">
        <v>0</v>
      </c>
      <c r="BN361" s="401">
        <v>0</v>
      </c>
      <c r="BO361" s="401">
        <v>0</v>
      </c>
      <c r="BP361" s="401">
        <v>0</v>
      </c>
      <c r="BQ361" s="401">
        <v>0</v>
      </c>
      <c r="BR361" s="401">
        <v>0</v>
      </c>
      <c r="BS361" s="401">
        <v>0</v>
      </c>
      <c r="BT361" s="401">
        <v>0</v>
      </c>
      <c r="BU361" s="401">
        <v>0</v>
      </c>
      <c r="BV361" s="401">
        <v>0</v>
      </c>
      <c r="BW361" s="401">
        <v>0</v>
      </c>
      <c r="BX361" s="401">
        <v>0</v>
      </c>
      <c r="BY361" s="401">
        <v>0</v>
      </c>
      <c r="BZ361" s="401">
        <v>0</v>
      </c>
      <c r="CA361" s="401">
        <v>0</v>
      </c>
      <c r="CB361" s="401">
        <v>0</v>
      </c>
      <c r="CC361" s="401">
        <v>0</v>
      </c>
      <c r="CD361" s="401">
        <v>0</v>
      </c>
      <c r="CE361" s="401">
        <v>0</v>
      </c>
      <c r="CF361" s="401">
        <v>0</v>
      </c>
      <c r="CG361" s="401">
        <v>0</v>
      </c>
      <c r="CH361" s="401">
        <v>0</v>
      </c>
      <c r="CI361" s="401">
        <v>0</v>
      </c>
      <c r="CJ361" s="401">
        <v>0</v>
      </c>
      <c r="CK361" s="401">
        <v>0</v>
      </c>
      <c r="CL361" s="401">
        <v>0</v>
      </c>
      <c r="CM361" s="401">
        <v>0</v>
      </c>
      <c r="CN361" s="401">
        <v>0</v>
      </c>
      <c r="CO361" s="401">
        <v>0</v>
      </c>
      <c r="CP361" s="401">
        <v>0</v>
      </c>
      <c r="CQ361" s="401">
        <v>0</v>
      </c>
      <c r="CR361" s="401">
        <v>0</v>
      </c>
      <c r="CS361" s="401">
        <v>0</v>
      </c>
      <c r="CT361" s="401">
        <v>0</v>
      </c>
      <c r="CU361" s="401">
        <v>0</v>
      </c>
      <c r="CV361" s="401">
        <v>0</v>
      </c>
      <c r="CW361" s="401">
        <v>0</v>
      </c>
      <c r="CX361" s="401">
        <v>0</v>
      </c>
      <c r="CY361" s="401">
        <v>0</v>
      </c>
      <c r="CZ361" s="401">
        <v>0</v>
      </c>
      <c r="DA361" s="401">
        <v>0</v>
      </c>
      <c r="DB361" s="401">
        <v>0</v>
      </c>
      <c r="DC361" s="401">
        <v>0</v>
      </c>
      <c r="DD361" s="401">
        <v>0</v>
      </c>
      <c r="DE361" s="401">
        <v>0</v>
      </c>
      <c r="DF361" s="401">
        <v>0</v>
      </c>
      <c r="DG361" s="401">
        <v>0</v>
      </c>
      <c r="DH361" s="401">
        <v>0</v>
      </c>
      <c r="DI361" s="401">
        <v>560</v>
      </c>
      <c r="DJ361" s="401">
        <v>0</v>
      </c>
      <c r="DK361" s="401">
        <v>0</v>
      </c>
      <c r="DL361" s="401">
        <v>0</v>
      </c>
      <c r="DM361" s="401">
        <v>0</v>
      </c>
      <c r="DN361" s="401">
        <v>0</v>
      </c>
      <c r="DO361" s="401">
        <v>0</v>
      </c>
      <c r="DP361" s="401">
        <v>0</v>
      </c>
      <c r="DQ361" s="401">
        <v>0</v>
      </c>
      <c r="DR361" s="401">
        <v>500</v>
      </c>
      <c r="DS361" s="401">
        <v>0</v>
      </c>
      <c r="DT361" s="401">
        <v>60</v>
      </c>
      <c r="DU361" s="401">
        <v>0</v>
      </c>
      <c r="DV361" s="401">
        <v>0</v>
      </c>
      <c r="DW361" s="401">
        <v>0</v>
      </c>
      <c r="DX361" s="401">
        <v>0</v>
      </c>
      <c r="DY361" s="401">
        <v>0</v>
      </c>
      <c r="DZ361" s="401">
        <v>0</v>
      </c>
      <c r="EA361" s="401">
        <v>0</v>
      </c>
      <c r="EB361" s="401">
        <v>0</v>
      </c>
      <c r="EC361" s="401">
        <v>2000</v>
      </c>
      <c r="ED361" s="401">
        <v>500</v>
      </c>
      <c r="EE361" s="401">
        <v>0</v>
      </c>
      <c r="EF361" s="401">
        <v>0</v>
      </c>
      <c r="EG361" s="401">
        <v>0</v>
      </c>
      <c r="EH361" s="401">
        <v>0</v>
      </c>
      <c r="EI361" s="401">
        <v>2000</v>
      </c>
      <c r="EJ361" s="401">
        <v>0</v>
      </c>
    </row>
    <row r="362" spans="1:140" x14ac:dyDescent="0.35">
      <c r="A362" s="398" t="s">
        <v>1897</v>
      </c>
      <c r="B362" s="401">
        <v>0</v>
      </c>
      <c r="C362" s="401">
        <v>0</v>
      </c>
      <c r="D362" s="401">
        <v>0</v>
      </c>
      <c r="E362" s="401">
        <v>0</v>
      </c>
      <c r="F362" s="401">
        <v>0</v>
      </c>
      <c r="G362" s="401">
        <v>0</v>
      </c>
      <c r="H362" s="401">
        <v>0</v>
      </c>
      <c r="I362" s="401">
        <v>0</v>
      </c>
      <c r="J362" s="401">
        <v>0</v>
      </c>
      <c r="K362" s="401">
        <v>0</v>
      </c>
      <c r="L362" s="401">
        <v>0</v>
      </c>
      <c r="M362" s="401">
        <v>0</v>
      </c>
      <c r="N362" s="401">
        <v>0</v>
      </c>
      <c r="O362" s="401">
        <v>0</v>
      </c>
      <c r="P362" s="401">
        <v>0</v>
      </c>
      <c r="Q362" s="401">
        <v>0</v>
      </c>
      <c r="R362" s="401">
        <v>0</v>
      </c>
      <c r="S362" s="401">
        <v>0</v>
      </c>
      <c r="T362" s="401">
        <v>0</v>
      </c>
      <c r="U362" s="401">
        <v>0</v>
      </c>
      <c r="V362" s="401">
        <v>0</v>
      </c>
      <c r="W362" s="401">
        <v>0</v>
      </c>
      <c r="X362" s="401">
        <v>0</v>
      </c>
      <c r="Y362" s="401">
        <v>0</v>
      </c>
      <c r="Z362" s="401">
        <v>0</v>
      </c>
      <c r="AA362" s="401">
        <v>0</v>
      </c>
      <c r="AB362" s="401">
        <v>0</v>
      </c>
      <c r="AC362" s="401">
        <v>0</v>
      </c>
      <c r="AD362" s="401">
        <v>0</v>
      </c>
      <c r="AE362" s="401">
        <v>0</v>
      </c>
      <c r="AF362" s="401">
        <v>0</v>
      </c>
      <c r="AG362" s="401">
        <v>0</v>
      </c>
      <c r="AH362" s="401">
        <v>0</v>
      </c>
      <c r="AI362" s="401">
        <v>0</v>
      </c>
      <c r="AJ362" s="401">
        <v>0</v>
      </c>
      <c r="AK362" s="401">
        <v>0</v>
      </c>
      <c r="AL362" s="401">
        <v>0</v>
      </c>
      <c r="AM362" s="401">
        <v>0</v>
      </c>
      <c r="AN362" s="401">
        <v>0</v>
      </c>
      <c r="AO362" s="401">
        <v>0</v>
      </c>
      <c r="AP362" s="401">
        <v>0</v>
      </c>
      <c r="AQ362" s="401">
        <v>0</v>
      </c>
      <c r="AR362" s="401">
        <v>178</v>
      </c>
      <c r="AS362" s="401">
        <v>0</v>
      </c>
      <c r="AT362" s="401">
        <v>0</v>
      </c>
      <c r="AU362" s="401">
        <v>0</v>
      </c>
      <c r="AV362" s="401">
        <v>0</v>
      </c>
      <c r="AW362" s="401">
        <v>0</v>
      </c>
      <c r="AX362" s="401">
        <v>540</v>
      </c>
      <c r="AY362" s="401">
        <v>0</v>
      </c>
      <c r="AZ362" s="401">
        <v>0</v>
      </c>
      <c r="BA362" s="401">
        <v>0</v>
      </c>
      <c r="BB362" s="401">
        <v>0</v>
      </c>
      <c r="BC362" s="401">
        <v>0</v>
      </c>
      <c r="BD362" s="401">
        <v>0</v>
      </c>
      <c r="BE362" s="401">
        <v>0</v>
      </c>
      <c r="BF362" s="401">
        <v>0</v>
      </c>
      <c r="BG362" s="401">
        <v>0</v>
      </c>
      <c r="BH362" s="401">
        <v>0</v>
      </c>
      <c r="BI362" s="401">
        <v>0</v>
      </c>
      <c r="BJ362" s="401">
        <v>0</v>
      </c>
      <c r="BK362" s="401">
        <v>0</v>
      </c>
      <c r="BL362" s="401">
        <v>0</v>
      </c>
      <c r="BM362" s="401">
        <v>0</v>
      </c>
      <c r="BN362" s="401">
        <v>0</v>
      </c>
      <c r="BO362" s="401">
        <v>0</v>
      </c>
      <c r="BP362" s="401">
        <v>0</v>
      </c>
      <c r="BQ362" s="401">
        <v>0</v>
      </c>
      <c r="BR362" s="401">
        <v>0</v>
      </c>
      <c r="BS362" s="401">
        <v>0</v>
      </c>
      <c r="BT362" s="401">
        <v>0</v>
      </c>
      <c r="BU362" s="401">
        <v>0</v>
      </c>
      <c r="BV362" s="401">
        <v>0</v>
      </c>
      <c r="BW362" s="401">
        <v>0</v>
      </c>
      <c r="BX362" s="401">
        <v>0</v>
      </c>
      <c r="BY362" s="401">
        <v>0</v>
      </c>
      <c r="BZ362" s="401">
        <v>0</v>
      </c>
      <c r="CA362" s="401">
        <v>0</v>
      </c>
      <c r="CB362" s="401">
        <v>0</v>
      </c>
      <c r="CC362" s="401">
        <v>0</v>
      </c>
      <c r="CD362" s="401">
        <v>0</v>
      </c>
      <c r="CE362" s="401">
        <v>0</v>
      </c>
      <c r="CF362" s="401">
        <v>0</v>
      </c>
      <c r="CG362" s="401">
        <v>0</v>
      </c>
      <c r="CH362" s="401">
        <v>0</v>
      </c>
      <c r="CI362" s="401">
        <v>0</v>
      </c>
      <c r="CJ362" s="401">
        <v>0</v>
      </c>
      <c r="CK362" s="401">
        <v>0</v>
      </c>
      <c r="CL362" s="401">
        <v>0</v>
      </c>
      <c r="CM362" s="401">
        <v>0</v>
      </c>
      <c r="CN362" s="401">
        <v>0</v>
      </c>
      <c r="CO362" s="401">
        <v>0</v>
      </c>
      <c r="CP362" s="401">
        <v>0</v>
      </c>
      <c r="CQ362" s="401">
        <v>0</v>
      </c>
      <c r="CR362" s="401">
        <v>0</v>
      </c>
      <c r="CS362" s="401">
        <v>0</v>
      </c>
      <c r="CT362" s="401">
        <v>0</v>
      </c>
      <c r="CU362" s="401">
        <v>0</v>
      </c>
      <c r="CV362" s="401">
        <v>0</v>
      </c>
      <c r="CW362" s="401">
        <v>0</v>
      </c>
      <c r="CX362" s="401">
        <v>0</v>
      </c>
      <c r="CY362" s="401">
        <v>0</v>
      </c>
      <c r="CZ362" s="401">
        <v>0</v>
      </c>
      <c r="DA362" s="401">
        <v>0</v>
      </c>
      <c r="DB362" s="401">
        <v>0</v>
      </c>
      <c r="DC362" s="401">
        <v>0</v>
      </c>
      <c r="DD362" s="401">
        <v>0</v>
      </c>
      <c r="DE362" s="401">
        <v>0</v>
      </c>
      <c r="DF362" s="401">
        <v>0</v>
      </c>
      <c r="DG362" s="401">
        <v>0</v>
      </c>
      <c r="DH362" s="401">
        <v>0</v>
      </c>
      <c r="DI362" s="401">
        <v>210</v>
      </c>
      <c r="DJ362" s="401">
        <v>0</v>
      </c>
      <c r="DK362" s="401">
        <v>0</v>
      </c>
      <c r="DL362" s="401">
        <v>0</v>
      </c>
      <c r="DM362" s="401">
        <v>0</v>
      </c>
      <c r="DN362" s="401">
        <v>0</v>
      </c>
      <c r="DO362" s="401">
        <v>0</v>
      </c>
      <c r="DP362" s="401">
        <v>0</v>
      </c>
      <c r="DQ362" s="401">
        <v>0</v>
      </c>
      <c r="DR362" s="401">
        <v>760</v>
      </c>
      <c r="DS362" s="401">
        <v>0</v>
      </c>
      <c r="DT362" s="401">
        <v>168</v>
      </c>
      <c r="DU362" s="401">
        <v>0</v>
      </c>
      <c r="DV362" s="401">
        <v>0</v>
      </c>
      <c r="DW362" s="401">
        <v>1201</v>
      </c>
      <c r="DX362" s="401">
        <v>-29</v>
      </c>
      <c r="DY362" s="401">
        <v>0</v>
      </c>
      <c r="DZ362" s="401">
        <v>0</v>
      </c>
      <c r="EA362" s="401">
        <v>0</v>
      </c>
      <c r="EB362" s="401">
        <v>0</v>
      </c>
      <c r="EC362" s="401">
        <v>12341</v>
      </c>
      <c r="ED362" s="401">
        <v>288</v>
      </c>
      <c r="EE362" s="401">
        <v>0</v>
      </c>
      <c r="EF362" s="401">
        <v>0</v>
      </c>
      <c r="EG362" s="401">
        <v>0</v>
      </c>
      <c r="EH362" s="401">
        <v>0</v>
      </c>
      <c r="EI362" s="401">
        <v>0</v>
      </c>
      <c r="EJ362" s="401">
        <v>0</v>
      </c>
    </row>
    <row r="363" spans="1:140" x14ac:dyDescent="0.35">
      <c r="A363" s="398" t="s">
        <v>1559</v>
      </c>
      <c r="B363" s="401">
        <v>0</v>
      </c>
      <c r="C363" s="401">
        <v>0</v>
      </c>
      <c r="D363" s="401">
        <v>0</v>
      </c>
      <c r="E363" s="401">
        <v>0</v>
      </c>
      <c r="F363" s="401">
        <v>0</v>
      </c>
      <c r="G363" s="401">
        <v>0</v>
      </c>
      <c r="H363" s="401">
        <v>0</v>
      </c>
      <c r="I363" s="401">
        <v>0</v>
      </c>
      <c r="J363" s="401">
        <v>0</v>
      </c>
      <c r="K363" s="401">
        <v>0</v>
      </c>
      <c r="L363" s="401">
        <v>0</v>
      </c>
      <c r="M363" s="401">
        <v>0</v>
      </c>
      <c r="N363" s="401">
        <v>0</v>
      </c>
      <c r="O363" s="401">
        <v>0</v>
      </c>
      <c r="P363" s="401">
        <v>0</v>
      </c>
      <c r="Q363" s="401">
        <v>0</v>
      </c>
      <c r="R363" s="401">
        <v>0</v>
      </c>
      <c r="S363" s="401">
        <v>0</v>
      </c>
      <c r="T363" s="401">
        <v>0</v>
      </c>
      <c r="U363" s="401">
        <v>0</v>
      </c>
      <c r="V363" s="401">
        <v>0</v>
      </c>
      <c r="W363" s="401">
        <v>0</v>
      </c>
      <c r="X363" s="401">
        <v>0</v>
      </c>
      <c r="Y363" s="401">
        <v>0</v>
      </c>
      <c r="Z363" s="401">
        <v>0</v>
      </c>
      <c r="AA363" s="401">
        <v>0</v>
      </c>
      <c r="AB363" s="401">
        <v>0</v>
      </c>
      <c r="AC363" s="401">
        <v>0</v>
      </c>
      <c r="AD363" s="401">
        <v>0</v>
      </c>
      <c r="AE363" s="401">
        <v>0</v>
      </c>
      <c r="AF363" s="401">
        <v>0</v>
      </c>
      <c r="AG363" s="401">
        <v>0</v>
      </c>
      <c r="AH363" s="401">
        <v>0</v>
      </c>
      <c r="AI363" s="401">
        <v>0</v>
      </c>
      <c r="AJ363" s="401">
        <v>0</v>
      </c>
      <c r="AK363" s="401">
        <v>0</v>
      </c>
      <c r="AL363" s="401">
        <v>0</v>
      </c>
      <c r="AM363" s="401">
        <v>0</v>
      </c>
      <c r="AN363" s="401">
        <v>0</v>
      </c>
      <c r="AO363" s="401">
        <v>0</v>
      </c>
      <c r="AP363" s="401">
        <v>0</v>
      </c>
      <c r="AQ363" s="401">
        <v>0</v>
      </c>
      <c r="AR363" s="401">
        <v>0</v>
      </c>
      <c r="AS363" s="401">
        <v>0</v>
      </c>
      <c r="AT363" s="401">
        <v>0</v>
      </c>
      <c r="AU363" s="401">
        <v>0</v>
      </c>
      <c r="AV363" s="401">
        <v>0</v>
      </c>
      <c r="AW363" s="401">
        <v>0</v>
      </c>
      <c r="AX363" s="401">
        <v>192</v>
      </c>
      <c r="AY363" s="401">
        <v>0</v>
      </c>
      <c r="AZ363" s="401">
        <v>0</v>
      </c>
      <c r="BA363" s="401">
        <v>91</v>
      </c>
      <c r="BB363" s="401">
        <v>0</v>
      </c>
      <c r="BC363" s="401">
        <v>0</v>
      </c>
      <c r="BD363" s="401">
        <v>0</v>
      </c>
      <c r="BE363" s="401">
        <v>0</v>
      </c>
      <c r="BF363" s="401">
        <v>0</v>
      </c>
      <c r="BG363" s="401">
        <v>0</v>
      </c>
      <c r="BH363" s="401">
        <v>0</v>
      </c>
      <c r="BI363" s="401">
        <v>0</v>
      </c>
      <c r="BJ363" s="401">
        <v>0</v>
      </c>
      <c r="BK363" s="401">
        <v>0</v>
      </c>
      <c r="BL363" s="401">
        <v>0</v>
      </c>
      <c r="BM363" s="401">
        <v>0</v>
      </c>
      <c r="BN363" s="401">
        <v>0</v>
      </c>
      <c r="BO363" s="401">
        <v>0</v>
      </c>
      <c r="BP363" s="401">
        <v>0</v>
      </c>
      <c r="BQ363" s="401">
        <v>0</v>
      </c>
      <c r="BR363" s="401">
        <v>0</v>
      </c>
      <c r="BS363" s="401">
        <v>0</v>
      </c>
      <c r="BT363" s="401">
        <v>0</v>
      </c>
      <c r="BU363" s="401">
        <v>0</v>
      </c>
      <c r="BV363" s="401">
        <v>0</v>
      </c>
      <c r="BW363" s="401">
        <v>0</v>
      </c>
      <c r="BX363" s="401">
        <v>0</v>
      </c>
      <c r="BY363" s="401">
        <v>0</v>
      </c>
      <c r="BZ363" s="401">
        <v>0</v>
      </c>
      <c r="CA363" s="401">
        <v>0</v>
      </c>
      <c r="CB363" s="401">
        <v>0</v>
      </c>
      <c r="CC363" s="401">
        <v>0</v>
      </c>
      <c r="CD363" s="401">
        <v>0</v>
      </c>
      <c r="CE363" s="401">
        <v>0</v>
      </c>
      <c r="CF363" s="401">
        <v>0</v>
      </c>
      <c r="CG363" s="401">
        <v>0</v>
      </c>
      <c r="CH363" s="401">
        <v>0</v>
      </c>
      <c r="CI363" s="401">
        <v>0</v>
      </c>
      <c r="CJ363" s="401">
        <v>0</v>
      </c>
      <c r="CK363" s="401">
        <v>0</v>
      </c>
      <c r="CL363" s="401">
        <v>0</v>
      </c>
      <c r="CM363" s="401">
        <v>0</v>
      </c>
      <c r="CN363" s="401">
        <v>0</v>
      </c>
      <c r="CO363" s="401">
        <v>0</v>
      </c>
      <c r="CP363" s="401">
        <v>0</v>
      </c>
      <c r="CQ363" s="401">
        <v>0</v>
      </c>
      <c r="CR363" s="401">
        <v>0</v>
      </c>
      <c r="CS363" s="401">
        <v>0</v>
      </c>
      <c r="CT363" s="401">
        <v>0</v>
      </c>
      <c r="CU363" s="401">
        <v>0</v>
      </c>
      <c r="CV363" s="401">
        <v>0</v>
      </c>
      <c r="CW363" s="401">
        <v>0</v>
      </c>
      <c r="CX363" s="401">
        <v>0</v>
      </c>
      <c r="CY363" s="401">
        <v>0</v>
      </c>
      <c r="CZ363" s="401">
        <v>0</v>
      </c>
      <c r="DA363" s="401">
        <v>0</v>
      </c>
      <c r="DB363" s="401">
        <v>0</v>
      </c>
      <c r="DC363" s="401">
        <v>0</v>
      </c>
      <c r="DD363" s="401">
        <v>0</v>
      </c>
      <c r="DE363" s="401">
        <v>0</v>
      </c>
      <c r="DF363" s="401">
        <v>0</v>
      </c>
      <c r="DG363" s="401">
        <v>0</v>
      </c>
      <c r="DH363" s="401">
        <v>0</v>
      </c>
      <c r="DI363" s="401">
        <v>536</v>
      </c>
      <c r="DJ363" s="401">
        <v>0</v>
      </c>
      <c r="DK363" s="401">
        <v>0</v>
      </c>
      <c r="DL363" s="401">
        <v>0</v>
      </c>
      <c r="DM363" s="401">
        <v>0</v>
      </c>
      <c r="DN363" s="401">
        <v>0</v>
      </c>
      <c r="DO363" s="401">
        <v>0</v>
      </c>
      <c r="DP363" s="401">
        <v>0</v>
      </c>
      <c r="DQ363" s="401">
        <v>0</v>
      </c>
      <c r="DR363" s="401">
        <v>602</v>
      </c>
      <c r="DS363" s="401">
        <v>98</v>
      </c>
      <c r="DT363" s="401">
        <v>119</v>
      </c>
      <c r="DU363" s="401">
        <v>0</v>
      </c>
      <c r="DV363" s="401">
        <v>0</v>
      </c>
      <c r="DW363" s="401">
        <v>1000</v>
      </c>
      <c r="DX363" s="401">
        <v>0</v>
      </c>
      <c r="DY363" s="401">
        <v>0</v>
      </c>
      <c r="DZ363" s="401">
        <v>0</v>
      </c>
      <c r="EA363" s="401">
        <v>0</v>
      </c>
      <c r="EB363" s="401">
        <v>0</v>
      </c>
      <c r="EC363" s="401">
        <v>4000</v>
      </c>
      <c r="ED363" s="401">
        <v>0</v>
      </c>
      <c r="EE363" s="401">
        <v>0</v>
      </c>
      <c r="EF363" s="401">
        <v>0</v>
      </c>
      <c r="EG363" s="401">
        <v>0</v>
      </c>
      <c r="EH363" s="401">
        <v>0</v>
      </c>
      <c r="EI363" s="401">
        <v>800</v>
      </c>
      <c r="EJ363" s="401">
        <v>0</v>
      </c>
    </row>
    <row r="364" spans="1:140" x14ac:dyDescent="0.35">
      <c r="A364" s="398" t="s">
        <v>2233</v>
      </c>
      <c r="B364" s="401">
        <v>0</v>
      </c>
      <c r="C364" s="401">
        <v>0</v>
      </c>
      <c r="D364" s="401">
        <v>0</v>
      </c>
      <c r="E364" s="401">
        <v>0</v>
      </c>
      <c r="F364" s="401">
        <v>0</v>
      </c>
      <c r="G364" s="401">
        <v>0</v>
      </c>
      <c r="H364" s="401">
        <v>0</v>
      </c>
      <c r="I364" s="401">
        <v>0</v>
      </c>
      <c r="J364" s="401">
        <v>0</v>
      </c>
      <c r="K364" s="401">
        <v>0</v>
      </c>
      <c r="L364" s="401">
        <v>0</v>
      </c>
      <c r="M364" s="401">
        <v>0</v>
      </c>
      <c r="N364" s="401">
        <v>0</v>
      </c>
      <c r="O364" s="401">
        <v>0</v>
      </c>
      <c r="P364" s="401">
        <v>0</v>
      </c>
      <c r="Q364" s="401">
        <v>0</v>
      </c>
      <c r="R364" s="401">
        <v>0</v>
      </c>
      <c r="S364" s="401">
        <v>0</v>
      </c>
      <c r="T364" s="401">
        <v>0</v>
      </c>
      <c r="U364" s="401">
        <v>0</v>
      </c>
      <c r="V364" s="401">
        <v>0</v>
      </c>
      <c r="W364" s="401">
        <v>0</v>
      </c>
      <c r="X364" s="401">
        <v>0</v>
      </c>
      <c r="Y364" s="401">
        <v>0</v>
      </c>
      <c r="Z364" s="401">
        <v>0</v>
      </c>
      <c r="AA364" s="401">
        <v>0</v>
      </c>
      <c r="AB364" s="401">
        <v>0</v>
      </c>
      <c r="AC364" s="401">
        <v>0</v>
      </c>
      <c r="AD364" s="401">
        <v>0</v>
      </c>
      <c r="AE364" s="401">
        <v>0</v>
      </c>
      <c r="AF364" s="401">
        <v>0</v>
      </c>
      <c r="AG364" s="401">
        <v>0</v>
      </c>
      <c r="AH364" s="401">
        <v>0</v>
      </c>
      <c r="AI364" s="401">
        <v>0</v>
      </c>
      <c r="AJ364" s="401">
        <v>0</v>
      </c>
      <c r="AK364" s="401">
        <v>0</v>
      </c>
      <c r="AL364" s="401">
        <v>0</v>
      </c>
      <c r="AM364" s="401">
        <v>0</v>
      </c>
      <c r="AN364" s="401">
        <v>0</v>
      </c>
      <c r="AO364" s="401">
        <v>0</v>
      </c>
      <c r="AP364" s="401">
        <v>0</v>
      </c>
      <c r="AQ364" s="401">
        <v>0</v>
      </c>
      <c r="AR364" s="401">
        <v>0</v>
      </c>
      <c r="AS364" s="401">
        <v>0</v>
      </c>
      <c r="AT364" s="401">
        <v>0</v>
      </c>
      <c r="AU364" s="401">
        <v>0</v>
      </c>
      <c r="AV364" s="401">
        <v>0</v>
      </c>
      <c r="AW364" s="401">
        <v>0</v>
      </c>
      <c r="AX364" s="401">
        <v>606</v>
      </c>
      <c r="AY364" s="401">
        <v>0</v>
      </c>
      <c r="AZ364" s="401">
        <v>0</v>
      </c>
      <c r="BA364" s="401">
        <v>0</v>
      </c>
      <c r="BB364" s="401">
        <v>0</v>
      </c>
      <c r="BC364" s="401">
        <v>0</v>
      </c>
      <c r="BD364" s="401">
        <v>0</v>
      </c>
      <c r="BE364" s="401">
        <v>0</v>
      </c>
      <c r="BF364" s="401">
        <v>0</v>
      </c>
      <c r="BG364" s="401">
        <v>0</v>
      </c>
      <c r="BH364" s="401">
        <v>0</v>
      </c>
      <c r="BI364" s="401">
        <v>0</v>
      </c>
      <c r="BJ364" s="401">
        <v>0</v>
      </c>
      <c r="BK364" s="401">
        <v>0</v>
      </c>
      <c r="BL364" s="401">
        <v>0</v>
      </c>
      <c r="BM364" s="401">
        <v>0</v>
      </c>
      <c r="BN364" s="401">
        <v>0</v>
      </c>
      <c r="BO364" s="401">
        <v>0</v>
      </c>
      <c r="BP364" s="401">
        <v>0</v>
      </c>
      <c r="BQ364" s="401">
        <v>0</v>
      </c>
      <c r="BR364" s="401">
        <v>0</v>
      </c>
      <c r="BS364" s="401">
        <v>0</v>
      </c>
      <c r="BT364" s="401">
        <v>0</v>
      </c>
      <c r="BU364" s="401">
        <v>0</v>
      </c>
      <c r="BV364" s="401">
        <v>0</v>
      </c>
      <c r="BW364" s="401">
        <v>0</v>
      </c>
      <c r="BX364" s="401">
        <v>0</v>
      </c>
      <c r="BY364" s="401">
        <v>0</v>
      </c>
      <c r="BZ364" s="401">
        <v>0</v>
      </c>
      <c r="CA364" s="401">
        <v>0</v>
      </c>
      <c r="CB364" s="401">
        <v>0</v>
      </c>
      <c r="CC364" s="401">
        <v>0</v>
      </c>
      <c r="CD364" s="401">
        <v>0</v>
      </c>
      <c r="CE364" s="401">
        <v>0</v>
      </c>
      <c r="CF364" s="401">
        <v>0</v>
      </c>
      <c r="CG364" s="401">
        <v>0</v>
      </c>
      <c r="CH364" s="401">
        <v>0</v>
      </c>
      <c r="CI364" s="401">
        <v>0</v>
      </c>
      <c r="CJ364" s="401">
        <v>0</v>
      </c>
      <c r="CK364" s="401">
        <v>0</v>
      </c>
      <c r="CL364" s="401">
        <v>0</v>
      </c>
      <c r="CM364" s="401">
        <v>0</v>
      </c>
      <c r="CN364" s="401">
        <v>0</v>
      </c>
      <c r="CO364" s="401">
        <v>0</v>
      </c>
      <c r="CP364" s="401">
        <v>0</v>
      </c>
      <c r="CQ364" s="401">
        <v>0</v>
      </c>
      <c r="CR364" s="401">
        <v>0</v>
      </c>
      <c r="CS364" s="401">
        <v>0</v>
      </c>
      <c r="CT364" s="401">
        <v>0</v>
      </c>
      <c r="CU364" s="401">
        <v>0</v>
      </c>
      <c r="CV364" s="401">
        <v>0</v>
      </c>
      <c r="CW364" s="401">
        <v>0</v>
      </c>
      <c r="CX364" s="401">
        <v>0</v>
      </c>
      <c r="CY364" s="401">
        <v>0</v>
      </c>
      <c r="CZ364" s="401">
        <v>0</v>
      </c>
      <c r="DA364" s="401">
        <v>0</v>
      </c>
      <c r="DB364" s="401">
        <v>0</v>
      </c>
      <c r="DC364" s="401">
        <v>0</v>
      </c>
      <c r="DD364" s="401">
        <v>0</v>
      </c>
      <c r="DE364" s="401">
        <v>0</v>
      </c>
      <c r="DF364" s="401">
        <v>0</v>
      </c>
      <c r="DG364" s="401">
        <v>0</v>
      </c>
      <c r="DH364" s="401">
        <v>0</v>
      </c>
      <c r="DI364" s="401">
        <v>0</v>
      </c>
      <c r="DJ364" s="401">
        <v>0</v>
      </c>
      <c r="DK364" s="401">
        <v>0</v>
      </c>
      <c r="DL364" s="401">
        <v>0</v>
      </c>
      <c r="DM364" s="401">
        <v>0</v>
      </c>
      <c r="DN364" s="401">
        <v>0</v>
      </c>
      <c r="DO364" s="401">
        <v>0</v>
      </c>
      <c r="DP364" s="401">
        <v>0</v>
      </c>
      <c r="DQ364" s="401">
        <v>0</v>
      </c>
      <c r="DR364" s="401">
        <v>400</v>
      </c>
      <c r="DS364" s="401">
        <v>0</v>
      </c>
      <c r="DT364" s="401">
        <v>206</v>
      </c>
      <c r="DU364" s="401">
        <v>0</v>
      </c>
      <c r="DV364" s="401">
        <v>0</v>
      </c>
      <c r="DW364" s="401">
        <v>0</v>
      </c>
      <c r="DX364" s="401">
        <v>0</v>
      </c>
      <c r="DY364" s="401">
        <v>0</v>
      </c>
      <c r="DZ364" s="401">
        <v>0</v>
      </c>
      <c r="EA364" s="401">
        <v>0</v>
      </c>
      <c r="EB364" s="401">
        <v>0</v>
      </c>
      <c r="EC364" s="401">
        <v>5500</v>
      </c>
      <c r="ED364" s="401">
        <v>1600</v>
      </c>
      <c r="EE364" s="401">
        <v>0</v>
      </c>
      <c r="EF364" s="401">
        <v>0</v>
      </c>
      <c r="EG364" s="401">
        <v>658</v>
      </c>
      <c r="EH364" s="401">
        <v>453</v>
      </c>
      <c r="EI364" s="401">
        <v>908</v>
      </c>
      <c r="EJ364" s="401">
        <v>453</v>
      </c>
    </row>
    <row r="365" spans="1:140" x14ac:dyDescent="0.35">
      <c r="A365" s="398" t="s">
        <v>1016</v>
      </c>
      <c r="B365" s="401">
        <v>0</v>
      </c>
      <c r="C365" s="401">
        <v>0</v>
      </c>
      <c r="D365" s="401">
        <v>0</v>
      </c>
      <c r="E365" s="401">
        <v>0</v>
      </c>
      <c r="F365" s="401">
        <v>0</v>
      </c>
      <c r="G365" s="401">
        <v>0</v>
      </c>
      <c r="H365" s="401">
        <v>0</v>
      </c>
      <c r="I365" s="401">
        <v>0</v>
      </c>
      <c r="J365" s="401">
        <v>0</v>
      </c>
      <c r="K365" s="401">
        <v>0</v>
      </c>
      <c r="L365" s="401">
        <v>0</v>
      </c>
      <c r="M365" s="401">
        <v>0</v>
      </c>
      <c r="N365" s="401">
        <v>0</v>
      </c>
      <c r="O365" s="401">
        <v>0</v>
      </c>
      <c r="P365" s="401">
        <v>0</v>
      </c>
      <c r="Q365" s="401">
        <v>0</v>
      </c>
      <c r="R365" s="401">
        <v>0</v>
      </c>
      <c r="S365" s="401">
        <v>0</v>
      </c>
      <c r="T365" s="401">
        <v>0</v>
      </c>
      <c r="U365" s="401">
        <v>0</v>
      </c>
      <c r="V365" s="401">
        <v>0</v>
      </c>
      <c r="W365" s="401">
        <v>0</v>
      </c>
      <c r="X365" s="401">
        <v>0</v>
      </c>
      <c r="Y365" s="401">
        <v>0</v>
      </c>
      <c r="Z365" s="401">
        <v>0</v>
      </c>
      <c r="AA365" s="401">
        <v>0</v>
      </c>
      <c r="AB365" s="401">
        <v>0</v>
      </c>
      <c r="AC365" s="401">
        <v>0</v>
      </c>
      <c r="AD365" s="401">
        <v>0</v>
      </c>
      <c r="AE365" s="401">
        <v>0</v>
      </c>
      <c r="AF365" s="401">
        <v>0</v>
      </c>
      <c r="AG365" s="401">
        <v>0</v>
      </c>
      <c r="AH365" s="401">
        <v>0</v>
      </c>
      <c r="AI365" s="401">
        <v>0</v>
      </c>
      <c r="AJ365" s="401">
        <v>0</v>
      </c>
      <c r="AK365" s="401">
        <v>0</v>
      </c>
      <c r="AL365" s="401">
        <v>0</v>
      </c>
      <c r="AM365" s="401">
        <v>0</v>
      </c>
      <c r="AN365" s="401">
        <v>0</v>
      </c>
      <c r="AO365" s="401">
        <v>0</v>
      </c>
      <c r="AP365" s="401">
        <v>0</v>
      </c>
      <c r="AQ365" s="401">
        <v>0</v>
      </c>
      <c r="AR365" s="401">
        <v>0</v>
      </c>
      <c r="AS365" s="401">
        <v>0</v>
      </c>
      <c r="AT365" s="401">
        <v>0</v>
      </c>
      <c r="AU365" s="401">
        <v>0</v>
      </c>
      <c r="AV365" s="401">
        <v>0</v>
      </c>
      <c r="AW365" s="401">
        <v>0</v>
      </c>
      <c r="AX365" s="401">
        <v>0</v>
      </c>
      <c r="AY365" s="401">
        <v>0</v>
      </c>
      <c r="AZ365" s="401">
        <v>0</v>
      </c>
      <c r="BA365" s="401">
        <v>0</v>
      </c>
      <c r="BB365" s="401">
        <v>0</v>
      </c>
      <c r="BC365" s="401">
        <v>0</v>
      </c>
      <c r="BD365" s="401">
        <v>0</v>
      </c>
      <c r="BE365" s="401">
        <v>0</v>
      </c>
      <c r="BF365" s="401">
        <v>0</v>
      </c>
      <c r="BG365" s="401">
        <v>0</v>
      </c>
      <c r="BH365" s="401">
        <v>0</v>
      </c>
      <c r="BI365" s="401">
        <v>0</v>
      </c>
      <c r="BJ365" s="401">
        <v>0</v>
      </c>
      <c r="BK365" s="401">
        <v>0</v>
      </c>
      <c r="BL365" s="401">
        <v>0</v>
      </c>
      <c r="BM365" s="401">
        <v>0</v>
      </c>
      <c r="BN365" s="401">
        <v>0</v>
      </c>
      <c r="BO365" s="401">
        <v>0</v>
      </c>
      <c r="BP365" s="401">
        <v>0</v>
      </c>
      <c r="BQ365" s="401">
        <v>0</v>
      </c>
      <c r="BR365" s="401">
        <v>0</v>
      </c>
      <c r="BS365" s="401">
        <v>0</v>
      </c>
      <c r="BT365" s="401">
        <v>0</v>
      </c>
      <c r="BU365" s="401">
        <v>0</v>
      </c>
      <c r="BV365" s="401">
        <v>0</v>
      </c>
      <c r="BW365" s="401">
        <v>0</v>
      </c>
      <c r="BX365" s="401">
        <v>0</v>
      </c>
      <c r="BY365" s="401">
        <v>0</v>
      </c>
      <c r="BZ365" s="401">
        <v>0</v>
      </c>
      <c r="CA365" s="401">
        <v>0</v>
      </c>
      <c r="CB365" s="401">
        <v>0</v>
      </c>
      <c r="CC365" s="401">
        <v>0</v>
      </c>
      <c r="CD365" s="401">
        <v>0</v>
      </c>
      <c r="CE365" s="401">
        <v>0</v>
      </c>
      <c r="CF365" s="401">
        <v>0</v>
      </c>
      <c r="CG365" s="401">
        <v>0</v>
      </c>
      <c r="CH365" s="401">
        <v>0</v>
      </c>
      <c r="CI365" s="401">
        <v>0</v>
      </c>
      <c r="CJ365" s="401">
        <v>0</v>
      </c>
      <c r="CK365" s="401">
        <v>0</v>
      </c>
      <c r="CL365" s="401">
        <v>0</v>
      </c>
      <c r="CM365" s="401">
        <v>0</v>
      </c>
      <c r="CN365" s="401">
        <v>0</v>
      </c>
      <c r="CO365" s="401">
        <v>0</v>
      </c>
      <c r="CP365" s="401">
        <v>0</v>
      </c>
      <c r="CQ365" s="401">
        <v>0</v>
      </c>
      <c r="CR365" s="401">
        <v>0</v>
      </c>
      <c r="CS365" s="401">
        <v>0</v>
      </c>
      <c r="CT365" s="401">
        <v>0</v>
      </c>
      <c r="CU365" s="401">
        <v>0</v>
      </c>
      <c r="CV365" s="401">
        <v>0</v>
      </c>
      <c r="CW365" s="401">
        <v>0</v>
      </c>
      <c r="CX365" s="401">
        <v>0</v>
      </c>
      <c r="CY365" s="401">
        <v>0</v>
      </c>
      <c r="CZ365" s="401">
        <v>0</v>
      </c>
      <c r="DA365" s="401">
        <v>0</v>
      </c>
      <c r="DB365" s="401">
        <v>0</v>
      </c>
      <c r="DC365" s="401">
        <v>0</v>
      </c>
      <c r="DD365" s="401">
        <v>0</v>
      </c>
      <c r="DE365" s="401">
        <v>0</v>
      </c>
      <c r="DF365" s="401">
        <v>5484</v>
      </c>
      <c r="DG365" s="401">
        <v>0</v>
      </c>
      <c r="DH365" s="401">
        <v>25</v>
      </c>
      <c r="DI365" s="401">
        <v>0</v>
      </c>
      <c r="DJ365" s="401">
        <v>0</v>
      </c>
      <c r="DK365" s="401">
        <v>0</v>
      </c>
      <c r="DL365" s="401">
        <v>0</v>
      </c>
      <c r="DM365" s="401">
        <v>0</v>
      </c>
      <c r="DN365" s="401">
        <v>0</v>
      </c>
      <c r="DO365" s="401">
        <v>0</v>
      </c>
      <c r="DP365" s="401">
        <v>0</v>
      </c>
      <c r="DQ365" s="401">
        <v>0</v>
      </c>
      <c r="DR365" s="401">
        <v>0</v>
      </c>
      <c r="DS365" s="401">
        <v>25</v>
      </c>
      <c r="DT365" s="401">
        <v>5459</v>
      </c>
      <c r="DU365" s="401">
        <v>0</v>
      </c>
      <c r="DV365" s="401">
        <v>0</v>
      </c>
      <c r="DW365" s="401">
        <v>10409</v>
      </c>
      <c r="DX365" s="401">
        <v>-739</v>
      </c>
      <c r="DY365" s="401">
        <v>9391</v>
      </c>
      <c r="DZ365" s="401">
        <v>-446</v>
      </c>
      <c r="EA365" s="401">
        <v>1018</v>
      </c>
      <c r="EB365" s="401">
        <v>-293</v>
      </c>
      <c r="EC365" s="401">
        <v>5316</v>
      </c>
      <c r="ED365" s="401">
        <v>-4959</v>
      </c>
      <c r="EE365" s="401">
        <v>10409</v>
      </c>
      <c r="EF365" s="401">
        <v>-739</v>
      </c>
      <c r="EG365" s="401">
        <v>10409</v>
      </c>
      <c r="EH365" s="401">
        <v>-739</v>
      </c>
      <c r="EI365" s="401">
        <v>11409</v>
      </c>
      <c r="EJ365" s="401">
        <v>-739</v>
      </c>
    </row>
    <row r="366" spans="1:140" x14ac:dyDescent="0.35">
      <c r="A366" s="398" t="s">
        <v>1048</v>
      </c>
      <c r="B366" s="401">
        <v>0</v>
      </c>
      <c r="C366" s="401">
        <v>0</v>
      </c>
      <c r="D366" s="401">
        <v>0</v>
      </c>
      <c r="E366" s="401">
        <v>0</v>
      </c>
      <c r="F366" s="401">
        <v>0</v>
      </c>
      <c r="G366" s="401">
        <v>0</v>
      </c>
      <c r="H366" s="401">
        <v>0</v>
      </c>
      <c r="I366" s="401">
        <v>0</v>
      </c>
      <c r="J366" s="401">
        <v>0</v>
      </c>
      <c r="K366" s="401">
        <v>0</v>
      </c>
      <c r="L366" s="401">
        <v>0</v>
      </c>
      <c r="M366" s="401">
        <v>0</v>
      </c>
      <c r="N366" s="401">
        <v>0</v>
      </c>
      <c r="O366" s="401">
        <v>0</v>
      </c>
      <c r="P366" s="401">
        <v>0</v>
      </c>
      <c r="Q366" s="401">
        <v>0</v>
      </c>
      <c r="R366" s="401">
        <v>0</v>
      </c>
      <c r="S366" s="401">
        <v>0</v>
      </c>
      <c r="T366" s="401">
        <v>0</v>
      </c>
      <c r="U366" s="401">
        <v>0</v>
      </c>
      <c r="V366" s="401">
        <v>0</v>
      </c>
      <c r="W366" s="401">
        <v>0</v>
      </c>
      <c r="X366" s="401">
        <v>0</v>
      </c>
      <c r="Y366" s="401">
        <v>0</v>
      </c>
      <c r="Z366" s="401">
        <v>0</v>
      </c>
      <c r="AA366" s="401">
        <v>0</v>
      </c>
      <c r="AB366" s="401">
        <v>0</v>
      </c>
      <c r="AC366" s="401">
        <v>0</v>
      </c>
      <c r="AD366" s="401">
        <v>0</v>
      </c>
      <c r="AE366" s="401">
        <v>0</v>
      </c>
      <c r="AF366" s="401">
        <v>0</v>
      </c>
      <c r="AG366" s="401">
        <v>0</v>
      </c>
      <c r="AH366" s="401">
        <v>0</v>
      </c>
      <c r="AI366" s="401">
        <v>0</v>
      </c>
      <c r="AJ366" s="401">
        <v>0</v>
      </c>
      <c r="AK366" s="401">
        <v>0</v>
      </c>
      <c r="AL366" s="401">
        <v>0</v>
      </c>
      <c r="AM366" s="401">
        <v>0</v>
      </c>
      <c r="AN366" s="401">
        <v>0</v>
      </c>
      <c r="AO366" s="401">
        <v>0</v>
      </c>
      <c r="AP366" s="401">
        <v>0</v>
      </c>
      <c r="AQ366" s="401">
        <v>0</v>
      </c>
      <c r="AR366" s="401">
        <v>0</v>
      </c>
      <c r="AS366" s="401">
        <v>0</v>
      </c>
      <c r="AT366" s="401">
        <v>0</v>
      </c>
      <c r="AU366" s="401">
        <v>0</v>
      </c>
      <c r="AV366" s="401">
        <v>0</v>
      </c>
      <c r="AW366" s="401">
        <v>0</v>
      </c>
      <c r="AX366" s="401">
        <v>0</v>
      </c>
      <c r="AY366" s="401">
        <v>0</v>
      </c>
      <c r="AZ366" s="401">
        <v>0</v>
      </c>
      <c r="BA366" s="401">
        <v>0</v>
      </c>
      <c r="BB366" s="401">
        <v>0</v>
      </c>
      <c r="BC366" s="401">
        <v>0</v>
      </c>
      <c r="BD366" s="401">
        <v>0</v>
      </c>
      <c r="BE366" s="401">
        <v>0</v>
      </c>
      <c r="BF366" s="401">
        <v>0</v>
      </c>
      <c r="BG366" s="401">
        <v>0</v>
      </c>
      <c r="BH366" s="401">
        <v>0</v>
      </c>
      <c r="BI366" s="401">
        <v>0</v>
      </c>
      <c r="BJ366" s="401">
        <v>0</v>
      </c>
      <c r="BK366" s="401">
        <v>0</v>
      </c>
      <c r="BL366" s="401">
        <v>0</v>
      </c>
      <c r="BM366" s="401">
        <v>0</v>
      </c>
      <c r="BN366" s="401">
        <v>0</v>
      </c>
      <c r="BO366" s="401">
        <v>0</v>
      </c>
      <c r="BP366" s="401">
        <v>0</v>
      </c>
      <c r="BQ366" s="401">
        <v>0</v>
      </c>
      <c r="BR366" s="401">
        <v>0</v>
      </c>
      <c r="BS366" s="401">
        <v>0</v>
      </c>
      <c r="BT366" s="401">
        <v>0</v>
      </c>
      <c r="BU366" s="401">
        <v>0</v>
      </c>
      <c r="BV366" s="401">
        <v>0</v>
      </c>
      <c r="BW366" s="401">
        <v>0</v>
      </c>
      <c r="BX366" s="401">
        <v>0</v>
      </c>
      <c r="BY366" s="401">
        <v>0</v>
      </c>
      <c r="BZ366" s="401">
        <v>0</v>
      </c>
      <c r="CA366" s="401">
        <v>0</v>
      </c>
      <c r="CB366" s="401">
        <v>0</v>
      </c>
      <c r="CC366" s="401">
        <v>0</v>
      </c>
      <c r="CD366" s="401">
        <v>0</v>
      </c>
      <c r="CE366" s="401">
        <v>0</v>
      </c>
      <c r="CF366" s="401">
        <v>0</v>
      </c>
      <c r="CG366" s="401">
        <v>0</v>
      </c>
      <c r="CH366" s="401">
        <v>0</v>
      </c>
      <c r="CI366" s="401">
        <v>0</v>
      </c>
      <c r="CJ366" s="401">
        <v>0</v>
      </c>
      <c r="CK366" s="401">
        <v>0</v>
      </c>
      <c r="CL366" s="401">
        <v>0</v>
      </c>
      <c r="CM366" s="401">
        <v>0</v>
      </c>
      <c r="CN366" s="401">
        <v>0</v>
      </c>
      <c r="CO366" s="401">
        <v>0</v>
      </c>
      <c r="CP366" s="401">
        <v>0</v>
      </c>
      <c r="CQ366" s="401">
        <v>0</v>
      </c>
      <c r="CR366" s="401">
        <v>0</v>
      </c>
      <c r="CS366" s="401">
        <v>0</v>
      </c>
      <c r="CT366" s="401">
        <v>0</v>
      </c>
      <c r="CU366" s="401">
        <v>0</v>
      </c>
      <c r="CV366" s="401">
        <v>0</v>
      </c>
      <c r="CW366" s="401">
        <v>0</v>
      </c>
      <c r="CX366" s="401">
        <v>0</v>
      </c>
      <c r="CY366" s="401">
        <v>0</v>
      </c>
      <c r="CZ366" s="401">
        <v>0</v>
      </c>
      <c r="DA366" s="401">
        <v>0</v>
      </c>
      <c r="DB366" s="401">
        <v>0</v>
      </c>
      <c r="DC366" s="401">
        <v>0</v>
      </c>
      <c r="DD366" s="401">
        <v>0</v>
      </c>
      <c r="DE366" s="401">
        <v>0</v>
      </c>
      <c r="DF366" s="401">
        <v>1149</v>
      </c>
      <c r="DG366" s="401">
        <v>0</v>
      </c>
      <c r="DH366" s="401">
        <v>0</v>
      </c>
      <c r="DI366" s="401">
        <v>0</v>
      </c>
      <c r="DJ366" s="401">
        <v>0</v>
      </c>
      <c r="DK366" s="401">
        <v>0</v>
      </c>
      <c r="DL366" s="401">
        <v>0</v>
      </c>
      <c r="DM366" s="401">
        <v>0</v>
      </c>
      <c r="DN366" s="401">
        <v>0</v>
      </c>
      <c r="DO366" s="401">
        <v>0</v>
      </c>
      <c r="DP366" s="401">
        <v>0</v>
      </c>
      <c r="DQ366" s="401">
        <v>0</v>
      </c>
      <c r="DR366" s="401">
        <v>0</v>
      </c>
      <c r="DS366" s="401">
        <v>34</v>
      </c>
      <c r="DT366" s="401">
        <v>1115</v>
      </c>
      <c r="DU366" s="401">
        <v>0</v>
      </c>
      <c r="DV366" s="401">
        <v>0</v>
      </c>
      <c r="DW366" s="401">
        <v>6991</v>
      </c>
      <c r="DX366" s="401">
        <v>-384</v>
      </c>
      <c r="DY366" s="401">
        <v>9987</v>
      </c>
      <c r="DZ366" s="401">
        <v>0</v>
      </c>
      <c r="EA366" s="401">
        <v>239</v>
      </c>
      <c r="EB366" s="401">
        <v>-166</v>
      </c>
      <c r="EC366" s="401">
        <v>14165</v>
      </c>
      <c r="ED366" s="401">
        <v>0</v>
      </c>
      <c r="EE366" s="401">
        <v>10226</v>
      </c>
      <c r="EF366" s="401">
        <v>-166</v>
      </c>
      <c r="EG366" s="401">
        <v>9987</v>
      </c>
      <c r="EH366" s="401">
        <v>0</v>
      </c>
      <c r="EI366" s="401">
        <v>12487</v>
      </c>
      <c r="EJ366" s="401">
        <v>0</v>
      </c>
    </row>
    <row r="367" spans="1:140" x14ac:dyDescent="0.35">
      <c r="A367" s="398" t="s">
        <v>1054</v>
      </c>
      <c r="B367" s="401">
        <v>0</v>
      </c>
      <c r="C367" s="401">
        <v>0</v>
      </c>
      <c r="D367" s="401">
        <v>0</v>
      </c>
      <c r="E367" s="401">
        <v>0</v>
      </c>
      <c r="F367" s="401">
        <v>0</v>
      </c>
      <c r="G367" s="401">
        <v>0</v>
      </c>
      <c r="H367" s="401">
        <v>0</v>
      </c>
      <c r="I367" s="401">
        <v>0</v>
      </c>
      <c r="J367" s="401">
        <v>0</v>
      </c>
      <c r="K367" s="401">
        <v>0</v>
      </c>
      <c r="L367" s="401">
        <v>0</v>
      </c>
      <c r="M367" s="401">
        <v>0</v>
      </c>
      <c r="N367" s="401">
        <v>0</v>
      </c>
      <c r="O367" s="401">
        <v>0</v>
      </c>
      <c r="P367" s="401">
        <v>0</v>
      </c>
      <c r="Q367" s="401">
        <v>0</v>
      </c>
      <c r="R367" s="401">
        <v>0</v>
      </c>
      <c r="S367" s="401">
        <v>0</v>
      </c>
      <c r="T367" s="401">
        <v>0</v>
      </c>
      <c r="U367" s="401">
        <v>0</v>
      </c>
      <c r="V367" s="401">
        <v>0</v>
      </c>
      <c r="W367" s="401">
        <v>0</v>
      </c>
      <c r="X367" s="401">
        <v>0</v>
      </c>
      <c r="Y367" s="401">
        <v>0</v>
      </c>
      <c r="Z367" s="401">
        <v>0</v>
      </c>
      <c r="AA367" s="401">
        <v>0</v>
      </c>
      <c r="AB367" s="401">
        <v>0</v>
      </c>
      <c r="AC367" s="401">
        <v>0</v>
      </c>
      <c r="AD367" s="401">
        <v>0</v>
      </c>
      <c r="AE367" s="401">
        <v>0</v>
      </c>
      <c r="AF367" s="401">
        <v>0</v>
      </c>
      <c r="AG367" s="401">
        <v>0</v>
      </c>
      <c r="AH367" s="401">
        <v>0</v>
      </c>
      <c r="AI367" s="401">
        <v>0</v>
      </c>
      <c r="AJ367" s="401">
        <v>0</v>
      </c>
      <c r="AK367" s="401">
        <v>0</v>
      </c>
      <c r="AL367" s="401">
        <v>0</v>
      </c>
      <c r="AM367" s="401">
        <v>0</v>
      </c>
      <c r="AN367" s="401">
        <v>0</v>
      </c>
      <c r="AO367" s="401">
        <v>0</v>
      </c>
      <c r="AP367" s="401">
        <v>0</v>
      </c>
      <c r="AQ367" s="401">
        <v>0</v>
      </c>
      <c r="AR367" s="401">
        <v>0</v>
      </c>
      <c r="AS367" s="401">
        <v>0</v>
      </c>
      <c r="AT367" s="401">
        <v>0</v>
      </c>
      <c r="AU367" s="401">
        <v>0</v>
      </c>
      <c r="AV367" s="401">
        <v>0</v>
      </c>
      <c r="AW367" s="401">
        <v>0</v>
      </c>
      <c r="AX367" s="401">
        <v>0</v>
      </c>
      <c r="AY367" s="401">
        <v>0</v>
      </c>
      <c r="AZ367" s="401">
        <v>0</v>
      </c>
      <c r="BA367" s="401">
        <v>0</v>
      </c>
      <c r="BB367" s="401">
        <v>0</v>
      </c>
      <c r="BC367" s="401">
        <v>0</v>
      </c>
      <c r="BD367" s="401">
        <v>0</v>
      </c>
      <c r="BE367" s="401">
        <v>0</v>
      </c>
      <c r="BF367" s="401">
        <v>0</v>
      </c>
      <c r="BG367" s="401">
        <v>0</v>
      </c>
      <c r="BH367" s="401">
        <v>0</v>
      </c>
      <c r="BI367" s="401">
        <v>0</v>
      </c>
      <c r="BJ367" s="401">
        <v>0</v>
      </c>
      <c r="BK367" s="401">
        <v>0</v>
      </c>
      <c r="BL367" s="401">
        <v>0</v>
      </c>
      <c r="BM367" s="401">
        <v>0</v>
      </c>
      <c r="BN367" s="401">
        <v>0</v>
      </c>
      <c r="BO367" s="401">
        <v>0</v>
      </c>
      <c r="BP367" s="401">
        <v>0</v>
      </c>
      <c r="BQ367" s="401">
        <v>0</v>
      </c>
      <c r="BR367" s="401">
        <v>0</v>
      </c>
      <c r="BS367" s="401">
        <v>0</v>
      </c>
      <c r="BT367" s="401">
        <v>0</v>
      </c>
      <c r="BU367" s="401">
        <v>0</v>
      </c>
      <c r="BV367" s="401">
        <v>0</v>
      </c>
      <c r="BW367" s="401">
        <v>0</v>
      </c>
      <c r="BX367" s="401">
        <v>0</v>
      </c>
      <c r="BY367" s="401">
        <v>0</v>
      </c>
      <c r="BZ367" s="401">
        <v>0</v>
      </c>
      <c r="CA367" s="401">
        <v>0</v>
      </c>
      <c r="CB367" s="401">
        <v>0</v>
      </c>
      <c r="CC367" s="401">
        <v>0</v>
      </c>
      <c r="CD367" s="401">
        <v>0</v>
      </c>
      <c r="CE367" s="401">
        <v>0</v>
      </c>
      <c r="CF367" s="401">
        <v>0</v>
      </c>
      <c r="CG367" s="401">
        <v>0</v>
      </c>
      <c r="CH367" s="401">
        <v>0</v>
      </c>
      <c r="CI367" s="401">
        <v>0</v>
      </c>
      <c r="CJ367" s="401">
        <v>0</v>
      </c>
      <c r="CK367" s="401">
        <v>0</v>
      </c>
      <c r="CL367" s="401">
        <v>0</v>
      </c>
      <c r="CM367" s="401">
        <v>0</v>
      </c>
      <c r="CN367" s="401">
        <v>0</v>
      </c>
      <c r="CO367" s="401">
        <v>0</v>
      </c>
      <c r="CP367" s="401">
        <v>0</v>
      </c>
      <c r="CQ367" s="401">
        <v>0</v>
      </c>
      <c r="CR367" s="401">
        <v>0</v>
      </c>
      <c r="CS367" s="401">
        <v>0</v>
      </c>
      <c r="CT367" s="401">
        <v>0</v>
      </c>
      <c r="CU367" s="401">
        <v>0</v>
      </c>
      <c r="CV367" s="401">
        <v>0</v>
      </c>
      <c r="CW367" s="401">
        <v>0</v>
      </c>
      <c r="CX367" s="401">
        <v>0</v>
      </c>
      <c r="CY367" s="401">
        <v>0</v>
      </c>
      <c r="CZ367" s="401">
        <v>0</v>
      </c>
      <c r="DA367" s="401">
        <v>0</v>
      </c>
      <c r="DB367" s="401">
        <v>0</v>
      </c>
      <c r="DC367" s="401">
        <v>0</v>
      </c>
      <c r="DD367" s="401">
        <v>0</v>
      </c>
      <c r="DE367" s="401">
        <v>0</v>
      </c>
      <c r="DF367" s="401">
        <v>9003</v>
      </c>
      <c r="DG367" s="401">
        <v>0</v>
      </c>
      <c r="DH367" s="401">
        <v>0</v>
      </c>
      <c r="DI367" s="401">
        <v>0</v>
      </c>
      <c r="DJ367" s="401">
        <v>0</v>
      </c>
      <c r="DK367" s="401">
        <v>0</v>
      </c>
      <c r="DL367" s="401">
        <v>0</v>
      </c>
      <c r="DM367" s="401">
        <v>0</v>
      </c>
      <c r="DN367" s="401">
        <v>0</v>
      </c>
      <c r="DO367" s="401">
        <v>0</v>
      </c>
      <c r="DP367" s="401">
        <v>0</v>
      </c>
      <c r="DQ367" s="401">
        <v>0</v>
      </c>
      <c r="DR367" s="401">
        <v>167</v>
      </c>
      <c r="DS367" s="401">
        <v>6276</v>
      </c>
      <c r="DT367" s="401">
        <v>2560</v>
      </c>
      <c r="DU367" s="401">
        <v>0</v>
      </c>
      <c r="DV367" s="401">
        <v>0</v>
      </c>
      <c r="DW367" s="401">
        <v>9535</v>
      </c>
      <c r="DX367" s="401">
        <v>-550</v>
      </c>
      <c r="DY367" s="401">
        <v>8922</v>
      </c>
      <c r="DZ367" s="401">
        <v>0</v>
      </c>
      <c r="EA367" s="401">
        <v>0</v>
      </c>
      <c r="EB367" s="401">
        <v>0</v>
      </c>
      <c r="EC367" s="401">
        <v>7882</v>
      </c>
      <c r="ED367" s="401">
        <v>-5726</v>
      </c>
      <c r="EE367" s="401">
        <v>8922</v>
      </c>
      <c r="EF367" s="401">
        <v>0</v>
      </c>
      <c r="EG367" s="401">
        <v>14535</v>
      </c>
      <c r="EH367" s="401">
        <v>5513</v>
      </c>
      <c r="EI367" s="401">
        <v>16535</v>
      </c>
      <c r="EJ367" s="401">
        <v>2113</v>
      </c>
    </row>
    <row r="368" spans="1:140" x14ac:dyDescent="0.35">
      <c r="A368" s="398" t="s">
        <v>1123</v>
      </c>
      <c r="B368" s="401">
        <v>0</v>
      </c>
      <c r="C368" s="401">
        <v>0</v>
      </c>
      <c r="D368" s="401">
        <v>0</v>
      </c>
      <c r="E368" s="401">
        <v>0</v>
      </c>
      <c r="F368" s="401">
        <v>0</v>
      </c>
      <c r="G368" s="401">
        <v>0</v>
      </c>
      <c r="H368" s="401">
        <v>0</v>
      </c>
      <c r="I368" s="401">
        <v>0</v>
      </c>
      <c r="J368" s="401">
        <v>0</v>
      </c>
      <c r="K368" s="401">
        <v>0</v>
      </c>
      <c r="L368" s="401">
        <v>0</v>
      </c>
      <c r="M368" s="401">
        <v>0</v>
      </c>
      <c r="N368" s="401">
        <v>0</v>
      </c>
      <c r="O368" s="401">
        <v>0</v>
      </c>
      <c r="P368" s="401">
        <v>0</v>
      </c>
      <c r="Q368" s="401">
        <v>0</v>
      </c>
      <c r="R368" s="401">
        <v>0</v>
      </c>
      <c r="S368" s="401">
        <v>0</v>
      </c>
      <c r="T368" s="401">
        <v>0</v>
      </c>
      <c r="U368" s="401">
        <v>0</v>
      </c>
      <c r="V368" s="401">
        <v>0</v>
      </c>
      <c r="W368" s="401">
        <v>0</v>
      </c>
      <c r="X368" s="401">
        <v>0</v>
      </c>
      <c r="Y368" s="401">
        <v>0</v>
      </c>
      <c r="Z368" s="401">
        <v>0</v>
      </c>
      <c r="AA368" s="401">
        <v>0</v>
      </c>
      <c r="AB368" s="401">
        <v>0</v>
      </c>
      <c r="AC368" s="401">
        <v>0</v>
      </c>
      <c r="AD368" s="401">
        <v>0</v>
      </c>
      <c r="AE368" s="401">
        <v>0</v>
      </c>
      <c r="AF368" s="401">
        <v>0</v>
      </c>
      <c r="AG368" s="401">
        <v>0</v>
      </c>
      <c r="AH368" s="401">
        <v>0</v>
      </c>
      <c r="AI368" s="401">
        <v>0</v>
      </c>
      <c r="AJ368" s="401">
        <v>0</v>
      </c>
      <c r="AK368" s="401">
        <v>0</v>
      </c>
      <c r="AL368" s="401">
        <v>0</v>
      </c>
      <c r="AM368" s="401">
        <v>0</v>
      </c>
      <c r="AN368" s="401">
        <v>0</v>
      </c>
      <c r="AO368" s="401">
        <v>0</v>
      </c>
      <c r="AP368" s="401">
        <v>0</v>
      </c>
      <c r="AQ368" s="401">
        <v>0</v>
      </c>
      <c r="AR368" s="401">
        <v>0</v>
      </c>
      <c r="AS368" s="401">
        <v>0</v>
      </c>
      <c r="AT368" s="401">
        <v>0</v>
      </c>
      <c r="AU368" s="401">
        <v>0</v>
      </c>
      <c r="AV368" s="401">
        <v>0</v>
      </c>
      <c r="AW368" s="401">
        <v>0</v>
      </c>
      <c r="AX368" s="401">
        <v>0</v>
      </c>
      <c r="AY368" s="401">
        <v>0</v>
      </c>
      <c r="AZ368" s="401">
        <v>0</v>
      </c>
      <c r="BA368" s="401">
        <v>0</v>
      </c>
      <c r="BB368" s="401">
        <v>0</v>
      </c>
      <c r="BC368" s="401">
        <v>0</v>
      </c>
      <c r="BD368" s="401">
        <v>0</v>
      </c>
      <c r="BE368" s="401">
        <v>0</v>
      </c>
      <c r="BF368" s="401">
        <v>0</v>
      </c>
      <c r="BG368" s="401">
        <v>0</v>
      </c>
      <c r="BH368" s="401">
        <v>0</v>
      </c>
      <c r="BI368" s="401">
        <v>0</v>
      </c>
      <c r="BJ368" s="401">
        <v>0</v>
      </c>
      <c r="BK368" s="401">
        <v>0</v>
      </c>
      <c r="BL368" s="401">
        <v>0</v>
      </c>
      <c r="BM368" s="401">
        <v>0</v>
      </c>
      <c r="BN368" s="401">
        <v>0</v>
      </c>
      <c r="BO368" s="401">
        <v>0</v>
      </c>
      <c r="BP368" s="401">
        <v>0</v>
      </c>
      <c r="BQ368" s="401">
        <v>0</v>
      </c>
      <c r="BR368" s="401">
        <v>0</v>
      </c>
      <c r="BS368" s="401">
        <v>0</v>
      </c>
      <c r="BT368" s="401">
        <v>0</v>
      </c>
      <c r="BU368" s="401">
        <v>0</v>
      </c>
      <c r="BV368" s="401">
        <v>0</v>
      </c>
      <c r="BW368" s="401">
        <v>0</v>
      </c>
      <c r="BX368" s="401">
        <v>0</v>
      </c>
      <c r="BY368" s="401">
        <v>0</v>
      </c>
      <c r="BZ368" s="401">
        <v>0</v>
      </c>
      <c r="CA368" s="401">
        <v>0</v>
      </c>
      <c r="CB368" s="401">
        <v>0</v>
      </c>
      <c r="CC368" s="401">
        <v>0</v>
      </c>
      <c r="CD368" s="401">
        <v>0</v>
      </c>
      <c r="CE368" s="401">
        <v>0</v>
      </c>
      <c r="CF368" s="401">
        <v>0</v>
      </c>
      <c r="CG368" s="401">
        <v>0</v>
      </c>
      <c r="CH368" s="401">
        <v>0</v>
      </c>
      <c r="CI368" s="401">
        <v>0</v>
      </c>
      <c r="CJ368" s="401">
        <v>0</v>
      </c>
      <c r="CK368" s="401">
        <v>0</v>
      </c>
      <c r="CL368" s="401">
        <v>0</v>
      </c>
      <c r="CM368" s="401">
        <v>0</v>
      </c>
      <c r="CN368" s="401">
        <v>0</v>
      </c>
      <c r="CO368" s="401">
        <v>0</v>
      </c>
      <c r="CP368" s="401">
        <v>0</v>
      </c>
      <c r="CQ368" s="401">
        <v>0</v>
      </c>
      <c r="CR368" s="401">
        <v>0</v>
      </c>
      <c r="CS368" s="401">
        <v>0</v>
      </c>
      <c r="CT368" s="401">
        <v>0</v>
      </c>
      <c r="CU368" s="401">
        <v>0</v>
      </c>
      <c r="CV368" s="401">
        <v>0</v>
      </c>
      <c r="CW368" s="401">
        <v>0</v>
      </c>
      <c r="CX368" s="401">
        <v>0</v>
      </c>
      <c r="CY368" s="401">
        <v>0</v>
      </c>
      <c r="CZ368" s="401">
        <v>0</v>
      </c>
      <c r="DA368" s="401">
        <v>0</v>
      </c>
      <c r="DB368" s="401">
        <v>0</v>
      </c>
      <c r="DC368" s="401">
        <v>0</v>
      </c>
      <c r="DD368" s="401">
        <v>0</v>
      </c>
      <c r="DE368" s="401">
        <v>0</v>
      </c>
      <c r="DF368" s="401">
        <v>3065</v>
      </c>
      <c r="DG368" s="401">
        <v>0</v>
      </c>
      <c r="DH368" s="401">
        <v>0</v>
      </c>
      <c r="DI368" s="401">
        <v>0</v>
      </c>
      <c r="DJ368" s="401">
        <v>0</v>
      </c>
      <c r="DK368" s="401">
        <v>0</v>
      </c>
      <c r="DL368" s="401">
        <v>0</v>
      </c>
      <c r="DM368" s="401">
        <v>0</v>
      </c>
      <c r="DN368" s="401">
        <v>0</v>
      </c>
      <c r="DO368" s="401">
        <v>0</v>
      </c>
      <c r="DP368" s="401">
        <v>0</v>
      </c>
      <c r="DQ368" s="401">
        <v>0</v>
      </c>
      <c r="DR368" s="401">
        <v>0</v>
      </c>
      <c r="DS368" s="401">
        <v>0</v>
      </c>
      <c r="DT368" s="401">
        <v>3065</v>
      </c>
      <c r="DU368" s="401">
        <v>0</v>
      </c>
      <c r="DV368" s="401">
        <v>0</v>
      </c>
      <c r="DW368" s="401">
        <v>1355</v>
      </c>
      <c r="DX368" s="401">
        <v>-47</v>
      </c>
      <c r="DY368" s="401">
        <v>4550</v>
      </c>
      <c r="DZ368" s="401">
        <v>0</v>
      </c>
      <c r="EA368" s="401">
        <v>1355</v>
      </c>
      <c r="EB368" s="401">
        <v>-47</v>
      </c>
      <c r="EC368" s="401">
        <v>13000</v>
      </c>
      <c r="ED368" s="401">
        <v>0</v>
      </c>
      <c r="EE368" s="401">
        <v>5905</v>
      </c>
      <c r="EF368" s="401">
        <v>-47</v>
      </c>
      <c r="EG368" s="401">
        <v>5905</v>
      </c>
      <c r="EH368" s="401">
        <v>-47</v>
      </c>
      <c r="EI368" s="401">
        <v>7905</v>
      </c>
      <c r="EJ368" s="401">
        <v>-47</v>
      </c>
    </row>
    <row r="369" spans="1:140" x14ac:dyDescent="0.35">
      <c r="A369" s="398" t="s">
        <v>1148</v>
      </c>
      <c r="B369" s="401">
        <v>0</v>
      </c>
      <c r="C369" s="401">
        <v>0</v>
      </c>
      <c r="D369" s="401">
        <v>0</v>
      </c>
      <c r="E369" s="401">
        <v>0</v>
      </c>
      <c r="F369" s="401">
        <v>0</v>
      </c>
      <c r="G369" s="401">
        <v>0</v>
      </c>
      <c r="H369" s="401">
        <v>0</v>
      </c>
      <c r="I369" s="401">
        <v>0</v>
      </c>
      <c r="J369" s="401">
        <v>0</v>
      </c>
      <c r="K369" s="401">
        <v>0</v>
      </c>
      <c r="L369" s="401">
        <v>0</v>
      </c>
      <c r="M369" s="401">
        <v>0</v>
      </c>
      <c r="N369" s="401">
        <v>0</v>
      </c>
      <c r="O369" s="401">
        <v>0</v>
      </c>
      <c r="P369" s="401">
        <v>0</v>
      </c>
      <c r="Q369" s="401">
        <v>0</v>
      </c>
      <c r="R369" s="401">
        <v>0</v>
      </c>
      <c r="S369" s="401">
        <v>0</v>
      </c>
      <c r="T369" s="401">
        <v>0</v>
      </c>
      <c r="U369" s="401">
        <v>0</v>
      </c>
      <c r="V369" s="401">
        <v>0</v>
      </c>
      <c r="W369" s="401">
        <v>0</v>
      </c>
      <c r="X369" s="401">
        <v>0</v>
      </c>
      <c r="Y369" s="401">
        <v>0</v>
      </c>
      <c r="Z369" s="401">
        <v>0</v>
      </c>
      <c r="AA369" s="401">
        <v>0</v>
      </c>
      <c r="AB369" s="401">
        <v>0</v>
      </c>
      <c r="AC369" s="401">
        <v>0</v>
      </c>
      <c r="AD369" s="401">
        <v>0</v>
      </c>
      <c r="AE369" s="401">
        <v>0</v>
      </c>
      <c r="AF369" s="401">
        <v>0</v>
      </c>
      <c r="AG369" s="401">
        <v>0</v>
      </c>
      <c r="AH369" s="401">
        <v>0</v>
      </c>
      <c r="AI369" s="401">
        <v>0</v>
      </c>
      <c r="AJ369" s="401">
        <v>0</v>
      </c>
      <c r="AK369" s="401">
        <v>0</v>
      </c>
      <c r="AL369" s="401">
        <v>0</v>
      </c>
      <c r="AM369" s="401">
        <v>0</v>
      </c>
      <c r="AN369" s="401">
        <v>0</v>
      </c>
      <c r="AO369" s="401">
        <v>0</v>
      </c>
      <c r="AP369" s="401">
        <v>0</v>
      </c>
      <c r="AQ369" s="401">
        <v>0</v>
      </c>
      <c r="AR369" s="401">
        <v>0</v>
      </c>
      <c r="AS369" s="401">
        <v>0</v>
      </c>
      <c r="AT369" s="401">
        <v>0</v>
      </c>
      <c r="AU369" s="401">
        <v>0</v>
      </c>
      <c r="AV369" s="401">
        <v>0</v>
      </c>
      <c r="AW369" s="401">
        <v>0</v>
      </c>
      <c r="AX369" s="401">
        <v>0</v>
      </c>
      <c r="AY369" s="401">
        <v>0</v>
      </c>
      <c r="AZ369" s="401">
        <v>0</v>
      </c>
      <c r="BA369" s="401">
        <v>0</v>
      </c>
      <c r="BB369" s="401">
        <v>0</v>
      </c>
      <c r="BC369" s="401">
        <v>0</v>
      </c>
      <c r="BD369" s="401">
        <v>0</v>
      </c>
      <c r="BE369" s="401">
        <v>0</v>
      </c>
      <c r="BF369" s="401">
        <v>0</v>
      </c>
      <c r="BG369" s="401">
        <v>0</v>
      </c>
      <c r="BH369" s="401">
        <v>0</v>
      </c>
      <c r="BI369" s="401">
        <v>0</v>
      </c>
      <c r="BJ369" s="401">
        <v>0</v>
      </c>
      <c r="BK369" s="401">
        <v>0</v>
      </c>
      <c r="BL369" s="401">
        <v>0</v>
      </c>
      <c r="BM369" s="401">
        <v>0</v>
      </c>
      <c r="BN369" s="401">
        <v>0</v>
      </c>
      <c r="BO369" s="401">
        <v>0</v>
      </c>
      <c r="BP369" s="401">
        <v>0</v>
      </c>
      <c r="BQ369" s="401">
        <v>0</v>
      </c>
      <c r="BR369" s="401">
        <v>0</v>
      </c>
      <c r="BS369" s="401">
        <v>0</v>
      </c>
      <c r="BT369" s="401">
        <v>0</v>
      </c>
      <c r="BU369" s="401">
        <v>0</v>
      </c>
      <c r="BV369" s="401">
        <v>0</v>
      </c>
      <c r="BW369" s="401">
        <v>0</v>
      </c>
      <c r="BX369" s="401">
        <v>0</v>
      </c>
      <c r="BY369" s="401">
        <v>0</v>
      </c>
      <c r="BZ369" s="401">
        <v>0</v>
      </c>
      <c r="CA369" s="401">
        <v>0</v>
      </c>
      <c r="CB369" s="401">
        <v>0</v>
      </c>
      <c r="CC369" s="401">
        <v>0</v>
      </c>
      <c r="CD369" s="401">
        <v>0</v>
      </c>
      <c r="CE369" s="401">
        <v>0</v>
      </c>
      <c r="CF369" s="401">
        <v>0</v>
      </c>
      <c r="CG369" s="401">
        <v>0</v>
      </c>
      <c r="CH369" s="401">
        <v>0</v>
      </c>
      <c r="CI369" s="401">
        <v>0</v>
      </c>
      <c r="CJ369" s="401">
        <v>0</v>
      </c>
      <c r="CK369" s="401">
        <v>0</v>
      </c>
      <c r="CL369" s="401">
        <v>0</v>
      </c>
      <c r="CM369" s="401">
        <v>0</v>
      </c>
      <c r="CN369" s="401">
        <v>0</v>
      </c>
      <c r="CO369" s="401">
        <v>0</v>
      </c>
      <c r="CP369" s="401">
        <v>0</v>
      </c>
      <c r="CQ369" s="401">
        <v>0</v>
      </c>
      <c r="CR369" s="401">
        <v>0</v>
      </c>
      <c r="CS369" s="401">
        <v>0</v>
      </c>
      <c r="CT369" s="401">
        <v>0</v>
      </c>
      <c r="CU369" s="401">
        <v>0</v>
      </c>
      <c r="CV369" s="401">
        <v>0</v>
      </c>
      <c r="CW369" s="401">
        <v>0</v>
      </c>
      <c r="CX369" s="401">
        <v>0</v>
      </c>
      <c r="CY369" s="401">
        <v>0</v>
      </c>
      <c r="CZ369" s="401">
        <v>0</v>
      </c>
      <c r="DA369" s="401">
        <v>0</v>
      </c>
      <c r="DB369" s="401">
        <v>0</v>
      </c>
      <c r="DC369" s="401">
        <v>0</v>
      </c>
      <c r="DD369" s="401">
        <v>0</v>
      </c>
      <c r="DE369" s="401">
        <v>0</v>
      </c>
      <c r="DF369" s="401">
        <v>4391</v>
      </c>
      <c r="DG369" s="401">
        <v>0</v>
      </c>
      <c r="DH369" s="401">
        <v>2699</v>
      </c>
      <c r="DI369" s="401">
        <v>0</v>
      </c>
      <c r="DJ369" s="401">
        <v>0</v>
      </c>
      <c r="DK369" s="401">
        <v>0</v>
      </c>
      <c r="DL369" s="401">
        <v>0</v>
      </c>
      <c r="DM369" s="401">
        <v>0</v>
      </c>
      <c r="DN369" s="401">
        <v>0</v>
      </c>
      <c r="DO369" s="401">
        <v>0</v>
      </c>
      <c r="DP369" s="401">
        <v>0</v>
      </c>
      <c r="DQ369" s="401">
        <v>0</v>
      </c>
      <c r="DR369" s="401">
        <v>0</v>
      </c>
      <c r="DS369" s="401">
        <v>2699</v>
      </c>
      <c r="DT369" s="401">
        <v>1000</v>
      </c>
      <c r="DU369" s="401">
        <v>692</v>
      </c>
      <c r="DV369" s="401">
        <v>0</v>
      </c>
      <c r="DW369" s="401">
        <v>10087</v>
      </c>
      <c r="DX369" s="401">
        <v>399</v>
      </c>
      <c r="DY369" s="401">
        <v>6392</v>
      </c>
      <c r="DZ369" s="401">
        <v>692</v>
      </c>
      <c r="EA369" s="401">
        <v>0</v>
      </c>
      <c r="EB369" s="401">
        <v>0</v>
      </c>
      <c r="EC369" s="401">
        <v>3653</v>
      </c>
      <c r="ED369" s="401">
        <v>0</v>
      </c>
      <c r="EE369" s="401">
        <v>6392</v>
      </c>
      <c r="EF369" s="401">
        <v>692</v>
      </c>
      <c r="EG369" s="401">
        <v>13134</v>
      </c>
      <c r="EH369" s="401">
        <v>0</v>
      </c>
      <c r="EI369" s="401">
        <v>14634</v>
      </c>
      <c r="EJ369" s="401">
        <v>0</v>
      </c>
    </row>
    <row r="370" spans="1:140" x14ac:dyDescent="0.35">
      <c r="A370" s="398" t="s">
        <v>1181</v>
      </c>
      <c r="B370" s="401">
        <v>0</v>
      </c>
      <c r="C370" s="401">
        <v>0</v>
      </c>
      <c r="D370" s="401">
        <v>0</v>
      </c>
      <c r="E370" s="401">
        <v>0</v>
      </c>
      <c r="F370" s="401">
        <v>0</v>
      </c>
      <c r="G370" s="401">
        <v>0</v>
      </c>
      <c r="H370" s="401">
        <v>0</v>
      </c>
      <c r="I370" s="401">
        <v>0</v>
      </c>
      <c r="J370" s="401">
        <v>0</v>
      </c>
      <c r="K370" s="401">
        <v>0</v>
      </c>
      <c r="L370" s="401">
        <v>0</v>
      </c>
      <c r="M370" s="401">
        <v>0</v>
      </c>
      <c r="N370" s="401">
        <v>0</v>
      </c>
      <c r="O370" s="401">
        <v>0</v>
      </c>
      <c r="P370" s="401">
        <v>0</v>
      </c>
      <c r="Q370" s="401">
        <v>0</v>
      </c>
      <c r="R370" s="401">
        <v>0</v>
      </c>
      <c r="S370" s="401">
        <v>0</v>
      </c>
      <c r="T370" s="401">
        <v>0</v>
      </c>
      <c r="U370" s="401">
        <v>0</v>
      </c>
      <c r="V370" s="401">
        <v>0</v>
      </c>
      <c r="W370" s="401">
        <v>0</v>
      </c>
      <c r="X370" s="401">
        <v>0</v>
      </c>
      <c r="Y370" s="401">
        <v>0</v>
      </c>
      <c r="Z370" s="401">
        <v>0</v>
      </c>
      <c r="AA370" s="401">
        <v>0</v>
      </c>
      <c r="AB370" s="401">
        <v>0</v>
      </c>
      <c r="AC370" s="401">
        <v>0</v>
      </c>
      <c r="AD370" s="401">
        <v>0</v>
      </c>
      <c r="AE370" s="401">
        <v>0</v>
      </c>
      <c r="AF370" s="401">
        <v>0</v>
      </c>
      <c r="AG370" s="401">
        <v>0</v>
      </c>
      <c r="AH370" s="401">
        <v>0</v>
      </c>
      <c r="AI370" s="401">
        <v>0</v>
      </c>
      <c r="AJ370" s="401">
        <v>0</v>
      </c>
      <c r="AK370" s="401">
        <v>0</v>
      </c>
      <c r="AL370" s="401">
        <v>0</v>
      </c>
      <c r="AM370" s="401">
        <v>0</v>
      </c>
      <c r="AN370" s="401">
        <v>0</v>
      </c>
      <c r="AO370" s="401">
        <v>0</v>
      </c>
      <c r="AP370" s="401">
        <v>0</v>
      </c>
      <c r="AQ370" s="401">
        <v>0</v>
      </c>
      <c r="AR370" s="401">
        <v>0</v>
      </c>
      <c r="AS370" s="401">
        <v>0</v>
      </c>
      <c r="AT370" s="401">
        <v>0</v>
      </c>
      <c r="AU370" s="401">
        <v>0</v>
      </c>
      <c r="AV370" s="401">
        <v>0</v>
      </c>
      <c r="AW370" s="401">
        <v>0</v>
      </c>
      <c r="AX370" s="401">
        <v>0</v>
      </c>
      <c r="AY370" s="401">
        <v>0</v>
      </c>
      <c r="AZ370" s="401">
        <v>0</v>
      </c>
      <c r="BA370" s="401">
        <v>0</v>
      </c>
      <c r="BB370" s="401">
        <v>0</v>
      </c>
      <c r="BC370" s="401">
        <v>0</v>
      </c>
      <c r="BD370" s="401">
        <v>0</v>
      </c>
      <c r="BE370" s="401">
        <v>0</v>
      </c>
      <c r="BF370" s="401">
        <v>0</v>
      </c>
      <c r="BG370" s="401">
        <v>0</v>
      </c>
      <c r="BH370" s="401">
        <v>0</v>
      </c>
      <c r="BI370" s="401">
        <v>0</v>
      </c>
      <c r="BJ370" s="401">
        <v>0</v>
      </c>
      <c r="BK370" s="401">
        <v>0</v>
      </c>
      <c r="BL370" s="401">
        <v>0</v>
      </c>
      <c r="BM370" s="401">
        <v>0</v>
      </c>
      <c r="BN370" s="401">
        <v>0</v>
      </c>
      <c r="BO370" s="401">
        <v>0</v>
      </c>
      <c r="BP370" s="401">
        <v>0</v>
      </c>
      <c r="BQ370" s="401">
        <v>0</v>
      </c>
      <c r="BR370" s="401">
        <v>0</v>
      </c>
      <c r="BS370" s="401">
        <v>0</v>
      </c>
      <c r="BT370" s="401">
        <v>0</v>
      </c>
      <c r="BU370" s="401">
        <v>0</v>
      </c>
      <c r="BV370" s="401">
        <v>0</v>
      </c>
      <c r="BW370" s="401">
        <v>0</v>
      </c>
      <c r="BX370" s="401">
        <v>0</v>
      </c>
      <c r="BY370" s="401">
        <v>0</v>
      </c>
      <c r="BZ370" s="401">
        <v>0</v>
      </c>
      <c r="CA370" s="401">
        <v>0</v>
      </c>
      <c r="CB370" s="401">
        <v>0</v>
      </c>
      <c r="CC370" s="401">
        <v>0</v>
      </c>
      <c r="CD370" s="401">
        <v>0</v>
      </c>
      <c r="CE370" s="401">
        <v>0</v>
      </c>
      <c r="CF370" s="401">
        <v>0</v>
      </c>
      <c r="CG370" s="401">
        <v>0</v>
      </c>
      <c r="CH370" s="401">
        <v>0</v>
      </c>
      <c r="CI370" s="401">
        <v>0</v>
      </c>
      <c r="CJ370" s="401">
        <v>0</v>
      </c>
      <c r="CK370" s="401">
        <v>0</v>
      </c>
      <c r="CL370" s="401">
        <v>0</v>
      </c>
      <c r="CM370" s="401">
        <v>0</v>
      </c>
      <c r="CN370" s="401">
        <v>0</v>
      </c>
      <c r="CO370" s="401">
        <v>0</v>
      </c>
      <c r="CP370" s="401">
        <v>0</v>
      </c>
      <c r="CQ370" s="401">
        <v>0</v>
      </c>
      <c r="CR370" s="401">
        <v>0</v>
      </c>
      <c r="CS370" s="401">
        <v>0</v>
      </c>
      <c r="CT370" s="401">
        <v>0</v>
      </c>
      <c r="CU370" s="401">
        <v>0</v>
      </c>
      <c r="CV370" s="401">
        <v>0</v>
      </c>
      <c r="CW370" s="401">
        <v>0</v>
      </c>
      <c r="CX370" s="401">
        <v>0</v>
      </c>
      <c r="CY370" s="401">
        <v>0</v>
      </c>
      <c r="CZ370" s="401">
        <v>0</v>
      </c>
      <c r="DA370" s="401">
        <v>0</v>
      </c>
      <c r="DB370" s="401">
        <v>0</v>
      </c>
      <c r="DC370" s="401">
        <v>0</v>
      </c>
      <c r="DD370" s="401">
        <v>0</v>
      </c>
      <c r="DE370" s="401">
        <v>0</v>
      </c>
      <c r="DF370" s="401">
        <v>5190</v>
      </c>
      <c r="DG370" s="401">
        <v>0</v>
      </c>
      <c r="DH370" s="401">
        <v>0</v>
      </c>
      <c r="DI370" s="401">
        <v>0</v>
      </c>
      <c r="DJ370" s="401">
        <v>0</v>
      </c>
      <c r="DK370" s="401">
        <v>0</v>
      </c>
      <c r="DL370" s="401">
        <v>0</v>
      </c>
      <c r="DM370" s="401">
        <v>0</v>
      </c>
      <c r="DN370" s="401">
        <v>0</v>
      </c>
      <c r="DO370" s="401">
        <v>0</v>
      </c>
      <c r="DP370" s="401">
        <v>0</v>
      </c>
      <c r="DQ370" s="401">
        <v>0</v>
      </c>
      <c r="DR370" s="401">
        <v>0</v>
      </c>
      <c r="DS370" s="401">
        <v>0</v>
      </c>
      <c r="DT370" s="401">
        <v>4940</v>
      </c>
      <c r="DU370" s="401">
        <v>250</v>
      </c>
      <c r="DV370" s="401">
        <v>0</v>
      </c>
      <c r="DW370" s="401">
        <v>24817</v>
      </c>
      <c r="DX370" s="401">
        <v>-637</v>
      </c>
      <c r="DY370" s="401">
        <v>18119</v>
      </c>
      <c r="DZ370" s="401">
        <v>6533</v>
      </c>
      <c r="EA370" s="401">
        <v>0</v>
      </c>
      <c r="EB370" s="401">
        <v>0</v>
      </c>
      <c r="EC370" s="401">
        <v>13000</v>
      </c>
      <c r="ED370" s="401">
        <v>3000</v>
      </c>
      <c r="EE370" s="401">
        <v>18119</v>
      </c>
      <c r="EF370" s="401">
        <v>6533</v>
      </c>
      <c r="EG370" s="401">
        <v>21319</v>
      </c>
      <c r="EH370" s="401">
        <v>0</v>
      </c>
      <c r="EI370" s="401">
        <v>23319</v>
      </c>
      <c r="EJ370" s="401">
        <v>0</v>
      </c>
    </row>
    <row r="371" spans="1:140" x14ac:dyDescent="0.35">
      <c r="A371" s="398" t="s">
        <v>1205</v>
      </c>
      <c r="B371" s="401">
        <v>0</v>
      </c>
      <c r="C371" s="401">
        <v>0</v>
      </c>
      <c r="D371" s="401">
        <v>0</v>
      </c>
      <c r="E371" s="401">
        <v>0</v>
      </c>
      <c r="F371" s="401">
        <v>0</v>
      </c>
      <c r="G371" s="401">
        <v>0</v>
      </c>
      <c r="H371" s="401">
        <v>0</v>
      </c>
      <c r="I371" s="401">
        <v>0</v>
      </c>
      <c r="J371" s="401">
        <v>0</v>
      </c>
      <c r="K371" s="401">
        <v>0</v>
      </c>
      <c r="L371" s="401">
        <v>0</v>
      </c>
      <c r="M371" s="401">
        <v>0</v>
      </c>
      <c r="N371" s="401">
        <v>0</v>
      </c>
      <c r="O371" s="401">
        <v>0</v>
      </c>
      <c r="P371" s="401">
        <v>0</v>
      </c>
      <c r="Q371" s="401">
        <v>0</v>
      </c>
      <c r="R371" s="401">
        <v>0</v>
      </c>
      <c r="S371" s="401">
        <v>0</v>
      </c>
      <c r="T371" s="401">
        <v>0</v>
      </c>
      <c r="U371" s="401">
        <v>0</v>
      </c>
      <c r="V371" s="401">
        <v>0</v>
      </c>
      <c r="W371" s="401">
        <v>0</v>
      </c>
      <c r="X371" s="401">
        <v>0</v>
      </c>
      <c r="Y371" s="401">
        <v>0</v>
      </c>
      <c r="Z371" s="401">
        <v>0</v>
      </c>
      <c r="AA371" s="401">
        <v>0</v>
      </c>
      <c r="AB371" s="401">
        <v>0</v>
      </c>
      <c r="AC371" s="401">
        <v>0</v>
      </c>
      <c r="AD371" s="401">
        <v>0</v>
      </c>
      <c r="AE371" s="401">
        <v>0</v>
      </c>
      <c r="AF371" s="401">
        <v>0</v>
      </c>
      <c r="AG371" s="401">
        <v>0</v>
      </c>
      <c r="AH371" s="401">
        <v>0</v>
      </c>
      <c r="AI371" s="401">
        <v>0</v>
      </c>
      <c r="AJ371" s="401">
        <v>0</v>
      </c>
      <c r="AK371" s="401">
        <v>0</v>
      </c>
      <c r="AL371" s="401">
        <v>0</v>
      </c>
      <c r="AM371" s="401">
        <v>0</v>
      </c>
      <c r="AN371" s="401">
        <v>0</v>
      </c>
      <c r="AO371" s="401">
        <v>0</v>
      </c>
      <c r="AP371" s="401">
        <v>0</v>
      </c>
      <c r="AQ371" s="401">
        <v>0</v>
      </c>
      <c r="AR371" s="401">
        <v>0</v>
      </c>
      <c r="AS371" s="401">
        <v>0</v>
      </c>
      <c r="AT371" s="401">
        <v>0</v>
      </c>
      <c r="AU371" s="401">
        <v>0</v>
      </c>
      <c r="AV371" s="401">
        <v>0</v>
      </c>
      <c r="AW371" s="401">
        <v>0</v>
      </c>
      <c r="AX371" s="401">
        <v>0</v>
      </c>
      <c r="AY371" s="401">
        <v>0</v>
      </c>
      <c r="AZ371" s="401">
        <v>0</v>
      </c>
      <c r="BA371" s="401">
        <v>0</v>
      </c>
      <c r="BB371" s="401">
        <v>0</v>
      </c>
      <c r="BC371" s="401">
        <v>0</v>
      </c>
      <c r="BD371" s="401">
        <v>0</v>
      </c>
      <c r="BE371" s="401">
        <v>0</v>
      </c>
      <c r="BF371" s="401">
        <v>0</v>
      </c>
      <c r="BG371" s="401">
        <v>0</v>
      </c>
      <c r="BH371" s="401">
        <v>0</v>
      </c>
      <c r="BI371" s="401">
        <v>0</v>
      </c>
      <c r="BJ371" s="401">
        <v>0</v>
      </c>
      <c r="BK371" s="401">
        <v>0</v>
      </c>
      <c r="BL371" s="401">
        <v>0</v>
      </c>
      <c r="BM371" s="401">
        <v>0</v>
      </c>
      <c r="BN371" s="401">
        <v>0</v>
      </c>
      <c r="BO371" s="401">
        <v>0</v>
      </c>
      <c r="BP371" s="401">
        <v>0</v>
      </c>
      <c r="BQ371" s="401">
        <v>0</v>
      </c>
      <c r="BR371" s="401">
        <v>0</v>
      </c>
      <c r="BS371" s="401">
        <v>0</v>
      </c>
      <c r="BT371" s="401">
        <v>0</v>
      </c>
      <c r="BU371" s="401">
        <v>0</v>
      </c>
      <c r="BV371" s="401">
        <v>0</v>
      </c>
      <c r="BW371" s="401">
        <v>0</v>
      </c>
      <c r="BX371" s="401">
        <v>0</v>
      </c>
      <c r="BY371" s="401">
        <v>0</v>
      </c>
      <c r="BZ371" s="401">
        <v>0</v>
      </c>
      <c r="CA371" s="401">
        <v>0</v>
      </c>
      <c r="CB371" s="401">
        <v>0</v>
      </c>
      <c r="CC371" s="401">
        <v>0</v>
      </c>
      <c r="CD371" s="401">
        <v>0</v>
      </c>
      <c r="CE371" s="401">
        <v>0</v>
      </c>
      <c r="CF371" s="401">
        <v>0</v>
      </c>
      <c r="CG371" s="401">
        <v>0</v>
      </c>
      <c r="CH371" s="401">
        <v>0</v>
      </c>
      <c r="CI371" s="401">
        <v>0</v>
      </c>
      <c r="CJ371" s="401">
        <v>0</v>
      </c>
      <c r="CK371" s="401">
        <v>0</v>
      </c>
      <c r="CL371" s="401">
        <v>0</v>
      </c>
      <c r="CM371" s="401">
        <v>0</v>
      </c>
      <c r="CN371" s="401">
        <v>0</v>
      </c>
      <c r="CO371" s="401">
        <v>0</v>
      </c>
      <c r="CP371" s="401">
        <v>0</v>
      </c>
      <c r="CQ371" s="401">
        <v>0</v>
      </c>
      <c r="CR371" s="401">
        <v>0</v>
      </c>
      <c r="CS371" s="401">
        <v>0</v>
      </c>
      <c r="CT371" s="401">
        <v>0</v>
      </c>
      <c r="CU371" s="401">
        <v>0</v>
      </c>
      <c r="CV371" s="401">
        <v>0</v>
      </c>
      <c r="CW371" s="401">
        <v>0</v>
      </c>
      <c r="CX371" s="401">
        <v>0</v>
      </c>
      <c r="CY371" s="401">
        <v>0</v>
      </c>
      <c r="CZ371" s="401">
        <v>0</v>
      </c>
      <c r="DA371" s="401">
        <v>0</v>
      </c>
      <c r="DB371" s="401">
        <v>0</v>
      </c>
      <c r="DC371" s="401">
        <v>0</v>
      </c>
      <c r="DD371" s="401">
        <v>0</v>
      </c>
      <c r="DE371" s="401">
        <v>0</v>
      </c>
      <c r="DF371" s="401">
        <v>7587</v>
      </c>
      <c r="DG371" s="401">
        <v>0</v>
      </c>
      <c r="DH371" s="401">
        <v>0</v>
      </c>
      <c r="DI371" s="401">
        <v>0</v>
      </c>
      <c r="DJ371" s="401">
        <v>0</v>
      </c>
      <c r="DK371" s="401">
        <v>0</v>
      </c>
      <c r="DL371" s="401">
        <v>0</v>
      </c>
      <c r="DM371" s="401">
        <v>0</v>
      </c>
      <c r="DN371" s="401">
        <v>0</v>
      </c>
      <c r="DO371" s="401">
        <v>0</v>
      </c>
      <c r="DP371" s="401">
        <v>0</v>
      </c>
      <c r="DQ371" s="401">
        <v>0</v>
      </c>
      <c r="DR371" s="401">
        <v>0</v>
      </c>
      <c r="DS371" s="401">
        <v>0</v>
      </c>
      <c r="DT371" s="401">
        <v>2596</v>
      </c>
      <c r="DU371" s="401">
        <v>4991</v>
      </c>
      <c r="DV371" s="401">
        <v>0</v>
      </c>
      <c r="DW371" s="401">
        <v>14462</v>
      </c>
      <c r="DX371" s="401">
        <v>5581</v>
      </c>
      <c r="DY371" s="401">
        <v>14482</v>
      </c>
      <c r="DZ371" s="401">
        <v>4206</v>
      </c>
      <c r="EA371" s="401">
        <v>0</v>
      </c>
      <c r="EB371" s="401">
        <v>0</v>
      </c>
      <c r="EC371" s="401">
        <v>11918</v>
      </c>
      <c r="ED371" s="401">
        <v>-3339</v>
      </c>
      <c r="EE371" s="401">
        <v>14482</v>
      </c>
      <c r="EF371" s="401">
        <v>4206</v>
      </c>
      <c r="EG371" s="401">
        <v>16000</v>
      </c>
      <c r="EH371" s="401">
        <v>5000</v>
      </c>
      <c r="EI371" s="401">
        <v>18000</v>
      </c>
      <c r="EJ371" s="401">
        <v>5000</v>
      </c>
    </row>
    <row r="372" spans="1:140" x14ac:dyDescent="0.35">
      <c r="A372" s="398" t="s">
        <v>1232</v>
      </c>
      <c r="B372" s="401">
        <v>0</v>
      </c>
      <c r="C372" s="401">
        <v>0</v>
      </c>
      <c r="D372" s="401">
        <v>0</v>
      </c>
      <c r="E372" s="401">
        <v>0</v>
      </c>
      <c r="F372" s="401">
        <v>0</v>
      </c>
      <c r="G372" s="401">
        <v>0</v>
      </c>
      <c r="H372" s="401">
        <v>0</v>
      </c>
      <c r="I372" s="401">
        <v>0</v>
      </c>
      <c r="J372" s="401">
        <v>0</v>
      </c>
      <c r="K372" s="401">
        <v>0</v>
      </c>
      <c r="L372" s="401">
        <v>0</v>
      </c>
      <c r="M372" s="401">
        <v>0</v>
      </c>
      <c r="N372" s="401">
        <v>0</v>
      </c>
      <c r="O372" s="401">
        <v>0</v>
      </c>
      <c r="P372" s="401">
        <v>0</v>
      </c>
      <c r="Q372" s="401">
        <v>0</v>
      </c>
      <c r="R372" s="401">
        <v>0</v>
      </c>
      <c r="S372" s="401">
        <v>0</v>
      </c>
      <c r="T372" s="401">
        <v>0</v>
      </c>
      <c r="U372" s="401">
        <v>0</v>
      </c>
      <c r="V372" s="401">
        <v>0</v>
      </c>
      <c r="W372" s="401">
        <v>0</v>
      </c>
      <c r="X372" s="401">
        <v>0</v>
      </c>
      <c r="Y372" s="401">
        <v>0</v>
      </c>
      <c r="Z372" s="401">
        <v>0</v>
      </c>
      <c r="AA372" s="401">
        <v>0</v>
      </c>
      <c r="AB372" s="401">
        <v>0</v>
      </c>
      <c r="AC372" s="401">
        <v>0</v>
      </c>
      <c r="AD372" s="401">
        <v>0</v>
      </c>
      <c r="AE372" s="401">
        <v>0</v>
      </c>
      <c r="AF372" s="401">
        <v>0</v>
      </c>
      <c r="AG372" s="401">
        <v>0</v>
      </c>
      <c r="AH372" s="401">
        <v>0</v>
      </c>
      <c r="AI372" s="401">
        <v>0</v>
      </c>
      <c r="AJ372" s="401">
        <v>0</v>
      </c>
      <c r="AK372" s="401">
        <v>0</v>
      </c>
      <c r="AL372" s="401">
        <v>0</v>
      </c>
      <c r="AM372" s="401">
        <v>0</v>
      </c>
      <c r="AN372" s="401">
        <v>0</v>
      </c>
      <c r="AO372" s="401">
        <v>0</v>
      </c>
      <c r="AP372" s="401">
        <v>0</v>
      </c>
      <c r="AQ372" s="401">
        <v>0</v>
      </c>
      <c r="AR372" s="401">
        <v>0</v>
      </c>
      <c r="AS372" s="401">
        <v>0</v>
      </c>
      <c r="AT372" s="401">
        <v>0</v>
      </c>
      <c r="AU372" s="401">
        <v>0</v>
      </c>
      <c r="AV372" s="401">
        <v>0</v>
      </c>
      <c r="AW372" s="401">
        <v>0</v>
      </c>
      <c r="AX372" s="401">
        <v>0</v>
      </c>
      <c r="AY372" s="401">
        <v>0</v>
      </c>
      <c r="AZ372" s="401">
        <v>0</v>
      </c>
      <c r="BA372" s="401">
        <v>0</v>
      </c>
      <c r="BB372" s="401">
        <v>0</v>
      </c>
      <c r="BC372" s="401">
        <v>0</v>
      </c>
      <c r="BD372" s="401">
        <v>0</v>
      </c>
      <c r="BE372" s="401">
        <v>0</v>
      </c>
      <c r="BF372" s="401">
        <v>0</v>
      </c>
      <c r="BG372" s="401">
        <v>0</v>
      </c>
      <c r="BH372" s="401">
        <v>0</v>
      </c>
      <c r="BI372" s="401">
        <v>0</v>
      </c>
      <c r="BJ372" s="401">
        <v>0</v>
      </c>
      <c r="BK372" s="401">
        <v>0</v>
      </c>
      <c r="BL372" s="401">
        <v>0</v>
      </c>
      <c r="BM372" s="401">
        <v>0</v>
      </c>
      <c r="BN372" s="401">
        <v>0</v>
      </c>
      <c r="BO372" s="401">
        <v>0</v>
      </c>
      <c r="BP372" s="401">
        <v>0</v>
      </c>
      <c r="BQ372" s="401">
        <v>0</v>
      </c>
      <c r="BR372" s="401">
        <v>0</v>
      </c>
      <c r="BS372" s="401">
        <v>0</v>
      </c>
      <c r="BT372" s="401">
        <v>0</v>
      </c>
      <c r="BU372" s="401">
        <v>0</v>
      </c>
      <c r="BV372" s="401">
        <v>0</v>
      </c>
      <c r="BW372" s="401">
        <v>0</v>
      </c>
      <c r="BX372" s="401">
        <v>0</v>
      </c>
      <c r="BY372" s="401">
        <v>0</v>
      </c>
      <c r="BZ372" s="401">
        <v>0</v>
      </c>
      <c r="CA372" s="401">
        <v>0</v>
      </c>
      <c r="CB372" s="401">
        <v>0</v>
      </c>
      <c r="CC372" s="401">
        <v>0</v>
      </c>
      <c r="CD372" s="401">
        <v>0</v>
      </c>
      <c r="CE372" s="401">
        <v>0</v>
      </c>
      <c r="CF372" s="401">
        <v>0</v>
      </c>
      <c r="CG372" s="401">
        <v>0</v>
      </c>
      <c r="CH372" s="401">
        <v>0</v>
      </c>
      <c r="CI372" s="401">
        <v>0</v>
      </c>
      <c r="CJ372" s="401">
        <v>0</v>
      </c>
      <c r="CK372" s="401">
        <v>0</v>
      </c>
      <c r="CL372" s="401">
        <v>0</v>
      </c>
      <c r="CM372" s="401">
        <v>0</v>
      </c>
      <c r="CN372" s="401">
        <v>0</v>
      </c>
      <c r="CO372" s="401">
        <v>0</v>
      </c>
      <c r="CP372" s="401">
        <v>0</v>
      </c>
      <c r="CQ372" s="401">
        <v>0</v>
      </c>
      <c r="CR372" s="401">
        <v>0</v>
      </c>
      <c r="CS372" s="401">
        <v>0</v>
      </c>
      <c r="CT372" s="401">
        <v>0</v>
      </c>
      <c r="CU372" s="401">
        <v>0</v>
      </c>
      <c r="CV372" s="401">
        <v>0</v>
      </c>
      <c r="CW372" s="401">
        <v>0</v>
      </c>
      <c r="CX372" s="401">
        <v>0</v>
      </c>
      <c r="CY372" s="401">
        <v>0</v>
      </c>
      <c r="CZ372" s="401">
        <v>0</v>
      </c>
      <c r="DA372" s="401">
        <v>0</v>
      </c>
      <c r="DB372" s="401">
        <v>0</v>
      </c>
      <c r="DC372" s="401">
        <v>0</v>
      </c>
      <c r="DD372" s="401">
        <v>0</v>
      </c>
      <c r="DE372" s="401">
        <v>0</v>
      </c>
      <c r="DF372" s="401">
        <v>3145</v>
      </c>
      <c r="DG372" s="401">
        <v>0</v>
      </c>
      <c r="DH372" s="401">
        <v>0</v>
      </c>
      <c r="DI372" s="401">
        <v>0</v>
      </c>
      <c r="DJ372" s="401">
        <v>0</v>
      </c>
      <c r="DK372" s="401">
        <v>0</v>
      </c>
      <c r="DL372" s="401">
        <v>0</v>
      </c>
      <c r="DM372" s="401">
        <v>0</v>
      </c>
      <c r="DN372" s="401">
        <v>0</v>
      </c>
      <c r="DO372" s="401">
        <v>0</v>
      </c>
      <c r="DP372" s="401">
        <v>0</v>
      </c>
      <c r="DQ372" s="401">
        <v>0</v>
      </c>
      <c r="DR372" s="401">
        <v>0</v>
      </c>
      <c r="DS372" s="401">
        <v>0</v>
      </c>
      <c r="DT372" s="401">
        <v>0</v>
      </c>
      <c r="DU372" s="401">
        <v>3145</v>
      </c>
      <c r="DV372" s="401">
        <v>0</v>
      </c>
      <c r="DW372" s="401">
        <v>25444</v>
      </c>
      <c r="DX372" s="401">
        <v>1956</v>
      </c>
      <c r="DY372" s="401">
        <v>9948</v>
      </c>
      <c r="DZ372" s="401">
        <v>2448</v>
      </c>
      <c r="EA372" s="401">
        <v>12522</v>
      </c>
      <c r="EB372" s="401">
        <v>492</v>
      </c>
      <c r="EC372" s="401">
        <v>6000</v>
      </c>
      <c r="ED372" s="401">
        <v>-5500</v>
      </c>
      <c r="EE372" s="401">
        <v>22470</v>
      </c>
      <c r="EF372" s="401">
        <v>2940</v>
      </c>
      <c r="EG372" s="401">
        <v>22522</v>
      </c>
      <c r="EH372" s="401">
        <v>1492</v>
      </c>
      <c r="EI372" s="401">
        <v>23522</v>
      </c>
      <c r="EJ372" s="401">
        <v>1492</v>
      </c>
    </row>
    <row r="373" spans="1:140" x14ac:dyDescent="0.35">
      <c r="A373" s="398" t="s">
        <v>1256</v>
      </c>
      <c r="B373" s="401">
        <v>0</v>
      </c>
      <c r="C373" s="401">
        <v>0</v>
      </c>
      <c r="D373" s="401">
        <v>0</v>
      </c>
      <c r="E373" s="401">
        <v>0</v>
      </c>
      <c r="F373" s="401">
        <v>0</v>
      </c>
      <c r="G373" s="401">
        <v>0</v>
      </c>
      <c r="H373" s="401">
        <v>0</v>
      </c>
      <c r="I373" s="401">
        <v>0</v>
      </c>
      <c r="J373" s="401">
        <v>0</v>
      </c>
      <c r="K373" s="401">
        <v>0</v>
      </c>
      <c r="L373" s="401">
        <v>0</v>
      </c>
      <c r="M373" s="401">
        <v>0</v>
      </c>
      <c r="N373" s="401">
        <v>0</v>
      </c>
      <c r="O373" s="401">
        <v>0</v>
      </c>
      <c r="P373" s="401">
        <v>0</v>
      </c>
      <c r="Q373" s="401">
        <v>0</v>
      </c>
      <c r="R373" s="401">
        <v>0</v>
      </c>
      <c r="S373" s="401">
        <v>0</v>
      </c>
      <c r="T373" s="401">
        <v>0</v>
      </c>
      <c r="U373" s="401">
        <v>0</v>
      </c>
      <c r="V373" s="401">
        <v>0</v>
      </c>
      <c r="W373" s="401">
        <v>0</v>
      </c>
      <c r="X373" s="401">
        <v>0</v>
      </c>
      <c r="Y373" s="401">
        <v>0</v>
      </c>
      <c r="Z373" s="401">
        <v>0</v>
      </c>
      <c r="AA373" s="401">
        <v>0</v>
      </c>
      <c r="AB373" s="401">
        <v>0</v>
      </c>
      <c r="AC373" s="401">
        <v>0</v>
      </c>
      <c r="AD373" s="401">
        <v>0</v>
      </c>
      <c r="AE373" s="401">
        <v>0</v>
      </c>
      <c r="AF373" s="401">
        <v>0</v>
      </c>
      <c r="AG373" s="401">
        <v>0</v>
      </c>
      <c r="AH373" s="401">
        <v>0</v>
      </c>
      <c r="AI373" s="401">
        <v>0</v>
      </c>
      <c r="AJ373" s="401">
        <v>0</v>
      </c>
      <c r="AK373" s="401">
        <v>0</v>
      </c>
      <c r="AL373" s="401">
        <v>0</v>
      </c>
      <c r="AM373" s="401">
        <v>0</v>
      </c>
      <c r="AN373" s="401">
        <v>0</v>
      </c>
      <c r="AO373" s="401">
        <v>0</v>
      </c>
      <c r="AP373" s="401">
        <v>0</v>
      </c>
      <c r="AQ373" s="401">
        <v>0</v>
      </c>
      <c r="AR373" s="401">
        <v>0</v>
      </c>
      <c r="AS373" s="401">
        <v>0</v>
      </c>
      <c r="AT373" s="401">
        <v>0</v>
      </c>
      <c r="AU373" s="401">
        <v>0</v>
      </c>
      <c r="AV373" s="401">
        <v>0</v>
      </c>
      <c r="AW373" s="401">
        <v>0</v>
      </c>
      <c r="AX373" s="401">
        <v>0</v>
      </c>
      <c r="AY373" s="401">
        <v>0</v>
      </c>
      <c r="AZ373" s="401">
        <v>0</v>
      </c>
      <c r="BA373" s="401">
        <v>0</v>
      </c>
      <c r="BB373" s="401">
        <v>0</v>
      </c>
      <c r="BC373" s="401">
        <v>0</v>
      </c>
      <c r="BD373" s="401">
        <v>0</v>
      </c>
      <c r="BE373" s="401">
        <v>0</v>
      </c>
      <c r="BF373" s="401">
        <v>0</v>
      </c>
      <c r="BG373" s="401">
        <v>0</v>
      </c>
      <c r="BH373" s="401">
        <v>0</v>
      </c>
      <c r="BI373" s="401">
        <v>0</v>
      </c>
      <c r="BJ373" s="401">
        <v>0</v>
      </c>
      <c r="BK373" s="401">
        <v>0</v>
      </c>
      <c r="BL373" s="401">
        <v>0</v>
      </c>
      <c r="BM373" s="401">
        <v>0</v>
      </c>
      <c r="BN373" s="401">
        <v>0</v>
      </c>
      <c r="BO373" s="401">
        <v>0</v>
      </c>
      <c r="BP373" s="401">
        <v>0</v>
      </c>
      <c r="BQ373" s="401">
        <v>0</v>
      </c>
      <c r="BR373" s="401">
        <v>0</v>
      </c>
      <c r="BS373" s="401">
        <v>0</v>
      </c>
      <c r="BT373" s="401">
        <v>0</v>
      </c>
      <c r="BU373" s="401">
        <v>0</v>
      </c>
      <c r="BV373" s="401">
        <v>0</v>
      </c>
      <c r="BW373" s="401">
        <v>0</v>
      </c>
      <c r="BX373" s="401">
        <v>0</v>
      </c>
      <c r="BY373" s="401">
        <v>0</v>
      </c>
      <c r="BZ373" s="401">
        <v>0</v>
      </c>
      <c r="CA373" s="401">
        <v>0</v>
      </c>
      <c r="CB373" s="401">
        <v>0</v>
      </c>
      <c r="CC373" s="401">
        <v>0</v>
      </c>
      <c r="CD373" s="401">
        <v>0</v>
      </c>
      <c r="CE373" s="401">
        <v>0</v>
      </c>
      <c r="CF373" s="401">
        <v>0</v>
      </c>
      <c r="CG373" s="401">
        <v>0</v>
      </c>
      <c r="CH373" s="401">
        <v>0</v>
      </c>
      <c r="CI373" s="401">
        <v>0</v>
      </c>
      <c r="CJ373" s="401">
        <v>0</v>
      </c>
      <c r="CK373" s="401">
        <v>0</v>
      </c>
      <c r="CL373" s="401">
        <v>0</v>
      </c>
      <c r="CM373" s="401">
        <v>0</v>
      </c>
      <c r="CN373" s="401">
        <v>0</v>
      </c>
      <c r="CO373" s="401">
        <v>0</v>
      </c>
      <c r="CP373" s="401">
        <v>0</v>
      </c>
      <c r="CQ373" s="401">
        <v>0</v>
      </c>
      <c r="CR373" s="401">
        <v>0</v>
      </c>
      <c r="CS373" s="401">
        <v>0</v>
      </c>
      <c r="CT373" s="401">
        <v>0</v>
      </c>
      <c r="CU373" s="401">
        <v>0</v>
      </c>
      <c r="CV373" s="401">
        <v>0</v>
      </c>
      <c r="CW373" s="401">
        <v>0</v>
      </c>
      <c r="CX373" s="401">
        <v>0</v>
      </c>
      <c r="CY373" s="401">
        <v>0</v>
      </c>
      <c r="CZ373" s="401">
        <v>0</v>
      </c>
      <c r="DA373" s="401">
        <v>0</v>
      </c>
      <c r="DB373" s="401">
        <v>0</v>
      </c>
      <c r="DC373" s="401">
        <v>0</v>
      </c>
      <c r="DD373" s="401">
        <v>0</v>
      </c>
      <c r="DE373" s="401">
        <v>0</v>
      </c>
      <c r="DF373" s="401">
        <v>11018</v>
      </c>
      <c r="DG373" s="401">
        <v>0</v>
      </c>
      <c r="DH373" s="401">
        <v>460</v>
      </c>
      <c r="DI373" s="401">
        <v>0</v>
      </c>
      <c r="DJ373" s="401">
        <v>0</v>
      </c>
      <c r="DK373" s="401">
        <v>0</v>
      </c>
      <c r="DL373" s="401">
        <v>0</v>
      </c>
      <c r="DM373" s="401">
        <v>0</v>
      </c>
      <c r="DN373" s="401">
        <v>0</v>
      </c>
      <c r="DO373" s="401">
        <v>0</v>
      </c>
      <c r="DP373" s="401">
        <v>0</v>
      </c>
      <c r="DQ373" s="401">
        <v>0</v>
      </c>
      <c r="DR373" s="401">
        <v>0</v>
      </c>
      <c r="DS373" s="401">
        <v>460</v>
      </c>
      <c r="DT373" s="401">
        <v>4836</v>
      </c>
      <c r="DU373" s="401">
        <v>5722</v>
      </c>
      <c r="DV373" s="401">
        <v>0</v>
      </c>
      <c r="DW373" s="401">
        <v>19523</v>
      </c>
      <c r="DX373" s="401">
        <v>4979</v>
      </c>
      <c r="DY373" s="401">
        <v>10086</v>
      </c>
      <c r="DZ373" s="401">
        <v>4139</v>
      </c>
      <c r="EA373" s="401">
        <v>7146</v>
      </c>
      <c r="EB373" s="401">
        <v>-340</v>
      </c>
      <c r="EC373" s="401">
        <v>3000</v>
      </c>
      <c r="ED373" s="401">
        <v>-3000</v>
      </c>
      <c r="EE373" s="401">
        <v>17232</v>
      </c>
      <c r="EF373" s="401">
        <v>3799</v>
      </c>
      <c r="EG373" s="401">
        <v>24200</v>
      </c>
      <c r="EH373" s="401">
        <v>3700</v>
      </c>
      <c r="EI373" s="401">
        <v>24800</v>
      </c>
      <c r="EJ373" s="401">
        <v>3700</v>
      </c>
    </row>
    <row r="374" spans="1:140" x14ac:dyDescent="0.35">
      <c r="A374" s="398" t="s">
        <v>1271</v>
      </c>
      <c r="B374" s="401">
        <v>0</v>
      </c>
      <c r="C374" s="401">
        <v>0</v>
      </c>
      <c r="D374" s="401">
        <v>0</v>
      </c>
      <c r="E374" s="401">
        <v>0</v>
      </c>
      <c r="F374" s="401">
        <v>0</v>
      </c>
      <c r="G374" s="401">
        <v>0</v>
      </c>
      <c r="H374" s="401">
        <v>0</v>
      </c>
      <c r="I374" s="401">
        <v>0</v>
      </c>
      <c r="J374" s="401">
        <v>0</v>
      </c>
      <c r="K374" s="401">
        <v>0</v>
      </c>
      <c r="L374" s="401">
        <v>0</v>
      </c>
      <c r="M374" s="401">
        <v>0</v>
      </c>
      <c r="N374" s="401">
        <v>0</v>
      </c>
      <c r="O374" s="401">
        <v>0</v>
      </c>
      <c r="P374" s="401">
        <v>0</v>
      </c>
      <c r="Q374" s="401">
        <v>0</v>
      </c>
      <c r="R374" s="401">
        <v>0</v>
      </c>
      <c r="S374" s="401">
        <v>0</v>
      </c>
      <c r="T374" s="401">
        <v>0</v>
      </c>
      <c r="U374" s="401">
        <v>0</v>
      </c>
      <c r="V374" s="401">
        <v>0</v>
      </c>
      <c r="W374" s="401">
        <v>0</v>
      </c>
      <c r="X374" s="401">
        <v>0</v>
      </c>
      <c r="Y374" s="401">
        <v>0</v>
      </c>
      <c r="Z374" s="401">
        <v>0</v>
      </c>
      <c r="AA374" s="401">
        <v>0</v>
      </c>
      <c r="AB374" s="401">
        <v>0</v>
      </c>
      <c r="AC374" s="401">
        <v>0</v>
      </c>
      <c r="AD374" s="401">
        <v>0</v>
      </c>
      <c r="AE374" s="401">
        <v>0</v>
      </c>
      <c r="AF374" s="401">
        <v>0</v>
      </c>
      <c r="AG374" s="401">
        <v>0</v>
      </c>
      <c r="AH374" s="401">
        <v>0</v>
      </c>
      <c r="AI374" s="401">
        <v>0</v>
      </c>
      <c r="AJ374" s="401">
        <v>0</v>
      </c>
      <c r="AK374" s="401">
        <v>0</v>
      </c>
      <c r="AL374" s="401">
        <v>0</v>
      </c>
      <c r="AM374" s="401">
        <v>0</v>
      </c>
      <c r="AN374" s="401">
        <v>0</v>
      </c>
      <c r="AO374" s="401">
        <v>0</v>
      </c>
      <c r="AP374" s="401">
        <v>0</v>
      </c>
      <c r="AQ374" s="401">
        <v>0</v>
      </c>
      <c r="AR374" s="401">
        <v>0</v>
      </c>
      <c r="AS374" s="401">
        <v>0</v>
      </c>
      <c r="AT374" s="401">
        <v>0</v>
      </c>
      <c r="AU374" s="401">
        <v>0</v>
      </c>
      <c r="AV374" s="401">
        <v>0</v>
      </c>
      <c r="AW374" s="401">
        <v>0</v>
      </c>
      <c r="AX374" s="401">
        <v>0</v>
      </c>
      <c r="AY374" s="401">
        <v>0</v>
      </c>
      <c r="AZ374" s="401">
        <v>0</v>
      </c>
      <c r="BA374" s="401">
        <v>0</v>
      </c>
      <c r="BB374" s="401">
        <v>0</v>
      </c>
      <c r="BC374" s="401">
        <v>0</v>
      </c>
      <c r="BD374" s="401">
        <v>0</v>
      </c>
      <c r="BE374" s="401">
        <v>0</v>
      </c>
      <c r="BF374" s="401">
        <v>0</v>
      </c>
      <c r="BG374" s="401">
        <v>0</v>
      </c>
      <c r="BH374" s="401">
        <v>0</v>
      </c>
      <c r="BI374" s="401">
        <v>0</v>
      </c>
      <c r="BJ374" s="401">
        <v>0</v>
      </c>
      <c r="BK374" s="401">
        <v>0</v>
      </c>
      <c r="BL374" s="401">
        <v>0</v>
      </c>
      <c r="BM374" s="401">
        <v>0</v>
      </c>
      <c r="BN374" s="401">
        <v>0</v>
      </c>
      <c r="BO374" s="401">
        <v>0</v>
      </c>
      <c r="BP374" s="401">
        <v>0</v>
      </c>
      <c r="BQ374" s="401">
        <v>0</v>
      </c>
      <c r="BR374" s="401">
        <v>0</v>
      </c>
      <c r="BS374" s="401">
        <v>0</v>
      </c>
      <c r="BT374" s="401">
        <v>0</v>
      </c>
      <c r="BU374" s="401">
        <v>0</v>
      </c>
      <c r="BV374" s="401">
        <v>0</v>
      </c>
      <c r="BW374" s="401">
        <v>0</v>
      </c>
      <c r="BX374" s="401">
        <v>0</v>
      </c>
      <c r="BY374" s="401">
        <v>0</v>
      </c>
      <c r="BZ374" s="401">
        <v>0</v>
      </c>
      <c r="CA374" s="401">
        <v>0</v>
      </c>
      <c r="CB374" s="401">
        <v>0</v>
      </c>
      <c r="CC374" s="401">
        <v>0</v>
      </c>
      <c r="CD374" s="401">
        <v>0</v>
      </c>
      <c r="CE374" s="401">
        <v>0</v>
      </c>
      <c r="CF374" s="401">
        <v>0</v>
      </c>
      <c r="CG374" s="401">
        <v>0</v>
      </c>
      <c r="CH374" s="401">
        <v>0</v>
      </c>
      <c r="CI374" s="401">
        <v>0</v>
      </c>
      <c r="CJ374" s="401">
        <v>0</v>
      </c>
      <c r="CK374" s="401">
        <v>0</v>
      </c>
      <c r="CL374" s="401">
        <v>0</v>
      </c>
      <c r="CM374" s="401">
        <v>0</v>
      </c>
      <c r="CN374" s="401">
        <v>0</v>
      </c>
      <c r="CO374" s="401">
        <v>0</v>
      </c>
      <c r="CP374" s="401">
        <v>0</v>
      </c>
      <c r="CQ374" s="401">
        <v>0</v>
      </c>
      <c r="CR374" s="401">
        <v>0</v>
      </c>
      <c r="CS374" s="401">
        <v>0</v>
      </c>
      <c r="CT374" s="401">
        <v>0</v>
      </c>
      <c r="CU374" s="401">
        <v>0</v>
      </c>
      <c r="CV374" s="401">
        <v>0</v>
      </c>
      <c r="CW374" s="401">
        <v>0</v>
      </c>
      <c r="CX374" s="401">
        <v>0</v>
      </c>
      <c r="CY374" s="401">
        <v>0</v>
      </c>
      <c r="CZ374" s="401">
        <v>0</v>
      </c>
      <c r="DA374" s="401">
        <v>0</v>
      </c>
      <c r="DB374" s="401">
        <v>0</v>
      </c>
      <c r="DC374" s="401">
        <v>0</v>
      </c>
      <c r="DD374" s="401">
        <v>0</v>
      </c>
      <c r="DE374" s="401">
        <v>0</v>
      </c>
      <c r="DF374" s="401">
        <v>11394</v>
      </c>
      <c r="DG374" s="401">
        <v>0</v>
      </c>
      <c r="DH374" s="401">
        <v>0</v>
      </c>
      <c r="DI374" s="401">
        <v>0</v>
      </c>
      <c r="DJ374" s="401">
        <v>0</v>
      </c>
      <c r="DK374" s="401">
        <v>0</v>
      </c>
      <c r="DL374" s="401">
        <v>0</v>
      </c>
      <c r="DM374" s="401">
        <v>0</v>
      </c>
      <c r="DN374" s="401">
        <v>0</v>
      </c>
      <c r="DO374" s="401">
        <v>0</v>
      </c>
      <c r="DP374" s="401">
        <v>0</v>
      </c>
      <c r="DQ374" s="401">
        <v>0</v>
      </c>
      <c r="DR374" s="401">
        <v>429</v>
      </c>
      <c r="DS374" s="401">
        <v>0</v>
      </c>
      <c r="DT374" s="401">
        <v>5435</v>
      </c>
      <c r="DU374" s="401">
        <v>5530</v>
      </c>
      <c r="DV374" s="401">
        <v>0</v>
      </c>
      <c r="DW374" s="401">
        <v>27432</v>
      </c>
      <c r="DX374" s="401">
        <v>3006</v>
      </c>
      <c r="DY374" s="401">
        <v>23313</v>
      </c>
      <c r="DZ374" s="401">
        <v>-458</v>
      </c>
      <c r="EA374" s="401">
        <v>4119</v>
      </c>
      <c r="EB374" s="401">
        <v>3463</v>
      </c>
      <c r="EC374" s="401">
        <v>18245</v>
      </c>
      <c r="ED374" s="401">
        <v>-6355</v>
      </c>
      <c r="EE374" s="401">
        <v>27432</v>
      </c>
      <c r="EF374" s="401">
        <v>3005</v>
      </c>
      <c r="EG374" s="401">
        <v>29490</v>
      </c>
      <c r="EH374" s="401">
        <v>4335</v>
      </c>
      <c r="EI374" s="401">
        <v>30862</v>
      </c>
      <c r="EJ374" s="401">
        <v>4486</v>
      </c>
    </row>
    <row r="375" spans="1:140" x14ac:dyDescent="0.35">
      <c r="A375" s="398" t="s">
        <v>1298</v>
      </c>
      <c r="B375" s="401">
        <v>0</v>
      </c>
      <c r="C375" s="401">
        <v>0</v>
      </c>
      <c r="D375" s="401">
        <v>0</v>
      </c>
      <c r="E375" s="401">
        <v>0</v>
      </c>
      <c r="F375" s="401">
        <v>0</v>
      </c>
      <c r="G375" s="401">
        <v>0</v>
      </c>
      <c r="H375" s="401">
        <v>0</v>
      </c>
      <c r="I375" s="401">
        <v>0</v>
      </c>
      <c r="J375" s="401">
        <v>0</v>
      </c>
      <c r="K375" s="401">
        <v>0</v>
      </c>
      <c r="L375" s="401">
        <v>0</v>
      </c>
      <c r="M375" s="401">
        <v>0</v>
      </c>
      <c r="N375" s="401">
        <v>0</v>
      </c>
      <c r="O375" s="401">
        <v>0</v>
      </c>
      <c r="P375" s="401">
        <v>0</v>
      </c>
      <c r="Q375" s="401">
        <v>0</v>
      </c>
      <c r="R375" s="401">
        <v>0</v>
      </c>
      <c r="S375" s="401">
        <v>0</v>
      </c>
      <c r="T375" s="401">
        <v>0</v>
      </c>
      <c r="U375" s="401">
        <v>0</v>
      </c>
      <c r="V375" s="401">
        <v>0</v>
      </c>
      <c r="W375" s="401">
        <v>0</v>
      </c>
      <c r="X375" s="401">
        <v>0</v>
      </c>
      <c r="Y375" s="401">
        <v>0</v>
      </c>
      <c r="Z375" s="401">
        <v>0</v>
      </c>
      <c r="AA375" s="401">
        <v>0</v>
      </c>
      <c r="AB375" s="401">
        <v>0</v>
      </c>
      <c r="AC375" s="401">
        <v>0</v>
      </c>
      <c r="AD375" s="401">
        <v>0</v>
      </c>
      <c r="AE375" s="401">
        <v>0</v>
      </c>
      <c r="AF375" s="401">
        <v>0</v>
      </c>
      <c r="AG375" s="401">
        <v>0</v>
      </c>
      <c r="AH375" s="401">
        <v>0</v>
      </c>
      <c r="AI375" s="401">
        <v>0</v>
      </c>
      <c r="AJ375" s="401">
        <v>0</v>
      </c>
      <c r="AK375" s="401">
        <v>0</v>
      </c>
      <c r="AL375" s="401">
        <v>0</v>
      </c>
      <c r="AM375" s="401">
        <v>0</v>
      </c>
      <c r="AN375" s="401">
        <v>0</v>
      </c>
      <c r="AO375" s="401">
        <v>0</v>
      </c>
      <c r="AP375" s="401">
        <v>0</v>
      </c>
      <c r="AQ375" s="401">
        <v>0</v>
      </c>
      <c r="AR375" s="401">
        <v>0</v>
      </c>
      <c r="AS375" s="401">
        <v>0</v>
      </c>
      <c r="AT375" s="401">
        <v>0</v>
      </c>
      <c r="AU375" s="401">
        <v>0</v>
      </c>
      <c r="AV375" s="401">
        <v>0</v>
      </c>
      <c r="AW375" s="401">
        <v>0</v>
      </c>
      <c r="AX375" s="401">
        <v>0</v>
      </c>
      <c r="AY375" s="401">
        <v>0</v>
      </c>
      <c r="AZ375" s="401">
        <v>0</v>
      </c>
      <c r="BA375" s="401">
        <v>0</v>
      </c>
      <c r="BB375" s="401">
        <v>0</v>
      </c>
      <c r="BC375" s="401">
        <v>0</v>
      </c>
      <c r="BD375" s="401">
        <v>0</v>
      </c>
      <c r="BE375" s="401">
        <v>0</v>
      </c>
      <c r="BF375" s="401">
        <v>0</v>
      </c>
      <c r="BG375" s="401">
        <v>0</v>
      </c>
      <c r="BH375" s="401">
        <v>0</v>
      </c>
      <c r="BI375" s="401">
        <v>0</v>
      </c>
      <c r="BJ375" s="401">
        <v>0</v>
      </c>
      <c r="BK375" s="401">
        <v>0</v>
      </c>
      <c r="BL375" s="401">
        <v>0</v>
      </c>
      <c r="BM375" s="401">
        <v>0</v>
      </c>
      <c r="BN375" s="401">
        <v>0</v>
      </c>
      <c r="BO375" s="401">
        <v>0</v>
      </c>
      <c r="BP375" s="401">
        <v>0</v>
      </c>
      <c r="BQ375" s="401">
        <v>0</v>
      </c>
      <c r="BR375" s="401">
        <v>0</v>
      </c>
      <c r="BS375" s="401">
        <v>0</v>
      </c>
      <c r="BT375" s="401">
        <v>0</v>
      </c>
      <c r="BU375" s="401">
        <v>0</v>
      </c>
      <c r="BV375" s="401">
        <v>0</v>
      </c>
      <c r="BW375" s="401">
        <v>0</v>
      </c>
      <c r="BX375" s="401">
        <v>0</v>
      </c>
      <c r="BY375" s="401">
        <v>0</v>
      </c>
      <c r="BZ375" s="401">
        <v>0</v>
      </c>
      <c r="CA375" s="401">
        <v>0</v>
      </c>
      <c r="CB375" s="401">
        <v>0</v>
      </c>
      <c r="CC375" s="401">
        <v>0</v>
      </c>
      <c r="CD375" s="401">
        <v>0</v>
      </c>
      <c r="CE375" s="401">
        <v>0</v>
      </c>
      <c r="CF375" s="401">
        <v>0</v>
      </c>
      <c r="CG375" s="401">
        <v>0</v>
      </c>
      <c r="CH375" s="401">
        <v>0</v>
      </c>
      <c r="CI375" s="401">
        <v>0</v>
      </c>
      <c r="CJ375" s="401">
        <v>0</v>
      </c>
      <c r="CK375" s="401">
        <v>0</v>
      </c>
      <c r="CL375" s="401">
        <v>0</v>
      </c>
      <c r="CM375" s="401">
        <v>0</v>
      </c>
      <c r="CN375" s="401">
        <v>0</v>
      </c>
      <c r="CO375" s="401">
        <v>0</v>
      </c>
      <c r="CP375" s="401">
        <v>0</v>
      </c>
      <c r="CQ375" s="401">
        <v>0</v>
      </c>
      <c r="CR375" s="401">
        <v>0</v>
      </c>
      <c r="CS375" s="401">
        <v>0</v>
      </c>
      <c r="CT375" s="401">
        <v>0</v>
      </c>
      <c r="CU375" s="401">
        <v>0</v>
      </c>
      <c r="CV375" s="401">
        <v>0</v>
      </c>
      <c r="CW375" s="401">
        <v>0</v>
      </c>
      <c r="CX375" s="401">
        <v>0</v>
      </c>
      <c r="CY375" s="401">
        <v>0</v>
      </c>
      <c r="CZ375" s="401">
        <v>0</v>
      </c>
      <c r="DA375" s="401">
        <v>0</v>
      </c>
      <c r="DB375" s="401">
        <v>0</v>
      </c>
      <c r="DC375" s="401">
        <v>0</v>
      </c>
      <c r="DD375" s="401">
        <v>0</v>
      </c>
      <c r="DE375" s="401">
        <v>0</v>
      </c>
      <c r="DF375" s="401">
        <v>2913</v>
      </c>
      <c r="DG375" s="401">
        <v>0</v>
      </c>
      <c r="DH375" s="401">
        <v>0</v>
      </c>
      <c r="DI375" s="401">
        <v>0</v>
      </c>
      <c r="DJ375" s="401">
        <v>0</v>
      </c>
      <c r="DK375" s="401">
        <v>0</v>
      </c>
      <c r="DL375" s="401">
        <v>0</v>
      </c>
      <c r="DM375" s="401">
        <v>0</v>
      </c>
      <c r="DN375" s="401">
        <v>0</v>
      </c>
      <c r="DO375" s="401">
        <v>0</v>
      </c>
      <c r="DP375" s="401">
        <v>0</v>
      </c>
      <c r="DQ375" s="401">
        <v>0</v>
      </c>
      <c r="DR375" s="401">
        <v>0</v>
      </c>
      <c r="DS375" s="401">
        <v>0</v>
      </c>
      <c r="DT375" s="401">
        <v>875</v>
      </c>
      <c r="DU375" s="401">
        <v>2038</v>
      </c>
      <c r="DV375" s="401">
        <v>0</v>
      </c>
      <c r="DW375" s="401">
        <v>14687</v>
      </c>
      <c r="DX375" s="401">
        <v>1549</v>
      </c>
      <c r="DY375" s="401">
        <v>8230</v>
      </c>
      <c r="DZ375" s="401">
        <v>1956</v>
      </c>
      <c r="EA375" s="401">
        <v>5308</v>
      </c>
      <c r="EB375" s="401">
        <v>-645</v>
      </c>
      <c r="EC375" s="401">
        <v>4000</v>
      </c>
      <c r="ED375" s="401">
        <v>-1000</v>
      </c>
      <c r="EE375" s="401">
        <v>13538</v>
      </c>
      <c r="EF375" s="401">
        <v>1311</v>
      </c>
      <c r="EG375" s="401">
        <v>14182</v>
      </c>
      <c r="EH375" s="401">
        <v>1674</v>
      </c>
      <c r="EI375" s="401">
        <v>15601</v>
      </c>
      <c r="EJ375" s="401">
        <v>1842</v>
      </c>
    </row>
    <row r="376" spans="1:140" x14ac:dyDescent="0.35">
      <c r="A376" s="398" t="s">
        <v>1340</v>
      </c>
      <c r="B376" s="401">
        <v>0</v>
      </c>
      <c r="C376" s="401">
        <v>0</v>
      </c>
      <c r="D376" s="401">
        <v>0</v>
      </c>
      <c r="E376" s="401">
        <v>0</v>
      </c>
      <c r="F376" s="401">
        <v>0</v>
      </c>
      <c r="G376" s="401">
        <v>0</v>
      </c>
      <c r="H376" s="401">
        <v>0</v>
      </c>
      <c r="I376" s="401">
        <v>0</v>
      </c>
      <c r="J376" s="401">
        <v>0</v>
      </c>
      <c r="K376" s="401">
        <v>0</v>
      </c>
      <c r="L376" s="401">
        <v>0</v>
      </c>
      <c r="M376" s="401">
        <v>0</v>
      </c>
      <c r="N376" s="401">
        <v>0</v>
      </c>
      <c r="O376" s="401">
        <v>0</v>
      </c>
      <c r="P376" s="401">
        <v>0</v>
      </c>
      <c r="Q376" s="401">
        <v>0</v>
      </c>
      <c r="R376" s="401">
        <v>0</v>
      </c>
      <c r="S376" s="401">
        <v>0</v>
      </c>
      <c r="T376" s="401">
        <v>0</v>
      </c>
      <c r="U376" s="401">
        <v>0</v>
      </c>
      <c r="V376" s="401">
        <v>0</v>
      </c>
      <c r="W376" s="401">
        <v>0</v>
      </c>
      <c r="X376" s="401">
        <v>0</v>
      </c>
      <c r="Y376" s="401">
        <v>0</v>
      </c>
      <c r="Z376" s="401">
        <v>0</v>
      </c>
      <c r="AA376" s="401">
        <v>0</v>
      </c>
      <c r="AB376" s="401">
        <v>0</v>
      </c>
      <c r="AC376" s="401">
        <v>0</v>
      </c>
      <c r="AD376" s="401">
        <v>0</v>
      </c>
      <c r="AE376" s="401">
        <v>0</v>
      </c>
      <c r="AF376" s="401">
        <v>0</v>
      </c>
      <c r="AG376" s="401">
        <v>0</v>
      </c>
      <c r="AH376" s="401">
        <v>0</v>
      </c>
      <c r="AI376" s="401">
        <v>0</v>
      </c>
      <c r="AJ376" s="401">
        <v>0</v>
      </c>
      <c r="AK376" s="401">
        <v>0</v>
      </c>
      <c r="AL376" s="401">
        <v>0</v>
      </c>
      <c r="AM376" s="401">
        <v>0</v>
      </c>
      <c r="AN376" s="401">
        <v>0</v>
      </c>
      <c r="AO376" s="401">
        <v>0</v>
      </c>
      <c r="AP376" s="401">
        <v>0</v>
      </c>
      <c r="AQ376" s="401">
        <v>0</v>
      </c>
      <c r="AR376" s="401">
        <v>0</v>
      </c>
      <c r="AS376" s="401">
        <v>0</v>
      </c>
      <c r="AT376" s="401">
        <v>0</v>
      </c>
      <c r="AU376" s="401">
        <v>0</v>
      </c>
      <c r="AV376" s="401">
        <v>0</v>
      </c>
      <c r="AW376" s="401">
        <v>0</v>
      </c>
      <c r="AX376" s="401">
        <v>0</v>
      </c>
      <c r="AY376" s="401">
        <v>0</v>
      </c>
      <c r="AZ376" s="401">
        <v>0</v>
      </c>
      <c r="BA376" s="401">
        <v>0</v>
      </c>
      <c r="BB376" s="401">
        <v>0</v>
      </c>
      <c r="BC376" s="401">
        <v>0</v>
      </c>
      <c r="BD376" s="401">
        <v>0</v>
      </c>
      <c r="BE376" s="401">
        <v>0</v>
      </c>
      <c r="BF376" s="401">
        <v>0</v>
      </c>
      <c r="BG376" s="401">
        <v>0</v>
      </c>
      <c r="BH376" s="401">
        <v>0</v>
      </c>
      <c r="BI376" s="401">
        <v>0</v>
      </c>
      <c r="BJ376" s="401">
        <v>0</v>
      </c>
      <c r="BK376" s="401">
        <v>0</v>
      </c>
      <c r="BL376" s="401">
        <v>0</v>
      </c>
      <c r="BM376" s="401">
        <v>0</v>
      </c>
      <c r="BN376" s="401">
        <v>0</v>
      </c>
      <c r="BO376" s="401">
        <v>0</v>
      </c>
      <c r="BP376" s="401">
        <v>0</v>
      </c>
      <c r="BQ376" s="401">
        <v>0</v>
      </c>
      <c r="BR376" s="401">
        <v>0</v>
      </c>
      <c r="BS376" s="401">
        <v>0</v>
      </c>
      <c r="BT376" s="401">
        <v>0</v>
      </c>
      <c r="BU376" s="401">
        <v>0</v>
      </c>
      <c r="BV376" s="401">
        <v>0</v>
      </c>
      <c r="BW376" s="401">
        <v>0</v>
      </c>
      <c r="BX376" s="401">
        <v>0</v>
      </c>
      <c r="BY376" s="401">
        <v>0</v>
      </c>
      <c r="BZ376" s="401">
        <v>0</v>
      </c>
      <c r="CA376" s="401">
        <v>0</v>
      </c>
      <c r="CB376" s="401">
        <v>0</v>
      </c>
      <c r="CC376" s="401">
        <v>0</v>
      </c>
      <c r="CD376" s="401">
        <v>0</v>
      </c>
      <c r="CE376" s="401">
        <v>0</v>
      </c>
      <c r="CF376" s="401">
        <v>0</v>
      </c>
      <c r="CG376" s="401">
        <v>0</v>
      </c>
      <c r="CH376" s="401">
        <v>0</v>
      </c>
      <c r="CI376" s="401">
        <v>0</v>
      </c>
      <c r="CJ376" s="401">
        <v>0</v>
      </c>
      <c r="CK376" s="401">
        <v>0</v>
      </c>
      <c r="CL376" s="401">
        <v>0</v>
      </c>
      <c r="CM376" s="401">
        <v>0</v>
      </c>
      <c r="CN376" s="401">
        <v>0</v>
      </c>
      <c r="CO376" s="401">
        <v>0</v>
      </c>
      <c r="CP376" s="401">
        <v>0</v>
      </c>
      <c r="CQ376" s="401">
        <v>0</v>
      </c>
      <c r="CR376" s="401">
        <v>0</v>
      </c>
      <c r="CS376" s="401">
        <v>0</v>
      </c>
      <c r="CT376" s="401">
        <v>0</v>
      </c>
      <c r="CU376" s="401">
        <v>0</v>
      </c>
      <c r="CV376" s="401">
        <v>0</v>
      </c>
      <c r="CW376" s="401">
        <v>0</v>
      </c>
      <c r="CX376" s="401">
        <v>0</v>
      </c>
      <c r="CY376" s="401">
        <v>0</v>
      </c>
      <c r="CZ376" s="401">
        <v>0</v>
      </c>
      <c r="DA376" s="401">
        <v>0</v>
      </c>
      <c r="DB376" s="401">
        <v>0</v>
      </c>
      <c r="DC376" s="401">
        <v>0</v>
      </c>
      <c r="DD376" s="401">
        <v>0</v>
      </c>
      <c r="DE376" s="401">
        <v>0</v>
      </c>
      <c r="DF376" s="401">
        <v>8949</v>
      </c>
      <c r="DG376" s="401">
        <v>0</v>
      </c>
      <c r="DH376" s="401">
        <v>0</v>
      </c>
      <c r="DI376" s="401">
        <v>0</v>
      </c>
      <c r="DJ376" s="401">
        <v>0</v>
      </c>
      <c r="DK376" s="401">
        <v>0</v>
      </c>
      <c r="DL376" s="401">
        <v>0</v>
      </c>
      <c r="DM376" s="401">
        <v>0</v>
      </c>
      <c r="DN376" s="401">
        <v>0</v>
      </c>
      <c r="DO376" s="401">
        <v>0</v>
      </c>
      <c r="DP376" s="401">
        <v>0</v>
      </c>
      <c r="DQ376" s="401">
        <v>0</v>
      </c>
      <c r="DR376" s="401">
        <v>0</v>
      </c>
      <c r="DS376" s="401">
        <v>0</v>
      </c>
      <c r="DT376" s="401">
        <v>2265</v>
      </c>
      <c r="DU376" s="401">
        <v>6684</v>
      </c>
      <c r="DV376" s="401">
        <v>0</v>
      </c>
      <c r="DW376" s="401">
        <v>15723</v>
      </c>
      <c r="DX376" s="401">
        <v>6306</v>
      </c>
      <c r="DY376" s="401">
        <v>15723</v>
      </c>
      <c r="DZ376" s="401">
        <v>6306</v>
      </c>
      <c r="EA376" s="401">
        <v>0</v>
      </c>
      <c r="EB376" s="401">
        <v>0</v>
      </c>
      <c r="EC376" s="401">
        <v>8000</v>
      </c>
      <c r="ED376" s="401">
        <v>-4000</v>
      </c>
      <c r="EE376" s="401">
        <v>15723</v>
      </c>
      <c r="EF376" s="401">
        <v>6306</v>
      </c>
      <c r="EG376" s="401">
        <v>24500</v>
      </c>
      <c r="EH376" s="401">
        <v>4900</v>
      </c>
      <c r="EI376" s="401">
        <v>27000</v>
      </c>
      <c r="EJ376" s="401">
        <v>5400</v>
      </c>
    </row>
    <row r="377" spans="1:140" x14ac:dyDescent="0.35">
      <c r="A377" s="398" t="s">
        <v>1367</v>
      </c>
      <c r="B377" s="401">
        <v>0</v>
      </c>
      <c r="C377" s="401">
        <v>0</v>
      </c>
      <c r="D377" s="401">
        <v>0</v>
      </c>
      <c r="E377" s="401">
        <v>0</v>
      </c>
      <c r="F377" s="401">
        <v>0</v>
      </c>
      <c r="G377" s="401">
        <v>0</v>
      </c>
      <c r="H377" s="401">
        <v>0</v>
      </c>
      <c r="I377" s="401">
        <v>0</v>
      </c>
      <c r="J377" s="401">
        <v>0</v>
      </c>
      <c r="K377" s="401">
        <v>0</v>
      </c>
      <c r="L377" s="401">
        <v>0</v>
      </c>
      <c r="M377" s="401">
        <v>0</v>
      </c>
      <c r="N377" s="401">
        <v>0</v>
      </c>
      <c r="O377" s="401">
        <v>0</v>
      </c>
      <c r="P377" s="401">
        <v>0</v>
      </c>
      <c r="Q377" s="401">
        <v>0</v>
      </c>
      <c r="R377" s="401">
        <v>0</v>
      </c>
      <c r="S377" s="401">
        <v>0</v>
      </c>
      <c r="T377" s="401">
        <v>0</v>
      </c>
      <c r="U377" s="401">
        <v>0</v>
      </c>
      <c r="V377" s="401">
        <v>0</v>
      </c>
      <c r="W377" s="401">
        <v>0</v>
      </c>
      <c r="X377" s="401">
        <v>0</v>
      </c>
      <c r="Y377" s="401">
        <v>0</v>
      </c>
      <c r="Z377" s="401">
        <v>0</v>
      </c>
      <c r="AA377" s="401">
        <v>0</v>
      </c>
      <c r="AB377" s="401">
        <v>0</v>
      </c>
      <c r="AC377" s="401">
        <v>0</v>
      </c>
      <c r="AD377" s="401">
        <v>0</v>
      </c>
      <c r="AE377" s="401">
        <v>0</v>
      </c>
      <c r="AF377" s="401">
        <v>0</v>
      </c>
      <c r="AG377" s="401">
        <v>0</v>
      </c>
      <c r="AH377" s="401">
        <v>0</v>
      </c>
      <c r="AI377" s="401">
        <v>0</v>
      </c>
      <c r="AJ377" s="401">
        <v>0</v>
      </c>
      <c r="AK377" s="401">
        <v>0</v>
      </c>
      <c r="AL377" s="401">
        <v>0</v>
      </c>
      <c r="AM377" s="401">
        <v>0</v>
      </c>
      <c r="AN377" s="401">
        <v>0</v>
      </c>
      <c r="AO377" s="401">
        <v>0</v>
      </c>
      <c r="AP377" s="401">
        <v>0</v>
      </c>
      <c r="AQ377" s="401">
        <v>0</v>
      </c>
      <c r="AR377" s="401">
        <v>0</v>
      </c>
      <c r="AS377" s="401">
        <v>0</v>
      </c>
      <c r="AT377" s="401">
        <v>0</v>
      </c>
      <c r="AU377" s="401">
        <v>0</v>
      </c>
      <c r="AV377" s="401">
        <v>0</v>
      </c>
      <c r="AW377" s="401">
        <v>0</v>
      </c>
      <c r="AX377" s="401">
        <v>0</v>
      </c>
      <c r="AY377" s="401">
        <v>0</v>
      </c>
      <c r="AZ377" s="401">
        <v>0</v>
      </c>
      <c r="BA377" s="401">
        <v>0</v>
      </c>
      <c r="BB377" s="401">
        <v>0</v>
      </c>
      <c r="BC377" s="401">
        <v>0</v>
      </c>
      <c r="BD377" s="401">
        <v>0</v>
      </c>
      <c r="BE377" s="401">
        <v>0</v>
      </c>
      <c r="BF377" s="401">
        <v>0</v>
      </c>
      <c r="BG377" s="401">
        <v>0</v>
      </c>
      <c r="BH377" s="401">
        <v>0</v>
      </c>
      <c r="BI377" s="401">
        <v>0</v>
      </c>
      <c r="BJ377" s="401">
        <v>0</v>
      </c>
      <c r="BK377" s="401">
        <v>0</v>
      </c>
      <c r="BL377" s="401">
        <v>0</v>
      </c>
      <c r="BM377" s="401">
        <v>0</v>
      </c>
      <c r="BN377" s="401">
        <v>0</v>
      </c>
      <c r="BO377" s="401">
        <v>0</v>
      </c>
      <c r="BP377" s="401">
        <v>0</v>
      </c>
      <c r="BQ377" s="401">
        <v>0</v>
      </c>
      <c r="BR377" s="401">
        <v>0</v>
      </c>
      <c r="BS377" s="401">
        <v>0</v>
      </c>
      <c r="BT377" s="401">
        <v>0</v>
      </c>
      <c r="BU377" s="401">
        <v>0</v>
      </c>
      <c r="BV377" s="401">
        <v>0</v>
      </c>
      <c r="BW377" s="401">
        <v>0</v>
      </c>
      <c r="BX377" s="401">
        <v>0</v>
      </c>
      <c r="BY377" s="401">
        <v>0</v>
      </c>
      <c r="BZ377" s="401">
        <v>0</v>
      </c>
      <c r="CA377" s="401">
        <v>0</v>
      </c>
      <c r="CB377" s="401">
        <v>0</v>
      </c>
      <c r="CC377" s="401">
        <v>0</v>
      </c>
      <c r="CD377" s="401">
        <v>0</v>
      </c>
      <c r="CE377" s="401">
        <v>0</v>
      </c>
      <c r="CF377" s="401">
        <v>0</v>
      </c>
      <c r="CG377" s="401">
        <v>0</v>
      </c>
      <c r="CH377" s="401">
        <v>0</v>
      </c>
      <c r="CI377" s="401">
        <v>0</v>
      </c>
      <c r="CJ377" s="401">
        <v>0</v>
      </c>
      <c r="CK377" s="401">
        <v>0</v>
      </c>
      <c r="CL377" s="401">
        <v>0</v>
      </c>
      <c r="CM377" s="401">
        <v>0</v>
      </c>
      <c r="CN377" s="401">
        <v>0</v>
      </c>
      <c r="CO377" s="401">
        <v>0</v>
      </c>
      <c r="CP377" s="401">
        <v>0</v>
      </c>
      <c r="CQ377" s="401">
        <v>0</v>
      </c>
      <c r="CR377" s="401">
        <v>0</v>
      </c>
      <c r="CS377" s="401">
        <v>0</v>
      </c>
      <c r="CT377" s="401">
        <v>0</v>
      </c>
      <c r="CU377" s="401">
        <v>0</v>
      </c>
      <c r="CV377" s="401">
        <v>0</v>
      </c>
      <c r="CW377" s="401">
        <v>0</v>
      </c>
      <c r="CX377" s="401">
        <v>0</v>
      </c>
      <c r="CY377" s="401">
        <v>0</v>
      </c>
      <c r="CZ377" s="401">
        <v>0</v>
      </c>
      <c r="DA377" s="401">
        <v>0</v>
      </c>
      <c r="DB377" s="401">
        <v>0</v>
      </c>
      <c r="DC377" s="401">
        <v>0</v>
      </c>
      <c r="DD377" s="401">
        <v>0</v>
      </c>
      <c r="DE377" s="401">
        <v>0</v>
      </c>
      <c r="DF377" s="401">
        <v>8925</v>
      </c>
      <c r="DG377" s="401">
        <v>0</v>
      </c>
      <c r="DH377" s="401">
        <v>0</v>
      </c>
      <c r="DI377" s="401">
        <v>0</v>
      </c>
      <c r="DJ377" s="401">
        <v>0</v>
      </c>
      <c r="DK377" s="401">
        <v>0</v>
      </c>
      <c r="DL377" s="401">
        <v>0</v>
      </c>
      <c r="DM377" s="401">
        <v>0</v>
      </c>
      <c r="DN377" s="401">
        <v>0</v>
      </c>
      <c r="DO377" s="401">
        <v>0</v>
      </c>
      <c r="DP377" s="401">
        <v>0</v>
      </c>
      <c r="DQ377" s="401">
        <v>0</v>
      </c>
      <c r="DR377" s="401">
        <v>0</v>
      </c>
      <c r="DS377" s="401">
        <v>1800</v>
      </c>
      <c r="DT377" s="401">
        <v>150</v>
      </c>
      <c r="DU377" s="401">
        <v>6975</v>
      </c>
      <c r="DV377" s="401">
        <v>0</v>
      </c>
      <c r="DW377" s="401">
        <v>40332</v>
      </c>
      <c r="DX377" s="401">
        <v>11183</v>
      </c>
      <c r="DY377" s="401">
        <v>22500</v>
      </c>
      <c r="DZ377" s="401">
        <v>-1000</v>
      </c>
      <c r="EA377" s="401">
        <v>0</v>
      </c>
      <c r="EB377" s="401">
        <v>0</v>
      </c>
      <c r="EC377" s="401">
        <v>6200</v>
      </c>
      <c r="ED377" s="401">
        <v>-6800</v>
      </c>
      <c r="EE377" s="401">
        <v>22500</v>
      </c>
      <c r="EF377" s="401">
        <v>-1000</v>
      </c>
      <c r="EG377" s="401">
        <v>22500</v>
      </c>
      <c r="EH377" s="401">
        <v>-1000</v>
      </c>
      <c r="EI377" s="401">
        <v>40000</v>
      </c>
      <c r="EJ377" s="401">
        <v>0</v>
      </c>
    </row>
    <row r="378" spans="1:140" x14ac:dyDescent="0.35">
      <c r="A378" s="398" t="s">
        <v>1475</v>
      </c>
      <c r="B378" s="401">
        <v>0</v>
      </c>
      <c r="C378" s="401">
        <v>0</v>
      </c>
      <c r="D378" s="401">
        <v>0</v>
      </c>
      <c r="E378" s="401">
        <v>0</v>
      </c>
      <c r="F378" s="401">
        <v>0</v>
      </c>
      <c r="G378" s="401">
        <v>0</v>
      </c>
      <c r="H378" s="401">
        <v>0</v>
      </c>
      <c r="I378" s="401">
        <v>0</v>
      </c>
      <c r="J378" s="401">
        <v>0</v>
      </c>
      <c r="K378" s="401">
        <v>0</v>
      </c>
      <c r="L378" s="401">
        <v>0</v>
      </c>
      <c r="M378" s="401">
        <v>0</v>
      </c>
      <c r="N378" s="401">
        <v>0</v>
      </c>
      <c r="O378" s="401">
        <v>0</v>
      </c>
      <c r="P378" s="401">
        <v>0</v>
      </c>
      <c r="Q378" s="401">
        <v>0</v>
      </c>
      <c r="R378" s="401">
        <v>0</v>
      </c>
      <c r="S378" s="401">
        <v>0</v>
      </c>
      <c r="T378" s="401">
        <v>0</v>
      </c>
      <c r="U378" s="401">
        <v>0</v>
      </c>
      <c r="V378" s="401">
        <v>0</v>
      </c>
      <c r="W378" s="401">
        <v>0</v>
      </c>
      <c r="X378" s="401">
        <v>0</v>
      </c>
      <c r="Y378" s="401">
        <v>0</v>
      </c>
      <c r="Z378" s="401">
        <v>0</v>
      </c>
      <c r="AA378" s="401">
        <v>0</v>
      </c>
      <c r="AB378" s="401">
        <v>0</v>
      </c>
      <c r="AC378" s="401">
        <v>0</v>
      </c>
      <c r="AD378" s="401">
        <v>0</v>
      </c>
      <c r="AE378" s="401">
        <v>0</v>
      </c>
      <c r="AF378" s="401">
        <v>0</v>
      </c>
      <c r="AG378" s="401">
        <v>0</v>
      </c>
      <c r="AH378" s="401">
        <v>0</v>
      </c>
      <c r="AI378" s="401">
        <v>0</v>
      </c>
      <c r="AJ378" s="401">
        <v>0</v>
      </c>
      <c r="AK378" s="401">
        <v>0</v>
      </c>
      <c r="AL378" s="401">
        <v>0</v>
      </c>
      <c r="AM378" s="401">
        <v>0</v>
      </c>
      <c r="AN378" s="401">
        <v>0</v>
      </c>
      <c r="AO378" s="401">
        <v>0</v>
      </c>
      <c r="AP378" s="401">
        <v>0</v>
      </c>
      <c r="AQ378" s="401">
        <v>0</v>
      </c>
      <c r="AR378" s="401">
        <v>0</v>
      </c>
      <c r="AS378" s="401">
        <v>0</v>
      </c>
      <c r="AT378" s="401">
        <v>0</v>
      </c>
      <c r="AU378" s="401">
        <v>0</v>
      </c>
      <c r="AV378" s="401">
        <v>0</v>
      </c>
      <c r="AW378" s="401">
        <v>0</v>
      </c>
      <c r="AX378" s="401">
        <v>0</v>
      </c>
      <c r="AY378" s="401">
        <v>0</v>
      </c>
      <c r="AZ378" s="401">
        <v>0</v>
      </c>
      <c r="BA378" s="401">
        <v>0</v>
      </c>
      <c r="BB378" s="401">
        <v>0</v>
      </c>
      <c r="BC378" s="401">
        <v>0</v>
      </c>
      <c r="BD378" s="401">
        <v>0</v>
      </c>
      <c r="BE378" s="401">
        <v>0</v>
      </c>
      <c r="BF378" s="401">
        <v>0</v>
      </c>
      <c r="BG378" s="401">
        <v>0</v>
      </c>
      <c r="BH378" s="401">
        <v>0</v>
      </c>
      <c r="BI378" s="401">
        <v>0</v>
      </c>
      <c r="BJ378" s="401">
        <v>0</v>
      </c>
      <c r="BK378" s="401">
        <v>0</v>
      </c>
      <c r="BL378" s="401">
        <v>0</v>
      </c>
      <c r="BM378" s="401">
        <v>0</v>
      </c>
      <c r="BN378" s="401">
        <v>0</v>
      </c>
      <c r="BO378" s="401">
        <v>0</v>
      </c>
      <c r="BP378" s="401">
        <v>0</v>
      </c>
      <c r="BQ378" s="401">
        <v>0</v>
      </c>
      <c r="BR378" s="401">
        <v>0</v>
      </c>
      <c r="BS378" s="401">
        <v>0</v>
      </c>
      <c r="BT378" s="401">
        <v>0</v>
      </c>
      <c r="BU378" s="401">
        <v>0</v>
      </c>
      <c r="BV378" s="401">
        <v>0</v>
      </c>
      <c r="BW378" s="401">
        <v>0</v>
      </c>
      <c r="BX378" s="401">
        <v>0</v>
      </c>
      <c r="BY378" s="401">
        <v>0</v>
      </c>
      <c r="BZ378" s="401">
        <v>0</v>
      </c>
      <c r="CA378" s="401">
        <v>0</v>
      </c>
      <c r="CB378" s="401">
        <v>0</v>
      </c>
      <c r="CC378" s="401">
        <v>0</v>
      </c>
      <c r="CD378" s="401">
        <v>0</v>
      </c>
      <c r="CE378" s="401">
        <v>0</v>
      </c>
      <c r="CF378" s="401">
        <v>0</v>
      </c>
      <c r="CG378" s="401">
        <v>0</v>
      </c>
      <c r="CH378" s="401">
        <v>0</v>
      </c>
      <c r="CI378" s="401">
        <v>0</v>
      </c>
      <c r="CJ378" s="401">
        <v>0</v>
      </c>
      <c r="CK378" s="401">
        <v>0</v>
      </c>
      <c r="CL378" s="401">
        <v>0</v>
      </c>
      <c r="CM378" s="401">
        <v>0</v>
      </c>
      <c r="CN378" s="401">
        <v>0</v>
      </c>
      <c r="CO378" s="401">
        <v>0</v>
      </c>
      <c r="CP378" s="401">
        <v>0</v>
      </c>
      <c r="CQ378" s="401">
        <v>0</v>
      </c>
      <c r="CR378" s="401">
        <v>0</v>
      </c>
      <c r="CS378" s="401">
        <v>0</v>
      </c>
      <c r="CT378" s="401">
        <v>0</v>
      </c>
      <c r="CU378" s="401">
        <v>0</v>
      </c>
      <c r="CV378" s="401">
        <v>0</v>
      </c>
      <c r="CW378" s="401">
        <v>0</v>
      </c>
      <c r="CX378" s="401">
        <v>0</v>
      </c>
      <c r="CY378" s="401">
        <v>0</v>
      </c>
      <c r="CZ378" s="401">
        <v>0</v>
      </c>
      <c r="DA378" s="401">
        <v>0</v>
      </c>
      <c r="DB378" s="401">
        <v>0</v>
      </c>
      <c r="DC378" s="401">
        <v>0</v>
      </c>
      <c r="DD378" s="401">
        <v>0</v>
      </c>
      <c r="DE378" s="401">
        <v>0</v>
      </c>
      <c r="DF378" s="401">
        <v>6611</v>
      </c>
      <c r="DG378" s="401">
        <v>0</v>
      </c>
      <c r="DH378" s="401">
        <v>500</v>
      </c>
      <c r="DI378" s="401">
        <v>0</v>
      </c>
      <c r="DJ378" s="401">
        <v>0</v>
      </c>
      <c r="DK378" s="401">
        <v>0</v>
      </c>
      <c r="DL378" s="401">
        <v>0</v>
      </c>
      <c r="DM378" s="401">
        <v>0</v>
      </c>
      <c r="DN378" s="401">
        <v>0</v>
      </c>
      <c r="DO378" s="401">
        <v>0</v>
      </c>
      <c r="DP378" s="401">
        <v>0</v>
      </c>
      <c r="DQ378" s="401">
        <v>0</v>
      </c>
      <c r="DR378" s="401">
        <v>0</v>
      </c>
      <c r="DS378" s="401">
        <v>1782</v>
      </c>
      <c r="DT378" s="401">
        <v>811</v>
      </c>
      <c r="DU378" s="401">
        <v>4018</v>
      </c>
      <c r="DV378" s="401">
        <v>0</v>
      </c>
      <c r="DW378" s="401">
        <v>23440</v>
      </c>
      <c r="DX378" s="401">
        <v>2542</v>
      </c>
      <c r="DY378" s="401">
        <v>8488</v>
      </c>
      <c r="DZ378" s="401">
        <v>-347</v>
      </c>
      <c r="EA378" s="401">
        <v>0</v>
      </c>
      <c r="EB378" s="401">
        <v>0</v>
      </c>
      <c r="EC378" s="401">
        <v>0</v>
      </c>
      <c r="ED378" s="401">
        <v>0</v>
      </c>
      <c r="EE378" s="401">
        <v>8488</v>
      </c>
      <c r="EF378" s="401">
        <v>-347</v>
      </c>
      <c r="EG378" s="401">
        <v>24000</v>
      </c>
      <c r="EH378" s="401">
        <v>0</v>
      </c>
      <c r="EI378" s="401">
        <v>28000</v>
      </c>
      <c r="EJ378" s="401">
        <v>0</v>
      </c>
    </row>
    <row r="379" spans="1:140" x14ac:dyDescent="0.35">
      <c r="A379" s="398" t="s">
        <v>1508</v>
      </c>
      <c r="B379" s="401">
        <v>0</v>
      </c>
      <c r="C379" s="401">
        <v>0</v>
      </c>
      <c r="D379" s="401">
        <v>0</v>
      </c>
      <c r="E379" s="401">
        <v>0</v>
      </c>
      <c r="F379" s="401">
        <v>0</v>
      </c>
      <c r="G379" s="401">
        <v>0</v>
      </c>
      <c r="H379" s="401">
        <v>0</v>
      </c>
      <c r="I379" s="401">
        <v>0</v>
      </c>
      <c r="J379" s="401">
        <v>0</v>
      </c>
      <c r="K379" s="401">
        <v>0</v>
      </c>
      <c r="L379" s="401">
        <v>0</v>
      </c>
      <c r="M379" s="401">
        <v>0</v>
      </c>
      <c r="N379" s="401">
        <v>0</v>
      </c>
      <c r="O379" s="401">
        <v>0</v>
      </c>
      <c r="P379" s="401">
        <v>0</v>
      </c>
      <c r="Q379" s="401">
        <v>0</v>
      </c>
      <c r="R379" s="401">
        <v>0</v>
      </c>
      <c r="S379" s="401">
        <v>0</v>
      </c>
      <c r="T379" s="401">
        <v>0</v>
      </c>
      <c r="U379" s="401">
        <v>0</v>
      </c>
      <c r="V379" s="401">
        <v>0</v>
      </c>
      <c r="W379" s="401">
        <v>0</v>
      </c>
      <c r="X379" s="401">
        <v>0</v>
      </c>
      <c r="Y379" s="401">
        <v>0</v>
      </c>
      <c r="Z379" s="401">
        <v>0</v>
      </c>
      <c r="AA379" s="401">
        <v>0</v>
      </c>
      <c r="AB379" s="401">
        <v>0</v>
      </c>
      <c r="AC379" s="401">
        <v>0</v>
      </c>
      <c r="AD379" s="401">
        <v>0</v>
      </c>
      <c r="AE379" s="401">
        <v>0</v>
      </c>
      <c r="AF379" s="401">
        <v>0</v>
      </c>
      <c r="AG379" s="401">
        <v>0</v>
      </c>
      <c r="AH379" s="401">
        <v>0</v>
      </c>
      <c r="AI379" s="401">
        <v>0</v>
      </c>
      <c r="AJ379" s="401">
        <v>0</v>
      </c>
      <c r="AK379" s="401">
        <v>0</v>
      </c>
      <c r="AL379" s="401">
        <v>0</v>
      </c>
      <c r="AM379" s="401">
        <v>0</v>
      </c>
      <c r="AN379" s="401">
        <v>0</v>
      </c>
      <c r="AO379" s="401">
        <v>0</v>
      </c>
      <c r="AP379" s="401">
        <v>0</v>
      </c>
      <c r="AQ379" s="401">
        <v>0</v>
      </c>
      <c r="AR379" s="401">
        <v>0</v>
      </c>
      <c r="AS379" s="401">
        <v>0</v>
      </c>
      <c r="AT379" s="401">
        <v>0</v>
      </c>
      <c r="AU379" s="401">
        <v>0</v>
      </c>
      <c r="AV379" s="401">
        <v>0</v>
      </c>
      <c r="AW379" s="401">
        <v>0</v>
      </c>
      <c r="AX379" s="401">
        <v>0</v>
      </c>
      <c r="AY379" s="401">
        <v>0</v>
      </c>
      <c r="AZ379" s="401">
        <v>0</v>
      </c>
      <c r="BA379" s="401">
        <v>0</v>
      </c>
      <c r="BB379" s="401">
        <v>0</v>
      </c>
      <c r="BC379" s="401">
        <v>0</v>
      </c>
      <c r="BD379" s="401">
        <v>0</v>
      </c>
      <c r="BE379" s="401">
        <v>0</v>
      </c>
      <c r="BF379" s="401">
        <v>0</v>
      </c>
      <c r="BG379" s="401">
        <v>0</v>
      </c>
      <c r="BH379" s="401">
        <v>0</v>
      </c>
      <c r="BI379" s="401">
        <v>0</v>
      </c>
      <c r="BJ379" s="401">
        <v>0</v>
      </c>
      <c r="BK379" s="401">
        <v>0</v>
      </c>
      <c r="BL379" s="401">
        <v>0</v>
      </c>
      <c r="BM379" s="401">
        <v>0</v>
      </c>
      <c r="BN379" s="401">
        <v>0</v>
      </c>
      <c r="BO379" s="401">
        <v>0</v>
      </c>
      <c r="BP379" s="401">
        <v>0</v>
      </c>
      <c r="BQ379" s="401">
        <v>0</v>
      </c>
      <c r="BR379" s="401">
        <v>0</v>
      </c>
      <c r="BS379" s="401">
        <v>0</v>
      </c>
      <c r="BT379" s="401">
        <v>0</v>
      </c>
      <c r="BU379" s="401">
        <v>0</v>
      </c>
      <c r="BV379" s="401">
        <v>0</v>
      </c>
      <c r="BW379" s="401">
        <v>0</v>
      </c>
      <c r="BX379" s="401">
        <v>0</v>
      </c>
      <c r="BY379" s="401">
        <v>0</v>
      </c>
      <c r="BZ379" s="401">
        <v>0</v>
      </c>
      <c r="CA379" s="401">
        <v>0</v>
      </c>
      <c r="CB379" s="401">
        <v>0</v>
      </c>
      <c r="CC379" s="401">
        <v>0</v>
      </c>
      <c r="CD379" s="401">
        <v>0</v>
      </c>
      <c r="CE379" s="401">
        <v>0</v>
      </c>
      <c r="CF379" s="401">
        <v>0</v>
      </c>
      <c r="CG379" s="401">
        <v>0</v>
      </c>
      <c r="CH379" s="401">
        <v>0</v>
      </c>
      <c r="CI379" s="401">
        <v>0</v>
      </c>
      <c r="CJ379" s="401">
        <v>0</v>
      </c>
      <c r="CK379" s="401">
        <v>0</v>
      </c>
      <c r="CL379" s="401">
        <v>0</v>
      </c>
      <c r="CM379" s="401">
        <v>0</v>
      </c>
      <c r="CN379" s="401">
        <v>0</v>
      </c>
      <c r="CO379" s="401">
        <v>0</v>
      </c>
      <c r="CP379" s="401">
        <v>0</v>
      </c>
      <c r="CQ379" s="401">
        <v>0</v>
      </c>
      <c r="CR379" s="401">
        <v>0</v>
      </c>
      <c r="CS379" s="401">
        <v>0</v>
      </c>
      <c r="CT379" s="401">
        <v>0</v>
      </c>
      <c r="CU379" s="401">
        <v>0</v>
      </c>
      <c r="CV379" s="401">
        <v>0</v>
      </c>
      <c r="CW379" s="401">
        <v>0</v>
      </c>
      <c r="CX379" s="401">
        <v>0</v>
      </c>
      <c r="CY379" s="401">
        <v>0</v>
      </c>
      <c r="CZ379" s="401">
        <v>0</v>
      </c>
      <c r="DA379" s="401">
        <v>0</v>
      </c>
      <c r="DB379" s="401">
        <v>0</v>
      </c>
      <c r="DC379" s="401">
        <v>0</v>
      </c>
      <c r="DD379" s="401">
        <v>0</v>
      </c>
      <c r="DE379" s="401">
        <v>0</v>
      </c>
      <c r="DF379" s="401">
        <v>4414</v>
      </c>
      <c r="DG379" s="401">
        <v>0</v>
      </c>
      <c r="DH379" s="401">
        <v>0</v>
      </c>
      <c r="DI379" s="401">
        <v>0</v>
      </c>
      <c r="DJ379" s="401">
        <v>0</v>
      </c>
      <c r="DK379" s="401">
        <v>0</v>
      </c>
      <c r="DL379" s="401">
        <v>0</v>
      </c>
      <c r="DM379" s="401">
        <v>0</v>
      </c>
      <c r="DN379" s="401">
        <v>0</v>
      </c>
      <c r="DO379" s="401">
        <v>0</v>
      </c>
      <c r="DP379" s="401">
        <v>0</v>
      </c>
      <c r="DQ379" s="401">
        <v>0</v>
      </c>
      <c r="DR379" s="401">
        <v>0</v>
      </c>
      <c r="DS379" s="401">
        <v>0</v>
      </c>
      <c r="DT379" s="401">
        <v>1500</v>
      </c>
      <c r="DU379" s="401">
        <v>2914</v>
      </c>
      <c r="DV379" s="401">
        <v>0</v>
      </c>
      <c r="DW379" s="401">
        <v>21613</v>
      </c>
      <c r="DX379" s="401">
        <v>1951</v>
      </c>
      <c r="DY379" s="401">
        <v>16828</v>
      </c>
      <c r="DZ379" s="401">
        <v>159</v>
      </c>
      <c r="EA379" s="401">
        <v>977</v>
      </c>
      <c r="EB379" s="401">
        <v>-19</v>
      </c>
      <c r="EC379" s="401">
        <v>8000</v>
      </c>
      <c r="ED379" s="401">
        <v>0</v>
      </c>
      <c r="EE379" s="401">
        <v>17805</v>
      </c>
      <c r="EF379" s="401">
        <v>140</v>
      </c>
      <c r="EG379" s="401">
        <v>35000</v>
      </c>
      <c r="EH379" s="401">
        <v>0</v>
      </c>
      <c r="EI379" s="401">
        <v>40000</v>
      </c>
      <c r="EJ379" s="401">
        <v>0</v>
      </c>
    </row>
    <row r="380" spans="1:140" x14ac:dyDescent="0.35">
      <c r="A380" s="398" t="s">
        <v>1538</v>
      </c>
      <c r="B380" s="401">
        <v>0</v>
      </c>
      <c r="C380" s="401">
        <v>0</v>
      </c>
      <c r="D380" s="401">
        <v>0</v>
      </c>
      <c r="E380" s="401">
        <v>0</v>
      </c>
      <c r="F380" s="401">
        <v>0</v>
      </c>
      <c r="G380" s="401">
        <v>0</v>
      </c>
      <c r="H380" s="401">
        <v>0</v>
      </c>
      <c r="I380" s="401">
        <v>0</v>
      </c>
      <c r="J380" s="401">
        <v>0</v>
      </c>
      <c r="K380" s="401">
        <v>0</v>
      </c>
      <c r="L380" s="401">
        <v>0</v>
      </c>
      <c r="M380" s="401">
        <v>0</v>
      </c>
      <c r="N380" s="401">
        <v>0</v>
      </c>
      <c r="O380" s="401">
        <v>0</v>
      </c>
      <c r="P380" s="401">
        <v>0</v>
      </c>
      <c r="Q380" s="401">
        <v>0</v>
      </c>
      <c r="R380" s="401">
        <v>0</v>
      </c>
      <c r="S380" s="401">
        <v>0</v>
      </c>
      <c r="T380" s="401">
        <v>0</v>
      </c>
      <c r="U380" s="401">
        <v>0</v>
      </c>
      <c r="V380" s="401">
        <v>0</v>
      </c>
      <c r="W380" s="401">
        <v>0</v>
      </c>
      <c r="X380" s="401">
        <v>0</v>
      </c>
      <c r="Y380" s="401">
        <v>0</v>
      </c>
      <c r="Z380" s="401">
        <v>0</v>
      </c>
      <c r="AA380" s="401">
        <v>0</v>
      </c>
      <c r="AB380" s="401">
        <v>0</v>
      </c>
      <c r="AC380" s="401">
        <v>0</v>
      </c>
      <c r="AD380" s="401">
        <v>0</v>
      </c>
      <c r="AE380" s="401">
        <v>0</v>
      </c>
      <c r="AF380" s="401">
        <v>0</v>
      </c>
      <c r="AG380" s="401">
        <v>0</v>
      </c>
      <c r="AH380" s="401">
        <v>0</v>
      </c>
      <c r="AI380" s="401">
        <v>0</v>
      </c>
      <c r="AJ380" s="401">
        <v>0</v>
      </c>
      <c r="AK380" s="401">
        <v>0</v>
      </c>
      <c r="AL380" s="401">
        <v>0</v>
      </c>
      <c r="AM380" s="401">
        <v>0</v>
      </c>
      <c r="AN380" s="401">
        <v>0</v>
      </c>
      <c r="AO380" s="401">
        <v>0</v>
      </c>
      <c r="AP380" s="401">
        <v>0</v>
      </c>
      <c r="AQ380" s="401">
        <v>0</v>
      </c>
      <c r="AR380" s="401">
        <v>0</v>
      </c>
      <c r="AS380" s="401">
        <v>0</v>
      </c>
      <c r="AT380" s="401">
        <v>0</v>
      </c>
      <c r="AU380" s="401">
        <v>0</v>
      </c>
      <c r="AV380" s="401">
        <v>0</v>
      </c>
      <c r="AW380" s="401">
        <v>0</v>
      </c>
      <c r="AX380" s="401">
        <v>0</v>
      </c>
      <c r="AY380" s="401">
        <v>0</v>
      </c>
      <c r="AZ380" s="401">
        <v>0</v>
      </c>
      <c r="BA380" s="401">
        <v>0</v>
      </c>
      <c r="BB380" s="401">
        <v>0</v>
      </c>
      <c r="BC380" s="401">
        <v>0</v>
      </c>
      <c r="BD380" s="401">
        <v>0</v>
      </c>
      <c r="BE380" s="401">
        <v>0</v>
      </c>
      <c r="BF380" s="401">
        <v>0</v>
      </c>
      <c r="BG380" s="401">
        <v>0</v>
      </c>
      <c r="BH380" s="401">
        <v>0</v>
      </c>
      <c r="BI380" s="401">
        <v>0</v>
      </c>
      <c r="BJ380" s="401">
        <v>0</v>
      </c>
      <c r="BK380" s="401">
        <v>0</v>
      </c>
      <c r="BL380" s="401">
        <v>0</v>
      </c>
      <c r="BM380" s="401">
        <v>0</v>
      </c>
      <c r="BN380" s="401">
        <v>0</v>
      </c>
      <c r="BO380" s="401">
        <v>0</v>
      </c>
      <c r="BP380" s="401">
        <v>0</v>
      </c>
      <c r="BQ380" s="401">
        <v>0</v>
      </c>
      <c r="BR380" s="401">
        <v>0</v>
      </c>
      <c r="BS380" s="401">
        <v>0</v>
      </c>
      <c r="BT380" s="401">
        <v>0</v>
      </c>
      <c r="BU380" s="401">
        <v>0</v>
      </c>
      <c r="BV380" s="401">
        <v>0</v>
      </c>
      <c r="BW380" s="401">
        <v>0</v>
      </c>
      <c r="BX380" s="401">
        <v>0</v>
      </c>
      <c r="BY380" s="401">
        <v>0</v>
      </c>
      <c r="BZ380" s="401">
        <v>0</v>
      </c>
      <c r="CA380" s="401">
        <v>0</v>
      </c>
      <c r="CB380" s="401">
        <v>0</v>
      </c>
      <c r="CC380" s="401">
        <v>0</v>
      </c>
      <c r="CD380" s="401">
        <v>0</v>
      </c>
      <c r="CE380" s="401">
        <v>0</v>
      </c>
      <c r="CF380" s="401">
        <v>0</v>
      </c>
      <c r="CG380" s="401">
        <v>0</v>
      </c>
      <c r="CH380" s="401">
        <v>0</v>
      </c>
      <c r="CI380" s="401">
        <v>0</v>
      </c>
      <c r="CJ380" s="401">
        <v>0</v>
      </c>
      <c r="CK380" s="401">
        <v>0</v>
      </c>
      <c r="CL380" s="401">
        <v>0</v>
      </c>
      <c r="CM380" s="401">
        <v>0</v>
      </c>
      <c r="CN380" s="401">
        <v>0</v>
      </c>
      <c r="CO380" s="401">
        <v>0</v>
      </c>
      <c r="CP380" s="401">
        <v>0</v>
      </c>
      <c r="CQ380" s="401">
        <v>0</v>
      </c>
      <c r="CR380" s="401">
        <v>0</v>
      </c>
      <c r="CS380" s="401">
        <v>0</v>
      </c>
      <c r="CT380" s="401">
        <v>0</v>
      </c>
      <c r="CU380" s="401">
        <v>0</v>
      </c>
      <c r="CV380" s="401">
        <v>0</v>
      </c>
      <c r="CW380" s="401">
        <v>0</v>
      </c>
      <c r="CX380" s="401">
        <v>0</v>
      </c>
      <c r="CY380" s="401">
        <v>0</v>
      </c>
      <c r="CZ380" s="401">
        <v>0</v>
      </c>
      <c r="DA380" s="401">
        <v>0</v>
      </c>
      <c r="DB380" s="401">
        <v>0</v>
      </c>
      <c r="DC380" s="401">
        <v>0</v>
      </c>
      <c r="DD380" s="401">
        <v>0</v>
      </c>
      <c r="DE380" s="401">
        <v>0</v>
      </c>
      <c r="DF380" s="401">
        <v>12752</v>
      </c>
      <c r="DG380" s="401">
        <v>0</v>
      </c>
      <c r="DH380" s="401">
        <v>0</v>
      </c>
      <c r="DI380" s="401">
        <v>0</v>
      </c>
      <c r="DJ380" s="401">
        <v>0</v>
      </c>
      <c r="DK380" s="401">
        <v>0</v>
      </c>
      <c r="DL380" s="401">
        <v>0</v>
      </c>
      <c r="DM380" s="401">
        <v>0</v>
      </c>
      <c r="DN380" s="401">
        <v>0</v>
      </c>
      <c r="DO380" s="401">
        <v>0</v>
      </c>
      <c r="DP380" s="401">
        <v>0</v>
      </c>
      <c r="DQ380" s="401">
        <v>0</v>
      </c>
      <c r="DR380" s="401">
        <v>0</v>
      </c>
      <c r="DS380" s="401">
        <v>0</v>
      </c>
      <c r="DT380" s="401">
        <v>12752</v>
      </c>
      <c r="DU380" s="401">
        <v>0</v>
      </c>
      <c r="DV380" s="401">
        <v>0</v>
      </c>
      <c r="DW380" s="401">
        <v>12034</v>
      </c>
      <c r="DX380" s="401">
        <v>9090</v>
      </c>
      <c r="DY380" s="401">
        <v>243</v>
      </c>
      <c r="DZ380" s="401">
        <v>-157</v>
      </c>
      <c r="EA380" s="401">
        <v>243</v>
      </c>
      <c r="EB380" s="401">
        <v>243</v>
      </c>
      <c r="EC380" s="401">
        <v>21345</v>
      </c>
      <c r="ED380" s="401">
        <v>-4068</v>
      </c>
      <c r="EE380" s="401">
        <v>486</v>
      </c>
      <c r="EF380" s="401">
        <v>86</v>
      </c>
      <c r="EG380" s="401">
        <v>20000</v>
      </c>
      <c r="EH380" s="401">
        <v>10000</v>
      </c>
      <c r="EI380" s="401">
        <v>24000</v>
      </c>
      <c r="EJ380" s="401">
        <v>10000</v>
      </c>
    </row>
    <row r="381" spans="1:140" x14ac:dyDescent="0.35">
      <c r="A381" s="398" t="s">
        <v>1571</v>
      </c>
      <c r="B381" s="401">
        <v>0</v>
      </c>
      <c r="C381" s="401">
        <v>0</v>
      </c>
      <c r="D381" s="401">
        <v>0</v>
      </c>
      <c r="E381" s="401">
        <v>0</v>
      </c>
      <c r="F381" s="401">
        <v>0</v>
      </c>
      <c r="G381" s="401">
        <v>0</v>
      </c>
      <c r="H381" s="401">
        <v>0</v>
      </c>
      <c r="I381" s="401">
        <v>0</v>
      </c>
      <c r="J381" s="401">
        <v>0</v>
      </c>
      <c r="K381" s="401">
        <v>0</v>
      </c>
      <c r="L381" s="401">
        <v>0</v>
      </c>
      <c r="M381" s="401">
        <v>0</v>
      </c>
      <c r="N381" s="401">
        <v>0</v>
      </c>
      <c r="O381" s="401">
        <v>0</v>
      </c>
      <c r="P381" s="401">
        <v>0</v>
      </c>
      <c r="Q381" s="401">
        <v>0</v>
      </c>
      <c r="R381" s="401">
        <v>0</v>
      </c>
      <c r="S381" s="401">
        <v>0</v>
      </c>
      <c r="T381" s="401">
        <v>0</v>
      </c>
      <c r="U381" s="401">
        <v>0</v>
      </c>
      <c r="V381" s="401">
        <v>0</v>
      </c>
      <c r="W381" s="401">
        <v>0</v>
      </c>
      <c r="X381" s="401">
        <v>0</v>
      </c>
      <c r="Y381" s="401">
        <v>0</v>
      </c>
      <c r="Z381" s="401">
        <v>0</v>
      </c>
      <c r="AA381" s="401">
        <v>0</v>
      </c>
      <c r="AB381" s="401">
        <v>0</v>
      </c>
      <c r="AC381" s="401">
        <v>0</v>
      </c>
      <c r="AD381" s="401">
        <v>0</v>
      </c>
      <c r="AE381" s="401">
        <v>0</v>
      </c>
      <c r="AF381" s="401">
        <v>0</v>
      </c>
      <c r="AG381" s="401">
        <v>0</v>
      </c>
      <c r="AH381" s="401">
        <v>0</v>
      </c>
      <c r="AI381" s="401">
        <v>0</v>
      </c>
      <c r="AJ381" s="401">
        <v>0</v>
      </c>
      <c r="AK381" s="401">
        <v>0</v>
      </c>
      <c r="AL381" s="401">
        <v>0</v>
      </c>
      <c r="AM381" s="401">
        <v>0</v>
      </c>
      <c r="AN381" s="401">
        <v>0</v>
      </c>
      <c r="AO381" s="401">
        <v>0</v>
      </c>
      <c r="AP381" s="401">
        <v>0</v>
      </c>
      <c r="AQ381" s="401">
        <v>0</v>
      </c>
      <c r="AR381" s="401">
        <v>0</v>
      </c>
      <c r="AS381" s="401">
        <v>0</v>
      </c>
      <c r="AT381" s="401">
        <v>0</v>
      </c>
      <c r="AU381" s="401">
        <v>0</v>
      </c>
      <c r="AV381" s="401">
        <v>0</v>
      </c>
      <c r="AW381" s="401">
        <v>0</v>
      </c>
      <c r="AX381" s="401">
        <v>0</v>
      </c>
      <c r="AY381" s="401">
        <v>0</v>
      </c>
      <c r="AZ381" s="401">
        <v>0</v>
      </c>
      <c r="BA381" s="401">
        <v>0</v>
      </c>
      <c r="BB381" s="401">
        <v>0</v>
      </c>
      <c r="BC381" s="401">
        <v>0</v>
      </c>
      <c r="BD381" s="401">
        <v>0</v>
      </c>
      <c r="BE381" s="401">
        <v>0</v>
      </c>
      <c r="BF381" s="401">
        <v>0</v>
      </c>
      <c r="BG381" s="401">
        <v>0</v>
      </c>
      <c r="BH381" s="401">
        <v>0</v>
      </c>
      <c r="BI381" s="401">
        <v>0</v>
      </c>
      <c r="BJ381" s="401">
        <v>0</v>
      </c>
      <c r="BK381" s="401">
        <v>0</v>
      </c>
      <c r="BL381" s="401">
        <v>0</v>
      </c>
      <c r="BM381" s="401">
        <v>0</v>
      </c>
      <c r="BN381" s="401">
        <v>0</v>
      </c>
      <c r="BO381" s="401">
        <v>0</v>
      </c>
      <c r="BP381" s="401">
        <v>0</v>
      </c>
      <c r="BQ381" s="401">
        <v>0</v>
      </c>
      <c r="BR381" s="401">
        <v>0</v>
      </c>
      <c r="BS381" s="401">
        <v>0</v>
      </c>
      <c r="BT381" s="401">
        <v>0</v>
      </c>
      <c r="BU381" s="401">
        <v>0</v>
      </c>
      <c r="BV381" s="401">
        <v>0</v>
      </c>
      <c r="BW381" s="401">
        <v>0</v>
      </c>
      <c r="BX381" s="401">
        <v>0</v>
      </c>
      <c r="BY381" s="401">
        <v>0</v>
      </c>
      <c r="BZ381" s="401">
        <v>0</v>
      </c>
      <c r="CA381" s="401">
        <v>0</v>
      </c>
      <c r="CB381" s="401">
        <v>0</v>
      </c>
      <c r="CC381" s="401">
        <v>0</v>
      </c>
      <c r="CD381" s="401">
        <v>0</v>
      </c>
      <c r="CE381" s="401">
        <v>0</v>
      </c>
      <c r="CF381" s="401">
        <v>0</v>
      </c>
      <c r="CG381" s="401">
        <v>0</v>
      </c>
      <c r="CH381" s="401">
        <v>0</v>
      </c>
      <c r="CI381" s="401">
        <v>0</v>
      </c>
      <c r="CJ381" s="401">
        <v>0</v>
      </c>
      <c r="CK381" s="401">
        <v>0</v>
      </c>
      <c r="CL381" s="401">
        <v>0</v>
      </c>
      <c r="CM381" s="401">
        <v>0</v>
      </c>
      <c r="CN381" s="401">
        <v>0</v>
      </c>
      <c r="CO381" s="401">
        <v>0</v>
      </c>
      <c r="CP381" s="401">
        <v>0</v>
      </c>
      <c r="CQ381" s="401">
        <v>0</v>
      </c>
      <c r="CR381" s="401">
        <v>0</v>
      </c>
      <c r="CS381" s="401">
        <v>0</v>
      </c>
      <c r="CT381" s="401">
        <v>0</v>
      </c>
      <c r="CU381" s="401">
        <v>0</v>
      </c>
      <c r="CV381" s="401">
        <v>0</v>
      </c>
      <c r="CW381" s="401">
        <v>0</v>
      </c>
      <c r="CX381" s="401">
        <v>0</v>
      </c>
      <c r="CY381" s="401">
        <v>0</v>
      </c>
      <c r="CZ381" s="401">
        <v>0</v>
      </c>
      <c r="DA381" s="401">
        <v>0</v>
      </c>
      <c r="DB381" s="401">
        <v>0</v>
      </c>
      <c r="DC381" s="401">
        <v>0</v>
      </c>
      <c r="DD381" s="401">
        <v>0</v>
      </c>
      <c r="DE381" s="401">
        <v>0</v>
      </c>
      <c r="DF381" s="401">
        <v>10196</v>
      </c>
      <c r="DG381" s="401">
        <v>0</v>
      </c>
      <c r="DH381" s="401">
        <v>0</v>
      </c>
      <c r="DI381" s="401">
        <v>0</v>
      </c>
      <c r="DJ381" s="401">
        <v>0</v>
      </c>
      <c r="DK381" s="401">
        <v>0</v>
      </c>
      <c r="DL381" s="401">
        <v>0</v>
      </c>
      <c r="DM381" s="401">
        <v>0</v>
      </c>
      <c r="DN381" s="401">
        <v>0</v>
      </c>
      <c r="DO381" s="401">
        <v>0</v>
      </c>
      <c r="DP381" s="401">
        <v>0</v>
      </c>
      <c r="DQ381" s="401">
        <v>0</v>
      </c>
      <c r="DR381" s="401">
        <v>0</v>
      </c>
      <c r="DS381" s="401">
        <v>2500</v>
      </c>
      <c r="DT381" s="401">
        <v>7696</v>
      </c>
      <c r="DU381" s="401">
        <v>0</v>
      </c>
      <c r="DV381" s="401">
        <v>0</v>
      </c>
      <c r="DW381" s="401">
        <v>-10</v>
      </c>
      <c r="DX381" s="401">
        <v>-10</v>
      </c>
      <c r="DY381" s="401">
        <v>2000</v>
      </c>
      <c r="DZ381" s="401">
        <v>0</v>
      </c>
      <c r="EA381" s="401">
        <v>11868</v>
      </c>
      <c r="EB381" s="401">
        <v>-483</v>
      </c>
      <c r="EC381" s="401">
        <v>30012</v>
      </c>
      <c r="ED381" s="401">
        <v>-1546</v>
      </c>
      <c r="EE381" s="401">
        <v>13868</v>
      </c>
      <c r="EF381" s="401">
        <v>-483</v>
      </c>
      <c r="EG381" s="401">
        <v>19000</v>
      </c>
      <c r="EH381" s="401">
        <v>0</v>
      </c>
      <c r="EI381" s="401">
        <v>34000</v>
      </c>
      <c r="EJ381" s="401">
        <v>0</v>
      </c>
    </row>
    <row r="382" spans="1:140" x14ac:dyDescent="0.35">
      <c r="A382" s="398" t="s">
        <v>1591</v>
      </c>
      <c r="B382" s="401">
        <v>0</v>
      </c>
      <c r="C382" s="401">
        <v>0</v>
      </c>
      <c r="D382" s="401">
        <v>0</v>
      </c>
      <c r="E382" s="401">
        <v>0</v>
      </c>
      <c r="F382" s="401">
        <v>0</v>
      </c>
      <c r="G382" s="401">
        <v>0</v>
      </c>
      <c r="H382" s="401">
        <v>0</v>
      </c>
      <c r="I382" s="401">
        <v>0</v>
      </c>
      <c r="J382" s="401">
        <v>0</v>
      </c>
      <c r="K382" s="401">
        <v>0</v>
      </c>
      <c r="L382" s="401">
        <v>0</v>
      </c>
      <c r="M382" s="401">
        <v>0</v>
      </c>
      <c r="N382" s="401">
        <v>0</v>
      </c>
      <c r="O382" s="401">
        <v>0</v>
      </c>
      <c r="P382" s="401">
        <v>0</v>
      </c>
      <c r="Q382" s="401">
        <v>0</v>
      </c>
      <c r="R382" s="401">
        <v>0</v>
      </c>
      <c r="S382" s="401">
        <v>0</v>
      </c>
      <c r="T382" s="401">
        <v>0</v>
      </c>
      <c r="U382" s="401">
        <v>0</v>
      </c>
      <c r="V382" s="401">
        <v>0</v>
      </c>
      <c r="W382" s="401">
        <v>0</v>
      </c>
      <c r="X382" s="401">
        <v>0</v>
      </c>
      <c r="Y382" s="401">
        <v>0</v>
      </c>
      <c r="Z382" s="401">
        <v>0</v>
      </c>
      <c r="AA382" s="401">
        <v>0</v>
      </c>
      <c r="AB382" s="401">
        <v>0</v>
      </c>
      <c r="AC382" s="401">
        <v>0</v>
      </c>
      <c r="AD382" s="401">
        <v>0</v>
      </c>
      <c r="AE382" s="401">
        <v>0</v>
      </c>
      <c r="AF382" s="401">
        <v>0</v>
      </c>
      <c r="AG382" s="401">
        <v>0</v>
      </c>
      <c r="AH382" s="401">
        <v>0</v>
      </c>
      <c r="AI382" s="401">
        <v>0</v>
      </c>
      <c r="AJ382" s="401">
        <v>0</v>
      </c>
      <c r="AK382" s="401">
        <v>0</v>
      </c>
      <c r="AL382" s="401">
        <v>0</v>
      </c>
      <c r="AM382" s="401">
        <v>0</v>
      </c>
      <c r="AN382" s="401">
        <v>0</v>
      </c>
      <c r="AO382" s="401">
        <v>0</v>
      </c>
      <c r="AP382" s="401">
        <v>0</v>
      </c>
      <c r="AQ382" s="401">
        <v>0</v>
      </c>
      <c r="AR382" s="401">
        <v>0</v>
      </c>
      <c r="AS382" s="401">
        <v>0</v>
      </c>
      <c r="AT382" s="401">
        <v>0</v>
      </c>
      <c r="AU382" s="401">
        <v>0</v>
      </c>
      <c r="AV382" s="401">
        <v>0</v>
      </c>
      <c r="AW382" s="401">
        <v>0</v>
      </c>
      <c r="AX382" s="401">
        <v>0</v>
      </c>
      <c r="AY382" s="401">
        <v>0</v>
      </c>
      <c r="AZ382" s="401">
        <v>0</v>
      </c>
      <c r="BA382" s="401">
        <v>0</v>
      </c>
      <c r="BB382" s="401">
        <v>0</v>
      </c>
      <c r="BC382" s="401">
        <v>0</v>
      </c>
      <c r="BD382" s="401">
        <v>0</v>
      </c>
      <c r="BE382" s="401">
        <v>0</v>
      </c>
      <c r="BF382" s="401">
        <v>0</v>
      </c>
      <c r="BG382" s="401">
        <v>0</v>
      </c>
      <c r="BH382" s="401">
        <v>0</v>
      </c>
      <c r="BI382" s="401">
        <v>0</v>
      </c>
      <c r="BJ382" s="401">
        <v>0</v>
      </c>
      <c r="BK382" s="401">
        <v>0</v>
      </c>
      <c r="BL382" s="401">
        <v>0</v>
      </c>
      <c r="BM382" s="401">
        <v>0</v>
      </c>
      <c r="BN382" s="401">
        <v>0</v>
      </c>
      <c r="BO382" s="401">
        <v>0</v>
      </c>
      <c r="BP382" s="401">
        <v>0</v>
      </c>
      <c r="BQ382" s="401">
        <v>0</v>
      </c>
      <c r="BR382" s="401">
        <v>0</v>
      </c>
      <c r="BS382" s="401">
        <v>0</v>
      </c>
      <c r="BT382" s="401">
        <v>0</v>
      </c>
      <c r="BU382" s="401">
        <v>0</v>
      </c>
      <c r="BV382" s="401">
        <v>0</v>
      </c>
      <c r="BW382" s="401">
        <v>0</v>
      </c>
      <c r="BX382" s="401">
        <v>0</v>
      </c>
      <c r="BY382" s="401">
        <v>0</v>
      </c>
      <c r="BZ382" s="401">
        <v>0</v>
      </c>
      <c r="CA382" s="401">
        <v>0</v>
      </c>
      <c r="CB382" s="401">
        <v>0</v>
      </c>
      <c r="CC382" s="401">
        <v>0</v>
      </c>
      <c r="CD382" s="401">
        <v>0</v>
      </c>
      <c r="CE382" s="401">
        <v>0</v>
      </c>
      <c r="CF382" s="401">
        <v>0</v>
      </c>
      <c r="CG382" s="401">
        <v>0</v>
      </c>
      <c r="CH382" s="401">
        <v>0</v>
      </c>
      <c r="CI382" s="401">
        <v>0</v>
      </c>
      <c r="CJ382" s="401">
        <v>0</v>
      </c>
      <c r="CK382" s="401">
        <v>0</v>
      </c>
      <c r="CL382" s="401">
        <v>0</v>
      </c>
      <c r="CM382" s="401">
        <v>0</v>
      </c>
      <c r="CN382" s="401">
        <v>0</v>
      </c>
      <c r="CO382" s="401">
        <v>0</v>
      </c>
      <c r="CP382" s="401">
        <v>0</v>
      </c>
      <c r="CQ382" s="401">
        <v>0</v>
      </c>
      <c r="CR382" s="401">
        <v>0</v>
      </c>
      <c r="CS382" s="401">
        <v>0</v>
      </c>
      <c r="CT382" s="401">
        <v>0</v>
      </c>
      <c r="CU382" s="401">
        <v>0</v>
      </c>
      <c r="CV382" s="401">
        <v>0</v>
      </c>
      <c r="CW382" s="401">
        <v>0</v>
      </c>
      <c r="CX382" s="401">
        <v>0</v>
      </c>
      <c r="CY382" s="401">
        <v>0</v>
      </c>
      <c r="CZ382" s="401">
        <v>0</v>
      </c>
      <c r="DA382" s="401">
        <v>0</v>
      </c>
      <c r="DB382" s="401">
        <v>0</v>
      </c>
      <c r="DC382" s="401">
        <v>0</v>
      </c>
      <c r="DD382" s="401">
        <v>0</v>
      </c>
      <c r="DE382" s="401">
        <v>0</v>
      </c>
      <c r="DF382" s="401">
        <v>4012</v>
      </c>
      <c r="DG382" s="401">
        <v>0</v>
      </c>
      <c r="DH382" s="401">
        <v>0</v>
      </c>
      <c r="DI382" s="401">
        <v>0</v>
      </c>
      <c r="DJ382" s="401">
        <v>0</v>
      </c>
      <c r="DK382" s="401">
        <v>0</v>
      </c>
      <c r="DL382" s="401">
        <v>0</v>
      </c>
      <c r="DM382" s="401">
        <v>0</v>
      </c>
      <c r="DN382" s="401">
        <v>0</v>
      </c>
      <c r="DO382" s="401">
        <v>0</v>
      </c>
      <c r="DP382" s="401">
        <v>0</v>
      </c>
      <c r="DQ382" s="401">
        <v>0</v>
      </c>
      <c r="DR382" s="401">
        <v>0</v>
      </c>
      <c r="DS382" s="401">
        <v>0</v>
      </c>
      <c r="DT382" s="401">
        <v>4012</v>
      </c>
      <c r="DU382" s="401">
        <v>0</v>
      </c>
      <c r="DV382" s="401">
        <v>0</v>
      </c>
      <c r="DW382" s="401">
        <v>14319</v>
      </c>
      <c r="DX382" s="401">
        <v>-465</v>
      </c>
      <c r="DY382" s="401">
        <v>10137</v>
      </c>
      <c r="DZ382" s="401">
        <v>-1000</v>
      </c>
      <c r="EA382" s="401">
        <v>50</v>
      </c>
      <c r="EB382" s="401">
        <v>-24</v>
      </c>
      <c r="EC382" s="401">
        <v>8675</v>
      </c>
      <c r="ED382" s="401">
        <v>-5400</v>
      </c>
      <c r="EE382" s="401">
        <v>10187</v>
      </c>
      <c r="EF382" s="401">
        <v>-1024</v>
      </c>
      <c r="EG382" s="401">
        <v>10187</v>
      </c>
      <c r="EH382" s="401">
        <v>-1024</v>
      </c>
      <c r="EI382" s="401">
        <v>12187</v>
      </c>
      <c r="EJ382" s="401">
        <v>-1024</v>
      </c>
    </row>
    <row r="383" spans="1:140" x14ac:dyDescent="0.35">
      <c r="A383" s="398" t="s">
        <v>1747</v>
      </c>
      <c r="B383" s="401">
        <v>0</v>
      </c>
      <c r="C383" s="401">
        <v>0</v>
      </c>
      <c r="D383" s="401">
        <v>0</v>
      </c>
      <c r="E383" s="401">
        <v>0</v>
      </c>
      <c r="F383" s="401">
        <v>0</v>
      </c>
      <c r="G383" s="401">
        <v>0</v>
      </c>
      <c r="H383" s="401">
        <v>0</v>
      </c>
      <c r="I383" s="401">
        <v>0</v>
      </c>
      <c r="J383" s="401">
        <v>0</v>
      </c>
      <c r="K383" s="401">
        <v>0</v>
      </c>
      <c r="L383" s="401">
        <v>0</v>
      </c>
      <c r="M383" s="401">
        <v>0</v>
      </c>
      <c r="N383" s="401">
        <v>0</v>
      </c>
      <c r="O383" s="401">
        <v>0</v>
      </c>
      <c r="P383" s="401">
        <v>0</v>
      </c>
      <c r="Q383" s="401">
        <v>0</v>
      </c>
      <c r="R383" s="401">
        <v>0</v>
      </c>
      <c r="S383" s="401">
        <v>0</v>
      </c>
      <c r="T383" s="401">
        <v>0</v>
      </c>
      <c r="U383" s="401">
        <v>0</v>
      </c>
      <c r="V383" s="401">
        <v>0</v>
      </c>
      <c r="W383" s="401">
        <v>0</v>
      </c>
      <c r="X383" s="401">
        <v>0</v>
      </c>
      <c r="Y383" s="401">
        <v>0</v>
      </c>
      <c r="Z383" s="401">
        <v>0</v>
      </c>
      <c r="AA383" s="401">
        <v>0</v>
      </c>
      <c r="AB383" s="401">
        <v>0</v>
      </c>
      <c r="AC383" s="401">
        <v>0</v>
      </c>
      <c r="AD383" s="401">
        <v>0</v>
      </c>
      <c r="AE383" s="401">
        <v>0</v>
      </c>
      <c r="AF383" s="401">
        <v>0</v>
      </c>
      <c r="AG383" s="401">
        <v>0</v>
      </c>
      <c r="AH383" s="401">
        <v>0</v>
      </c>
      <c r="AI383" s="401">
        <v>0</v>
      </c>
      <c r="AJ383" s="401">
        <v>0</v>
      </c>
      <c r="AK383" s="401">
        <v>0</v>
      </c>
      <c r="AL383" s="401">
        <v>0</v>
      </c>
      <c r="AM383" s="401">
        <v>0</v>
      </c>
      <c r="AN383" s="401">
        <v>0</v>
      </c>
      <c r="AO383" s="401">
        <v>0</v>
      </c>
      <c r="AP383" s="401">
        <v>0</v>
      </c>
      <c r="AQ383" s="401">
        <v>0</v>
      </c>
      <c r="AR383" s="401">
        <v>0</v>
      </c>
      <c r="AS383" s="401">
        <v>0</v>
      </c>
      <c r="AT383" s="401">
        <v>0</v>
      </c>
      <c r="AU383" s="401">
        <v>0</v>
      </c>
      <c r="AV383" s="401">
        <v>0</v>
      </c>
      <c r="AW383" s="401">
        <v>0</v>
      </c>
      <c r="AX383" s="401">
        <v>0</v>
      </c>
      <c r="AY383" s="401">
        <v>0</v>
      </c>
      <c r="AZ383" s="401">
        <v>0</v>
      </c>
      <c r="BA383" s="401">
        <v>0</v>
      </c>
      <c r="BB383" s="401">
        <v>0</v>
      </c>
      <c r="BC383" s="401">
        <v>0</v>
      </c>
      <c r="BD383" s="401">
        <v>0</v>
      </c>
      <c r="BE383" s="401">
        <v>0</v>
      </c>
      <c r="BF383" s="401">
        <v>0</v>
      </c>
      <c r="BG383" s="401">
        <v>0</v>
      </c>
      <c r="BH383" s="401">
        <v>0</v>
      </c>
      <c r="BI383" s="401">
        <v>0</v>
      </c>
      <c r="BJ383" s="401">
        <v>0</v>
      </c>
      <c r="BK383" s="401">
        <v>0</v>
      </c>
      <c r="BL383" s="401">
        <v>0</v>
      </c>
      <c r="BM383" s="401">
        <v>0</v>
      </c>
      <c r="BN383" s="401">
        <v>0</v>
      </c>
      <c r="BO383" s="401">
        <v>0</v>
      </c>
      <c r="BP383" s="401">
        <v>0</v>
      </c>
      <c r="BQ383" s="401">
        <v>0</v>
      </c>
      <c r="BR383" s="401">
        <v>0</v>
      </c>
      <c r="BS383" s="401">
        <v>0</v>
      </c>
      <c r="BT383" s="401">
        <v>0</v>
      </c>
      <c r="BU383" s="401">
        <v>0</v>
      </c>
      <c r="BV383" s="401">
        <v>0</v>
      </c>
      <c r="BW383" s="401">
        <v>0</v>
      </c>
      <c r="BX383" s="401">
        <v>0</v>
      </c>
      <c r="BY383" s="401">
        <v>0</v>
      </c>
      <c r="BZ383" s="401">
        <v>0</v>
      </c>
      <c r="CA383" s="401">
        <v>0</v>
      </c>
      <c r="CB383" s="401">
        <v>0</v>
      </c>
      <c r="CC383" s="401">
        <v>0</v>
      </c>
      <c r="CD383" s="401">
        <v>0</v>
      </c>
      <c r="CE383" s="401">
        <v>0</v>
      </c>
      <c r="CF383" s="401">
        <v>0</v>
      </c>
      <c r="CG383" s="401">
        <v>0</v>
      </c>
      <c r="CH383" s="401">
        <v>0</v>
      </c>
      <c r="CI383" s="401">
        <v>0</v>
      </c>
      <c r="CJ383" s="401">
        <v>0</v>
      </c>
      <c r="CK383" s="401">
        <v>0</v>
      </c>
      <c r="CL383" s="401">
        <v>0</v>
      </c>
      <c r="CM383" s="401">
        <v>0</v>
      </c>
      <c r="CN383" s="401">
        <v>0</v>
      </c>
      <c r="CO383" s="401">
        <v>0</v>
      </c>
      <c r="CP383" s="401">
        <v>0</v>
      </c>
      <c r="CQ383" s="401">
        <v>0</v>
      </c>
      <c r="CR383" s="401">
        <v>0</v>
      </c>
      <c r="CS383" s="401">
        <v>0</v>
      </c>
      <c r="CT383" s="401">
        <v>0</v>
      </c>
      <c r="CU383" s="401">
        <v>0</v>
      </c>
      <c r="CV383" s="401">
        <v>0</v>
      </c>
      <c r="CW383" s="401">
        <v>0</v>
      </c>
      <c r="CX383" s="401">
        <v>0</v>
      </c>
      <c r="CY383" s="401">
        <v>0</v>
      </c>
      <c r="CZ383" s="401">
        <v>0</v>
      </c>
      <c r="DA383" s="401">
        <v>0</v>
      </c>
      <c r="DB383" s="401">
        <v>0</v>
      </c>
      <c r="DC383" s="401">
        <v>0</v>
      </c>
      <c r="DD383" s="401">
        <v>0</v>
      </c>
      <c r="DE383" s="401">
        <v>0</v>
      </c>
      <c r="DF383" s="401">
        <v>6213</v>
      </c>
      <c r="DG383" s="401">
        <v>0</v>
      </c>
      <c r="DH383" s="401">
        <v>0</v>
      </c>
      <c r="DI383" s="401">
        <v>0</v>
      </c>
      <c r="DJ383" s="401">
        <v>0</v>
      </c>
      <c r="DK383" s="401">
        <v>0</v>
      </c>
      <c r="DL383" s="401">
        <v>0</v>
      </c>
      <c r="DM383" s="401">
        <v>0</v>
      </c>
      <c r="DN383" s="401">
        <v>0</v>
      </c>
      <c r="DO383" s="401">
        <v>0</v>
      </c>
      <c r="DP383" s="401">
        <v>0</v>
      </c>
      <c r="DQ383" s="401">
        <v>0</v>
      </c>
      <c r="DR383" s="401">
        <v>400</v>
      </c>
      <c r="DS383" s="401">
        <v>40</v>
      </c>
      <c r="DT383" s="401">
        <v>1191</v>
      </c>
      <c r="DU383" s="401">
        <v>4582</v>
      </c>
      <c r="DV383" s="401">
        <v>0</v>
      </c>
      <c r="DW383" s="401">
        <v>12662</v>
      </c>
      <c r="DX383" s="401">
        <v>4323</v>
      </c>
      <c r="DY383" s="401">
        <v>8505</v>
      </c>
      <c r="DZ383" s="401">
        <v>485</v>
      </c>
      <c r="EA383" s="401">
        <v>0</v>
      </c>
      <c r="EB383" s="401">
        <v>0</v>
      </c>
      <c r="EC383" s="401">
        <v>0</v>
      </c>
      <c r="ED383" s="401">
        <v>-3000</v>
      </c>
      <c r="EE383" s="401">
        <v>8505</v>
      </c>
      <c r="EF383" s="401">
        <v>485</v>
      </c>
      <c r="EG383" s="401">
        <v>9000</v>
      </c>
      <c r="EH383" s="401">
        <v>0</v>
      </c>
      <c r="EI383" s="401">
        <v>9900</v>
      </c>
      <c r="EJ383" s="401">
        <v>450</v>
      </c>
    </row>
    <row r="384" spans="1:140" x14ac:dyDescent="0.35">
      <c r="A384" s="398" t="s">
        <v>1771</v>
      </c>
      <c r="B384" s="401">
        <v>0</v>
      </c>
      <c r="C384" s="401">
        <v>0</v>
      </c>
      <c r="D384" s="401">
        <v>0</v>
      </c>
      <c r="E384" s="401">
        <v>0</v>
      </c>
      <c r="F384" s="401">
        <v>0</v>
      </c>
      <c r="G384" s="401">
        <v>0</v>
      </c>
      <c r="H384" s="401">
        <v>0</v>
      </c>
      <c r="I384" s="401">
        <v>0</v>
      </c>
      <c r="J384" s="401">
        <v>0</v>
      </c>
      <c r="K384" s="401">
        <v>0</v>
      </c>
      <c r="L384" s="401">
        <v>0</v>
      </c>
      <c r="M384" s="401">
        <v>0</v>
      </c>
      <c r="N384" s="401">
        <v>0</v>
      </c>
      <c r="O384" s="401">
        <v>0</v>
      </c>
      <c r="P384" s="401">
        <v>0</v>
      </c>
      <c r="Q384" s="401">
        <v>0</v>
      </c>
      <c r="R384" s="401">
        <v>0</v>
      </c>
      <c r="S384" s="401">
        <v>0</v>
      </c>
      <c r="T384" s="401">
        <v>0</v>
      </c>
      <c r="U384" s="401">
        <v>0</v>
      </c>
      <c r="V384" s="401">
        <v>0</v>
      </c>
      <c r="W384" s="401">
        <v>0</v>
      </c>
      <c r="X384" s="401">
        <v>0</v>
      </c>
      <c r="Y384" s="401">
        <v>0</v>
      </c>
      <c r="Z384" s="401">
        <v>0</v>
      </c>
      <c r="AA384" s="401">
        <v>0</v>
      </c>
      <c r="AB384" s="401">
        <v>0</v>
      </c>
      <c r="AC384" s="401">
        <v>0</v>
      </c>
      <c r="AD384" s="401">
        <v>0</v>
      </c>
      <c r="AE384" s="401">
        <v>0</v>
      </c>
      <c r="AF384" s="401">
        <v>0</v>
      </c>
      <c r="AG384" s="401">
        <v>0</v>
      </c>
      <c r="AH384" s="401">
        <v>0</v>
      </c>
      <c r="AI384" s="401">
        <v>0</v>
      </c>
      <c r="AJ384" s="401">
        <v>0</v>
      </c>
      <c r="AK384" s="401">
        <v>0</v>
      </c>
      <c r="AL384" s="401">
        <v>0</v>
      </c>
      <c r="AM384" s="401">
        <v>0</v>
      </c>
      <c r="AN384" s="401">
        <v>0</v>
      </c>
      <c r="AO384" s="401">
        <v>0</v>
      </c>
      <c r="AP384" s="401">
        <v>0</v>
      </c>
      <c r="AQ384" s="401">
        <v>0</v>
      </c>
      <c r="AR384" s="401">
        <v>0</v>
      </c>
      <c r="AS384" s="401">
        <v>0</v>
      </c>
      <c r="AT384" s="401">
        <v>0</v>
      </c>
      <c r="AU384" s="401">
        <v>0</v>
      </c>
      <c r="AV384" s="401">
        <v>0</v>
      </c>
      <c r="AW384" s="401">
        <v>0</v>
      </c>
      <c r="AX384" s="401">
        <v>0</v>
      </c>
      <c r="AY384" s="401">
        <v>0</v>
      </c>
      <c r="AZ384" s="401">
        <v>0</v>
      </c>
      <c r="BA384" s="401">
        <v>0</v>
      </c>
      <c r="BB384" s="401">
        <v>0</v>
      </c>
      <c r="BC384" s="401">
        <v>0</v>
      </c>
      <c r="BD384" s="401">
        <v>0</v>
      </c>
      <c r="BE384" s="401">
        <v>0</v>
      </c>
      <c r="BF384" s="401">
        <v>0</v>
      </c>
      <c r="BG384" s="401">
        <v>0</v>
      </c>
      <c r="BH384" s="401">
        <v>0</v>
      </c>
      <c r="BI384" s="401">
        <v>0</v>
      </c>
      <c r="BJ384" s="401">
        <v>0</v>
      </c>
      <c r="BK384" s="401">
        <v>0</v>
      </c>
      <c r="BL384" s="401">
        <v>0</v>
      </c>
      <c r="BM384" s="401">
        <v>0</v>
      </c>
      <c r="BN384" s="401">
        <v>0</v>
      </c>
      <c r="BO384" s="401">
        <v>0</v>
      </c>
      <c r="BP384" s="401">
        <v>0</v>
      </c>
      <c r="BQ384" s="401">
        <v>0</v>
      </c>
      <c r="BR384" s="401">
        <v>0</v>
      </c>
      <c r="BS384" s="401">
        <v>0</v>
      </c>
      <c r="BT384" s="401">
        <v>0</v>
      </c>
      <c r="BU384" s="401">
        <v>0</v>
      </c>
      <c r="BV384" s="401">
        <v>0</v>
      </c>
      <c r="BW384" s="401">
        <v>0</v>
      </c>
      <c r="BX384" s="401">
        <v>0</v>
      </c>
      <c r="BY384" s="401">
        <v>0</v>
      </c>
      <c r="BZ384" s="401">
        <v>0</v>
      </c>
      <c r="CA384" s="401">
        <v>0</v>
      </c>
      <c r="CB384" s="401">
        <v>0</v>
      </c>
      <c r="CC384" s="401">
        <v>0</v>
      </c>
      <c r="CD384" s="401">
        <v>0</v>
      </c>
      <c r="CE384" s="401">
        <v>0</v>
      </c>
      <c r="CF384" s="401">
        <v>0</v>
      </c>
      <c r="CG384" s="401">
        <v>0</v>
      </c>
      <c r="CH384" s="401">
        <v>0</v>
      </c>
      <c r="CI384" s="401">
        <v>0</v>
      </c>
      <c r="CJ384" s="401">
        <v>0</v>
      </c>
      <c r="CK384" s="401">
        <v>0</v>
      </c>
      <c r="CL384" s="401">
        <v>0</v>
      </c>
      <c r="CM384" s="401">
        <v>0</v>
      </c>
      <c r="CN384" s="401">
        <v>0</v>
      </c>
      <c r="CO384" s="401">
        <v>0</v>
      </c>
      <c r="CP384" s="401">
        <v>0</v>
      </c>
      <c r="CQ384" s="401">
        <v>0</v>
      </c>
      <c r="CR384" s="401">
        <v>0</v>
      </c>
      <c r="CS384" s="401">
        <v>0</v>
      </c>
      <c r="CT384" s="401">
        <v>0</v>
      </c>
      <c r="CU384" s="401">
        <v>0</v>
      </c>
      <c r="CV384" s="401">
        <v>0</v>
      </c>
      <c r="CW384" s="401">
        <v>0</v>
      </c>
      <c r="CX384" s="401">
        <v>0</v>
      </c>
      <c r="CY384" s="401">
        <v>0</v>
      </c>
      <c r="CZ384" s="401">
        <v>0</v>
      </c>
      <c r="DA384" s="401">
        <v>0</v>
      </c>
      <c r="DB384" s="401">
        <v>0</v>
      </c>
      <c r="DC384" s="401">
        <v>0</v>
      </c>
      <c r="DD384" s="401">
        <v>0</v>
      </c>
      <c r="DE384" s="401">
        <v>0</v>
      </c>
      <c r="DF384" s="401">
        <v>8228</v>
      </c>
      <c r="DG384" s="401">
        <v>0</v>
      </c>
      <c r="DH384" s="401">
        <v>10</v>
      </c>
      <c r="DI384" s="401">
        <v>0</v>
      </c>
      <c r="DJ384" s="401">
        <v>0</v>
      </c>
      <c r="DK384" s="401">
        <v>0</v>
      </c>
      <c r="DL384" s="401">
        <v>0</v>
      </c>
      <c r="DM384" s="401">
        <v>0</v>
      </c>
      <c r="DN384" s="401">
        <v>0</v>
      </c>
      <c r="DO384" s="401">
        <v>0</v>
      </c>
      <c r="DP384" s="401">
        <v>0</v>
      </c>
      <c r="DQ384" s="401">
        <v>0</v>
      </c>
      <c r="DR384" s="401">
        <v>0</v>
      </c>
      <c r="DS384" s="401">
        <v>10</v>
      </c>
      <c r="DT384" s="401">
        <v>0</v>
      </c>
      <c r="DU384" s="401">
        <v>8218</v>
      </c>
      <c r="DV384" s="401">
        <v>0</v>
      </c>
      <c r="DW384" s="401">
        <v>47114</v>
      </c>
      <c r="DX384" s="401">
        <v>8208</v>
      </c>
      <c r="DY384" s="401">
        <v>36700</v>
      </c>
      <c r="DZ384" s="401">
        <v>3794</v>
      </c>
      <c r="EA384" s="401">
        <v>200</v>
      </c>
      <c r="EB384" s="401">
        <v>118</v>
      </c>
      <c r="EC384" s="401">
        <v>5500</v>
      </c>
      <c r="ED384" s="401">
        <v>-6500</v>
      </c>
      <c r="EE384" s="401">
        <v>36900</v>
      </c>
      <c r="EF384" s="401">
        <v>3912</v>
      </c>
      <c r="EG384" s="401">
        <v>39900</v>
      </c>
      <c r="EH384" s="401">
        <v>0</v>
      </c>
      <c r="EI384" s="401">
        <v>44670</v>
      </c>
      <c r="EJ384" s="401">
        <v>0</v>
      </c>
    </row>
    <row r="385" spans="1:140" x14ac:dyDescent="0.35">
      <c r="A385" s="398" t="s">
        <v>1879</v>
      </c>
      <c r="B385" s="401">
        <v>0</v>
      </c>
      <c r="C385" s="401">
        <v>0</v>
      </c>
      <c r="D385" s="401">
        <v>0</v>
      </c>
      <c r="E385" s="401">
        <v>0</v>
      </c>
      <c r="F385" s="401">
        <v>0</v>
      </c>
      <c r="G385" s="401">
        <v>0</v>
      </c>
      <c r="H385" s="401">
        <v>0</v>
      </c>
      <c r="I385" s="401">
        <v>0</v>
      </c>
      <c r="J385" s="401">
        <v>0</v>
      </c>
      <c r="K385" s="401">
        <v>0</v>
      </c>
      <c r="L385" s="401">
        <v>0</v>
      </c>
      <c r="M385" s="401">
        <v>0</v>
      </c>
      <c r="N385" s="401">
        <v>0</v>
      </c>
      <c r="O385" s="401">
        <v>0</v>
      </c>
      <c r="P385" s="401">
        <v>0</v>
      </c>
      <c r="Q385" s="401">
        <v>0</v>
      </c>
      <c r="R385" s="401">
        <v>0</v>
      </c>
      <c r="S385" s="401">
        <v>0</v>
      </c>
      <c r="T385" s="401">
        <v>0</v>
      </c>
      <c r="U385" s="401">
        <v>0</v>
      </c>
      <c r="V385" s="401">
        <v>0</v>
      </c>
      <c r="W385" s="401">
        <v>0</v>
      </c>
      <c r="X385" s="401">
        <v>0</v>
      </c>
      <c r="Y385" s="401">
        <v>0</v>
      </c>
      <c r="Z385" s="401">
        <v>0</v>
      </c>
      <c r="AA385" s="401">
        <v>0</v>
      </c>
      <c r="AB385" s="401">
        <v>0</v>
      </c>
      <c r="AC385" s="401">
        <v>0</v>
      </c>
      <c r="AD385" s="401">
        <v>0</v>
      </c>
      <c r="AE385" s="401">
        <v>0</v>
      </c>
      <c r="AF385" s="401">
        <v>0</v>
      </c>
      <c r="AG385" s="401">
        <v>0</v>
      </c>
      <c r="AH385" s="401">
        <v>0</v>
      </c>
      <c r="AI385" s="401">
        <v>0</v>
      </c>
      <c r="AJ385" s="401">
        <v>0</v>
      </c>
      <c r="AK385" s="401">
        <v>0</v>
      </c>
      <c r="AL385" s="401">
        <v>0</v>
      </c>
      <c r="AM385" s="401">
        <v>0</v>
      </c>
      <c r="AN385" s="401">
        <v>0</v>
      </c>
      <c r="AO385" s="401">
        <v>0</v>
      </c>
      <c r="AP385" s="401">
        <v>0</v>
      </c>
      <c r="AQ385" s="401">
        <v>0</v>
      </c>
      <c r="AR385" s="401">
        <v>0</v>
      </c>
      <c r="AS385" s="401">
        <v>0</v>
      </c>
      <c r="AT385" s="401">
        <v>0</v>
      </c>
      <c r="AU385" s="401">
        <v>0</v>
      </c>
      <c r="AV385" s="401">
        <v>0</v>
      </c>
      <c r="AW385" s="401">
        <v>0</v>
      </c>
      <c r="AX385" s="401">
        <v>0</v>
      </c>
      <c r="AY385" s="401">
        <v>0</v>
      </c>
      <c r="AZ385" s="401">
        <v>0</v>
      </c>
      <c r="BA385" s="401">
        <v>0</v>
      </c>
      <c r="BB385" s="401">
        <v>0</v>
      </c>
      <c r="BC385" s="401">
        <v>0</v>
      </c>
      <c r="BD385" s="401">
        <v>0</v>
      </c>
      <c r="BE385" s="401">
        <v>0</v>
      </c>
      <c r="BF385" s="401">
        <v>0</v>
      </c>
      <c r="BG385" s="401">
        <v>0</v>
      </c>
      <c r="BH385" s="401">
        <v>0</v>
      </c>
      <c r="BI385" s="401">
        <v>0</v>
      </c>
      <c r="BJ385" s="401">
        <v>0</v>
      </c>
      <c r="BK385" s="401">
        <v>0</v>
      </c>
      <c r="BL385" s="401">
        <v>0</v>
      </c>
      <c r="BM385" s="401">
        <v>0</v>
      </c>
      <c r="BN385" s="401">
        <v>0</v>
      </c>
      <c r="BO385" s="401">
        <v>0</v>
      </c>
      <c r="BP385" s="401">
        <v>0</v>
      </c>
      <c r="BQ385" s="401">
        <v>0</v>
      </c>
      <c r="BR385" s="401">
        <v>0</v>
      </c>
      <c r="BS385" s="401">
        <v>0</v>
      </c>
      <c r="BT385" s="401">
        <v>0</v>
      </c>
      <c r="BU385" s="401">
        <v>0</v>
      </c>
      <c r="BV385" s="401">
        <v>0</v>
      </c>
      <c r="BW385" s="401">
        <v>0</v>
      </c>
      <c r="BX385" s="401">
        <v>0</v>
      </c>
      <c r="BY385" s="401">
        <v>0</v>
      </c>
      <c r="BZ385" s="401">
        <v>0</v>
      </c>
      <c r="CA385" s="401">
        <v>0</v>
      </c>
      <c r="CB385" s="401">
        <v>0</v>
      </c>
      <c r="CC385" s="401">
        <v>0</v>
      </c>
      <c r="CD385" s="401">
        <v>0</v>
      </c>
      <c r="CE385" s="401">
        <v>0</v>
      </c>
      <c r="CF385" s="401">
        <v>0</v>
      </c>
      <c r="CG385" s="401">
        <v>0</v>
      </c>
      <c r="CH385" s="401">
        <v>0</v>
      </c>
      <c r="CI385" s="401">
        <v>0</v>
      </c>
      <c r="CJ385" s="401">
        <v>0</v>
      </c>
      <c r="CK385" s="401">
        <v>0</v>
      </c>
      <c r="CL385" s="401">
        <v>0</v>
      </c>
      <c r="CM385" s="401">
        <v>0</v>
      </c>
      <c r="CN385" s="401">
        <v>0</v>
      </c>
      <c r="CO385" s="401">
        <v>0</v>
      </c>
      <c r="CP385" s="401">
        <v>0</v>
      </c>
      <c r="CQ385" s="401">
        <v>0</v>
      </c>
      <c r="CR385" s="401">
        <v>0</v>
      </c>
      <c r="CS385" s="401">
        <v>0</v>
      </c>
      <c r="CT385" s="401">
        <v>0</v>
      </c>
      <c r="CU385" s="401">
        <v>0</v>
      </c>
      <c r="CV385" s="401">
        <v>0</v>
      </c>
      <c r="CW385" s="401">
        <v>0</v>
      </c>
      <c r="CX385" s="401">
        <v>0</v>
      </c>
      <c r="CY385" s="401">
        <v>0</v>
      </c>
      <c r="CZ385" s="401">
        <v>0</v>
      </c>
      <c r="DA385" s="401">
        <v>0</v>
      </c>
      <c r="DB385" s="401">
        <v>0</v>
      </c>
      <c r="DC385" s="401">
        <v>0</v>
      </c>
      <c r="DD385" s="401">
        <v>0</v>
      </c>
      <c r="DE385" s="401">
        <v>0</v>
      </c>
      <c r="DF385" s="401">
        <v>11605</v>
      </c>
      <c r="DG385" s="401">
        <v>0</v>
      </c>
      <c r="DH385" s="401">
        <v>0</v>
      </c>
      <c r="DI385" s="401">
        <v>0</v>
      </c>
      <c r="DJ385" s="401">
        <v>0</v>
      </c>
      <c r="DK385" s="401">
        <v>0</v>
      </c>
      <c r="DL385" s="401">
        <v>0</v>
      </c>
      <c r="DM385" s="401">
        <v>0</v>
      </c>
      <c r="DN385" s="401">
        <v>0</v>
      </c>
      <c r="DO385" s="401">
        <v>0</v>
      </c>
      <c r="DP385" s="401">
        <v>0</v>
      </c>
      <c r="DQ385" s="401">
        <v>0</v>
      </c>
      <c r="DR385" s="401">
        <v>0</v>
      </c>
      <c r="DS385" s="401">
        <v>105</v>
      </c>
      <c r="DT385" s="401">
        <v>7518</v>
      </c>
      <c r="DU385" s="401">
        <v>3982</v>
      </c>
      <c r="DV385" s="401">
        <v>0</v>
      </c>
      <c r="DW385" s="401">
        <v>19848</v>
      </c>
      <c r="DX385" s="401">
        <v>3506</v>
      </c>
      <c r="DY385" s="401">
        <v>19848</v>
      </c>
      <c r="DZ385" s="401">
        <v>14803</v>
      </c>
      <c r="EA385" s="401">
        <v>0</v>
      </c>
      <c r="EB385" s="401">
        <v>0</v>
      </c>
      <c r="EC385" s="401">
        <v>5000</v>
      </c>
      <c r="ED385" s="401">
        <v>-5000</v>
      </c>
      <c r="EE385" s="401">
        <v>19848</v>
      </c>
      <c r="EF385" s="401">
        <v>14803</v>
      </c>
      <c r="EG385" s="401">
        <v>19848</v>
      </c>
      <c r="EH385" s="401">
        <v>3506</v>
      </c>
      <c r="EI385" s="401">
        <v>22848</v>
      </c>
      <c r="EJ385" s="401">
        <v>3506</v>
      </c>
    </row>
    <row r="386" spans="1:140" x14ac:dyDescent="0.35">
      <c r="A386" s="398" t="s">
        <v>1963</v>
      </c>
      <c r="B386" s="401">
        <v>0</v>
      </c>
      <c r="C386" s="401">
        <v>0</v>
      </c>
      <c r="D386" s="401">
        <v>0</v>
      </c>
      <c r="E386" s="401">
        <v>0</v>
      </c>
      <c r="F386" s="401">
        <v>0</v>
      </c>
      <c r="G386" s="401">
        <v>0</v>
      </c>
      <c r="H386" s="401">
        <v>0</v>
      </c>
      <c r="I386" s="401">
        <v>0</v>
      </c>
      <c r="J386" s="401">
        <v>0</v>
      </c>
      <c r="K386" s="401">
        <v>0</v>
      </c>
      <c r="L386" s="401">
        <v>0</v>
      </c>
      <c r="M386" s="401">
        <v>0</v>
      </c>
      <c r="N386" s="401">
        <v>0</v>
      </c>
      <c r="O386" s="401">
        <v>0</v>
      </c>
      <c r="P386" s="401">
        <v>0</v>
      </c>
      <c r="Q386" s="401">
        <v>0</v>
      </c>
      <c r="R386" s="401">
        <v>0</v>
      </c>
      <c r="S386" s="401">
        <v>0</v>
      </c>
      <c r="T386" s="401">
        <v>0</v>
      </c>
      <c r="U386" s="401">
        <v>0</v>
      </c>
      <c r="V386" s="401">
        <v>0</v>
      </c>
      <c r="W386" s="401">
        <v>0</v>
      </c>
      <c r="X386" s="401">
        <v>0</v>
      </c>
      <c r="Y386" s="401">
        <v>0</v>
      </c>
      <c r="Z386" s="401">
        <v>0</v>
      </c>
      <c r="AA386" s="401">
        <v>0</v>
      </c>
      <c r="AB386" s="401">
        <v>0</v>
      </c>
      <c r="AC386" s="401">
        <v>0</v>
      </c>
      <c r="AD386" s="401">
        <v>0</v>
      </c>
      <c r="AE386" s="401">
        <v>0</v>
      </c>
      <c r="AF386" s="401">
        <v>0</v>
      </c>
      <c r="AG386" s="401">
        <v>0</v>
      </c>
      <c r="AH386" s="401">
        <v>0</v>
      </c>
      <c r="AI386" s="401">
        <v>0</v>
      </c>
      <c r="AJ386" s="401">
        <v>0</v>
      </c>
      <c r="AK386" s="401">
        <v>0</v>
      </c>
      <c r="AL386" s="401">
        <v>0</v>
      </c>
      <c r="AM386" s="401">
        <v>0</v>
      </c>
      <c r="AN386" s="401">
        <v>0</v>
      </c>
      <c r="AO386" s="401">
        <v>0</v>
      </c>
      <c r="AP386" s="401">
        <v>0</v>
      </c>
      <c r="AQ386" s="401">
        <v>0</v>
      </c>
      <c r="AR386" s="401">
        <v>0</v>
      </c>
      <c r="AS386" s="401">
        <v>0</v>
      </c>
      <c r="AT386" s="401">
        <v>0</v>
      </c>
      <c r="AU386" s="401">
        <v>0</v>
      </c>
      <c r="AV386" s="401">
        <v>0</v>
      </c>
      <c r="AW386" s="401">
        <v>0</v>
      </c>
      <c r="AX386" s="401">
        <v>0</v>
      </c>
      <c r="AY386" s="401">
        <v>0</v>
      </c>
      <c r="AZ386" s="401">
        <v>0</v>
      </c>
      <c r="BA386" s="401">
        <v>0</v>
      </c>
      <c r="BB386" s="401">
        <v>0</v>
      </c>
      <c r="BC386" s="401">
        <v>0</v>
      </c>
      <c r="BD386" s="401">
        <v>0</v>
      </c>
      <c r="BE386" s="401">
        <v>0</v>
      </c>
      <c r="BF386" s="401">
        <v>0</v>
      </c>
      <c r="BG386" s="401">
        <v>0</v>
      </c>
      <c r="BH386" s="401">
        <v>0</v>
      </c>
      <c r="BI386" s="401">
        <v>0</v>
      </c>
      <c r="BJ386" s="401">
        <v>0</v>
      </c>
      <c r="BK386" s="401">
        <v>0</v>
      </c>
      <c r="BL386" s="401">
        <v>0</v>
      </c>
      <c r="BM386" s="401">
        <v>0</v>
      </c>
      <c r="BN386" s="401">
        <v>0</v>
      </c>
      <c r="BO386" s="401">
        <v>0</v>
      </c>
      <c r="BP386" s="401">
        <v>0</v>
      </c>
      <c r="BQ386" s="401">
        <v>0</v>
      </c>
      <c r="BR386" s="401">
        <v>0</v>
      </c>
      <c r="BS386" s="401">
        <v>0</v>
      </c>
      <c r="BT386" s="401">
        <v>0</v>
      </c>
      <c r="BU386" s="401">
        <v>0</v>
      </c>
      <c r="BV386" s="401">
        <v>0</v>
      </c>
      <c r="BW386" s="401">
        <v>0</v>
      </c>
      <c r="BX386" s="401">
        <v>0</v>
      </c>
      <c r="BY386" s="401">
        <v>0</v>
      </c>
      <c r="BZ386" s="401">
        <v>0</v>
      </c>
      <c r="CA386" s="401">
        <v>0</v>
      </c>
      <c r="CB386" s="401">
        <v>0</v>
      </c>
      <c r="CC386" s="401">
        <v>0</v>
      </c>
      <c r="CD386" s="401">
        <v>0</v>
      </c>
      <c r="CE386" s="401">
        <v>0</v>
      </c>
      <c r="CF386" s="401">
        <v>0</v>
      </c>
      <c r="CG386" s="401">
        <v>0</v>
      </c>
      <c r="CH386" s="401">
        <v>0</v>
      </c>
      <c r="CI386" s="401">
        <v>0</v>
      </c>
      <c r="CJ386" s="401">
        <v>0</v>
      </c>
      <c r="CK386" s="401">
        <v>0</v>
      </c>
      <c r="CL386" s="401">
        <v>0</v>
      </c>
      <c r="CM386" s="401">
        <v>0</v>
      </c>
      <c r="CN386" s="401">
        <v>0</v>
      </c>
      <c r="CO386" s="401">
        <v>0</v>
      </c>
      <c r="CP386" s="401">
        <v>0</v>
      </c>
      <c r="CQ386" s="401">
        <v>0</v>
      </c>
      <c r="CR386" s="401">
        <v>0</v>
      </c>
      <c r="CS386" s="401">
        <v>0</v>
      </c>
      <c r="CT386" s="401">
        <v>0</v>
      </c>
      <c r="CU386" s="401">
        <v>0</v>
      </c>
      <c r="CV386" s="401">
        <v>0</v>
      </c>
      <c r="CW386" s="401">
        <v>0</v>
      </c>
      <c r="CX386" s="401">
        <v>0</v>
      </c>
      <c r="CY386" s="401">
        <v>0</v>
      </c>
      <c r="CZ386" s="401">
        <v>0</v>
      </c>
      <c r="DA386" s="401">
        <v>0</v>
      </c>
      <c r="DB386" s="401">
        <v>0</v>
      </c>
      <c r="DC386" s="401">
        <v>0</v>
      </c>
      <c r="DD386" s="401">
        <v>0</v>
      </c>
      <c r="DE386" s="401">
        <v>0</v>
      </c>
      <c r="DF386" s="401">
        <v>5705</v>
      </c>
      <c r="DG386" s="401">
        <v>0</v>
      </c>
      <c r="DH386" s="401">
        <v>0</v>
      </c>
      <c r="DI386" s="401">
        <v>0</v>
      </c>
      <c r="DJ386" s="401">
        <v>0</v>
      </c>
      <c r="DK386" s="401">
        <v>0</v>
      </c>
      <c r="DL386" s="401">
        <v>0</v>
      </c>
      <c r="DM386" s="401">
        <v>0</v>
      </c>
      <c r="DN386" s="401">
        <v>0</v>
      </c>
      <c r="DO386" s="401">
        <v>0</v>
      </c>
      <c r="DP386" s="401">
        <v>0</v>
      </c>
      <c r="DQ386" s="401">
        <v>0</v>
      </c>
      <c r="DR386" s="401">
        <v>0</v>
      </c>
      <c r="DS386" s="401">
        <v>0</v>
      </c>
      <c r="DT386" s="401">
        <v>1283</v>
      </c>
      <c r="DU386" s="401">
        <v>4422</v>
      </c>
      <c r="DV386" s="401">
        <v>0</v>
      </c>
      <c r="DW386" s="401">
        <v>26117</v>
      </c>
      <c r="DX386" s="401">
        <v>2862</v>
      </c>
      <c r="DY386" s="401">
        <v>16150</v>
      </c>
      <c r="DZ386" s="401">
        <v>-550</v>
      </c>
      <c r="EA386" s="401">
        <v>0</v>
      </c>
      <c r="EB386" s="401">
        <v>0</v>
      </c>
      <c r="EC386" s="401">
        <v>9965</v>
      </c>
      <c r="ED386" s="401">
        <v>-4035</v>
      </c>
      <c r="EE386" s="401">
        <v>16150</v>
      </c>
      <c r="EF386" s="401">
        <v>-550</v>
      </c>
      <c r="EG386" s="401">
        <v>17900</v>
      </c>
      <c r="EH386" s="401">
        <v>100</v>
      </c>
      <c r="EI386" s="401">
        <v>32100</v>
      </c>
      <c r="EJ386" s="401">
        <v>2500</v>
      </c>
    </row>
    <row r="387" spans="1:140" x14ac:dyDescent="0.35">
      <c r="A387" s="398" t="s">
        <v>1645</v>
      </c>
      <c r="B387" s="401">
        <v>0</v>
      </c>
      <c r="C387" s="401">
        <v>0</v>
      </c>
      <c r="D387" s="401">
        <v>0</v>
      </c>
      <c r="E387" s="401">
        <v>0</v>
      </c>
      <c r="F387" s="401">
        <v>0</v>
      </c>
      <c r="G387" s="401">
        <v>0</v>
      </c>
      <c r="H387" s="401">
        <v>0</v>
      </c>
      <c r="I387" s="401">
        <v>0</v>
      </c>
      <c r="J387" s="401">
        <v>0</v>
      </c>
      <c r="K387" s="401">
        <v>0</v>
      </c>
      <c r="L387" s="401">
        <v>0</v>
      </c>
      <c r="M387" s="401">
        <v>0</v>
      </c>
      <c r="N387" s="401">
        <v>0</v>
      </c>
      <c r="O387" s="401">
        <v>0</v>
      </c>
      <c r="P387" s="401">
        <v>0</v>
      </c>
      <c r="Q387" s="401">
        <v>0</v>
      </c>
      <c r="R387" s="401">
        <v>0</v>
      </c>
      <c r="S387" s="401">
        <v>0</v>
      </c>
      <c r="T387" s="401">
        <v>0</v>
      </c>
      <c r="U387" s="401">
        <v>0</v>
      </c>
      <c r="V387" s="401">
        <v>0</v>
      </c>
      <c r="W387" s="401">
        <v>0</v>
      </c>
      <c r="X387" s="401">
        <v>0</v>
      </c>
      <c r="Y387" s="401">
        <v>0</v>
      </c>
      <c r="Z387" s="401">
        <v>0</v>
      </c>
      <c r="AA387" s="401">
        <v>0</v>
      </c>
      <c r="AB387" s="401">
        <v>0</v>
      </c>
      <c r="AC387" s="401">
        <v>0</v>
      </c>
      <c r="AD387" s="401">
        <v>0</v>
      </c>
      <c r="AE387" s="401">
        <v>0</v>
      </c>
      <c r="AF387" s="401">
        <v>0</v>
      </c>
      <c r="AG387" s="401">
        <v>0</v>
      </c>
      <c r="AH387" s="401">
        <v>0</v>
      </c>
      <c r="AI387" s="401">
        <v>0</v>
      </c>
      <c r="AJ387" s="401">
        <v>0</v>
      </c>
      <c r="AK387" s="401">
        <v>0</v>
      </c>
      <c r="AL387" s="401">
        <v>0</v>
      </c>
      <c r="AM387" s="401">
        <v>0</v>
      </c>
      <c r="AN387" s="401">
        <v>0</v>
      </c>
      <c r="AO387" s="401">
        <v>0</v>
      </c>
      <c r="AP387" s="401">
        <v>0</v>
      </c>
      <c r="AQ387" s="401">
        <v>0</v>
      </c>
      <c r="AR387" s="401">
        <v>0</v>
      </c>
      <c r="AS387" s="401">
        <v>0</v>
      </c>
      <c r="AT387" s="401">
        <v>0</v>
      </c>
      <c r="AU387" s="401">
        <v>0</v>
      </c>
      <c r="AV387" s="401">
        <v>0</v>
      </c>
      <c r="AW387" s="401">
        <v>0</v>
      </c>
      <c r="AX387" s="401">
        <v>0</v>
      </c>
      <c r="AY387" s="401">
        <v>0</v>
      </c>
      <c r="AZ387" s="401">
        <v>0</v>
      </c>
      <c r="BA387" s="401">
        <v>0</v>
      </c>
      <c r="BB387" s="401">
        <v>0</v>
      </c>
      <c r="BC387" s="401">
        <v>0</v>
      </c>
      <c r="BD387" s="401">
        <v>0</v>
      </c>
      <c r="BE387" s="401">
        <v>0</v>
      </c>
      <c r="BF387" s="401">
        <v>0</v>
      </c>
      <c r="BG387" s="401">
        <v>0</v>
      </c>
      <c r="BH387" s="401">
        <v>0</v>
      </c>
      <c r="BI387" s="401">
        <v>0</v>
      </c>
      <c r="BJ387" s="401">
        <v>0</v>
      </c>
      <c r="BK387" s="401">
        <v>0</v>
      </c>
      <c r="BL387" s="401">
        <v>0</v>
      </c>
      <c r="BM387" s="401">
        <v>0</v>
      </c>
      <c r="BN387" s="401">
        <v>0</v>
      </c>
      <c r="BO387" s="401">
        <v>0</v>
      </c>
      <c r="BP387" s="401">
        <v>0</v>
      </c>
      <c r="BQ387" s="401">
        <v>0</v>
      </c>
      <c r="BR387" s="401">
        <v>0</v>
      </c>
      <c r="BS387" s="401">
        <v>0</v>
      </c>
      <c r="BT387" s="401">
        <v>0</v>
      </c>
      <c r="BU387" s="401">
        <v>0</v>
      </c>
      <c r="BV387" s="401">
        <v>0</v>
      </c>
      <c r="BW387" s="401">
        <v>0</v>
      </c>
      <c r="BX387" s="401">
        <v>0</v>
      </c>
      <c r="BY387" s="401">
        <v>0</v>
      </c>
      <c r="BZ387" s="401">
        <v>0</v>
      </c>
      <c r="CA387" s="401">
        <v>0</v>
      </c>
      <c r="CB387" s="401">
        <v>0</v>
      </c>
      <c r="CC387" s="401">
        <v>0</v>
      </c>
      <c r="CD387" s="401">
        <v>0</v>
      </c>
      <c r="CE387" s="401">
        <v>0</v>
      </c>
      <c r="CF387" s="401">
        <v>0</v>
      </c>
      <c r="CG387" s="401">
        <v>0</v>
      </c>
      <c r="CH387" s="401">
        <v>0</v>
      </c>
      <c r="CI387" s="401">
        <v>0</v>
      </c>
      <c r="CJ387" s="401">
        <v>0</v>
      </c>
      <c r="CK387" s="401">
        <v>0</v>
      </c>
      <c r="CL387" s="401">
        <v>0</v>
      </c>
      <c r="CM387" s="401">
        <v>0</v>
      </c>
      <c r="CN387" s="401">
        <v>0</v>
      </c>
      <c r="CO387" s="401">
        <v>0</v>
      </c>
      <c r="CP387" s="401">
        <v>0</v>
      </c>
      <c r="CQ387" s="401">
        <v>0</v>
      </c>
      <c r="CR387" s="401">
        <v>0</v>
      </c>
      <c r="CS387" s="401">
        <v>0</v>
      </c>
      <c r="CT387" s="401">
        <v>0</v>
      </c>
      <c r="CU387" s="401">
        <v>0</v>
      </c>
      <c r="CV387" s="401">
        <v>0</v>
      </c>
      <c r="CW387" s="401">
        <v>0</v>
      </c>
      <c r="CX387" s="401">
        <v>0</v>
      </c>
      <c r="CY387" s="401">
        <v>0</v>
      </c>
      <c r="CZ387" s="401">
        <v>0</v>
      </c>
      <c r="DA387" s="401">
        <v>0</v>
      </c>
      <c r="DB387" s="401">
        <v>0</v>
      </c>
      <c r="DC387" s="401">
        <v>0</v>
      </c>
      <c r="DD387" s="401">
        <v>0</v>
      </c>
      <c r="DE387" s="401">
        <v>0</v>
      </c>
      <c r="DF387" s="401">
        <v>10958</v>
      </c>
      <c r="DG387" s="401">
        <v>0</v>
      </c>
      <c r="DH387" s="401">
        <v>4365</v>
      </c>
      <c r="DI387" s="401">
        <v>0</v>
      </c>
      <c r="DJ387" s="401">
        <v>0</v>
      </c>
      <c r="DK387" s="401">
        <v>0</v>
      </c>
      <c r="DL387" s="401">
        <v>0</v>
      </c>
      <c r="DM387" s="401">
        <v>0</v>
      </c>
      <c r="DN387" s="401">
        <v>0</v>
      </c>
      <c r="DO387" s="401">
        <v>0</v>
      </c>
      <c r="DP387" s="401">
        <v>0</v>
      </c>
      <c r="DQ387" s="401">
        <v>0</v>
      </c>
      <c r="DR387" s="401">
        <v>0</v>
      </c>
      <c r="DS387" s="401">
        <v>4365</v>
      </c>
      <c r="DT387" s="401">
        <v>375</v>
      </c>
      <c r="DU387" s="401">
        <v>6218</v>
      </c>
      <c r="DV387" s="401">
        <v>0</v>
      </c>
      <c r="DW387" s="401">
        <v>69635</v>
      </c>
      <c r="DX387" s="401">
        <v>2676</v>
      </c>
      <c r="DY387" s="401">
        <v>41720</v>
      </c>
      <c r="DZ387" s="401">
        <v>8000</v>
      </c>
      <c r="EA387" s="401">
        <v>15246</v>
      </c>
      <c r="EB387" s="401">
        <v>-639</v>
      </c>
      <c r="EC387" s="401">
        <v>20000</v>
      </c>
      <c r="ED387" s="401">
        <v>-5000</v>
      </c>
      <c r="EE387" s="401">
        <v>56966</v>
      </c>
      <c r="EF387" s="401">
        <v>7361</v>
      </c>
      <c r="EG387" s="401">
        <v>66000</v>
      </c>
      <c r="EH387" s="401">
        <v>0</v>
      </c>
      <c r="EI387" s="401">
        <v>74000</v>
      </c>
      <c r="EJ387" s="401">
        <v>3000</v>
      </c>
    </row>
    <row r="388" spans="1:140" x14ac:dyDescent="0.35">
      <c r="A388" s="398" t="s">
        <v>1927</v>
      </c>
      <c r="B388" s="401">
        <v>0</v>
      </c>
      <c r="C388" s="401">
        <v>0</v>
      </c>
      <c r="D388" s="401">
        <v>0</v>
      </c>
      <c r="E388" s="401">
        <v>0</v>
      </c>
      <c r="F388" s="401">
        <v>0</v>
      </c>
      <c r="G388" s="401">
        <v>0</v>
      </c>
      <c r="H388" s="401">
        <v>0</v>
      </c>
      <c r="I388" s="401">
        <v>0</v>
      </c>
      <c r="J388" s="401">
        <v>0</v>
      </c>
      <c r="K388" s="401">
        <v>0</v>
      </c>
      <c r="L388" s="401">
        <v>0</v>
      </c>
      <c r="M388" s="401">
        <v>0</v>
      </c>
      <c r="N388" s="401">
        <v>0</v>
      </c>
      <c r="O388" s="401">
        <v>0</v>
      </c>
      <c r="P388" s="401">
        <v>0</v>
      </c>
      <c r="Q388" s="401">
        <v>0</v>
      </c>
      <c r="R388" s="401">
        <v>0</v>
      </c>
      <c r="S388" s="401">
        <v>0</v>
      </c>
      <c r="T388" s="401">
        <v>0</v>
      </c>
      <c r="U388" s="401">
        <v>0</v>
      </c>
      <c r="V388" s="401">
        <v>0</v>
      </c>
      <c r="W388" s="401">
        <v>0</v>
      </c>
      <c r="X388" s="401">
        <v>0</v>
      </c>
      <c r="Y388" s="401">
        <v>0</v>
      </c>
      <c r="Z388" s="401">
        <v>0</v>
      </c>
      <c r="AA388" s="401">
        <v>0</v>
      </c>
      <c r="AB388" s="401">
        <v>0</v>
      </c>
      <c r="AC388" s="401">
        <v>0</v>
      </c>
      <c r="AD388" s="401">
        <v>0</v>
      </c>
      <c r="AE388" s="401">
        <v>0</v>
      </c>
      <c r="AF388" s="401">
        <v>0</v>
      </c>
      <c r="AG388" s="401">
        <v>0</v>
      </c>
      <c r="AH388" s="401">
        <v>0</v>
      </c>
      <c r="AI388" s="401">
        <v>0</v>
      </c>
      <c r="AJ388" s="401">
        <v>0</v>
      </c>
      <c r="AK388" s="401">
        <v>0</v>
      </c>
      <c r="AL388" s="401">
        <v>0</v>
      </c>
      <c r="AM388" s="401">
        <v>0</v>
      </c>
      <c r="AN388" s="401">
        <v>0</v>
      </c>
      <c r="AO388" s="401">
        <v>0</v>
      </c>
      <c r="AP388" s="401">
        <v>0</v>
      </c>
      <c r="AQ388" s="401">
        <v>0</v>
      </c>
      <c r="AR388" s="401">
        <v>0</v>
      </c>
      <c r="AS388" s="401">
        <v>0</v>
      </c>
      <c r="AT388" s="401">
        <v>0</v>
      </c>
      <c r="AU388" s="401">
        <v>0</v>
      </c>
      <c r="AV388" s="401">
        <v>0</v>
      </c>
      <c r="AW388" s="401">
        <v>0</v>
      </c>
      <c r="AX388" s="401">
        <v>0</v>
      </c>
      <c r="AY388" s="401">
        <v>0</v>
      </c>
      <c r="AZ388" s="401">
        <v>0</v>
      </c>
      <c r="BA388" s="401">
        <v>0</v>
      </c>
      <c r="BB388" s="401">
        <v>0</v>
      </c>
      <c r="BC388" s="401">
        <v>0</v>
      </c>
      <c r="BD388" s="401">
        <v>0</v>
      </c>
      <c r="BE388" s="401">
        <v>0</v>
      </c>
      <c r="BF388" s="401">
        <v>0</v>
      </c>
      <c r="BG388" s="401">
        <v>0</v>
      </c>
      <c r="BH388" s="401">
        <v>0</v>
      </c>
      <c r="BI388" s="401">
        <v>0</v>
      </c>
      <c r="BJ388" s="401">
        <v>0</v>
      </c>
      <c r="BK388" s="401">
        <v>0</v>
      </c>
      <c r="BL388" s="401">
        <v>0</v>
      </c>
      <c r="BM388" s="401">
        <v>0</v>
      </c>
      <c r="BN388" s="401">
        <v>0</v>
      </c>
      <c r="BO388" s="401">
        <v>0</v>
      </c>
      <c r="BP388" s="401">
        <v>0</v>
      </c>
      <c r="BQ388" s="401">
        <v>0</v>
      </c>
      <c r="BR388" s="401">
        <v>0</v>
      </c>
      <c r="BS388" s="401">
        <v>0</v>
      </c>
      <c r="BT388" s="401">
        <v>0</v>
      </c>
      <c r="BU388" s="401">
        <v>0</v>
      </c>
      <c r="BV388" s="401">
        <v>0</v>
      </c>
      <c r="BW388" s="401">
        <v>0</v>
      </c>
      <c r="BX388" s="401">
        <v>0</v>
      </c>
      <c r="BY388" s="401">
        <v>0</v>
      </c>
      <c r="BZ388" s="401">
        <v>0</v>
      </c>
      <c r="CA388" s="401">
        <v>0</v>
      </c>
      <c r="CB388" s="401">
        <v>0</v>
      </c>
      <c r="CC388" s="401">
        <v>0</v>
      </c>
      <c r="CD388" s="401">
        <v>0</v>
      </c>
      <c r="CE388" s="401">
        <v>0</v>
      </c>
      <c r="CF388" s="401">
        <v>0</v>
      </c>
      <c r="CG388" s="401">
        <v>0</v>
      </c>
      <c r="CH388" s="401">
        <v>0</v>
      </c>
      <c r="CI388" s="401">
        <v>0</v>
      </c>
      <c r="CJ388" s="401">
        <v>0</v>
      </c>
      <c r="CK388" s="401">
        <v>0</v>
      </c>
      <c r="CL388" s="401">
        <v>0</v>
      </c>
      <c r="CM388" s="401">
        <v>0</v>
      </c>
      <c r="CN388" s="401">
        <v>0</v>
      </c>
      <c r="CO388" s="401">
        <v>0</v>
      </c>
      <c r="CP388" s="401">
        <v>0</v>
      </c>
      <c r="CQ388" s="401">
        <v>0</v>
      </c>
      <c r="CR388" s="401">
        <v>0</v>
      </c>
      <c r="CS388" s="401">
        <v>0</v>
      </c>
      <c r="CT388" s="401">
        <v>0</v>
      </c>
      <c r="CU388" s="401">
        <v>0</v>
      </c>
      <c r="CV388" s="401">
        <v>0</v>
      </c>
      <c r="CW388" s="401">
        <v>0</v>
      </c>
      <c r="CX388" s="401">
        <v>0</v>
      </c>
      <c r="CY388" s="401">
        <v>0</v>
      </c>
      <c r="CZ388" s="401">
        <v>0</v>
      </c>
      <c r="DA388" s="401">
        <v>0</v>
      </c>
      <c r="DB388" s="401">
        <v>0</v>
      </c>
      <c r="DC388" s="401">
        <v>0</v>
      </c>
      <c r="DD388" s="401">
        <v>0</v>
      </c>
      <c r="DE388" s="401">
        <v>0</v>
      </c>
      <c r="DF388" s="401">
        <v>8962</v>
      </c>
      <c r="DG388" s="401">
        <v>0</v>
      </c>
      <c r="DH388" s="401">
        <v>0</v>
      </c>
      <c r="DI388" s="401">
        <v>0</v>
      </c>
      <c r="DJ388" s="401">
        <v>0</v>
      </c>
      <c r="DK388" s="401">
        <v>0</v>
      </c>
      <c r="DL388" s="401">
        <v>0</v>
      </c>
      <c r="DM388" s="401">
        <v>0</v>
      </c>
      <c r="DN388" s="401">
        <v>0</v>
      </c>
      <c r="DO388" s="401">
        <v>0</v>
      </c>
      <c r="DP388" s="401">
        <v>0</v>
      </c>
      <c r="DQ388" s="401">
        <v>0</v>
      </c>
      <c r="DR388" s="401">
        <v>33</v>
      </c>
      <c r="DS388" s="401">
        <v>0</v>
      </c>
      <c r="DT388" s="401">
        <v>100</v>
      </c>
      <c r="DU388" s="401">
        <v>8829</v>
      </c>
      <c r="DV388" s="401">
        <v>0</v>
      </c>
      <c r="DW388" s="401">
        <v>48216</v>
      </c>
      <c r="DX388" s="401">
        <v>8276</v>
      </c>
      <c r="DY388" s="401">
        <v>33751</v>
      </c>
      <c r="DZ388" s="401">
        <v>11583</v>
      </c>
      <c r="EA388" s="401">
        <v>0</v>
      </c>
      <c r="EB388" s="401">
        <v>0</v>
      </c>
      <c r="EC388" s="401">
        <v>5000</v>
      </c>
      <c r="ED388" s="401">
        <v>2200</v>
      </c>
      <c r="EE388" s="401">
        <v>33751</v>
      </c>
      <c r="EF388" s="401">
        <v>11583</v>
      </c>
      <c r="EG388" s="401">
        <v>48216</v>
      </c>
      <c r="EH388" s="401">
        <v>8276</v>
      </c>
      <c r="EI388" s="401">
        <v>52216</v>
      </c>
      <c r="EJ388" s="401">
        <v>8276</v>
      </c>
    </row>
    <row r="389" spans="1:140" x14ac:dyDescent="0.35">
      <c r="A389" s="398" t="s">
        <v>2077</v>
      </c>
      <c r="B389" s="401">
        <v>0</v>
      </c>
      <c r="C389" s="401">
        <v>0</v>
      </c>
      <c r="D389" s="401">
        <v>0</v>
      </c>
      <c r="E389" s="401">
        <v>0</v>
      </c>
      <c r="F389" s="401">
        <v>0</v>
      </c>
      <c r="G389" s="401">
        <v>0</v>
      </c>
      <c r="H389" s="401">
        <v>0</v>
      </c>
      <c r="I389" s="401">
        <v>0</v>
      </c>
      <c r="J389" s="401">
        <v>0</v>
      </c>
      <c r="K389" s="401">
        <v>0</v>
      </c>
      <c r="L389" s="401">
        <v>0</v>
      </c>
      <c r="M389" s="401">
        <v>0</v>
      </c>
      <c r="N389" s="401">
        <v>0</v>
      </c>
      <c r="O389" s="401">
        <v>0</v>
      </c>
      <c r="P389" s="401">
        <v>0</v>
      </c>
      <c r="Q389" s="401">
        <v>0</v>
      </c>
      <c r="R389" s="401">
        <v>0</v>
      </c>
      <c r="S389" s="401">
        <v>0</v>
      </c>
      <c r="T389" s="401">
        <v>0</v>
      </c>
      <c r="U389" s="401">
        <v>0</v>
      </c>
      <c r="V389" s="401">
        <v>0</v>
      </c>
      <c r="W389" s="401">
        <v>0</v>
      </c>
      <c r="X389" s="401">
        <v>0</v>
      </c>
      <c r="Y389" s="401">
        <v>0</v>
      </c>
      <c r="Z389" s="401">
        <v>0</v>
      </c>
      <c r="AA389" s="401">
        <v>0</v>
      </c>
      <c r="AB389" s="401">
        <v>0</v>
      </c>
      <c r="AC389" s="401">
        <v>0</v>
      </c>
      <c r="AD389" s="401">
        <v>0</v>
      </c>
      <c r="AE389" s="401">
        <v>0</v>
      </c>
      <c r="AF389" s="401">
        <v>0</v>
      </c>
      <c r="AG389" s="401">
        <v>0</v>
      </c>
      <c r="AH389" s="401">
        <v>0</v>
      </c>
      <c r="AI389" s="401">
        <v>0</v>
      </c>
      <c r="AJ389" s="401">
        <v>0</v>
      </c>
      <c r="AK389" s="401">
        <v>0</v>
      </c>
      <c r="AL389" s="401">
        <v>0</v>
      </c>
      <c r="AM389" s="401">
        <v>0</v>
      </c>
      <c r="AN389" s="401">
        <v>0</v>
      </c>
      <c r="AO389" s="401">
        <v>0</v>
      </c>
      <c r="AP389" s="401">
        <v>0</v>
      </c>
      <c r="AQ389" s="401">
        <v>0</v>
      </c>
      <c r="AR389" s="401">
        <v>0</v>
      </c>
      <c r="AS389" s="401">
        <v>0</v>
      </c>
      <c r="AT389" s="401">
        <v>0</v>
      </c>
      <c r="AU389" s="401">
        <v>0</v>
      </c>
      <c r="AV389" s="401">
        <v>0</v>
      </c>
      <c r="AW389" s="401">
        <v>0</v>
      </c>
      <c r="AX389" s="401">
        <v>0</v>
      </c>
      <c r="AY389" s="401">
        <v>0</v>
      </c>
      <c r="AZ389" s="401">
        <v>0</v>
      </c>
      <c r="BA389" s="401">
        <v>0</v>
      </c>
      <c r="BB389" s="401">
        <v>0</v>
      </c>
      <c r="BC389" s="401">
        <v>0</v>
      </c>
      <c r="BD389" s="401">
        <v>0</v>
      </c>
      <c r="BE389" s="401">
        <v>0</v>
      </c>
      <c r="BF389" s="401">
        <v>0</v>
      </c>
      <c r="BG389" s="401">
        <v>0</v>
      </c>
      <c r="BH389" s="401">
        <v>0</v>
      </c>
      <c r="BI389" s="401">
        <v>0</v>
      </c>
      <c r="BJ389" s="401">
        <v>0</v>
      </c>
      <c r="BK389" s="401">
        <v>0</v>
      </c>
      <c r="BL389" s="401">
        <v>0</v>
      </c>
      <c r="BM389" s="401">
        <v>0</v>
      </c>
      <c r="BN389" s="401">
        <v>0</v>
      </c>
      <c r="BO389" s="401">
        <v>0</v>
      </c>
      <c r="BP389" s="401">
        <v>0</v>
      </c>
      <c r="BQ389" s="401">
        <v>0</v>
      </c>
      <c r="BR389" s="401">
        <v>0</v>
      </c>
      <c r="BS389" s="401">
        <v>0</v>
      </c>
      <c r="BT389" s="401">
        <v>0</v>
      </c>
      <c r="BU389" s="401">
        <v>0</v>
      </c>
      <c r="BV389" s="401">
        <v>0</v>
      </c>
      <c r="BW389" s="401">
        <v>0</v>
      </c>
      <c r="BX389" s="401">
        <v>0</v>
      </c>
      <c r="BY389" s="401">
        <v>0</v>
      </c>
      <c r="BZ389" s="401">
        <v>0</v>
      </c>
      <c r="CA389" s="401">
        <v>0</v>
      </c>
      <c r="CB389" s="401">
        <v>0</v>
      </c>
      <c r="CC389" s="401">
        <v>0</v>
      </c>
      <c r="CD389" s="401">
        <v>0</v>
      </c>
      <c r="CE389" s="401">
        <v>0</v>
      </c>
      <c r="CF389" s="401">
        <v>0</v>
      </c>
      <c r="CG389" s="401">
        <v>0</v>
      </c>
      <c r="CH389" s="401">
        <v>0</v>
      </c>
      <c r="CI389" s="401">
        <v>0</v>
      </c>
      <c r="CJ389" s="401">
        <v>0</v>
      </c>
      <c r="CK389" s="401">
        <v>0</v>
      </c>
      <c r="CL389" s="401">
        <v>0</v>
      </c>
      <c r="CM389" s="401">
        <v>0</v>
      </c>
      <c r="CN389" s="401">
        <v>0</v>
      </c>
      <c r="CO389" s="401">
        <v>0</v>
      </c>
      <c r="CP389" s="401">
        <v>0</v>
      </c>
      <c r="CQ389" s="401">
        <v>0</v>
      </c>
      <c r="CR389" s="401">
        <v>0</v>
      </c>
      <c r="CS389" s="401">
        <v>0</v>
      </c>
      <c r="CT389" s="401">
        <v>0</v>
      </c>
      <c r="CU389" s="401">
        <v>0</v>
      </c>
      <c r="CV389" s="401">
        <v>0</v>
      </c>
      <c r="CW389" s="401">
        <v>0</v>
      </c>
      <c r="CX389" s="401">
        <v>0</v>
      </c>
      <c r="CY389" s="401">
        <v>0</v>
      </c>
      <c r="CZ389" s="401">
        <v>0</v>
      </c>
      <c r="DA389" s="401">
        <v>0</v>
      </c>
      <c r="DB389" s="401">
        <v>0</v>
      </c>
      <c r="DC389" s="401">
        <v>0</v>
      </c>
      <c r="DD389" s="401">
        <v>0</v>
      </c>
      <c r="DE389" s="401">
        <v>0</v>
      </c>
      <c r="DF389" s="401">
        <v>10890</v>
      </c>
      <c r="DG389" s="401">
        <v>0</v>
      </c>
      <c r="DH389" s="401">
        <v>0</v>
      </c>
      <c r="DI389" s="401">
        <v>0</v>
      </c>
      <c r="DJ389" s="401">
        <v>0</v>
      </c>
      <c r="DK389" s="401">
        <v>0</v>
      </c>
      <c r="DL389" s="401">
        <v>0</v>
      </c>
      <c r="DM389" s="401">
        <v>0</v>
      </c>
      <c r="DN389" s="401">
        <v>0</v>
      </c>
      <c r="DO389" s="401">
        <v>0</v>
      </c>
      <c r="DP389" s="401">
        <v>0</v>
      </c>
      <c r="DQ389" s="401">
        <v>0</v>
      </c>
      <c r="DR389" s="401">
        <v>0</v>
      </c>
      <c r="DS389" s="401">
        <v>0</v>
      </c>
      <c r="DT389" s="401">
        <v>10890</v>
      </c>
      <c r="DU389" s="401">
        <v>0</v>
      </c>
      <c r="DV389" s="401">
        <v>0</v>
      </c>
      <c r="DW389" s="401">
        <v>21426</v>
      </c>
      <c r="DX389" s="401">
        <v>-2124</v>
      </c>
      <c r="DY389" s="401">
        <v>9536</v>
      </c>
      <c r="DZ389" s="401">
        <v>-397</v>
      </c>
      <c r="EA389" s="401">
        <v>16457</v>
      </c>
      <c r="EB389" s="401">
        <v>-2067</v>
      </c>
      <c r="EC389" s="401">
        <v>27514</v>
      </c>
      <c r="ED389" s="401">
        <v>0</v>
      </c>
      <c r="EE389" s="401">
        <v>25993</v>
      </c>
      <c r="EF389" s="401">
        <v>-2464</v>
      </c>
      <c r="EG389" s="401">
        <v>26247</v>
      </c>
      <c r="EH389" s="401">
        <v>-2303</v>
      </c>
      <c r="EI389" s="401">
        <v>31427</v>
      </c>
      <c r="EJ389" s="401">
        <v>-2123</v>
      </c>
    </row>
    <row r="390" spans="1:140" x14ac:dyDescent="0.35">
      <c r="A390" s="398" t="s">
        <v>2143</v>
      </c>
      <c r="B390" s="401">
        <v>0</v>
      </c>
      <c r="C390" s="401">
        <v>0</v>
      </c>
      <c r="D390" s="401">
        <v>0</v>
      </c>
      <c r="E390" s="401">
        <v>0</v>
      </c>
      <c r="F390" s="401">
        <v>0</v>
      </c>
      <c r="G390" s="401">
        <v>0</v>
      </c>
      <c r="H390" s="401">
        <v>0</v>
      </c>
      <c r="I390" s="401">
        <v>0</v>
      </c>
      <c r="J390" s="401">
        <v>0</v>
      </c>
      <c r="K390" s="401">
        <v>0</v>
      </c>
      <c r="L390" s="401">
        <v>0</v>
      </c>
      <c r="M390" s="401">
        <v>0</v>
      </c>
      <c r="N390" s="401">
        <v>0</v>
      </c>
      <c r="O390" s="401">
        <v>0</v>
      </c>
      <c r="P390" s="401">
        <v>0</v>
      </c>
      <c r="Q390" s="401">
        <v>0</v>
      </c>
      <c r="R390" s="401">
        <v>0</v>
      </c>
      <c r="S390" s="401">
        <v>0</v>
      </c>
      <c r="T390" s="401">
        <v>0</v>
      </c>
      <c r="U390" s="401">
        <v>0</v>
      </c>
      <c r="V390" s="401">
        <v>0</v>
      </c>
      <c r="W390" s="401">
        <v>0</v>
      </c>
      <c r="X390" s="401">
        <v>0</v>
      </c>
      <c r="Y390" s="401">
        <v>0</v>
      </c>
      <c r="Z390" s="401">
        <v>0</v>
      </c>
      <c r="AA390" s="401">
        <v>0</v>
      </c>
      <c r="AB390" s="401">
        <v>0</v>
      </c>
      <c r="AC390" s="401">
        <v>0</v>
      </c>
      <c r="AD390" s="401">
        <v>0</v>
      </c>
      <c r="AE390" s="401">
        <v>0</v>
      </c>
      <c r="AF390" s="401">
        <v>0</v>
      </c>
      <c r="AG390" s="401">
        <v>0</v>
      </c>
      <c r="AH390" s="401">
        <v>0</v>
      </c>
      <c r="AI390" s="401">
        <v>0</v>
      </c>
      <c r="AJ390" s="401">
        <v>0</v>
      </c>
      <c r="AK390" s="401">
        <v>0</v>
      </c>
      <c r="AL390" s="401">
        <v>0</v>
      </c>
      <c r="AM390" s="401">
        <v>0</v>
      </c>
      <c r="AN390" s="401">
        <v>0</v>
      </c>
      <c r="AO390" s="401">
        <v>0</v>
      </c>
      <c r="AP390" s="401">
        <v>0</v>
      </c>
      <c r="AQ390" s="401">
        <v>0</v>
      </c>
      <c r="AR390" s="401">
        <v>0</v>
      </c>
      <c r="AS390" s="401">
        <v>0</v>
      </c>
      <c r="AT390" s="401">
        <v>0</v>
      </c>
      <c r="AU390" s="401">
        <v>0</v>
      </c>
      <c r="AV390" s="401">
        <v>0</v>
      </c>
      <c r="AW390" s="401">
        <v>0</v>
      </c>
      <c r="AX390" s="401">
        <v>0</v>
      </c>
      <c r="AY390" s="401">
        <v>0</v>
      </c>
      <c r="AZ390" s="401">
        <v>0</v>
      </c>
      <c r="BA390" s="401">
        <v>0</v>
      </c>
      <c r="BB390" s="401">
        <v>0</v>
      </c>
      <c r="BC390" s="401">
        <v>0</v>
      </c>
      <c r="BD390" s="401">
        <v>0</v>
      </c>
      <c r="BE390" s="401">
        <v>0</v>
      </c>
      <c r="BF390" s="401">
        <v>0</v>
      </c>
      <c r="BG390" s="401">
        <v>0</v>
      </c>
      <c r="BH390" s="401">
        <v>0</v>
      </c>
      <c r="BI390" s="401">
        <v>0</v>
      </c>
      <c r="BJ390" s="401">
        <v>0</v>
      </c>
      <c r="BK390" s="401">
        <v>0</v>
      </c>
      <c r="BL390" s="401">
        <v>0</v>
      </c>
      <c r="BM390" s="401">
        <v>0</v>
      </c>
      <c r="BN390" s="401">
        <v>0</v>
      </c>
      <c r="BO390" s="401">
        <v>0</v>
      </c>
      <c r="BP390" s="401">
        <v>0</v>
      </c>
      <c r="BQ390" s="401">
        <v>0</v>
      </c>
      <c r="BR390" s="401">
        <v>0</v>
      </c>
      <c r="BS390" s="401">
        <v>0</v>
      </c>
      <c r="BT390" s="401">
        <v>0</v>
      </c>
      <c r="BU390" s="401">
        <v>0</v>
      </c>
      <c r="BV390" s="401">
        <v>0</v>
      </c>
      <c r="BW390" s="401">
        <v>0</v>
      </c>
      <c r="BX390" s="401">
        <v>0</v>
      </c>
      <c r="BY390" s="401">
        <v>0</v>
      </c>
      <c r="BZ390" s="401">
        <v>0</v>
      </c>
      <c r="CA390" s="401">
        <v>0</v>
      </c>
      <c r="CB390" s="401">
        <v>0</v>
      </c>
      <c r="CC390" s="401">
        <v>0</v>
      </c>
      <c r="CD390" s="401">
        <v>0</v>
      </c>
      <c r="CE390" s="401">
        <v>0</v>
      </c>
      <c r="CF390" s="401">
        <v>0</v>
      </c>
      <c r="CG390" s="401">
        <v>0</v>
      </c>
      <c r="CH390" s="401">
        <v>0</v>
      </c>
      <c r="CI390" s="401">
        <v>0</v>
      </c>
      <c r="CJ390" s="401">
        <v>0</v>
      </c>
      <c r="CK390" s="401">
        <v>0</v>
      </c>
      <c r="CL390" s="401">
        <v>0</v>
      </c>
      <c r="CM390" s="401">
        <v>0</v>
      </c>
      <c r="CN390" s="401">
        <v>0</v>
      </c>
      <c r="CO390" s="401">
        <v>0</v>
      </c>
      <c r="CP390" s="401">
        <v>0</v>
      </c>
      <c r="CQ390" s="401">
        <v>0</v>
      </c>
      <c r="CR390" s="401">
        <v>0</v>
      </c>
      <c r="CS390" s="401">
        <v>0</v>
      </c>
      <c r="CT390" s="401">
        <v>0</v>
      </c>
      <c r="CU390" s="401">
        <v>0</v>
      </c>
      <c r="CV390" s="401">
        <v>0</v>
      </c>
      <c r="CW390" s="401">
        <v>0</v>
      </c>
      <c r="CX390" s="401">
        <v>0</v>
      </c>
      <c r="CY390" s="401">
        <v>0</v>
      </c>
      <c r="CZ390" s="401">
        <v>0</v>
      </c>
      <c r="DA390" s="401">
        <v>0</v>
      </c>
      <c r="DB390" s="401">
        <v>0</v>
      </c>
      <c r="DC390" s="401">
        <v>0</v>
      </c>
      <c r="DD390" s="401">
        <v>0</v>
      </c>
      <c r="DE390" s="401">
        <v>0</v>
      </c>
      <c r="DF390" s="401">
        <v>12996</v>
      </c>
      <c r="DG390" s="401">
        <v>0</v>
      </c>
      <c r="DH390" s="401">
        <v>0</v>
      </c>
      <c r="DI390" s="401">
        <v>0</v>
      </c>
      <c r="DJ390" s="401">
        <v>0</v>
      </c>
      <c r="DK390" s="401">
        <v>0</v>
      </c>
      <c r="DL390" s="401">
        <v>0</v>
      </c>
      <c r="DM390" s="401">
        <v>0</v>
      </c>
      <c r="DN390" s="401">
        <v>0</v>
      </c>
      <c r="DO390" s="401">
        <v>0</v>
      </c>
      <c r="DP390" s="401">
        <v>0</v>
      </c>
      <c r="DQ390" s="401">
        <v>0</v>
      </c>
      <c r="DR390" s="401">
        <v>0</v>
      </c>
      <c r="DS390" s="401">
        <v>0</v>
      </c>
      <c r="DT390" s="401">
        <v>7896</v>
      </c>
      <c r="DU390" s="401">
        <v>5100</v>
      </c>
      <c r="DV390" s="401">
        <v>0</v>
      </c>
      <c r="DW390" s="401">
        <v>36988</v>
      </c>
      <c r="DX390" s="401">
        <v>4395</v>
      </c>
      <c r="DY390" s="401">
        <v>33690</v>
      </c>
      <c r="DZ390" s="401">
        <v>5149</v>
      </c>
      <c r="EA390" s="401">
        <v>0</v>
      </c>
      <c r="EB390" s="401">
        <v>0</v>
      </c>
      <c r="EC390" s="401">
        <v>14239</v>
      </c>
      <c r="ED390" s="401">
        <v>-5862</v>
      </c>
      <c r="EE390" s="401">
        <v>33690</v>
      </c>
      <c r="EF390" s="401">
        <v>5149</v>
      </c>
      <c r="EG390" s="401">
        <v>41000</v>
      </c>
      <c r="EH390" s="401">
        <v>5000</v>
      </c>
      <c r="EI390" s="401">
        <v>45000</v>
      </c>
      <c r="EJ390" s="401">
        <v>5000</v>
      </c>
    </row>
    <row r="391" spans="1:140" x14ac:dyDescent="0.35">
      <c r="A391" s="398" t="s">
        <v>2167</v>
      </c>
      <c r="B391" s="401">
        <v>0</v>
      </c>
      <c r="C391" s="401">
        <v>0</v>
      </c>
      <c r="D391" s="401">
        <v>0</v>
      </c>
      <c r="E391" s="401">
        <v>0</v>
      </c>
      <c r="F391" s="401">
        <v>0</v>
      </c>
      <c r="G391" s="401">
        <v>0</v>
      </c>
      <c r="H391" s="401">
        <v>0</v>
      </c>
      <c r="I391" s="401">
        <v>0</v>
      </c>
      <c r="J391" s="401">
        <v>0</v>
      </c>
      <c r="K391" s="401">
        <v>0</v>
      </c>
      <c r="L391" s="401">
        <v>0</v>
      </c>
      <c r="M391" s="401">
        <v>0</v>
      </c>
      <c r="N391" s="401">
        <v>0</v>
      </c>
      <c r="O391" s="401">
        <v>0</v>
      </c>
      <c r="P391" s="401">
        <v>0</v>
      </c>
      <c r="Q391" s="401">
        <v>0</v>
      </c>
      <c r="R391" s="401">
        <v>0</v>
      </c>
      <c r="S391" s="401">
        <v>0</v>
      </c>
      <c r="T391" s="401">
        <v>0</v>
      </c>
      <c r="U391" s="401">
        <v>0</v>
      </c>
      <c r="V391" s="401">
        <v>0</v>
      </c>
      <c r="W391" s="401">
        <v>0</v>
      </c>
      <c r="X391" s="401">
        <v>0</v>
      </c>
      <c r="Y391" s="401">
        <v>0</v>
      </c>
      <c r="Z391" s="401">
        <v>0</v>
      </c>
      <c r="AA391" s="401">
        <v>0</v>
      </c>
      <c r="AB391" s="401">
        <v>0</v>
      </c>
      <c r="AC391" s="401">
        <v>0</v>
      </c>
      <c r="AD391" s="401">
        <v>0</v>
      </c>
      <c r="AE391" s="401">
        <v>0</v>
      </c>
      <c r="AF391" s="401">
        <v>0</v>
      </c>
      <c r="AG391" s="401">
        <v>0</v>
      </c>
      <c r="AH391" s="401">
        <v>0</v>
      </c>
      <c r="AI391" s="401">
        <v>0</v>
      </c>
      <c r="AJ391" s="401">
        <v>0</v>
      </c>
      <c r="AK391" s="401">
        <v>0</v>
      </c>
      <c r="AL391" s="401">
        <v>0</v>
      </c>
      <c r="AM391" s="401">
        <v>0</v>
      </c>
      <c r="AN391" s="401">
        <v>0</v>
      </c>
      <c r="AO391" s="401">
        <v>0</v>
      </c>
      <c r="AP391" s="401">
        <v>0</v>
      </c>
      <c r="AQ391" s="401">
        <v>0</v>
      </c>
      <c r="AR391" s="401">
        <v>0</v>
      </c>
      <c r="AS391" s="401">
        <v>0</v>
      </c>
      <c r="AT391" s="401">
        <v>0</v>
      </c>
      <c r="AU391" s="401">
        <v>0</v>
      </c>
      <c r="AV391" s="401">
        <v>0</v>
      </c>
      <c r="AW391" s="401">
        <v>0</v>
      </c>
      <c r="AX391" s="401">
        <v>0</v>
      </c>
      <c r="AY391" s="401">
        <v>0</v>
      </c>
      <c r="AZ391" s="401">
        <v>0</v>
      </c>
      <c r="BA391" s="401">
        <v>0</v>
      </c>
      <c r="BB391" s="401">
        <v>0</v>
      </c>
      <c r="BC391" s="401">
        <v>0</v>
      </c>
      <c r="BD391" s="401">
        <v>0</v>
      </c>
      <c r="BE391" s="401">
        <v>0</v>
      </c>
      <c r="BF391" s="401">
        <v>0</v>
      </c>
      <c r="BG391" s="401">
        <v>0</v>
      </c>
      <c r="BH391" s="401">
        <v>0</v>
      </c>
      <c r="BI391" s="401">
        <v>0</v>
      </c>
      <c r="BJ391" s="401">
        <v>0</v>
      </c>
      <c r="BK391" s="401">
        <v>0</v>
      </c>
      <c r="BL391" s="401">
        <v>0</v>
      </c>
      <c r="BM391" s="401">
        <v>0</v>
      </c>
      <c r="BN391" s="401">
        <v>0</v>
      </c>
      <c r="BO391" s="401">
        <v>0</v>
      </c>
      <c r="BP391" s="401">
        <v>0</v>
      </c>
      <c r="BQ391" s="401">
        <v>0</v>
      </c>
      <c r="BR391" s="401">
        <v>0</v>
      </c>
      <c r="BS391" s="401">
        <v>0</v>
      </c>
      <c r="BT391" s="401">
        <v>0</v>
      </c>
      <c r="BU391" s="401">
        <v>0</v>
      </c>
      <c r="BV391" s="401">
        <v>0</v>
      </c>
      <c r="BW391" s="401">
        <v>0</v>
      </c>
      <c r="BX391" s="401">
        <v>0</v>
      </c>
      <c r="BY391" s="401">
        <v>0</v>
      </c>
      <c r="BZ391" s="401">
        <v>0</v>
      </c>
      <c r="CA391" s="401">
        <v>0</v>
      </c>
      <c r="CB391" s="401">
        <v>0</v>
      </c>
      <c r="CC391" s="401">
        <v>0</v>
      </c>
      <c r="CD391" s="401">
        <v>0</v>
      </c>
      <c r="CE391" s="401">
        <v>0</v>
      </c>
      <c r="CF391" s="401">
        <v>0</v>
      </c>
      <c r="CG391" s="401">
        <v>0</v>
      </c>
      <c r="CH391" s="401">
        <v>0</v>
      </c>
      <c r="CI391" s="401">
        <v>0</v>
      </c>
      <c r="CJ391" s="401">
        <v>0</v>
      </c>
      <c r="CK391" s="401">
        <v>0</v>
      </c>
      <c r="CL391" s="401">
        <v>0</v>
      </c>
      <c r="CM391" s="401">
        <v>0</v>
      </c>
      <c r="CN391" s="401">
        <v>0</v>
      </c>
      <c r="CO391" s="401">
        <v>0</v>
      </c>
      <c r="CP391" s="401">
        <v>0</v>
      </c>
      <c r="CQ391" s="401">
        <v>0</v>
      </c>
      <c r="CR391" s="401">
        <v>0</v>
      </c>
      <c r="CS391" s="401">
        <v>0</v>
      </c>
      <c r="CT391" s="401">
        <v>0</v>
      </c>
      <c r="CU391" s="401">
        <v>0</v>
      </c>
      <c r="CV391" s="401">
        <v>0</v>
      </c>
      <c r="CW391" s="401">
        <v>0</v>
      </c>
      <c r="CX391" s="401">
        <v>0</v>
      </c>
      <c r="CY391" s="401">
        <v>0</v>
      </c>
      <c r="CZ391" s="401">
        <v>0</v>
      </c>
      <c r="DA391" s="401">
        <v>0</v>
      </c>
      <c r="DB391" s="401">
        <v>0</v>
      </c>
      <c r="DC391" s="401">
        <v>0</v>
      </c>
      <c r="DD391" s="401">
        <v>0</v>
      </c>
      <c r="DE391" s="401">
        <v>0</v>
      </c>
      <c r="DF391" s="401">
        <v>34827</v>
      </c>
      <c r="DG391" s="401">
        <v>0</v>
      </c>
      <c r="DH391" s="401">
        <v>0</v>
      </c>
      <c r="DI391" s="401">
        <v>0</v>
      </c>
      <c r="DJ391" s="401">
        <v>0</v>
      </c>
      <c r="DK391" s="401">
        <v>0</v>
      </c>
      <c r="DL391" s="401">
        <v>0</v>
      </c>
      <c r="DM391" s="401">
        <v>0</v>
      </c>
      <c r="DN391" s="401">
        <v>0</v>
      </c>
      <c r="DO391" s="401">
        <v>0</v>
      </c>
      <c r="DP391" s="401">
        <v>0</v>
      </c>
      <c r="DQ391" s="401">
        <v>0</v>
      </c>
      <c r="DR391" s="401">
        <v>0</v>
      </c>
      <c r="DS391" s="401">
        <v>200</v>
      </c>
      <c r="DT391" s="401">
        <v>6591</v>
      </c>
      <c r="DU391" s="401">
        <v>28796</v>
      </c>
      <c r="DV391" s="401">
        <v>0</v>
      </c>
      <c r="DW391" s="401">
        <v>79032</v>
      </c>
      <c r="DX391" s="401">
        <v>25837</v>
      </c>
      <c r="DY391" s="401">
        <v>40900</v>
      </c>
      <c r="DZ391" s="401">
        <v>-1000</v>
      </c>
      <c r="EA391" s="401">
        <v>0</v>
      </c>
      <c r="EB391" s="401">
        <v>0</v>
      </c>
      <c r="EC391" s="401">
        <v>6000</v>
      </c>
      <c r="ED391" s="401">
        <v>-1000</v>
      </c>
      <c r="EE391" s="401">
        <v>40900</v>
      </c>
      <c r="EF391" s="401">
        <v>-1000</v>
      </c>
      <c r="EG391" s="401">
        <v>71000</v>
      </c>
      <c r="EH391" s="401">
        <v>0</v>
      </c>
      <c r="EI391" s="401">
        <v>76000</v>
      </c>
      <c r="EJ391" s="401">
        <v>0</v>
      </c>
    </row>
    <row r="392" spans="1:140" x14ac:dyDescent="0.35">
      <c r="A392" s="398" t="s">
        <v>1283</v>
      </c>
      <c r="B392" s="401">
        <v>0</v>
      </c>
      <c r="C392" s="401">
        <v>0</v>
      </c>
      <c r="D392" s="401">
        <v>0</v>
      </c>
      <c r="E392" s="401">
        <v>0</v>
      </c>
      <c r="F392" s="401">
        <v>0</v>
      </c>
      <c r="G392" s="401">
        <v>0</v>
      </c>
      <c r="H392" s="401">
        <v>0</v>
      </c>
      <c r="I392" s="401">
        <v>0</v>
      </c>
      <c r="J392" s="401">
        <v>0</v>
      </c>
      <c r="K392" s="401">
        <v>0</v>
      </c>
      <c r="L392" s="401">
        <v>0</v>
      </c>
      <c r="M392" s="401">
        <v>0</v>
      </c>
      <c r="N392" s="401">
        <v>0</v>
      </c>
      <c r="O392" s="401">
        <v>0</v>
      </c>
      <c r="P392" s="401">
        <v>0</v>
      </c>
      <c r="Q392" s="401">
        <v>0</v>
      </c>
      <c r="R392" s="401">
        <v>0</v>
      </c>
      <c r="S392" s="401">
        <v>0</v>
      </c>
      <c r="T392" s="401">
        <v>0</v>
      </c>
      <c r="U392" s="401">
        <v>0</v>
      </c>
      <c r="V392" s="401">
        <v>0</v>
      </c>
      <c r="W392" s="401">
        <v>0</v>
      </c>
      <c r="X392" s="401">
        <v>0</v>
      </c>
      <c r="Y392" s="401">
        <v>0</v>
      </c>
      <c r="Z392" s="401">
        <v>0</v>
      </c>
      <c r="AA392" s="401">
        <v>0</v>
      </c>
      <c r="AB392" s="401">
        <v>0</v>
      </c>
      <c r="AC392" s="401">
        <v>0</v>
      </c>
      <c r="AD392" s="401">
        <v>0</v>
      </c>
      <c r="AE392" s="401">
        <v>0</v>
      </c>
      <c r="AF392" s="401">
        <v>0</v>
      </c>
      <c r="AG392" s="401">
        <v>0</v>
      </c>
      <c r="AH392" s="401">
        <v>0</v>
      </c>
      <c r="AI392" s="401">
        <v>0</v>
      </c>
      <c r="AJ392" s="401">
        <v>0</v>
      </c>
      <c r="AK392" s="401">
        <v>0</v>
      </c>
      <c r="AL392" s="401">
        <v>0</v>
      </c>
      <c r="AM392" s="401">
        <v>0</v>
      </c>
      <c r="AN392" s="401">
        <v>0</v>
      </c>
      <c r="AO392" s="401">
        <v>0</v>
      </c>
      <c r="AP392" s="401">
        <v>0</v>
      </c>
      <c r="AQ392" s="401">
        <v>0</v>
      </c>
      <c r="AR392" s="401">
        <v>0</v>
      </c>
      <c r="AS392" s="401">
        <v>0</v>
      </c>
      <c r="AT392" s="401">
        <v>0</v>
      </c>
      <c r="AU392" s="401">
        <v>0</v>
      </c>
      <c r="AV392" s="401">
        <v>0</v>
      </c>
      <c r="AW392" s="401">
        <v>0</v>
      </c>
      <c r="AX392" s="401">
        <v>0</v>
      </c>
      <c r="AY392" s="401">
        <v>0</v>
      </c>
      <c r="AZ392" s="401">
        <v>0</v>
      </c>
      <c r="BA392" s="401">
        <v>0</v>
      </c>
      <c r="BB392" s="401">
        <v>0</v>
      </c>
      <c r="BC392" s="401">
        <v>0</v>
      </c>
      <c r="BD392" s="401">
        <v>0</v>
      </c>
      <c r="BE392" s="401">
        <v>0</v>
      </c>
      <c r="BF392" s="401">
        <v>0</v>
      </c>
      <c r="BG392" s="401">
        <v>0</v>
      </c>
      <c r="BH392" s="401">
        <v>0</v>
      </c>
      <c r="BI392" s="401">
        <v>0</v>
      </c>
      <c r="BJ392" s="401">
        <v>0</v>
      </c>
      <c r="BK392" s="401">
        <v>0</v>
      </c>
      <c r="BL392" s="401">
        <v>0</v>
      </c>
      <c r="BM392" s="401">
        <v>0</v>
      </c>
      <c r="BN392" s="401">
        <v>0</v>
      </c>
      <c r="BO392" s="401">
        <v>0</v>
      </c>
      <c r="BP392" s="401">
        <v>0</v>
      </c>
      <c r="BQ392" s="401">
        <v>0</v>
      </c>
      <c r="BR392" s="401">
        <v>0</v>
      </c>
      <c r="BS392" s="401">
        <v>0</v>
      </c>
      <c r="BT392" s="401">
        <v>0</v>
      </c>
      <c r="BU392" s="401">
        <v>0</v>
      </c>
      <c r="BV392" s="401">
        <v>0</v>
      </c>
      <c r="BW392" s="401">
        <v>0</v>
      </c>
      <c r="BX392" s="401">
        <v>0</v>
      </c>
      <c r="BY392" s="401">
        <v>0</v>
      </c>
      <c r="BZ392" s="401">
        <v>0</v>
      </c>
      <c r="CA392" s="401">
        <v>0</v>
      </c>
      <c r="CB392" s="401">
        <v>0</v>
      </c>
      <c r="CC392" s="401">
        <v>0</v>
      </c>
      <c r="CD392" s="401">
        <v>0</v>
      </c>
      <c r="CE392" s="401">
        <v>0</v>
      </c>
      <c r="CF392" s="401">
        <v>0</v>
      </c>
      <c r="CG392" s="401">
        <v>0</v>
      </c>
      <c r="CH392" s="401">
        <v>0</v>
      </c>
      <c r="CI392" s="401">
        <v>0</v>
      </c>
      <c r="CJ392" s="401">
        <v>0</v>
      </c>
      <c r="CK392" s="401">
        <v>0</v>
      </c>
      <c r="CL392" s="401">
        <v>0</v>
      </c>
      <c r="CM392" s="401">
        <v>0</v>
      </c>
      <c r="CN392" s="401">
        <v>0</v>
      </c>
      <c r="CO392" s="401">
        <v>0</v>
      </c>
      <c r="CP392" s="401">
        <v>0</v>
      </c>
      <c r="CQ392" s="401">
        <v>0</v>
      </c>
      <c r="CR392" s="401">
        <v>0</v>
      </c>
      <c r="CS392" s="401">
        <v>0</v>
      </c>
      <c r="CT392" s="401">
        <v>0</v>
      </c>
      <c r="CU392" s="401">
        <v>0</v>
      </c>
      <c r="CV392" s="401">
        <v>0</v>
      </c>
      <c r="CW392" s="401">
        <v>0</v>
      </c>
      <c r="CX392" s="401">
        <v>0</v>
      </c>
      <c r="CY392" s="401">
        <v>0</v>
      </c>
      <c r="CZ392" s="401">
        <v>0</v>
      </c>
      <c r="DA392" s="401">
        <v>0</v>
      </c>
      <c r="DB392" s="401">
        <v>0</v>
      </c>
      <c r="DC392" s="401">
        <v>0</v>
      </c>
      <c r="DD392" s="401">
        <v>0</v>
      </c>
      <c r="DE392" s="401">
        <v>0</v>
      </c>
      <c r="DF392" s="401">
        <v>14028</v>
      </c>
      <c r="DG392" s="401">
        <v>0</v>
      </c>
      <c r="DH392" s="401">
        <v>0</v>
      </c>
      <c r="DI392" s="401">
        <v>0</v>
      </c>
      <c r="DJ392" s="401">
        <v>0</v>
      </c>
      <c r="DK392" s="401">
        <v>0</v>
      </c>
      <c r="DL392" s="401">
        <v>0</v>
      </c>
      <c r="DM392" s="401">
        <v>0</v>
      </c>
      <c r="DN392" s="401">
        <v>0</v>
      </c>
      <c r="DO392" s="401">
        <v>0</v>
      </c>
      <c r="DP392" s="401">
        <v>0</v>
      </c>
      <c r="DQ392" s="401">
        <v>0</v>
      </c>
      <c r="DR392" s="401">
        <v>0</v>
      </c>
      <c r="DS392" s="401">
        <v>0</v>
      </c>
      <c r="DT392" s="401">
        <v>4189</v>
      </c>
      <c r="DU392" s="401">
        <v>9839</v>
      </c>
      <c r="DV392" s="401">
        <v>0</v>
      </c>
      <c r="DW392" s="401">
        <v>51890</v>
      </c>
      <c r="DX392" s="401">
        <v>6649</v>
      </c>
      <c r="DY392" s="401">
        <v>29187</v>
      </c>
      <c r="DZ392" s="401">
        <v>7962</v>
      </c>
      <c r="EA392" s="401">
        <v>8675</v>
      </c>
      <c r="EB392" s="401">
        <v>465</v>
      </c>
      <c r="EC392" s="401">
        <v>2545</v>
      </c>
      <c r="ED392" s="401">
        <v>1447</v>
      </c>
      <c r="EE392" s="401">
        <v>37862</v>
      </c>
      <c r="EF392" s="401">
        <v>8427</v>
      </c>
      <c r="EG392" s="401">
        <v>38866</v>
      </c>
      <c r="EH392" s="401">
        <v>8784</v>
      </c>
      <c r="EI392" s="401">
        <v>41366</v>
      </c>
      <c r="EJ392" s="401">
        <v>8784</v>
      </c>
    </row>
    <row r="393" spans="1:140" x14ac:dyDescent="0.35">
      <c r="A393" s="398" t="s">
        <v>1442</v>
      </c>
      <c r="B393" s="401">
        <v>0</v>
      </c>
      <c r="C393" s="401">
        <v>0</v>
      </c>
      <c r="D393" s="401">
        <v>0</v>
      </c>
      <c r="E393" s="401">
        <v>0</v>
      </c>
      <c r="F393" s="401">
        <v>0</v>
      </c>
      <c r="G393" s="401">
        <v>0</v>
      </c>
      <c r="H393" s="401">
        <v>0</v>
      </c>
      <c r="I393" s="401">
        <v>0</v>
      </c>
      <c r="J393" s="401">
        <v>0</v>
      </c>
      <c r="K393" s="401">
        <v>0</v>
      </c>
      <c r="L393" s="401">
        <v>0</v>
      </c>
      <c r="M393" s="401">
        <v>0</v>
      </c>
      <c r="N393" s="401">
        <v>0</v>
      </c>
      <c r="O393" s="401">
        <v>0</v>
      </c>
      <c r="P393" s="401">
        <v>0</v>
      </c>
      <c r="Q393" s="401">
        <v>0</v>
      </c>
      <c r="R393" s="401">
        <v>0</v>
      </c>
      <c r="S393" s="401">
        <v>0</v>
      </c>
      <c r="T393" s="401">
        <v>0</v>
      </c>
      <c r="U393" s="401">
        <v>0</v>
      </c>
      <c r="V393" s="401">
        <v>0</v>
      </c>
      <c r="W393" s="401">
        <v>0</v>
      </c>
      <c r="X393" s="401">
        <v>0</v>
      </c>
      <c r="Y393" s="401">
        <v>0</v>
      </c>
      <c r="Z393" s="401">
        <v>0</v>
      </c>
      <c r="AA393" s="401">
        <v>0</v>
      </c>
      <c r="AB393" s="401">
        <v>0</v>
      </c>
      <c r="AC393" s="401">
        <v>0</v>
      </c>
      <c r="AD393" s="401">
        <v>0</v>
      </c>
      <c r="AE393" s="401">
        <v>0</v>
      </c>
      <c r="AF393" s="401">
        <v>0</v>
      </c>
      <c r="AG393" s="401">
        <v>0</v>
      </c>
      <c r="AH393" s="401">
        <v>0</v>
      </c>
      <c r="AI393" s="401">
        <v>0</v>
      </c>
      <c r="AJ393" s="401">
        <v>0</v>
      </c>
      <c r="AK393" s="401">
        <v>0</v>
      </c>
      <c r="AL393" s="401">
        <v>0</v>
      </c>
      <c r="AM393" s="401">
        <v>0</v>
      </c>
      <c r="AN393" s="401">
        <v>0</v>
      </c>
      <c r="AO393" s="401">
        <v>0</v>
      </c>
      <c r="AP393" s="401">
        <v>0</v>
      </c>
      <c r="AQ393" s="401">
        <v>0</v>
      </c>
      <c r="AR393" s="401">
        <v>0</v>
      </c>
      <c r="AS393" s="401">
        <v>0</v>
      </c>
      <c r="AT393" s="401">
        <v>0</v>
      </c>
      <c r="AU393" s="401">
        <v>0</v>
      </c>
      <c r="AV393" s="401">
        <v>0</v>
      </c>
      <c r="AW393" s="401">
        <v>0</v>
      </c>
      <c r="AX393" s="401">
        <v>0</v>
      </c>
      <c r="AY393" s="401">
        <v>0</v>
      </c>
      <c r="AZ393" s="401">
        <v>0</v>
      </c>
      <c r="BA393" s="401">
        <v>0</v>
      </c>
      <c r="BB393" s="401">
        <v>0</v>
      </c>
      <c r="BC393" s="401">
        <v>0</v>
      </c>
      <c r="BD393" s="401">
        <v>0</v>
      </c>
      <c r="BE393" s="401">
        <v>0</v>
      </c>
      <c r="BF393" s="401">
        <v>0</v>
      </c>
      <c r="BG393" s="401">
        <v>0</v>
      </c>
      <c r="BH393" s="401">
        <v>0</v>
      </c>
      <c r="BI393" s="401">
        <v>0</v>
      </c>
      <c r="BJ393" s="401">
        <v>0</v>
      </c>
      <c r="BK393" s="401">
        <v>0</v>
      </c>
      <c r="BL393" s="401">
        <v>0</v>
      </c>
      <c r="BM393" s="401">
        <v>0</v>
      </c>
      <c r="BN393" s="401">
        <v>0</v>
      </c>
      <c r="BO393" s="401">
        <v>0</v>
      </c>
      <c r="BP393" s="401">
        <v>0</v>
      </c>
      <c r="BQ393" s="401">
        <v>0</v>
      </c>
      <c r="BR393" s="401">
        <v>0</v>
      </c>
      <c r="BS393" s="401">
        <v>0</v>
      </c>
      <c r="BT393" s="401">
        <v>0</v>
      </c>
      <c r="BU393" s="401">
        <v>0</v>
      </c>
      <c r="BV393" s="401">
        <v>0</v>
      </c>
      <c r="BW393" s="401">
        <v>0</v>
      </c>
      <c r="BX393" s="401">
        <v>0</v>
      </c>
      <c r="BY393" s="401">
        <v>0</v>
      </c>
      <c r="BZ393" s="401">
        <v>0</v>
      </c>
      <c r="CA393" s="401">
        <v>0</v>
      </c>
      <c r="CB393" s="401">
        <v>0</v>
      </c>
      <c r="CC393" s="401">
        <v>0</v>
      </c>
      <c r="CD393" s="401">
        <v>0</v>
      </c>
      <c r="CE393" s="401">
        <v>0</v>
      </c>
      <c r="CF393" s="401">
        <v>0</v>
      </c>
      <c r="CG393" s="401">
        <v>0</v>
      </c>
      <c r="CH393" s="401">
        <v>0</v>
      </c>
      <c r="CI393" s="401">
        <v>0</v>
      </c>
      <c r="CJ393" s="401">
        <v>0</v>
      </c>
      <c r="CK393" s="401">
        <v>0</v>
      </c>
      <c r="CL393" s="401">
        <v>0</v>
      </c>
      <c r="CM393" s="401">
        <v>0</v>
      </c>
      <c r="CN393" s="401">
        <v>0</v>
      </c>
      <c r="CO393" s="401">
        <v>0</v>
      </c>
      <c r="CP393" s="401">
        <v>0</v>
      </c>
      <c r="CQ393" s="401">
        <v>0</v>
      </c>
      <c r="CR393" s="401">
        <v>0</v>
      </c>
      <c r="CS393" s="401">
        <v>0</v>
      </c>
      <c r="CT393" s="401">
        <v>0</v>
      </c>
      <c r="CU393" s="401">
        <v>0</v>
      </c>
      <c r="CV393" s="401">
        <v>0</v>
      </c>
      <c r="CW393" s="401">
        <v>0</v>
      </c>
      <c r="CX393" s="401">
        <v>0</v>
      </c>
      <c r="CY393" s="401">
        <v>0</v>
      </c>
      <c r="CZ393" s="401">
        <v>0</v>
      </c>
      <c r="DA393" s="401">
        <v>0</v>
      </c>
      <c r="DB393" s="401">
        <v>0</v>
      </c>
      <c r="DC393" s="401">
        <v>0</v>
      </c>
      <c r="DD393" s="401">
        <v>0</v>
      </c>
      <c r="DE393" s="401">
        <v>0</v>
      </c>
      <c r="DF393" s="401">
        <v>26682</v>
      </c>
      <c r="DG393" s="401">
        <v>0</v>
      </c>
      <c r="DH393" s="401">
        <v>0</v>
      </c>
      <c r="DI393" s="401">
        <v>0</v>
      </c>
      <c r="DJ393" s="401">
        <v>0</v>
      </c>
      <c r="DK393" s="401">
        <v>0</v>
      </c>
      <c r="DL393" s="401">
        <v>0</v>
      </c>
      <c r="DM393" s="401">
        <v>0</v>
      </c>
      <c r="DN393" s="401">
        <v>0</v>
      </c>
      <c r="DO393" s="401">
        <v>0</v>
      </c>
      <c r="DP393" s="401">
        <v>0</v>
      </c>
      <c r="DQ393" s="401">
        <v>0</v>
      </c>
      <c r="DR393" s="401">
        <v>0</v>
      </c>
      <c r="DS393" s="401">
        <v>0</v>
      </c>
      <c r="DT393" s="401">
        <v>18240</v>
      </c>
      <c r="DU393" s="401">
        <v>8442</v>
      </c>
      <c r="DV393" s="401">
        <v>0</v>
      </c>
      <c r="DW393" s="401">
        <v>36959</v>
      </c>
      <c r="DX393" s="401">
        <v>7665</v>
      </c>
      <c r="DY393" s="401">
        <v>23000</v>
      </c>
      <c r="DZ393" s="401">
        <v>17400</v>
      </c>
      <c r="EA393" s="401">
        <v>0</v>
      </c>
      <c r="EB393" s="401">
        <v>0</v>
      </c>
      <c r="EC393" s="401">
        <v>23000</v>
      </c>
      <c r="ED393" s="401">
        <v>13200</v>
      </c>
      <c r="EE393" s="401">
        <v>23000</v>
      </c>
      <c r="EF393" s="401">
        <v>17400</v>
      </c>
      <c r="EG393" s="401">
        <v>45400</v>
      </c>
      <c r="EH393" s="401">
        <v>7700</v>
      </c>
      <c r="EI393" s="401">
        <v>48700</v>
      </c>
      <c r="EJ393" s="401">
        <v>7600</v>
      </c>
    </row>
    <row r="394" spans="1:140" x14ac:dyDescent="0.35">
      <c r="A394" s="398" t="s">
        <v>1421</v>
      </c>
      <c r="B394" s="401">
        <v>0</v>
      </c>
      <c r="C394" s="401">
        <v>0</v>
      </c>
      <c r="D394" s="401">
        <v>0</v>
      </c>
      <c r="E394" s="401">
        <v>0</v>
      </c>
      <c r="F394" s="401">
        <v>0</v>
      </c>
      <c r="G394" s="401">
        <v>0</v>
      </c>
      <c r="H394" s="401">
        <v>0</v>
      </c>
      <c r="I394" s="401">
        <v>0</v>
      </c>
      <c r="J394" s="401">
        <v>0</v>
      </c>
      <c r="K394" s="401">
        <v>0</v>
      </c>
      <c r="L394" s="401">
        <v>0</v>
      </c>
      <c r="M394" s="401">
        <v>0</v>
      </c>
      <c r="N394" s="401">
        <v>2500</v>
      </c>
      <c r="O394" s="401">
        <v>0</v>
      </c>
      <c r="P394" s="401">
        <v>0</v>
      </c>
      <c r="Q394" s="401">
        <v>0</v>
      </c>
      <c r="R394" s="401">
        <v>0</v>
      </c>
      <c r="S394" s="401">
        <v>0</v>
      </c>
      <c r="T394" s="401">
        <v>143628</v>
      </c>
      <c r="U394" s="401">
        <v>0</v>
      </c>
      <c r="V394" s="401">
        <v>0</v>
      </c>
      <c r="W394" s="401">
        <v>155911</v>
      </c>
      <c r="X394" s="401">
        <v>0</v>
      </c>
      <c r="Y394" s="401">
        <v>0</v>
      </c>
      <c r="Z394" s="401">
        <v>0</v>
      </c>
      <c r="AA394" s="401">
        <v>0</v>
      </c>
      <c r="AB394" s="401">
        <v>0</v>
      </c>
      <c r="AC394" s="401">
        <v>0</v>
      </c>
      <c r="AD394" s="401">
        <v>0</v>
      </c>
      <c r="AE394" s="401">
        <v>0</v>
      </c>
      <c r="AF394" s="401">
        <v>0</v>
      </c>
      <c r="AG394" s="401">
        <v>0</v>
      </c>
      <c r="AH394" s="401">
        <v>0</v>
      </c>
      <c r="AI394" s="401">
        <v>0</v>
      </c>
      <c r="AJ394" s="401">
        <v>0</v>
      </c>
      <c r="AK394" s="401">
        <v>0</v>
      </c>
      <c r="AL394" s="401">
        <v>0</v>
      </c>
      <c r="AM394" s="401">
        <v>0</v>
      </c>
      <c r="AN394" s="401">
        <v>0</v>
      </c>
      <c r="AO394" s="401">
        <v>0</v>
      </c>
      <c r="AP394" s="401">
        <v>0</v>
      </c>
      <c r="AQ394" s="401">
        <v>0</v>
      </c>
      <c r="AR394" s="401">
        <v>0</v>
      </c>
      <c r="AS394" s="401">
        <v>0</v>
      </c>
      <c r="AT394" s="401">
        <v>0</v>
      </c>
      <c r="AU394" s="401">
        <v>0</v>
      </c>
      <c r="AV394" s="401">
        <v>0</v>
      </c>
      <c r="AW394" s="401">
        <v>0</v>
      </c>
      <c r="AX394" s="401">
        <v>0</v>
      </c>
      <c r="AY394" s="401">
        <v>0</v>
      </c>
      <c r="AZ394" s="401">
        <v>0</v>
      </c>
      <c r="BA394" s="401">
        <v>0</v>
      </c>
      <c r="BB394" s="401">
        <v>0</v>
      </c>
      <c r="BC394" s="401">
        <v>0</v>
      </c>
      <c r="BD394" s="401">
        <v>0</v>
      </c>
      <c r="BE394" s="401">
        <v>0</v>
      </c>
      <c r="BF394" s="401">
        <v>0</v>
      </c>
      <c r="BG394" s="401">
        <v>0</v>
      </c>
      <c r="BH394" s="401">
        <v>0</v>
      </c>
      <c r="BI394" s="401">
        <v>0</v>
      </c>
      <c r="BJ394" s="401">
        <v>0</v>
      </c>
      <c r="BK394" s="401">
        <v>0</v>
      </c>
      <c r="BL394" s="401">
        <v>0</v>
      </c>
      <c r="BM394" s="401">
        <v>0</v>
      </c>
      <c r="BN394" s="401">
        <v>0</v>
      </c>
      <c r="BO394" s="401">
        <v>0</v>
      </c>
      <c r="BP394" s="401">
        <v>0</v>
      </c>
      <c r="BQ394" s="401">
        <v>0</v>
      </c>
      <c r="BR394" s="401">
        <v>0</v>
      </c>
      <c r="BS394" s="401">
        <v>0</v>
      </c>
      <c r="BT394" s="401">
        <v>0</v>
      </c>
      <c r="BU394" s="401">
        <v>0</v>
      </c>
      <c r="BV394" s="401">
        <v>0</v>
      </c>
      <c r="BW394" s="401">
        <v>0</v>
      </c>
      <c r="BX394" s="401">
        <v>0</v>
      </c>
      <c r="BY394" s="401">
        <v>0</v>
      </c>
      <c r="BZ394" s="401">
        <v>0</v>
      </c>
      <c r="CA394" s="401">
        <v>0</v>
      </c>
      <c r="CB394" s="401">
        <v>0</v>
      </c>
      <c r="CC394" s="401">
        <v>0</v>
      </c>
      <c r="CD394" s="401">
        <v>0</v>
      </c>
      <c r="CE394" s="401">
        <v>0</v>
      </c>
      <c r="CF394" s="401">
        <v>0</v>
      </c>
      <c r="CG394" s="401">
        <v>0</v>
      </c>
      <c r="CH394" s="401">
        <v>9270</v>
      </c>
      <c r="CI394" s="401">
        <v>0</v>
      </c>
      <c r="CJ394" s="401">
        <v>0</v>
      </c>
      <c r="CK394" s="401">
        <v>0</v>
      </c>
      <c r="CL394" s="401">
        <v>0</v>
      </c>
      <c r="CM394" s="401">
        <v>0</v>
      </c>
      <c r="CN394" s="401">
        <v>0</v>
      </c>
      <c r="CO394" s="401">
        <v>0</v>
      </c>
      <c r="CP394" s="401">
        <v>0</v>
      </c>
      <c r="CQ394" s="401">
        <v>0</v>
      </c>
      <c r="CR394" s="401">
        <v>0</v>
      </c>
      <c r="CS394" s="401">
        <v>0</v>
      </c>
      <c r="CT394" s="401">
        <v>0</v>
      </c>
      <c r="CU394" s="401">
        <v>0</v>
      </c>
      <c r="CV394" s="401">
        <v>0</v>
      </c>
      <c r="CW394" s="401">
        <v>0</v>
      </c>
      <c r="CX394" s="401">
        <v>342961</v>
      </c>
      <c r="CY394" s="401">
        <v>154722</v>
      </c>
      <c r="CZ394" s="401">
        <v>0</v>
      </c>
      <c r="DA394" s="401">
        <v>0</v>
      </c>
      <c r="DB394" s="401">
        <v>0</v>
      </c>
      <c r="DC394" s="401">
        <v>37593</v>
      </c>
      <c r="DD394" s="401">
        <v>0</v>
      </c>
      <c r="DE394" s="401">
        <v>0</v>
      </c>
      <c r="DF394" s="401">
        <v>29392</v>
      </c>
      <c r="DG394" s="401">
        <v>429</v>
      </c>
      <c r="DH394" s="401">
        <v>0</v>
      </c>
      <c r="DI394" s="401">
        <v>1074</v>
      </c>
      <c r="DJ394" s="401">
        <v>0</v>
      </c>
      <c r="DK394" s="401">
        <v>0</v>
      </c>
      <c r="DL394" s="401">
        <v>0</v>
      </c>
      <c r="DM394" s="401">
        <v>0</v>
      </c>
      <c r="DN394" s="401">
        <v>0</v>
      </c>
      <c r="DO394" s="401">
        <v>0</v>
      </c>
      <c r="DP394" s="401">
        <v>0</v>
      </c>
      <c r="DQ394" s="401">
        <v>0</v>
      </c>
      <c r="DR394" s="401">
        <v>332008</v>
      </c>
      <c r="DS394" s="401">
        <v>232345</v>
      </c>
      <c r="DT394" s="401">
        <v>2655</v>
      </c>
      <c r="DU394" s="401">
        <v>155750</v>
      </c>
      <c r="DV394" s="401">
        <v>0</v>
      </c>
      <c r="DW394" s="401">
        <v>2527977</v>
      </c>
      <c r="DX394" s="401">
        <v>53325</v>
      </c>
      <c r="DY394" s="401">
        <v>1344134</v>
      </c>
      <c r="DZ394" s="401">
        <v>2496</v>
      </c>
      <c r="EA394" s="401">
        <v>28645</v>
      </c>
      <c r="EB394" s="401">
        <v>-4353</v>
      </c>
      <c r="EC394" s="401">
        <v>50000</v>
      </c>
      <c r="ED394" s="401">
        <v>0</v>
      </c>
      <c r="EE394" s="401">
        <v>1372779</v>
      </c>
      <c r="EF394" s="401">
        <v>-1857</v>
      </c>
      <c r="EG394" s="401">
        <v>2566622</v>
      </c>
      <c r="EH394" s="401">
        <v>10000</v>
      </c>
      <c r="EI394" s="401">
        <v>2683021</v>
      </c>
      <c r="EJ394" s="401">
        <v>0</v>
      </c>
    </row>
    <row r="395" spans="1:140" x14ac:dyDescent="0.35">
      <c r="A395" s="398" t="s">
        <v>1930</v>
      </c>
      <c r="B395" s="401">
        <v>0</v>
      </c>
      <c r="C395" s="401">
        <v>0</v>
      </c>
      <c r="D395" s="401">
        <v>0</v>
      </c>
      <c r="E395" s="401">
        <v>0</v>
      </c>
      <c r="F395" s="401">
        <v>0</v>
      </c>
      <c r="G395" s="401">
        <v>0</v>
      </c>
      <c r="H395" s="401">
        <v>0</v>
      </c>
      <c r="I395" s="401">
        <v>0</v>
      </c>
      <c r="J395" s="401">
        <v>0</v>
      </c>
      <c r="K395" s="401">
        <v>0</v>
      </c>
      <c r="L395" s="401">
        <v>0</v>
      </c>
      <c r="M395" s="401">
        <v>0</v>
      </c>
      <c r="N395" s="401">
        <v>217</v>
      </c>
      <c r="O395" s="401">
        <v>65764</v>
      </c>
      <c r="P395" s="401">
        <v>0</v>
      </c>
      <c r="Q395" s="401">
        <v>0</v>
      </c>
      <c r="R395" s="401">
        <v>0</v>
      </c>
      <c r="S395" s="401">
        <v>0</v>
      </c>
      <c r="T395" s="401">
        <v>3759</v>
      </c>
      <c r="U395" s="401">
        <v>8498</v>
      </c>
      <c r="V395" s="401">
        <v>0</v>
      </c>
      <c r="W395" s="401">
        <v>36375</v>
      </c>
      <c r="X395" s="401">
        <v>22</v>
      </c>
      <c r="Y395" s="401">
        <v>0</v>
      </c>
      <c r="Z395" s="401">
        <v>0</v>
      </c>
      <c r="AA395" s="401">
        <v>12236</v>
      </c>
      <c r="AB395" s="401">
        <v>0</v>
      </c>
      <c r="AC395" s="401">
        <v>0</v>
      </c>
      <c r="AD395" s="401">
        <v>0</v>
      </c>
      <c r="AE395" s="401">
        <v>0</v>
      </c>
      <c r="AF395" s="401">
        <v>0</v>
      </c>
      <c r="AG395" s="401">
        <v>0</v>
      </c>
      <c r="AH395" s="401">
        <v>0</v>
      </c>
      <c r="AI395" s="401">
        <v>0</v>
      </c>
      <c r="AJ395" s="401">
        <v>0</v>
      </c>
      <c r="AK395" s="401">
        <v>0</v>
      </c>
      <c r="AL395" s="401">
        <v>0</v>
      </c>
      <c r="AM395" s="401">
        <v>0</v>
      </c>
      <c r="AN395" s="401">
        <v>0</v>
      </c>
      <c r="AO395" s="401">
        <v>0</v>
      </c>
      <c r="AP395" s="401">
        <v>0</v>
      </c>
      <c r="AQ395" s="401">
        <v>0</v>
      </c>
      <c r="AR395" s="401">
        <v>0</v>
      </c>
      <c r="AS395" s="401">
        <v>0</v>
      </c>
      <c r="AT395" s="401">
        <v>0</v>
      </c>
      <c r="AU395" s="401">
        <v>0</v>
      </c>
      <c r="AV395" s="401">
        <v>0</v>
      </c>
      <c r="AW395" s="401">
        <v>0</v>
      </c>
      <c r="AX395" s="401">
        <v>0</v>
      </c>
      <c r="AY395" s="401">
        <v>532</v>
      </c>
      <c r="AZ395" s="401">
        <v>0</v>
      </c>
      <c r="BA395" s="401">
        <v>0</v>
      </c>
      <c r="BB395" s="401">
        <v>0</v>
      </c>
      <c r="BC395" s="401">
        <v>0</v>
      </c>
      <c r="BD395" s="401">
        <v>0</v>
      </c>
      <c r="BE395" s="401">
        <v>0</v>
      </c>
      <c r="BF395" s="401">
        <v>0</v>
      </c>
      <c r="BG395" s="401">
        <v>0</v>
      </c>
      <c r="BH395" s="401">
        <v>0</v>
      </c>
      <c r="BI395" s="401">
        <v>0</v>
      </c>
      <c r="BJ395" s="401">
        <v>0</v>
      </c>
      <c r="BK395" s="401">
        <v>0</v>
      </c>
      <c r="BL395" s="401">
        <v>0</v>
      </c>
      <c r="BM395" s="401">
        <v>0</v>
      </c>
      <c r="BN395" s="401">
        <v>0</v>
      </c>
      <c r="BO395" s="401">
        <v>0</v>
      </c>
      <c r="BP395" s="401">
        <v>0</v>
      </c>
      <c r="BQ395" s="401">
        <v>1452</v>
      </c>
      <c r="BR395" s="401">
        <v>0</v>
      </c>
      <c r="BS395" s="401">
        <v>0</v>
      </c>
      <c r="BT395" s="401">
        <v>0</v>
      </c>
      <c r="BU395" s="401">
        <v>0</v>
      </c>
      <c r="BV395" s="401">
        <v>0</v>
      </c>
      <c r="BW395" s="401">
        <v>0</v>
      </c>
      <c r="BX395" s="401">
        <v>0</v>
      </c>
      <c r="BY395" s="401">
        <v>0</v>
      </c>
      <c r="BZ395" s="401">
        <v>0</v>
      </c>
      <c r="CA395" s="401">
        <v>0</v>
      </c>
      <c r="CB395" s="401">
        <v>0</v>
      </c>
      <c r="CC395" s="401">
        <v>0</v>
      </c>
      <c r="CD395" s="401">
        <v>0</v>
      </c>
      <c r="CE395" s="401">
        <v>0</v>
      </c>
      <c r="CF395" s="401">
        <v>0</v>
      </c>
      <c r="CG395" s="401">
        <v>0</v>
      </c>
      <c r="CH395" s="401">
        <v>0</v>
      </c>
      <c r="CI395" s="401">
        <v>0</v>
      </c>
      <c r="CJ395" s="401">
        <v>0</v>
      </c>
      <c r="CK395" s="401">
        <v>0</v>
      </c>
      <c r="CL395" s="401">
        <v>0</v>
      </c>
      <c r="CM395" s="401">
        <v>0</v>
      </c>
      <c r="CN395" s="401">
        <v>0</v>
      </c>
      <c r="CO395" s="401">
        <v>0</v>
      </c>
      <c r="CP395" s="401">
        <v>0</v>
      </c>
      <c r="CQ395" s="401">
        <v>0</v>
      </c>
      <c r="CR395" s="401">
        <v>0</v>
      </c>
      <c r="CS395" s="401">
        <v>0</v>
      </c>
      <c r="CT395" s="401">
        <v>0</v>
      </c>
      <c r="CU395" s="401">
        <v>0</v>
      </c>
      <c r="CV395" s="401">
        <v>0</v>
      </c>
      <c r="CW395" s="401">
        <v>0</v>
      </c>
      <c r="CX395" s="401">
        <v>56328</v>
      </c>
      <c r="CY395" s="401">
        <v>0</v>
      </c>
      <c r="CZ395" s="401">
        <v>0</v>
      </c>
      <c r="DA395" s="401">
        <v>579</v>
      </c>
      <c r="DB395" s="401">
        <v>0</v>
      </c>
      <c r="DC395" s="401">
        <v>0</v>
      </c>
      <c r="DD395" s="401">
        <v>0</v>
      </c>
      <c r="DE395" s="401">
        <v>0</v>
      </c>
      <c r="DF395" s="401">
        <v>0</v>
      </c>
      <c r="DG395" s="401">
        <v>0</v>
      </c>
      <c r="DH395" s="401">
        <v>0</v>
      </c>
      <c r="DI395" s="401">
        <v>0</v>
      </c>
      <c r="DJ395" s="401">
        <v>0</v>
      </c>
      <c r="DK395" s="401">
        <v>0</v>
      </c>
      <c r="DL395" s="401">
        <v>0</v>
      </c>
      <c r="DM395" s="401">
        <v>955</v>
      </c>
      <c r="DN395" s="401">
        <v>0</v>
      </c>
      <c r="DO395" s="401">
        <v>499</v>
      </c>
      <c r="DP395" s="401">
        <v>0</v>
      </c>
      <c r="DQ395" s="401">
        <v>0</v>
      </c>
      <c r="DR395" s="401">
        <v>179854</v>
      </c>
      <c r="DS395" s="401">
        <v>7362</v>
      </c>
      <c r="DT395" s="401">
        <v>0</v>
      </c>
      <c r="DU395" s="401">
        <v>0</v>
      </c>
      <c r="DV395" s="401">
        <v>0</v>
      </c>
      <c r="DW395" s="401">
        <v>106000</v>
      </c>
      <c r="DX395" s="401">
        <v>-4000</v>
      </c>
      <c r="DY395" s="401">
        <v>43000</v>
      </c>
      <c r="DZ395" s="401">
        <v>-4000</v>
      </c>
      <c r="EA395" s="401">
        <v>10500</v>
      </c>
      <c r="EB395" s="401">
        <v>603</v>
      </c>
      <c r="EC395" s="401">
        <v>309000</v>
      </c>
      <c r="ED395" s="401">
        <v>-6000</v>
      </c>
      <c r="EE395" s="401">
        <v>53500</v>
      </c>
      <c r="EF395" s="401">
        <v>-3397</v>
      </c>
      <c r="EG395" s="401">
        <v>464000</v>
      </c>
      <c r="EH395" s="401">
        <v>245000</v>
      </c>
      <c r="EI395" s="401">
        <v>494000</v>
      </c>
      <c r="EJ395" s="401">
        <v>245000</v>
      </c>
    </row>
    <row r="396" spans="1:140" x14ac:dyDescent="0.35">
      <c r="A396" s="398" t="s">
        <v>2164</v>
      </c>
      <c r="B396" s="401">
        <v>0</v>
      </c>
      <c r="C396" s="401">
        <v>0</v>
      </c>
      <c r="D396" s="401">
        <v>0</v>
      </c>
      <c r="E396" s="401">
        <v>0</v>
      </c>
      <c r="F396" s="401">
        <v>0</v>
      </c>
      <c r="G396" s="401">
        <v>0</v>
      </c>
      <c r="H396" s="401">
        <v>0</v>
      </c>
      <c r="I396" s="401">
        <v>0</v>
      </c>
      <c r="J396" s="401">
        <v>0</v>
      </c>
      <c r="K396" s="401">
        <v>0</v>
      </c>
      <c r="L396" s="401">
        <v>0</v>
      </c>
      <c r="M396" s="401">
        <v>0</v>
      </c>
      <c r="N396" s="401">
        <v>0</v>
      </c>
      <c r="O396" s="401">
        <v>249650</v>
      </c>
      <c r="P396" s="401">
        <v>0</v>
      </c>
      <c r="Q396" s="401">
        <v>0</v>
      </c>
      <c r="R396" s="401">
        <v>0</v>
      </c>
      <c r="S396" s="401">
        <v>0</v>
      </c>
      <c r="T396" s="401">
        <v>0</v>
      </c>
      <c r="U396" s="401">
        <v>61621</v>
      </c>
      <c r="V396" s="401">
        <v>0</v>
      </c>
      <c r="W396" s="401">
        <v>0</v>
      </c>
      <c r="X396" s="401">
        <v>81981</v>
      </c>
      <c r="Y396" s="401">
        <v>0</v>
      </c>
      <c r="Z396" s="401">
        <v>0</v>
      </c>
      <c r="AA396" s="401">
        <v>0</v>
      </c>
      <c r="AB396" s="401">
        <v>0</v>
      </c>
      <c r="AC396" s="401">
        <v>0</v>
      </c>
      <c r="AD396" s="401">
        <v>0</v>
      </c>
      <c r="AE396" s="401">
        <v>0</v>
      </c>
      <c r="AF396" s="401">
        <v>0</v>
      </c>
      <c r="AG396" s="401">
        <v>0</v>
      </c>
      <c r="AH396" s="401">
        <v>0</v>
      </c>
      <c r="AI396" s="401">
        <v>0</v>
      </c>
      <c r="AJ396" s="401">
        <v>0</v>
      </c>
      <c r="AK396" s="401">
        <v>0</v>
      </c>
      <c r="AL396" s="401">
        <v>0</v>
      </c>
      <c r="AM396" s="401">
        <v>0</v>
      </c>
      <c r="AN396" s="401">
        <v>0</v>
      </c>
      <c r="AO396" s="401">
        <v>0</v>
      </c>
      <c r="AP396" s="401">
        <v>0</v>
      </c>
      <c r="AQ396" s="401">
        <v>0</v>
      </c>
      <c r="AR396" s="401">
        <v>0</v>
      </c>
      <c r="AS396" s="401">
        <v>7593</v>
      </c>
      <c r="AT396" s="401">
        <v>0</v>
      </c>
      <c r="AU396" s="401">
        <v>0</v>
      </c>
      <c r="AV396" s="401">
        <v>0</v>
      </c>
      <c r="AW396" s="401">
        <v>0</v>
      </c>
      <c r="AX396" s="401">
        <v>0</v>
      </c>
      <c r="AY396" s="401">
        <v>0</v>
      </c>
      <c r="AZ396" s="401">
        <v>0</v>
      </c>
      <c r="BA396" s="401">
        <v>0</v>
      </c>
      <c r="BB396" s="401">
        <v>0</v>
      </c>
      <c r="BC396" s="401">
        <v>0</v>
      </c>
      <c r="BD396" s="401">
        <v>0</v>
      </c>
      <c r="BE396" s="401">
        <v>0</v>
      </c>
      <c r="BF396" s="401">
        <v>0</v>
      </c>
      <c r="BG396" s="401">
        <v>0</v>
      </c>
      <c r="BH396" s="401">
        <v>0</v>
      </c>
      <c r="BI396" s="401">
        <v>0</v>
      </c>
      <c r="BJ396" s="401">
        <v>0</v>
      </c>
      <c r="BK396" s="401">
        <v>0</v>
      </c>
      <c r="BL396" s="401">
        <v>0</v>
      </c>
      <c r="BM396" s="401">
        <v>0</v>
      </c>
      <c r="BN396" s="401">
        <v>0</v>
      </c>
      <c r="BO396" s="401">
        <v>0</v>
      </c>
      <c r="BP396" s="401">
        <v>0</v>
      </c>
      <c r="BQ396" s="401">
        <v>2725</v>
      </c>
      <c r="BR396" s="401">
        <v>0</v>
      </c>
      <c r="BS396" s="401">
        <v>0</v>
      </c>
      <c r="BT396" s="401">
        <v>0</v>
      </c>
      <c r="BU396" s="401">
        <v>0</v>
      </c>
      <c r="BV396" s="401">
        <v>0</v>
      </c>
      <c r="BW396" s="401">
        <v>0</v>
      </c>
      <c r="BX396" s="401">
        <v>0</v>
      </c>
      <c r="BY396" s="401">
        <v>0</v>
      </c>
      <c r="BZ396" s="401">
        <v>0</v>
      </c>
      <c r="CA396" s="401">
        <v>0</v>
      </c>
      <c r="CB396" s="401">
        <v>0</v>
      </c>
      <c r="CC396" s="401">
        <v>0</v>
      </c>
      <c r="CD396" s="401">
        <v>0</v>
      </c>
      <c r="CE396" s="401">
        <v>0</v>
      </c>
      <c r="CF396" s="401">
        <v>0</v>
      </c>
      <c r="CG396" s="401">
        <v>0</v>
      </c>
      <c r="CH396" s="401">
        <v>0</v>
      </c>
      <c r="CI396" s="401">
        <v>0</v>
      </c>
      <c r="CJ396" s="401">
        <v>0</v>
      </c>
      <c r="CK396" s="401">
        <v>0</v>
      </c>
      <c r="CL396" s="401">
        <v>0</v>
      </c>
      <c r="CM396" s="401">
        <v>0</v>
      </c>
      <c r="CN396" s="401">
        <v>0</v>
      </c>
      <c r="CO396" s="401">
        <v>0</v>
      </c>
      <c r="CP396" s="401">
        <v>0</v>
      </c>
      <c r="CQ396" s="401">
        <v>0</v>
      </c>
      <c r="CR396" s="401">
        <v>0</v>
      </c>
      <c r="CS396" s="401">
        <v>0</v>
      </c>
      <c r="CT396" s="401">
        <v>0</v>
      </c>
      <c r="CU396" s="401">
        <v>8764</v>
      </c>
      <c r="CV396" s="401">
        <v>0</v>
      </c>
      <c r="CW396" s="401">
        <v>0</v>
      </c>
      <c r="CX396" s="401">
        <v>3882</v>
      </c>
      <c r="CY396" s="401">
        <v>0</v>
      </c>
      <c r="CZ396" s="401">
        <v>0</v>
      </c>
      <c r="DA396" s="401">
        <v>0</v>
      </c>
      <c r="DB396" s="401">
        <v>0</v>
      </c>
      <c r="DC396" s="401">
        <v>0</v>
      </c>
      <c r="DD396" s="401">
        <v>0</v>
      </c>
      <c r="DE396" s="401">
        <v>0</v>
      </c>
      <c r="DF396" s="401">
        <v>0</v>
      </c>
      <c r="DG396" s="401">
        <v>0</v>
      </c>
      <c r="DH396" s="401">
        <v>0</v>
      </c>
      <c r="DI396" s="401">
        <v>2941</v>
      </c>
      <c r="DJ396" s="401">
        <v>0</v>
      </c>
      <c r="DK396" s="401">
        <v>0</v>
      </c>
      <c r="DL396" s="401">
        <v>0</v>
      </c>
      <c r="DM396" s="401">
        <v>59160</v>
      </c>
      <c r="DN396" s="401">
        <v>0</v>
      </c>
      <c r="DO396" s="401">
        <v>0</v>
      </c>
      <c r="DP396" s="401">
        <v>0</v>
      </c>
      <c r="DQ396" s="401">
        <v>0</v>
      </c>
      <c r="DR396" s="401">
        <v>475376</v>
      </c>
      <c r="DS396" s="401">
        <v>0</v>
      </c>
      <c r="DT396" s="401">
        <v>0</v>
      </c>
      <c r="DU396" s="401">
        <v>2941</v>
      </c>
      <c r="DV396" s="401">
        <v>0</v>
      </c>
      <c r="DW396" s="401">
        <v>259379</v>
      </c>
      <c r="DX396" s="401">
        <v>-1242</v>
      </c>
      <c r="DY396" s="401">
        <v>75000</v>
      </c>
      <c r="DZ396" s="401">
        <v>0</v>
      </c>
      <c r="EA396" s="401">
        <v>0</v>
      </c>
      <c r="EB396" s="401">
        <v>0</v>
      </c>
      <c r="EC396" s="401">
        <v>500000</v>
      </c>
      <c r="ED396" s="401">
        <v>390000</v>
      </c>
      <c r="EE396" s="401">
        <v>75000</v>
      </c>
      <c r="EF396" s="401">
        <v>0</v>
      </c>
      <c r="EG396" s="401">
        <v>100000</v>
      </c>
      <c r="EH396" s="401">
        <v>0</v>
      </c>
      <c r="EI396" s="401">
        <v>381600</v>
      </c>
      <c r="EJ396" s="401">
        <v>0</v>
      </c>
    </row>
    <row r="397" spans="1:140" x14ac:dyDescent="0.35">
      <c r="A397" s="398" t="s">
        <v>1618</v>
      </c>
      <c r="B397" s="401">
        <v>0</v>
      </c>
      <c r="C397" s="401">
        <v>0</v>
      </c>
      <c r="D397" s="401">
        <v>0</v>
      </c>
      <c r="E397" s="401">
        <v>0</v>
      </c>
      <c r="F397" s="401">
        <v>0</v>
      </c>
      <c r="G397" s="401">
        <v>0</v>
      </c>
      <c r="H397" s="401">
        <v>0</v>
      </c>
      <c r="I397" s="401">
        <v>0</v>
      </c>
      <c r="J397" s="401">
        <v>0</v>
      </c>
      <c r="K397" s="401">
        <v>0</v>
      </c>
      <c r="L397" s="401">
        <v>4</v>
      </c>
      <c r="M397" s="401">
        <v>0</v>
      </c>
      <c r="N397" s="401">
        <v>0</v>
      </c>
      <c r="O397" s="401">
        <v>67978</v>
      </c>
      <c r="P397" s="401">
        <v>0</v>
      </c>
      <c r="Q397" s="401">
        <v>0</v>
      </c>
      <c r="R397" s="401">
        <v>0</v>
      </c>
      <c r="S397" s="401">
        <v>0</v>
      </c>
      <c r="T397" s="401">
        <v>30484</v>
      </c>
      <c r="U397" s="401">
        <v>8749</v>
      </c>
      <c r="V397" s="401">
        <v>0</v>
      </c>
      <c r="W397" s="401">
        <v>12679</v>
      </c>
      <c r="X397" s="401">
        <v>28905</v>
      </c>
      <c r="Y397" s="401">
        <v>0</v>
      </c>
      <c r="Z397" s="401">
        <v>0</v>
      </c>
      <c r="AA397" s="401">
        <v>0</v>
      </c>
      <c r="AB397" s="401">
        <v>0</v>
      </c>
      <c r="AC397" s="401">
        <v>0</v>
      </c>
      <c r="AD397" s="401">
        <v>0</v>
      </c>
      <c r="AE397" s="401">
        <v>0</v>
      </c>
      <c r="AF397" s="401">
        <v>43146</v>
      </c>
      <c r="AG397" s="401">
        <v>400</v>
      </c>
      <c r="AH397" s="401">
        <v>0</v>
      </c>
      <c r="AI397" s="401">
        <v>0</v>
      </c>
      <c r="AJ397" s="401">
        <v>0</v>
      </c>
      <c r="AK397" s="401">
        <v>0</v>
      </c>
      <c r="AL397" s="401">
        <v>0</v>
      </c>
      <c r="AM397" s="401">
        <v>0</v>
      </c>
      <c r="AN397" s="401">
        <v>0</v>
      </c>
      <c r="AO397" s="401">
        <v>0</v>
      </c>
      <c r="AP397" s="401">
        <v>25516.608209999999</v>
      </c>
      <c r="AQ397" s="401">
        <v>0</v>
      </c>
      <c r="AR397" s="401">
        <v>0</v>
      </c>
      <c r="AS397" s="401">
        <v>5472.9350000000004</v>
      </c>
      <c r="AT397" s="401">
        <v>0</v>
      </c>
      <c r="AU397" s="401">
        <v>0</v>
      </c>
      <c r="AV397" s="401">
        <v>0</v>
      </c>
      <c r="AW397" s="401">
        <v>0</v>
      </c>
      <c r="AX397" s="401">
        <v>0</v>
      </c>
      <c r="AY397" s="401">
        <v>700</v>
      </c>
      <c r="AZ397" s="401">
        <v>0</v>
      </c>
      <c r="BA397" s="401">
        <v>0</v>
      </c>
      <c r="BB397" s="401">
        <v>0</v>
      </c>
      <c r="BC397" s="401">
        <v>0</v>
      </c>
      <c r="BD397" s="401">
        <v>0</v>
      </c>
      <c r="BE397" s="401">
        <v>0</v>
      </c>
      <c r="BF397" s="401">
        <v>0</v>
      </c>
      <c r="BG397" s="401">
        <v>0</v>
      </c>
      <c r="BH397" s="401">
        <v>0</v>
      </c>
      <c r="BI397" s="401">
        <v>0</v>
      </c>
      <c r="BJ397" s="401">
        <v>0</v>
      </c>
      <c r="BK397" s="401">
        <v>0</v>
      </c>
      <c r="BL397" s="401">
        <v>0</v>
      </c>
      <c r="BM397" s="401">
        <v>0</v>
      </c>
      <c r="BN397" s="401">
        <v>0</v>
      </c>
      <c r="BO397" s="401">
        <v>0</v>
      </c>
      <c r="BP397" s="401">
        <v>0</v>
      </c>
      <c r="BQ397" s="401">
        <v>0</v>
      </c>
      <c r="BR397" s="401">
        <v>0</v>
      </c>
      <c r="BS397" s="401">
        <v>0</v>
      </c>
      <c r="BT397" s="401">
        <v>0</v>
      </c>
      <c r="BU397" s="401">
        <v>0</v>
      </c>
      <c r="BV397" s="401">
        <v>0</v>
      </c>
      <c r="BW397" s="401">
        <v>0</v>
      </c>
      <c r="BX397" s="401">
        <v>0</v>
      </c>
      <c r="BY397" s="401">
        <v>0</v>
      </c>
      <c r="BZ397" s="401">
        <v>0</v>
      </c>
      <c r="CA397" s="401">
        <v>0</v>
      </c>
      <c r="CB397" s="401">
        <v>0</v>
      </c>
      <c r="CC397" s="401">
        <v>0</v>
      </c>
      <c r="CD397" s="401">
        <v>0</v>
      </c>
      <c r="CE397" s="401">
        <v>0</v>
      </c>
      <c r="CF397" s="401">
        <v>0</v>
      </c>
      <c r="CG397" s="401">
        <v>0</v>
      </c>
      <c r="CH397" s="401">
        <v>0</v>
      </c>
      <c r="CI397" s="401">
        <v>0</v>
      </c>
      <c r="CJ397" s="401">
        <v>0</v>
      </c>
      <c r="CK397" s="401">
        <v>0</v>
      </c>
      <c r="CL397" s="401">
        <v>0</v>
      </c>
      <c r="CM397" s="401">
        <v>0</v>
      </c>
      <c r="CN397" s="401">
        <v>0</v>
      </c>
      <c r="CO397" s="401">
        <v>0</v>
      </c>
      <c r="CP397" s="401">
        <v>0</v>
      </c>
      <c r="CQ397" s="401">
        <v>0</v>
      </c>
      <c r="CR397" s="401">
        <v>0</v>
      </c>
      <c r="CS397" s="401">
        <v>0</v>
      </c>
      <c r="CT397" s="401">
        <v>0</v>
      </c>
      <c r="CU397" s="401">
        <v>0</v>
      </c>
      <c r="CV397" s="401">
        <v>0</v>
      </c>
      <c r="CW397" s="401">
        <v>0</v>
      </c>
      <c r="CX397" s="401">
        <v>0</v>
      </c>
      <c r="CY397" s="401">
        <v>0</v>
      </c>
      <c r="CZ397" s="401">
        <v>0</v>
      </c>
      <c r="DA397" s="401">
        <v>500</v>
      </c>
      <c r="DB397" s="401">
        <v>0</v>
      </c>
      <c r="DC397" s="401">
        <v>0</v>
      </c>
      <c r="DD397" s="401">
        <v>0</v>
      </c>
      <c r="DE397" s="401">
        <v>0</v>
      </c>
      <c r="DF397" s="401">
        <v>0</v>
      </c>
      <c r="DG397" s="401">
        <v>0</v>
      </c>
      <c r="DH397" s="401">
        <v>0</v>
      </c>
      <c r="DI397" s="401">
        <v>1158</v>
      </c>
      <c r="DJ397" s="401">
        <v>0</v>
      </c>
      <c r="DK397" s="401">
        <v>0</v>
      </c>
      <c r="DL397" s="401">
        <v>0</v>
      </c>
      <c r="DM397" s="401">
        <v>7060</v>
      </c>
      <c r="DN397" s="401">
        <v>0</v>
      </c>
      <c r="DO397" s="401">
        <v>0</v>
      </c>
      <c r="DP397" s="401">
        <v>0</v>
      </c>
      <c r="DQ397" s="401">
        <v>0</v>
      </c>
      <c r="DR397" s="401">
        <v>168999.81807000001</v>
      </c>
      <c r="DS397" s="401">
        <v>0</v>
      </c>
      <c r="DT397" s="401">
        <v>39673.154000000002</v>
      </c>
      <c r="DU397" s="401">
        <v>24080</v>
      </c>
      <c r="DV397" s="401">
        <v>0</v>
      </c>
      <c r="DW397" s="401">
        <v>641065.96242</v>
      </c>
      <c r="DX397" s="401">
        <v>7029.5796</v>
      </c>
      <c r="DY397" s="401">
        <v>274616</v>
      </c>
      <c r="DZ397" s="401">
        <v>-13205</v>
      </c>
      <c r="EA397" s="401">
        <v>2287</v>
      </c>
      <c r="EB397" s="401">
        <v>-2287</v>
      </c>
      <c r="EC397" s="401">
        <v>150000</v>
      </c>
      <c r="ED397" s="401">
        <v>-95157</v>
      </c>
      <c r="EE397" s="401">
        <v>276903</v>
      </c>
      <c r="EF397" s="401">
        <v>-15492</v>
      </c>
      <c r="EG397" s="401">
        <v>545351.40833000001</v>
      </c>
      <c r="EH397" s="401">
        <v>-2336.5916699999998</v>
      </c>
      <c r="EI397" s="401">
        <v>658215</v>
      </c>
      <c r="EJ397" s="401">
        <v>15640</v>
      </c>
    </row>
    <row r="398" spans="1:140" x14ac:dyDescent="0.35">
      <c r="A398" s="398" t="s">
        <v>2026</v>
      </c>
      <c r="B398" s="401">
        <v>0</v>
      </c>
      <c r="C398" s="401">
        <v>0</v>
      </c>
      <c r="D398" s="401">
        <v>0</v>
      </c>
      <c r="E398" s="401">
        <v>0</v>
      </c>
      <c r="F398" s="401">
        <v>0</v>
      </c>
      <c r="G398" s="401">
        <v>0</v>
      </c>
      <c r="H398" s="401">
        <v>0</v>
      </c>
      <c r="I398" s="401">
        <v>0</v>
      </c>
      <c r="J398" s="401">
        <v>0</v>
      </c>
      <c r="K398" s="401">
        <v>0</v>
      </c>
      <c r="L398" s="401">
        <v>0</v>
      </c>
      <c r="M398" s="401">
        <v>0</v>
      </c>
      <c r="N398" s="401">
        <v>0</v>
      </c>
      <c r="O398" s="401">
        <v>19686</v>
      </c>
      <c r="P398" s="401">
        <v>0</v>
      </c>
      <c r="Q398" s="401">
        <v>0</v>
      </c>
      <c r="R398" s="401">
        <v>0</v>
      </c>
      <c r="S398" s="401">
        <v>0</v>
      </c>
      <c r="T398" s="401">
        <v>0</v>
      </c>
      <c r="U398" s="401">
        <v>2100</v>
      </c>
      <c r="V398" s="401">
        <v>0</v>
      </c>
      <c r="W398" s="401">
        <v>52002</v>
      </c>
      <c r="X398" s="401">
        <v>0</v>
      </c>
      <c r="Y398" s="401">
        <v>0</v>
      </c>
      <c r="Z398" s="401">
        <v>0</v>
      </c>
      <c r="AA398" s="401">
        <v>0</v>
      </c>
      <c r="AB398" s="401">
        <v>0</v>
      </c>
      <c r="AC398" s="401">
        <v>0</v>
      </c>
      <c r="AD398" s="401">
        <v>0</v>
      </c>
      <c r="AE398" s="401">
        <v>0</v>
      </c>
      <c r="AF398" s="401">
        <v>0</v>
      </c>
      <c r="AG398" s="401">
        <v>0</v>
      </c>
      <c r="AH398" s="401">
        <v>0</v>
      </c>
      <c r="AI398" s="401">
        <v>0</v>
      </c>
      <c r="AJ398" s="401">
        <v>0</v>
      </c>
      <c r="AK398" s="401">
        <v>0</v>
      </c>
      <c r="AL398" s="401">
        <v>0</v>
      </c>
      <c r="AM398" s="401">
        <v>0</v>
      </c>
      <c r="AN398" s="401">
        <v>0</v>
      </c>
      <c r="AO398" s="401">
        <v>0</v>
      </c>
      <c r="AP398" s="401">
        <v>12102</v>
      </c>
      <c r="AQ398" s="401">
        <v>0</v>
      </c>
      <c r="AR398" s="401">
        <v>0</v>
      </c>
      <c r="AS398" s="401">
        <v>19897</v>
      </c>
      <c r="AT398" s="401">
        <v>0</v>
      </c>
      <c r="AU398" s="401">
        <v>0</v>
      </c>
      <c r="AV398" s="401">
        <v>0</v>
      </c>
      <c r="AW398" s="401">
        <v>0</v>
      </c>
      <c r="AX398" s="401">
        <v>0</v>
      </c>
      <c r="AY398" s="401">
        <v>0</v>
      </c>
      <c r="AZ398" s="401">
        <v>0</v>
      </c>
      <c r="BA398" s="401">
        <v>0</v>
      </c>
      <c r="BB398" s="401">
        <v>0</v>
      </c>
      <c r="BC398" s="401">
        <v>0</v>
      </c>
      <c r="BD398" s="401">
        <v>0</v>
      </c>
      <c r="BE398" s="401">
        <v>0</v>
      </c>
      <c r="BF398" s="401">
        <v>0</v>
      </c>
      <c r="BG398" s="401">
        <v>0</v>
      </c>
      <c r="BH398" s="401">
        <v>0</v>
      </c>
      <c r="BI398" s="401">
        <v>0</v>
      </c>
      <c r="BJ398" s="401">
        <v>0</v>
      </c>
      <c r="BK398" s="401">
        <v>0</v>
      </c>
      <c r="BL398" s="401">
        <v>0</v>
      </c>
      <c r="BM398" s="401">
        <v>0</v>
      </c>
      <c r="BN398" s="401">
        <v>0</v>
      </c>
      <c r="BO398" s="401">
        <v>0</v>
      </c>
      <c r="BP398" s="401">
        <v>0</v>
      </c>
      <c r="BQ398" s="401">
        <v>0</v>
      </c>
      <c r="BR398" s="401">
        <v>0</v>
      </c>
      <c r="BS398" s="401">
        <v>0</v>
      </c>
      <c r="BT398" s="401">
        <v>0</v>
      </c>
      <c r="BU398" s="401">
        <v>0</v>
      </c>
      <c r="BV398" s="401">
        <v>0</v>
      </c>
      <c r="BW398" s="401">
        <v>0</v>
      </c>
      <c r="BX398" s="401">
        <v>0</v>
      </c>
      <c r="BY398" s="401">
        <v>0</v>
      </c>
      <c r="BZ398" s="401">
        <v>0</v>
      </c>
      <c r="CA398" s="401">
        <v>0</v>
      </c>
      <c r="CB398" s="401">
        <v>0</v>
      </c>
      <c r="CC398" s="401">
        <v>0</v>
      </c>
      <c r="CD398" s="401">
        <v>0</v>
      </c>
      <c r="CE398" s="401">
        <v>0</v>
      </c>
      <c r="CF398" s="401">
        <v>0</v>
      </c>
      <c r="CG398" s="401">
        <v>0</v>
      </c>
      <c r="CH398" s="401">
        <v>0</v>
      </c>
      <c r="CI398" s="401">
        <v>0</v>
      </c>
      <c r="CJ398" s="401">
        <v>0</v>
      </c>
      <c r="CK398" s="401">
        <v>0</v>
      </c>
      <c r="CL398" s="401">
        <v>0</v>
      </c>
      <c r="CM398" s="401">
        <v>0</v>
      </c>
      <c r="CN398" s="401">
        <v>0</v>
      </c>
      <c r="CO398" s="401">
        <v>0</v>
      </c>
      <c r="CP398" s="401">
        <v>0</v>
      </c>
      <c r="CQ398" s="401">
        <v>0</v>
      </c>
      <c r="CR398" s="401">
        <v>0</v>
      </c>
      <c r="CS398" s="401">
        <v>0</v>
      </c>
      <c r="CT398" s="401">
        <v>0</v>
      </c>
      <c r="CU398" s="401">
        <v>0</v>
      </c>
      <c r="CV398" s="401">
        <v>0</v>
      </c>
      <c r="CW398" s="401">
        <v>0</v>
      </c>
      <c r="CX398" s="401">
        <v>287136</v>
      </c>
      <c r="CY398" s="401">
        <v>0</v>
      </c>
      <c r="CZ398" s="401">
        <v>0</v>
      </c>
      <c r="DA398" s="401">
        <v>0</v>
      </c>
      <c r="DB398" s="401">
        <v>0</v>
      </c>
      <c r="DC398" s="401">
        <v>0</v>
      </c>
      <c r="DD398" s="401">
        <v>0</v>
      </c>
      <c r="DE398" s="401">
        <v>0</v>
      </c>
      <c r="DF398" s="401">
        <v>0</v>
      </c>
      <c r="DG398" s="401">
        <v>0</v>
      </c>
      <c r="DH398" s="401">
        <v>0</v>
      </c>
      <c r="DI398" s="401">
        <v>0</v>
      </c>
      <c r="DJ398" s="401">
        <v>0</v>
      </c>
      <c r="DK398" s="401">
        <v>0</v>
      </c>
      <c r="DL398" s="401">
        <v>0</v>
      </c>
      <c r="DM398" s="401">
        <v>0</v>
      </c>
      <c r="DN398" s="401">
        <v>0</v>
      </c>
      <c r="DO398" s="401">
        <v>0</v>
      </c>
      <c r="DP398" s="401">
        <v>0</v>
      </c>
      <c r="DQ398" s="401">
        <v>0</v>
      </c>
      <c r="DR398" s="401">
        <v>163286</v>
      </c>
      <c r="DS398" s="401">
        <v>780</v>
      </c>
      <c r="DT398" s="401">
        <v>3944</v>
      </c>
      <c r="DU398" s="401">
        <v>224913</v>
      </c>
      <c r="DV398" s="401">
        <v>0</v>
      </c>
      <c r="DW398" s="401">
        <v>807714</v>
      </c>
      <c r="DX398" s="401">
        <v>219214</v>
      </c>
      <c r="DY398" s="401">
        <v>603475</v>
      </c>
      <c r="DZ398" s="401">
        <v>260000</v>
      </c>
      <c r="EA398" s="401">
        <v>92800</v>
      </c>
      <c r="EB398" s="401">
        <v>0</v>
      </c>
      <c r="EC398" s="401">
        <v>10000</v>
      </c>
      <c r="ED398" s="401">
        <v>-33000</v>
      </c>
      <c r="EE398" s="401">
        <v>696275</v>
      </c>
      <c r="EF398" s="401">
        <v>260000</v>
      </c>
      <c r="EG398" s="401">
        <v>1133000</v>
      </c>
      <c r="EH398" s="401">
        <v>605243</v>
      </c>
      <c r="EI398" s="401">
        <v>1237000</v>
      </c>
      <c r="EJ398" s="401">
        <v>603691</v>
      </c>
    </row>
    <row r="399" spans="1:140" x14ac:dyDescent="0.35">
      <c r="A399" s="398" t="s">
        <v>2140</v>
      </c>
      <c r="B399" s="401">
        <v>0</v>
      </c>
      <c r="C399" s="401">
        <v>0</v>
      </c>
      <c r="D399" s="401">
        <v>0</v>
      </c>
      <c r="E399" s="401">
        <v>0</v>
      </c>
      <c r="F399" s="401">
        <v>0</v>
      </c>
      <c r="G399" s="401">
        <v>0</v>
      </c>
      <c r="H399" s="401">
        <v>0</v>
      </c>
      <c r="I399" s="401">
        <v>0</v>
      </c>
      <c r="J399" s="401">
        <v>0</v>
      </c>
      <c r="K399" s="401">
        <v>0</v>
      </c>
      <c r="L399" s="401">
        <v>0</v>
      </c>
      <c r="M399" s="401">
        <v>0</v>
      </c>
      <c r="N399" s="401">
        <v>0</v>
      </c>
      <c r="O399" s="401">
        <v>76186.36</v>
      </c>
      <c r="P399" s="401">
        <v>0</v>
      </c>
      <c r="Q399" s="401">
        <v>0</v>
      </c>
      <c r="R399" s="401">
        <v>0</v>
      </c>
      <c r="S399" s="401">
        <v>0</v>
      </c>
      <c r="T399" s="401">
        <v>114655.66</v>
      </c>
      <c r="U399" s="401">
        <v>24390</v>
      </c>
      <c r="V399" s="401">
        <v>0</v>
      </c>
      <c r="W399" s="401">
        <v>219093.13644999999</v>
      </c>
      <c r="X399" s="401">
        <v>62978.000350000002</v>
      </c>
      <c r="Y399" s="401">
        <v>0</v>
      </c>
      <c r="Z399" s="401">
        <v>0</v>
      </c>
      <c r="AA399" s="401">
        <v>0</v>
      </c>
      <c r="AB399" s="401">
        <v>0</v>
      </c>
      <c r="AC399" s="401">
        <v>0</v>
      </c>
      <c r="AD399" s="401">
        <v>0</v>
      </c>
      <c r="AE399" s="401">
        <v>0</v>
      </c>
      <c r="AF399" s="401">
        <v>0</v>
      </c>
      <c r="AG399" s="401">
        <v>0</v>
      </c>
      <c r="AH399" s="401">
        <v>0</v>
      </c>
      <c r="AI399" s="401">
        <v>0</v>
      </c>
      <c r="AJ399" s="401">
        <v>0</v>
      </c>
      <c r="AK399" s="401">
        <v>0</v>
      </c>
      <c r="AL399" s="401">
        <v>0</v>
      </c>
      <c r="AM399" s="401">
        <v>0</v>
      </c>
      <c r="AN399" s="401">
        <v>0</v>
      </c>
      <c r="AO399" s="401">
        <v>0</v>
      </c>
      <c r="AP399" s="401">
        <v>0</v>
      </c>
      <c r="AQ399" s="401">
        <v>0</v>
      </c>
      <c r="AR399" s="401">
        <v>0</v>
      </c>
      <c r="AS399" s="401">
        <v>0</v>
      </c>
      <c r="AT399" s="401">
        <v>0</v>
      </c>
      <c r="AU399" s="401">
        <v>0</v>
      </c>
      <c r="AV399" s="401">
        <v>0</v>
      </c>
      <c r="AW399" s="401">
        <v>0</v>
      </c>
      <c r="AX399" s="401">
        <v>0</v>
      </c>
      <c r="AY399" s="401">
        <v>0</v>
      </c>
      <c r="AZ399" s="401">
        <v>0</v>
      </c>
      <c r="BA399" s="401">
        <v>0</v>
      </c>
      <c r="BB399" s="401">
        <v>0</v>
      </c>
      <c r="BC399" s="401">
        <v>0</v>
      </c>
      <c r="BD399" s="401">
        <v>0</v>
      </c>
      <c r="BE399" s="401">
        <v>0</v>
      </c>
      <c r="BF399" s="401">
        <v>0</v>
      </c>
      <c r="BG399" s="401">
        <v>0</v>
      </c>
      <c r="BH399" s="401">
        <v>0</v>
      </c>
      <c r="BI399" s="401">
        <v>0</v>
      </c>
      <c r="BJ399" s="401">
        <v>0</v>
      </c>
      <c r="BK399" s="401">
        <v>0</v>
      </c>
      <c r="BL399" s="401">
        <v>0</v>
      </c>
      <c r="BM399" s="401">
        <v>0</v>
      </c>
      <c r="BN399" s="401">
        <v>0</v>
      </c>
      <c r="BO399" s="401">
        <v>0</v>
      </c>
      <c r="BP399" s="401">
        <v>0</v>
      </c>
      <c r="BQ399" s="401">
        <v>0</v>
      </c>
      <c r="BR399" s="401">
        <v>0</v>
      </c>
      <c r="BS399" s="401">
        <v>0</v>
      </c>
      <c r="BT399" s="401">
        <v>0</v>
      </c>
      <c r="BU399" s="401">
        <v>0</v>
      </c>
      <c r="BV399" s="401">
        <v>0</v>
      </c>
      <c r="BW399" s="401">
        <v>0</v>
      </c>
      <c r="BX399" s="401">
        <v>0</v>
      </c>
      <c r="BY399" s="401">
        <v>0</v>
      </c>
      <c r="BZ399" s="401">
        <v>0</v>
      </c>
      <c r="CA399" s="401">
        <v>0</v>
      </c>
      <c r="CB399" s="401">
        <v>0</v>
      </c>
      <c r="CC399" s="401">
        <v>0</v>
      </c>
      <c r="CD399" s="401">
        <v>0</v>
      </c>
      <c r="CE399" s="401">
        <v>0</v>
      </c>
      <c r="CF399" s="401">
        <v>0</v>
      </c>
      <c r="CG399" s="401">
        <v>0</v>
      </c>
      <c r="CH399" s="401">
        <v>0</v>
      </c>
      <c r="CI399" s="401">
        <v>0</v>
      </c>
      <c r="CJ399" s="401">
        <v>0</v>
      </c>
      <c r="CK399" s="401">
        <v>0</v>
      </c>
      <c r="CL399" s="401">
        <v>0</v>
      </c>
      <c r="CM399" s="401">
        <v>0</v>
      </c>
      <c r="CN399" s="401">
        <v>0</v>
      </c>
      <c r="CO399" s="401">
        <v>0</v>
      </c>
      <c r="CP399" s="401">
        <v>0</v>
      </c>
      <c r="CQ399" s="401">
        <v>0</v>
      </c>
      <c r="CR399" s="401">
        <v>0</v>
      </c>
      <c r="CS399" s="401">
        <v>0</v>
      </c>
      <c r="CT399" s="401">
        <v>0</v>
      </c>
      <c r="CU399" s="401">
        <v>0</v>
      </c>
      <c r="CV399" s="401">
        <v>0</v>
      </c>
      <c r="CW399" s="401">
        <v>0</v>
      </c>
      <c r="CX399" s="401">
        <v>0</v>
      </c>
      <c r="CY399" s="401">
        <v>0</v>
      </c>
      <c r="CZ399" s="401">
        <v>0</v>
      </c>
      <c r="DA399" s="401">
        <v>0</v>
      </c>
      <c r="DB399" s="401">
        <v>0</v>
      </c>
      <c r="DC399" s="401">
        <v>0</v>
      </c>
      <c r="DD399" s="401">
        <v>0</v>
      </c>
      <c r="DE399" s="401">
        <v>0</v>
      </c>
      <c r="DF399" s="401">
        <v>0</v>
      </c>
      <c r="DG399" s="401">
        <v>0</v>
      </c>
      <c r="DH399" s="401">
        <v>0</v>
      </c>
      <c r="DI399" s="401">
        <v>0</v>
      </c>
      <c r="DJ399" s="401">
        <v>0</v>
      </c>
      <c r="DK399" s="401">
        <v>0</v>
      </c>
      <c r="DL399" s="401">
        <v>0</v>
      </c>
      <c r="DM399" s="401">
        <v>0</v>
      </c>
      <c r="DN399" s="401">
        <v>0</v>
      </c>
      <c r="DO399" s="401">
        <v>103675.10252</v>
      </c>
      <c r="DP399" s="401">
        <v>105817</v>
      </c>
      <c r="DQ399" s="401">
        <v>0</v>
      </c>
      <c r="DR399" s="401">
        <v>481987.48209</v>
      </c>
      <c r="DS399" s="401">
        <v>0</v>
      </c>
      <c r="DT399" s="401">
        <v>876.51660000000004</v>
      </c>
      <c r="DU399" s="401">
        <v>223930.63975999999</v>
      </c>
      <c r="DV399" s="401">
        <v>0</v>
      </c>
      <c r="DW399" s="401">
        <v>1003497.6398</v>
      </c>
      <c r="DX399" s="401">
        <v>177497.63975999999</v>
      </c>
      <c r="DY399" s="401">
        <v>578669</v>
      </c>
      <c r="DZ399" s="401">
        <v>-12789</v>
      </c>
      <c r="EA399" s="401">
        <v>1342</v>
      </c>
      <c r="EB399" s="401">
        <v>-1219</v>
      </c>
      <c r="EC399" s="401">
        <v>340000</v>
      </c>
      <c r="ED399" s="401">
        <v>-461000</v>
      </c>
      <c r="EE399" s="401">
        <v>580011</v>
      </c>
      <c r="EF399" s="401">
        <v>-14008</v>
      </c>
      <c r="EG399" s="401">
        <v>992000</v>
      </c>
      <c r="EH399" s="401">
        <v>0</v>
      </c>
      <c r="EI399" s="401">
        <v>1022000</v>
      </c>
      <c r="EJ399" s="401">
        <v>0</v>
      </c>
    </row>
    <row r="400" spans="1:140" x14ac:dyDescent="0.35">
      <c r="A400" s="398" t="s">
        <v>1145</v>
      </c>
      <c r="B400" s="401">
        <v>0</v>
      </c>
      <c r="C400" s="401">
        <v>0</v>
      </c>
      <c r="D400" s="401">
        <v>0</v>
      </c>
      <c r="E400" s="401">
        <v>0</v>
      </c>
      <c r="F400" s="401">
        <v>0</v>
      </c>
      <c r="G400" s="401">
        <v>0</v>
      </c>
      <c r="H400" s="401">
        <v>0</v>
      </c>
      <c r="I400" s="401">
        <v>0</v>
      </c>
      <c r="J400" s="401">
        <v>0</v>
      </c>
      <c r="K400" s="401">
        <v>0</v>
      </c>
      <c r="L400" s="401">
        <v>7399</v>
      </c>
      <c r="M400" s="401">
        <v>0</v>
      </c>
      <c r="N400" s="401">
        <v>815</v>
      </c>
      <c r="O400" s="401">
        <v>62621</v>
      </c>
      <c r="P400" s="401">
        <v>0</v>
      </c>
      <c r="Q400" s="401">
        <v>0</v>
      </c>
      <c r="R400" s="401">
        <v>0</v>
      </c>
      <c r="S400" s="401">
        <v>0</v>
      </c>
      <c r="T400" s="401">
        <v>500</v>
      </c>
      <c r="U400" s="401">
        <v>0</v>
      </c>
      <c r="V400" s="401">
        <v>0</v>
      </c>
      <c r="W400" s="401">
        <v>0</v>
      </c>
      <c r="X400" s="401">
        <v>24849</v>
      </c>
      <c r="Y400" s="401">
        <v>0</v>
      </c>
      <c r="Z400" s="401">
        <v>0</v>
      </c>
      <c r="AA400" s="401">
        <v>0</v>
      </c>
      <c r="AB400" s="401">
        <v>0</v>
      </c>
      <c r="AC400" s="401">
        <v>0</v>
      </c>
      <c r="AD400" s="401">
        <v>0</v>
      </c>
      <c r="AE400" s="401">
        <v>0</v>
      </c>
      <c r="AF400" s="401">
        <v>0</v>
      </c>
      <c r="AG400" s="401">
        <v>0</v>
      </c>
      <c r="AH400" s="401">
        <v>0</v>
      </c>
      <c r="AI400" s="401">
        <v>0</v>
      </c>
      <c r="AJ400" s="401">
        <v>1500</v>
      </c>
      <c r="AK400" s="401">
        <v>0</v>
      </c>
      <c r="AL400" s="401">
        <v>0</v>
      </c>
      <c r="AM400" s="401">
        <v>0</v>
      </c>
      <c r="AN400" s="401">
        <v>0</v>
      </c>
      <c r="AO400" s="401">
        <v>0</v>
      </c>
      <c r="AP400" s="401">
        <v>64138</v>
      </c>
      <c r="AQ400" s="401">
        <v>0</v>
      </c>
      <c r="AR400" s="401">
        <v>0</v>
      </c>
      <c r="AS400" s="401">
        <v>0</v>
      </c>
      <c r="AT400" s="401">
        <v>0</v>
      </c>
      <c r="AU400" s="401">
        <v>0</v>
      </c>
      <c r="AV400" s="401">
        <v>0</v>
      </c>
      <c r="AW400" s="401">
        <v>0</v>
      </c>
      <c r="AX400" s="401">
        <v>0</v>
      </c>
      <c r="AY400" s="401">
        <v>3675</v>
      </c>
      <c r="AZ400" s="401">
        <v>0</v>
      </c>
      <c r="BA400" s="401">
        <v>0</v>
      </c>
      <c r="BB400" s="401">
        <v>0</v>
      </c>
      <c r="BC400" s="401">
        <v>0</v>
      </c>
      <c r="BD400" s="401">
        <v>0</v>
      </c>
      <c r="BE400" s="401">
        <v>0</v>
      </c>
      <c r="BF400" s="401">
        <v>0</v>
      </c>
      <c r="BG400" s="401">
        <v>0</v>
      </c>
      <c r="BH400" s="401">
        <v>0</v>
      </c>
      <c r="BI400" s="401">
        <v>0</v>
      </c>
      <c r="BJ400" s="401">
        <v>0</v>
      </c>
      <c r="BK400" s="401">
        <v>0</v>
      </c>
      <c r="BL400" s="401">
        <v>0</v>
      </c>
      <c r="BM400" s="401">
        <v>0</v>
      </c>
      <c r="BN400" s="401">
        <v>0</v>
      </c>
      <c r="BO400" s="401">
        <v>0</v>
      </c>
      <c r="BP400" s="401">
        <v>0</v>
      </c>
      <c r="BQ400" s="401">
        <v>0</v>
      </c>
      <c r="BR400" s="401">
        <v>0</v>
      </c>
      <c r="BS400" s="401">
        <v>0</v>
      </c>
      <c r="BT400" s="401">
        <v>0</v>
      </c>
      <c r="BU400" s="401">
        <v>0</v>
      </c>
      <c r="BV400" s="401">
        <v>0</v>
      </c>
      <c r="BW400" s="401">
        <v>0</v>
      </c>
      <c r="BX400" s="401">
        <v>0</v>
      </c>
      <c r="BY400" s="401">
        <v>0</v>
      </c>
      <c r="BZ400" s="401">
        <v>0</v>
      </c>
      <c r="CA400" s="401">
        <v>0</v>
      </c>
      <c r="CB400" s="401">
        <v>0</v>
      </c>
      <c r="CC400" s="401">
        <v>0</v>
      </c>
      <c r="CD400" s="401">
        <v>0</v>
      </c>
      <c r="CE400" s="401">
        <v>0</v>
      </c>
      <c r="CF400" s="401">
        <v>2700</v>
      </c>
      <c r="CG400" s="401">
        <v>0</v>
      </c>
      <c r="CH400" s="401">
        <v>0</v>
      </c>
      <c r="CI400" s="401">
        <v>0</v>
      </c>
      <c r="CJ400" s="401">
        <v>0</v>
      </c>
      <c r="CK400" s="401">
        <v>0</v>
      </c>
      <c r="CL400" s="401">
        <v>0</v>
      </c>
      <c r="CM400" s="401">
        <v>0</v>
      </c>
      <c r="CN400" s="401">
        <v>0</v>
      </c>
      <c r="CO400" s="401">
        <v>0</v>
      </c>
      <c r="CP400" s="401">
        <v>0</v>
      </c>
      <c r="CQ400" s="401">
        <v>0</v>
      </c>
      <c r="CR400" s="401">
        <v>0</v>
      </c>
      <c r="CS400" s="401">
        <v>0</v>
      </c>
      <c r="CT400" s="401">
        <v>0</v>
      </c>
      <c r="CU400" s="401">
        <v>0</v>
      </c>
      <c r="CV400" s="401">
        <v>0</v>
      </c>
      <c r="CW400" s="401">
        <v>0</v>
      </c>
      <c r="CX400" s="401">
        <v>22569</v>
      </c>
      <c r="CY400" s="401">
        <v>522</v>
      </c>
      <c r="CZ400" s="401">
        <v>0</v>
      </c>
      <c r="DA400" s="401">
        <v>2340</v>
      </c>
      <c r="DB400" s="401">
        <v>0</v>
      </c>
      <c r="DC400" s="401">
        <v>0</v>
      </c>
      <c r="DD400" s="401">
        <v>0</v>
      </c>
      <c r="DE400" s="401">
        <v>0</v>
      </c>
      <c r="DF400" s="401">
        <v>0</v>
      </c>
      <c r="DG400" s="401">
        <v>0</v>
      </c>
      <c r="DH400" s="401">
        <v>0</v>
      </c>
      <c r="DI400" s="401">
        <v>92</v>
      </c>
      <c r="DJ400" s="401">
        <v>750</v>
      </c>
      <c r="DK400" s="401">
        <v>0</v>
      </c>
      <c r="DL400" s="401">
        <v>0</v>
      </c>
      <c r="DM400" s="401">
        <v>0</v>
      </c>
      <c r="DN400" s="401">
        <v>0</v>
      </c>
      <c r="DO400" s="401">
        <v>0</v>
      </c>
      <c r="DP400" s="401">
        <v>0</v>
      </c>
      <c r="DQ400" s="401">
        <v>0</v>
      </c>
      <c r="DR400" s="401">
        <v>183304</v>
      </c>
      <c r="DS400" s="401">
        <v>10644</v>
      </c>
      <c r="DT400" s="401">
        <v>0</v>
      </c>
      <c r="DU400" s="401">
        <v>0</v>
      </c>
      <c r="DV400" s="401">
        <v>0</v>
      </c>
      <c r="DW400" s="401">
        <v>0</v>
      </c>
      <c r="DX400" s="401">
        <v>0</v>
      </c>
      <c r="DY400" s="401">
        <v>0</v>
      </c>
      <c r="DZ400" s="401">
        <v>0</v>
      </c>
      <c r="EA400" s="401">
        <v>0</v>
      </c>
      <c r="EB400" s="401">
        <v>0</v>
      </c>
      <c r="EC400" s="401">
        <v>88000</v>
      </c>
      <c r="ED400" s="401">
        <v>-99794</v>
      </c>
      <c r="EE400" s="401">
        <v>0</v>
      </c>
      <c r="EF400" s="401">
        <v>0</v>
      </c>
      <c r="EG400" s="401">
        <v>74610</v>
      </c>
      <c r="EH400" s="401">
        <v>0</v>
      </c>
      <c r="EI400" s="401">
        <v>84610</v>
      </c>
      <c r="EJ400" s="401">
        <v>0</v>
      </c>
    </row>
    <row r="401" spans="1:140" x14ac:dyDescent="0.35">
      <c r="A401" s="398" t="s">
        <v>2152</v>
      </c>
      <c r="B401" s="401">
        <v>0</v>
      </c>
      <c r="C401" s="401">
        <v>0</v>
      </c>
      <c r="D401" s="401">
        <v>0</v>
      </c>
      <c r="E401" s="401">
        <v>0</v>
      </c>
      <c r="F401" s="401">
        <v>0</v>
      </c>
      <c r="G401" s="401">
        <v>0</v>
      </c>
      <c r="H401" s="401">
        <v>0</v>
      </c>
      <c r="I401" s="401">
        <v>0</v>
      </c>
      <c r="J401" s="401">
        <v>0</v>
      </c>
      <c r="K401" s="401">
        <v>0</v>
      </c>
      <c r="L401" s="401">
        <v>0</v>
      </c>
      <c r="M401" s="401">
        <v>0</v>
      </c>
      <c r="N401" s="401">
        <v>0</v>
      </c>
      <c r="O401" s="401">
        <v>37919.447999999997</v>
      </c>
      <c r="P401" s="401">
        <v>0</v>
      </c>
      <c r="Q401" s="401">
        <v>0</v>
      </c>
      <c r="R401" s="401">
        <v>0</v>
      </c>
      <c r="S401" s="401">
        <v>0</v>
      </c>
      <c r="T401" s="401">
        <v>0</v>
      </c>
      <c r="U401" s="401">
        <v>2968</v>
      </c>
      <c r="V401" s="401">
        <v>0</v>
      </c>
      <c r="W401" s="401">
        <v>21048</v>
      </c>
      <c r="X401" s="401">
        <v>21301</v>
      </c>
      <c r="Y401" s="401">
        <v>0</v>
      </c>
      <c r="Z401" s="401">
        <v>0</v>
      </c>
      <c r="AA401" s="401">
        <v>0</v>
      </c>
      <c r="AB401" s="401">
        <v>0</v>
      </c>
      <c r="AC401" s="401">
        <v>0</v>
      </c>
      <c r="AD401" s="401">
        <v>0</v>
      </c>
      <c r="AE401" s="401">
        <v>0</v>
      </c>
      <c r="AF401" s="401">
        <v>0</v>
      </c>
      <c r="AG401" s="401">
        <v>0</v>
      </c>
      <c r="AH401" s="401">
        <v>0</v>
      </c>
      <c r="AI401" s="401">
        <v>0</v>
      </c>
      <c r="AJ401" s="401">
        <v>0</v>
      </c>
      <c r="AK401" s="401">
        <v>0</v>
      </c>
      <c r="AL401" s="401">
        <v>0</v>
      </c>
      <c r="AM401" s="401">
        <v>0</v>
      </c>
      <c r="AN401" s="401">
        <v>0</v>
      </c>
      <c r="AO401" s="401">
        <v>0</v>
      </c>
      <c r="AP401" s="401">
        <v>0</v>
      </c>
      <c r="AQ401" s="401">
        <v>0</v>
      </c>
      <c r="AR401" s="401">
        <v>1671</v>
      </c>
      <c r="AS401" s="401">
        <v>1337</v>
      </c>
      <c r="AT401" s="401">
        <v>0</v>
      </c>
      <c r="AU401" s="401">
        <v>0</v>
      </c>
      <c r="AV401" s="401">
        <v>0</v>
      </c>
      <c r="AW401" s="401">
        <v>0</v>
      </c>
      <c r="AX401" s="401">
        <v>0</v>
      </c>
      <c r="AY401" s="401">
        <v>366</v>
      </c>
      <c r="AZ401" s="401">
        <v>0</v>
      </c>
      <c r="BA401" s="401">
        <v>0</v>
      </c>
      <c r="BB401" s="401">
        <v>0</v>
      </c>
      <c r="BC401" s="401">
        <v>0</v>
      </c>
      <c r="BD401" s="401">
        <v>0</v>
      </c>
      <c r="BE401" s="401">
        <v>0</v>
      </c>
      <c r="BF401" s="401">
        <v>0</v>
      </c>
      <c r="BG401" s="401">
        <v>0</v>
      </c>
      <c r="BH401" s="401">
        <v>0</v>
      </c>
      <c r="BI401" s="401">
        <v>0</v>
      </c>
      <c r="BJ401" s="401">
        <v>0</v>
      </c>
      <c r="BK401" s="401">
        <v>0</v>
      </c>
      <c r="BL401" s="401">
        <v>0</v>
      </c>
      <c r="BM401" s="401">
        <v>0</v>
      </c>
      <c r="BN401" s="401">
        <v>0</v>
      </c>
      <c r="BO401" s="401">
        <v>0</v>
      </c>
      <c r="BP401" s="401">
        <v>0</v>
      </c>
      <c r="BQ401" s="401">
        <v>0</v>
      </c>
      <c r="BR401" s="401">
        <v>0</v>
      </c>
      <c r="BS401" s="401">
        <v>0</v>
      </c>
      <c r="BT401" s="401">
        <v>0</v>
      </c>
      <c r="BU401" s="401">
        <v>0</v>
      </c>
      <c r="BV401" s="401">
        <v>0</v>
      </c>
      <c r="BW401" s="401">
        <v>0</v>
      </c>
      <c r="BX401" s="401">
        <v>0</v>
      </c>
      <c r="BY401" s="401">
        <v>0</v>
      </c>
      <c r="BZ401" s="401">
        <v>0</v>
      </c>
      <c r="CA401" s="401">
        <v>0</v>
      </c>
      <c r="CB401" s="401">
        <v>0</v>
      </c>
      <c r="CC401" s="401">
        <v>0</v>
      </c>
      <c r="CD401" s="401">
        <v>0</v>
      </c>
      <c r="CE401" s="401">
        <v>0</v>
      </c>
      <c r="CF401" s="401">
        <v>0</v>
      </c>
      <c r="CG401" s="401">
        <v>0</v>
      </c>
      <c r="CH401" s="401">
        <v>0</v>
      </c>
      <c r="CI401" s="401">
        <v>0</v>
      </c>
      <c r="CJ401" s="401">
        <v>0</v>
      </c>
      <c r="CK401" s="401">
        <v>0</v>
      </c>
      <c r="CL401" s="401">
        <v>0</v>
      </c>
      <c r="CM401" s="401">
        <v>0</v>
      </c>
      <c r="CN401" s="401">
        <v>0</v>
      </c>
      <c r="CO401" s="401">
        <v>0</v>
      </c>
      <c r="CP401" s="401">
        <v>0</v>
      </c>
      <c r="CQ401" s="401">
        <v>0</v>
      </c>
      <c r="CR401" s="401">
        <v>0</v>
      </c>
      <c r="CS401" s="401">
        <v>0</v>
      </c>
      <c r="CT401" s="401">
        <v>1632</v>
      </c>
      <c r="CU401" s="401">
        <v>0</v>
      </c>
      <c r="CV401" s="401">
        <v>0</v>
      </c>
      <c r="CW401" s="401">
        <v>0</v>
      </c>
      <c r="CX401" s="401">
        <v>0</v>
      </c>
      <c r="CY401" s="401">
        <v>0</v>
      </c>
      <c r="CZ401" s="401">
        <v>0</v>
      </c>
      <c r="DA401" s="401">
        <v>0</v>
      </c>
      <c r="DB401" s="401">
        <v>0</v>
      </c>
      <c r="DC401" s="401">
        <v>0</v>
      </c>
      <c r="DD401" s="401">
        <v>0</v>
      </c>
      <c r="DE401" s="401">
        <v>0</v>
      </c>
      <c r="DF401" s="401">
        <v>0</v>
      </c>
      <c r="DG401" s="401">
        <v>0</v>
      </c>
      <c r="DH401" s="401">
        <v>0</v>
      </c>
      <c r="DI401" s="401">
        <v>0</v>
      </c>
      <c r="DJ401" s="401">
        <v>0</v>
      </c>
      <c r="DK401" s="401">
        <v>0</v>
      </c>
      <c r="DL401" s="401">
        <v>480</v>
      </c>
      <c r="DM401" s="401">
        <v>15150</v>
      </c>
      <c r="DN401" s="401">
        <v>0</v>
      </c>
      <c r="DO401" s="401">
        <v>0</v>
      </c>
      <c r="DP401" s="401">
        <v>0</v>
      </c>
      <c r="DQ401" s="401">
        <v>0</v>
      </c>
      <c r="DR401" s="401">
        <v>103872</v>
      </c>
      <c r="DS401" s="401">
        <v>0</v>
      </c>
      <c r="DT401" s="401">
        <v>0</v>
      </c>
      <c r="DU401" s="401">
        <v>0</v>
      </c>
      <c r="DV401" s="401">
        <v>0</v>
      </c>
      <c r="DW401" s="401">
        <v>0</v>
      </c>
      <c r="DX401" s="401">
        <v>0</v>
      </c>
      <c r="DY401" s="401">
        <v>0</v>
      </c>
      <c r="DZ401" s="401">
        <v>0</v>
      </c>
      <c r="EA401" s="401">
        <v>0</v>
      </c>
      <c r="EB401" s="401">
        <v>0</v>
      </c>
      <c r="EC401" s="401">
        <v>320000</v>
      </c>
      <c r="ED401" s="401">
        <v>-55000</v>
      </c>
      <c r="EE401" s="401">
        <v>0</v>
      </c>
      <c r="EF401" s="401">
        <v>0</v>
      </c>
      <c r="EG401" s="401">
        <v>40000</v>
      </c>
      <c r="EH401" s="401">
        <v>0</v>
      </c>
      <c r="EI401" s="401">
        <v>40000</v>
      </c>
      <c r="EJ401" s="401">
        <v>0</v>
      </c>
    </row>
    <row r="402" spans="1:140" x14ac:dyDescent="0.35">
      <c r="A402" s="398" t="s">
        <v>2230</v>
      </c>
      <c r="B402" s="401">
        <v>0</v>
      </c>
      <c r="C402" s="401">
        <v>0</v>
      </c>
      <c r="D402" s="401">
        <v>0</v>
      </c>
      <c r="E402" s="401">
        <v>0</v>
      </c>
      <c r="F402" s="401">
        <v>0</v>
      </c>
      <c r="G402" s="401">
        <v>0</v>
      </c>
      <c r="H402" s="401">
        <v>0</v>
      </c>
      <c r="I402" s="401">
        <v>0</v>
      </c>
      <c r="J402" s="401">
        <v>0</v>
      </c>
      <c r="K402" s="401">
        <v>0</v>
      </c>
      <c r="L402" s="401">
        <v>0</v>
      </c>
      <c r="M402" s="401">
        <v>0</v>
      </c>
      <c r="N402" s="401">
        <v>0</v>
      </c>
      <c r="O402" s="401">
        <v>0</v>
      </c>
      <c r="P402" s="401">
        <v>0</v>
      </c>
      <c r="Q402" s="401">
        <v>0</v>
      </c>
      <c r="R402" s="401">
        <v>0</v>
      </c>
      <c r="S402" s="401">
        <v>0</v>
      </c>
      <c r="T402" s="401">
        <v>0</v>
      </c>
      <c r="U402" s="401">
        <v>0</v>
      </c>
      <c r="V402" s="401">
        <v>0</v>
      </c>
      <c r="W402" s="401">
        <v>0</v>
      </c>
      <c r="X402" s="401">
        <v>0</v>
      </c>
      <c r="Y402" s="401">
        <v>0</v>
      </c>
      <c r="Z402" s="401">
        <v>0</v>
      </c>
      <c r="AA402" s="401">
        <v>0</v>
      </c>
      <c r="AB402" s="401">
        <v>0</v>
      </c>
      <c r="AC402" s="401">
        <v>0</v>
      </c>
      <c r="AD402" s="401">
        <v>0</v>
      </c>
      <c r="AE402" s="401">
        <v>0</v>
      </c>
      <c r="AF402" s="401">
        <v>0</v>
      </c>
      <c r="AG402" s="401">
        <v>0</v>
      </c>
      <c r="AH402" s="401">
        <v>0</v>
      </c>
      <c r="AI402" s="401">
        <v>0</v>
      </c>
      <c r="AJ402" s="401">
        <v>0</v>
      </c>
      <c r="AK402" s="401">
        <v>0</v>
      </c>
      <c r="AL402" s="401">
        <v>0</v>
      </c>
      <c r="AM402" s="401">
        <v>0</v>
      </c>
      <c r="AN402" s="401">
        <v>0</v>
      </c>
      <c r="AO402" s="401">
        <v>0</v>
      </c>
      <c r="AP402" s="401">
        <v>0</v>
      </c>
      <c r="AQ402" s="401">
        <v>0</v>
      </c>
      <c r="AR402" s="401">
        <v>0</v>
      </c>
      <c r="AS402" s="401">
        <v>0</v>
      </c>
      <c r="AT402" s="401">
        <v>0</v>
      </c>
      <c r="AU402" s="401">
        <v>0</v>
      </c>
      <c r="AV402" s="401">
        <v>0</v>
      </c>
      <c r="AW402" s="401">
        <v>0</v>
      </c>
      <c r="AX402" s="401">
        <v>0</v>
      </c>
      <c r="AY402" s="401">
        <v>0</v>
      </c>
      <c r="AZ402" s="401">
        <v>0</v>
      </c>
      <c r="BA402" s="401">
        <v>0</v>
      </c>
      <c r="BB402" s="401">
        <v>0</v>
      </c>
      <c r="BC402" s="401">
        <v>0</v>
      </c>
      <c r="BD402" s="401">
        <v>0</v>
      </c>
      <c r="BE402" s="401">
        <v>0</v>
      </c>
      <c r="BF402" s="401">
        <v>0</v>
      </c>
      <c r="BG402" s="401">
        <v>0</v>
      </c>
      <c r="BH402" s="401">
        <v>0</v>
      </c>
      <c r="BI402" s="401">
        <v>0</v>
      </c>
      <c r="BJ402" s="401">
        <v>0</v>
      </c>
      <c r="BK402" s="401">
        <v>0</v>
      </c>
      <c r="BL402" s="401">
        <v>0</v>
      </c>
      <c r="BM402" s="401">
        <v>0</v>
      </c>
      <c r="BN402" s="401">
        <v>0</v>
      </c>
      <c r="BO402" s="401">
        <v>0</v>
      </c>
      <c r="BP402" s="401">
        <v>0</v>
      </c>
      <c r="BQ402" s="401">
        <v>0</v>
      </c>
      <c r="BR402" s="401">
        <v>0</v>
      </c>
      <c r="BS402" s="401">
        <v>0</v>
      </c>
      <c r="BT402" s="401">
        <v>0</v>
      </c>
      <c r="BU402" s="401">
        <v>0</v>
      </c>
      <c r="BV402" s="401">
        <v>0</v>
      </c>
      <c r="BW402" s="401">
        <v>0</v>
      </c>
      <c r="BX402" s="401">
        <v>0</v>
      </c>
      <c r="BY402" s="401">
        <v>0</v>
      </c>
      <c r="BZ402" s="401">
        <v>0</v>
      </c>
      <c r="CA402" s="401">
        <v>0</v>
      </c>
      <c r="CB402" s="401">
        <v>0</v>
      </c>
      <c r="CC402" s="401">
        <v>0</v>
      </c>
      <c r="CD402" s="401">
        <v>0</v>
      </c>
      <c r="CE402" s="401">
        <v>0</v>
      </c>
      <c r="CF402" s="401">
        <v>0</v>
      </c>
      <c r="CG402" s="401">
        <v>0</v>
      </c>
      <c r="CH402" s="401">
        <v>0</v>
      </c>
      <c r="CI402" s="401">
        <v>0</v>
      </c>
      <c r="CJ402" s="401">
        <v>0</v>
      </c>
      <c r="CK402" s="401">
        <v>0</v>
      </c>
      <c r="CL402" s="401">
        <v>0</v>
      </c>
      <c r="CM402" s="401">
        <v>0</v>
      </c>
      <c r="CN402" s="401">
        <v>0</v>
      </c>
      <c r="CO402" s="401">
        <v>0</v>
      </c>
      <c r="CP402" s="401">
        <v>0</v>
      </c>
      <c r="CQ402" s="401">
        <v>0</v>
      </c>
      <c r="CR402" s="401">
        <v>0</v>
      </c>
      <c r="CS402" s="401">
        <v>0</v>
      </c>
      <c r="CT402" s="401">
        <v>0</v>
      </c>
      <c r="CU402" s="401">
        <v>0</v>
      </c>
      <c r="CV402" s="401">
        <v>0</v>
      </c>
      <c r="CW402" s="401">
        <v>0</v>
      </c>
      <c r="CX402" s="401">
        <v>0</v>
      </c>
      <c r="CY402" s="401">
        <v>0</v>
      </c>
      <c r="CZ402" s="401">
        <v>0</v>
      </c>
      <c r="DA402" s="401">
        <v>0</v>
      </c>
      <c r="DB402" s="401">
        <v>0</v>
      </c>
      <c r="DC402" s="401">
        <v>13324</v>
      </c>
      <c r="DD402" s="401">
        <v>0</v>
      </c>
      <c r="DE402" s="401">
        <v>0</v>
      </c>
      <c r="DF402" s="401">
        <v>8178</v>
      </c>
      <c r="DG402" s="401">
        <v>0</v>
      </c>
      <c r="DH402" s="401">
        <v>0</v>
      </c>
      <c r="DI402" s="401">
        <v>0</v>
      </c>
      <c r="DJ402" s="401">
        <v>0</v>
      </c>
      <c r="DK402" s="401">
        <v>0</v>
      </c>
      <c r="DL402" s="401">
        <v>0</v>
      </c>
      <c r="DM402" s="401">
        <v>0</v>
      </c>
      <c r="DN402" s="401">
        <v>0</v>
      </c>
      <c r="DO402" s="401">
        <v>0</v>
      </c>
      <c r="DP402" s="401">
        <v>0</v>
      </c>
      <c r="DQ402" s="401">
        <v>0</v>
      </c>
      <c r="DR402" s="401">
        <v>0</v>
      </c>
      <c r="DS402" s="401">
        <v>525</v>
      </c>
      <c r="DT402" s="401">
        <v>9468</v>
      </c>
      <c r="DU402" s="401">
        <v>11509</v>
      </c>
      <c r="DV402" s="401">
        <v>0</v>
      </c>
      <c r="DW402" s="401">
        <v>42215</v>
      </c>
      <c r="DX402" s="401">
        <v>9520</v>
      </c>
      <c r="DY402" s="401">
        <v>29870</v>
      </c>
      <c r="DZ402" s="401">
        <v>9436</v>
      </c>
      <c r="EA402" s="401">
        <v>697</v>
      </c>
      <c r="EB402" s="401">
        <v>-421</v>
      </c>
      <c r="EC402" s="401">
        <v>17335</v>
      </c>
      <c r="ED402" s="401">
        <v>0</v>
      </c>
      <c r="EE402" s="401">
        <v>30567</v>
      </c>
      <c r="EF402" s="401">
        <v>9015</v>
      </c>
      <c r="EG402" s="401">
        <v>32068</v>
      </c>
      <c r="EH402" s="401">
        <v>9016</v>
      </c>
      <c r="EI402" s="401">
        <v>36068</v>
      </c>
      <c r="EJ402" s="401">
        <v>9016</v>
      </c>
    </row>
    <row r="403" spans="1:140" x14ac:dyDescent="0.35">
      <c r="A403" s="398" t="s">
        <v>1325</v>
      </c>
      <c r="B403" s="401">
        <v>0</v>
      </c>
      <c r="C403" s="401">
        <v>0</v>
      </c>
      <c r="D403" s="401">
        <v>0</v>
      </c>
      <c r="E403" s="401">
        <v>0</v>
      </c>
      <c r="F403" s="401">
        <v>0</v>
      </c>
      <c r="G403" s="401">
        <v>0</v>
      </c>
      <c r="H403" s="401">
        <v>0</v>
      </c>
      <c r="I403" s="401">
        <v>0</v>
      </c>
      <c r="J403" s="401">
        <v>0</v>
      </c>
      <c r="K403" s="401">
        <v>0</v>
      </c>
      <c r="L403" s="401">
        <v>3170</v>
      </c>
      <c r="M403" s="401">
        <v>0</v>
      </c>
      <c r="N403" s="401">
        <v>0</v>
      </c>
      <c r="O403" s="401">
        <v>3170</v>
      </c>
      <c r="P403" s="401">
        <v>0</v>
      </c>
      <c r="Q403" s="401">
        <v>0</v>
      </c>
      <c r="R403" s="401">
        <v>0</v>
      </c>
      <c r="S403" s="401">
        <v>0</v>
      </c>
      <c r="T403" s="401">
        <v>0</v>
      </c>
      <c r="U403" s="401">
        <v>0</v>
      </c>
      <c r="V403" s="401">
        <v>0</v>
      </c>
      <c r="W403" s="401">
        <v>0</v>
      </c>
      <c r="X403" s="401">
        <v>0</v>
      </c>
      <c r="Y403" s="401">
        <v>0</v>
      </c>
      <c r="Z403" s="401">
        <v>0</v>
      </c>
      <c r="AA403" s="401">
        <v>0</v>
      </c>
      <c r="AB403" s="401">
        <v>0</v>
      </c>
      <c r="AC403" s="401">
        <v>0</v>
      </c>
      <c r="AD403" s="401">
        <v>0</v>
      </c>
      <c r="AE403" s="401">
        <v>0</v>
      </c>
      <c r="AF403" s="401">
        <v>0</v>
      </c>
      <c r="AG403" s="401">
        <v>0</v>
      </c>
      <c r="AH403" s="401">
        <v>0</v>
      </c>
      <c r="AI403" s="401">
        <v>0</v>
      </c>
      <c r="AJ403" s="401">
        <v>0</v>
      </c>
      <c r="AK403" s="401">
        <v>0</v>
      </c>
      <c r="AL403" s="401">
        <v>0</v>
      </c>
      <c r="AM403" s="401">
        <v>0</v>
      </c>
      <c r="AN403" s="401">
        <v>0</v>
      </c>
      <c r="AO403" s="401">
        <v>0</v>
      </c>
      <c r="AP403" s="401">
        <v>0</v>
      </c>
      <c r="AQ403" s="401">
        <v>0</v>
      </c>
      <c r="AR403" s="401">
        <v>0</v>
      </c>
      <c r="AS403" s="401">
        <v>3170</v>
      </c>
      <c r="AT403" s="401">
        <v>0</v>
      </c>
      <c r="AU403" s="401">
        <v>0</v>
      </c>
      <c r="AV403" s="401">
        <v>3170</v>
      </c>
      <c r="AW403" s="401">
        <v>0</v>
      </c>
      <c r="AX403" s="401">
        <v>0</v>
      </c>
      <c r="AY403" s="401">
        <v>0</v>
      </c>
      <c r="AZ403" s="401">
        <v>0</v>
      </c>
      <c r="BA403" s="401">
        <v>0</v>
      </c>
      <c r="BB403" s="401">
        <v>0</v>
      </c>
      <c r="BC403" s="401">
        <v>0</v>
      </c>
      <c r="BD403" s="401">
        <v>0</v>
      </c>
      <c r="BE403" s="401">
        <v>0</v>
      </c>
      <c r="BF403" s="401">
        <v>0</v>
      </c>
      <c r="BG403" s="401">
        <v>0</v>
      </c>
      <c r="BH403" s="401">
        <v>0</v>
      </c>
      <c r="BI403" s="401">
        <v>0</v>
      </c>
      <c r="BJ403" s="401">
        <v>0</v>
      </c>
      <c r="BK403" s="401">
        <v>0</v>
      </c>
      <c r="BL403" s="401">
        <v>0</v>
      </c>
      <c r="BM403" s="401">
        <v>0</v>
      </c>
      <c r="BN403" s="401">
        <v>0</v>
      </c>
      <c r="BO403" s="401">
        <v>0</v>
      </c>
      <c r="BP403" s="401">
        <v>0</v>
      </c>
      <c r="BQ403" s="401">
        <v>0</v>
      </c>
      <c r="BR403" s="401">
        <v>0</v>
      </c>
      <c r="BS403" s="401">
        <v>0</v>
      </c>
      <c r="BT403" s="401">
        <v>0</v>
      </c>
      <c r="BU403" s="401">
        <v>0</v>
      </c>
      <c r="BV403" s="401">
        <v>0</v>
      </c>
      <c r="BW403" s="401">
        <v>0</v>
      </c>
      <c r="BX403" s="401">
        <v>0</v>
      </c>
      <c r="BY403" s="401">
        <v>0</v>
      </c>
      <c r="BZ403" s="401">
        <v>0</v>
      </c>
      <c r="CA403" s="401">
        <v>0</v>
      </c>
      <c r="CB403" s="401">
        <v>0</v>
      </c>
      <c r="CC403" s="401">
        <v>0</v>
      </c>
      <c r="CD403" s="401">
        <v>0</v>
      </c>
      <c r="CE403" s="401">
        <v>0</v>
      </c>
      <c r="CF403" s="401">
        <v>0</v>
      </c>
      <c r="CG403" s="401">
        <v>0</v>
      </c>
      <c r="CH403" s="401">
        <v>0</v>
      </c>
      <c r="CI403" s="401">
        <v>0</v>
      </c>
      <c r="CJ403" s="401">
        <v>0</v>
      </c>
      <c r="CK403" s="401">
        <v>0</v>
      </c>
      <c r="CL403" s="401">
        <v>0</v>
      </c>
      <c r="CM403" s="401">
        <v>0</v>
      </c>
      <c r="CN403" s="401">
        <v>0</v>
      </c>
      <c r="CO403" s="401">
        <v>0</v>
      </c>
      <c r="CP403" s="401">
        <v>0</v>
      </c>
      <c r="CQ403" s="401">
        <v>0</v>
      </c>
      <c r="CR403" s="401">
        <v>0</v>
      </c>
      <c r="CS403" s="401">
        <v>0</v>
      </c>
      <c r="CT403" s="401">
        <v>0</v>
      </c>
      <c r="CU403" s="401">
        <v>3170</v>
      </c>
      <c r="CV403" s="401">
        <v>0</v>
      </c>
      <c r="CW403" s="401">
        <v>0</v>
      </c>
      <c r="CX403" s="401">
        <v>0</v>
      </c>
      <c r="CY403" s="401">
        <v>0</v>
      </c>
      <c r="CZ403" s="401">
        <v>0</v>
      </c>
      <c r="DA403" s="401">
        <v>0</v>
      </c>
      <c r="DB403" s="401">
        <v>0</v>
      </c>
      <c r="DC403" s="401">
        <v>0</v>
      </c>
      <c r="DD403" s="401">
        <v>0</v>
      </c>
      <c r="DE403" s="401">
        <v>0</v>
      </c>
      <c r="DF403" s="401">
        <v>0</v>
      </c>
      <c r="DG403" s="401">
        <v>0</v>
      </c>
      <c r="DH403" s="401">
        <v>0</v>
      </c>
      <c r="DI403" s="401">
        <v>0</v>
      </c>
      <c r="DJ403" s="401">
        <v>0</v>
      </c>
      <c r="DK403" s="401">
        <v>0</v>
      </c>
      <c r="DL403" s="401">
        <v>0</v>
      </c>
      <c r="DM403" s="401">
        <v>11550</v>
      </c>
      <c r="DN403" s="401">
        <v>0</v>
      </c>
      <c r="DO403" s="401">
        <v>0</v>
      </c>
      <c r="DP403" s="401">
        <v>0</v>
      </c>
      <c r="DQ403" s="401">
        <v>0</v>
      </c>
      <c r="DR403" s="401">
        <v>27400</v>
      </c>
      <c r="DS403" s="401">
        <v>0</v>
      </c>
      <c r="DT403" s="401">
        <v>0</v>
      </c>
      <c r="DU403" s="401">
        <v>0</v>
      </c>
      <c r="DV403" s="401">
        <v>0</v>
      </c>
      <c r="DW403" s="401">
        <v>27400</v>
      </c>
      <c r="DX403" s="401">
        <v>0</v>
      </c>
      <c r="DY403" s="401">
        <v>0</v>
      </c>
      <c r="DZ403" s="401">
        <v>0</v>
      </c>
      <c r="EA403" s="401">
        <v>0</v>
      </c>
      <c r="EB403" s="401">
        <v>0</v>
      </c>
      <c r="EC403" s="401">
        <v>0</v>
      </c>
      <c r="ED403" s="401">
        <v>0</v>
      </c>
      <c r="EE403" s="401">
        <v>0</v>
      </c>
      <c r="EF403" s="401">
        <v>0</v>
      </c>
      <c r="EG403" s="401">
        <v>0</v>
      </c>
      <c r="EH403" s="401">
        <v>0</v>
      </c>
      <c r="EI403" s="401">
        <v>0</v>
      </c>
      <c r="EJ403" s="401">
        <v>0</v>
      </c>
    </row>
    <row r="404" spans="1:140" x14ac:dyDescent="0.35">
      <c r="A404" s="398" t="s">
        <v>1708</v>
      </c>
      <c r="B404" s="401">
        <v>0</v>
      </c>
      <c r="C404" s="401">
        <v>0</v>
      </c>
      <c r="D404" s="401">
        <v>0</v>
      </c>
      <c r="E404" s="401">
        <v>0</v>
      </c>
      <c r="F404" s="401">
        <v>0</v>
      </c>
      <c r="G404" s="401">
        <v>0</v>
      </c>
      <c r="H404" s="401">
        <v>0</v>
      </c>
      <c r="I404" s="401">
        <v>0</v>
      </c>
      <c r="J404" s="401">
        <v>0</v>
      </c>
      <c r="K404" s="401">
        <v>0</v>
      </c>
      <c r="L404" s="401">
        <v>0</v>
      </c>
      <c r="M404" s="401">
        <v>0</v>
      </c>
      <c r="N404" s="401">
        <v>0</v>
      </c>
      <c r="O404" s="401">
        <v>74586</v>
      </c>
      <c r="P404" s="401">
        <v>0</v>
      </c>
      <c r="Q404" s="401">
        <v>0</v>
      </c>
      <c r="R404" s="401">
        <v>0</v>
      </c>
      <c r="S404" s="401">
        <v>0</v>
      </c>
      <c r="T404" s="401">
        <v>0</v>
      </c>
      <c r="U404" s="401">
        <v>40467</v>
      </c>
      <c r="V404" s="401">
        <v>0</v>
      </c>
      <c r="W404" s="401">
        <v>100539</v>
      </c>
      <c r="X404" s="401">
        <v>87120</v>
      </c>
      <c r="Y404" s="401">
        <v>0</v>
      </c>
      <c r="Z404" s="401">
        <v>0</v>
      </c>
      <c r="AA404" s="401">
        <v>0</v>
      </c>
      <c r="AB404" s="401">
        <v>0</v>
      </c>
      <c r="AC404" s="401">
        <v>0</v>
      </c>
      <c r="AD404" s="401">
        <v>0</v>
      </c>
      <c r="AE404" s="401">
        <v>0</v>
      </c>
      <c r="AF404" s="401">
        <v>100</v>
      </c>
      <c r="AG404" s="401">
        <v>0</v>
      </c>
      <c r="AH404" s="401">
        <v>0</v>
      </c>
      <c r="AI404" s="401">
        <v>0</v>
      </c>
      <c r="AJ404" s="401">
        <v>0</v>
      </c>
      <c r="AK404" s="401">
        <v>0</v>
      </c>
      <c r="AL404" s="401">
        <v>0</v>
      </c>
      <c r="AM404" s="401">
        <v>0</v>
      </c>
      <c r="AN404" s="401">
        <v>0</v>
      </c>
      <c r="AO404" s="401">
        <v>0</v>
      </c>
      <c r="AP404" s="401">
        <v>0</v>
      </c>
      <c r="AQ404" s="401">
        <v>0</v>
      </c>
      <c r="AR404" s="401">
        <v>0</v>
      </c>
      <c r="AS404" s="401">
        <v>0</v>
      </c>
      <c r="AT404" s="401">
        <v>0</v>
      </c>
      <c r="AU404" s="401">
        <v>0</v>
      </c>
      <c r="AV404" s="401">
        <v>0</v>
      </c>
      <c r="AW404" s="401">
        <v>0</v>
      </c>
      <c r="AX404" s="401">
        <v>0</v>
      </c>
      <c r="AY404" s="401">
        <v>0</v>
      </c>
      <c r="AZ404" s="401">
        <v>0</v>
      </c>
      <c r="BA404" s="401">
        <v>0</v>
      </c>
      <c r="BB404" s="401">
        <v>0</v>
      </c>
      <c r="BC404" s="401">
        <v>0</v>
      </c>
      <c r="BD404" s="401">
        <v>0</v>
      </c>
      <c r="BE404" s="401">
        <v>0</v>
      </c>
      <c r="BF404" s="401">
        <v>0</v>
      </c>
      <c r="BG404" s="401">
        <v>0</v>
      </c>
      <c r="BH404" s="401">
        <v>0</v>
      </c>
      <c r="BI404" s="401">
        <v>0</v>
      </c>
      <c r="BJ404" s="401">
        <v>0</v>
      </c>
      <c r="BK404" s="401">
        <v>0</v>
      </c>
      <c r="BL404" s="401">
        <v>0</v>
      </c>
      <c r="BM404" s="401">
        <v>0</v>
      </c>
      <c r="BN404" s="401">
        <v>0</v>
      </c>
      <c r="BO404" s="401">
        <v>0</v>
      </c>
      <c r="BP404" s="401">
        <v>0</v>
      </c>
      <c r="BQ404" s="401">
        <v>0</v>
      </c>
      <c r="BR404" s="401">
        <v>0</v>
      </c>
      <c r="BS404" s="401">
        <v>0</v>
      </c>
      <c r="BT404" s="401">
        <v>0</v>
      </c>
      <c r="BU404" s="401">
        <v>0</v>
      </c>
      <c r="BV404" s="401">
        <v>0</v>
      </c>
      <c r="BW404" s="401">
        <v>0</v>
      </c>
      <c r="BX404" s="401">
        <v>0</v>
      </c>
      <c r="BY404" s="401">
        <v>0</v>
      </c>
      <c r="BZ404" s="401">
        <v>0</v>
      </c>
      <c r="CA404" s="401">
        <v>0</v>
      </c>
      <c r="CB404" s="401">
        <v>0</v>
      </c>
      <c r="CC404" s="401">
        <v>0</v>
      </c>
      <c r="CD404" s="401">
        <v>0</v>
      </c>
      <c r="CE404" s="401">
        <v>0</v>
      </c>
      <c r="CF404" s="401">
        <v>0</v>
      </c>
      <c r="CG404" s="401">
        <v>0</v>
      </c>
      <c r="CH404" s="401">
        <v>0</v>
      </c>
      <c r="CI404" s="401">
        <v>0</v>
      </c>
      <c r="CJ404" s="401">
        <v>0</v>
      </c>
      <c r="CK404" s="401">
        <v>0</v>
      </c>
      <c r="CL404" s="401">
        <v>0</v>
      </c>
      <c r="CM404" s="401">
        <v>0</v>
      </c>
      <c r="CN404" s="401">
        <v>0</v>
      </c>
      <c r="CO404" s="401">
        <v>0</v>
      </c>
      <c r="CP404" s="401">
        <v>0</v>
      </c>
      <c r="CQ404" s="401">
        <v>0</v>
      </c>
      <c r="CR404" s="401">
        <v>0</v>
      </c>
      <c r="CS404" s="401">
        <v>0</v>
      </c>
      <c r="CT404" s="401">
        <v>0</v>
      </c>
      <c r="CU404" s="401">
        <v>0</v>
      </c>
      <c r="CV404" s="401">
        <v>0</v>
      </c>
      <c r="CW404" s="401">
        <v>0</v>
      </c>
      <c r="CX404" s="401">
        <v>0</v>
      </c>
      <c r="CY404" s="401">
        <v>0</v>
      </c>
      <c r="CZ404" s="401">
        <v>0</v>
      </c>
      <c r="DA404" s="401">
        <v>0</v>
      </c>
      <c r="DB404" s="401">
        <v>0</v>
      </c>
      <c r="DC404" s="401">
        <v>0</v>
      </c>
      <c r="DD404" s="401">
        <v>0</v>
      </c>
      <c r="DE404" s="401">
        <v>0</v>
      </c>
      <c r="DF404" s="401">
        <v>0</v>
      </c>
      <c r="DG404" s="401">
        <v>0</v>
      </c>
      <c r="DH404" s="401">
        <v>0</v>
      </c>
      <c r="DI404" s="401">
        <v>0</v>
      </c>
      <c r="DJ404" s="401">
        <v>0</v>
      </c>
      <c r="DK404" s="401">
        <v>0</v>
      </c>
      <c r="DL404" s="401">
        <v>0</v>
      </c>
      <c r="DM404" s="401">
        <v>59781</v>
      </c>
      <c r="DN404" s="401">
        <v>0</v>
      </c>
      <c r="DO404" s="401">
        <v>0</v>
      </c>
      <c r="DP404" s="401">
        <v>0</v>
      </c>
      <c r="DQ404" s="401">
        <v>0</v>
      </c>
      <c r="DR404" s="401">
        <v>309006</v>
      </c>
      <c r="DS404" s="401">
        <v>0</v>
      </c>
      <c r="DT404" s="401">
        <v>3587</v>
      </c>
      <c r="DU404" s="401">
        <v>50000</v>
      </c>
      <c r="DV404" s="401">
        <v>0</v>
      </c>
      <c r="DW404" s="401">
        <v>227123</v>
      </c>
      <c r="DX404" s="401">
        <v>46430</v>
      </c>
      <c r="DY404" s="401">
        <v>198000</v>
      </c>
      <c r="DZ404" s="401">
        <v>29334</v>
      </c>
      <c r="EA404" s="401">
        <v>0</v>
      </c>
      <c r="EB404" s="401">
        <v>0</v>
      </c>
      <c r="EC404" s="401">
        <v>0</v>
      </c>
      <c r="ED404" s="401">
        <v>0</v>
      </c>
      <c r="EE404" s="401">
        <v>198000</v>
      </c>
      <c r="EF404" s="401">
        <v>29334</v>
      </c>
      <c r="EG404" s="401">
        <v>255000</v>
      </c>
      <c r="EH404" s="401">
        <v>50000</v>
      </c>
      <c r="EI404" s="401">
        <v>260000</v>
      </c>
      <c r="EJ404" s="401">
        <v>50000</v>
      </c>
    </row>
    <row r="405" spans="1:140" x14ac:dyDescent="0.35">
      <c r="A405" s="398" t="s">
        <v>1274</v>
      </c>
      <c r="B405" s="401" t="s">
        <v>2390</v>
      </c>
      <c r="C405" s="401" t="s">
        <v>2390</v>
      </c>
      <c r="D405" s="401" t="s">
        <v>2390</v>
      </c>
      <c r="E405" s="401" t="s">
        <v>2390</v>
      </c>
      <c r="F405" s="401" t="s">
        <v>2390</v>
      </c>
      <c r="G405" s="401" t="s">
        <v>2390</v>
      </c>
      <c r="H405" s="401" t="s">
        <v>2390</v>
      </c>
      <c r="I405" s="401" t="s">
        <v>2390</v>
      </c>
      <c r="J405" s="401" t="s">
        <v>2390</v>
      </c>
      <c r="K405" s="401" t="s">
        <v>2390</v>
      </c>
      <c r="L405" s="401" t="s">
        <v>2390</v>
      </c>
      <c r="M405" s="401" t="s">
        <v>2390</v>
      </c>
      <c r="N405" s="401" t="s">
        <v>2390</v>
      </c>
      <c r="O405" s="401" t="s">
        <v>2390</v>
      </c>
      <c r="P405" s="401" t="s">
        <v>2390</v>
      </c>
      <c r="Q405" s="401" t="s">
        <v>2390</v>
      </c>
      <c r="R405" s="401" t="s">
        <v>2390</v>
      </c>
      <c r="S405" s="401" t="s">
        <v>2390</v>
      </c>
      <c r="T405" s="401" t="s">
        <v>2390</v>
      </c>
      <c r="U405" s="401" t="s">
        <v>2390</v>
      </c>
      <c r="V405" s="401" t="s">
        <v>2390</v>
      </c>
      <c r="W405" s="401" t="s">
        <v>2390</v>
      </c>
      <c r="X405" s="401" t="s">
        <v>2390</v>
      </c>
      <c r="Y405" s="401" t="s">
        <v>2390</v>
      </c>
      <c r="Z405" s="401" t="s">
        <v>2390</v>
      </c>
      <c r="AA405" s="401" t="s">
        <v>2390</v>
      </c>
      <c r="AB405" s="401" t="s">
        <v>2390</v>
      </c>
      <c r="AC405" s="401" t="s">
        <v>2390</v>
      </c>
      <c r="AD405" s="401" t="s">
        <v>2390</v>
      </c>
      <c r="AE405" s="401" t="s">
        <v>2390</v>
      </c>
      <c r="AF405" s="401" t="s">
        <v>2390</v>
      </c>
      <c r="AG405" s="401" t="s">
        <v>2390</v>
      </c>
      <c r="AH405" s="401" t="s">
        <v>2390</v>
      </c>
      <c r="AI405" s="401" t="s">
        <v>2390</v>
      </c>
      <c r="AJ405" s="401" t="s">
        <v>2390</v>
      </c>
      <c r="AK405" s="401" t="s">
        <v>2390</v>
      </c>
      <c r="AL405" s="401" t="s">
        <v>2390</v>
      </c>
      <c r="AM405" s="401" t="s">
        <v>2390</v>
      </c>
      <c r="AN405" s="401" t="s">
        <v>2390</v>
      </c>
      <c r="AO405" s="401" t="s">
        <v>2390</v>
      </c>
      <c r="AP405" s="401" t="s">
        <v>2390</v>
      </c>
      <c r="AQ405" s="401" t="s">
        <v>2390</v>
      </c>
      <c r="AR405" s="401" t="s">
        <v>2390</v>
      </c>
      <c r="AS405" s="401" t="s">
        <v>2390</v>
      </c>
      <c r="AT405" s="401" t="s">
        <v>2390</v>
      </c>
      <c r="AU405" s="401" t="s">
        <v>2390</v>
      </c>
      <c r="AV405" s="401" t="s">
        <v>2390</v>
      </c>
      <c r="AW405" s="401" t="s">
        <v>2390</v>
      </c>
      <c r="AX405" s="401" t="s">
        <v>2390</v>
      </c>
      <c r="AY405" s="401" t="s">
        <v>2390</v>
      </c>
      <c r="AZ405" s="401" t="s">
        <v>2390</v>
      </c>
      <c r="BA405" s="401" t="s">
        <v>2390</v>
      </c>
      <c r="BB405" s="401" t="s">
        <v>2390</v>
      </c>
      <c r="BC405" s="401" t="s">
        <v>2390</v>
      </c>
      <c r="BD405" s="401" t="s">
        <v>2390</v>
      </c>
      <c r="BE405" s="401" t="s">
        <v>2390</v>
      </c>
      <c r="BF405" s="401" t="s">
        <v>2390</v>
      </c>
      <c r="BG405" s="401" t="s">
        <v>2390</v>
      </c>
      <c r="BH405" s="401" t="s">
        <v>2390</v>
      </c>
      <c r="BI405" s="401" t="s">
        <v>2390</v>
      </c>
      <c r="BJ405" s="401" t="s">
        <v>2390</v>
      </c>
      <c r="BK405" s="401" t="s">
        <v>2390</v>
      </c>
      <c r="BL405" s="401" t="s">
        <v>2390</v>
      </c>
      <c r="BM405" s="401" t="s">
        <v>2390</v>
      </c>
      <c r="BN405" s="401" t="s">
        <v>2390</v>
      </c>
      <c r="BO405" s="401" t="s">
        <v>2390</v>
      </c>
      <c r="BP405" s="401" t="s">
        <v>2390</v>
      </c>
      <c r="BQ405" s="401" t="s">
        <v>2390</v>
      </c>
      <c r="BR405" s="401" t="s">
        <v>2390</v>
      </c>
      <c r="BS405" s="401" t="s">
        <v>2390</v>
      </c>
      <c r="BT405" s="401" t="s">
        <v>2390</v>
      </c>
      <c r="BU405" s="401" t="s">
        <v>2390</v>
      </c>
      <c r="BV405" s="401" t="s">
        <v>2390</v>
      </c>
      <c r="BW405" s="401" t="s">
        <v>2390</v>
      </c>
      <c r="BX405" s="401" t="s">
        <v>2390</v>
      </c>
      <c r="BY405" s="401" t="s">
        <v>2390</v>
      </c>
      <c r="BZ405" s="401" t="s">
        <v>2390</v>
      </c>
      <c r="CA405" s="401" t="s">
        <v>2390</v>
      </c>
      <c r="CB405" s="401" t="s">
        <v>2390</v>
      </c>
      <c r="CC405" s="401" t="s">
        <v>2390</v>
      </c>
      <c r="CD405" s="401" t="s">
        <v>2390</v>
      </c>
      <c r="CE405" s="401" t="s">
        <v>2390</v>
      </c>
      <c r="CF405" s="401" t="s">
        <v>2390</v>
      </c>
      <c r="CG405" s="401" t="s">
        <v>2390</v>
      </c>
      <c r="CH405" s="401" t="s">
        <v>2390</v>
      </c>
      <c r="CI405" s="401" t="s">
        <v>2390</v>
      </c>
      <c r="CJ405" s="401" t="s">
        <v>2390</v>
      </c>
      <c r="CK405" s="401" t="s">
        <v>2390</v>
      </c>
      <c r="CL405" s="401" t="s">
        <v>2390</v>
      </c>
      <c r="CM405" s="401" t="s">
        <v>2390</v>
      </c>
      <c r="CN405" s="401" t="s">
        <v>2390</v>
      </c>
      <c r="CO405" s="401" t="s">
        <v>2390</v>
      </c>
      <c r="CP405" s="401" t="s">
        <v>2390</v>
      </c>
      <c r="CQ405" s="401" t="s">
        <v>2390</v>
      </c>
      <c r="CR405" s="401" t="s">
        <v>2390</v>
      </c>
      <c r="CS405" s="401" t="s">
        <v>2390</v>
      </c>
      <c r="CT405" s="401" t="s">
        <v>2390</v>
      </c>
      <c r="CU405" s="401" t="s">
        <v>2390</v>
      </c>
      <c r="CV405" s="401" t="s">
        <v>2390</v>
      </c>
      <c r="CW405" s="401" t="s">
        <v>2390</v>
      </c>
      <c r="CX405" s="401" t="s">
        <v>2390</v>
      </c>
      <c r="CY405" s="401" t="s">
        <v>2390</v>
      </c>
      <c r="CZ405" s="401" t="s">
        <v>2390</v>
      </c>
      <c r="DA405" s="401" t="s">
        <v>2390</v>
      </c>
      <c r="DB405" s="401" t="s">
        <v>2390</v>
      </c>
      <c r="DC405" s="401" t="s">
        <v>2390</v>
      </c>
      <c r="DD405" s="401" t="s">
        <v>2390</v>
      </c>
      <c r="DE405" s="401" t="s">
        <v>2390</v>
      </c>
      <c r="DF405" s="401" t="s">
        <v>2390</v>
      </c>
      <c r="DG405" s="401" t="s">
        <v>2390</v>
      </c>
      <c r="DH405" s="401" t="s">
        <v>2390</v>
      </c>
      <c r="DI405" s="401" t="s">
        <v>2390</v>
      </c>
      <c r="DJ405" s="401" t="s">
        <v>2390</v>
      </c>
      <c r="DK405" s="401" t="s">
        <v>2390</v>
      </c>
      <c r="DL405" s="401" t="s">
        <v>2390</v>
      </c>
      <c r="DM405" s="401" t="s">
        <v>2390</v>
      </c>
      <c r="DN405" s="401" t="s">
        <v>2390</v>
      </c>
      <c r="DO405" s="401" t="s">
        <v>2390</v>
      </c>
      <c r="DP405" s="401" t="s">
        <v>2390</v>
      </c>
      <c r="DQ405" s="401" t="s">
        <v>2390</v>
      </c>
      <c r="DR405" s="401" t="s">
        <v>2390</v>
      </c>
      <c r="DS405" s="401" t="s">
        <v>2390</v>
      </c>
      <c r="DT405" s="401" t="s">
        <v>2390</v>
      </c>
      <c r="DU405" s="401" t="s">
        <v>2390</v>
      </c>
      <c r="DV405" s="401" t="s">
        <v>2390</v>
      </c>
      <c r="DW405" s="401" t="s">
        <v>2390</v>
      </c>
      <c r="DX405" s="401" t="s">
        <v>2390</v>
      </c>
      <c r="DY405" s="401" t="s">
        <v>2390</v>
      </c>
      <c r="DZ405" s="401" t="s">
        <v>2390</v>
      </c>
      <c r="EA405" s="401" t="s">
        <v>2390</v>
      </c>
      <c r="EB405" s="401" t="s">
        <v>2390</v>
      </c>
      <c r="EC405" s="401" t="s">
        <v>2390</v>
      </c>
      <c r="ED405" s="401" t="s">
        <v>2390</v>
      </c>
      <c r="EE405" s="401" t="s">
        <v>2390</v>
      </c>
      <c r="EF405" s="401" t="s">
        <v>2390</v>
      </c>
      <c r="EG405" s="401" t="s">
        <v>2390</v>
      </c>
      <c r="EH405" s="401" t="s">
        <v>2390</v>
      </c>
      <c r="EI405" s="401" t="s">
        <v>2390</v>
      </c>
      <c r="EJ405" s="401" t="s">
        <v>2390</v>
      </c>
    </row>
    <row r="406" spans="1:140" x14ac:dyDescent="0.35">
      <c r="A406" s="398" t="s">
        <v>1505</v>
      </c>
      <c r="B406" s="401" t="s">
        <v>2390</v>
      </c>
      <c r="C406" s="401" t="s">
        <v>2390</v>
      </c>
      <c r="D406" s="401" t="s">
        <v>2390</v>
      </c>
      <c r="E406" s="401" t="s">
        <v>2390</v>
      </c>
      <c r="F406" s="401" t="s">
        <v>2390</v>
      </c>
      <c r="G406" s="401" t="s">
        <v>2390</v>
      </c>
      <c r="H406" s="401" t="s">
        <v>2390</v>
      </c>
      <c r="I406" s="401" t="s">
        <v>2390</v>
      </c>
      <c r="J406" s="401" t="s">
        <v>2390</v>
      </c>
      <c r="K406" s="401" t="s">
        <v>2390</v>
      </c>
      <c r="L406" s="401" t="s">
        <v>2390</v>
      </c>
      <c r="M406" s="401" t="s">
        <v>2390</v>
      </c>
      <c r="N406" s="401" t="s">
        <v>2390</v>
      </c>
      <c r="O406" s="401" t="s">
        <v>2390</v>
      </c>
      <c r="P406" s="401" t="s">
        <v>2390</v>
      </c>
      <c r="Q406" s="401" t="s">
        <v>2390</v>
      </c>
      <c r="R406" s="401" t="s">
        <v>2390</v>
      </c>
      <c r="S406" s="401" t="s">
        <v>2390</v>
      </c>
      <c r="T406" s="401" t="s">
        <v>2390</v>
      </c>
      <c r="U406" s="401" t="s">
        <v>2390</v>
      </c>
      <c r="V406" s="401" t="s">
        <v>2390</v>
      </c>
      <c r="W406" s="401" t="s">
        <v>2390</v>
      </c>
      <c r="X406" s="401" t="s">
        <v>2390</v>
      </c>
      <c r="Y406" s="401" t="s">
        <v>2390</v>
      </c>
      <c r="Z406" s="401" t="s">
        <v>2390</v>
      </c>
      <c r="AA406" s="401" t="s">
        <v>2390</v>
      </c>
      <c r="AB406" s="401" t="s">
        <v>2390</v>
      </c>
      <c r="AC406" s="401" t="s">
        <v>2390</v>
      </c>
      <c r="AD406" s="401" t="s">
        <v>2390</v>
      </c>
      <c r="AE406" s="401" t="s">
        <v>2390</v>
      </c>
      <c r="AF406" s="401" t="s">
        <v>2390</v>
      </c>
      <c r="AG406" s="401" t="s">
        <v>2390</v>
      </c>
      <c r="AH406" s="401" t="s">
        <v>2390</v>
      </c>
      <c r="AI406" s="401" t="s">
        <v>2390</v>
      </c>
      <c r="AJ406" s="401" t="s">
        <v>2390</v>
      </c>
      <c r="AK406" s="401" t="s">
        <v>2390</v>
      </c>
      <c r="AL406" s="401" t="s">
        <v>2390</v>
      </c>
      <c r="AM406" s="401" t="s">
        <v>2390</v>
      </c>
      <c r="AN406" s="401" t="s">
        <v>2390</v>
      </c>
      <c r="AO406" s="401" t="s">
        <v>2390</v>
      </c>
      <c r="AP406" s="401" t="s">
        <v>2390</v>
      </c>
      <c r="AQ406" s="401" t="s">
        <v>2390</v>
      </c>
      <c r="AR406" s="401" t="s">
        <v>2390</v>
      </c>
      <c r="AS406" s="401" t="s">
        <v>2390</v>
      </c>
      <c r="AT406" s="401" t="s">
        <v>2390</v>
      </c>
      <c r="AU406" s="401" t="s">
        <v>2390</v>
      </c>
      <c r="AV406" s="401" t="s">
        <v>2390</v>
      </c>
      <c r="AW406" s="401" t="s">
        <v>2390</v>
      </c>
      <c r="AX406" s="401" t="s">
        <v>2390</v>
      </c>
      <c r="AY406" s="401" t="s">
        <v>2390</v>
      </c>
      <c r="AZ406" s="401" t="s">
        <v>2390</v>
      </c>
      <c r="BA406" s="401" t="s">
        <v>2390</v>
      </c>
      <c r="BB406" s="401" t="s">
        <v>2390</v>
      </c>
      <c r="BC406" s="401" t="s">
        <v>2390</v>
      </c>
      <c r="BD406" s="401" t="s">
        <v>2390</v>
      </c>
      <c r="BE406" s="401" t="s">
        <v>2390</v>
      </c>
      <c r="BF406" s="401" t="s">
        <v>2390</v>
      </c>
      <c r="BG406" s="401" t="s">
        <v>2390</v>
      </c>
      <c r="BH406" s="401" t="s">
        <v>2390</v>
      </c>
      <c r="BI406" s="401" t="s">
        <v>2390</v>
      </c>
      <c r="BJ406" s="401" t="s">
        <v>2390</v>
      </c>
      <c r="BK406" s="401" t="s">
        <v>2390</v>
      </c>
      <c r="BL406" s="401" t="s">
        <v>2390</v>
      </c>
      <c r="BM406" s="401" t="s">
        <v>2390</v>
      </c>
      <c r="BN406" s="401" t="s">
        <v>2390</v>
      </c>
      <c r="BO406" s="401" t="s">
        <v>2390</v>
      </c>
      <c r="BP406" s="401" t="s">
        <v>2390</v>
      </c>
      <c r="BQ406" s="401" t="s">
        <v>2390</v>
      </c>
      <c r="BR406" s="401" t="s">
        <v>2390</v>
      </c>
      <c r="BS406" s="401" t="s">
        <v>2390</v>
      </c>
      <c r="BT406" s="401" t="s">
        <v>2390</v>
      </c>
      <c r="BU406" s="401" t="s">
        <v>2390</v>
      </c>
      <c r="BV406" s="401" t="s">
        <v>2390</v>
      </c>
      <c r="BW406" s="401" t="s">
        <v>2390</v>
      </c>
      <c r="BX406" s="401" t="s">
        <v>2390</v>
      </c>
      <c r="BY406" s="401" t="s">
        <v>2390</v>
      </c>
      <c r="BZ406" s="401" t="s">
        <v>2390</v>
      </c>
      <c r="CA406" s="401" t="s">
        <v>2390</v>
      </c>
      <c r="CB406" s="401" t="s">
        <v>2390</v>
      </c>
      <c r="CC406" s="401" t="s">
        <v>2390</v>
      </c>
      <c r="CD406" s="401" t="s">
        <v>2390</v>
      </c>
      <c r="CE406" s="401" t="s">
        <v>2390</v>
      </c>
      <c r="CF406" s="401" t="s">
        <v>2390</v>
      </c>
      <c r="CG406" s="401" t="s">
        <v>2390</v>
      </c>
      <c r="CH406" s="401" t="s">
        <v>2390</v>
      </c>
      <c r="CI406" s="401" t="s">
        <v>2390</v>
      </c>
      <c r="CJ406" s="401" t="s">
        <v>2390</v>
      </c>
      <c r="CK406" s="401" t="s">
        <v>2390</v>
      </c>
      <c r="CL406" s="401" t="s">
        <v>2390</v>
      </c>
      <c r="CM406" s="401" t="s">
        <v>2390</v>
      </c>
      <c r="CN406" s="401" t="s">
        <v>2390</v>
      </c>
      <c r="CO406" s="401" t="s">
        <v>2390</v>
      </c>
      <c r="CP406" s="401" t="s">
        <v>2390</v>
      </c>
      <c r="CQ406" s="401" t="s">
        <v>2390</v>
      </c>
      <c r="CR406" s="401" t="s">
        <v>2390</v>
      </c>
      <c r="CS406" s="401" t="s">
        <v>2390</v>
      </c>
      <c r="CT406" s="401" t="s">
        <v>2390</v>
      </c>
      <c r="CU406" s="401" t="s">
        <v>2390</v>
      </c>
      <c r="CV406" s="401" t="s">
        <v>2390</v>
      </c>
      <c r="CW406" s="401" t="s">
        <v>2390</v>
      </c>
      <c r="CX406" s="401" t="s">
        <v>2390</v>
      </c>
      <c r="CY406" s="401" t="s">
        <v>2390</v>
      </c>
      <c r="CZ406" s="401" t="s">
        <v>2390</v>
      </c>
      <c r="DA406" s="401" t="s">
        <v>2390</v>
      </c>
      <c r="DB406" s="401" t="s">
        <v>2390</v>
      </c>
      <c r="DC406" s="401" t="s">
        <v>2390</v>
      </c>
      <c r="DD406" s="401" t="s">
        <v>2390</v>
      </c>
      <c r="DE406" s="401" t="s">
        <v>2390</v>
      </c>
      <c r="DF406" s="401" t="s">
        <v>2390</v>
      </c>
      <c r="DG406" s="401" t="s">
        <v>2390</v>
      </c>
      <c r="DH406" s="401" t="s">
        <v>2390</v>
      </c>
      <c r="DI406" s="401" t="s">
        <v>2390</v>
      </c>
      <c r="DJ406" s="401" t="s">
        <v>2390</v>
      </c>
      <c r="DK406" s="401" t="s">
        <v>2390</v>
      </c>
      <c r="DL406" s="401" t="s">
        <v>2390</v>
      </c>
      <c r="DM406" s="401" t="s">
        <v>2390</v>
      </c>
      <c r="DN406" s="401" t="s">
        <v>2390</v>
      </c>
      <c r="DO406" s="401" t="s">
        <v>2390</v>
      </c>
      <c r="DP406" s="401" t="s">
        <v>2390</v>
      </c>
      <c r="DQ406" s="401" t="s">
        <v>2390</v>
      </c>
      <c r="DR406" s="401" t="s">
        <v>2390</v>
      </c>
      <c r="DS406" s="401" t="s">
        <v>2390</v>
      </c>
      <c r="DT406" s="401" t="s">
        <v>2390</v>
      </c>
      <c r="DU406" s="401" t="s">
        <v>2390</v>
      </c>
      <c r="DV406" s="401" t="s">
        <v>2390</v>
      </c>
      <c r="DW406" s="401" t="s">
        <v>2390</v>
      </c>
      <c r="DX406" s="401" t="s">
        <v>2390</v>
      </c>
      <c r="DY406" s="401" t="s">
        <v>2390</v>
      </c>
      <c r="DZ406" s="401" t="s">
        <v>2390</v>
      </c>
      <c r="EA406" s="401" t="s">
        <v>2390</v>
      </c>
      <c r="EB406" s="401" t="s">
        <v>2390</v>
      </c>
      <c r="EC406" s="401" t="s">
        <v>2390</v>
      </c>
      <c r="ED406" s="401" t="s">
        <v>2390</v>
      </c>
      <c r="EE406" s="401" t="s">
        <v>2390</v>
      </c>
      <c r="EF406" s="401" t="s">
        <v>2390</v>
      </c>
      <c r="EG406" s="401" t="s">
        <v>2390</v>
      </c>
      <c r="EH406" s="401" t="s">
        <v>2390</v>
      </c>
      <c r="EI406" s="401" t="s">
        <v>2390</v>
      </c>
      <c r="EJ406" s="401" t="s">
        <v>2390</v>
      </c>
    </row>
    <row r="407" spans="1:140" x14ac:dyDescent="0.35">
      <c r="A407" s="398" t="s">
        <v>1418</v>
      </c>
      <c r="B407" s="401" t="s">
        <v>2390</v>
      </c>
      <c r="C407" s="401" t="s">
        <v>2390</v>
      </c>
      <c r="D407" s="401" t="s">
        <v>2390</v>
      </c>
      <c r="E407" s="401" t="s">
        <v>2390</v>
      </c>
      <c r="F407" s="401" t="s">
        <v>2390</v>
      </c>
      <c r="G407" s="401" t="s">
        <v>2390</v>
      </c>
      <c r="H407" s="401" t="s">
        <v>2390</v>
      </c>
      <c r="I407" s="401" t="s">
        <v>2390</v>
      </c>
      <c r="J407" s="401" t="s">
        <v>2390</v>
      </c>
      <c r="K407" s="401" t="s">
        <v>2390</v>
      </c>
      <c r="L407" s="401" t="s">
        <v>2390</v>
      </c>
      <c r="M407" s="401" t="s">
        <v>2390</v>
      </c>
      <c r="N407" s="401" t="s">
        <v>2390</v>
      </c>
      <c r="O407" s="401" t="s">
        <v>2390</v>
      </c>
      <c r="P407" s="401" t="s">
        <v>2390</v>
      </c>
      <c r="Q407" s="401" t="s">
        <v>2390</v>
      </c>
      <c r="R407" s="401" t="s">
        <v>2390</v>
      </c>
      <c r="S407" s="401" t="s">
        <v>2390</v>
      </c>
      <c r="T407" s="401" t="s">
        <v>2390</v>
      </c>
      <c r="U407" s="401" t="s">
        <v>2390</v>
      </c>
      <c r="V407" s="401" t="s">
        <v>2390</v>
      </c>
      <c r="W407" s="401" t="s">
        <v>2390</v>
      </c>
      <c r="X407" s="401" t="s">
        <v>2390</v>
      </c>
      <c r="Y407" s="401" t="s">
        <v>2390</v>
      </c>
      <c r="Z407" s="401" t="s">
        <v>2390</v>
      </c>
      <c r="AA407" s="401" t="s">
        <v>2390</v>
      </c>
      <c r="AB407" s="401" t="s">
        <v>2390</v>
      </c>
      <c r="AC407" s="401" t="s">
        <v>2390</v>
      </c>
      <c r="AD407" s="401" t="s">
        <v>2390</v>
      </c>
      <c r="AE407" s="401" t="s">
        <v>2390</v>
      </c>
      <c r="AF407" s="401" t="s">
        <v>2390</v>
      </c>
      <c r="AG407" s="401" t="s">
        <v>2390</v>
      </c>
      <c r="AH407" s="401" t="s">
        <v>2390</v>
      </c>
      <c r="AI407" s="401" t="s">
        <v>2390</v>
      </c>
      <c r="AJ407" s="401" t="s">
        <v>2390</v>
      </c>
      <c r="AK407" s="401" t="s">
        <v>2390</v>
      </c>
      <c r="AL407" s="401" t="s">
        <v>2390</v>
      </c>
      <c r="AM407" s="401" t="s">
        <v>2390</v>
      </c>
      <c r="AN407" s="401" t="s">
        <v>2390</v>
      </c>
      <c r="AO407" s="401" t="s">
        <v>2390</v>
      </c>
      <c r="AP407" s="401" t="s">
        <v>2390</v>
      </c>
      <c r="AQ407" s="401" t="s">
        <v>2390</v>
      </c>
      <c r="AR407" s="401" t="s">
        <v>2390</v>
      </c>
      <c r="AS407" s="401" t="s">
        <v>2390</v>
      </c>
      <c r="AT407" s="401" t="s">
        <v>2390</v>
      </c>
      <c r="AU407" s="401" t="s">
        <v>2390</v>
      </c>
      <c r="AV407" s="401" t="s">
        <v>2390</v>
      </c>
      <c r="AW407" s="401" t="s">
        <v>2390</v>
      </c>
      <c r="AX407" s="401" t="s">
        <v>2390</v>
      </c>
      <c r="AY407" s="401" t="s">
        <v>2390</v>
      </c>
      <c r="AZ407" s="401" t="s">
        <v>2390</v>
      </c>
      <c r="BA407" s="401" t="s">
        <v>2390</v>
      </c>
      <c r="BB407" s="401" t="s">
        <v>2390</v>
      </c>
      <c r="BC407" s="401" t="s">
        <v>2390</v>
      </c>
      <c r="BD407" s="401" t="s">
        <v>2390</v>
      </c>
      <c r="BE407" s="401" t="s">
        <v>2390</v>
      </c>
      <c r="BF407" s="401" t="s">
        <v>2390</v>
      </c>
      <c r="BG407" s="401" t="s">
        <v>2390</v>
      </c>
      <c r="BH407" s="401" t="s">
        <v>2390</v>
      </c>
      <c r="BI407" s="401" t="s">
        <v>2390</v>
      </c>
      <c r="BJ407" s="401" t="s">
        <v>2390</v>
      </c>
      <c r="BK407" s="401" t="s">
        <v>2390</v>
      </c>
      <c r="BL407" s="401" t="s">
        <v>2390</v>
      </c>
      <c r="BM407" s="401" t="s">
        <v>2390</v>
      </c>
      <c r="BN407" s="401" t="s">
        <v>2390</v>
      </c>
      <c r="BO407" s="401" t="s">
        <v>2390</v>
      </c>
      <c r="BP407" s="401" t="s">
        <v>2390</v>
      </c>
      <c r="BQ407" s="401" t="s">
        <v>2390</v>
      </c>
      <c r="BR407" s="401" t="s">
        <v>2390</v>
      </c>
      <c r="BS407" s="401" t="s">
        <v>2390</v>
      </c>
      <c r="BT407" s="401" t="s">
        <v>2390</v>
      </c>
      <c r="BU407" s="401" t="s">
        <v>2390</v>
      </c>
      <c r="BV407" s="401" t="s">
        <v>2390</v>
      </c>
      <c r="BW407" s="401" t="s">
        <v>2390</v>
      </c>
      <c r="BX407" s="401" t="s">
        <v>2390</v>
      </c>
      <c r="BY407" s="401" t="s">
        <v>2390</v>
      </c>
      <c r="BZ407" s="401" t="s">
        <v>2390</v>
      </c>
      <c r="CA407" s="401" t="s">
        <v>2390</v>
      </c>
      <c r="CB407" s="401" t="s">
        <v>2390</v>
      </c>
      <c r="CC407" s="401" t="s">
        <v>2390</v>
      </c>
      <c r="CD407" s="401" t="s">
        <v>2390</v>
      </c>
      <c r="CE407" s="401" t="s">
        <v>2390</v>
      </c>
      <c r="CF407" s="401" t="s">
        <v>2390</v>
      </c>
      <c r="CG407" s="401" t="s">
        <v>2390</v>
      </c>
      <c r="CH407" s="401" t="s">
        <v>2390</v>
      </c>
      <c r="CI407" s="401" t="s">
        <v>2390</v>
      </c>
      <c r="CJ407" s="401" t="s">
        <v>2390</v>
      </c>
      <c r="CK407" s="401" t="s">
        <v>2390</v>
      </c>
      <c r="CL407" s="401" t="s">
        <v>2390</v>
      </c>
      <c r="CM407" s="401" t="s">
        <v>2390</v>
      </c>
      <c r="CN407" s="401" t="s">
        <v>2390</v>
      </c>
      <c r="CO407" s="401" t="s">
        <v>2390</v>
      </c>
      <c r="CP407" s="401" t="s">
        <v>2390</v>
      </c>
      <c r="CQ407" s="401" t="s">
        <v>2390</v>
      </c>
      <c r="CR407" s="401" t="s">
        <v>2390</v>
      </c>
      <c r="CS407" s="401" t="s">
        <v>2390</v>
      </c>
      <c r="CT407" s="401" t="s">
        <v>2390</v>
      </c>
      <c r="CU407" s="401" t="s">
        <v>2390</v>
      </c>
      <c r="CV407" s="401" t="s">
        <v>2390</v>
      </c>
      <c r="CW407" s="401" t="s">
        <v>2390</v>
      </c>
      <c r="CX407" s="401" t="s">
        <v>2390</v>
      </c>
      <c r="CY407" s="401" t="s">
        <v>2390</v>
      </c>
      <c r="CZ407" s="401" t="s">
        <v>2390</v>
      </c>
      <c r="DA407" s="401" t="s">
        <v>2390</v>
      </c>
      <c r="DB407" s="401" t="s">
        <v>2390</v>
      </c>
      <c r="DC407" s="401" t="s">
        <v>2390</v>
      </c>
      <c r="DD407" s="401" t="s">
        <v>2390</v>
      </c>
      <c r="DE407" s="401" t="s">
        <v>2390</v>
      </c>
      <c r="DF407" s="401" t="s">
        <v>2390</v>
      </c>
      <c r="DG407" s="401" t="s">
        <v>2390</v>
      </c>
      <c r="DH407" s="401" t="s">
        <v>2390</v>
      </c>
      <c r="DI407" s="401" t="s">
        <v>2390</v>
      </c>
      <c r="DJ407" s="401" t="s">
        <v>2390</v>
      </c>
      <c r="DK407" s="401" t="s">
        <v>2390</v>
      </c>
      <c r="DL407" s="401" t="s">
        <v>2390</v>
      </c>
      <c r="DM407" s="401" t="s">
        <v>2390</v>
      </c>
      <c r="DN407" s="401" t="s">
        <v>2390</v>
      </c>
      <c r="DO407" s="401" t="s">
        <v>2390</v>
      </c>
      <c r="DP407" s="401" t="s">
        <v>2390</v>
      </c>
      <c r="DQ407" s="401" t="s">
        <v>2390</v>
      </c>
      <c r="DR407" s="401" t="s">
        <v>2390</v>
      </c>
      <c r="DS407" s="401" t="s">
        <v>2390</v>
      </c>
      <c r="DT407" s="401" t="s">
        <v>2390</v>
      </c>
      <c r="DU407" s="401" t="s">
        <v>2390</v>
      </c>
      <c r="DV407" s="401" t="s">
        <v>2390</v>
      </c>
      <c r="DW407" s="401" t="s">
        <v>2390</v>
      </c>
      <c r="DX407" s="401" t="s">
        <v>2390</v>
      </c>
      <c r="DY407" s="401" t="s">
        <v>2390</v>
      </c>
      <c r="DZ407" s="401" t="s">
        <v>2390</v>
      </c>
      <c r="EA407" s="401" t="s">
        <v>2390</v>
      </c>
      <c r="EB407" s="401" t="s">
        <v>2390</v>
      </c>
      <c r="EC407" s="401" t="s">
        <v>2390</v>
      </c>
      <c r="ED407" s="401" t="s">
        <v>2390</v>
      </c>
      <c r="EE407" s="401" t="s">
        <v>2390</v>
      </c>
      <c r="EF407" s="401" t="s">
        <v>2390</v>
      </c>
      <c r="EG407" s="401" t="s">
        <v>2390</v>
      </c>
      <c r="EH407" s="401" t="s">
        <v>2390</v>
      </c>
      <c r="EI407" s="401" t="s">
        <v>2390</v>
      </c>
      <c r="EJ407" s="401" t="s">
        <v>2390</v>
      </c>
    </row>
    <row r="408" spans="1:140" x14ac:dyDescent="0.35">
      <c r="A408" s="398" t="s">
        <v>1568</v>
      </c>
      <c r="B408" s="401" t="s">
        <v>2390</v>
      </c>
      <c r="C408" s="401" t="s">
        <v>2390</v>
      </c>
      <c r="D408" s="401" t="s">
        <v>2390</v>
      </c>
      <c r="E408" s="401" t="s">
        <v>2390</v>
      </c>
      <c r="F408" s="401" t="s">
        <v>2390</v>
      </c>
      <c r="G408" s="401" t="s">
        <v>2390</v>
      </c>
      <c r="H408" s="401" t="s">
        <v>2390</v>
      </c>
      <c r="I408" s="401" t="s">
        <v>2390</v>
      </c>
      <c r="J408" s="401" t="s">
        <v>2390</v>
      </c>
      <c r="K408" s="401" t="s">
        <v>2390</v>
      </c>
      <c r="L408" s="401" t="s">
        <v>2390</v>
      </c>
      <c r="M408" s="401" t="s">
        <v>2390</v>
      </c>
      <c r="N408" s="401" t="s">
        <v>2390</v>
      </c>
      <c r="O408" s="401" t="s">
        <v>2390</v>
      </c>
      <c r="P408" s="401" t="s">
        <v>2390</v>
      </c>
      <c r="Q408" s="401" t="s">
        <v>2390</v>
      </c>
      <c r="R408" s="401" t="s">
        <v>2390</v>
      </c>
      <c r="S408" s="401" t="s">
        <v>2390</v>
      </c>
      <c r="T408" s="401" t="s">
        <v>2390</v>
      </c>
      <c r="U408" s="401" t="s">
        <v>2390</v>
      </c>
      <c r="V408" s="401" t="s">
        <v>2390</v>
      </c>
      <c r="W408" s="401" t="s">
        <v>2390</v>
      </c>
      <c r="X408" s="401" t="s">
        <v>2390</v>
      </c>
      <c r="Y408" s="401" t="s">
        <v>2390</v>
      </c>
      <c r="Z408" s="401" t="s">
        <v>2390</v>
      </c>
      <c r="AA408" s="401" t="s">
        <v>2390</v>
      </c>
      <c r="AB408" s="401" t="s">
        <v>2390</v>
      </c>
      <c r="AC408" s="401" t="s">
        <v>2390</v>
      </c>
      <c r="AD408" s="401" t="s">
        <v>2390</v>
      </c>
      <c r="AE408" s="401" t="s">
        <v>2390</v>
      </c>
      <c r="AF408" s="401" t="s">
        <v>2390</v>
      </c>
      <c r="AG408" s="401" t="s">
        <v>2390</v>
      </c>
      <c r="AH408" s="401" t="s">
        <v>2390</v>
      </c>
      <c r="AI408" s="401" t="s">
        <v>2390</v>
      </c>
      <c r="AJ408" s="401" t="s">
        <v>2390</v>
      </c>
      <c r="AK408" s="401" t="s">
        <v>2390</v>
      </c>
      <c r="AL408" s="401" t="s">
        <v>2390</v>
      </c>
      <c r="AM408" s="401" t="s">
        <v>2390</v>
      </c>
      <c r="AN408" s="401" t="s">
        <v>2390</v>
      </c>
      <c r="AO408" s="401" t="s">
        <v>2390</v>
      </c>
      <c r="AP408" s="401" t="s">
        <v>2390</v>
      </c>
      <c r="AQ408" s="401" t="s">
        <v>2390</v>
      </c>
      <c r="AR408" s="401" t="s">
        <v>2390</v>
      </c>
      <c r="AS408" s="401" t="s">
        <v>2390</v>
      </c>
      <c r="AT408" s="401" t="s">
        <v>2390</v>
      </c>
      <c r="AU408" s="401" t="s">
        <v>2390</v>
      </c>
      <c r="AV408" s="401" t="s">
        <v>2390</v>
      </c>
      <c r="AW408" s="401" t="s">
        <v>2390</v>
      </c>
      <c r="AX408" s="401" t="s">
        <v>2390</v>
      </c>
      <c r="AY408" s="401" t="s">
        <v>2390</v>
      </c>
      <c r="AZ408" s="401" t="s">
        <v>2390</v>
      </c>
      <c r="BA408" s="401" t="s">
        <v>2390</v>
      </c>
      <c r="BB408" s="401" t="s">
        <v>2390</v>
      </c>
      <c r="BC408" s="401" t="s">
        <v>2390</v>
      </c>
      <c r="BD408" s="401" t="s">
        <v>2390</v>
      </c>
      <c r="BE408" s="401" t="s">
        <v>2390</v>
      </c>
      <c r="BF408" s="401" t="s">
        <v>2390</v>
      </c>
      <c r="BG408" s="401" t="s">
        <v>2390</v>
      </c>
      <c r="BH408" s="401" t="s">
        <v>2390</v>
      </c>
      <c r="BI408" s="401" t="s">
        <v>2390</v>
      </c>
      <c r="BJ408" s="401" t="s">
        <v>2390</v>
      </c>
      <c r="BK408" s="401" t="s">
        <v>2390</v>
      </c>
      <c r="BL408" s="401" t="s">
        <v>2390</v>
      </c>
      <c r="BM408" s="401" t="s">
        <v>2390</v>
      </c>
      <c r="BN408" s="401" t="s">
        <v>2390</v>
      </c>
      <c r="BO408" s="401" t="s">
        <v>2390</v>
      </c>
      <c r="BP408" s="401" t="s">
        <v>2390</v>
      </c>
      <c r="BQ408" s="401" t="s">
        <v>2390</v>
      </c>
      <c r="BR408" s="401" t="s">
        <v>2390</v>
      </c>
      <c r="BS408" s="401" t="s">
        <v>2390</v>
      </c>
      <c r="BT408" s="401" t="s">
        <v>2390</v>
      </c>
      <c r="BU408" s="401" t="s">
        <v>2390</v>
      </c>
      <c r="BV408" s="401" t="s">
        <v>2390</v>
      </c>
      <c r="BW408" s="401" t="s">
        <v>2390</v>
      </c>
      <c r="BX408" s="401" t="s">
        <v>2390</v>
      </c>
      <c r="BY408" s="401" t="s">
        <v>2390</v>
      </c>
      <c r="BZ408" s="401" t="s">
        <v>2390</v>
      </c>
      <c r="CA408" s="401" t="s">
        <v>2390</v>
      </c>
      <c r="CB408" s="401" t="s">
        <v>2390</v>
      </c>
      <c r="CC408" s="401" t="s">
        <v>2390</v>
      </c>
      <c r="CD408" s="401" t="s">
        <v>2390</v>
      </c>
      <c r="CE408" s="401" t="s">
        <v>2390</v>
      </c>
      <c r="CF408" s="401" t="s">
        <v>2390</v>
      </c>
      <c r="CG408" s="401" t="s">
        <v>2390</v>
      </c>
      <c r="CH408" s="401" t="s">
        <v>2390</v>
      </c>
      <c r="CI408" s="401" t="s">
        <v>2390</v>
      </c>
      <c r="CJ408" s="401" t="s">
        <v>2390</v>
      </c>
      <c r="CK408" s="401" t="s">
        <v>2390</v>
      </c>
      <c r="CL408" s="401" t="s">
        <v>2390</v>
      </c>
      <c r="CM408" s="401" t="s">
        <v>2390</v>
      </c>
      <c r="CN408" s="401" t="s">
        <v>2390</v>
      </c>
      <c r="CO408" s="401" t="s">
        <v>2390</v>
      </c>
      <c r="CP408" s="401" t="s">
        <v>2390</v>
      </c>
      <c r="CQ408" s="401" t="s">
        <v>2390</v>
      </c>
      <c r="CR408" s="401" t="s">
        <v>2390</v>
      </c>
      <c r="CS408" s="401" t="s">
        <v>2390</v>
      </c>
      <c r="CT408" s="401" t="s">
        <v>2390</v>
      </c>
      <c r="CU408" s="401" t="s">
        <v>2390</v>
      </c>
      <c r="CV408" s="401" t="s">
        <v>2390</v>
      </c>
      <c r="CW408" s="401" t="s">
        <v>2390</v>
      </c>
      <c r="CX408" s="401" t="s">
        <v>2390</v>
      </c>
      <c r="CY408" s="401" t="s">
        <v>2390</v>
      </c>
      <c r="CZ408" s="401" t="s">
        <v>2390</v>
      </c>
      <c r="DA408" s="401" t="s">
        <v>2390</v>
      </c>
      <c r="DB408" s="401" t="s">
        <v>2390</v>
      </c>
      <c r="DC408" s="401" t="s">
        <v>2390</v>
      </c>
      <c r="DD408" s="401" t="s">
        <v>2390</v>
      </c>
      <c r="DE408" s="401" t="s">
        <v>2390</v>
      </c>
      <c r="DF408" s="401" t="s">
        <v>2390</v>
      </c>
      <c r="DG408" s="401" t="s">
        <v>2390</v>
      </c>
      <c r="DH408" s="401" t="s">
        <v>2390</v>
      </c>
      <c r="DI408" s="401" t="s">
        <v>2390</v>
      </c>
      <c r="DJ408" s="401" t="s">
        <v>2390</v>
      </c>
      <c r="DK408" s="401" t="s">
        <v>2390</v>
      </c>
      <c r="DL408" s="401" t="s">
        <v>2390</v>
      </c>
      <c r="DM408" s="401" t="s">
        <v>2390</v>
      </c>
      <c r="DN408" s="401" t="s">
        <v>2390</v>
      </c>
      <c r="DO408" s="401" t="s">
        <v>2390</v>
      </c>
      <c r="DP408" s="401" t="s">
        <v>2390</v>
      </c>
      <c r="DQ408" s="401" t="s">
        <v>2390</v>
      </c>
      <c r="DR408" s="401" t="s">
        <v>2390</v>
      </c>
      <c r="DS408" s="401" t="s">
        <v>2390</v>
      </c>
      <c r="DT408" s="401" t="s">
        <v>2390</v>
      </c>
      <c r="DU408" s="401" t="s">
        <v>2390</v>
      </c>
      <c r="DV408" s="401" t="s">
        <v>2390</v>
      </c>
      <c r="DW408" s="401" t="s">
        <v>2390</v>
      </c>
      <c r="DX408" s="401" t="s">
        <v>2390</v>
      </c>
      <c r="DY408" s="401" t="s">
        <v>2390</v>
      </c>
      <c r="DZ408" s="401" t="s">
        <v>2390</v>
      </c>
      <c r="EA408" s="401" t="s">
        <v>2390</v>
      </c>
      <c r="EB408" s="401" t="s">
        <v>2390</v>
      </c>
      <c r="EC408" s="401" t="s">
        <v>2390</v>
      </c>
      <c r="ED408" s="401" t="s">
        <v>2390</v>
      </c>
      <c r="EE408" s="401" t="s">
        <v>2390</v>
      </c>
      <c r="EF408" s="401" t="s">
        <v>2390</v>
      </c>
      <c r="EG408" s="401" t="s">
        <v>2390</v>
      </c>
      <c r="EH408" s="401" t="s">
        <v>2390</v>
      </c>
      <c r="EI408" s="401" t="s">
        <v>2390</v>
      </c>
      <c r="EJ408" s="401" t="s">
        <v>2390</v>
      </c>
    </row>
    <row r="409" spans="1:140" x14ac:dyDescent="0.35">
      <c r="A409" s="398" t="s">
        <v>1322</v>
      </c>
      <c r="B409" s="401">
        <v>0</v>
      </c>
      <c r="C409" s="401">
        <v>0</v>
      </c>
      <c r="D409" s="401">
        <v>0</v>
      </c>
      <c r="E409" s="401">
        <v>0</v>
      </c>
      <c r="F409" s="401">
        <v>0</v>
      </c>
      <c r="G409" s="401">
        <v>0</v>
      </c>
      <c r="H409" s="401">
        <v>0</v>
      </c>
      <c r="I409" s="401">
        <v>0</v>
      </c>
      <c r="J409" s="401">
        <v>0</v>
      </c>
      <c r="K409" s="401">
        <v>0</v>
      </c>
      <c r="L409" s="401">
        <v>0</v>
      </c>
      <c r="M409" s="401">
        <v>0</v>
      </c>
      <c r="N409" s="401">
        <v>0</v>
      </c>
      <c r="O409" s="401">
        <v>0</v>
      </c>
      <c r="P409" s="401">
        <v>0</v>
      </c>
      <c r="Q409" s="401">
        <v>0</v>
      </c>
      <c r="R409" s="401">
        <v>0</v>
      </c>
      <c r="S409" s="401">
        <v>0</v>
      </c>
      <c r="T409" s="401">
        <v>0</v>
      </c>
      <c r="U409" s="401">
        <v>0</v>
      </c>
      <c r="V409" s="401">
        <v>0</v>
      </c>
      <c r="W409" s="401">
        <v>0</v>
      </c>
      <c r="X409" s="401">
        <v>0</v>
      </c>
      <c r="Y409" s="401">
        <v>0</v>
      </c>
      <c r="Z409" s="401">
        <v>0</v>
      </c>
      <c r="AA409" s="401">
        <v>0</v>
      </c>
      <c r="AB409" s="401">
        <v>0</v>
      </c>
      <c r="AC409" s="401">
        <v>0</v>
      </c>
      <c r="AD409" s="401">
        <v>0</v>
      </c>
      <c r="AE409" s="401">
        <v>0</v>
      </c>
      <c r="AF409" s="401">
        <v>0</v>
      </c>
      <c r="AG409" s="401">
        <v>0</v>
      </c>
      <c r="AH409" s="401">
        <v>0</v>
      </c>
      <c r="AI409" s="401">
        <v>0</v>
      </c>
      <c r="AJ409" s="401">
        <v>0</v>
      </c>
      <c r="AK409" s="401">
        <v>0</v>
      </c>
      <c r="AL409" s="401">
        <v>0</v>
      </c>
      <c r="AM409" s="401">
        <v>0</v>
      </c>
      <c r="AN409" s="401">
        <v>0</v>
      </c>
      <c r="AO409" s="401">
        <v>0</v>
      </c>
      <c r="AP409" s="401">
        <v>0</v>
      </c>
      <c r="AQ409" s="401">
        <v>0</v>
      </c>
      <c r="AR409" s="401">
        <v>0</v>
      </c>
      <c r="AS409" s="401">
        <v>0</v>
      </c>
      <c r="AT409" s="401">
        <v>0</v>
      </c>
      <c r="AU409" s="401">
        <v>0</v>
      </c>
      <c r="AV409" s="401">
        <v>0</v>
      </c>
      <c r="AW409" s="401">
        <v>0</v>
      </c>
      <c r="AX409" s="401">
        <v>0</v>
      </c>
      <c r="AY409" s="401">
        <v>0</v>
      </c>
      <c r="AZ409" s="401">
        <v>0</v>
      </c>
      <c r="BA409" s="401">
        <v>0</v>
      </c>
      <c r="BB409" s="401">
        <v>0</v>
      </c>
      <c r="BC409" s="401">
        <v>0</v>
      </c>
      <c r="BD409" s="401">
        <v>0</v>
      </c>
      <c r="BE409" s="401">
        <v>0</v>
      </c>
      <c r="BF409" s="401">
        <v>0</v>
      </c>
      <c r="BG409" s="401">
        <v>0</v>
      </c>
      <c r="BH409" s="401">
        <v>0</v>
      </c>
      <c r="BI409" s="401">
        <v>0</v>
      </c>
      <c r="BJ409" s="401">
        <v>0</v>
      </c>
      <c r="BK409" s="401">
        <v>0</v>
      </c>
      <c r="BL409" s="401">
        <v>0</v>
      </c>
      <c r="BM409" s="401">
        <v>0</v>
      </c>
      <c r="BN409" s="401">
        <v>0</v>
      </c>
      <c r="BO409" s="401">
        <v>0</v>
      </c>
      <c r="BP409" s="401">
        <v>0</v>
      </c>
      <c r="BQ409" s="401">
        <v>0</v>
      </c>
      <c r="BR409" s="401">
        <v>0</v>
      </c>
      <c r="BS409" s="401">
        <v>0</v>
      </c>
      <c r="BT409" s="401">
        <v>0</v>
      </c>
      <c r="BU409" s="401">
        <v>0</v>
      </c>
      <c r="BV409" s="401">
        <v>0</v>
      </c>
      <c r="BW409" s="401">
        <v>0</v>
      </c>
      <c r="BX409" s="401">
        <v>0</v>
      </c>
      <c r="BY409" s="401">
        <v>0</v>
      </c>
      <c r="BZ409" s="401">
        <v>0</v>
      </c>
      <c r="CA409" s="401">
        <v>0</v>
      </c>
      <c r="CB409" s="401">
        <v>0</v>
      </c>
      <c r="CC409" s="401">
        <v>0</v>
      </c>
      <c r="CD409" s="401">
        <v>0</v>
      </c>
      <c r="CE409" s="401">
        <v>0</v>
      </c>
      <c r="CF409" s="401">
        <v>0</v>
      </c>
      <c r="CG409" s="401">
        <v>0</v>
      </c>
      <c r="CH409" s="401">
        <v>284</v>
      </c>
      <c r="CI409" s="401">
        <v>0</v>
      </c>
      <c r="CJ409" s="401">
        <v>0</v>
      </c>
      <c r="CK409" s="401">
        <v>0</v>
      </c>
      <c r="CL409" s="401">
        <v>0</v>
      </c>
      <c r="CM409" s="401">
        <v>0</v>
      </c>
      <c r="CN409" s="401">
        <v>0</v>
      </c>
      <c r="CO409" s="401">
        <v>0</v>
      </c>
      <c r="CP409" s="401">
        <v>0</v>
      </c>
      <c r="CQ409" s="401">
        <v>0</v>
      </c>
      <c r="CR409" s="401">
        <v>0</v>
      </c>
      <c r="CS409" s="401">
        <v>0</v>
      </c>
      <c r="CT409" s="401">
        <v>0</v>
      </c>
      <c r="CU409" s="401">
        <v>0</v>
      </c>
      <c r="CV409" s="401">
        <v>0</v>
      </c>
      <c r="CW409" s="401">
        <v>0</v>
      </c>
      <c r="CX409" s="401">
        <v>0</v>
      </c>
      <c r="CY409" s="401">
        <v>0</v>
      </c>
      <c r="CZ409" s="401">
        <v>0</v>
      </c>
      <c r="DA409" s="401">
        <v>0</v>
      </c>
      <c r="DB409" s="401">
        <v>0</v>
      </c>
      <c r="DC409" s="401">
        <v>0</v>
      </c>
      <c r="DD409" s="401">
        <v>0</v>
      </c>
      <c r="DE409" s="401">
        <v>0</v>
      </c>
      <c r="DF409" s="401">
        <v>0</v>
      </c>
      <c r="DG409" s="401">
        <v>0</v>
      </c>
      <c r="DH409" s="401">
        <v>0</v>
      </c>
      <c r="DI409" s="401">
        <v>0</v>
      </c>
      <c r="DJ409" s="401">
        <v>0</v>
      </c>
      <c r="DK409" s="401">
        <v>0</v>
      </c>
      <c r="DL409" s="401">
        <v>0</v>
      </c>
      <c r="DM409" s="401">
        <v>0</v>
      </c>
      <c r="DN409" s="401">
        <v>0</v>
      </c>
      <c r="DO409" s="401">
        <v>0</v>
      </c>
      <c r="DP409" s="401">
        <v>0</v>
      </c>
      <c r="DQ409" s="401">
        <v>0</v>
      </c>
      <c r="DR409" s="401">
        <v>0</v>
      </c>
      <c r="DS409" s="401">
        <v>0</v>
      </c>
      <c r="DT409" s="401">
        <v>0</v>
      </c>
      <c r="DU409" s="401">
        <v>684</v>
      </c>
      <c r="DV409" s="401">
        <v>1819</v>
      </c>
      <c r="DW409" s="401">
        <v>31924</v>
      </c>
      <c r="DX409" s="401">
        <v>-8086</v>
      </c>
      <c r="DY409" s="401">
        <v>9926</v>
      </c>
      <c r="DZ409" s="401">
        <v>9126</v>
      </c>
      <c r="EA409" s="401">
        <v>23571</v>
      </c>
      <c r="EB409" s="401">
        <v>-6224</v>
      </c>
      <c r="EC409" s="401">
        <v>10000</v>
      </c>
      <c r="ED409" s="401">
        <v>0</v>
      </c>
      <c r="EE409" s="401">
        <v>33497</v>
      </c>
      <c r="EF409" s="401">
        <v>2902</v>
      </c>
      <c r="EG409" s="401">
        <v>54600</v>
      </c>
      <c r="EH409" s="401">
        <v>0</v>
      </c>
      <c r="EI409" s="401">
        <v>59600</v>
      </c>
      <c r="EJ409" s="401">
        <v>0</v>
      </c>
    </row>
    <row r="410" spans="1:140" x14ac:dyDescent="0.35">
      <c r="A410" s="372" t="s">
        <v>1720</v>
      </c>
      <c r="B410" s="401">
        <v>0</v>
      </c>
      <c r="C410" s="401">
        <v>0</v>
      </c>
      <c r="D410" s="401">
        <v>0</v>
      </c>
      <c r="E410" s="401">
        <v>0</v>
      </c>
      <c r="F410" s="401">
        <v>0</v>
      </c>
      <c r="G410" s="401">
        <v>0</v>
      </c>
      <c r="H410" s="401">
        <v>0</v>
      </c>
      <c r="I410" s="401">
        <v>0</v>
      </c>
      <c r="J410" s="401">
        <v>0</v>
      </c>
      <c r="K410" s="401">
        <v>0</v>
      </c>
      <c r="L410" s="401">
        <v>0</v>
      </c>
      <c r="M410" s="401">
        <v>0</v>
      </c>
      <c r="N410" s="401">
        <v>0</v>
      </c>
      <c r="O410" s="401">
        <v>0</v>
      </c>
      <c r="P410" s="401">
        <v>0</v>
      </c>
      <c r="Q410" s="401">
        <v>0</v>
      </c>
      <c r="R410" s="401">
        <v>0</v>
      </c>
      <c r="S410" s="401">
        <v>0</v>
      </c>
      <c r="T410" s="401">
        <v>0</v>
      </c>
      <c r="U410" s="401">
        <v>0</v>
      </c>
      <c r="V410" s="401">
        <v>0</v>
      </c>
      <c r="W410" s="401">
        <v>0</v>
      </c>
      <c r="X410" s="401">
        <v>0</v>
      </c>
      <c r="Y410" s="401">
        <v>0</v>
      </c>
      <c r="Z410" s="401">
        <v>0</v>
      </c>
      <c r="AA410" s="401">
        <v>0</v>
      </c>
      <c r="AB410" s="401">
        <v>0</v>
      </c>
      <c r="AC410" s="401">
        <v>0</v>
      </c>
      <c r="AD410" s="401">
        <v>0</v>
      </c>
      <c r="AE410" s="401">
        <v>0</v>
      </c>
      <c r="AF410" s="401">
        <v>0</v>
      </c>
      <c r="AG410" s="401">
        <v>0</v>
      </c>
      <c r="AH410" s="401">
        <v>0</v>
      </c>
      <c r="AI410" s="401">
        <v>0</v>
      </c>
      <c r="AJ410" s="401">
        <v>0</v>
      </c>
      <c r="AK410" s="401">
        <v>0</v>
      </c>
      <c r="AL410" s="401">
        <v>0</v>
      </c>
      <c r="AM410" s="401">
        <v>0</v>
      </c>
      <c r="AN410" s="401">
        <v>0</v>
      </c>
      <c r="AO410" s="401">
        <v>0</v>
      </c>
      <c r="AP410" s="401">
        <v>0</v>
      </c>
      <c r="AQ410" s="401">
        <v>0</v>
      </c>
      <c r="AR410" s="401">
        <v>0</v>
      </c>
      <c r="AS410" s="401">
        <v>0</v>
      </c>
      <c r="AT410" s="401">
        <v>0</v>
      </c>
      <c r="AU410" s="401">
        <v>0</v>
      </c>
      <c r="AV410" s="401">
        <v>0</v>
      </c>
      <c r="AW410" s="401">
        <v>0</v>
      </c>
      <c r="AX410" s="401">
        <v>0</v>
      </c>
      <c r="AY410" s="401">
        <v>0</v>
      </c>
      <c r="AZ410" s="401">
        <v>0</v>
      </c>
      <c r="BA410" s="401">
        <v>0</v>
      </c>
      <c r="BB410" s="401">
        <v>0</v>
      </c>
      <c r="BC410" s="401">
        <v>0</v>
      </c>
      <c r="BD410" s="401">
        <v>0</v>
      </c>
      <c r="BE410" s="401">
        <v>0</v>
      </c>
      <c r="BF410" s="401">
        <v>0</v>
      </c>
      <c r="BG410" s="401">
        <v>0</v>
      </c>
      <c r="BH410" s="401">
        <v>0</v>
      </c>
      <c r="BI410" s="401">
        <v>0</v>
      </c>
      <c r="BJ410" s="401">
        <v>0</v>
      </c>
      <c r="BK410" s="401">
        <v>0</v>
      </c>
      <c r="BL410" s="401">
        <v>0</v>
      </c>
      <c r="BM410" s="401">
        <v>0</v>
      </c>
      <c r="BN410" s="401">
        <v>0</v>
      </c>
      <c r="BO410" s="401">
        <v>0</v>
      </c>
      <c r="BP410" s="401">
        <v>0</v>
      </c>
      <c r="BQ410" s="401">
        <v>0</v>
      </c>
      <c r="BR410" s="401">
        <v>0</v>
      </c>
      <c r="BS410" s="401">
        <v>0</v>
      </c>
      <c r="BT410" s="401">
        <v>0</v>
      </c>
      <c r="BU410" s="401">
        <v>0</v>
      </c>
      <c r="BV410" s="401">
        <v>0</v>
      </c>
      <c r="BW410" s="401">
        <v>0</v>
      </c>
      <c r="BX410" s="401">
        <v>0</v>
      </c>
      <c r="BY410" s="401">
        <v>0</v>
      </c>
      <c r="BZ410" s="401">
        <v>0</v>
      </c>
      <c r="CA410" s="401">
        <v>0</v>
      </c>
      <c r="CB410" s="401">
        <v>0</v>
      </c>
      <c r="CC410" s="401">
        <v>0</v>
      </c>
      <c r="CD410" s="401">
        <v>0</v>
      </c>
      <c r="CE410" s="401">
        <v>0</v>
      </c>
      <c r="CF410" s="401">
        <v>0</v>
      </c>
      <c r="CG410" s="401">
        <v>0</v>
      </c>
      <c r="CH410" s="401">
        <v>350569</v>
      </c>
      <c r="CI410" s="401">
        <v>0</v>
      </c>
      <c r="CJ410" s="401">
        <v>0</v>
      </c>
      <c r="CK410" s="401">
        <v>0</v>
      </c>
      <c r="CL410" s="401">
        <v>0</v>
      </c>
      <c r="CM410" s="401">
        <v>0</v>
      </c>
      <c r="CN410" s="401">
        <v>0</v>
      </c>
      <c r="CO410" s="401">
        <v>0</v>
      </c>
      <c r="CP410" s="401">
        <v>0</v>
      </c>
      <c r="CQ410" s="401">
        <v>0</v>
      </c>
      <c r="CR410" s="401">
        <v>0</v>
      </c>
      <c r="CS410" s="401">
        <v>0</v>
      </c>
      <c r="CT410" s="401">
        <v>0</v>
      </c>
      <c r="CU410" s="401">
        <v>0</v>
      </c>
      <c r="CV410" s="401">
        <v>0</v>
      </c>
      <c r="CW410" s="401">
        <v>0</v>
      </c>
      <c r="CX410" s="401">
        <v>0</v>
      </c>
      <c r="CY410" s="401">
        <v>0</v>
      </c>
      <c r="CZ410" s="401">
        <v>0</v>
      </c>
      <c r="DA410" s="401">
        <v>0</v>
      </c>
      <c r="DB410" s="401">
        <v>0</v>
      </c>
      <c r="DC410" s="401">
        <v>0</v>
      </c>
      <c r="DD410" s="401">
        <v>0</v>
      </c>
      <c r="DE410" s="401">
        <v>0</v>
      </c>
      <c r="DF410" s="401">
        <v>0</v>
      </c>
      <c r="DG410" s="401">
        <v>0</v>
      </c>
      <c r="DH410" s="401">
        <v>0</v>
      </c>
      <c r="DI410" s="401">
        <v>0</v>
      </c>
      <c r="DJ410" s="401">
        <v>0</v>
      </c>
      <c r="DK410" s="401">
        <v>0</v>
      </c>
      <c r="DL410" s="401">
        <v>0</v>
      </c>
      <c r="DM410" s="401">
        <v>0</v>
      </c>
      <c r="DN410" s="401">
        <v>0</v>
      </c>
      <c r="DO410" s="401">
        <v>0</v>
      </c>
      <c r="DP410" s="401">
        <v>0</v>
      </c>
      <c r="DQ410" s="401">
        <v>0</v>
      </c>
      <c r="DR410" s="401">
        <v>0</v>
      </c>
      <c r="DS410" s="401">
        <v>0</v>
      </c>
      <c r="DT410" s="401">
        <v>0</v>
      </c>
      <c r="DU410" s="401">
        <v>350569</v>
      </c>
      <c r="DV410" s="401">
        <v>0</v>
      </c>
      <c r="DW410" s="401">
        <v>1192830.8840000001</v>
      </c>
      <c r="DX410" s="401">
        <v>341823.80014000001</v>
      </c>
      <c r="DY410" s="401">
        <v>1290000</v>
      </c>
      <c r="DZ410" s="401">
        <v>290000</v>
      </c>
      <c r="EA410" s="401">
        <v>0</v>
      </c>
      <c r="EB410" s="401">
        <v>0</v>
      </c>
      <c r="EC410" s="401">
        <v>120831</v>
      </c>
      <c r="ED410" s="401">
        <v>0</v>
      </c>
      <c r="EE410" s="401">
        <v>1290000</v>
      </c>
      <c r="EF410" s="401">
        <v>290000</v>
      </c>
      <c r="EG410" s="401">
        <v>1400000</v>
      </c>
      <c r="EH410" s="401">
        <v>400000</v>
      </c>
      <c r="EI410" s="401">
        <v>1400000</v>
      </c>
      <c r="EJ410" s="401">
        <v>400000</v>
      </c>
    </row>
    <row r="411" spans="1:140" x14ac:dyDescent="0.35">
      <c r="A411" s="398" t="s">
        <v>2134</v>
      </c>
      <c r="B411" s="401">
        <v>0</v>
      </c>
      <c r="C411" s="401">
        <v>0</v>
      </c>
      <c r="D411" s="401">
        <v>0</v>
      </c>
      <c r="E411" s="401">
        <v>0</v>
      </c>
      <c r="F411" s="401">
        <v>0</v>
      </c>
      <c r="G411" s="401">
        <v>0</v>
      </c>
      <c r="H411" s="401">
        <v>0</v>
      </c>
      <c r="I411" s="401">
        <v>0</v>
      </c>
      <c r="J411" s="401">
        <v>0</v>
      </c>
      <c r="K411" s="401">
        <v>0</v>
      </c>
      <c r="L411" s="401">
        <v>0</v>
      </c>
      <c r="M411" s="401">
        <v>0</v>
      </c>
      <c r="N411" s="401">
        <v>0</v>
      </c>
      <c r="O411" s="401">
        <v>0</v>
      </c>
      <c r="P411" s="401">
        <v>0</v>
      </c>
      <c r="Q411" s="401">
        <v>0</v>
      </c>
      <c r="R411" s="401">
        <v>0</v>
      </c>
      <c r="S411" s="401">
        <v>0</v>
      </c>
      <c r="T411" s="401">
        <v>0</v>
      </c>
      <c r="U411" s="401">
        <v>0</v>
      </c>
      <c r="V411" s="401">
        <v>0</v>
      </c>
      <c r="W411" s="401">
        <v>0</v>
      </c>
      <c r="X411" s="401">
        <v>0</v>
      </c>
      <c r="Y411" s="401">
        <v>0</v>
      </c>
      <c r="Z411" s="401">
        <v>0</v>
      </c>
      <c r="AA411" s="401">
        <v>0</v>
      </c>
      <c r="AB411" s="401">
        <v>0</v>
      </c>
      <c r="AC411" s="401">
        <v>0</v>
      </c>
      <c r="AD411" s="401">
        <v>0</v>
      </c>
      <c r="AE411" s="401">
        <v>0</v>
      </c>
      <c r="AF411" s="401">
        <v>0</v>
      </c>
      <c r="AG411" s="401">
        <v>0</v>
      </c>
      <c r="AH411" s="401">
        <v>0</v>
      </c>
      <c r="AI411" s="401">
        <v>0</v>
      </c>
      <c r="AJ411" s="401">
        <v>0</v>
      </c>
      <c r="AK411" s="401">
        <v>0</v>
      </c>
      <c r="AL411" s="401">
        <v>0</v>
      </c>
      <c r="AM411" s="401">
        <v>0</v>
      </c>
      <c r="AN411" s="401">
        <v>0</v>
      </c>
      <c r="AO411" s="401">
        <v>0</v>
      </c>
      <c r="AP411" s="401">
        <v>0</v>
      </c>
      <c r="AQ411" s="401">
        <v>0</v>
      </c>
      <c r="AR411" s="401">
        <v>0</v>
      </c>
      <c r="AS411" s="401">
        <v>0</v>
      </c>
      <c r="AT411" s="401">
        <v>0</v>
      </c>
      <c r="AU411" s="401">
        <v>0</v>
      </c>
      <c r="AV411" s="401">
        <v>0</v>
      </c>
      <c r="AW411" s="401">
        <v>0</v>
      </c>
      <c r="AX411" s="401">
        <v>0</v>
      </c>
      <c r="AY411" s="401">
        <v>0</v>
      </c>
      <c r="AZ411" s="401">
        <v>0</v>
      </c>
      <c r="BA411" s="401">
        <v>0</v>
      </c>
      <c r="BB411" s="401">
        <v>0</v>
      </c>
      <c r="BC411" s="401">
        <v>0</v>
      </c>
      <c r="BD411" s="401">
        <v>0</v>
      </c>
      <c r="BE411" s="401">
        <v>0</v>
      </c>
      <c r="BF411" s="401">
        <v>0</v>
      </c>
      <c r="BG411" s="401">
        <v>0</v>
      </c>
      <c r="BH411" s="401">
        <v>0</v>
      </c>
      <c r="BI411" s="401">
        <v>0</v>
      </c>
      <c r="BJ411" s="401">
        <v>0</v>
      </c>
      <c r="BK411" s="401">
        <v>0</v>
      </c>
      <c r="BL411" s="401">
        <v>0</v>
      </c>
      <c r="BM411" s="401">
        <v>0</v>
      </c>
      <c r="BN411" s="401">
        <v>0</v>
      </c>
      <c r="BO411" s="401">
        <v>0</v>
      </c>
      <c r="BP411" s="401">
        <v>0</v>
      </c>
      <c r="BQ411" s="401">
        <v>0</v>
      </c>
      <c r="BR411" s="401">
        <v>0</v>
      </c>
      <c r="BS411" s="401">
        <v>0</v>
      </c>
      <c r="BT411" s="401">
        <v>0</v>
      </c>
      <c r="BU411" s="401">
        <v>0</v>
      </c>
      <c r="BV411" s="401">
        <v>0</v>
      </c>
      <c r="BW411" s="401">
        <v>0</v>
      </c>
      <c r="BX411" s="401">
        <v>0</v>
      </c>
      <c r="BY411" s="401">
        <v>0</v>
      </c>
      <c r="BZ411" s="401">
        <v>0</v>
      </c>
      <c r="CA411" s="401">
        <v>0</v>
      </c>
      <c r="CB411" s="401">
        <v>0</v>
      </c>
      <c r="CC411" s="401">
        <v>0</v>
      </c>
      <c r="CD411" s="401">
        <v>0</v>
      </c>
      <c r="CE411" s="401">
        <v>0</v>
      </c>
      <c r="CF411" s="401">
        <v>0</v>
      </c>
      <c r="CG411" s="401">
        <v>0</v>
      </c>
      <c r="CH411" s="401">
        <v>3181</v>
      </c>
      <c r="CI411" s="401">
        <v>0</v>
      </c>
      <c r="CJ411" s="401">
        <v>0</v>
      </c>
      <c r="CK411" s="401">
        <v>0</v>
      </c>
      <c r="CL411" s="401">
        <v>0</v>
      </c>
      <c r="CM411" s="401">
        <v>0</v>
      </c>
      <c r="CN411" s="401">
        <v>0</v>
      </c>
      <c r="CO411" s="401">
        <v>0</v>
      </c>
      <c r="CP411" s="401">
        <v>0</v>
      </c>
      <c r="CQ411" s="401">
        <v>0</v>
      </c>
      <c r="CR411" s="401">
        <v>0</v>
      </c>
      <c r="CS411" s="401">
        <v>0</v>
      </c>
      <c r="CT411" s="401">
        <v>0</v>
      </c>
      <c r="CU411" s="401">
        <v>0</v>
      </c>
      <c r="CV411" s="401">
        <v>0</v>
      </c>
      <c r="CW411" s="401">
        <v>0</v>
      </c>
      <c r="CX411" s="401">
        <v>0</v>
      </c>
      <c r="CY411" s="401">
        <v>0</v>
      </c>
      <c r="CZ411" s="401">
        <v>0</v>
      </c>
      <c r="DA411" s="401">
        <v>0</v>
      </c>
      <c r="DB411" s="401">
        <v>0</v>
      </c>
      <c r="DC411" s="401">
        <v>0</v>
      </c>
      <c r="DD411" s="401">
        <v>0</v>
      </c>
      <c r="DE411" s="401">
        <v>0</v>
      </c>
      <c r="DF411" s="401">
        <v>0</v>
      </c>
      <c r="DG411" s="401">
        <v>0</v>
      </c>
      <c r="DH411" s="401">
        <v>0</v>
      </c>
      <c r="DI411" s="401">
        <v>0</v>
      </c>
      <c r="DJ411" s="401">
        <v>0</v>
      </c>
      <c r="DK411" s="401">
        <v>0</v>
      </c>
      <c r="DL411" s="401">
        <v>0</v>
      </c>
      <c r="DM411" s="401">
        <v>0</v>
      </c>
      <c r="DN411" s="401">
        <v>0</v>
      </c>
      <c r="DO411" s="401">
        <v>0</v>
      </c>
      <c r="DP411" s="401">
        <v>0</v>
      </c>
      <c r="DQ411" s="401">
        <v>0</v>
      </c>
      <c r="DR411" s="401">
        <v>0</v>
      </c>
      <c r="DS411" s="401">
        <v>0</v>
      </c>
      <c r="DT411" s="401">
        <v>3181</v>
      </c>
      <c r="DU411" s="401">
        <v>0</v>
      </c>
      <c r="DV411" s="401">
        <v>0</v>
      </c>
      <c r="DW411" s="401">
        <v>166199</v>
      </c>
      <c r="DX411" s="401">
        <v>-10482</v>
      </c>
      <c r="DY411" s="401">
        <v>78480</v>
      </c>
      <c r="DZ411" s="401">
        <v>-2622</v>
      </c>
      <c r="EA411" s="401">
        <v>91802</v>
      </c>
      <c r="EB411" s="401">
        <v>-4354</v>
      </c>
      <c r="EC411" s="401">
        <v>36000</v>
      </c>
      <c r="ED411" s="401">
        <v>16000</v>
      </c>
      <c r="EE411" s="401">
        <v>170282</v>
      </c>
      <c r="EF411" s="401">
        <v>-6976</v>
      </c>
      <c r="EG411" s="401">
        <v>171343.47</v>
      </c>
      <c r="EH411" s="401">
        <v>-6214.53</v>
      </c>
      <c r="EI411" s="401">
        <v>180655.72</v>
      </c>
      <c r="EJ411" s="401">
        <v>-6552.28</v>
      </c>
    </row>
    <row r="412" spans="1:140" x14ac:dyDescent="0.35">
      <c r="A412" s="398" t="s">
        <v>2173</v>
      </c>
      <c r="B412" s="401">
        <v>0</v>
      </c>
      <c r="C412" s="401">
        <v>0</v>
      </c>
      <c r="D412" s="401">
        <v>0</v>
      </c>
      <c r="E412" s="401">
        <v>0</v>
      </c>
      <c r="F412" s="401">
        <v>0</v>
      </c>
      <c r="G412" s="401">
        <v>0</v>
      </c>
      <c r="H412" s="401">
        <v>0</v>
      </c>
      <c r="I412" s="401">
        <v>0</v>
      </c>
      <c r="J412" s="401">
        <v>0</v>
      </c>
      <c r="K412" s="401">
        <v>0</v>
      </c>
      <c r="L412" s="401">
        <v>0</v>
      </c>
      <c r="M412" s="401">
        <v>0</v>
      </c>
      <c r="N412" s="401">
        <v>0</v>
      </c>
      <c r="O412" s="401">
        <v>0</v>
      </c>
      <c r="P412" s="401">
        <v>0</v>
      </c>
      <c r="Q412" s="401">
        <v>0</v>
      </c>
      <c r="R412" s="401">
        <v>0</v>
      </c>
      <c r="S412" s="401">
        <v>0</v>
      </c>
      <c r="T412" s="401">
        <v>0</v>
      </c>
      <c r="U412" s="401">
        <v>0</v>
      </c>
      <c r="V412" s="401">
        <v>0</v>
      </c>
      <c r="W412" s="401">
        <v>0</v>
      </c>
      <c r="X412" s="401">
        <v>0</v>
      </c>
      <c r="Y412" s="401">
        <v>0</v>
      </c>
      <c r="Z412" s="401">
        <v>0</v>
      </c>
      <c r="AA412" s="401">
        <v>0</v>
      </c>
      <c r="AB412" s="401">
        <v>0</v>
      </c>
      <c r="AC412" s="401">
        <v>0</v>
      </c>
      <c r="AD412" s="401">
        <v>0</v>
      </c>
      <c r="AE412" s="401">
        <v>0</v>
      </c>
      <c r="AF412" s="401">
        <v>0</v>
      </c>
      <c r="AG412" s="401">
        <v>0</v>
      </c>
      <c r="AH412" s="401">
        <v>0</v>
      </c>
      <c r="AI412" s="401">
        <v>0</v>
      </c>
      <c r="AJ412" s="401">
        <v>0</v>
      </c>
      <c r="AK412" s="401">
        <v>0</v>
      </c>
      <c r="AL412" s="401">
        <v>0</v>
      </c>
      <c r="AM412" s="401">
        <v>0</v>
      </c>
      <c r="AN412" s="401">
        <v>0</v>
      </c>
      <c r="AO412" s="401">
        <v>0</v>
      </c>
      <c r="AP412" s="401">
        <v>0</v>
      </c>
      <c r="AQ412" s="401">
        <v>0</v>
      </c>
      <c r="AR412" s="401">
        <v>0</v>
      </c>
      <c r="AS412" s="401">
        <v>0</v>
      </c>
      <c r="AT412" s="401">
        <v>0</v>
      </c>
      <c r="AU412" s="401">
        <v>0</v>
      </c>
      <c r="AV412" s="401">
        <v>0</v>
      </c>
      <c r="AW412" s="401">
        <v>0</v>
      </c>
      <c r="AX412" s="401">
        <v>0</v>
      </c>
      <c r="AY412" s="401">
        <v>0</v>
      </c>
      <c r="AZ412" s="401">
        <v>0</v>
      </c>
      <c r="BA412" s="401">
        <v>0</v>
      </c>
      <c r="BB412" s="401">
        <v>0</v>
      </c>
      <c r="BC412" s="401">
        <v>0</v>
      </c>
      <c r="BD412" s="401">
        <v>0</v>
      </c>
      <c r="BE412" s="401">
        <v>0</v>
      </c>
      <c r="BF412" s="401">
        <v>0</v>
      </c>
      <c r="BG412" s="401">
        <v>0</v>
      </c>
      <c r="BH412" s="401">
        <v>0</v>
      </c>
      <c r="BI412" s="401">
        <v>0</v>
      </c>
      <c r="BJ412" s="401">
        <v>0</v>
      </c>
      <c r="BK412" s="401">
        <v>0</v>
      </c>
      <c r="BL412" s="401">
        <v>0</v>
      </c>
      <c r="BM412" s="401">
        <v>0</v>
      </c>
      <c r="BN412" s="401">
        <v>0</v>
      </c>
      <c r="BO412" s="401">
        <v>0</v>
      </c>
      <c r="BP412" s="401">
        <v>0</v>
      </c>
      <c r="BQ412" s="401">
        <v>0</v>
      </c>
      <c r="BR412" s="401">
        <v>0</v>
      </c>
      <c r="BS412" s="401">
        <v>0</v>
      </c>
      <c r="BT412" s="401">
        <v>0</v>
      </c>
      <c r="BU412" s="401">
        <v>0</v>
      </c>
      <c r="BV412" s="401">
        <v>0</v>
      </c>
      <c r="BW412" s="401">
        <v>0</v>
      </c>
      <c r="BX412" s="401">
        <v>0</v>
      </c>
      <c r="BY412" s="401">
        <v>0</v>
      </c>
      <c r="BZ412" s="401">
        <v>0</v>
      </c>
      <c r="CA412" s="401">
        <v>0</v>
      </c>
      <c r="CB412" s="401">
        <v>0</v>
      </c>
      <c r="CC412" s="401">
        <v>0</v>
      </c>
      <c r="CD412" s="401">
        <v>0</v>
      </c>
      <c r="CE412" s="401">
        <v>0</v>
      </c>
      <c r="CF412" s="401">
        <v>0</v>
      </c>
      <c r="CG412" s="401">
        <v>0</v>
      </c>
      <c r="CH412" s="401">
        <v>0</v>
      </c>
      <c r="CI412" s="401">
        <v>0</v>
      </c>
      <c r="CJ412" s="401">
        <v>0</v>
      </c>
      <c r="CK412" s="401">
        <v>0</v>
      </c>
      <c r="CL412" s="401">
        <v>0</v>
      </c>
      <c r="CM412" s="401">
        <v>0</v>
      </c>
      <c r="CN412" s="401">
        <v>0</v>
      </c>
      <c r="CO412" s="401">
        <v>0</v>
      </c>
      <c r="CP412" s="401">
        <v>0</v>
      </c>
      <c r="CQ412" s="401">
        <v>0</v>
      </c>
      <c r="CR412" s="401">
        <v>0</v>
      </c>
      <c r="CS412" s="401">
        <v>0</v>
      </c>
      <c r="CT412" s="401">
        <v>0</v>
      </c>
      <c r="CU412" s="401">
        <v>0</v>
      </c>
      <c r="CV412" s="401">
        <v>0</v>
      </c>
      <c r="CW412" s="401">
        <v>0</v>
      </c>
      <c r="CX412" s="401">
        <v>0</v>
      </c>
      <c r="CY412" s="401">
        <v>0</v>
      </c>
      <c r="CZ412" s="401">
        <v>0</v>
      </c>
      <c r="DA412" s="401">
        <v>0</v>
      </c>
      <c r="DB412" s="401">
        <v>0</v>
      </c>
      <c r="DC412" s="401">
        <v>0</v>
      </c>
      <c r="DD412" s="401">
        <v>0</v>
      </c>
      <c r="DE412" s="401">
        <v>0</v>
      </c>
      <c r="DF412" s="401">
        <v>0</v>
      </c>
      <c r="DG412" s="401">
        <v>0</v>
      </c>
      <c r="DH412" s="401">
        <v>0</v>
      </c>
      <c r="DI412" s="401">
        <v>0</v>
      </c>
      <c r="DJ412" s="401">
        <v>0</v>
      </c>
      <c r="DK412" s="401">
        <v>0</v>
      </c>
      <c r="DL412" s="401">
        <v>0</v>
      </c>
      <c r="DM412" s="401">
        <v>0</v>
      </c>
      <c r="DN412" s="401">
        <v>0</v>
      </c>
      <c r="DO412" s="401">
        <v>0</v>
      </c>
      <c r="DP412" s="401">
        <v>0</v>
      </c>
      <c r="DQ412" s="401">
        <v>0</v>
      </c>
      <c r="DR412" s="401">
        <v>0</v>
      </c>
      <c r="DS412" s="401">
        <v>0</v>
      </c>
      <c r="DT412" s="401">
        <v>0</v>
      </c>
      <c r="DU412" s="401">
        <v>0</v>
      </c>
      <c r="DV412" s="401">
        <v>0</v>
      </c>
      <c r="DW412" s="401">
        <v>6079</v>
      </c>
      <c r="DX412" s="401">
        <v>0</v>
      </c>
      <c r="DY412" s="401">
        <v>1000</v>
      </c>
      <c r="DZ412" s="401">
        <v>0</v>
      </c>
      <c r="EA412" s="401">
        <v>0</v>
      </c>
      <c r="EB412" s="401">
        <v>0</v>
      </c>
      <c r="EC412" s="401">
        <v>27100</v>
      </c>
      <c r="ED412" s="401">
        <v>3341</v>
      </c>
      <c r="EE412" s="401">
        <v>1000</v>
      </c>
      <c r="EF412" s="401">
        <v>0</v>
      </c>
      <c r="EG412" s="401">
        <v>5000</v>
      </c>
      <c r="EH412" s="401">
        <v>0</v>
      </c>
      <c r="EI412" s="401">
        <v>5000</v>
      </c>
      <c r="EJ412" s="401">
        <v>0</v>
      </c>
    </row>
    <row r="413" spans="1:140" x14ac:dyDescent="0.35">
      <c r="A413" s="397" t="s">
        <v>1651</v>
      </c>
      <c r="B413" s="401">
        <v>0</v>
      </c>
      <c r="C413" s="401">
        <v>0</v>
      </c>
      <c r="D413" s="401">
        <v>0</v>
      </c>
      <c r="E413" s="401">
        <v>0</v>
      </c>
      <c r="F413" s="401">
        <v>0</v>
      </c>
      <c r="G413" s="401">
        <v>0</v>
      </c>
      <c r="H413" s="401">
        <v>0</v>
      </c>
      <c r="I413" s="401">
        <v>0</v>
      </c>
      <c r="J413" s="401">
        <v>0</v>
      </c>
      <c r="K413" s="401">
        <v>0</v>
      </c>
      <c r="L413" s="401">
        <v>0</v>
      </c>
      <c r="M413" s="401">
        <v>0</v>
      </c>
      <c r="N413" s="401">
        <v>0</v>
      </c>
      <c r="O413" s="401">
        <v>0</v>
      </c>
      <c r="P413" s="401">
        <v>0</v>
      </c>
      <c r="Q413" s="401">
        <v>0</v>
      </c>
      <c r="R413" s="401">
        <v>0</v>
      </c>
      <c r="S413" s="401">
        <v>0</v>
      </c>
      <c r="T413" s="401">
        <v>0</v>
      </c>
      <c r="U413" s="401">
        <v>0</v>
      </c>
      <c r="V413" s="401">
        <v>0</v>
      </c>
      <c r="W413" s="401">
        <v>0</v>
      </c>
      <c r="X413" s="401">
        <v>0</v>
      </c>
      <c r="Y413" s="401">
        <v>0</v>
      </c>
      <c r="Z413" s="401">
        <v>0</v>
      </c>
      <c r="AA413" s="401">
        <v>0</v>
      </c>
      <c r="AB413" s="401">
        <v>0</v>
      </c>
      <c r="AC413" s="401">
        <v>0</v>
      </c>
      <c r="AD413" s="401">
        <v>0</v>
      </c>
      <c r="AE413" s="401">
        <v>0</v>
      </c>
      <c r="AF413" s="401">
        <v>0</v>
      </c>
      <c r="AG413" s="401">
        <v>0</v>
      </c>
      <c r="AH413" s="401">
        <v>0</v>
      </c>
      <c r="AI413" s="401">
        <v>0</v>
      </c>
      <c r="AJ413" s="401">
        <v>0</v>
      </c>
      <c r="AK413" s="401">
        <v>0</v>
      </c>
      <c r="AL413" s="401">
        <v>0</v>
      </c>
      <c r="AM413" s="401">
        <v>0</v>
      </c>
      <c r="AN413" s="401">
        <v>0</v>
      </c>
      <c r="AO413" s="401">
        <v>0</v>
      </c>
      <c r="AP413" s="401">
        <v>0</v>
      </c>
      <c r="AQ413" s="401">
        <v>0</v>
      </c>
      <c r="AR413" s="401">
        <v>0</v>
      </c>
      <c r="AS413" s="401">
        <v>0</v>
      </c>
      <c r="AT413" s="401">
        <v>0</v>
      </c>
      <c r="AU413" s="401">
        <v>0</v>
      </c>
      <c r="AV413" s="401">
        <v>0</v>
      </c>
      <c r="AW413" s="401">
        <v>0</v>
      </c>
      <c r="AX413" s="401">
        <v>0</v>
      </c>
      <c r="AY413" s="401">
        <v>0</v>
      </c>
      <c r="AZ413" s="401">
        <v>0</v>
      </c>
      <c r="BA413" s="401">
        <v>0</v>
      </c>
      <c r="BB413" s="401">
        <v>0</v>
      </c>
      <c r="BC413" s="401">
        <v>0</v>
      </c>
      <c r="BD413" s="401">
        <v>0</v>
      </c>
      <c r="BE413" s="401">
        <v>0</v>
      </c>
      <c r="BF413" s="401">
        <v>0</v>
      </c>
      <c r="BG413" s="401">
        <v>0</v>
      </c>
      <c r="BH413" s="401">
        <v>0</v>
      </c>
      <c r="BI413" s="401">
        <v>0</v>
      </c>
      <c r="BJ413" s="401">
        <v>0</v>
      </c>
      <c r="BK413" s="401">
        <v>0</v>
      </c>
      <c r="BL413" s="401">
        <v>0</v>
      </c>
      <c r="BM413" s="401">
        <v>0</v>
      </c>
      <c r="BN413" s="401">
        <v>0</v>
      </c>
      <c r="BO413" s="401">
        <v>0</v>
      </c>
      <c r="BP413" s="401">
        <v>0</v>
      </c>
      <c r="BQ413" s="401">
        <v>0</v>
      </c>
      <c r="BR413" s="401">
        <v>0</v>
      </c>
      <c r="BS413" s="401">
        <v>0</v>
      </c>
      <c r="BT413" s="401">
        <v>0</v>
      </c>
      <c r="BU413" s="401">
        <v>0</v>
      </c>
      <c r="BV413" s="401">
        <v>0</v>
      </c>
      <c r="BW413" s="401">
        <v>0</v>
      </c>
      <c r="BX413" s="401">
        <v>0</v>
      </c>
      <c r="BY413" s="401">
        <v>0</v>
      </c>
      <c r="BZ413" s="401">
        <v>0</v>
      </c>
      <c r="CA413" s="401">
        <v>0</v>
      </c>
      <c r="CB413" s="401">
        <v>0</v>
      </c>
      <c r="CC413" s="401">
        <v>0</v>
      </c>
      <c r="CD413" s="401">
        <v>0</v>
      </c>
      <c r="CE413" s="401">
        <v>0</v>
      </c>
      <c r="CF413" s="401">
        <v>0</v>
      </c>
      <c r="CG413" s="401">
        <v>0</v>
      </c>
      <c r="CH413" s="401">
        <v>100</v>
      </c>
      <c r="CI413" s="401">
        <v>0</v>
      </c>
      <c r="CJ413" s="401">
        <v>0</v>
      </c>
      <c r="CK413" s="401">
        <v>0</v>
      </c>
      <c r="CL413" s="401">
        <v>0</v>
      </c>
      <c r="CM413" s="401">
        <v>0</v>
      </c>
      <c r="CN413" s="401">
        <v>0</v>
      </c>
      <c r="CO413" s="401">
        <v>0</v>
      </c>
      <c r="CP413" s="401">
        <v>0</v>
      </c>
      <c r="CQ413" s="401">
        <v>0</v>
      </c>
      <c r="CR413" s="401">
        <v>0</v>
      </c>
      <c r="CS413" s="401">
        <v>0</v>
      </c>
      <c r="CT413" s="401">
        <v>0</v>
      </c>
      <c r="CU413" s="401">
        <v>0</v>
      </c>
      <c r="CV413" s="401">
        <v>0</v>
      </c>
      <c r="CW413" s="401">
        <v>0</v>
      </c>
      <c r="CX413" s="401">
        <v>0</v>
      </c>
      <c r="CY413" s="401">
        <v>0</v>
      </c>
      <c r="CZ413" s="401">
        <v>0</v>
      </c>
      <c r="DA413" s="401">
        <v>0</v>
      </c>
      <c r="DB413" s="401">
        <v>0</v>
      </c>
      <c r="DC413" s="401">
        <v>0</v>
      </c>
      <c r="DD413" s="401">
        <v>0</v>
      </c>
      <c r="DE413" s="401">
        <v>0</v>
      </c>
      <c r="DF413" s="401">
        <v>0</v>
      </c>
      <c r="DG413" s="401">
        <v>0</v>
      </c>
      <c r="DH413" s="401">
        <v>0</v>
      </c>
      <c r="DI413" s="401">
        <v>0</v>
      </c>
      <c r="DJ413" s="401">
        <v>0</v>
      </c>
      <c r="DK413" s="401">
        <v>0</v>
      </c>
      <c r="DL413" s="401">
        <v>0</v>
      </c>
      <c r="DM413" s="401">
        <v>0</v>
      </c>
      <c r="DN413" s="401">
        <v>0</v>
      </c>
      <c r="DO413" s="401">
        <v>0</v>
      </c>
      <c r="DP413" s="401">
        <v>0</v>
      </c>
      <c r="DQ413" s="401">
        <v>0</v>
      </c>
      <c r="DR413" s="401">
        <v>0</v>
      </c>
      <c r="DS413" s="401">
        <v>0</v>
      </c>
      <c r="DT413" s="401">
        <v>100</v>
      </c>
      <c r="DU413" s="401">
        <v>0</v>
      </c>
      <c r="DV413" s="401">
        <v>0</v>
      </c>
      <c r="DW413" s="401">
        <v>255828</v>
      </c>
      <c r="DX413" s="401">
        <v>-14000</v>
      </c>
      <c r="DY413" s="401">
        <v>39740</v>
      </c>
      <c r="DZ413" s="401">
        <v>0</v>
      </c>
      <c r="EA413" s="401">
        <v>210000</v>
      </c>
      <c r="EB413" s="401">
        <v>-4464</v>
      </c>
      <c r="EC413" s="401">
        <v>0</v>
      </c>
      <c r="ED413" s="401">
        <v>0</v>
      </c>
      <c r="EE413" s="401">
        <v>249740</v>
      </c>
      <c r="EF413" s="401">
        <v>-4464</v>
      </c>
      <c r="EG413" s="401">
        <v>290000</v>
      </c>
      <c r="EH413" s="401">
        <v>0</v>
      </c>
      <c r="EI413" s="401">
        <v>290000</v>
      </c>
      <c r="EJ413" s="401">
        <v>0</v>
      </c>
    </row>
    <row r="414" spans="1:140" x14ac:dyDescent="0.35">
      <c r="A414" s="397" t="s">
        <v>1579</v>
      </c>
      <c r="B414" s="401">
        <v>0</v>
      </c>
      <c r="C414" s="401">
        <v>0</v>
      </c>
      <c r="D414" s="401">
        <v>0</v>
      </c>
      <c r="E414" s="401">
        <v>0</v>
      </c>
      <c r="F414" s="401">
        <v>0</v>
      </c>
      <c r="G414" s="401">
        <v>0</v>
      </c>
      <c r="H414" s="401">
        <v>0</v>
      </c>
      <c r="I414" s="401">
        <v>0</v>
      </c>
      <c r="J414" s="401">
        <v>0</v>
      </c>
      <c r="K414" s="401">
        <v>0</v>
      </c>
      <c r="L414" s="401">
        <v>0</v>
      </c>
      <c r="M414" s="401">
        <v>0</v>
      </c>
      <c r="N414" s="401">
        <v>0</v>
      </c>
      <c r="O414" s="401">
        <v>0</v>
      </c>
      <c r="P414" s="401">
        <v>0</v>
      </c>
      <c r="Q414" s="401">
        <v>0</v>
      </c>
      <c r="R414" s="401">
        <v>0</v>
      </c>
      <c r="S414" s="401">
        <v>0</v>
      </c>
      <c r="T414" s="401">
        <v>0</v>
      </c>
      <c r="U414" s="401">
        <v>0</v>
      </c>
      <c r="V414" s="401">
        <v>0</v>
      </c>
      <c r="W414" s="401">
        <v>0</v>
      </c>
      <c r="X414" s="401">
        <v>0</v>
      </c>
      <c r="Y414" s="401">
        <v>0</v>
      </c>
      <c r="Z414" s="401">
        <v>0</v>
      </c>
      <c r="AA414" s="401">
        <v>0</v>
      </c>
      <c r="AB414" s="401">
        <v>0</v>
      </c>
      <c r="AC414" s="401">
        <v>0</v>
      </c>
      <c r="AD414" s="401">
        <v>0</v>
      </c>
      <c r="AE414" s="401">
        <v>0</v>
      </c>
      <c r="AF414" s="401">
        <v>0</v>
      </c>
      <c r="AG414" s="401">
        <v>0</v>
      </c>
      <c r="AH414" s="401">
        <v>0</v>
      </c>
      <c r="AI414" s="401">
        <v>0</v>
      </c>
      <c r="AJ414" s="401">
        <v>0</v>
      </c>
      <c r="AK414" s="401">
        <v>0</v>
      </c>
      <c r="AL414" s="401">
        <v>0</v>
      </c>
      <c r="AM414" s="401">
        <v>0</v>
      </c>
      <c r="AN414" s="401">
        <v>0</v>
      </c>
      <c r="AO414" s="401">
        <v>0</v>
      </c>
      <c r="AP414" s="401">
        <v>0</v>
      </c>
      <c r="AQ414" s="401">
        <v>0</v>
      </c>
      <c r="AR414" s="401">
        <v>0</v>
      </c>
      <c r="AS414" s="401">
        <v>0</v>
      </c>
      <c r="AT414" s="401">
        <v>0</v>
      </c>
      <c r="AU414" s="401">
        <v>2472</v>
      </c>
      <c r="AV414" s="401">
        <v>0</v>
      </c>
      <c r="AW414" s="401">
        <v>0</v>
      </c>
      <c r="AX414" s="401">
        <v>200</v>
      </c>
      <c r="AY414" s="401">
        <v>0</v>
      </c>
      <c r="AZ414" s="401">
        <v>0</v>
      </c>
      <c r="BA414" s="401">
        <v>0</v>
      </c>
      <c r="BB414" s="401">
        <v>0</v>
      </c>
      <c r="BC414" s="401">
        <v>0</v>
      </c>
      <c r="BD414" s="401">
        <v>0</v>
      </c>
      <c r="BE414" s="401">
        <v>0</v>
      </c>
      <c r="BF414" s="401">
        <v>0</v>
      </c>
      <c r="BG414" s="401">
        <v>0</v>
      </c>
      <c r="BH414" s="401">
        <v>0</v>
      </c>
      <c r="BI414" s="401">
        <v>0</v>
      </c>
      <c r="BJ414" s="401">
        <v>0</v>
      </c>
      <c r="BK414" s="401">
        <v>0</v>
      </c>
      <c r="BL414" s="401">
        <v>0</v>
      </c>
      <c r="BM414" s="401">
        <v>0</v>
      </c>
      <c r="BN414" s="401">
        <v>0</v>
      </c>
      <c r="BO414" s="401">
        <v>0</v>
      </c>
      <c r="BP414" s="401">
        <v>0</v>
      </c>
      <c r="BQ414" s="401">
        <v>0</v>
      </c>
      <c r="BR414" s="401">
        <v>0</v>
      </c>
      <c r="BS414" s="401">
        <v>0</v>
      </c>
      <c r="BT414" s="401">
        <v>0</v>
      </c>
      <c r="BU414" s="401">
        <v>0</v>
      </c>
      <c r="BV414" s="401">
        <v>0</v>
      </c>
      <c r="BW414" s="401">
        <v>0</v>
      </c>
      <c r="BX414" s="401">
        <v>0</v>
      </c>
      <c r="BY414" s="401">
        <v>0</v>
      </c>
      <c r="BZ414" s="401">
        <v>0</v>
      </c>
      <c r="CA414" s="401">
        <v>0</v>
      </c>
      <c r="CB414" s="401">
        <v>0</v>
      </c>
      <c r="CC414" s="401">
        <v>0</v>
      </c>
      <c r="CD414" s="401">
        <v>0</v>
      </c>
      <c r="CE414" s="401">
        <v>0</v>
      </c>
      <c r="CF414" s="401">
        <v>0</v>
      </c>
      <c r="CG414" s="401">
        <v>0</v>
      </c>
      <c r="CH414" s="401">
        <v>0</v>
      </c>
      <c r="CI414" s="401">
        <v>0</v>
      </c>
      <c r="CJ414" s="401">
        <v>0</v>
      </c>
      <c r="CK414" s="401">
        <v>0</v>
      </c>
      <c r="CL414" s="401">
        <v>0</v>
      </c>
      <c r="CM414" s="401">
        <v>0</v>
      </c>
      <c r="CN414" s="401">
        <v>0</v>
      </c>
      <c r="CO414" s="401">
        <v>0</v>
      </c>
      <c r="CP414" s="401">
        <v>0</v>
      </c>
      <c r="CQ414" s="401">
        <v>0</v>
      </c>
      <c r="CR414" s="401">
        <v>0</v>
      </c>
      <c r="CS414" s="401">
        <v>0</v>
      </c>
      <c r="CT414" s="401">
        <v>0</v>
      </c>
      <c r="CU414" s="401">
        <v>0</v>
      </c>
      <c r="CV414" s="401">
        <v>0</v>
      </c>
      <c r="CW414" s="401">
        <v>0</v>
      </c>
      <c r="CX414" s="401">
        <v>0</v>
      </c>
      <c r="CY414" s="401">
        <v>0</v>
      </c>
      <c r="CZ414" s="401">
        <v>0</v>
      </c>
      <c r="DA414" s="401">
        <v>0</v>
      </c>
      <c r="DB414" s="401">
        <v>0</v>
      </c>
      <c r="DC414" s="401">
        <v>0</v>
      </c>
      <c r="DD414" s="401">
        <v>0</v>
      </c>
      <c r="DE414" s="401">
        <v>0</v>
      </c>
      <c r="DF414" s="401">
        <v>0</v>
      </c>
      <c r="DG414" s="401">
        <v>0</v>
      </c>
      <c r="DH414" s="401">
        <v>0</v>
      </c>
      <c r="DI414" s="401">
        <v>0</v>
      </c>
      <c r="DJ414" s="401">
        <v>0</v>
      </c>
      <c r="DK414" s="401">
        <v>0</v>
      </c>
      <c r="DL414" s="401">
        <v>0</v>
      </c>
      <c r="DM414" s="401">
        <v>0</v>
      </c>
      <c r="DN414" s="401">
        <v>0</v>
      </c>
      <c r="DO414" s="401">
        <v>0</v>
      </c>
      <c r="DP414" s="401">
        <v>0</v>
      </c>
      <c r="DQ414" s="401">
        <v>0</v>
      </c>
      <c r="DR414" s="401">
        <v>0</v>
      </c>
      <c r="DS414" s="401">
        <v>1801</v>
      </c>
      <c r="DT414" s="401">
        <v>71</v>
      </c>
      <c r="DU414" s="401">
        <v>800</v>
      </c>
      <c r="DV414" s="401">
        <v>0</v>
      </c>
      <c r="DW414" s="401">
        <v>32971</v>
      </c>
      <c r="DX414" s="401">
        <v>-457</v>
      </c>
      <c r="DY414" s="401">
        <v>23200</v>
      </c>
      <c r="DZ414" s="401">
        <v>-1800</v>
      </c>
      <c r="EA414" s="401">
        <v>0</v>
      </c>
      <c r="EB414" s="401">
        <v>0</v>
      </c>
      <c r="EC414" s="401">
        <v>5191</v>
      </c>
      <c r="ED414" s="401">
        <v>-3686</v>
      </c>
      <c r="EE414" s="401">
        <v>23200</v>
      </c>
      <c r="EF414" s="401">
        <v>-1800</v>
      </c>
      <c r="EG414" s="401">
        <v>25000</v>
      </c>
      <c r="EH414" s="401">
        <v>0</v>
      </c>
      <c r="EI414" s="401">
        <v>35000</v>
      </c>
      <c r="EJ414" s="401">
        <v>-3000</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O1786"/>
  <sheetViews>
    <sheetView showGridLines="0" topLeftCell="A1757" workbookViewId="0">
      <selection activeCell="D1773" sqref="D1773"/>
    </sheetView>
  </sheetViews>
  <sheetFormatPr defaultRowHeight="15.5" x14ac:dyDescent="0.35"/>
  <cols>
    <col min="1" max="1" width="33.3046875" bestFit="1" customWidth="1"/>
    <col min="2" max="2" width="12.69140625" style="117" customWidth="1"/>
    <col min="3" max="5" width="17.07421875" customWidth="1"/>
    <col min="6" max="6" width="13.84375" customWidth="1"/>
    <col min="7" max="7" width="16.3046875" customWidth="1"/>
    <col min="8" max="8" width="13.69140625" customWidth="1"/>
    <col min="9" max="9" width="10.07421875" customWidth="1"/>
    <col min="10" max="10" width="27.07421875" customWidth="1"/>
    <col min="11" max="11" width="17" customWidth="1"/>
    <col min="12" max="12" width="9.84375" customWidth="1"/>
  </cols>
  <sheetData>
    <row r="1" spans="1:9" x14ac:dyDescent="0.35">
      <c r="A1" s="267"/>
      <c r="B1" s="279"/>
      <c r="C1" s="267" t="s">
        <v>112</v>
      </c>
      <c r="D1" s="267" t="s">
        <v>113</v>
      </c>
      <c r="E1" s="267" t="s">
        <v>2391</v>
      </c>
      <c r="F1" s="262" t="s">
        <v>2392</v>
      </c>
    </row>
    <row r="2" spans="1:9" x14ac:dyDescent="0.35">
      <c r="A2" s="267" t="s">
        <v>2393</v>
      </c>
      <c r="B2" s="279" t="s">
        <v>2394</v>
      </c>
      <c r="C2" s="267" t="s">
        <v>2395</v>
      </c>
      <c r="D2" s="267" t="s">
        <v>2396</v>
      </c>
      <c r="E2" s="267" t="s">
        <v>2397</v>
      </c>
      <c r="F2" s="262" t="s">
        <v>2398</v>
      </c>
      <c r="G2" s="262" t="s">
        <v>2399</v>
      </c>
      <c r="H2" s="262" t="s">
        <v>2400</v>
      </c>
      <c r="I2" s="262" t="s">
        <v>2401</v>
      </c>
    </row>
    <row r="3" spans="1:9" x14ac:dyDescent="0.35">
      <c r="A3" s="267" t="s">
        <v>2402</v>
      </c>
      <c r="B3" s="279" t="s">
        <v>2403</v>
      </c>
      <c r="C3" s="317"/>
      <c r="D3" s="317"/>
      <c r="E3" s="317"/>
      <c r="F3" s="262"/>
    </row>
    <row r="4" spans="1:9" x14ac:dyDescent="0.35">
      <c r="A4" s="267" t="s">
        <v>2404</v>
      </c>
      <c r="B4" s="279">
        <v>1</v>
      </c>
      <c r="C4" s="317"/>
      <c r="D4" s="317"/>
      <c r="E4" s="317"/>
      <c r="F4" s="262"/>
    </row>
    <row r="5" spans="1:9" x14ac:dyDescent="0.35">
      <c r="A5" s="267" t="s">
        <v>2405</v>
      </c>
      <c r="B5" s="362" t="str">
        <f>import_la_ons_code</f>
        <v>&lt;Blank&gt;</v>
      </c>
      <c r="C5" s="317"/>
      <c r="D5" s="317"/>
      <c r="E5" s="317"/>
      <c r="F5" s="262"/>
    </row>
    <row r="6" spans="1:9" x14ac:dyDescent="0.35">
      <c r="A6" s="267" t="s">
        <v>2406</v>
      </c>
      <c r="B6" s="279">
        <v>202603</v>
      </c>
      <c r="C6" s="317"/>
      <c r="D6" s="317"/>
      <c r="E6" s="317"/>
      <c r="F6" s="262"/>
    </row>
    <row r="7" spans="1:9" x14ac:dyDescent="0.35">
      <c r="A7" s="267" t="s">
        <v>2407</v>
      </c>
      <c r="B7" s="362" t="str">
        <f>IF(Cover!C19="yes",1,IF(Cover!C19="no",0, IF(Cover!C19="see comment",99,"&lt;Blank&gt;")))</f>
        <v>&lt;Blank&gt;</v>
      </c>
      <c r="C7" s="317" t="str">
        <f>IF(ISBLANK(Cover!C20)," ",Cover!C20)</f>
        <v xml:space="preserve"> </v>
      </c>
      <c r="D7" s="317"/>
      <c r="E7" s="317"/>
      <c r="F7" s="262"/>
    </row>
    <row r="8" spans="1:9" x14ac:dyDescent="0.35">
      <c r="A8" s="267" t="s">
        <v>2408</v>
      </c>
      <c r="B8" s="362">
        <f>Import_Contact_Name</f>
        <v>0</v>
      </c>
      <c r="C8" s="317"/>
      <c r="D8" s="317"/>
      <c r="E8" s="317"/>
      <c r="F8" s="262"/>
    </row>
    <row r="9" spans="1:9" x14ac:dyDescent="0.35">
      <c r="A9" s="267" t="s">
        <v>2409</v>
      </c>
      <c r="B9" s="370">
        <f>Import_Contact_Tel</f>
        <v>0</v>
      </c>
      <c r="C9" s="317"/>
      <c r="D9" s="317"/>
      <c r="E9" s="317"/>
      <c r="F9" s="262"/>
    </row>
    <row r="10" spans="1:9" x14ac:dyDescent="0.35">
      <c r="A10" s="267" t="s">
        <v>2410</v>
      </c>
      <c r="B10" s="362">
        <f>Import_Contact_Email</f>
        <v>0</v>
      </c>
      <c r="C10" s="317"/>
      <c r="D10" s="317"/>
      <c r="E10" s="317"/>
      <c r="F10" s="262"/>
    </row>
    <row r="11" spans="1:9" x14ac:dyDescent="0.35">
      <c r="A11" s="267" t="s">
        <v>2411</v>
      </c>
      <c r="B11" s="362">
        <f>Cover!$C$28</f>
        <v>0</v>
      </c>
      <c r="E11" s="317"/>
      <c r="F11" s="262"/>
    </row>
    <row r="12" spans="1:9" x14ac:dyDescent="0.35">
      <c r="A12" s="267" t="s">
        <v>2412</v>
      </c>
      <c r="B12" s="362">
        <f>Cover!$C$29</f>
        <v>0</v>
      </c>
      <c r="E12" s="317"/>
      <c r="F12" s="262"/>
    </row>
    <row r="13" spans="1:9" x14ac:dyDescent="0.35">
      <c r="A13" s="267" t="s">
        <v>2413</v>
      </c>
      <c r="B13" s="362">
        <f>Cover!$C$30</f>
        <v>0</v>
      </c>
      <c r="E13" s="317"/>
      <c r="F13" s="262"/>
    </row>
    <row r="14" spans="1:9" x14ac:dyDescent="0.35">
      <c r="A14" s="267" t="s">
        <v>2414</v>
      </c>
      <c r="B14" s="362" t="str">
        <f>Cover!$C$32</f>
        <v>&lt;Blank&gt;</v>
      </c>
      <c r="C14" s="317"/>
      <c r="D14" s="317"/>
      <c r="E14" s="317"/>
      <c r="F14" s="262"/>
    </row>
    <row r="15" spans="1:9" x14ac:dyDescent="0.35">
      <c r="A15" s="267" t="s">
        <v>2415</v>
      </c>
      <c r="B15" s="362">
        <f>Import_CFO_Name</f>
        <v>0</v>
      </c>
      <c r="C15" s="317"/>
      <c r="D15" s="317"/>
      <c r="E15" s="317"/>
      <c r="F15" s="262"/>
    </row>
    <row r="16" spans="1:9" x14ac:dyDescent="0.35">
      <c r="A16" s="267" t="s">
        <v>2416</v>
      </c>
      <c r="B16" s="362">
        <f>Import_CFO_Tel</f>
        <v>0</v>
      </c>
      <c r="C16" s="317"/>
      <c r="D16" s="317"/>
      <c r="E16" s="317"/>
      <c r="F16" s="262"/>
    </row>
    <row r="17" spans="1:15" x14ac:dyDescent="0.35">
      <c r="A17" s="267" t="s">
        <v>2417</v>
      </c>
      <c r="B17" s="362">
        <f>Import_CFO_Email</f>
        <v>0</v>
      </c>
      <c r="C17" s="317"/>
      <c r="D17" s="317"/>
      <c r="E17" s="317"/>
      <c r="F17" s="262"/>
    </row>
    <row r="18" spans="1:15" x14ac:dyDescent="0.35">
      <c r="A18" s="267" t="s">
        <v>2418</v>
      </c>
      <c r="B18" s="363" t="str">
        <f>Cover!$C$39</f>
        <v>&lt;Blank&gt;</v>
      </c>
      <c r="C18" s="317"/>
      <c r="D18" s="317"/>
      <c r="E18" s="317"/>
      <c r="F18" s="262"/>
    </row>
    <row r="19" spans="1:15" x14ac:dyDescent="0.35">
      <c r="A19" s="267" t="s">
        <v>2419</v>
      </c>
      <c r="B19" s="363">
        <f>Cover!$C$40</f>
        <v>0</v>
      </c>
      <c r="C19" s="317"/>
      <c r="D19" s="317"/>
      <c r="E19" s="317"/>
      <c r="F19" s="262"/>
    </row>
    <row r="20" spans="1:15" x14ac:dyDescent="0.35">
      <c r="A20" s="267" t="s">
        <v>2420</v>
      </c>
      <c r="B20" s="363">
        <f>Cover!$C$41</f>
        <v>0</v>
      </c>
      <c r="C20" s="317"/>
      <c r="D20" s="317"/>
      <c r="E20" s="317"/>
      <c r="F20" s="262"/>
    </row>
    <row r="21" spans="1:15" x14ac:dyDescent="0.35">
      <c r="A21" s="267" t="s">
        <v>2421</v>
      </c>
      <c r="B21" s="363">
        <f>Cover!$C$42</f>
        <v>0</v>
      </c>
      <c r="C21" s="317"/>
      <c r="D21" s="317"/>
      <c r="E21" s="317"/>
      <c r="F21" s="262"/>
    </row>
    <row r="22" spans="1:15" x14ac:dyDescent="0.35">
      <c r="A22" s="267" t="s">
        <v>2422</v>
      </c>
      <c r="B22" s="363" t="str">
        <f>Cover!$C$44</f>
        <v>&lt;Blank&gt;</v>
      </c>
      <c r="C22" s="317"/>
      <c r="D22" s="317"/>
      <c r="E22" s="317"/>
      <c r="F22" s="262"/>
    </row>
    <row r="23" spans="1:15" x14ac:dyDescent="0.35">
      <c r="A23" s="267" t="s">
        <v>2423</v>
      </c>
      <c r="B23" s="363">
        <f>Cover!$C$45</f>
        <v>0</v>
      </c>
      <c r="C23" s="317"/>
      <c r="D23" s="317"/>
      <c r="E23" s="317"/>
      <c r="F23" s="262"/>
    </row>
    <row r="24" spans="1:15" x14ac:dyDescent="0.35">
      <c r="A24" s="267" t="s">
        <v>2424</v>
      </c>
      <c r="B24" s="363">
        <f>Cover!$C$46</f>
        <v>0</v>
      </c>
      <c r="C24" s="317"/>
      <c r="D24" s="317"/>
      <c r="E24" s="317"/>
      <c r="F24" s="262"/>
    </row>
    <row r="25" spans="1:15" x14ac:dyDescent="0.35">
      <c r="A25" s="267" t="s">
        <v>2425</v>
      </c>
      <c r="B25" s="363">
        <f>Cover!$C$47</f>
        <v>0</v>
      </c>
      <c r="C25" s="317"/>
      <c r="D25" s="317"/>
      <c r="E25" s="317"/>
      <c r="F25" s="262"/>
    </row>
    <row r="26" spans="1:15" x14ac:dyDescent="0.35">
      <c r="A26" s="267" t="s">
        <v>2426</v>
      </c>
      <c r="B26" s="363" t="str">
        <f>Cover!$C$49</f>
        <v>&lt;Blank&gt;</v>
      </c>
      <c r="C26" s="317"/>
      <c r="D26" s="317"/>
      <c r="E26" s="317"/>
      <c r="F26" s="262"/>
      <c r="O26" s="262"/>
    </row>
    <row r="27" spans="1:15" x14ac:dyDescent="0.35">
      <c r="A27" s="267" t="s">
        <v>2427</v>
      </c>
      <c r="B27" s="363">
        <f>Cover!$C$50</f>
        <v>0</v>
      </c>
      <c r="C27" s="317"/>
      <c r="D27" s="317"/>
      <c r="E27" s="317"/>
      <c r="F27" s="262"/>
    </row>
    <row r="28" spans="1:15" x14ac:dyDescent="0.35">
      <c r="A28" s="267" t="s">
        <v>2428</v>
      </c>
      <c r="B28" s="363">
        <f>Cover!$C$51</f>
        <v>0</v>
      </c>
      <c r="C28" s="317"/>
      <c r="D28" s="317"/>
      <c r="E28" s="317"/>
      <c r="F28" s="262"/>
    </row>
    <row r="29" spans="1:15" x14ac:dyDescent="0.35">
      <c r="A29" s="267" t="s">
        <v>2429</v>
      </c>
      <c r="B29" s="363">
        <f>Cover!$C$52</f>
        <v>0</v>
      </c>
      <c r="C29" s="317"/>
      <c r="D29" s="317"/>
      <c r="E29" s="317"/>
      <c r="F29" s="262"/>
    </row>
    <row r="30" spans="1:15" x14ac:dyDescent="0.35">
      <c r="A30" s="267" t="s">
        <v>2430</v>
      </c>
      <c r="B30" s="362">
        <f ca="1">IFERROR(INDEX(INDIRECT(LEFT($A30,SEARCH("-",$A30,1)-1)&amp;"_data"),MATCH(MID($A30, SEARCH("-",$A30) + 1, SEARCH("-",$A30,SEARCH("-",$A30)+1) - SEARCH("-",$A30) - 1),INDIRECT(LEFT($A30,SEARCH("-",$A30,1)-1)&amp;"_rows"),0),MATCH(RIGHT($A30,LEN($A30) - SEARCH("-", $A30, SEARCH("-", $A30) + 1)),INDIRECT(LEFT($A30,SEARCH("-",$A30,1)-1)&amp;"_Header"),0)),0)</f>
        <v>0</v>
      </c>
      <c r="C30" s="317"/>
      <c r="D30" s="317"/>
      <c r="E30" s="317"/>
      <c r="F30" s="262" t="str">
        <f>LEFT(A30,SEARCH("-",A30)-1)</f>
        <v>EandR1</v>
      </c>
      <c r="G30" s="262" t="str">
        <f>LEFT(J30,SEARCH("-",J30)-1)</f>
        <v>eduerlprm</v>
      </c>
      <c r="H30" s="262" t="str">
        <f>SUBSTITUTE(J30,K30,"")</f>
        <v>explndbld</v>
      </c>
      <c r="I30" s="262" t="str">
        <f>LEFT(A30,SEARCH("-",A30))</f>
        <v>EandR1-</v>
      </c>
      <c r="J30" s="262" t="str">
        <f>SUBSTITUTE(A30,I30,"")</f>
        <v>eduerlprm-explndbld</v>
      </c>
      <c r="K30" s="262" t="str">
        <f>LEFT(J30,SEARCH("-",J30))</f>
        <v>eduerlprm-</v>
      </c>
    </row>
    <row r="31" spans="1:15" x14ac:dyDescent="0.35">
      <c r="A31" s="267" t="s">
        <v>2431</v>
      </c>
      <c r="B31" s="362">
        <f t="shared" ref="B31:B95" ca="1" si="0">IFERROR(INDEX(INDIRECT(LEFT($A31,SEARCH("-",$A31,1)-1)&amp;"_data"),MATCH(MID($A31, SEARCH("-",$A31) + 1, SEARCH("-",$A31,SEARCH("-",$A31)+1) - SEARCH("-",$A31) - 1),INDIRECT(LEFT($A31,SEARCH("-",$A31,1)-1)&amp;"_rows"),0),MATCH(RIGHT($A31,LEN($A31) - SEARCH("-", $A31, SEARCH("-", $A31) + 1)),INDIRECT(LEFT($A31,SEARCH("-",$A31,1)-1)&amp;"_Header"),0)),0)</f>
        <v>0</v>
      </c>
      <c r="C31" s="317"/>
      <c r="D31" s="317"/>
      <c r="E31" s="317"/>
      <c r="F31" s="262" t="str">
        <f t="shared" ref="F31:F95" si="1">LEFT(A31,SEARCH("-",A31)-1)</f>
        <v>EandR1</v>
      </c>
      <c r="G31" s="262" t="str">
        <f t="shared" ref="G31:G95" si="2">LEFT(J31,SEARCH("-",J31)-1)</f>
        <v>eduscn</v>
      </c>
      <c r="H31" s="262" t="str">
        <f t="shared" ref="H31:H95" si="3">SUBSTITUTE(J31,K31,"")</f>
        <v>explndbld</v>
      </c>
      <c r="I31" s="262" t="str">
        <f t="shared" ref="I31:I95" si="4">LEFT(A31,SEARCH("-",A31))</f>
        <v>EandR1-</v>
      </c>
      <c r="J31" s="262" t="str">
        <f t="shared" ref="J31:J95" si="5">SUBSTITUTE(A31,I31,"")</f>
        <v>eduscn-explndbld</v>
      </c>
      <c r="K31" s="262" t="str">
        <f t="shared" ref="K31:K95" si="6">LEFT(J31,SEARCH("-",J31))</f>
        <v>eduscn-</v>
      </c>
    </row>
    <row r="32" spans="1:15" x14ac:dyDescent="0.35">
      <c r="A32" s="267" t="s">
        <v>2432</v>
      </c>
      <c r="B32" s="362">
        <f t="shared" ca="1" si="0"/>
        <v>0</v>
      </c>
      <c r="C32" s="317"/>
      <c r="D32" s="317"/>
      <c r="E32" s="317"/>
      <c r="F32" s="262" t="str">
        <f t="shared" si="1"/>
        <v>EandR1</v>
      </c>
      <c r="G32" s="262" t="str">
        <f t="shared" si="2"/>
        <v>eduspc</v>
      </c>
      <c r="H32" s="262" t="str">
        <f t="shared" si="3"/>
        <v>explndbld</v>
      </c>
      <c r="I32" s="262" t="str">
        <f t="shared" si="4"/>
        <v>EandR1-</v>
      </c>
      <c r="J32" s="262" t="str">
        <f t="shared" si="5"/>
        <v>eduspc-explndbld</v>
      </c>
      <c r="K32" s="262" t="str">
        <f t="shared" si="6"/>
        <v>eduspc-</v>
      </c>
    </row>
    <row r="33" spans="1:11" x14ac:dyDescent="0.35">
      <c r="A33" s="267" t="s">
        <v>2433</v>
      </c>
      <c r="B33" s="362">
        <f t="shared" ca="1" si="0"/>
        <v>0</v>
      </c>
      <c r="C33" s="317"/>
      <c r="D33" s="317"/>
      <c r="E33" s="317"/>
      <c r="F33" s="262" t="str">
        <f t="shared" si="1"/>
        <v>EandR1</v>
      </c>
      <c r="G33" s="262" t="str">
        <f t="shared" si="2"/>
        <v>edupstoth</v>
      </c>
      <c r="H33" s="262" t="str">
        <f t="shared" si="3"/>
        <v>explndbld</v>
      </c>
      <c r="I33" s="262" t="str">
        <f t="shared" si="4"/>
        <v>EandR1-</v>
      </c>
      <c r="J33" s="262" t="str">
        <f t="shared" si="5"/>
        <v>edupstoth-explndbld</v>
      </c>
      <c r="K33" s="262" t="str">
        <f t="shared" si="6"/>
        <v>edupstoth-</v>
      </c>
    </row>
    <row r="34" spans="1:11" x14ac:dyDescent="0.35">
      <c r="A34" s="267" t="s">
        <v>2434</v>
      </c>
      <c r="B34" s="362">
        <f t="shared" ca="1" si="0"/>
        <v>0</v>
      </c>
      <c r="C34" s="317"/>
      <c r="D34" s="317"/>
      <c r="E34" s="317"/>
      <c r="F34" s="262" t="str">
        <f t="shared" si="1"/>
        <v>EandR1</v>
      </c>
      <c r="G34" s="262" t="str">
        <f t="shared" si="2"/>
        <v>edutot</v>
      </c>
      <c r="H34" s="262" t="str">
        <f t="shared" si="3"/>
        <v>explndbld</v>
      </c>
      <c r="I34" s="262" t="str">
        <f t="shared" si="4"/>
        <v>EandR1-</v>
      </c>
      <c r="J34" s="262" t="str">
        <f t="shared" si="5"/>
        <v>edutot-explndbld</v>
      </c>
      <c r="K34" s="262" t="str">
        <f t="shared" si="6"/>
        <v>edutot-</v>
      </c>
    </row>
    <row r="35" spans="1:11" x14ac:dyDescent="0.35">
      <c r="A35" s="267" t="s">
        <v>2435</v>
      </c>
      <c r="B35" s="362">
        <f t="shared" ca="1" si="0"/>
        <v>0</v>
      </c>
      <c r="C35" s="317"/>
      <c r="D35" s="317"/>
      <c r="E35" s="317"/>
      <c r="F35" s="262" t="str">
        <f t="shared" si="1"/>
        <v>EandR1</v>
      </c>
      <c r="G35" s="262" t="str">
        <f t="shared" si="2"/>
        <v>transrds</v>
      </c>
      <c r="H35" s="262" t="str">
        <f t="shared" si="3"/>
        <v>explndbld</v>
      </c>
      <c r="I35" s="262" t="str">
        <f t="shared" si="4"/>
        <v>EandR1-</v>
      </c>
      <c r="J35" s="262" t="str">
        <f t="shared" si="5"/>
        <v>transrds-explndbld</v>
      </c>
      <c r="K35" s="262" t="str">
        <f t="shared" si="6"/>
        <v>transrds-</v>
      </c>
    </row>
    <row r="36" spans="1:11" x14ac:dyDescent="0.35">
      <c r="A36" s="267" t="s">
        <v>2436</v>
      </c>
      <c r="B36" s="362">
        <f t="shared" ca="1" si="0"/>
        <v>0</v>
      </c>
      <c r="C36" s="317"/>
      <c r="D36" s="317"/>
      <c r="E36" s="317"/>
      <c r="F36" s="262" t="str">
        <f t="shared" si="1"/>
        <v>EandR1</v>
      </c>
      <c r="G36" s="262" t="str">
        <f t="shared" si="2"/>
        <v>transprk</v>
      </c>
      <c r="H36" s="262" t="str">
        <f t="shared" si="3"/>
        <v>explndbld</v>
      </c>
      <c r="I36" s="262" t="str">
        <f t="shared" si="4"/>
        <v>EandR1-</v>
      </c>
      <c r="J36" s="262" t="str">
        <f t="shared" si="5"/>
        <v>transprk-explndbld</v>
      </c>
      <c r="K36" s="262" t="str">
        <f t="shared" si="6"/>
        <v>transprk-</v>
      </c>
    </row>
    <row r="37" spans="1:11" x14ac:dyDescent="0.35">
      <c r="A37" s="267" t="s">
        <v>2437</v>
      </c>
      <c r="B37" s="362">
        <f t="shared" ca="1" si="0"/>
        <v>0</v>
      </c>
      <c r="C37" s="317"/>
      <c r="D37" s="317"/>
      <c r="E37" s="317"/>
      <c r="F37" s="262" t="str">
        <f t="shared" si="1"/>
        <v>EandR1</v>
      </c>
      <c r="G37" s="262" t="str">
        <f t="shared" si="2"/>
        <v>transpblbus</v>
      </c>
      <c r="H37" s="262" t="str">
        <f t="shared" si="3"/>
        <v>explndbld</v>
      </c>
      <c r="I37" s="262" t="str">
        <f t="shared" si="4"/>
        <v>EandR1-</v>
      </c>
      <c r="J37" s="262" t="str">
        <f t="shared" si="5"/>
        <v>transpblbus-explndbld</v>
      </c>
      <c r="K37" s="262" t="str">
        <f t="shared" si="6"/>
        <v>transpblbus-</v>
      </c>
    </row>
    <row r="38" spans="1:11" x14ac:dyDescent="0.35">
      <c r="A38" s="267" t="s">
        <v>2438</v>
      </c>
      <c r="B38" s="362">
        <f t="shared" ca="1" si="0"/>
        <v>0</v>
      </c>
      <c r="C38" s="317"/>
      <c r="D38" s="317"/>
      <c r="E38" s="317"/>
      <c r="F38" s="262" t="str">
        <f t="shared" si="1"/>
        <v>EandR1</v>
      </c>
      <c r="G38" s="262" t="str">
        <f t="shared" si="2"/>
        <v>transpblrail</v>
      </c>
      <c r="H38" s="262" t="str">
        <f t="shared" si="3"/>
        <v>explndbld</v>
      </c>
      <c r="I38" s="262" t="str">
        <f t="shared" si="4"/>
        <v>EandR1-</v>
      </c>
      <c r="J38" s="262" t="str">
        <f t="shared" si="5"/>
        <v>transpblrail-explndbld</v>
      </c>
      <c r="K38" s="262" t="str">
        <f t="shared" si="6"/>
        <v>transpblrail-</v>
      </c>
    </row>
    <row r="39" spans="1:11" x14ac:dyDescent="0.35">
      <c r="A39" s="267" t="s">
        <v>2439</v>
      </c>
      <c r="B39" s="362">
        <f t="shared" ca="1" si="0"/>
        <v>0</v>
      </c>
      <c r="C39" s="317"/>
      <c r="D39" s="317"/>
      <c r="E39" s="317"/>
      <c r="F39" s="262" t="str">
        <f t="shared" si="1"/>
        <v>EandR1</v>
      </c>
      <c r="G39" s="262" t="str">
        <f t="shared" si="2"/>
        <v>transahtarp</v>
      </c>
      <c r="H39" s="262" t="str">
        <f t="shared" si="3"/>
        <v>explndbld</v>
      </c>
      <c r="I39" s="262" t="str">
        <f t="shared" si="4"/>
        <v>EandR1-</v>
      </c>
      <c r="J39" s="262" t="str">
        <f t="shared" si="5"/>
        <v>transahtarp-explndbld</v>
      </c>
      <c r="K39" s="262" t="str">
        <f t="shared" si="6"/>
        <v>transahtarp-</v>
      </c>
    </row>
    <row r="40" spans="1:11" x14ac:dyDescent="0.35">
      <c r="A40" s="267" t="s">
        <v>2440</v>
      </c>
      <c r="B40" s="362">
        <f t="shared" ca="1" si="0"/>
        <v>0</v>
      </c>
      <c r="C40" s="317"/>
      <c r="D40" s="317"/>
      <c r="E40" s="317"/>
      <c r="F40" s="262" t="str">
        <f t="shared" si="1"/>
        <v>EandR1</v>
      </c>
      <c r="G40" s="262" t="str">
        <f t="shared" si="2"/>
        <v>transahthrbprs</v>
      </c>
      <c r="H40" s="262" t="str">
        <f t="shared" si="3"/>
        <v>explndbld</v>
      </c>
      <c r="I40" s="262" t="str">
        <f t="shared" si="4"/>
        <v>EandR1-</v>
      </c>
      <c r="J40" s="262" t="str">
        <f t="shared" si="5"/>
        <v>transahthrbprs-explndbld</v>
      </c>
      <c r="K40" s="262" t="str">
        <f t="shared" si="6"/>
        <v>transahthrbprs-</v>
      </c>
    </row>
    <row r="41" spans="1:11" x14ac:dyDescent="0.35">
      <c r="A41" s="267" t="s">
        <v>2441</v>
      </c>
      <c r="B41" s="362">
        <f t="shared" ca="1" si="0"/>
        <v>0</v>
      </c>
      <c r="C41" s="317"/>
      <c r="D41" s="317"/>
      <c r="E41" s="317"/>
      <c r="F41" s="262" t="str">
        <f t="shared" si="1"/>
        <v>EandR1</v>
      </c>
      <c r="G41" s="262" t="str">
        <f t="shared" si="2"/>
        <v>transahttll</v>
      </c>
      <c r="H41" s="262" t="str">
        <f t="shared" si="3"/>
        <v>explndbld</v>
      </c>
      <c r="I41" s="262" t="str">
        <f t="shared" si="4"/>
        <v>EandR1-</v>
      </c>
      <c r="J41" s="262" t="str">
        <f t="shared" si="5"/>
        <v>transahttll-explndbld</v>
      </c>
      <c r="K41" s="262" t="str">
        <f t="shared" si="6"/>
        <v>transahttll-</v>
      </c>
    </row>
    <row r="42" spans="1:11" x14ac:dyDescent="0.35">
      <c r="A42" s="267" t="s">
        <v>2442</v>
      </c>
      <c r="B42" s="362">
        <f t="shared" ca="1" si="0"/>
        <v>0</v>
      </c>
      <c r="C42" s="317"/>
      <c r="D42" s="317"/>
      <c r="E42" s="317"/>
      <c r="F42" s="262" t="str">
        <f t="shared" si="1"/>
        <v>EandR1</v>
      </c>
      <c r="G42" s="262" t="str">
        <f t="shared" si="2"/>
        <v>transtot</v>
      </c>
      <c r="H42" s="262" t="str">
        <f t="shared" si="3"/>
        <v>explndbld</v>
      </c>
      <c r="I42" s="262" t="str">
        <f t="shared" si="4"/>
        <v>EandR1-</v>
      </c>
      <c r="J42" s="262" t="str">
        <f t="shared" si="5"/>
        <v>transtot-explndbld</v>
      </c>
      <c r="K42" s="262" t="str">
        <f t="shared" si="6"/>
        <v>transtot-</v>
      </c>
    </row>
    <row r="43" spans="1:11" x14ac:dyDescent="0.35">
      <c r="A43" s="267" t="s">
        <v>2443</v>
      </c>
      <c r="B43" s="362">
        <f t="shared" ca="1" si="0"/>
        <v>0</v>
      </c>
      <c r="C43" s="317"/>
      <c r="D43" s="317"/>
      <c r="E43" s="317"/>
      <c r="F43" s="262" t="str">
        <f t="shared" si="1"/>
        <v>EandR1</v>
      </c>
      <c r="G43" s="262" t="str">
        <f t="shared" si="2"/>
        <v>sctot</v>
      </c>
      <c r="H43" s="262" t="str">
        <f t="shared" si="3"/>
        <v>explndbld</v>
      </c>
      <c r="I43" s="262" t="str">
        <f t="shared" si="4"/>
        <v>EandR1-</v>
      </c>
      <c r="J43" s="262" t="str">
        <f t="shared" si="5"/>
        <v>sctot-explndbld</v>
      </c>
      <c r="K43" s="262" t="str">
        <f t="shared" si="6"/>
        <v>sctot-</v>
      </c>
    </row>
    <row r="44" spans="1:11" x14ac:dyDescent="0.35">
      <c r="A44" s="267" t="s">
        <v>2444</v>
      </c>
      <c r="B44" s="362">
        <f t="shared" ca="1" si="0"/>
        <v>0</v>
      </c>
      <c r="C44" s="317"/>
      <c r="D44" s="317"/>
      <c r="E44" s="317"/>
      <c r="F44" s="262" t="str">
        <f t="shared" si="1"/>
        <v>EandR1</v>
      </c>
      <c r="G44" s="262" t="str">
        <f t="shared" si="2"/>
        <v>phtot</v>
      </c>
      <c r="H44" s="262" t="str">
        <f t="shared" si="3"/>
        <v>explndbld</v>
      </c>
      <c r="I44" s="262" t="str">
        <f t="shared" si="4"/>
        <v>EandR1-</v>
      </c>
      <c r="J44" s="262" t="str">
        <f t="shared" si="5"/>
        <v>phtot-explndbld</v>
      </c>
      <c r="K44" s="262" t="str">
        <f t="shared" si="6"/>
        <v>phtot-</v>
      </c>
    </row>
    <row r="45" spans="1:11" x14ac:dyDescent="0.35">
      <c r="A45" s="267" t="s">
        <v>2445</v>
      </c>
      <c r="B45" s="362">
        <f t="shared" ca="1" si="0"/>
        <v>0</v>
      </c>
      <c r="C45" s="317"/>
      <c r="D45" s="317"/>
      <c r="E45" s="317"/>
      <c r="F45" s="262" t="str">
        <f t="shared" si="1"/>
        <v>EandR1</v>
      </c>
      <c r="G45" s="262" t="str">
        <f t="shared" si="2"/>
        <v>houshratot</v>
      </c>
      <c r="H45" s="262" t="str">
        <f t="shared" si="3"/>
        <v>explndbld</v>
      </c>
      <c r="I45" s="262" t="str">
        <f t="shared" si="4"/>
        <v>EandR1-</v>
      </c>
      <c r="J45" s="262" t="str">
        <f t="shared" si="5"/>
        <v>houshratot-explndbld</v>
      </c>
      <c r="K45" s="262" t="str">
        <f t="shared" si="6"/>
        <v>houshratot-</v>
      </c>
    </row>
    <row r="46" spans="1:11" x14ac:dyDescent="0.35">
      <c r="A46" s="267" t="s">
        <v>2446</v>
      </c>
      <c r="B46" s="362">
        <f t="shared" ca="1" si="0"/>
        <v>0</v>
      </c>
      <c r="C46" s="317"/>
      <c r="D46" s="317"/>
      <c r="E46" s="317"/>
      <c r="F46" s="262" t="str">
        <f t="shared" si="1"/>
        <v>EandR1</v>
      </c>
      <c r="G46" s="262" t="str">
        <f t="shared" si="2"/>
        <v>housgfcftot</v>
      </c>
      <c r="H46" s="262" t="str">
        <f t="shared" si="3"/>
        <v>explndbld</v>
      </c>
      <c r="I46" s="262" t="str">
        <f t="shared" si="4"/>
        <v>EandR1-</v>
      </c>
      <c r="J46" s="262" t="str">
        <f t="shared" si="5"/>
        <v>housgfcftot-explndbld</v>
      </c>
      <c r="K46" s="262" t="str">
        <f t="shared" si="6"/>
        <v>housgfcftot-</v>
      </c>
    </row>
    <row r="47" spans="1:11" x14ac:dyDescent="0.35">
      <c r="A47" s="267" t="s">
        <v>2447</v>
      </c>
      <c r="B47" s="362">
        <f t="shared" ca="1" si="0"/>
        <v>0</v>
      </c>
      <c r="C47" s="317"/>
      <c r="D47" s="317"/>
      <c r="E47" s="317"/>
      <c r="F47" s="262" t="str">
        <f t="shared" si="1"/>
        <v>EandR1</v>
      </c>
      <c r="G47" s="262" t="str">
        <f t="shared" si="2"/>
        <v>houstot</v>
      </c>
      <c r="H47" s="262" t="str">
        <f t="shared" si="3"/>
        <v>explndbld</v>
      </c>
      <c r="I47" s="262" t="str">
        <f t="shared" si="4"/>
        <v>EandR1-</v>
      </c>
      <c r="J47" s="262" t="str">
        <f t="shared" si="5"/>
        <v>houstot-explndbld</v>
      </c>
      <c r="K47" s="262" t="str">
        <f t="shared" si="6"/>
        <v>houstot-</v>
      </c>
    </row>
    <row r="48" spans="1:11" x14ac:dyDescent="0.35">
      <c r="A48" s="267" t="s">
        <v>2448</v>
      </c>
      <c r="B48" s="362">
        <f t="shared" ca="1" si="0"/>
        <v>0</v>
      </c>
      <c r="C48" s="317"/>
      <c r="D48" s="317"/>
      <c r="E48" s="317"/>
      <c r="F48" s="262" t="str">
        <f t="shared" si="1"/>
        <v>EandR1</v>
      </c>
      <c r="G48" s="262" t="str">
        <f t="shared" si="2"/>
        <v>culhrt</v>
      </c>
      <c r="H48" s="262" t="str">
        <f t="shared" si="3"/>
        <v>explndbld</v>
      </c>
      <c r="I48" s="262" t="str">
        <f t="shared" si="4"/>
        <v>EandR1-</v>
      </c>
      <c r="J48" s="262" t="str">
        <f t="shared" si="5"/>
        <v>culhrt-explndbld</v>
      </c>
      <c r="K48" s="262" t="str">
        <f t="shared" si="6"/>
        <v>culhrt-</v>
      </c>
    </row>
    <row r="49" spans="1:11" x14ac:dyDescent="0.35">
      <c r="A49" s="267" t="s">
        <v>2449</v>
      </c>
      <c r="B49" s="362">
        <f t="shared" ca="1" si="0"/>
        <v>0</v>
      </c>
      <c r="C49" s="317"/>
      <c r="D49" s="317"/>
      <c r="E49" s="317"/>
      <c r="F49" s="262" t="str">
        <f t="shared" si="1"/>
        <v>EandR1</v>
      </c>
      <c r="G49" s="262" t="str">
        <f t="shared" si="2"/>
        <v>culspr</v>
      </c>
      <c r="H49" s="262" t="str">
        <f t="shared" si="3"/>
        <v>explndbld</v>
      </c>
      <c r="I49" s="262" t="str">
        <f t="shared" si="4"/>
        <v>EandR1-</v>
      </c>
      <c r="J49" s="262" t="str">
        <f t="shared" si="5"/>
        <v>culspr-explndbld</v>
      </c>
      <c r="K49" s="262" t="str">
        <f t="shared" si="6"/>
        <v>culspr-</v>
      </c>
    </row>
    <row r="50" spans="1:11" x14ac:dyDescent="0.35">
      <c r="A50" s="267" t="s">
        <v>2450</v>
      </c>
      <c r="B50" s="362">
        <f t="shared" ca="1" si="0"/>
        <v>0</v>
      </c>
      <c r="C50" s="317"/>
      <c r="D50" s="317"/>
      <c r="E50" s="317"/>
      <c r="F50" s="262" t="str">
        <f t="shared" si="1"/>
        <v>EandR1</v>
      </c>
      <c r="G50" s="262" t="str">
        <f t="shared" si="2"/>
        <v>culopn</v>
      </c>
      <c r="H50" s="262" t="str">
        <f t="shared" si="3"/>
        <v>explndbld</v>
      </c>
      <c r="I50" s="262" t="str">
        <f t="shared" si="4"/>
        <v>EandR1-</v>
      </c>
      <c r="J50" s="262" t="str">
        <f t="shared" si="5"/>
        <v>culopn-explndbld</v>
      </c>
      <c r="K50" s="262" t="str">
        <f t="shared" si="6"/>
        <v>culopn-</v>
      </c>
    </row>
    <row r="51" spans="1:11" x14ac:dyDescent="0.35">
      <c r="A51" s="267" t="s">
        <v>2451</v>
      </c>
      <c r="B51" s="362">
        <f t="shared" ca="1" si="0"/>
        <v>0</v>
      </c>
      <c r="C51" s="317"/>
      <c r="D51" s="317"/>
      <c r="E51" s="317"/>
      <c r="F51" s="262" t="str">
        <f t="shared" si="1"/>
        <v>EandR1</v>
      </c>
      <c r="G51" s="262" t="str">
        <f t="shared" si="2"/>
        <v>cultrs</v>
      </c>
      <c r="H51" s="262" t="str">
        <f t="shared" si="3"/>
        <v>explndbld</v>
      </c>
      <c r="I51" s="262" t="str">
        <f t="shared" si="4"/>
        <v>EandR1-</v>
      </c>
      <c r="J51" s="262" t="str">
        <f t="shared" si="5"/>
        <v>cultrs-explndbld</v>
      </c>
      <c r="K51" s="262" t="str">
        <f t="shared" si="6"/>
        <v>cultrs-</v>
      </c>
    </row>
    <row r="52" spans="1:11" x14ac:dyDescent="0.35">
      <c r="A52" s="267" t="s">
        <v>2452</v>
      </c>
      <c r="B52" s="362">
        <f t="shared" ca="1" si="0"/>
        <v>0</v>
      </c>
      <c r="C52" s="317"/>
      <c r="D52" s="317"/>
      <c r="E52" s="317"/>
      <c r="F52" s="262" t="str">
        <f t="shared" si="1"/>
        <v>EandR1</v>
      </c>
      <c r="G52" s="262" t="str">
        <f t="shared" si="2"/>
        <v>cullib</v>
      </c>
      <c r="H52" s="262" t="str">
        <f t="shared" si="3"/>
        <v>explndbld</v>
      </c>
      <c r="I52" s="262" t="str">
        <f t="shared" si="4"/>
        <v>EandR1-</v>
      </c>
      <c r="J52" s="262" t="str">
        <f t="shared" si="5"/>
        <v>cullib-explndbld</v>
      </c>
      <c r="K52" s="262" t="str">
        <f t="shared" si="6"/>
        <v>cullib-</v>
      </c>
    </row>
    <row r="53" spans="1:11" x14ac:dyDescent="0.35">
      <c r="A53" s="267" t="s">
        <v>2453</v>
      </c>
      <c r="B53" s="362">
        <f t="shared" ca="1" si="0"/>
        <v>0</v>
      </c>
      <c r="C53" s="317"/>
      <c r="D53" s="317"/>
      <c r="E53" s="317"/>
      <c r="F53" s="262" t="str">
        <f t="shared" si="1"/>
        <v>EandR1</v>
      </c>
      <c r="G53" s="262" t="str">
        <f t="shared" si="2"/>
        <v>cultot</v>
      </c>
      <c r="H53" s="262" t="str">
        <f t="shared" si="3"/>
        <v>explndbld</v>
      </c>
      <c r="I53" s="262" t="str">
        <f t="shared" si="4"/>
        <v>EandR1-</v>
      </c>
      <c r="J53" s="262" t="str">
        <f t="shared" si="5"/>
        <v>cultot-explndbld</v>
      </c>
      <c r="K53" s="262" t="str">
        <f t="shared" si="6"/>
        <v>cultot-</v>
      </c>
    </row>
    <row r="54" spans="1:11" x14ac:dyDescent="0.35">
      <c r="A54" s="267" t="s">
        <v>2454</v>
      </c>
      <c r="B54" s="362">
        <f t="shared" ca="1" si="0"/>
        <v>0</v>
      </c>
      <c r="C54" s="317"/>
      <c r="D54" s="317"/>
      <c r="E54" s="317"/>
      <c r="F54" s="262" t="str">
        <f t="shared" si="1"/>
        <v>EandR1</v>
      </c>
      <c r="G54" s="262" t="str">
        <f t="shared" si="2"/>
        <v>envcmt</v>
      </c>
      <c r="H54" s="262" t="str">
        <f t="shared" si="3"/>
        <v>explndbld</v>
      </c>
      <c r="I54" s="262" t="str">
        <f t="shared" si="4"/>
        <v>EandR1-</v>
      </c>
      <c r="J54" s="262" t="str">
        <f t="shared" si="5"/>
        <v>envcmt-explndbld</v>
      </c>
      <c r="K54" s="262" t="str">
        <f t="shared" si="6"/>
        <v>envcmt-</v>
      </c>
    </row>
    <row r="55" spans="1:11" x14ac:dyDescent="0.35">
      <c r="A55" s="267" t="s">
        <v>2455</v>
      </c>
      <c r="B55" s="362">
        <f t="shared" ca="1" si="0"/>
        <v>0</v>
      </c>
      <c r="C55" s="317"/>
      <c r="D55" s="317"/>
      <c r="E55" s="317"/>
      <c r="F55" s="262" t="str">
        <f t="shared" si="1"/>
        <v>EandR1</v>
      </c>
      <c r="G55" s="262" t="str">
        <f t="shared" si="2"/>
        <v>envcst</v>
      </c>
      <c r="H55" s="262" t="str">
        <f t="shared" si="3"/>
        <v>explndbld</v>
      </c>
      <c r="I55" s="262" t="str">
        <f t="shared" si="4"/>
        <v>EandR1-</v>
      </c>
      <c r="J55" s="262" t="str">
        <f t="shared" si="5"/>
        <v>envcst-explndbld</v>
      </c>
      <c r="K55" s="262" t="str">
        <f t="shared" si="6"/>
        <v>envcst-</v>
      </c>
    </row>
    <row r="56" spans="1:11" x14ac:dyDescent="0.35">
      <c r="A56" s="267" t="s">
        <v>2456</v>
      </c>
      <c r="B56" s="362">
        <f t="shared" ca="1" si="0"/>
        <v>0</v>
      </c>
      <c r="C56" s="317"/>
      <c r="D56" s="317"/>
      <c r="E56" s="317"/>
      <c r="F56" s="262" t="str">
        <f t="shared" si="1"/>
        <v>EandR1</v>
      </c>
      <c r="G56" s="262" t="str">
        <f t="shared" si="2"/>
        <v>envcmm</v>
      </c>
      <c r="H56" s="262" t="str">
        <f t="shared" si="3"/>
        <v>explndbld</v>
      </c>
      <c r="I56" s="262" t="str">
        <f t="shared" si="4"/>
        <v>EandR1-</v>
      </c>
      <c r="J56" s="262" t="str">
        <f t="shared" si="5"/>
        <v>envcmm-explndbld</v>
      </c>
      <c r="K56" s="262" t="str">
        <f t="shared" si="6"/>
        <v>envcmm-</v>
      </c>
    </row>
    <row r="57" spans="1:11" x14ac:dyDescent="0.35">
      <c r="A57" s="267" t="s">
        <v>2457</v>
      </c>
      <c r="B57" s="362">
        <f t="shared" ca="1" si="0"/>
        <v>0</v>
      </c>
      <c r="C57" s="317"/>
      <c r="D57" s="317"/>
      <c r="E57" s="317"/>
      <c r="F57" s="262" t="str">
        <f t="shared" si="1"/>
        <v>EandR1</v>
      </c>
      <c r="G57" s="262" t="str">
        <f t="shared" si="2"/>
        <v>envflddrn</v>
      </c>
      <c r="H57" s="262" t="str">
        <f t="shared" si="3"/>
        <v>explndbld</v>
      </c>
      <c r="I57" s="262" t="str">
        <f t="shared" si="4"/>
        <v>EandR1-</v>
      </c>
      <c r="J57" s="262" t="str">
        <f t="shared" si="5"/>
        <v>envflddrn-explndbld</v>
      </c>
      <c r="K57" s="262" t="str">
        <f t="shared" si="6"/>
        <v>envflddrn-</v>
      </c>
    </row>
    <row r="58" spans="1:11" x14ac:dyDescent="0.35">
      <c r="A58" s="267" t="s">
        <v>2458</v>
      </c>
      <c r="B58" s="362">
        <f t="shared" ca="1" si="0"/>
        <v>0</v>
      </c>
      <c r="C58" s="317"/>
      <c r="D58" s="317"/>
      <c r="E58" s="317"/>
      <c r="F58" s="262" t="str">
        <f t="shared" si="1"/>
        <v>EandR1</v>
      </c>
      <c r="G58" s="262" t="str">
        <f t="shared" si="2"/>
        <v>envagr</v>
      </c>
      <c r="H58" s="262" t="str">
        <f t="shared" si="3"/>
        <v>explndbld</v>
      </c>
      <c r="I58" s="262" t="str">
        <f t="shared" si="4"/>
        <v>EandR1-</v>
      </c>
      <c r="J58" s="262" t="str">
        <f t="shared" si="5"/>
        <v>envagr-explndbld</v>
      </c>
      <c r="K58" s="262" t="str">
        <f t="shared" si="6"/>
        <v>envagr-</v>
      </c>
    </row>
    <row r="59" spans="1:11" x14ac:dyDescent="0.35">
      <c r="A59" s="267" t="s">
        <v>2459</v>
      </c>
      <c r="B59" s="362">
        <f t="shared" ca="1" si="0"/>
        <v>0</v>
      </c>
      <c r="C59" s="317"/>
      <c r="D59" s="317"/>
      <c r="E59" s="317"/>
      <c r="F59" s="262" t="str">
        <f t="shared" si="1"/>
        <v>EandR1</v>
      </c>
      <c r="G59" s="262" t="str">
        <f t="shared" si="2"/>
        <v>envrglenv</v>
      </c>
      <c r="H59" s="262" t="str">
        <f t="shared" si="3"/>
        <v>explndbld</v>
      </c>
      <c r="I59" s="262" t="str">
        <f t="shared" si="4"/>
        <v>EandR1-</v>
      </c>
      <c r="J59" s="262" t="str">
        <f t="shared" si="5"/>
        <v>envrglenv-explndbld</v>
      </c>
      <c r="K59" s="262" t="str">
        <f t="shared" si="6"/>
        <v>envrglenv-</v>
      </c>
    </row>
    <row r="60" spans="1:11" x14ac:dyDescent="0.35">
      <c r="A60" s="267" t="s">
        <v>2460</v>
      </c>
      <c r="B60" s="362">
        <f t="shared" ca="1" si="0"/>
        <v>0</v>
      </c>
      <c r="C60" s="317"/>
      <c r="D60" s="317"/>
      <c r="E60" s="317"/>
      <c r="F60" s="262" t="str">
        <f t="shared" si="1"/>
        <v>EandR1</v>
      </c>
      <c r="G60" s="262" t="str">
        <f t="shared" si="2"/>
        <v>envrgltrd</v>
      </c>
      <c r="H60" s="262" t="str">
        <f t="shared" si="3"/>
        <v>explndbld</v>
      </c>
      <c r="I60" s="262" t="str">
        <f t="shared" si="4"/>
        <v>EandR1-</v>
      </c>
      <c r="J60" s="262" t="str">
        <f t="shared" si="5"/>
        <v>envrgltrd-explndbld</v>
      </c>
      <c r="K60" s="262" t="str">
        <f t="shared" si="6"/>
        <v>envrgltrd-</v>
      </c>
    </row>
    <row r="61" spans="1:11" x14ac:dyDescent="0.35">
      <c r="A61" s="267" t="s">
        <v>2461</v>
      </c>
      <c r="B61" s="362">
        <f t="shared" ca="1" si="0"/>
        <v>0</v>
      </c>
      <c r="C61" s="317"/>
      <c r="D61" s="317"/>
      <c r="E61" s="317"/>
      <c r="F61" s="262" t="str">
        <f t="shared" si="1"/>
        <v>EandR1</v>
      </c>
      <c r="G61" s="262" t="str">
        <f t="shared" si="2"/>
        <v>envstr</v>
      </c>
      <c r="H61" s="262" t="str">
        <f t="shared" si="3"/>
        <v>explndbld</v>
      </c>
      <c r="I61" s="262" t="str">
        <f t="shared" si="4"/>
        <v>EandR1-</v>
      </c>
      <c r="J61" s="262" t="str">
        <f t="shared" si="5"/>
        <v>envstr-explndbld</v>
      </c>
      <c r="K61" s="262" t="str">
        <f t="shared" si="6"/>
        <v>envstr-</v>
      </c>
    </row>
    <row r="62" spans="1:11" x14ac:dyDescent="0.35">
      <c r="A62" s="267" t="s">
        <v>2462</v>
      </c>
      <c r="B62" s="362">
        <f t="shared" ca="1" si="0"/>
        <v>0</v>
      </c>
      <c r="C62" s="317"/>
      <c r="D62" s="317"/>
      <c r="E62" s="317"/>
      <c r="F62" s="262" t="str">
        <f t="shared" si="1"/>
        <v>EandR1</v>
      </c>
      <c r="G62" s="262" t="str">
        <f t="shared" si="2"/>
        <v>envcll</v>
      </c>
      <c r="H62" s="262" t="str">
        <f t="shared" si="3"/>
        <v>explndbld</v>
      </c>
      <c r="I62" s="262" t="str">
        <f t="shared" si="4"/>
        <v>EandR1-</v>
      </c>
      <c r="J62" s="262" t="str">
        <f t="shared" si="5"/>
        <v>envcll-explndbld</v>
      </c>
      <c r="K62" s="262" t="str">
        <f t="shared" si="6"/>
        <v>envcll-</v>
      </c>
    </row>
    <row r="63" spans="1:11" x14ac:dyDescent="0.35">
      <c r="A63" s="267" t="s">
        <v>2463</v>
      </c>
      <c r="B63" s="362">
        <f t="shared" ca="1" si="0"/>
        <v>0</v>
      </c>
      <c r="C63" s="317"/>
      <c r="D63" s="317"/>
      <c r="E63" s="317"/>
      <c r="F63" s="262" t="str">
        <f t="shared" si="1"/>
        <v>EandR1</v>
      </c>
      <c r="G63" s="262" t="str">
        <f t="shared" si="2"/>
        <v>envdsp</v>
      </c>
      <c r="H63" s="262" t="str">
        <f t="shared" si="3"/>
        <v>explndbld</v>
      </c>
      <c r="I63" s="262" t="str">
        <f t="shared" si="4"/>
        <v>EandR1-</v>
      </c>
      <c r="J63" s="262" t="str">
        <f t="shared" si="5"/>
        <v>envdsp-explndbld</v>
      </c>
      <c r="K63" s="262" t="str">
        <f t="shared" si="6"/>
        <v>envdsp-</v>
      </c>
    </row>
    <row r="64" spans="1:11" x14ac:dyDescent="0.35">
      <c r="A64" s="267" t="s">
        <v>2464</v>
      </c>
      <c r="B64" s="362">
        <f t="shared" ca="1" si="0"/>
        <v>0</v>
      </c>
      <c r="C64" s="317"/>
      <c r="D64" s="317"/>
      <c r="E64" s="317"/>
      <c r="F64" s="262" t="str">
        <f t="shared" si="1"/>
        <v>EandR1</v>
      </c>
      <c r="G64" s="262" t="str">
        <f t="shared" si="2"/>
        <v>envtrd</v>
      </c>
      <c r="H64" s="262" t="str">
        <f t="shared" si="3"/>
        <v>explndbld</v>
      </c>
      <c r="I64" s="262" t="str">
        <f t="shared" si="4"/>
        <v>EandR1-</v>
      </c>
      <c r="J64" s="262" t="str">
        <f t="shared" si="5"/>
        <v>envtrd-explndbld</v>
      </c>
      <c r="K64" s="262" t="str">
        <f t="shared" si="6"/>
        <v>envtrd-</v>
      </c>
    </row>
    <row r="65" spans="1:11" x14ac:dyDescent="0.35">
      <c r="A65" s="267" t="s">
        <v>2465</v>
      </c>
      <c r="B65" s="362">
        <f t="shared" ca="1" si="0"/>
        <v>0</v>
      </c>
      <c r="C65" s="317"/>
      <c r="D65" s="317"/>
      <c r="E65" s="317"/>
      <c r="F65" s="262" t="str">
        <f t="shared" si="1"/>
        <v>EandR1</v>
      </c>
      <c r="G65" s="262" t="str">
        <f t="shared" si="2"/>
        <v>envrcy</v>
      </c>
      <c r="H65" s="262" t="str">
        <f t="shared" si="3"/>
        <v>explndbld</v>
      </c>
      <c r="I65" s="262" t="str">
        <f t="shared" si="4"/>
        <v>EandR1-</v>
      </c>
      <c r="J65" s="262" t="str">
        <f t="shared" si="5"/>
        <v>envrcy-explndbld</v>
      </c>
      <c r="K65" s="262" t="str">
        <f t="shared" si="6"/>
        <v>envrcy-</v>
      </c>
    </row>
    <row r="66" spans="1:11" x14ac:dyDescent="0.35">
      <c r="A66" s="267" t="s">
        <v>2466</v>
      </c>
      <c r="B66" s="362">
        <f t="shared" ca="1" si="0"/>
        <v>0</v>
      </c>
      <c r="C66" s="317"/>
      <c r="D66" s="317"/>
      <c r="E66" s="317"/>
      <c r="F66" s="262" t="str">
        <f t="shared" si="1"/>
        <v>EandR1</v>
      </c>
      <c r="G66" s="262" t="str">
        <f t="shared" si="2"/>
        <v>envmin</v>
      </c>
      <c r="H66" s="262" t="str">
        <f t="shared" si="3"/>
        <v>explndbld</v>
      </c>
      <c r="I66" s="262" t="str">
        <f t="shared" si="4"/>
        <v>EandR1-</v>
      </c>
      <c r="J66" s="262" t="str">
        <f t="shared" si="5"/>
        <v>envmin-explndbld</v>
      </c>
      <c r="K66" s="262" t="str">
        <f t="shared" si="6"/>
        <v>envmin-</v>
      </c>
    </row>
    <row r="67" spans="1:11" x14ac:dyDescent="0.35">
      <c r="A67" s="267" t="s">
        <v>2467</v>
      </c>
      <c r="B67" s="362">
        <f t="shared" ca="1" si="0"/>
        <v>0</v>
      </c>
      <c r="C67" s="317"/>
      <c r="D67" s="317"/>
      <c r="E67" s="317"/>
      <c r="F67" s="262" t="str">
        <f t="shared" si="1"/>
        <v>EandR1</v>
      </c>
      <c r="G67" s="262" t="str">
        <f t="shared" si="2"/>
        <v>envclm</v>
      </c>
      <c r="H67" s="262" t="str">
        <f t="shared" si="3"/>
        <v>explndbld</v>
      </c>
      <c r="I67" s="262" t="str">
        <f t="shared" si="4"/>
        <v>EandR1-</v>
      </c>
      <c r="J67" s="262" t="str">
        <f t="shared" si="5"/>
        <v>envclm-explndbld</v>
      </c>
      <c r="K67" s="262" t="str">
        <f t="shared" si="6"/>
        <v>envclm-</v>
      </c>
    </row>
    <row r="68" spans="1:11" x14ac:dyDescent="0.35">
      <c r="A68" s="267" t="s">
        <v>2468</v>
      </c>
      <c r="B68" s="362">
        <f t="shared" ca="1" si="0"/>
        <v>0</v>
      </c>
      <c r="C68" s="317"/>
      <c r="D68" s="317"/>
      <c r="E68" s="317"/>
      <c r="F68" s="262" t="str">
        <f t="shared" si="1"/>
        <v>EandR1</v>
      </c>
      <c r="G68" s="262" t="str">
        <f t="shared" si="2"/>
        <v>envtot</v>
      </c>
      <c r="H68" s="262" t="str">
        <f t="shared" si="3"/>
        <v>explndbld</v>
      </c>
      <c r="I68" s="262" t="str">
        <f t="shared" si="4"/>
        <v>EandR1-</v>
      </c>
      <c r="J68" s="262" t="str">
        <f t="shared" si="5"/>
        <v>envtot-explndbld</v>
      </c>
      <c r="K68" s="262" t="str">
        <f t="shared" si="6"/>
        <v>envtot-</v>
      </c>
    </row>
    <row r="69" spans="1:11" x14ac:dyDescent="0.35">
      <c r="A69" s="267" t="s">
        <v>2469</v>
      </c>
      <c r="B69" s="362">
        <f t="shared" ca="1" si="0"/>
        <v>0</v>
      </c>
      <c r="C69" s="317"/>
      <c r="D69" s="317"/>
      <c r="E69" s="317"/>
      <c r="F69" s="262" t="str">
        <f t="shared" si="1"/>
        <v>EandR1</v>
      </c>
      <c r="G69" s="262" t="str">
        <f t="shared" si="2"/>
        <v>plantot</v>
      </c>
      <c r="H69" s="262" t="str">
        <f t="shared" si="3"/>
        <v>explndbld</v>
      </c>
      <c r="I69" s="262" t="str">
        <f t="shared" si="4"/>
        <v>EandR1-</v>
      </c>
      <c r="J69" s="262" t="str">
        <f t="shared" si="5"/>
        <v>plantot-explndbld</v>
      </c>
      <c r="K69" s="262" t="str">
        <f t="shared" si="6"/>
        <v>plantot-</v>
      </c>
    </row>
    <row r="70" spans="1:11" x14ac:dyDescent="0.35">
      <c r="A70" s="267" t="s">
        <v>2470</v>
      </c>
      <c r="B70" s="362">
        <f t="shared" ca="1" si="0"/>
        <v>0</v>
      </c>
      <c r="C70" s="317"/>
      <c r="D70" s="317"/>
      <c r="E70" s="317"/>
      <c r="F70" s="262" t="str">
        <f t="shared" si="1"/>
        <v>EandR1</v>
      </c>
      <c r="G70" s="262" t="str">
        <f t="shared" si="2"/>
        <v>digtot</v>
      </c>
      <c r="H70" s="262" t="str">
        <f t="shared" si="3"/>
        <v>explndbld</v>
      </c>
      <c r="I70" s="262" t="str">
        <f t="shared" si="4"/>
        <v>EandR1-</v>
      </c>
      <c r="J70" s="262" t="str">
        <f t="shared" si="5"/>
        <v>digtot-explndbld</v>
      </c>
      <c r="K70" s="262" t="str">
        <f t="shared" si="6"/>
        <v>digtot-</v>
      </c>
    </row>
    <row r="71" spans="1:11" x14ac:dyDescent="0.35">
      <c r="A71" s="267" t="s">
        <v>2471</v>
      </c>
      <c r="B71" s="362">
        <f t="shared" ca="1" si="0"/>
        <v>0</v>
      </c>
      <c r="C71" s="317"/>
      <c r="D71" s="317"/>
      <c r="E71" s="317"/>
      <c r="F71" s="262" t="str">
        <f t="shared" si="1"/>
        <v>EandR1</v>
      </c>
      <c r="G71" s="262" t="str">
        <f t="shared" si="2"/>
        <v>poltot</v>
      </c>
      <c r="H71" s="262" t="str">
        <f t="shared" si="3"/>
        <v>explndbld</v>
      </c>
      <c r="I71" s="262" t="str">
        <f t="shared" si="4"/>
        <v>EandR1-</v>
      </c>
      <c r="J71" s="262" t="str">
        <f t="shared" si="5"/>
        <v>poltot-explndbld</v>
      </c>
      <c r="K71" s="262" t="str">
        <f t="shared" si="6"/>
        <v>poltot-</v>
      </c>
    </row>
    <row r="72" spans="1:11" x14ac:dyDescent="0.35">
      <c r="A72" s="267" t="s">
        <v>2472</v>
      </c>
      <c r="B72" s="362">
        <f t="shared" ca="1" si="0"/>
        <v>0</v>
      </c>
      <c r="C72" s="317"/>
      <c r="D72" s="317"/>
      <c r="E72" s="317"/>
      <c r="F72" s="262" t="str">
        <f t="shared" si="1"/>
        <v>EandR1</v>
      </c>
      <c r="G72" s="262" t="str">
        <f t="shared" si="2"/>
        <v>frstot</v>
      </c>
      <c r="H72" s="262" t="str">
        <f t="shared" si="3"/>
        <v>explndbld</v>
      </c>
      <c r="I72" s="262" t="str">
        <f t="shared" si="4"/>
        <v>EandR1-</v>
      </c>
      <c r="J72" s="262" t="str">
        <f t="shared" si="5"/>
        <v>frstot-explndbld</v>
      </c>
      <c r="K72" s="262" t="str">
        <f t="shared" si="6"/>
        <v>frstot-</v>
      </c>
    </row>
    <row r="73" spans="1:11" x14ac:dyDescent="0.35">
      <c r="A73" s="267" t="s">
        <v>2473</v>
      </c>
      <c r="B73" s="362">
        <f t="shared" ca="1" si="0"/>
        <v>0</v>
      </c>
      <c r="C73" s="317"/>
      <c r="D73" s="317"/>
      <c r="E73" s="317"/>
      <c r="F73" s="262" t="str">
        <f t="shared" si="1"/>
        <v>EandR1</v>
      </c>
      <c r="G73" s="262" t="str">
        <f t="shared" si="2"/>
        <v>centot</v>
      </c>
      <c r="H73" s="262" t="str">
        <f t="shared" si="3"/>
        <v>explndbld</v>
      </c>
      <c r="I73" s="262" t="str">
        <f t="shared" si="4"/>
        <v>EandR1-</v>
      </c>
      <c r="J73" s="262" t="str">
        <f t="shared" si="5"/>
        <v>centot-explndbld</v>
      </c>
      <c r="K73" s="262" t="str">
        <f t="shared" si="6"/>
        <v>centot-</v>
      </c>
    </row>
    <row r="74" spans="1:11" x14ac:dyDescent="0.35">
      <c r="A74" s="267" t="s">
        <v>2474</v>
      </c>
      <c r="B74" s="362">
        <f t="shared" ca="1" si="0"/>
        <v>0</v>
      </c>
      <c r="C74" s="317"/>
      <c r="D74" s="317"/>
      <c r="E74" s="317"/>
      <c r="F74" s="262" t="str">
        <f t="shared" si="1"/>
        <v>EandR1</v>
      </c>
      <c r="G74" s="262" t="str">
        <f t="shared" si="2"/>
        <v>tradcomhous</v>
      </c>
      <c r="H74" s="262" t="str">
        <f t="shared" si="3"/>
        <v>explndbld</v>
      </c>
      <c r="I74" s="262" t="str">
        <f t="shared" si="4"/>
        <v>EandR1-</v>
      </c>
      <c r="J74" s="262" t="str">
        <f t="shared" si="5"/>
        <v>tradcomhous-explndbld</v>
      </c>
      <c r="K74" s="262" t="str">
        <f t="shared" si="6"/>
        <v>tradcomhous-</v>
      </c>
    </row>
    <row r="75" spans="1:11" x14ac:dyDescent="0.35">
      <c r="A75" s="267" t="s">
        <v>2475</v>
      </c>
      <c r="B75" s="362">
        <f t="shared" ca="1" si="0"/>
        <v>0</v>
      </c>
      <c r="C75" s="317"/>
      <c r="D75" s="317"/>
      <c r="E75" s="317"/>
      <c r="F75" s="262" t="str">
        <f t="shared" si="1"/>
        <v>EandR1</v>
      </c>
      <c r="G75" s="262" t="str">
        <f t="shared" si="2"/>
        <v>tradcomreal</v>
      </c>
      <c r="H75" s="262" t="str">
        <f t="shared" si="3"/>
        <v>explndbld</v>
      </c>
      <c r="I75" s="262" t="str">
        <f t="shared" si="4"/>
        <v>EandR1-</v>
      </c>
      <c r="J75" s="262" t="str">
        <f t="shared" si="5"/>
        <v>tradcomreal-explndbld</v>
      </c>
      <c r="K75" s="262" t="str">
        <f t="shared" si="6"/>
        <v>tradcomreal-</v>
      </c>
    </row>
    <row r="76" spans="1:11" x14ac:dyDescent="0.35">
      <c r="A76" s="267" t="s">
        <v>2476</v>
      </c>
      <c r="B76" s="362">
        <f t="shared" ca="1" si="0"/>
        <v>0</v>
      </c>
      <c r="C76" s="317"/>
      <c r="D76" s="317"/>
      <c r="E76" s="317"/>
      <c r="F76" s="262" t="str">
        <f t="shared" si="1"/>
        <v>EandR1</v>
      </c>
      <c r="G76" s="262" t="str">
        <f t="shared" si="2"/>
        <v>tradcomfin</v>
      </c>
      <c r="H76" s="262" t="str">
        <f t="shared" si="3"/>
        <v>explndbld</v>
      </c>
      <c r="I76" s="262" t="str">
        <f t="shared" si="4"/>
        <v>EandR1-</v>
      </c>
      <c r="J76" s="262" t="str">
        <f t="shared" si="5"/>
        <v>tradcomfin-explndbld</v>
      </c>
      <c r="K76" s="262" t="str">
        <f t="shared" si="6"/>
        <v>tradcomfin-</v>
      </c>
    </row>
    <row r="77" spans="1:11" x14ac:dyDescent="0.35">
      <c r="A77" s="267" t="s">
        <v>2477</v>
      </c>
      <c r="B77" s="362">
        <f t="shared" ca="1" si="0"/>
        <v>0</v>
      </c>
      <c r="C77" s="317"/>
      <c r="D77" s="317"/>
      <c r="E77" s="317"/>
      <c r="F77" s="262" t="str">
        <f t="shared" si="1"/>
        <v>EandR1</v>
      </c>
      <c r="G77" s="262" t="str">
        <f t="shared" si="2"/>
        <v>tradcomenr</v>
      </c>
      <c r="H77" s="262" t="str">
        <f t="shared" si="3"/>
        <v>explndbld</v>
      </c>
      <c r="I77" s="262" t="str">
        <f t="shared" si="4"/>
        <v>EandR1-</v>
      </c>
      <c r="J77" s="262" t="str">
        <f t="shared" si="5"/>
        <v>tradcomenr-explndbld</v>
      </c>
      <c r="K77" s="262" t="str">
        <f t="shared" si="6"/>
        <v>tradcomenr-</v>
      </c>
    </row>
    <row r="78" spans="1:11" x14ac:dyDescent="0.35">
      <c r="A78" s="267" t="s">
        <v>2478</v>
      </c>
      <c r="B78" s="362">
        <f t="shared" ca="1" si="0"/>
        <v>0</v>
      </c>
      <c r="C78" s="317"/>
      <c r="D78" s="317"/>
      <c r="E78" s="317"/>
      <c r="F78" s="262" t="str">
        <f t="shared" si="1"/>
        <v>EandR1</v>
      </c>
      <c r="G78" s="262" t="str">
        <f t="shared" si="2"/>
        <v>tradcomwtr</v>
      </c>
      <c r="H78" s="262" t="str">
        <f t="shared" si="3"/>
        <v>explndbld</v>
      </c>
      <c r="I78" s="262" t="str">
        <f t="shared" si="4"/>
        <v>EandR1-</v>
      </c>
      <c r="J78" s="262" t="str">
        <f t="shared" si="5"/>
        <v>tradcomwtr-explndbld</v>
      </c>
      <c r="K78" s="262" t="str">
        <f t="shared" si="6"/>
        <v>tradcomwtr-</v>
      </c>
    </row>
    <row r="79" spans="1:11" x14ac:dyDescent="0.35">
      <c r="A79" s="267" t="s">
        <v>2479</v>
      </c>
      <c r="B79" s="362">
        <f t="shared" ca="1" si="0"/>
        <v>0</v>
      </c>
      <c r="C79" s="317"/>
      <c r="D79" s="317"/>
      <c r="E79" s="317"/>
      <c r="F79" s="262" t="str">
        <f t="shared" si="1"/>
        <v>EandR1</v>
      </c>
      <c r="G79" s="262" t="str">
        <f t="shared" si="2"/>
        <v>tradcomhsp</v>
      </c>
      <c r="H79" s="262" t="str">
        <f t="shared" si="3"/>
        <v>explndbld</v>
      </c>
      <c r="I79" s="262" t="str">
        <f t="shared" si="4"/>
        <v>EandR1-</v>
      </c>
      <c r="J79" s="262" t="str">
        <f t="shared" si="5"/>
        <v>tradcomhsp-explndbld</v>
      </c>
      <c r="K79" s="262" t="str">
        <f t="shared" si="6"/>
        <v>tradcomhsp-</v>
      </c>
    </row>
    <row r="80" spans="1:11" x14ac:dyDescent="0.35">
      <c r="A80" s="267" t="s">
        <v>2480</v>
      </c>
      <c r="B80" s="362">
        <f t="shared" ca="1" si="0"/>
        <v>0</v>
      </c>
      <c r="C80" s="317"/>
      <c r="D80" s="317"/>
      <c r="E80" s="317"/>
      <c r="F80" s="262" t="str">
        <f t="shared" si="1"/>
        <v>EandR1</v>
      </c>
      <c r="G80" s="262" t="str">
        <f t="shared" si="2"/>
        <v>tradcomoth</v>
      </c>
      <c r="H80" s="262" t="str">
        <f t="shared" si="3"/>
        <v>explndbld</v>
      </c>
      <c r="I80" s="262" t="str">
        <f t="shared" si="4"/>
        <v>EandR1-</v>
      </c>
      <c r="J80" s="262" t="str">
        <f t="shared" si="5"/>
        <v>tradcomoth-explndbld</v>
      </c>
      <c r="K80" s="262" t="str">
        <f t="shared" si="6"/>
        <v>tradcomoth-</v>
      </c>
    </row>
    <row r="81" spans="1:11" x14ac:dyDescent="0.35">
      <c r="A81" s="267" t="s">
        <v>2481</v>
      </c>
      <c r="B81" s="362">
        <f t="shared" ca="1" si="0"/>
        <v>0</v>
      </c>
      <c r="C81" s="317"/>
      <c r="D81" s="317"/>
      <c r="E81" s="317"/>
      <c r="F81" s="262" t="str">
        <f t="shared" si="1"/>
        <v>EandR1</v>
      </c>
      <c r="G81" s="262" t="str">
        <f t="shared" si="2"/>
        <v>tradcomtot</v>
      </c>
      <c r="H81" s="262" t="str">
        <f t="shared" si="3"/>
        <v>explndbld</v>
      </c>
      <c r="I81" s="262" t="str">
        <f t="shared" si="4"/>
        <v>EandR1-</v>
      </c>
      <c r="J81" s="262" t="str">
        <f t="shared" si="5"/>
        <v>tradcomtot-explndbld</v>
      </c>
      <c r="K81" s="262" t="str">
        <f t="shared" si="6"/>
        <v>tradcomtot-</v>
      </c>
    </row>
    <row r="82" spans="1:11" x14ac:dyDescent="0.35">
      <c r="A82" s="267" t="s">
        <v>2482</v>
      </c>
      <c r="B82" s="362">
        <f t="shared" ca="1" si="0"/>
        <v>0</v>
      </c>
      <c r="C82" s="317"/>
      <c r="D82" s="317"/>
      <c r="E82" s="317"/>
      <c r="F82" s="262" t="str">
        <f t="shared" si="1"/>
        <v>EandR1</v>
      </c>
      <c r="G82" s="262" t="str">
        <f t="shared" si="2"/>
        <v>tradoth</v>
      </c>
      <c r="H82" s="262" t="str">
        <f t="shared" si="3"/>
        <v>explndbld</v>
      </c>
      <c r="I82" s="262" t="str">
        <f t="shared" si="4"/>
        <v>EandR1-</v>
      </c>
      <c r="J82" s="262" t="str">
        <f t="shared" si="5"/>
        <v>tradoth-explndbld</v>
      </c>
      <c r="K82" s="262" t="str">
        <f t="shared" si="6"/>
        <v>tradoth-</v>
      </c>
    </row>
    <row r="83" spans="1:11" x14ac:dyDescent="0.35">
      <c r="A83" s="267" t="s">
        <v>2483</v>
      </c>
      <c r="B83" s="362">
        <f t="shared" ca="1" si="0"/>
        <v>0</v>
      </c>
      <c r="C83" s="317"/>
      <c r="D83" s="317"/>
      <c r="E83" s="317"/>
      <c r="F83" s="262" t="str">
        <f t="shared" si="1"/>
        <v>EandR1</v>
      </c>
      <c r="G83" s="262" t="str">
        <f t="shared" si="2"/>
        <v>tradtot</v>
      </c>
      <c r="H83" s="262" t="str">
        <f t="shared" si="3"/>
        <v>explndbld</v>
      </c>
      <c r="I83" s="262" t="str">
        <f t="shared" si="4"/>
        <v>EandR1-</v>
      </c>
      <c r="J83" s="262" t="str">
        <f t="shared" si="5"/>
        <v>tradtot-explndbld</v>
      </c>
      <c r="K83" s="262" t="str">
        <f t="shared" si="6"/>
        <v>tradtot-</v>
      </c>
    </row>
    <row r="84" spans="1:11" x14ac:dyDescent="0.35">
      <c r="A84" s="267" t="s">
        <v>2484</v>
      </c>
      <c r="B84" s="362">
        <f t="shared" ca="1" si="0"/>
        <v>0</v>
      </c>
      <c r="C84" s="317"/>
      <c r="D84" s="317"/>
      <c r="E84" s="317"/>
      <c r="F84" s="262" t="str">
        <f t="shared" si="1"/>
        <v>EandR1</v>
      </c>
      <c r="G84" s="262" t="str">
        <f t="shared" si="2"/>
        <v>alltot</v>
      </c>
      <c r="H84" s="262" t="str">
        <f t="shared" si="3"/>
        <v>explndbld</v>
      </c>
      <c r="I84" s="262" t="str">
        <f t="shared" si="4"/>
        <v>EandR1-</v>
      </c>
      <c r="J84" s="262" t="str">
        <f t="shared" si="5"/>
        <v>alltot-explndbld</v>
      </c>
      <c r="K84" s="262" t="str">
        <f t="shared" si="6"/>
        <v>alltot-</v>
      </c>
    </row>
    <row r="85" spans="1:11" x14ac:dyDescent="0.35">
      <c r="A85" s="267" t="s">
        <v>2485</v>
      </c>
      <c r="B85" s="362">
        <f t="shared" ca="1" si="0"/>
        <v>0</v>
      </c>
      <c r="C85" s="317"/>
      <c r="D85" s="317"/>
      <c r="E85" s="317"/>
      <c r="F85" s="262" t="str">
        <f t="shared" si="1"/>
        <v>EandR1</v>
      </c>
      <c r="G85" s="262" t="str">
        <f t="shared" si="2"/>
        <v>eduerlprm</v>
      </c>
      <c r="H85" s="262" t="str">
        <f t="shared" si="3"/>
        <v>expcnscnvrnv</v>
      </c>
      <c r="I85" s="262" t="str">
        <f t="shared" si="4"/>
        <v>EandR1-</v>
      </c>
      <c r="J85" s="262" t="str">
        <f t="shared" si="5"/>
        <v>eduerlprm-expcnscnvrnv</v>
      </c>
      <c r="K85" s="262" t="str">
        <f t="shared" si="6"/>
        <v>eduerlprm-</v>
      </c>
    </row>
    <row r="86" spans="1:11" x14ac:dyDescent="0.35">
      <c r="A86" s="267" t="s">
        <v>2486</v>
      </c>
      <c r="B86" s="362">
        <f t="shared" ca="1" si="0"/>
        <v>0</v>
      </c>
      <c r="C86" s="317"/>
      <c r="D86" s="317"/>
      <c r="E86" s="317"/>
      <c r="F86" s="262" t="str">
        <f t="shared" si="1"/>
        <v>EandR1</v>
      </c>
      <c r="G86" s="262" t="str">
        <f t="shared" si="2"/>
        <v>eduscn</v>
      </c>
      <c r="H86" s="262" t="str">
        <f t="shared" si="3"/>
        <v>expcnscnvrnv</v>
      </c>
      <c r="I86" s="262" t="str">
        <f t="shared" si="4"/>
        <v>EandR1-</v>
      </c>
      <c r="J86" s="262" t="str">
        <f t="shared" si="5"/>
        <v>eduscn-expcnscnvrnv</v>
      </c>
      <c r="K86" s="262" t="str">
        <f t="shared" si="6"/>
        <v>eduscn-</v>
      </c>
    </row>
    <row r="87" spans="1:11" x14ac:dyDescent="0.35">
      <c r="A87" s="267" t="s">
        <v>2487</v>
      </c>
      <c r="B87" s="362">
        <f t="shared" ca="1" si="0"/>
        <v>0</v>
      </c>
      <c r="C87" s="317"/>
      <c r="D87" s="317"/>
      <c r="E87" s="317"/>
      <c r="F87" s="262" t="str">
        <f t="shared" si="1"/>
        <v>EandR1</v>
      </c>
      <c r="G87" s="262" t="str">
        <f t="shared" si="2"/>
        <v>eduspc</v>
      </c>
      <c r="H87" s="262" t="str">
        <f t="shared" si="3"/>
        <v>expcnscnvrnv</v>
      </c>
      <c r="I87" s="262" t="str">
        <f t="shared" si="4"/>
        <v>EandR1-</v>
      </c>
      <c r="J87" s="262" t="str">
        <f t="shared" si="5"/>
        <v>eduspc-expcnscnvrnv</v>
      </c>
      <c r="K87" s="262" t="str">
        <f t="shared" si="6"/>
        <v>eduspc-</v>
      </c>
    </row>
    <row r="88" spans="1:11" x14ac:dyDescent="0.35">
      <c r="A88" s="267" t="s">
        <v>2488</v>
      </c>
      <c r="B88" s="362">
        <f t="shared" ca="1" si="0"/>
        <v>0</v>
      </c>
      <c r="C88" s="317"/>
      <c r="D88" s="317"/>
      <c r="E88" s="317"/>
      <c r="F88" s="262" t="str">
        <f t="shared" si="1"/>
        <v>EandR1</v>
      </c>
      <c r="G88" s="262" t="str">
        <f t="shared" si="2"/>
        <v>edupstoth</v>
      </c>
      <c r="H88" s="262" t="str">
        <f t="shared" si="3"/>
        <v>expcnscnvrnv</v>
      </c>
      <c r="I88" s="262" t="str">
        <f t="shared" si="4"/>
        <v>EandR1-</v>
      </c>
      <c r="J88" s="262" t="str">
        <f t="shared" si="5"/>
        <v>edupstoth-expcnscnvrnv</v>
      </c>
      <c r="K88" s="262" t="str">
        <f t="shared" si="6"/>
        <v>edupstoth-</v>
      </c>
    </row>
    <row r="89" spans="1:11" x14ac:dyDescent="0.35">
      <c r="A89" s="267" t="s">
        <v>2489</v>
      </c>
      <c r="B89" s="362">
        <f t="shared" ca="1" si="0"/>
        <v>0</v>
      </c>
      <c r="C89" s="317"/>
      <c r="D89" s="317"/>
      <c r="E89" s="317"/>
      <c r="F89" s="262" t="str">
        <f t="shared" si="1"/>
        <v>EandR1</v>
      </c>
      <c r="G89" s="262" t="str">
        <f t="shared" si="2"/>
        <v>edutot</v>
      </c>
      <c r="H89" s="262" t="str">
        <f t="shared" si="3"/>
        <v>expcnscnvrnv</v>
      </c>
      <c r="I89" s="262" t="str">
        <f t="shared" si="4"/>
        <v>EandR1-</v>
      </c>
      <c r="J89" s="262" t="str">
        <f t="shared" si="5"/>
        <v>edutot-expcnscnvrnv</v>
      </c>
      <c r="K89" s="262" t="str">
        <f t="shared" si="6"/>
        <v>edutot-</v>
      </c>
    </row>
    <row r="90" spans="1:11" x14ac:dyDescent="0.35">
      <c r="A90" s="267" t="s">
        <v>2490</v>
      </c>
      <c r="B90" s="362">
        <f t="shared" ca="1" si="0"/>
        <v>0</v>
      </c>
      <c r="C90" s="317"/>
      <c r="D90" s="317"/>
      <c r="E90" s="317"/>
      <c r="F90" s="262" t="str">
        <f t="shared" si="1"/>
        <v>EandR1</v>
      </c>
      <c r="G90" s="262" t="str">
        <f t="shared" si="2"/>
        <v>transrds</v>
      </c>
      <c r="H90" s="262" t="str">
        <f t="shared" si="3"/>
        <v>expcnscnvrnv</v>
      </c>
      <c r="I90" s="262" t="str">
        <f t="shared" si="4"/>
        <v>EandR1-</v>
      </c>
      <c r="J90" s="262" t="str">
        <f t="shared" si="5"/>
        <v>transrds-expcnscnvrnv</v>
      </c>
      <c r="K90" s="262" t="str">
        <f t="shared" si="6"/>
        <v>transrds-</v>
      </c>
    </row>
    <row r="91" spans="1:11" x14ac:dyDescent="0.35">
      <c r="A91" s="267" t="s">
        <v>2491</v>
      </c>
      <c r="B91" s="362">
        <f t="shared" ca="1" si="0"/>
        <v>0</v>
      </c>
      <c r="C91" s="317"/>
      <c r="D91" s="317"/>
      <c r="E91" s="317"/>
      <c r="F91" s="262" t="str">
        <f t="shared" si="1"/>
        <v>EandR1</v>
      </c>
      <c r="G91" s="262" t="str">
        <f t="shared" si="2"/>
        <v>transprk</v>
      </c>
      <c r="H91" s="262" t="str">
        <f t="shared" si="3"/>
        <v>expcnscnvrnv</v>
      </c>
      <c r="I91" s="262" t="str">
        <f t="shared" si="4"/>
        <v>EandR1-</v>
      </c>
      <c r="J91" s="262" t="str">
        <f t="shared" si="5"/>
        <v>transprk-expcnscnvrnv</v>
      </c>
      <c r="K91" s="262" t="str">
        <f t="shared" si="6"/>
        <v>transprk-</v>
      </c>
    </row>
    <row r="92" spans="1:11" x14ac:dyDescent="0.35">
      <c r="A92" s="267" t="s">
        <v>2492</v>
      </c>
      <c r="B92" s="362">
        <f t="shared" ca="1" si="0"/>
        <v>0</v>
      </c>
      <c r="C92" s="317"/>
      <c r="D92" s="317"/>
      <c r="E92" s="317"/>
      <c r="F92" s="262" t="str">
        <f t="shared" si="1"/>
        <v>EandR1</v>
      </c>
      <c r="G92" s="262" t="str">
        <f t="shared" si="2"/>
        <v>transpblbus</v>
      </c>
      <c r="H92" s="262" t="str">
        <f t="shared" si="3"/>
        <v>expcnscnvrnv</v>
      </c>
      <c r="I92" s="262" t="str">
        <f t="shared" si="4"/>
        <v>EandR1-</v>
      </c>
      <c r="J92" s="262" t="str">
        <f t="shared" si="5"/>
        <v>transpblbus-expcnscnvrnv</v>
      </c>
      <c r="K92" s="262" t="str">
        <f t="shared" si="6"/>
        <v>transpblbus-</v>
      </c>
    </row>
    <row r="93" spans="1:11" x14ac:dyDescent="0.35">
      <c r="A93" s="267" t="s">
        <v>2493</v>
      </c>
      <c r="B93" s="362">
        <f t="shared" ca="1" si="0"/>
        <v>0</v>
      </c>
      <c r="C93" s="317"/>
      <c r="D93" s="317"/>
      <c r="E93" s="317"/>
      <c r="F93" s="262" t="str">
        <f t="shared" si="1"/>
        <v>EandR1</v>
      </c>
      <c r="G93" s="262" t="str">
        <f t="shared" si="2"/>
        <v>transpblrail</v>
      </c>
      <c r="H93" s="262" t="str">
        <f t="shared" si="3"/>
        <v>expcnscnvrnv</v>
      </c>
      <c r="I93" s="262" t="str">
        <f t="shared" si="4"/>
        <v>EandR1-</v>
      </c>
      <c r="J93" s="262" t="str">
        <f t="shared" si="5"/>
        <v>transpblrail-expcnscnvrnv</v>
      </c>
      <c r="K93" s="262" t="str">
        <f t="shared" si="6"/>
        <v>transpblrail-</v>
      </c>
    </row>
    <row r="94" spans="1:11" x14ac:dyDescent="0.35">
      <c r="A94" s="267" t="s">
        <v>2494</v>
      </c>
      <c r="B94" s="362">
        <f t="shared" ca="1" si="0"/>
        <v>0</v>
      </c>
      <c r="C94" s="317"/>
      <c r="D94" s="317"/>
      <c r="E94" s="317"/>
      <c r="F94" s="262" t="str">
        <f t="shared" si="1"/>
        <v>EandR1</v>
      </c>
      <c r="G94" s="262" t="str">
        <f t="shared" si="2"/>
        <v>transahtarp</v>
      </c>
      <c r="H94" s="262" t="str">
        <f t="shared" si="3"/>
        <v>expcnscnvrnv</v>
      </c>
      <c r="I94" s="262" t="str">
        <f t="shared" si="4"/>
        <v>EandR1-</v>
      </c>
      <c r="J94" s="262" t="str">
        <f t="shared" si="5"/>
        <v>transahtarp-expcnscnvrnv</v>
      </c>
      <c r="K94" s="262" t="str">
        <f t="shared" si="6"/>
        <v>transahtarp-</v>
      </c>
    </row>
    <row r="95" spans="1:11" x14ac:dyDescent="0.35">
      <c r="A95" s="267" t="s">
        <v>2495</v>
      </c>
      <c r="B95" s="362">
        <f t="shared" ca="1" si="0"/>
        <v>0</v>
      </c>
      <c r="C95" s="317"/>
      <c r="D95" s="317"/>
      <c r="E95" s="317"/>
      <c r="F95" s="262" t="str">
        <f t="shared" si="1"/>
        <v>EandR1</v>
      </c>
      <c r="G95" s="262" t="str">
        <f t="shared" si="2"/>
        <v>transahthrbprs</v>
      </c>
      <c r="H95" s="262" t="str">
        <f t="shared" si="3"/>
        <v>expcnscnvrnv</v>
      </c>
      <c r="I95" s="262" t="str">
        <f t="shared" si="4"/>
        <v>EandR1-</v>
      </c>
      <c r="J95" s="262" t="str">
        <f t="shared" si="5"/>
        <v>transahthrbprs-expcnscnvrnv</v>
      </c>
      <c r="K95" s="262" t="str">
        <f t="shared" si="6"/>
        <v>transahthrbprs-</v>
      </c>
    </row>
    <row r="96" spans="1:11" x14ac:dyDescent="0.35">
      <c r="A96" s="267" t="s">
        <v>2496</v>
      </c>
      <c r="B96" s="362">
        <f t="shared" ref="B96:B160" ca="1" si="7">IFERROR(INDEX(INDIRECT(LEFT($A96,SEARCH("-",$A96,1)-1)&amp;"_data"),MATCH(MID($A96, SEARCH("-",$A96) + 1, SEARCH("-",$A96,SEARCH("-",$A96)+1) - SEARCH("-",$A96) - 1),INDIRECT(LEFT($A96,SEARCH("-",$A96,1)-1)&amp;"_rows"),0),MATCH(RIGHT($A96,LEN($A96) - SEARCH("-", $A96, SEARCH("-", $A96) + 1)),INDIRECT(LEFT($A96,SEARCH("-",$A96,1)-1)&amp;"_Header"),0)),0)</f>
        <v>0</v>
      </c>
      <c r="C96" s="317"/>
      <c r="D96" s="317"/>
      <c r="E96" s="317"/>
      <c r="F96" s="262" t="str">
        <f t="shared" ref="F96:F160" si="8">LEFT(A96,SEARCH("-",A96)-1)</f>
        <v>EandR1</v>
      </c>
      <c r="G96" s="262" t="str">
        <f t="shared" ref="G96:G160" si="9">LEFT(J96,SEARCH("-",J96)-1)</f>
        <v>transahttll</v>
      </c>
      <c r="H96" s="262" t="str">
        <f t="shared" ref="H96:H160" si="10">SUBSTITUTE(J96,K96,"")</f>
        <v>expcnscnvrnv</v>
      </c>
      <c r="I96" s="262" t="str">
        <f t="shared" ref="I96:I160" si="11">LEFT(A96,SEARCH("-",A96))</f>
        <v>EandR1-</v>
      </c>
      <c r="J96" s="262" t="str">
        <f t="shared" ref="J96:J160" si="12">SUBSTITUTE(A96,I96,"")</f>
        <v>transahttll-expcnscnvrnv</v>
      </c>
      <c r="K96" s="262" t="str">
        <f t="shared" ref="K96:K160" si="13">LEFT(J96,SEARCH("-",J96))</f>
        <v>transahttll-</v>
      </c>
    </row>
    <row r="97" spans="1:11" x14ac:dyDescent="0.35">
      <c r="A97" s="267" t="s">
        <v>2497</v>
      </c>
      <c r="B97" s="362">
        <f t="shared" ca="1" si="7"/>
        <v>0</v>
      </c>
      <c r="C97" s="317"/>
      <c r="D97" s="317"/>
      <c r="E97" s="317"/>
      <c r="F97" s="262" t="str">
        <f t="shared" si="8"/>
        <v>EandR1</v>
      </c>
      <c r="G97" s="262" t="str">
        <f t="shared" si="9"/>
        <v>transtot</v>
      </c>
      <c r="H97" s="262" t="str">
        <f t="shared" si="10"/>
        <v>expcnscnvrnv</v>
      </c>
      <c r="I97" s="262" t="str">
        <f t="shared" si="11"/>
        <v>EandR1-</v>
      </c>
      <c r="J97" s="262" t="str">
        <f t="shared" si="12"/>
        <v>transtot-expcnscnvrnv</v>
      </c>
      <c r="K97" s="262" t="str">
        <f t="shared" si="13"/>
        <v>transtot-</v>
      </c>
    </row>
    <row r="98" spans="1:11" x14ac:dyDescent="0.35">
      <c r="A98" s="267" t="s">
        <v>2498</v>
      </c>
      <c r="B98" s="362">
        <f t="shared" ca="1" si="7"/>
        <v>0</v>
      </c>
      <c r="C98" s="317"/>
      <c r="D98" s="317"/>
      <c r="E98" s="317"/>
      <c r="F98" s="262" t="str">
        <f t="shared" si="8"/>
        <v>EandR1</v>
      </c>
      <c r="G98" s="262" t="str">
        <f t="shared" si="9"/>
        <v>sctot</v>
      </c>
      <c r="H98" s="262" t="str">
        <f t="shared" si="10"/>
        <v>expcnscnvrnv</v>
      </c>
      <c r="I98" s="262" t="str">
        <f t="shared" si="11"/>
        <v>EandR1-</v>
      </c>
      <c r="J98" s="262" t="str">
        <f t="shared" si="12"/>
        <v>sctot-expcnscnvrnv</v>
      </c>
      <c r="K98" s="262" t="str">
        <f t="shared" si="13"/>
        <v>sctot-</v>
      </c>
    </row>
    <row r="99" spans="1:11" x14ac:dyDescent="0.35">
      <c r="A99" s="267" t="s">
        <v>2499</v>
      </c>
      <c r="B99" s="362">
        <f t="shared" ca="1" si="7"/>
        <v>0</v>
      </c>
      <c r="C99" s="317"/>
      <c r="D99" s="317"/>
      <c r="E99" s="317"/>
      <c r="F99" s="262" t="str">
        <f t="shared" si="8"/>
        <v>EandR1</v>
      </c>
      <c r="G99" s="262" t="str">
        <f t="shared" si="9"/>
        <v>phtot</v>
      </c>
      <c r="H99" s="262" t="str">
        <f t="shared" si="10"/>
        <v>expcnscnvrnv</v>
      </c>
      <c r="I99" s="262" t="str">
        <f t="shared" si="11"/>
        <v>EandR1-</v>
      </c>
      <c r="J99" s="262" t="str">
        <f t="shared" si="12"/>
        <v>phtot-expcnscnvrnv</v>
      </c>
      <c r="K99" s="262" t="str">
        <f t="shared" si="13"/>
        <v>phtot-</v>
      </c>
    </row>
    <row r="100" spans="1:11" x14ac:dyDescent="0.35">
      <c r="A100" s="267" t="s">
        <v>2500</v>
      </c>
      <c r="B100" s="362">
        <f t="shared" ca="1" si="7"/>
        <v>0</v>
      </c>
      <c r="C100" s="317"/>
      <c r="D100" s="317"/>
      <c r="E100" s="317"/>
      <c r="F100" s="262" t="str">
        <f t="shared" si="8"/>
        <v>EandR1</v>
      </c>
      <c r="G100" s="262" t="str">
        <f t="shared" si="9"/>
        <v>houshratot</v>
      </c>
      <c r="H100" s="262" t="str">
        <f t="shared" si="10"/>
        <v>expcnscnvrnv</v>
      </c>
      <c r="I100" s="262" t="str">
        <f t="shared" si="11"/>
        <v>EandR1-</v>
      </c>
      <c r="J100" s="262" t="str">
        <f t="shared" si="12"/>
        <v>houshratot-expcnscnvrnv</v>
      </c>
      <c r="K100" s="262" t="str">
        <f t="shared" si="13"/>
        <v>houshratot-</v>
      </c>
    </row>
    <row r="101" spans="1:11" x14ac:dyDescent="0.35">
      <c r="A101" s="267" t="s">
        <v>2501</v>
      </c>
      <c r="B101" s="362">
        <f t="shared" ca="1" si="7"/>
        <v>0</v>
      </c>
      <c r="C101" s="317"/>
      <c r="D101" s="317"/>
      <c r="E101" s="317"/>
      <c r="F101" s="262" t="str">
        <f t="shared" si="8"/>
        <v>EandR1</v>
      </c>
      <c r="G101" s="262" t="str">
        <f t="shared" si="9"/>
        <v>housgfcftot</v>
      </c>
      <c r="H101" s="262" t="str">
        <f t="shared" si="10"/>
        <v>expcnscnvrnv</v>
      </c>
      <c r="I101" s="262" t="str">
        <f t="shared" si="11"/>
        <v>EandR1-</v>
      </c>
      <c r="J101" s="262" t="str">
        <f t="shared" si="12"/>
        <v>housgfcftot-expcnscnvrnv</v>
      </c>
      <c r="K101" s="262" t="str">
        <f t="shared" si="13"/>
        <v>housgfcftot-</v>
      </c>
    </row>
    <row r="102" spans="1:11" x14ac:dyDescent="0.35">
      <c r="A102" s="267" t="s">
        <v>2502</v>
      </c>
      <c r="B102" s="362">
        <f t="shared" ca="1" si="7"/>
        <v>0</v>
      </c>
      <c r="C102" s="317"/>
      <c r="D102" s="317"/>
      <c r="E102" s="317"/>
      <c r="F102" s="262" t="str">
        <f t="shared" si="8"/>
        <v>EandR1</v>
      </c>
      <c r="G102" s="262" t="str">
        <f t="shared" si="9"/>
        <v>houstot</v>
      </c>
      <c r="H102" s="262" t="str">
        <f t="shared" si="10"/>
        <v>expcnscnvrnv</v>
      </c>
      <c r="I102" s="262" t="str">
        <f t="shared" si="11"/>
        <v>EandR1-</v>
      </c>
      <c r="J102" s="262" t="str">
        <f t="shared" si="12"/>
        <v>houstot-expcnscnvrnv</v>
      </c>
      <c r="K102" s="262" t="str">
        <f t="shared" si="13"/>
        <v>houstot-</v>
      </c>
    </row>
    <row r="103" spans="1:11" x14ac:dyDescent="0.35">
      <c r="A103" s="267" t="s">
        <v>2503</v>
      </c>
      <c r="B103" s="362">
        <f t="shared" ca="1" si="7"/>
        <v>0</v>
      </c>
      <c r="C103" s="317"/>
      <c r="D103" s="317"/>
      <c r="E103" s="317"/>
      <c r="F103" s="262" t="str">
        <f t="shared" si="8"/>
        <v>EandR1</v>
      </c>
      <c r="G103" s="262" t="str">
        <f t="shared" si="9"/>
        <v>culhrt</v>
      </c>
      <c r="H103" s="262" t="str">
        <f t="shared" si="10"/>
        <v>expcnscnvrnv</v>
      </c>
      <c r="I103" s="262" t="str">
        <f t="shared" si="11"/>
        <v>EandR1-</v>
      </c>
      <c r="J103" s="262" t="str">
        <f t="shared" si="12"/>
        <v>culhrt-expcnscnvrnv</v>
      </c>
      <c r="K103" s="262" t="str">
        <f t="shared" si="13"/>
        <v>culhrt-</v>
      </c>
    </row>
    <row r="104" spans="1:11" x14ac:dyDescent="0.35">
      <c r="A104" s="267" t="s">
        <v>2504</v>
      </c>
      <c r="B104" s="362">
        <f t="shared" ca="1" si="7"/>
        <v>0</v>
      </c>
      <c r="C104" s="317"/>
      <c r="D104" s="317"/>
      <c r="E104" s="317"/>
      <c r="F104" s="262" t="str">
        <f t="shared" si="8"/>
        <v>EandR1</v>
      </c>
      <c r="G104" s="262" t="str">
        <f t="shared" si="9"/>
        <v>culspr</v>
      </c>
      <c r="H104" s="262" t="str">
        <f t="shared" si="10"/>
        <v>expcnscnvrnv</v>
      </c>
      <c r="I104" s="262" t="str">
        <f t="shared" si="11"/>
        <v>EandR1-</v>
      </c>
      <c r="J104" s="262" t="str">
        <f t="shared" si="12"/>
        <v>culspr-expcnscnvrnv</v>
      </c>
      <c r="K104" s="262" t="str">
        <f t="shared" si="13"/>
        <v>culspr-</v>
      </c>
    </row>
    <row r="105" spans="1:11" x14ac:dyDescent="0.35">
      <c r="A105" s="267" t="s">
        <v>2505</v>
      </c>
      <c r="B105" s="362">
        <f t="shared" ca="1" si="7"/>
        <v>0</v>
      </c>
      <c r="C105" s="317"/>
      <c r="D105" s="317"/>
      <c r="E105" s="317"/>
      <c r="F105" s="262" t="str">
        <f t="shared" si="8"/>
        <v>EandR1</v>
      </c>
      <c r="G105" s="262" t="str">
        <f t="shared" si="9"/>
        <v>culopn</v>
      </c>
      <c r="H105" s="262" t="str">
        <f t="shared" si="10"/>
        <v>expcnscnvrnv</v>
      </c>
      <c r="I105" s="262" t="str">
        <f t="shared" si="11"/>
        <v>EandR1-</v>
      </c>
      <c r="J105" s="262" t="str">
        <f t="shared" si="12"/>
        <v>culopn-expcnscnvrnv</v>
      </c>
      <c r="K105" s="262" t="str">
        <f t="shared" si="13"/>
        <v>culopn-</v>
      </c>
    </row>
    <row r="106" spans="1:11" x14ac:dyDescent="0.35">
      <c r="A106" s="267" t="s">
        <v>2506</v>
      </c>
      <c r="B106" s="362">
        <f t="shared" ca="1" si="7"/>
        <v>0</v>
      </c>
      <c r="C106" s="317"/>
      <c r="D106" s="317"/>
      <c r="E106" s="317"/>
      <c r="F106" s="262" t="str">
        <f t="shared" si="8"/>
        <v>EandR1</v>
      </c>
      <c r="G106" s="262" t="str">
        <f t="shared" si="9"/>
        <v>cultrs</v>
      </c>
      <c r="H106" s="262" t="str">
        <f t="shared" si="10"/>
        <v>expcnscnvrnv</v>
      </c>
      <c r="I106" s="262" t="str">
        <f t="shared" si="11"/>
        <v>EandR1-</v>
      </c>
      <c r="J106" s="262" t="str">
        <f t="shared" si="12"/>
        <v>cultrs-expcnscnvrnv</v>
      </c>
      <c r="K106" s="262" t="str">
        <f t="shared" si="13"/>
        <v>cultrs-</v>
      </c>
    </row>
    <row r="107" spans="1:11" x14ac:dyDescent="0.35">
      <c r="A107" s="267" t="s">
        <v>2507</v>
      </c>
      <c r="B107" s="362">
        <f t="shared" ca="1" si="7"/>
        <v>0</v>
      </c>
      <c r="C107" s="317"/>
      <c r="D107" s="317"/>
      <c r="E107" s="317"/>
      <c r="F107" s="262" t="str">
        <f t="shared" si="8"/>
        <v>EandR1</v>
      </c>
      <c r="G107" s="262" t="str">
        <f t="shared" si="9"/>
        <v>cullib</v>
      </c>
      <c r="H107" s="262" t="str">
        <f t="shared" si="10"/>
        <v>expcnscnvrnv</v>
      </c>
      <c r="I107" s="262" t="str">
        <f t="shared" si="11"/>
        <v>EandR1-</v>
      </c>
      <c r="J107" s="262" t="str">
        <f t="shared" si="12"/>
        <v>cullib-expcnscnvrnv</v>
      </c>
      <c r="K107" s="262" t="str">
        <f t="shared" si="13"/>
        <v>cullib-</v>
      </c>
    </row>
    <row r="108" spans="1:11" x14ac:dyDescent="0.35">
      <c r="A108" s="267" t="s">
        <v>2508</v>
      </c>
      <c r="B108" s="362">
        <f t="shared" ca="1" si="7"/>
        <v>0</v>
      </c>
      <c r="C108" s="317"/>
      <c r="D108" s="317"/>
      <c r="E108" s="317"/>
      <c r="F108" s="262" t="str">
        <f t="shared" si="8"/>
        <v>EandR1</v>
      </c>
      <c r="G108" s="262" t="str">
        <f t="shared" si="9"/>
        <v>cultot</v>
      </c>
      <c r="H108" s="262" t="str">
        <f t="shared" si="10"/>
        <v>expcnscnvrnv</v>
      </c>
      <c r="I108" s="262" t="str">
        <f t="shared" si="11"/>
        <v>EandR1-</v>
      </c>
      <c r="J108" s="262" t="str">
        <f t="shared" si="12"/>
        <v>cultot-expcnscnvrnv</v>
      </c>
      <c r="K108" s="262" t="str">
        <f t="shared" si="13"/>
        <v>cultot-</v>
      </c>
    </row>
    <row r="109" spans="1:11" x14ac:dyDescent="0.35">
      <c r="A109" s="267" t="s">
        <v>2509</v>
      </c>
      <c r="B109" s="362">
        <f t="shared" ca="1" si="7"/>
        <v>0</v>
      </c>
      <c r="C109" s="317"/>
      <c r="D109" s="317"/>
      <c r="E109" s="317"/>
      <c r="F109" s="262" t="str">
        <f t="shared" si="8"/>
        <v>EandR1</v>
      </c>
      <c r="G109" s="262" t="str">
        <f t="shared" si="9"/>
        <v>envcmt</v>
      </c>
      <c r="H109" s="262" t="str">
        <f t="shared" si="10"/>
        <v>expcnscnvrnv</v>
      </c>
      <c r="I109" s="262" t="str">
        <f t="shared" si="11"/>
        <v>EandR1-</v>
      </c>
      <c r="J109" s="262" t="str">
        <f t="shared" si="12"/>
        <v>envcmt-expcnscnvrnv</v>
      </c>
      <c r="K109" s="262" t="str">
        <f t="shared" si="13"/>
        <v>envcmt-</v>
      </c>
    </row>
    <row r="110" spans="1:11" x14ac:dyDescent="0.35">
      <c r="A110" s="267" t="s">
        <v>2510</v>
      </c>
      <c r="B110" s="362">
        <f t="shared" ca="1" si="7"/>
        <v>0</v>
      </c>
      <c r="C110" s="317"/>
      <c r="D110" s="317"/>
      <c r="E110" s="317"/>
      <c r="F110" s="262" t="str">
        <f t="shared" si="8"/>
        <v>EandR1</v>
      </c>
      <c r="G110" s="262" t="str">
        <f t="shared" si="9"/>
        <v>envcst</v>
      </c>
      <c r="H110" s="262" t="str">
        <f t="shared" si="10"/>
        <v>expcnscnvrnv</v>
      </c>
      <c r="I110" s="262" t="str">
        <f t="shared" si="11"/>
        <v>EandR1-</v>
      </c>
      <c r="J110" s="262" t="str">
        <f t="shared" si="12"/>
        <v>envcst-expcnscnvrnv</v>
      </c>
      <c r="K110" s="262" t="str">
        <f t="shared" si="13"/>
        <v>envcst-</v>
      </c>
    </row>
    <row r="111" spans="1:11" x14ac:dyDescent="0.35">
      <c r="A111" s="267" t="s">
        <v>2511</v>
      </c>
      <c r="B111" s="362">
        <f t="shared" ca="1" si="7"/>
        <v>0</v>
      </c>
      <c r="C111" s="317"/>
      <c r="D111" s="317"/>
      <c r="E111" s="317"/>
      <c r="F111" s="262" t="str">
        <f t="shared" si="8"/>
        <v>EandR1</v>
      </c>
      <c r="G111" s="262" t="str">
        <f t="shared" si="9"/>
        <v>envcmm</v>
      </c>
      <c r="H111" s="262" t="str">
        <f t="shared" si="10"/>
        <v>expcnscnvrnv</v>
      </c>
      <c r="I111" s="262" t="str">
        <f t="shared" si="11"/>
        <v>EandR1-</v>
      </c>
      <c r="J111" s="262" t="str">
        <f t="shared" si="12"/>
        <v>envcmm-expcnscnvrnv</v>
      </c>
      <c r="K111" s="262" t="str">
        <f t="shared" si="13"/>
        <v>envcmm-</v>
      </c>
    </row>
    <row r="112" spans="1:11" x14ac:dyDescent="0.35">
      <c r="A112" s="267" t="s">
        <v>2512</v>
      </c>
      <c r="B112" s="362">
        <f t="shared" ca="1" si="7"/>
        <v>0</v>
      </c>
      <c r="C112" s="317"/>
      <c r="D112" s="317"/>
      <c r="E112" s="317"/>
      <c r="F112" s="262" t="str">
        <f t="shared" si="8"/>
        <v>EandR1</v>
      </c>
      <c r="G112" s="262" t="str">
        <f t="shared" si="9"/>
        <v>envflddrn</v>
      </c>
      <c r="H112" s="262" t="str">
        <f t="shared" si="10"/>
        <v>expcnscnvrnv</v>
      </c>
      <c r="I112" s="262" t="str">
        <f t="shared" si="11"/>
        <v>EandR1-</v>
      </c>
      <c r="J112" s="262" t="str">
        <f t="shared" si="12"/>
        <v>envflddrn-expcnscnvrnv</v>
      </c>
      <c r="K112" s="262" t="str">
        <f t="shared" si="13"/>
        <v>envflddrn-</v>
      </c>
    </row>
    <row r="113" spans="1:11" x14ac:dyDescent="0.35">
      <c r="A113" s="267" t="s">
        <v>2513</v>
      </c>
      <c r="B113" s="362">
        <f t="shared" ca="1" si="7"/>
        <v>0</v>
      </c>
      <c r="C113" s="317"/>
      <c r="D113" s="317"/>
      <c r="E113" s="317"/>
      <c r="F113" s="262" t="str">
        <f t="shared" si="8"/>
        <v>EandR1</v>
      </c>
      <c r="G113" s="262" t="str">
        <f t="shared" si="9"/>
        <v>envagr</v>
      </c>
      <c r="H113" s="262" t="str">
        <f t="shared" si="10"/>
        <v>expcnscnvrnv</v>
      </c>
      <c r="I113" s="262" t="str">
        <f t="shared" si="11"/>
        <v>EandR1-</v>
      </c>
      <c r="J113" s="262" t="str">
        <f t="shared" si="12"/>
        <v>envagr-expcnscnvrnv</v>
      </c>
      <c r="K113" s="262" t="str">
        <f t="shared" si="13"/>
        <v>envagr-</v>
      </c>
    </row>
    <row r="114" spans="1:11" x14ac:dyDescent="0.35">
      <c r="A114" s="267" t="s">
        <v>2514</v>
      </c>
      <c r="B114" s="362">
        <f t="shared" ca="1" si="7"/>
        <v>0</v>
      </c>
      <c r="C114" s="317"/>
      <c r="D114" s="317"/>
      <c r="E114" s="317"/>
      <c r="F114" s="262" t="str">
        <f t="shared" si="8"/>
        <v>EandR1</v>
      </c>
      <c r="G114" s="262" t="str">
        <f t="shared" si="9"/>
        <v>envrglenv</v>
      </c>
      <c r="H114" s="262" t="str">
        <f t="shared" si="10"/>
        <v>expcnscnvrnv</v>
      </c>
      <c r="I114" s="262" t="str">
        <f t="shared" si="11"/>
        <v>EandR1-</v>
      </c>
      <c r="J114" s="262" t="str">
        <f t="shared" si="12"/>
        <v>envrglenv-expcnscnvrnv</v>
      </c>
      <c r="K114" s="262" t="str">
        <f t="shared" si="13"/>
        <v>envrglenv-</v>
      </c>
    </row>
    <row r="115" spans="1:11" x14ac:dyDescent="0.35">
      <c r="A115" s="267" t="s">
        <v>2515</v>
      </c>
      <c r="B115" s="362">
        <f t="shared" ca="1" si="7"/>
        <v>0</v>
      </c>
      <c r="C115" s="317"/>
      <c r="D115" s="317"/>
      <c r="E115" s="317"/>
      <c r="F115" s="262" t="str">
        <f t="shared" si="8"/>
        <v>EandR1</v>
      </c>
      <c r="G115" s="262" t="str">
        <f t="shared" si="9"/>
        <v>envrgltrd</v>
      </c>
      <c r="H115" s="262" t="str">
        <f t="shared" si="10"/>
        <v>expcnscnvrnv</v>
      </c>
      <c r="I115" s="262" t="str">
        <f t="shared" si="11"/>
        <v>EandR1-</v>
      </c>
      <c r="J115" s="262" t="str">
        <f t="shared" si="12"/>
        <v>envrgltrd-expcnscnvrnv</v>
      </c>
      <c r="K115" s="262" t="str">
        <f t="shared" si="13"/>
        <v>envrgltrd-</v>
      </c>
    </row>
    <row r="116" spans="1:11" x14ac:dyDescent="0.35">
      <c r="A116" s="267" t="s">
        <v>2516</v>
      </c>
      <c r="B116" s="362">
        <f t="shared" ca="1" si="7"/>
        <v>0</v>
      </c>
      <c r="C116" s="317"/>
      <c r="D116" s="317"/>
      <c r="E116" s="317"/>
      <c r="F116" s="262" t="str">
        <f t="shared" si="8"/>
        <v>EandR1</v>
      </c>
      <c r="G116" s="262" t="str">
        <f t="shared" si="9"/>
        <v>envstr</v>
      </c>
      <c r="H116" s="262" t="str">
        <f t="shared" si="10"/>
        <v>expcnscnvrnv</v>
      </c>
      <c r="I116" s="262" t="str">
        <f t="shared" si="11"/>
        <v>EandR1-</v>
      </c>
      <c r="J116" s="262" t="str">
        <f t="shared" si="12"/>
        <v>envstr-expcnscnvrnv</v>
      </c>
      <c r="K116" s="262" t="str">
        <f t="shared" si="13"/>
        <v>envstr-</v>
      </c>
    </row>
    <row r="117" spans="1:11" x14ac:dyDescent="0.35">
      <c r="A117" s="267" t="s">
        <v>2517</v>
      </c>
      <c r="B117" s="362">
        <f t="shared" ca="1" si="7"/>
        <v>0</v>
      </c>
      <c r="C117" s="317"/>
      <c r="D117" s="317"/>
      <c r="E117" s="317"/>
      <c r="F117" s="262" t="str">
        <f t="shared" si="8"/>
        <v>EandR1</v>
      </c>
      <c r="G117" s="262" t="str">
        <f t="shared" si="9"/>
        <v>envcll</v>
      </c>
      <c r="H117" s="262" t="str">
        <f t="shared" si="10"/>
        <v>expcnscnvrnv</v>
      </c>
      <c r="I117" s="262" t="str">
        <f t="shared" si="11"/>
        <v>EandR1-</v>
      </c>
      <c r="J117" s="262" t="str">
        <f t="shared" si="12"/>
        <v>envcll-expcnscnvrnv</v>
      </c>
      <c r="K117" s="262" t="str">
        <f t="shared" si="13"/>
        <v>envcll-</v>
      </c>
    </row>
    <row r="118" spans="1:11" x14ac:dyDescent="0.35">
      <c r="A118" s="267" t="s">
        <v>2518</v>
      </c>
      <c r="B118" s="362">
        <f t="shared" ca="1" si="7"/>
        <v>0</v>
      </c>
      <c r="C118" s="317"/>
      <c r="D118" s="317"/>
      <c r="E118" s="317"/>
      <c r="F118" s="262" t="str">
        <f t="shared" si="8"/>
        <v>EandR1</v>
      </c>
      <c r="G118" s="262" t="str">
        <f t="shared" si="9"/>
        <v>envdsp</v>
      </c>
      <c r="H118" s="262" t="str">
        <f t="shared" si="10"/>
        <v>expcnscnvrnv</v>
      </c>
      <c r="I118" s="262" t="str">
        <f t="shared" si="11"/>
        <v>EandR1-</v>
      </c>
      <c r="J118" s="262" t="str">
        <f t="shared" si="12"/>
        <v>envdsp-expcnscnvrnv</v>
      </c>
      <c r="K118" s="262" t="str">
        <f t="shared" si="13"/>
        <v>envdsp-</v>
      </c>
    </row>
    <row r="119" spans="1:11" x14ac:dyDescent="0.35">
      <c r="A119" s="267" t="s">
        <v>2519</v>
      </c>
      <c r="B119" s="362">
        <f t="shared" ca="1" si="7"/>
        <v>0</v>
      </c>
      <c r="C119" s="317"/>
      <c r="D119" s="317"/>
      <c r="E119" s="317"/>
      <c r="F119" s="262" t="str">
        <f t="shared" si="8"/>
        <v>EandR1</v>
      </c>
      <c r="G119" s="262" t="str">
        <f t="shared" si="9"/>
        <v>envtrd</v>
      </c>
      <c r="H119" s="262" t="str">
        <f t="shared" si="10"/>
        <v>expcnscnvrnv</v>
      </c>
      <c r="I119" s="262" t="str">
        <f t="shared" si="11"/>
        <v>EandR1-</v>
      </c>
      <c r="J119" s="262" t="str">
        <f t="shared" si="12"/>
        <v>envtrd-expcnscnvrnv</v>
      </c>
      <c r="K119" s="262" t="str">
        <f t="shared" si="13"/>
        <v>envtrd-</v>
      </c>
    </row>
    <row r="120" spans="1:11" x14ac:dyDescent="0.35">
      <c r="A120" s="267" t="s">
        <v>2520</v>
      </c>
      <c r="B120" s="362">
        <f t="shared" ca="1" si="7"/>
        <v>0</v>
      </c>
      <c r="C120" s="317"/>
      <c r="D120" s="317"/>
      <c r="E120" s="317"/>
      <c r="F120" s="262" t="str">
        <f t="shared" si="8"/>
        <v>EandR1</v>
      </c>
      <c r="G120" s="262" t="str">
        <f t="shared" si="9"/>
        <v>envrcy</v>
      </c>
      <c r="H120" s="262" t="str">
        <f t="shared" si="10"/>
        <v>expcnscnvrnv</v>
      </c>
      <c r="I120" s="262" t="str">
        <f t="shared" si="11"/>
        <v>EandR1-</v>
      </c>
      <c r="J120" s="262" t="str">
        <f t="shared" si="12"/>
        <v>envrcy-expcnscnvrnv</v>
      </c>
      <c r="K120" s="262" t="str">
        <f t="shared" si="13"/>
        <v>envrcy-</v>
      </c>
    </row>
    <row r="121" spans="1:11" x14ac:dyDescent="0.35">
      <c r="A121" s="267" t="s">
        <v>2521</v>
      </c>
      <c r="B121" s="362">
        <f t="shared" ca="1" si="7"/>
        <v>0</v>
      </c>
      <c r="C121" s="317"/>
      <c r="D121" s="317"/>
      <c r="E121" s="317"/>
      <c r="F121" s="262" t="str">
        <f t="shared" si="8"/>
        <v>EandR1</v>
      </c>
      <c r="G121" s="262" t="str">
        <f t="shared" si="9"/>
        <v>envmin</v>
      </c>
      <c r="H121" s="262" t="str">
        <f t="shared" si="10"/>
        <v>expcnscnvrnv</v>
      </c>
      <c r="I121" s="262" t="str">
        <f t="shared" si="11"/>
        <v>EandR1-</v>
      </c>
      <c r="J121" s="262" t="str">
        <f t="shared" si="12"/>
        <v>envmin-expcnscnvrnv</v>
      </c>
      <c r="K121" s="262" t="str">
        <f t="shared" si="13"/>
        <v>envmin-</v>
      </c>
    </row>
    <row r="122" spans="1:11" x14ac:dyDescent="0.35">
      <c r="A122" s="267" t="s">
        <v>2522</v>
      </c>
      <c r="B122" s="362">
        <f t="shared" ca="1" si="7"/>
        <v>0</v>
      </c>
      <c r="C122" s="317"/>
      <c r="D122" s="317"/>
      <c r="E122" s="317"/>
      <c r="F122" s="262" t="str">
        <f t="shared" si="8"/>
        <v>EandR1</v>
      </c>
      <c r="G122" s="262" t="str">
        <f t="shared" si="9"/>
        <v>envclm</v>
      </c>
      <c r="H122" s="262" t="str">
        <f t="shared" si="10"/>
        <v>expcnscnvrnv</v>
      </c>
      <c r="I122" s="262" t="str">
        <f t="shared" si="11"/>
        <v>EandR1-</v>
      </c>
      <c r="J122" s="262" t="str">
        <f t="shared" si="12"/>
        <v>envclm-expcnscnvrnv</v>
      </c>
      <c r="K122" s="262" t="str">
        <f t="shared" si="13"/>
        <v>envclm-</v>
      </c>
    </row>
    <row r="123" spans="1:11" x14ac:dyDescent="0.35">
      <c r="A123" s="267" t="s">
        <v>2523</v>
      </c>
      <c r="B123" s="362">
        <f t="shared" ca="1" si="7"/>
        <v>0</v>
      </c>
      <c r="C123" s="317"/>
      <c r="D123" s="317"/>
      <c r="E123" s="317"/>
      <c r="F123" s="262" t="str">
        <f t="shared" si="8"/>
        <v>EandR1</v>
      </c>
      <c r="G123" s="262" t="str">
        <f t="shared" si="9"/>
        <v>envtot</v>
      </c>
      <c r="H123" s="262" t="str">
        <f t="shared" si="10"/>
        <v>expcnscnvrnv</v>
      </c>
      <c r="I123" s="262" t="str">
        <f t="shared" si="11"/>
        <v>EandR1-</v>
      </c>
      <c r="J123" s="262" t="str">
        <f t="shared" si="12"/>
        <v>envtot-expcnscnvrnv</v>
      </c>
      <c r="K123" s="262" t="str">
        <f t="shared" si="13"/>
        <v>envtot-</v>
      </c>
    </row>
    <row r="124" spans="1:11" x14ac:dyDescent="0.35">
      <c r="A124" s="267" t="s">
        <v>2524</v>
      </c>
      <c r="B124" s="362">
        <f t="shared" ca="1" si="7"/>
        <v>0</v>
      </c>
      <c r="C124" s="317"/>
      <c r="D124" s="317"/>
      <c r="E124" s="317"/>
      <c r="F124" s="262" t="str">
        <f t="shared" si="8"/>
        <v>EandR1</v>
      </c>
      <c r="G124" s="262" t="str">
        <f t="shared" si="9"/>
        <v>plantot</v>
      </c>
      <c r="H124" s="262" t="str">
        <f t="shared" si="10"/>
        <v>expcnscnvrnv</v>
      </c>
      <c r="I124" s="262" t="str">
        <f t="shared" si="11"/>
        <v>EandR1-</v>
      </c>
      <c r="J124" s="262" t="str">
        <f t="shared" si="12"/>
        <v>plantot-expcnscnvrnv</v>
      </c>
      <c r="K124" s="262" t="str">
        <f t="shared" si="13"/>
        <v>plantot-</v>
      </c>
    </row>
    <row r="125" spans="1:11" x14ac:dyDescent="0.35">
      <c r="A125" s="267" t="s">
        <v>2525</v>
      </c>
      <c r="B125" s="362">
        <f t="shared" ca="1" si="7"/>
        <v>0</v>
      </c>
      <c r="C125" s="317"/>
      <c r="D125" s="317"/>
      <c r="E125" s="317"/>
      <c r="F125" s="262" t="str">
        <f t="shared" si="8"/>
        <v>EandR1</v>
      </c>
      <c r="G125" s="262" t="str">
        <f t="shared" si="9"/>
        <v>digtot</v>
      </c>
      <c r="H125" s="262" t="str">
        <f t="shared" si="10"/>
        <v>expcnscnvrnv</v>
      </c>
      <c r="I125" s="262" t="str">
        <f t="shared" ref="I125" si="14">LEFT(A125,SEARCH("-",A125))</f>
        <v>EandR1-</v>
      </c>
      <c r="J125" s="262" t="str">
        <f t="shared" ref="J125" si="15">SUBSTITUTE(A125,I125,"")</f>
        <v>digtot-expcnscnvrnv</v>
      </c>
      <c r="K125" s="262" t="str">
        <f t="shared" si="13"/>
        <v>digtot-</v>
      </c>
    </row>
    <row r="126" spans="1:11" x14ac:dyDescent="0.35">
      <c r="A126" s="267" t="s">
        <v>2526</v>
      </c>
      <c r="B126" s="362">
        <f t="shared" ca="1" si="7"/>
        <v>0</v>
      </c>
      <c r="C126" s="317"/>
      <c r="D126" s="317"/>
      <c r="E126" s="317"/>
      <c r="F126" s="262" t="str">
        <f t="shared" si="8"/>
        <v>EandR1</v>
      </c>
      <c r="G126" s="262" t="str">
        <f t="shared" si="9"/>
        <v>poltot</v>
      </c>
      <c r="H126" s="262" t="str">
        <f t="shared" si="10"/>
        <v>expcnscnvrnv</v>
      </c>
      <c r="I126" s="262" t="str">
        <f t="shared" si="11"/>
        <v>EandR1-</v>
      </c>
      <c r="J126" s="262" t="str">
        <f t="shared" si="12"/>
        <v>poltot-expcnscnvrnv</v>
      </c>
      <c r="K126" s="262" t="str">
        <f t="shared" si="13"/>
        <v>poltot-</v>
      </c>
    </row>
    <row r="127" spans="1:11" x14ac:dyDescent="0.35">
      <c r="A127" s="267" t="s">
        <v>2527</v>
      </c>
      <c r="B127" s="362">
        <f t="shared" ca="1" si="7"/>
        <v>0</v>
      </c>
      <c r="C127" s="317"/>
      <c r="D127" s="317"/>
      <c r="E127" s="317"/>
      <c r="F127" s="262" t="str">
        <f t="shared" si="8"/>
        <v>EandR1</v>
      </c>
      <c r="G127" s="262" t="str">
        <f t="shared" si="9"/>
        <v>frstot</v>
      </c>
      <c r="H127" s="262" t="str">
        <f t="shared" si="10"/>
        <v>expcnscnvrnv</v>
      </c>
      <c r="I127" s="262" t="str">
        <f t="shared" si="11"/>
        <v>EandR1-</v>
      </c>
      <c r="J127" s="262" t="str">
        <f t="shared" si="12"/>
        <v>frstot-expcnscnvrnv</v>
      </c>
      <c r="K127" s="262" t="str">
        <f t="shared" si="13"/>
        <v>frstot-</v>
      </c>
    </row>
    <row r="128" spans="1:11" x14ac:dyDescent="0.35">
      <c r="A128" s="267" t="s">
        <v>2528</v>
      </c>
      <c r="B128" s="362">
        <f t="shared" ca="1" si="7"/>
        <v>0</v>
      </c>
      <c r="C128" s="317"/>
      <c r="D128" s="317"/>
      <c r="E128" s="317"/>
      <c r="F128" s="262" t="str">
        <f t="shared" si="8"/>
        <v>EandR1</v>
      </c>
      <c r="G128" s="262" t="str">
        <f t="shared" si="9"/>
        <v>centot</v>
      </c>
      <c r="H128" s="262" t="str">
        <f t="shared" si="10"/>
        <v>expcnscnvrnv</v>
      </c>
      <c r="I128" s="262" t="str">
        <f t="shared" si="11"/>
        <v>EandR1-</v>
      </c>
      <c r="J128" s="262" t="str">
        <f t="shared" si="12"/>
        <v>centot-expcnscnvrnv</v>
      </c>
      <c r="K128" s="262" t="str">
        <f t="shared" si="13"/>
        <v>centot-</v>
      </c>
    </row>
    <row r="129" spans="1:11" x14ac:dyDescent="0.35">
      <c r="A129" s="267" t="s">
        <v>2529</v>
      </c>
      <c r="B129" s="362">
        <f t="shared" ca="1" si="7"/>
        <v>0</v>
      </c>
      <c r="C129" s="317"/>
      <c r="D129" s="317"/>
      <c r="E129" s="317"/>
      <c r="F129" s="262" t="str">
        <f t="shared" si="8"/>
        <v>EandR1</v>
      </c>
      <c r="G129" s="262" t="str">
        <f t="shared" si="9"/>
        <v>tradcomhous</v>
      </c>
      <c r="H129" s="262" t="str">
        <f t="shared" si="10"/>
        <v>expcnscnvrnv</v>
      </c>
      <c r="I129" s="262" t="str">
        <f t="shared" si="11"/>
        <v>EandR1-</v>
      </c>
      <c r="J129" s="262" t="str">
        <f t="shared" si="12"/>
        <v>tradcomhous-expcnscnvrnv</v>
      </c>
      <c r="K129" s="262" t="str">
        <f t="shared" si="13"/>
        <v>tradcomhous-</v>
      </c>
    </row>
    <row r="130" spans="1:11" x14ac:dyDescent="0.35">
      <c r="A130" s="267" t="s">
        <v>2530</v>
      </c>
      <c r="B130" s="362">
        <f t="shared" ca="1" si="7"/>
        <v>0</v>
      </c>
      <c r="C130" s="317"/>
      <c r="D130" s="317"/>
      <c r="E130" s="317"/>
      <c r="F130" s="262" t="str">
        <f t="shared" si="8"/>
        <v>EandR1</v>
      </c>
      <c r="G130" s="262" t="str">
        <f t="shared" si="9"/>
        <v>tradcomreal</v>
      </c>
      <c r="H130" s="262" t="str">
        <f t="shared" si="10"/>
        <v>expcnscnvrnv</v>
      </c>
      <c r="I130" s="262" t="str">
        <f t="shared" si="11"/>
        <v>EandR1-</v>
      </c>
      <c r="J130" s="262" t="str">
        <f t="shared" si="12"/>
        <v>tradcomreal-expcnscnvrnv</v>
      </c>
      <c r="K130" s="262" t="str">
        <f t="shared" si="13"/>
        <v>tradcomreal-</v>
      </c>
    </row>
    <row r="131" spans="1:11" x14ac:dyDescent="0.35">
      <c r="A131" s="267" t="s">
        <v>2531</v>
      </c>
      <c r="B131" s="362">
        <f t="shared" ca="1" si="7"/>
        <v>0</v>
      </c>
      <c r="C131" s="317"/>
      <c r="D131" s="317"/>
      <c r="E131" s="317"/>
      <c r="F131" s="262" t="str">
        <f t="shared" si="8"/>
        <v>EandR1</v>
      </c>
      <c r="G131" s="262" t="str">
        <f t="shared" si="9"/>
        <v>tradcomfin</v>
      </c>
      <c r="H131" s="262" t="str">
        <f t="shared" si="10"/>
        <v>expcnscnvrnv</v>
      </c>
      <c r="I131" s="262" t="str">
        <f t="shared" si="11"/>
        <v>EandR1-</v>
      </c>
      <c r="J131" s="262" t="str">
        <f t="shared" si="12"/>
        <v>tradcomfin-expcnscnvrnv</v>
      </c>
      <c r="K131" s="262" t="str">
        <f t="shared" si="13"/>
        <v>tradcomfin-</v>
      </c>
    </row>
    <row r="132" spans="1:11" x14ac:dyDescent="0.35">
      <c r="A132" s="267" t="s">
        <v>2532</v>
      </c>
      <c r="B132" s="362">
        <f t="shared" ca="1" si="7"/>
        <v>0</v>
      </c>
      <c r="C132" s="317"/>
      <c r="D132" s="317"/>
      <c r="E132" s="317"/>
      <c r="F132" s="262" t="str">
        <f t="shared" si="8"/>
        <v>EandR1</v>
      </c>
      <c r="G132" s="262" t="str">
        <f t="shared" si="9"/>
        <v>tradcomenr</v>
      </c>
      <c r="H132" s="262" t="str">
        <f t="shared" si="10"/>
        <v>expcnscnvrnv</v>
      </c>
      <c r="I132" s="262" t="str">
        <f t="shared" si="11"/>
        <v>EandR1-</v>
      </c>
      <c r="J132" s="262" t="str">
        <f t="shared" si="12"/>
        <v>tradcomenr-expcnscnvrnv</v>
      </c>
      <c r="K132" s="262" t="str">
        <f t="shared" si="13"/>
        <v>tradcomenr-</v>
      </c>
    </row>
    <row r="133" spans="1:11" x14ac:dyDescent="0.35">
      <c r="A133" s="267" t="s">
        <v>2533</v>
      </c>
      <c r="B133" s="362">
        <f t="shared" ca="1" si="7"/>
        <v>0</v>
      </c>
      <c r="C133" s="317"/>
      <c r="D133" s="317"/>
      <c r="E133" s="317"/>
      <c r="F133" s="262" t="str">
        <f t="shared" si="8"/>
        <v>EandR1</v>
      </c>
      <c r="G133" s="262" t="str">
        <f t="shared" si="9"/>
        <v>tradcomwtr</v>
      </c>
      <c r="H133" s="262" t="str">
        <f t="shared" si="10"/>
        <v>expcnscnvrnv</v>
      </c>
      <c r="I133" s="262" t="str">
        <f t="shared" si="11"/>
        <v>EandR1-</v>
      </c>
      <c r="J133" s="262" t="str">
        <f t="shared" si="12"/>
        <v>tradcomwtr-expcnscnvrnv</v>
      </c>
      <c r="K133" s="262" t="str">
        <f t="shared" si="13"/>
        <v>tradcomwtr-</v>
      </c>
    </row>
    <row r="134" spans="1:11" x14ac:dyDescent="0.35">
      <c r="A134" s="267" t="s">
        <v>2534</v>
      </c>
      <c r="B134" s="362">
        <f t="shared" ca="1" si="7"/>
        <v>0</v>
      </c>
      <c r="C134" s="317"/>
      <c r="D134" s="317"/>
      <c r="E134" s="317"/>
      <c r="F134" s="262" t="str">
        <f t="shared" si="8"/>
        <v>EandR1</v>
      </c>
      <c r="G134" s="262" t="str">
        <f t="shared" si="9"/>
        <v>tradcomhsp</v>
      </c>
      <c r="H134" s="262" t="str">
        <f t="shared" si="10"/>
        <v>expcnscnvrnv</v>
      </c>
      <c r="I134" s="262" t="str">
        <f t="shared" si="11"/>
        <v>EandR1-</v>
      </c>
      <c r="J134" s="262" t="str">
        <f t="shared" si="12"/>
        <v>tradcomhsp-expcnscnvrnv</v>
      </c>
      <c r="K134" s="262" t="str">
        <f t="shared" si="13"/>
        <v>tradcomhsp-</v>
      </c>
    </row>
    <row r="135" spans="1:11" x14ac:dyDescent="0.35">
      <c r="A135" s="267" t="s">
        <v>2535</v>
      </c>
      <c r="B135" s="362">
        <f t="shared" ca="1" si="7"/>
        <v>0</v>
      </c>
      <c r="C135" s="317"/>
      <c r="D135" s="317"/>
      <c r="E135" s="317"/>
      <c r="F135" s="262" t="str">
        <f t="shared" si="8"/>
        <v>EandR1</v>
      </c>
      <c r="G135" s="262" t="str">
        <f t="shared" si="9"/>
        <v>tradcomoth</v>
      </c>
      <c r="H135" s="262" t="str">
        <f t="shared" si="10"/>
        <v>expcnscnvrnv</v>
      </c>
      <c r="I135" s="262" t="str">
        <f t="shared" si="11"/>
        <v>EandR1-</v>
      </c>
      <c r="J135" s="262" t="str">
        <f t="shared" si="12"/>
        <v>tradcomoth-expcnscnvrnv</v>
      </c>
      <c r="K135" s="262" t="str">
        <f t="shared" si="13"/>
        <v>tradcomoth-</v>
      </c>
    </row>
    <row r="136" spans="1:11" x14ac:dyDescent="0.35">
      <c r="A136" s="267" t="s">
        <v>2536</v>
      </c>
      <c r="B136" s="362">
        <f t="shared" ca="1" si="7"/>
        <v>0</v>
      </c>
      <c r="C136" s="317"/>
      <c r="D136" s="317"/>
      <c r="E136" s="317"/>
      <c r="F136" s="262" t="str">
        <f t="shared" si="8"/>
        <v>EandR1</v>
      </c>
      <c r="G136" s="262" t="str">
        <f t="shared" si="9"/>
        <v>tradcomtot</v>
      </c>
      <c r="H136" s="262" t="str">
        <f t="shared" si="10"/>
        <v>expcnscnvrnv</v>
      </c>
      <c r="I136" s="262" t="str">
        <f t="shared" si="11"/>
        <v>EandR1-</v>
      </c>
      <c r="J136" s="262" t="str">
        <f t="shared" si="12"/>
        <v>tradcomtot-expcnscnvrnv</v>
      </c>
      <c r="K136" s="262" t="str">
        <f t="shared" si="13"/>
        <v>tradcomtot-</v>
      </c>
    </row>
    <row r="137" spans="1:11" x14ac:dyDescent="0.35">
      <c r="A137" s="267" t="s">
        <v>2537</v>
      </c>
      <c r="B137" s="362">
        <f t="shared" ca="1" si="7"/>
        <v>0</v>
      </c>
      <c r="C137" s="317"/>
      <c r="D137" s="317"/>
      <c r="E137" s="317"/>
      <c r="F137" s="262" t="str">
        <f t="shared" si="8"/>
        <v>EandR1</v>
      </c>
      <c r="G137" s="262" t="str">
        <f t="shared" si="9"/>
        <v>tradoth</v>
      </c>
      <c r="H137" s="262" t="str">
        <f t="shared" si="10"/>
        <v>expcnscnvrnv</v>
      </c>
      <c r="I137" s="262" t="str">
        <f t="shared" si="11"/>
        <v>EandR1-</v>
      </c>
      <c r="J137" s="262" t="str">
        <f t="shared" si="12"/>
        <v>tradoth-expcnscnvrnv</v>
      </c>
      <c r="K137" s="262" t="str">
        <f t="shared" si="13"/>
        <v>tradoth-</v>
      </c>
    </row>
    <row r="138" spans="1:11" x14ac:dyDescent="0.35">
      <c r="A138" s="267" t="s">
        <v>2538</v>
      </c>
      <c r="B138" s="362">
        <f t="shared" ca="1" si="7"/>
        <v>0</v>
      </c>
      <c r="C138" s="317"/>
      <c r="D138" s="317"/>
      <c r="E138" s="317"/>
      <c r="F138" s="262" t="str">
        <f t="shared" si="8"/>
        <v>EandR1</v>
      </c>
      <c r="G138" s="262" t="str">
        <f t="shared" si="9"/>
        <v>tradtot</v>
      </c>
      <c r="H138" s="262" t="str">
        <f t="shared" si="10"/>
        <v>expcnscnvrnv</v>
      </c>
      <c r="I138" s="262" t="str">
        <f t="shared" si="11"/>
        <v>EandR1-</v>
      </c>
      <c r="J138" s="262" t="str">
        <f t="shared" si="12"/>
        <v>tradtot-expcnscnvrnv</v>
      </c>
      <c r="K138" s="262" t="str">
        <f t="shared" si="13"/>
        <v>tradtot-</v>
      </c>
    </row>
    <row r="139" spans="1:11" x14ac:dyDescent="0.35">
      <c r="A139" s="267" t="s">
        <v>2539</v>
      </c>
      <c r="B139" s="362">
        <f t="shared" ca="1" si="7"/>
        <v>0</v>
      </c>
      <c r="C139" s="317"/>
      <c r="D139" s="317"/>
      <c r="E139" s="317"/>
      <c r="F139" s="262" t="str">
        <f t="shared" si="8"/>
        <v>EandR1</v>
      </c>
      <c r="G139" s="262" t="str">
        <f t="shared" si="9"/>
        <v>alltot</v>
      </c>
      <c r="H139" s="262" t="str">
        <f t="shared" si="10"/>
        <v>expcnscnvrnv</v>
      </c>
      <c r="I139" s="262" t="str">
        <f t="shared" si="11"/>
        <v>EandR1-</v>
      </c>
      <c r="J139" s="262" t="str">
        <f t="shared" si="12"/>
        <v>alltot-expcnscnvrnv</v>
      </c>
      <c r="K139" s="262" t="str">
        <f t="shared" si="13"/>
        <v>alltot-</v>
      </c>
    </row>
    <row r="140" spans="1:11" x14ac:dyDescent="0.35">
      <c r="A140" s="267" t="s">
        <v>2540</v>
      </c>
      <c r="B140" s="362">
        <f t="shared" ca="1" si="7"/>
        <v>0</v>
      </c>
      <c r="C140" s="317"/>
      <c r="D140" s="317"/>
      <c r="E140" s="317"/>
      <c r="F140" s="262" t="str">
        <f t="shared" si="8"/>
        <v>EandR1</v>
      </c>
      <c r="G140" s="262" t="str">
        <f t="shared" si="9"/>
        <v>eduerlprm</v>
      </c>
      <c r="H140" s="262" t="str">
        <f t="shared" si="10"/>
        <v>expvhc</v>
      </c>
      <c r="I140" s="262" t="str">
        <f t="shared" si="11"/>
        <v>EandR1-</v>
      </c>
      <c r="J140" s="262" t="str">
        <f t="shared" si="12"/>
        <v>eduerlprm-expvhc</v>
      </c>
      <c r="K140" s="262" t="str">
        <f t="shared" si="13"/>
        <v>eduerlprm-</v>
      </c>
    </row>
    <row r="141" spans="1:11" x14ac:dyDescent="0.35">
      <c r="A141" s="267" t="s">
        <v>2541</v>
      </c>
      <c r="B141" s="362">
        <f t="shared" ca="1" si="7"/>
        <v>0</v>
      </c>
      <c r="C141" s="317"/>
      <c r="D141" s="317"/>
      <c r="E141" s="317"/>
      <c r="F141" s="262" t="str">
        <f t="shared" si="8"/>
        <v>EandR1</v>
      </c>
      <c r="G141" s="262" t="str">
        <f t="shared" si="9"/>
        <v>eduscn</v>
      </c>
      <c r="H141" s="262" t="str">
        <f t="shared" si="10"/>
        <v>expvhc</v>
      </c>
      <c r="I141" s="262" t="str">
        <f t="shared" si="11"/>
        <v>EandR1-</v>
      </c>
      <c r="J141" s="262" t="str">
        <f t="shared" si="12"/>
        <v>eduscn-expvhc</v>
      </c>
      <c r="K141" s="262" t="str">
        <f t="shared" si="13"/>
        <v>eduscn-</v>
      </c>
    </row>
    <row r="142" spans="1:11" x14ac:dyDescent="0.35">
      <c r="A142" s="267" t="s">
        <v>2542</v>
      </c>
      <c r="B142" s="362">
        <f t="shared" ca="1" si="7"/>
        <v>0</v>
      </c>
      <c r="C142" s="317"/>
      <c r="D142" s="317"/>
      <c r="E142" s="317"/>
      <c r="F142" s="262" t="str">
        <f t="shared" si="8"/>
        <v>EandR1</v>
      </c>
      <c r="G142" s="262" t="str">
        <f t="shared" si="9"/>
        <v>eduspc</v>
      </c>
      <c r="H142" s="262" t="str">
        <f t="shared" si="10"/>
        <v>expvhc</v>
      </c>
      <c r="I142" s="262" t="str">
        <f t="shared" si="11"/>
        <v>EandR1-</v>
      </c>
      <c r="J142" s="262" t="str">
        <f t="shared" si="12"/>
        <v>eduspc-expvhc</v>
      </c>
      <c r="K142" s="262" t="str">
        <f t="shared" si="13"/>
        <v>eduspc-</v>
      </c>
    </row>
    <row r="143" spans="1:11" x14ac:dyDescent="0.35">
      <c r="A143" s="267" t="s">
        <v>2543</v>
      </c>
      <c r="B143" s="362">
        <f t="shared" ca="1" si="7"/>
        <v>0</v>
      </c>
      <c r="C143" s="317"/>
      <c r="D143" s="317"/>
      <c r="E143" s="317"/>
      <c r="F143" s="262" t="str">
        <f t="shared" si="8"/>
        <v>EandR1</v>
      </c>
      <c r="G143" s="262" t="str">
        <f t="shared" si="9"/>
        <v>edupstoth</v>
      </c>
      <c r="H143" s="262" t="str">
        <f t="shared" si="10"/>
        <v>expvhc</v>
      </c>
      <c r="I143" s="262" t="str">
        <f t="shared" si="11"/>
        <v>EandR1-</v>
      </c>
      <c r="J143" s="262" t="str">
        <f t="shared" si="12"/>
        <v>edupstoth-expvhc</v>
      </c>
      <c r="K143" s="262" t="str">
        <f t="shared" si="13"/>
        <v>edupstoth-</v>
      </c>
    </row>
    <row r="144" spans="1:11" x14ac:dyDescent="0.35">
      <c r="A144" s="267" t="s">
        <v>2544</v>
      </c>
      <c r="B144" s="362">
        <f t="shared" ca="1" si="7"/>
        <v>0</v>
      </c>
      <c r="C144" s="317"/>
      <c r="D144" s="317"/>
      <c r="E144" s="317"/>
      <c r="F144" s="262" t="str">
        <f t="shared" si="8"/>
        <v>EandR1</v>
      </c>
      <c r="G144" s="262" t="str">
        <f t="shared" si="9"/>
        <v>edutot</v>
      </c>
      <c r="H144" s="262" t="str">
        <f t="shared" si="10"/>
        <v>expvhc</v>
      </c>
      <c r="I144" s="262" t="str">
        <f t="shared" si="11"/>
        <v>EandR1-</v>
      </c>
      <c r="J144" s="262" t="str">
        <f t="shared" si="12"/>
        <v>edutot-expvhc</v>
      </c>
      <c r="K144" s="262" t="str">
        <f t="shared" si="13"/>
        <v>edutot-</v>
      </c>
    </row>
    <row r="145" spans="1:11" x14ac:dyDescent="0.35">
      <c r="A145" s="267" t="s">
        <v>2545</v>
      </c>
      <c r="B145" s="362">
        <f t="shared" ca="1" si="7"/>
        <v>0</v>
      </c>
      <c r="C145" s="317"/>
      <c r="D145" s="317"/>
      <c r="E145" s="317"/>
      <c r="F145" s="262" t="str">
        <f t="shared" si="8"/>
        <v>EandR1</v>
      </c>
      <c r="G145" s="262" t="str">
        <f t="shared" si="9"/>
        <v>transrds</v>
      </c>
      <c r="H145" s="262" t="str">
        <f t="shared" si="10"/>
        <v>expvhc</v>
      </c>
      <c r="I145" s="262" t="str">
        <f t="shared" si="11"/>
        <v>EandR1-</v>
      </c>
      <c r="J145" s="262" t="str">
        <f t="shared" si="12"/>
        <v>transrds-expvhc</v>
      </c>
      <c r="K145" s="262" t="str">
        <f t="shared" si="13"/>
        <v>transrds-</v>
      </c>
    </row>
    <row r="146" spans="1:11" x14ac:dyDescent="0.35">
      <c r="A146" s="267" t="s">
        <v>2546</v>
      </c>
      <c r="B146" s="362">
        <f t="shared" ca="1" si="7"/>
        <v>0</v>
      </c>
      <c r="C146" s="317"/>
      <c r="D146" s="317"/>
      <c r="E146" s="317"/>
      <c r="F146" s="262" t="str">
        <f t="shared" si="8"/>
        <v>EandR1</v>
      </c>
      <c r="G146" s="262" t="str">
        <f t="shared" si="9"/>
        <v>transprk</v>
      </c>
      <c r="H146" s="262" t="str">
        <f t="shared" si="10"/>
        <v>expvhc</v>
      </c>
      <c r="I146" s="262" t="str">
        <f t="shared" si="11"/>
        <v>EandR1-</v>
      </c>
      <c r="J146" s="262" t="str">
        <f t="shared" si="12"/>
        <v>transprk-expvhc</v>
      </c>
      <c r="K146" s="262" t="str">
        <f t="shared" si="13"/>
        <v>transprk-</v>
      </c>
    </row>
    <row r="147" spans="1:11" x14ac:dyDescent="0.35">
      <c r="A147" s="267" t="s">
        <v>2547</v>
      </c>
      <c r="B147" s="362">
        <f t="shared" ca="1" si="7"/>
        <v>0</v>
      </c>
      <c r="C147" s="317"/>
      <c r="D147" s="317"/>
      <c r="E147" s="317"/>
      <c r="F147" s="262" t="str">
        <f t="shared" si="8"/>
        <v>EandR1</v>
      </c>
      <c r="G147" s="262" t="str">
        <f t="shared" si="9"/>
        <v>transpblbus</v>
      </c>
      <c r="H147" s="262" t="str">
        <f t="shared" si="10"/>
        <v>expvhc</v>
      </c>
      <c r="I147" s="262" t="str">
        <f t="shared" si="11"/>
        <v>EandR1-</v>
      </c>
      <c r="J147" s="262" t="str">
        <f t="shared" si="12"/>
        <v>transpblbus-expvhc</v>
      </c>
      <c r="K147" s="262" t="str">
        <f t="shared" si="13"/>
        <v>transpblbus-</v>
      </c>
    </row>
    <row r="148" spans="1:11" x14ac:dyDescent="0.35">
      <c r="A148" s="267" t="s">
        <v>2548</v>
      </c>
      <c r="B148" s="362">
        <f t="shared" ca="1" si="7"/>
        <v>0</v>
      </c>
      <c r="C148" s="317"/>
      <c r="D148" s="317"/>
      <c r="E148" s="317"/>
      <c r="F148" s="262" t="str">
        <f t="shared" si="8"/>
        <v>EandR1</v>
      </c>
      <c r="G148" s="262" t="str">
        <f t="shared" si="9"/>
        <v>transpblrail</v>
      </c>
      <c r="H148" s="262" t="str">
        <f t="shared" si="10"/>
        <v>expvhc</v>
      </c>
      <c r="I148" s="262" t="str">
        <f t="shared" si="11"/>
        <v>EandR1-</v>
      </c>
      <c r="J148" s="262" t="str">
        <f t="shared" si="12"/>
        <v>transpblrail-expvhc</v>
      </c>
      <c r="K148" s="262" t="str">
        <f t="shared" si="13"/>
        <v>transpblrail-</v>
      </c>
    </row>
    <row r="149" spans="1:11" x14ac:dyDescent="0.35">
      <c r="A149" s="267" t="s">
        <v>2549</v>
      </c>
      <c r="B149" s="362">
        <f t="shared" ca="1" si="7"/>
        <v>0</v>
      </c>
      <c r="C149" s="317"/>
      <c r="D149" s="317"/>
      <c r="E149" s="317"/>
      <c r="F149" s="262" t="str">
        <f t="shared" si="8"/>
        <v>EandR1</v>
      </c>
      <c r="G149" s="262" t="str">
        <f t="shared" si="9"/>
        <v>transahtarp</v>
      </c>
      <c r="H149" s="262" t="str">
        <f t="shared" si="10"/>
        <v>expvhc</v>
      </c>
      <c r="I149" s="262" t="str">
        <f t="shared" si="11"/>
        <v>EandR1-</v>
      </c>
      <c r="J149" s="262" t="str">
        <f t="shared" si="12"/>
        <v>transahtarp-expvhc</v>
      </c>
      <c r="K149" s="262" t="str">
        <f t="shared" si="13"/>
        <v>transahtarp-</v>
      </c>
    </row>
    <row r="150" spans="1:11" x14ac:dyDescent="0.35">
      <c r="A150" s="267" t="s">
        <v>2550</v>
      </c>
      <c r="B150" s="362">
        <f t="shared" ca="1" si="7"/>
        <v>0</v>
      </c>
      <c r="C150" s="317"/>
      <c r="D150" s="317"/>
      <c r="E150" s="317"/>
      <c r="F150" s="262" t="str">
        <f t="shared" si="8"/>
        <v>EandR1</v>
      </c>
      <c r="G150" s="262" t="str">
        <f t="shared" si="9"/>
        <v>transahthrbprs</v>
      </c>
      <c r="H150" s="262" t="str">
        <f t="shared" si="10"/>
        <v>expvhc</v>
      </c>
      <c r="I150" s="262" t="str">
        <f t="shared" si="11"/>
        <v>EandR1-</v>
      </c>
      <c r="J150" s="262" t="str">
        <f t="shared" si="12"/>
        <v>transahthrbprs-expvhc</v>
      </c>
      <c r="K150" s="262" t="str">
        <f t="shared" si="13"/>
        <v>transahthrbprs-</v>
      </c>
    </row>
    <row r="151" spans="1:11" x14ac:dyDescent="0.35">
      <c r="A151" s="267" t="s">
        <v>2551</v>
      </c>
      <c r="B151" s="362">
        <f t="shared" ca="1" si="7"/>
        <v>0</v>
      </c>
      <c r="C151" s="317"/>
      <c r="D151" s="317"/>
      <c r="E151" s="317"/>
      <c r="F151" s="262" t="str">
        <f t="shared" si="8"/>
        <v>EandR1</v>
      </c>
      <c r="G151" s="262" t="str">
        <f t="shared" si="9"/>
        <v>transahttll</v>
      </c>
      <c r="H151" s="262" t="str">
        <f t="shared" si="10"/>
        <v>expvhc</v>
      </c>
      <c r="I151" s="262" t="str">
        <f t="shared" si="11"/>
        <v>EandR1-</v>
      </c>
      <c r="J151" s="262" t="str">
        <f t="shared" si="12"/>
        <v>transahttll-expvhc</v>
      </c>
      <c r="K151" s="262" t="str">
        <f t="shared" si="13"/>
        <v>transahttll-</v>
      </c>
    </row>
    <row r="152" spans="1:11" x14ac:dyDescent="0.35">
      <c r="A152" s="267" t="s">
        <v>2552</v>
      </c>
      <c r="B152" s="362">
        <f t="shared" ca="1" si="7"/>
        <v>0</v>
      </c>
      <c r="C152" s="317"/>
      <c r="D152" s="317"/>
      <c r="E152" s="317"/>
      <c r="F152" s="262" t="str">
        <f t="shared" si="8"/>
        <v>EandR1</v>
      </c>
      <c r="G152" s="262" t="str">
        <f t="shared" si="9"/>
        <v>transtot</v>
      </c>
      <c r="H152" s="262" t="str">
        <f t="shared" si="10"/>
        <v>expvhc</v>
      </c>
      <c r="I152" s="262" t="str">
        <f t="shared" si="11"/>
        <v>EandR1-</v>
      </c>
      <c r="J152" s="262" t="str">
        <f t="shared" si="12"/>
        <v>transtot-expvhc</v>
      </c>
      <c r="K152" s="262" t="str">
        <f t="shared" si="13"/>
        <v>transtot-</v>
      </c>
    </row>
    <row r="153" spans="1:11" x14ac:dyDescent="0.35">
      <c r="A153" s="267" t="s">
        <v>2553</v>
      </c>
      <c r="B153" s="362">
        <f t="shared" ca="1" si="7"/>
        <v>0</v>
      </c>
      <c r="C153" s="317"/>
      <c r="D153" s="317"/>
      <c r="E153" s="317"/>
      <c r="F153" s="262" t="str">
        <f t="shared" si="8"/>
        <v>EandR1</v>
      </c>
      <c r="G153" s="262" t="str">
        <f t="shared" si="9"/>
        <v>sctot</v>
      </c>
      <c r="H153" s="262" t="str">
        <f t="shared" si="10"/>
        <v>expvhc</v>
      </c>
      <c r="I153" s="262" t="str">
        <f t="shared" si="11"/>
        <v>EandR1-</v>
      </c>
      <c r="J153" s="262" t="str">
        <f t="shared" si="12"/>
        <v>sctot-expvhc</v>
      </c>
      <c r="K153" s="262" t="str">
        <f t="shared" si="13"/>
        <v>sctot-</v>
      </c>
    </row>
    <row r="154" spans="1:11" x14ac:dyDescent="0.35">
      <c r="A154" s="267" t="s">
        <v>2554</v>
      </c>
      <c r="B154" s="362">
        <f t="shared" ca="1" si="7"/>
        <v>0</v>
      </c>
      <c r="C154" s="317"/>
      <c r="D154" s="317"/>
      <c r="E154" s="317"/>
      <c r="F154" s="262" t="str">
        <f t="shared" si="8"/>
        <v>EandR1</v>
      </c>
      <c r="G154" s="262" t="str">
        <f t="shared" si="9"/>
        <v>phtot</v>
      </c>
      <c r="H154" s="262" t="str">
        <f t="shared" si="10"/>
        <v>expvhc</v>
      </c>
      <c r="I154" s="262" t="str">
        <f t="shared" si="11"/>
        <v>EandR1-</v>
      </c>
      <c r="J154" s="262" t="str">
        <f t="shared" si="12"/>
        <v>phtot-expvhc</v>
      </c>
      <c r="K154" s="262" t="str">
        <f t="shared" si="13"/>
        <v>phtot-</v>
      </c>
    </row>
    <row r="155" spans="1:11" x14ac:dyDescent="0.35">
      <c r="A155" s="267" t="s">
        <v>2555</v>
      </c>
      <c r="B155" s="362">
        <f t="shared" ca="1" si="7"/>
        <v>0</v>
      </c>
      <c r="C155" s="317"/>
      <c r="D155" s="317"/>
      <c r="E155" s="317"/>
      <c r="F155" s="262" t="str">
        <f t="shared" si="8"/>
        <v>EandR1</v>
      </c>
      <c r="G155" s="262" t="str">
        <f t="shared" si="9"/>
        <v>houshratot</v>
      </c>
      <c r="H155" s="262" t="str">
        <f t="shared" si="10"/>
        <v>expvhc</v>
      </c>
      <c r="I155" s="262" t="str">
        <f t="shared" si="11"/>
        <v>EandR1-</v>
      </c>
      <c r="J155" s="262" t="str">
        <f t="shared" si="12"/>
        <v>houshratot-expvhc</v>
      </c>
      <c r="K155" s="262" t="str">
        <f t="shared" si="13"/>
        <v>houshratot-</v>
      </c>
    </row>
    <row r="156" spans="1:11" x14ac:dyDescent="0.35">
      <c r="A156" s="267" t="s">
        <v>2556</v>
      </c>
      <c r="B156" s="362">
        <f t="shared" ca="1" si="7"/>
        <v>0</v>
      </c>
      <c r="C156" s="317"/>
      <c r="D156" s="317"/>
      <c r="E156" s="317"/>
      <c r="F156" s="262" t="str">
        <f t="shared" si="8"/>
        <v>EandR1</v>
      </c>
      <c r="G156" s="262" t="str">
        <f t="shared" si="9"/>
        <v>housgfcftot</v>
      </c>
      <c r="H156" s="262" t="str">
        <f t="shared" si="10"/>
        <v>expvhc</v>
      </c>
      <c r="I156" s="262" t="str">
        <f t="shared" si="11"/>
        <v>EandR1-</v>
      </c>
      <c r="J156" s="262" t="str">
        <f t="shared" si="12"/>
        <v>housgfcftot-expvhc</v>
      </c>
      <c r="K156" s="262" t="str">
        <f t="shared" si="13"/>
        <v>housgfcftot-</v>
      </c>
    </row>
    <row r="157" spans="1:11" x14ac:dyDescent="0.35">
      <c r="A157" s="267" t="s">
        <v>2557</v>
      </c>
      <c r="B157" s="362">
        <f t="shared" ca="1" si="7"/>
        <v>0</v>
      </c>
      <c r="C157" s="317"/>
      <c r="D157" s="317"/>
      <c r="E157" s="317"/>
      <c r="F157" s="262" t="str">
        <f t="shared" si="8"/>
        <v>EandR1</v>
      </c>
      <c r="G157" s="262" t="str">
        <f t="shared" si="9"/>
        <v>houstot</v>
      </c>
      <c r="H157" s="262" t="str">
        <f t="shared" si="10"/>
        <v>expvhc</v>
      </c>
      <c r="I157" s="262" t="str">
        <f t="shared" si="11"/>
        <v>EandR1-</v>
      </c>
      <c r="J157" s="262" t="str">
        <f t="shared" si="12"/>
        <v>houstot-expvhc</v>
      </c>
      <c r="K157" s="262" t="str">
        <f t="shared" si="13"/>
        <v>houstot-</v>
      </c>
    </row>
    <row r="158" spans="1:11" x14ac:dyDescent="0.35">
      <c r="A158" s="267" t="s">
        <v>2558</v>
      </c>
      <c r="B158" s="362">
        <f t="shared" ca="1" si="7"/>
        <v>0</v>
      </c>
      <c r="C158" s="317"/>
      <c r="D158" s="317"/>
      <c r="E158" s="317"/>
      <c r="F158" s="262" t="str">
        <f t="shared" si="8"/>
        <v>EandR1</v>
      </c>
      <c r="G158" s="262" t="str">
        <f t="shared" si="9"/>
        <v>culhrt</v>
      </c>
      <c r="H158" s="262" t="str">
        <f t="shared" si="10"/>
        <v>expvhc</v>
      </c>
      <c r="I158" s="262" t="str">
        <f t="shared" si="11"/>
        <v>EandR1-</v>
      </c>
      <c r="J158" s="262" t="str">
        <f t="shared" si="12"/>
        <v>culhrt-expvhc</v>
      </c>
      <c r="K158" s="262" t="str">
        <f t="shared" si="13"/>
        <v>culhrt-</v>
      </c>
    </row>
    <row r="159" spans="1:11" x14ac:dyDescent="0.35">
      <c r="A159" s="267" t="s">
        <v>2559</v>
      </c>
      <c r="B159" s="362">
        <f t="shared" ca="1" si="7"/>
        <v>0</v>
      </c>
      <c r="C159" s="317"/>
      <c r="D159" s="317"/>
      <c r="E159" s="317"/>
      <c r="F159" s="262" t="str">
        <f t="shared" si="8"/>
        <v>EandR1</v>
      </c>
      <c r="G159" s="262" t="str">
        <f t="shared" si="9"/>
        <v>culspr</v>
      </c>
      <c r="H159" s="262" t="str">
        <f t="shared" si="10"/>
        <v>expvhc</v>
      </c>
      <c r="I159" s="262" t="str">
        <f t="shared" si="11"/>
        <v>EandR1-</v>
      </c>
      <c r="J159" s="262" t="str">
        <f t="shared" si="12"/>
        <v>culspr-expvhc</v>
      </c>
      <c r="K159" s="262" t="str">
        <f t="shared" si="13"/>
        <v>culspr-</v>
      </c>
    </row>
    <row r="160" spans="1:11" x14ac:dyDescent="0.35">
      <c r="A160" s="267" t="s">
        <v>2560</v>
      </c>
      <c r="B160" s="362">
        <f t="shared" ca="1" si="7"/>
        <v>0</v>
      </c>
      <c r="C160" s="317"/>
      <c r="D160" s="317"/>
      <c r="E160" s="317"/>
      <c r="F160" s="262" t="str">
        <f t="shared" si="8"/>
        <v>EandR1</v>
      </c>
      <c r="G160" s="262" t="str">
        <f t="shared" si="9"/>
        <v>culopn</v>
      </c>
      <c r="H160" s="262" t="str">
        <f t="shared" si="10"/>
        <v>expvhc</v>
      </c>
      <c r="I160" s="262" t="str">
        <f t="shared" si="11"/>
        <v>EandR1-</v>
      </c>
      <c r="J160" s="262" t="str">
        <f t="shared" si="12"/>
        <v>culopn-expvhc</v>
      </c>
      <c r="K160" s="262" t="str">
        <f t="shared" si="13"/>
        <v>culopn-</v>
      </c>
    </row>
    <row r="161" spans="1:11" x14ac:dyDescent="0.35">
      <c r="A161" s="267" t="s">
        <v>2561</v>
      </c>
      <c r="B161" s="362">
        <f t="shared" ref="B161:B225" ca="1" si="16">IFERROR(INDEX(INDIRECT(LEFT($A161,SEARCH("-",$A161,1)-1)&amp;"_data"),MATCH(MID($A161, SEARCH("-",$A161) + 1, SEARCH("-",$A161,SEARCH("-",$A161)+1) - SEARCH("-",$A161) - 1),INDIRECT(LEFT($A161,SEARCH("-",$A161,1)-1)&amp;"_rows"),0),MATCH(RIGHT($A161,LEN($A161) - SEARCH("-", $A161, SEARCH("-", $A161) + 1)),INDIRECT(LEFT($A161,SEARCH("-",$A161,1)-1)&amp;"_Header"),0)),0)</f>
        <v>0</v>
      </c>
      <c r="C161" s="317"/>
      <c r="D161" s="317"/>
      <c r="E161" s="317"/>
      <c r="F161" s="262" t="str">
        <f t="shared" ref="F161:F225" si="17">LEFT(A161,SEARCH("-",A161)-1)</f>
        <v>EandR1</v>
      </c>
      <c r="G161" s="262" t="str">
        <f t="shared" ref="G161:G225" si="18">LEFT(J161,SEARCH("-",J161)-1)</f>
        <v>cultrs</v>
      </c>
      <c r="H161" s="262" t="str">
        <f t="shared" ref="H161:H225" si="19">SUBSTITUTE(J161,K161,"")</f>
        <v>expvhc</v>
      </c>
      <c r="I161" s="262" t="str">
        <f t="shared" ref="I161:I225" si="20">LEFT(A161,SEARCH("-",A161))</f>
        <v>EandR1-</v>
      </c>
      <c r="J161" s="262" t="str">
        <f t="shared" ref="J161:J225" si="21">SUBSTITUTE(A161,I161,"")</f>
        <v>cultrs-expvhc</v>
      </c>
      <c r="K161" s="262" t="str">
        <f t="shared" ref="K161:K225" si="22">LEFT(J161,SEARCH("-",J161))</f>
        <v>cultrs-</v>
      </c>
    </row>
    <row r="162" spans="1:11" x14ac:dyDescent="0.35">
      <c r="A162" s="267" t="s">
        <v>2562</v>
      </c>
      <c r="B162" s="362">
        <f t="shared" ca="1" si="16"/>
        <v>0</v>
      </c>
      <c r="C162" s="317"/>
      <c r="D162" s="317"/>
      <c r="E162" s="317"/>
      <c r="F162" s="262" t="str">
        <f t="shared" si="17"/>
        <v>EandR1</v>
      </c>
      <c r="G162" s="262" t="str">
        <f t="shared" si="18"/>
        <v>cullib</v>
      </c>
      <c r="H162" s="262" t="str">
        <f t="shared" si="19"/>
        <v>expvhc</v>
      </c>
      <c r="I162" s="262" t="str">
        <f t="shared" si="20"/>
        <v>EandR1-</v>
      </c>
      <c r="J162" s="262" t="str">
        <f t="shared" si="21"/>
        <v>cullib-expvhc</v>
      </c>
      <c r="K162" s="262" t="str">
        <f t="shared" si="22"/>
        <v>cullib-</v>
      </c>
    </row>
    <row r="163" spans="1:11" x14ac:dyDescent="0.35">
      <c r="A163" s="267" t="s">
        <v>2563</v>
      </c>
      <c r="B163" s="362">
        <f t="shared" ca="1" si="16"/>
        <v>0</v>
      </c>
      <c r="C163" s="317"/>
      <c r="D163" s="317"/>
      <c r="E163" s="317"/>
      <c r="F163" s="262" t="str">
        <f t="shared" si="17"/>
        <v>EandR1</v>
      </c>
      <c r="G163" s="262" t="str">
        <f t="shared" si="18"/>
        <v>cultot</v>
      </c>
      <c r="H163" s="262" t="str">
        <f t="shared" si="19"/>
        <v>expvhc</v>
      </c>
      <c r="I163" s="262" t="str">
        <f t="shared" si="20"/>
        <v>EandR1-</v>
      </c>
      <c r="J163" s="262" t="str">
        <f t="shared" si="21"/>
        <v>cultot-expvhc</v>
      </c>
      <c r="K163" s="262" t="str">
        <f t="shared" si="22"/>
        <v>cultot-</v>
      </c>
    </row>
    <row r="164" spans="1:11" x14ac:dyDescent="0.35">
      <c r="A164" s="267" t="s">
        <v>2564</v>
      </c>
      <c r="B164" s="362">
        <f t="shared" ca="1" si="16"/>
        <v>0</v>
      </c>
      <c r="C164" s="317"/>
      <c r="D164" s="317"/>
      <c r="E164" s="317"/>
      <c r="F164" s="262" t="str">
        <f t="shared" si="17"/>
        <v>EandR1</v>
      </c>
      <c r="G164" s="262" t="str">
        <f t="shared" si="18"/>
        <v>envcmt</v>
      </c>
      <c r="H164" s="262" t="str">
        <f t="shared" si="19"/>
        <v>expvhc</v>
      </c>
      <c r="I164" s="262" t="str">
        <f t="shared" si="20"/>
        <v>EandR1-</v>
      </c>
      <c r="J164" s="262" t="str">
        <f t="shared" si="21"/>
        <v>envcmt-expvhc</v>
      </c>
      <c r="K164" s="262" t="str">
        <f t="shared" si="22"/>
        <v>envcmt-</v>
      </c>
    </row>
    <row r="165" spans="1:11" x14ac:dyDescent="0.35">
      <c r="A165" s="267" t="s">
        <v>2565</v>
      </c>
      <c r="B165" s="362">
        <f t="shared" ca="1" si="16"/>
        <v>0</v>
      </c>
      <c r="C165" s="317"/>
      <c r="D165" s="317"/>
      <c r="E165" s="317"/>
      <c r="F165" s="262" t="str">
        <f t="shared" si="17"/>
        <v>EandR1</v>
      </c>
      <c r="G165" s="262" t="str">
        <f t="shared" si="18"/>
        <v>envcst</v>
      </c>
      <c r="H165" s="262" t="str">
        <f t="shared" si="19"/>
        <v>expvhc</v>
      </c>
      <c r="I165" s="262" t="str">
        <f t="shared" si="20"/>
        <v>EandR1-</v>
      </c>
      <c r="J165" s="262" t="str">
        <f t="shared" si="21"/>
        <v>envcst-expvhc</v>
      </c>
      <c r="K165" s="262" t="str">
        <f t="shared" si="22"/>
        <v>envcst-</v>
      </c>
    </row>
    <row r="166" spans="1:11" x14ac:dyDescent="0.35">
      <c r="A166" s="267" t="s">
        <v>2566</v>
      </c>
      <c r="B166" s="362">
        <f t="shared" ca="1" si="16"/>
        <v>0</v>
      </c>
      <c r="C166" s="317"/>
      <c r="D166" s="317"/>
      <c r="E166" s="317"/>
      <c r="F166" s="262" t="str">
        <f t="shared" si="17"/>
        <v>EandR1</v>
      </c>
      <c r="G166" s="262" t="str">
        <f t="shared" si="18"/>
        <v>envcmm</v>
      </c>
      <c r="H166" s="262" t="str">
        <f t="shared" si="19"/>
        <v>expvhc</v>
      </c>
      <c r="I166" s="262" t="str">
        <f t="shared" si="20"/>
        <v>EandR1-</v>
      </c>
      <c r="J166" s="262" t="str">
        <f t="shared" si="21"/>
        <v>envcmm-expvhc</v>
      </c>
      <c r="K166" s="262" t="str">
        <f t="shared" si="22"/>
        <v>envcmm-</v>
      </c>
    </row>
    <row r="167" spans="1:11" x14ac:dyDescent="0.35">
      <c r="A167" s="267" t="s">
        <v>2567</v>
      </c>
      <c r="B167" s="362">
        <f t="shared" ca="1" si="16"/>
        <v>0</v>
      </c>
      <c r="C167" s="317"/>
      <c r="D167" s="317"/>
      <c r="E167" s="317"/>
      <c r="F167" s="262" t="str">
        <f t="shared" si="17"/>
        <v>EandR1</v>
      </c>
      <c r="G167" s="262" t="str">
        <f t="shared" si="18"/>
        <v>envflddrn</v>
      </c>
      <c r="H167" s="262" t="str">
        <f t="shared" si="19"/>
        <v>expvhc</v>
      </c>
      <c r="I167" s="262" t="str">
        <f t="shared" si="20"/>
        <v>EandR1-</v>
      </c>
      <c r="J167" s="262" t="str">
        <f t="shared" si="21"/>
        <v>envflddrn-expvhc</v>
      </c>
      <c r="K167" s="262" t="str">
        <f t="shared" si="22"/>
        <v>envflddrn-</v>
      </c>
    </row>
    <row r="168" spans="1:11" x14ac:dyDescent="0.35">
      <c r="A168" s="267" t="s">
        <v>2568</v>
      </c>
      <c r="B168" s="362">
        <f t="shared" ca="1" si="16"/>
        <v>0</v>
      </c>
      <c r="C168" s="317"/>
      <c r="D168" s="317"/>
      <c r="E168" s="317"/>
      <c r="F168" s="262" t="str">
        <f t="shared" si="17"/>
        <v>EandR1</v>
      </c>
      <c r="G168" s="262" t="str">
        <f t="shared" si="18"/>
        <v>envagr</v>
      </c>
      <c r="H168" s="262" t="str">
        <f t="shared" si="19"/>
        <v>expvhc</v>
      </c>
      <c r="I168" s="262" t="str">
        <f t="shared" si="20"/>
        <v>EandR1-</v>
      </c>
      <c r="J168" s="262" t="str">
        <f t="shared" si="21"/>
        <v>envagr-expvhc</v>
      </c>
      <c r="K168" s="262" t="str">
        <f t="shared" si="22"/>
        <v>envagr-</v>
      </c>
    </row>
    <row r="169" spans="1:11" x14ac:dyDescent="0.35">
      <c r="A169" s="267" t="s">
        <v>2569</v>
      </c>
      <c r="B169" s="362">
        <f t="shared" ca="1" si="16"/>
        <v>0</v>
      </c>
      <c r="C169" s="317"/>
      <c r="D169" s="317"/>
      <c r="E169" s="317"/>
      <c r="F169" s="262" t="str">
        <f t="shared" si="17"/>
        <v>EandR1</v>
      </c>
      <c r="G169" s="262" t="str">
        <f t="shared" si="18"/>
        <v>envrglenv</v>
      </c>
      <c r="H169" s="262" t="str">
        <f t="shared" si="19"/>
        <v>expvhc</v>
      </c>
      <c r="I169" s="262" t="str">
        <f t="shared" si="20"/>
        <v>EandR1-</v>
      </c>
      <c r="J169" s="262" t="str">
        <f t="shared" si="21"/>
        <v>envrglenv-expvhc</v>
      </c>
      <c r="K169" s="262" t="str">
        <f t="shared" si="22"/>
        <v>envrglenv-</v>
      </c>
    </row>
    <row r="170" spans="1:11" x14ac:dyDescent="0.35">
      <c r="A170" s="267" t="s">
        <v>2570</v>
      </c>
      <c r="B170" s="362">
        <f t="shared" ca="1" si="16"/>
        <v>0</v>
      </c>
      <c r="C170" s="317"/>
      <c r="D170" s="317"/>
      <c r="E170" s="317"/>
      <c r="F170" s="262" t="str">
        <f t="shared" si="17"/>
        <v>EandR1</v>
      </c>
      <c r="G170" s="262" t="str">
        <f t="shared" si="18"/>
        <v>envrgltrd</v>
      </c>
      <c r="H170" s="262" t="str">
        <f t="shared" si="19"/>
        <v>expvhc</v>
      </c>
      <c r="I170" s="262" t="str">
        <f t="shared" si="20"/>
        <v>EandR1-</v>
      </c>
      <c r="J170" s="262" t="str">
        <f t="shared" si="21"/>
        <v>envrgltrd-expvhc</v>
      </c>
      <c r="K170" s="262" t="str">
        <f t="shared" si="22"/>
        <v>envrgltrd-</v>
      </c>
    </row>
    <row r="171" spans="1:11" x14ac:dyDescent="0.35">
      <c r="A171" s="267" t="s">
        <v>2571</v>
      </c>
      <c r="B171" s="362">
        <f t="shared" ca="1" si="16"/>
        <v>0</v>
      </c>
      <c r="C171" s="317"/>
      <c r="D171" s="317"/>
      <c r="E171" s="317"/>
      <c r="F171" s="262" t="str">
        <f t="shared" si="17"/>
        <v>EandR1</v>
      </c>
      <c r="G171" s="262" t="str">
        <f t="shared" si="18"/>
        <v>envstr</v>
      </c>
      <c r="H171" s="262" t="str">
        <f t="shared" si="19"/>
        <v>expvhc</v>
      </c>
      <c r="I171" s="262" t="str">
        <f t="shared" si="20"/>
        <v>EandR1-</v>
      </c>
      <c r="J171" s="262" t="str">
        <f t="shared" si="21"/>
        <v>envstr-expvhc</v>
      </c>
      <c r="K171" s="262" t="str">
        <f t="shared" si="22"/>
        <v>envstr-</v>
      </c>
    </row>
    <row r="172" spans="1:11" x14ac:dyDescent="0.35">
      <c r="A172" s="267" t="s">
        <v>2572</v>
      </c>
      <c r="B172" s="362">
        <f t="shared" ca="1" si="16"/>
        <v>0</v>
      </c>
      <c r="C172" s="317"/>
      <c r="D172" s="317"/>
      <c r="E172" s="317"/>
      <c r="F172" s="262" t="str">
        <f t="shared" si="17"/>
        <v>EandR1</v>
      </c>
      <c r="G172" s="262" t="str">
        <f t="shared" si="18"/>
        <v>envcll</v>
      </c>
      <c r="H172" s="262" t="str">
        <f t="shared" si="19"/>
        <v>expvhc</v>
      </c>
      <c r="I172" s="262" t="str">
        <f t="shared" si="20"/>
        <v>EandR1-</v>
      </c>
      <c r="J172" s="262" t="str">
        <f t="shared" si="21"/>
        <v>envcll-expvhc</v>
      </c>
      <c r="K172" s="262" t="str">
        <f t="shared" si="22"/>
        <v>envcll-</v>
      </c>
    </row>
    <row r="173" spans="1:11" x14ac:dyDescent="0.35">
      <c r="A173" s="267" t="s">
        <v>2573</v>
      </c>
      <c r="B173" s="362">
        <f t="shared" ca="1" si="16"/>
        <v>0</v>
      </c>
      <c r="C173" s="317"/>
      <c r="D173" s="317"/>
      <c r="E173" s="317"/>
      <c r="F173" s="262" t="str">
        <f t="shared" si="17"/>
        <v>EandR1</v>
      </c>
      <c r="G173" s="262" t="str">
        <f t="shared" si="18"/>
        <v>envdsp</v>
      </c>
      <c r="H173" s="262" t="str">
        <f t="shared" si="19"/>
        <v>expvhc</v>
      </c>
      <c r="I173" s="262" t="str">
        <f t="shared" si="20"/>
        <v>EandR1-</v>
      </c>
      <c r="J173" s="262" t="str">
        <f t="shared" si="21"/>
        <v>envdsp-expvhc</v>
      </c>
      <c r="K173" s="262" t="str">
        <f t="shared" si="22"/>
        <v>envdsp-</v>
      </c>
    </row>
    <row r="174" spans="1:11" x14ac:dyDescent="0.35">
      <c r="A174" s="267" t="s">
        <v>2574</v>
      </c>
      <c r="B174" s="362">
        <f t="shared" ca="1" si="16"/>
        <v>0</v>
      </c>
      <c r="C174" s="317"/>
      <c r="D174" s="317"/>
      <c r="E174" s="317"/>
      <c r="F174" s="262" t="str">
        <f t="shared" si="17"/>
        <v>EandR1</v>
      </c>
      <c r="G174" s="262" t="str">
        <f t="shared" si="18"/>
        <v>envtrd</v>
      </c>
      <c r="H174" s="262" t="str">
        <f t="shared" si="19"/>
        <v>expvhc</v>
      </c>
      <c r="I174" s="262" t="str">
        <f t="shared" si="20"/>
        <v>EandR1-</v>
      </c>
      <c r="J174" s="262" t="str">
        <f t="shared" si="21"/>
        <v>envtrd-expvhc</v>
      </c>
      <c r="K174" s="262" t="str">
        <f t="shared" si="22"/>
        <v>envtrd-</v>
      </c>
    </row>
    <row r="175" spans="1:11" x14ac:dyDescent="0.35">
      <c r="A175" s="267" t="s">
        <v>2575</v>
      </c>
      <c r="B175" s="362">
        <f t="shared" ca="1" si="16"/>
        <v>0</v>
      </c>
      <c r="C175" s="317"/>
      <c r="D175" s="317"/>
      <c r="E175" s="317"/>
      <c r="F175" s="262" t="str">
        <f t="shared" si="17"/>
        <v>EandR1</v>
      </c>
      <c r="G175" s="262" t="str">
        <f t="shared" si="18"/>
        <v>envrcy</v>
      </c>
      <c r="H175" s="262" t="str">
        <f t="shared" si="19"/>
        <v>expvhc</v>
      </c>
      <c r="I175" s="262" t="str">
        <f t="shared" si="20"/>
        <v>EandR1-</v>
      </c>
      <c r="J175" s="262" t="str">
        <f t="shared" si="21"/>
        <v>envrcy-expvhc</v>
      </c>
      <c r="K175" s="262" t="str">
        <f t="shared" si="22"/>
        <v>envrcy-</v>
      </c>
    </row>
    <row r="176" spans="1:11" x14ac:dyDescent="0.35">
      <c r="A176" s="267" t="s">
        <v>2576</v>
      </c>
      <c r="B176" s="362">
        <f t="shared" ca="1" si="16"/>
        <v>0</v>
      </c>
      <c r="C176" s="317"/>
      <c r="D176" s="317"/>
      <c r="E176" s="317"/>
      <c r="F176" s="262" t="str">
        <f t="shared" si="17"/>
        <v>EandR1</v>
      </c>
      <c r="G176" s="262" t="str">
        <f t="shared" si="18"/>
        <v>envmin</v>
      </c>
      <c r="H176" s="262" t="str">
        <f t="shared" si="19"/>
        <v>expvhc</v>
      </c>
      <c r="I176" s="262" t="str">
        <f t="shared" si="20"/>
        <v>EandR1-</v>
      </c>
      <c r="J176" s="262" t="str">
        <f t="shared" si="21"/>
        <v>envmin-expvhc</v>
      </c>
      <c r="K176" s="262" t="str">
        <f t="shared" si="22"/>
        <v>envmin-</v>
      </c>
    </row>
    <row r="177" spans="1:11" x14ac:dyDescent="0.35">
      <c r="A177" s="267" t="s">
        <v>2577</v>
      </c>
      <c r="B177" s="362">
        <f t="shared" ca="1" si="16"/>
        <v>0</v>
      </c>
      <c r="C177" s="317"/>
      <c r="D177" s="317"/>
      <c r="E177" s="317"/>
      <c r="F177" s="262" t="str">
        <f t="shared" si="17"/>
        <v>EandR1</v>
      </c>
      <c r="G177" s="262" t="str">
        <f t="shared" si="18"/>
        <v>envclm</v>
      </c>
      <c r="H177" s="262" t="str">
        <f t="shared" si="19"/>
        <v>expvhc</v>
      </c>
      <c r="I177" s="262" t="str">
        <f t="shared" si="20"/>
        <v>EandR1-</v>
      </c>
      <c r="J177" s="262" t="str">
        <f t="shared" si="21"/>
        <v>envclm-expvhc</v>
      </c>
      <c r="K177" s="262" t="str">
        <f t="shared" si="22"/>
        <v>envclm-</v>
      </c>
    </row>
    <row r="178" spans="1:11" x14ac:dyDescent="0.35">
      <c r="A178" s="267" t="s">
        <v>2578</v>
      </c>
      <c r="B178" s="362">
        <f t="shared" ca="1" si="16"/>
        <v>0</v>
      </c>
      <c r="C178" s="317"/>
      <c r="D178" s="317"/>
      <c r="E178" s="317"/>
      <c r="F178" s="262" t="str">
        <f t="shared" si="17"/>
        <v>EandR1</v>
      </c>
      <c r="G178" s="262" t="str">
        <f t="shared" si="18"/>
        <v>envtot</v>
      </c>
      <c r="H178" s="262" t="str">
        <f t="shared" si="19"/>
        <v>expvhc</v>
      </c>
      <c r="I178" s="262" t="str">
        <f t="shared" si="20"/>
        <v>EandR1-</v>
      </c>
      <c r="J178" s="262" t="str">
        <f t="shared" si="21"/>
        <v>envtot-expvhc</v>
      </c>
      <c r="K178" s="262" t="str">
        <f t="shared" si="22"/>
        <v>envtot-</v>
      </c>
    </row>
    <row r="179" spans="1:11" x14ac:dyDescent="0.35">
      <c r="A179" s="267" t="s">
        <v>2579</v>
      </c>
      <c r="B179" s="362">
        <f t="shared" ca="1" si="16"/>
        <v>0</v>
      </c>
      <c r="C179" s="317"/>
      <c r="D179" s="317"/>
      <c r="E179" s="317"/>
      <c r="F179" s="262" t="str">
        <f t="shared" si="17"/>
        <v>EandR1</v>
      </c>
      <c r="G179" s="262" t="str">
        <f t="shared" si="18"/>
        <v>plantot</v>
      </c>
      <c r="H179" s="262" t="str">
        <f t="shared" si="19"/>
        <v>expvhc</v>
      </c>
      <c r="I179" s="262" t="str">
        <f t="shared" si="20"/>
        <v>EandR1-</v>
      </c>
      <c r="J179" s="262" t="str">
        <f t="shared" si="21"/>
        <v>plantot-expvhc</v>
      </c>
      <c r="K179" s="262" t="str">
        <f t="shared" si="22"/>
        <v>plantot-</v>
      </c>
    </row>
    <row r="180" spans="1:11" x14ac:dyDescent="0.35">
      <c r="A180" s="267" t="s">
        <v>2580</v>
      </c>
      <c r="B180" s="362">
        <f t="shared" ca="1" si="16"/>
        <v>0</v>
      </c>
      <c r="C180" s="317"/>
      <c r="D180" s="317"/>
      <c r="E180" s="317"/>
      <c r="F180" s="262" t="str">
        <f t="shared" si="17"/>
        <v>EandR1</v>
      </c>
      <c r="G180" s="262" t="str">
        <f t="shared" si="18"/>
        <v>digtot</v>
      </c>
      <c r="H180" s="262" t="str">
        <f t="shared" ref="H180" si="23">SUBSTITUTE(J180,K180,"")</f>
        <v>expvhc</v>
      </c>
      <c r="I180" s="262" t="str">
        <f t="shared" ref="I180" si="24">LEFT(A180,SEARCH("-",A180))</f>
        <v>EandR1-</v>
      </c>
      <c r="J180" s="262" t="str">
        <f t="shared" ref="J180" si="25">SUBSTITUTE(A180,I180,"")</f>
        <v>digtot-expvhc</v>
      </c>
      <c r="K180" s="262" t="str">
        <f t="shared" ref="K180" si="26">LEFT(J180,SEARCH("-",J180))</f>
        <v>digtot-</v>
      </c>
    </row>
    <row r="181" spans="1:11" x14ac:dyDescent="0.35">
      <c r="A181" s="267" t="s">
        <v>2581</v>
      </c>
      <c r="B181" s="362">
        <f t="shared" ca="1" si="16"/>
        <v>0</v>
      </c>
      <c r="C181" s="317"/>
      <c r="D181" s="317"/>
      <c r="E181" s="317"/>
      <c r="F181" s="262" t="str">
        <f t="shared" si="17"/>
        <v>EandR1</v>
      </c>
      <c r="G181" s="262" t="str">
        <f t="shared" si="18"/>
        <v>poltot</v>
      </c>
      <c r="H181" s="262" t="str">
        <f t="shared" si="19"/>
        <v>expvhc</v>
      </c>
      <c r="I181" s="262" t="str">
        <f t="shared" si="20"/>
        <v>EandR1-</v>
      </c>
      <c r="J181" s="262" t="str">
        <f t="shared" si="21"/>
        <v>poltot-expvhc</v>
      </c>
      <c r="K181" s="262" t="str">
        <f t="shared" si="22"/>
        <v>poltot-</v>
      </c>
    </row>
    <row r="182" spans="1:11" x14ac:dyDescent="0.35">
      <c r="A182" s="267" t="s">
        <v>2582</v>
      </c>
      <c r="B182" s="362">
        <f t="shared" ca="1" si="16"/>
        <v>0</v>
      </c>
      <c r="C182" s="317"/>
      <c r="D182" s="317"/>
      <c r="E182" s="317"/>
      <c r="F182" s="262" t="str">
        <f t="shared" si="17"/>
        <v>EandR1</v>
      </c>
      <c r="G182" s="262" t="str">
        <f t="shared" si="18"/>
        <v>frstot</v>
      </c>
      <c r="H182" s="262" t="str">
        <f t="shared" si="19"/>
        <v>expvhc</v>
      </c>
      <c r="I182" s="262" t="str">
        <f t="shared" si="20"/>
        <v>EandR1-</v>
      </c>
      <c r="J182" s="262" t="str">
        <f t="shared" si="21"/>
        <v>frstot-expvhc</v>
      </c>
      <c r="K182" s="262" t="str">
        <f t="shared" si="22"/>
        <v>frstot-</v>
      </c>
    </row>
    <row r="183" spans="1:11" x14ac:dyDescent="0.35">
      <c r="A183" s="267" t="s">
        <v>2583</v>
      </c>
      <c r="B183" s="362">
        <f t="shared" ca="1" si="16"/>
        <v>0</v>
      </c>
      <c r="C183" s="317"/>
      <c r="D183" s="317"/>
      <c r="E183" s="317"/>
      <c r="F183" s="262" t="str">
        <f t="shared" si="17"/>
        <v>EandR1</v>
      </c>
      <c r="G183" s="262" t="str">
        <f t="shared" si="18"/>
        <v>centot</v>
      </c>
      <c r="H183" s="262" t="str">
        <f t="shared" si="19"/>
        <v>expvhc</v>
      </c>
      <c r="I183" s="262" t="str">
        <f t="shared" si="20"/>
        <v>EandR1-</v>
      </c>
      <c r="J183" s="262" t="str">
        <f t="shared" si="21"/>
        <v>centot-expvhc</v>
      </c>
      <c r="K183" s="262" t="str">
        <f t="shared" si="22"/>
        <v>centot-</v>
      </c>
    </row>
    <row r="184" spans="1:11" x14ac:dyDescent="0.35">
      <c r="A184" s="267" t="s">
        <v>2584</v>
      </c>
      <c r="B184" s="362">
        <f t="shared" ca="1" si="16"/>
        <v>0</v>
      </c>
      <c r="C184" s="317"/>
      <c r="D184" s="317"/>
      <c r="E184" s="317"/>
      <c r="F184" s="262" t="str">
        <f t="shared" si="17"/>
        <v>EandR1</v>
      </c>
      <c r="G184" s="262" t="str">
        <f t="shared" si="18"/>
        <v>tradcomhous</v>
      </c>
      <c r="H184" s="262" t="str">
        <f t="shared" si="19"/>
        <v>expvhc</v>
      </c>
      <c r="I184" s="262" t="str">
        <f t="shared" si="20"/>
        <v>EandR1-</v>
      </c>
      <c r="J184" s="262" t="str">
        <f t="shared" si="21"/>
        <v>tradcomhous-expvhc</v>
      </c>
      <c r="K184" s="262" t="str">
        <f t="shared" si="22"/>
        <v>tradcomhous-</v>
      </c>
    </row>
    <row r="185" spans="1:11" x14ac:dyDescent="0.35">
      <c r="A185" s="267" t="s">
        <v>2585</v>
      </c>
      <c r="B185" s="362">
        <f t="shared" ca="1" si="16"/>
        <v>0</v>
      </c>
      <c r="C185" s="317"/>
      <c r="D185" s="317"/>
      <c r="E185" s="317"/>
      <c r="F185" s="262" t="str">
        <f t="shared" si="17"/>
        <v>EandR1</v>
      </c>
      <c r="G185" s="262" t="str">
        <f t="shared" si="18"/>
        <v>tradcomreal</v>
      </c>
      <c r="H185" s="262" t="str">
        <f t="shared" si="19"/>
        <v>expvhc</v>
      </c>
      <c r="I185" s="262" t="str">
        <f t="shared" si="20"/>
        <v>EandR1-</v>
      </c>
      <c r="J185" s="262" t="str">
        <f t="shared" si="21"/>
        <v>tradcomreal-expvhc</v>
      </c>
      <c r="K185" s="262" t="str">
        <f t="shared" si="22"/>
        <v>tradcomreal-</v>
      </c>
    </row>
    <row r="186" spans="1:11" x14ac:dyDescent="0.35">
      <c r="A186" s="267" t="s">
        <v>2586</v>
      </c>
      <c r="B186" s="362">
        <f t="shared" ca="1" si="16"/>
        <v>0</v>
      </c>
      <c r="C186" s="317"/>
      <c r="D186" s="317"/>
      <c r="E186" s="317"/>
      <c r="F186" s="262" t="str">
        <f t="shared" si="17"/>
        <v>EandR1</v>
      </c>
      <c r="G186" s="262" t="str">
        <f t="shared" si="18"/>
        <v>tradcomfin</v>
      </c>
      <c r="H186" s="262" t="str">
        <f t="shared" si="19"/>
        <v>expvhc</v>
      </c>
      <c r="I186" s="262" t="str">
        <f t="shared" si="20"/>
        <v>EandR1-</v>
      </c>
      <c r="J186" s="262" t="str">
        <f t="shared" si="21"/>
        <v>tradcomfin-expvhc</v>
      </c>
      <c r="K186" s="262" t="str">
        <f t="shared" si="22"/>
        <v>tradcomfin-</v>
      </c>
    </row>
    <row r="187" spans="1:11" x14ac:dyDescent="0.35">
      <c r="A187" s="267" t="s">
        <v>2587</v>
      </c>
      <c r="B187" s="362">
        <f t="shared" ca="1" si="16"/>
        <v>0</v>
      </c>
      <c r="C187" s="317"/>
      <c r="D187" s="317"/>
      <c r="E187" s="317"/>
      <c r="F187" s="262" t="str">
        <f t="shared" si="17"/>
        <v>EandR1</v>
      </c>
      <c r="G187" s="262" t="str">
        <f t="shared" si="18"/>
        <v>tradcomenr</v>
      </c>
      <c r="H187" s="262" t="str">
        <f t="shared" si="19"/>
        <v>expvhc</v>
      </c>
      <c r="I187" s="262" t="str">
        <f t="shared" si="20"/>
        <v>EandR1-</v>
      </c>
      <c r="J187" s="262" t="str">
        <f t="shared" si="21"/>
        <v>tradcomenr-expvhc</v>
      </c>
      <c r="K187" s="262" t="str">
        <f t="shared" si="22"/>
        <v>tradcomenr-</v>
      </c>
    </row>
    <row r="188" spans="1:11" x14ac:dyDescent="0.35">
      <c r="A188" s="267" t="s">
        <v>2588</v>
      </c>
      <c r="B188" s="362">
        <f t="shared" ca="1" si="16"/>
        <v>0</v>
      </c>
      <c r="C188" s="317"/>
      <c r="D188" s="317"/>
      <c r="E188" s="317"/>
      <c r="F188" s="262" t="str">
        <f t="shared" si="17"/>
        <v>EandR1</v>
      </c>
      <c r="G188" s="262" t="str">
        <f t="shared" si="18"/>
        <v>tradcomwtr</v>
      </c>
      <c r="H188" s="262" t="str">
        <f t="shared" si="19"/>
        <v>expvhc</v>
      </c>
      <c r="I188" s="262" t="str">
        <f t="shared" si="20"/>
        <v>EandR1-</v>
      </c>
      <c r="J188" s="262" t="str">
        <f t="shared" si="21"/>
        <v>tradcomwtr-expvhc</v>
      </c>
      <c r="K188" s="262" t="str">
        <f t="shared" si="22"/>
        <v>tradcomwtr-</v>
      </c>
    </row>
    <row r="189" spans="1:11" x14ac:dyDescent="0.35">
      <c r="A189" s="267" t="s">
        <v>2589</v>
      </c>
      <c r="B189" s="362">
        <f t="shared" ca="1" si="16"/>
        <v>0</v>
      </c>
      <c r="C189" s="317"/>
      <c r="D189" s="317"/>
      <c r="E189" s="317"/>
      <c r="F189" s="262" t="str">
        <f t="shared" si="17"/>
        <v>EandR1</v>
      </c>
      <c r="G189" s="262" t="str">
        <f t="shared" si="18"/>
        <v>tradcomhsp</v>
      </c>
      <c r="H189" s="262" t="str">
        <f t="shared" si="19"/>
        <v>expvhc</v>
      </c>
      <c r="I189" s="262" t="str">
        <f t="shared" si="20"/>
        <v>EandR1-</v>
      </c>
      <c r="J189" s="262" t="str">
        <f t="shared" si="21"/>
        <v>tradcomhsp-expvhc</v>
      </c>
      <c r="K189" s="262" t="str">
        <f t="shared" si="22"/>
        <v>tradcomhsp-</v>
      </c>
    </row>
    <row r="190" spans="1:11" x14ac:dyDescent="0.35">
      <c r="A190" s="267" t="s">
        <v>2590</v>
      </c>
      <c r="B190" s="362">
        <f t="shared" ca="1" si="16"/>
        <v>0</v>
      </c>
      <c r="C190" s="317"/>
      <c r="D190" s="317"/>
      <c r="E190" s="317"/>
      <c r="F190" s="262" t="str">
        <f t="shared" si="17"/>
        <v>EandR1</v>
      </c>
      <c r="G190" s="262" t="str">
        <f t="shared" si="18"/>
        <v>tradcomoth</v>
      </c>
      <c r="H190" s="262" t="str">
        <f t="shared" si="19"/>
        <v>expvhc</v>
      </c>
      <c r="I190" s="262" t="str">
        <f t="shared" si="20"/>
        <v>EandR1-</v>
      </c>
      <c r="J190" s="262" t="str">
        <f t="shared" si="21"/>
        <v>tradcomoth-expvhc</v>
      </c>
      <c r="K190" s="262" t="str">
        <f t="shared" si="22"/>
        <v>tradcomoth-</v>
      </c>
    </row>
    <row r="191" spans="1:11" x14ac:dyDescent="0.35">
      <c r="A191" s="267" t="s">
        <v>2591</v>
      </c>
      <c r="B191" s="362">
        <f t="shared" ca="1" si="16"/>
        <v>0</v>
      </c>
      <c r="C191" s="317"/>
      <c r="D191" s="317"/>
      <c r="E191" s="317"/>
      <c r="F191" s="262" t="str">
        <f t="shared" si="17"/>
        <v>EandR1</v>
      </c>
      <c r="G191" s="262" t="str">
        <f t="shared" si="18"/>
        <v>tradcomtot</v>
      </c>
      <c r="H191" s="262" t="str">
        <f t="shared" si="19"/>
        <v>expvhc</v>
      </c>
      <c r="I191" s="262" t="str">
        <f t="shared" si="20"/>
        <v>EandR1-</v>
      </c>
      <c r="J191" s="262" t="str">
        <f t="shared" si="21"/>
        <v>tradcomtot-expvhc</v>
      </c>
      <c r="K191" s="262" t="str">
        <f t="shared" si="22"/>
        <v>tradcomtot-</v>
      </c>
    </row>
    <row r="192" spans="1:11" x14ac:dyDescent="0.35">
      <c r="A192" s="267" t="s">
        <v>2592</v>
      </c>
      <c r="B192" s="362">
        <f t="shared" ca="1" si="16"/>
        <v>0</v>
      </c>
      <c r="C192" s="317"/>
      <c r="D192" s="317"/>
      <c r="E192" s="317"/>
      <c r="F192" s="262" t="str">
        <f t="shared" si="17"/>
        <v>EandR1</v>
      </c>
      <c r="G192" s="262" t="str">
        <f t="shared" si="18"/>
        <v>tradoth</v>
      </c>
      <c r="H192" s="262" t="str">
        <f t="shared" si="19"/>
        <v>expvhc</v>
      </c>
      <c r="I192" s="262" t="str">
        <f t="shared" si="20"/>
        <v>EandR1-</v>
      </c>
      <c r="J192" s="262" t="str">
        <f t="shared" si="21"/>
        <v>tradoth-expvhc</v>
      </c>
      <c r="K192" s="262" t="str">
        <f t="shared" si="22"/>
        <v>tradoth-</v>
      </c>
    </row>
    <row r="193" spans="1:11" x14ac:dyDescent="0.35">
      <c r="A193" s="267" t="s">
        <v>2593</v>
      </c>
      <c r="B193" s="362">
        <f t="shared" ca="1" si="16"/>
        <v>0</v>
      </c>
      <c r="C193" s="317"/>
      <c r="D193" s="317"/>
      <c r="E193" s="317"/>
      <c r="F193" s="262" t="str">
        <f t="shared" si="17"/>
        <v>EandR1</v>
      </c>
      <c r="G193" s="262" t="str">
        <f t="shared" si="18"/>
        <v>tradtot</v>
      </c>
      <c r="H193" s="262" t="str">
        <f t="shared" si="19"/>
        <v>expvhc</v>
      </c>
      <c r="I193" s="262" t="str">
        <f t="shared" si="20"/>
        <v>EandR1-</v>
      </c>
      <c r="J193" s="262" t="str">
        <f t="shared" si="21"/>
        <v>tradtot-expvhc</v>
      </c>
      <c r="K193" s="262" t="str">
        <f t="shared" si="22"/>
        <v>tradtot-</v>
      </c>
    </row>
    <row r="194" spans="1:11" x14ac:dyDescent="0.35">
      <c r="A194" s="267" t="s">
        <v>2594</v>
      </c>
      <c r="B194" s="362">
        <f t="shared" ca="1" si="16"/>
        <v>0</v>
      </c>
      <c r="C194" s="317"/>
      <c r="D194" s="317"/>
      <c r="E194" s="317"/>
      <c r="F194" s="262" t="str">
        <f t="shared" si="17"/>
        <v>EandR1</v>
      </c>
      <c r="G194" s="262" t="str">
        <f t="shared" si="18"/>
        <v>alltot</v>
      </c>
      <c r="H194" s="262" t="str">
        <f t="shared" si="19"/>
        <v>expvhc</v>
      </c>
      <c r="I194" s="262" t="str">
        <f t="shared" si="20"/>
        <v>EandR1-</v>
      </c>
      <c r="J194" s="262" t="str">
        <f t="shared" si="21"/>
        <v>alltot-expvhc</v>
      </c>
      <c r="K194" s="262" t="str">
        <f t="shared" si="22"/>
        <v>alltot-</v>
      </c>
    </row>
    <row r="195" spans="1:11" x14ac:dyDescent="0.35">
      <c r="A195" s="267" t="s">
        <v>2595</v>
      </c>
      <c r="B195" s="362">
        <f t="shared" ca="1" si="16"/>
        <v>0</v>
      </c>
      <c r="C195" s="317"/>
      <c r="D195" s="317"/>
      <c r="E195" s="317"/>
      <c r="F195" s="262" t="str">
        <f t="shared" si="17"/>
        <v>EandR1</v>
      </c>
      <c r="G195" s="262" t="str">
        <f t="shared" si="18"/>
        <v>eduerlprm</v>
      </c>
      <c r="H195" s="262" t="str">
        <f t="shared" si="19"/>
        <v>expeqpmch</v>
      </c>
      <c r="I195" s="262" t="str">
        <f t="shared" si="20"/>
        <v>EandR1-</v>
      </c>
      <c r="J195" s="262" t="str">
        <f t="shared" si="21"/>
        <v>eduerlprm-expeqpmch</v>
      </c>
      <c r="K195" s="262" t="str">
        <f t="shared" si="22"/>
        <v>eduerlprm-</v>
      </c>
    </row>
    <row r="196" spans="1:11" x14ac:dyDescent="0.35">
      <c r="A196" s="267" t="s">
        <v>2596</v>
      </c>
      <c r="B196" s="362">
        <f t="shared" ca="1" si="16"/>
        <v>0</v>
      </c>
      <c r="C196" s="317"/>
      <c r="D196" s="317"/>
      <c r="E196" s="317"/>
      <c r="F196" s="262" t="str">
        <f t="shared" si="17"/>
        <v>EandR1</v>
      </c>
      <c r="G196" s="262" t="str">
        <f t="shared" si="18"/>
        <v>eduscn</v>
      </c>
      <c r="H196" s="262" t="str">
        <f t="shared" si="19"/>
        <v>expeqpmch</v>
      </c>
      <c r="I196" s="262" t="str">
        <f t="shared" si="20"/>
        <v>EandR1-</v>
      </c>
      <c r="J196" s="262" t="str">
        <f t="shared" si="21"/>
        <v>eduscn-expeqpmch</v>
      </c>
      <c r="K196" s="262" t="str">
        <f t="shared" si="22"/>
        <v>eduscn-</v>
      </c>
    </row>
    <row r="197" spans="1:11" x14ac:dyDescent="0.35">
      <c r="A197" s="267" t="s">
        <v>2597</v>
      </c>
      <c r="B197" s="362">
        <f t="shared" ca="1" si="16"/>
        <v>0</v>
      </c>
      <c r="C197" s="317"/>
      <c r="D197" s="317"/>
      <c r="E197" s="317"/>
      <c r="F197" s="262" t="str">
        <f t="shared" si="17"/>
        <v>EandR1</v>
      </c>
      <c r="G197" s="262" t="str">
        <f t="shared" si="18"/>
        <v>eduspc</v>
      </c>
      <c r="H197" s="262" t="str">
        <f t="shared" si="19"/>
        <v>expeqpmch</v>
      </c>
      <c r="I197" s="262" t="str">
        <f t="shared" si="20"/>
        <v>EandR1-</v>
      </c>
      <c r="J197" s="262" t="str">
        <f t="shared" si="21"/>
        <v>eduspc-expeqpmch</v>
      </c>
      <c r="K197" s="262" t="str">
        <f t="shared" si="22"/>
        <v>eduspc-</v>
      </c>
    </row>
    <row r="198" spans="1:11" x14ac:dyDescent="0.35">
      <c r="A198" s="267" t="s">
        <v>2598</v>
      </c>
      <c r="B198" s="362">
        <f t="shared" ca="1" si="16"/>
        <v>0</v>
      </c>
      <c r="C198" s="317"/>
      <c r="D198" s="317"/>
      <c r="E198" s="317"/>
      <c r="F198" s="262" t="str">
        <f t="shared" si="17"/>
        <v>EandR1</v>
      </c>
      <c r="G198" s="262" t="str">
        <f t="shared" si="18"/>
        <v>edupstoth</v>
      </c>
      <c r="H198" s="262" t="str">
        <f t="shared" si="19"/>
        <v>expeqpmch</v>
      </c>
      <c r="I198" s="262" t="str">
        <f t="shared" si="20"/>
        <v>EandR1-</v>
      </c>
      <c r="J198" s="262" t="str">
        <f t="shared" si="21"/>
        <v>edupstoth-expeqpmch</v>
      </c>
      <c r="K198" s="262" t="str">
        <f t="shared" si="22"/>
        <v>edupstoth-</v>
      </c>
    </row>
    <row r="199" spans="1:11" x14ac:dyDescent="0.35">
      <c r="A199" s="267" t="s">
        <v>2599</v>
      </c>
      <c r="B199" s="362">
        <f t="shared" ca="1" si="16"/>
        <v>0</v>
      </c>
      <c r="C199" s="317"/>
      <c r="D199" s="317"/>
      <c r="E199" s="317"/>
      <c r="F199" s="262" t="str">
        <f t="shared" si="17"/>
        <v>EandR1</v>
      </c>
      <c r="G199" s="262" t="str">
        <f t="shared" si="18"/>
        <v>edutot</v>
      </c>
      <c r="H199" s="262" t="str">
        <f t="shared" si="19"/>
        <v>expeqpmch</v>
      </c>
      <c r="I199" s="262" t="str">
        <f t="shared" si="20"/>
        <v>EandR1-</v>
      </c>
      <c r="J199" s="262" t="str">
        <f t="shared" si="21"/>
        <v>edutot-expeqpmch</v>
      </c>
      <c r="K199" s="262" t="str">
        <f t="shared" si="22"/>
        <v>edutot-</v>
      </c>
    </row>
    <row r="200" spans="1:11" x14ac:dyDescent="0.35">
      <c r="A200" s="267" t="s">
        <v>2600</v>
      </c>
      <c r="B200" s="362">
        <f t="shared" ca="1" si="16"/>
        <v>0</v>
      </c>
      <c r="C200" s="317"/>
      <c r="D200" s="317"/>
      <c r="E200" s="317"/>
      <c r="F200" s="262" t="str">
        <f t="shared" si="17"/>
        <v>EandR1</v>
      </c>
      <c r="G200" s="262" t="str">
        <f t="shared" si="18"/>
        <v>transrds</v>
      </c>
      <c r="H200" s="262" t="str">
        <f t="shared" si="19"/>
        <v>expeqpmch</v>
      </c>
      <c r="I200" s="262" t="str">
        <f t="shared" si="20"/>
        <v>EandR1-</v>
      </c>
      <c r="J200" s="262" t="str">
        <f t="shared" si="21"/>
        <v>transrds-expeqpmch</v>
      </c>
      <c r="K200" s="262" t="str">
        <f t="shared" si="22"/>
        <v>transrds-</v>
      </c>
    </row>
    <row r="201" spans="1:11" x14ac:dyDescent="0.35">
      <c r="A201" s="267" t="s">
        <v>2601</v>
      </c>
      <c r="B201" s="362">
        <f t="shared" ca="1" si="16"/>
        <v>0</v>
      </c>
      <c r="C201" s="317"/>
      <c r="D201" s="317"/>
      <c r="E201" s="317"/>
      <c r="F201" s="262" t="str">
        <f t="shared" si="17"/>
        <v>EandR1</v>
      </c>
      <c r="G201" s="262" t="str">
        <f t="shared" si="18"/>
        <v>transprk</v>
      </c>
      <c r="H201" s="262" t="str">
        <f t="shared" si="19"/>
        <v>expeqpmch</v>
      </c>
      <c r="I201" s="262" t="str">
        <f t="shared" si="20"/>
        <v>EandR1-</v>
      </c>
      <c r="J201" s="262" t="str">
        <f t="shared" si="21"/>
        <v>transprk-expeqpmch</v>
      </c>
      <c r="K201" s="262" t="str">
        <f t="shared" si="22"/>
        <v>transprk-</v>
      </c>
    </row>
    <row r="202" spans="1:11" x14ac:dyDescent="0.35">
      <c r="A202" s="267" t="s">
        <v>2602</v>
      </c>
      <c r="B202" s="362">
        <f t="shared" ca="1" si="16"/>
        <v>0</v>
      </c>
      <c r="C202" s="317"/>
      <c r="D202" s="317"/>
      <c r="E202" s="317"/>
      <c r="F202" s="262" t="str">
        <f t="shared" si="17"/>
        <v>EandR1</v>
      </c>
      <c r="G202" s="262" t="str">
        <f t="shared" si="18"/>
        <v>transpblbus</v>
      </c>
      <c r="H202" s="262" t="str">
        <f t="shared" si="19"/>
        <v>expeqpmch</v>
      </c>
      <c r="I202" s="262" t="str">
        <f t="shared" si="20"/>
        <v>EandR1-</v>
      </c>
      <c r="J202" s="262" t="str">
        <f t="shared" si="21"/>
        <v>transpblbus-expeqpmch</v>
      </c>
      <c r="K202" s="262" t="str">
        <f t="shared" si="22"/>
        <v>transpblbus-</v>
      </c>
    </row>
    <row r="203" spans="1:11" x14ac:dyDescent="0.35">
      <c r="A203" s="267" t="s">
        <v>2603</v>
      </c>
      <c r="B203" s="362">
        <f t="shared" ca="1" si="16"/>
        <v>0</v>
      </c>
      <c r="C203" s="317"/>
      <c r="D203" s="317"/>
      <c r="E203" s="317"/>
      <c r="F203" s="262" t="str">
        <f t="shared" si="17"/>
        <v>EandR1</v>
      </c>
      <c r="G203" s="262" t="str">
        <f t="shared" si="18"/>
        <v>transpblrail</v>
      </c>
      <c r="H203" s="262" t="str">
        <f t="shared" si="19"/>
        <v>expeqpmch</v>
      </c>
      <c r="I203" s="262" t="str">
        <f t="shared" si="20"/>
        <v>EandR1-</v>
      </c>
      <c r="J203" s="262" t="str">
        <f t="shared" si="21"/>
        <v>transpblrail-expeqpmch</v>
      </c>
      <c r="K203" s="262" t="str">
        <f t="shared" si="22"/>
        <v>transpblrail-</v>
      </c>
    </row>
    <row r="204" spans="1:11" x14ac:dyDescent="0.35">
      <c r="A204" s="267" t="s">
        <v>2604</v>
      </c>
      <c r="B204" s="362">
        <f t="shared" ca="1" si="16"/>
        <v>0</v>
      </c>
      <c r="C204" s="317"/>
      <c r="D204" s="317"/>
      <c r="E204" s="317"/>
      <c r="F204" s="262" t="str">
        <f t="shared" si="17"/>
        <v>EandR1</v>
      </c>
      <c r="G204" s="262" t="str">
        <f t="shared" si="18"/>
        <v>transahtarp</v>
      </c>
      <c r="H204" s="262" t="str">
        <f t="shared" si="19"/>
        <v>expeqpmch</v>
      </c>
      <c r="I204" s="262" t="str">
        <f t="shared" si="20"/>
        <v>EandR1-</v>
      </c>
      <c r="J204" s="262" t="str">
        <f t="shared" si="21"/>
        <v>transahtarp-expeqpmch</v>
      </c>
      <c r="K204" s="262" t="str">
        <f t="shared" si="22"/>
        <v>transahtarp-</v>
      </c>
    </row>
    <row r="205" spans="1:11" x14ac:dyDescent="0.35">
      <c r="A205" s="267" t="s">
        <v>2605</v>
      </c>
      <c r="B205" s="362">
        <f t="shared" ca="1" si="16"/>
        <v>0</v>
      </c>
      <c r="C205" s="317"/>
      <c r="D205" s="317"/>
      <c r="E205" s="317"/>
      <c r="F205" s="262" t="str">
        <f t="shared" si="17"/>
        <v>EandR1</v>
      </c>
      <c r="G205" s="262" t="str">
        <f t="shared" si="18"/>
        <v>transahthrbprs</v>
      </c>
      <c r="H205" s="262" t="str">
        <f t="shared" si="19"/>
        <v>expeqpmch</v>
      </c>
      <c r="I205" s="262" t="str">
        <f t="shared" si="20"/>
        <v>EandR1-</v>
      </c>
      <c r="J205" s="262" t="str">
        <f t="shared" si="21"/>
        <v>transahthrbprs-expeqpmch</v>
      </c>
      <c r="K205" s="262" t="str">
        <f t="shared" si="22"/>
        <v>transahthrbprs-</v>
      </c>
    </row>
    <row r="206" spans="1:11" x14ac:dyDescent="0.35">
      <c r="A206" s="267" t="s">
        <v>2606</v>
      </c>
      <c r="B206" s="362">
        <f t="shared" ca="1" si="16"/>
        <v>0</v>
      </c>
      <c r="C206" s="317"/>
      <c r="D206" s="317"/>
      <c r="E206" s="317"/>
      <c r="F206" s="262" t="str">
        <f t="shared" si="17"/>
        <v>EandR1</v>
      </c>
      <c r="G206" s="262" t="str">
        <f t="shared" si="18"/>
        <v>transahttll</v>
      </c>
      <c r="H206" s="262" t="str">
        <f t="shared" si="19"/>
        <v>expeqpmch</v>
      </c>
      <c r="I206" s="262" t="str">
        <f t="shared" si="20"/>
        <v>EandR1-</v>
      </c>
      <c r="J206" s="262" t="str">
        <f t="shared" si="21"/>
        <v>transahttll-expeqpmch</v>
      </c>
      <c r="K206" s="262" t="str">
        <f t="shared" si="22"/>
        <v>transahttll-</v>
      </c>
    </row>
    <row r="207" spans="1:11" x14ac:dyDescent="0.35">
      <c r="A207" s="267" t="s">
        <v>2607</v>
      </c>
      <c r="B207" s="362">
        <f t="shared" ca="1" si="16"/>
        <v>0</v>
      </c>
      <c r="C207" s="317"/>
      <c r="D207" s="317"/>
      <c r="E207" s="317"/>
      <c r="F207" s="262" t="str">
        <f t="shared" si="17"/>
        <v>EandR1</v>
      </c>
      <c r="G207" s="262" t="str">
        <f t="shared" si="18"/>
        <v>transtot</v>
      </c>
      <c r="H207" s="262" t="str">
        <f t="shared" si="19"/>
        <v>expeqpmch</v>
      </c>
      <c r="I207" s="262" t="str">
        <f t="shared" si="20"/>
        <v>EandR1-</v>
      </c>
      <c r="J207" s="262" t="str">
        <f t="shared" si="21"/>
        <v>transtot-expeqpmch</v>
      </c>
      <c r="K207" s="262" t="str">
        <f t="shared" si="22"/>
        <v>transtot-</v>
      </c>
    </row>
    <row r="208" spans="1:11" x14ac:dyDescent="0.35">
      <c r="A208" s="267" t="s">
        <v>2608</v>
      </c>
      <c r="B208" s="362">
        <f t="shared" ca="1" si="16"/>
        <v>0</v>
      </c>
      <c r="C208" s="317"/>
      <c r="D208" s="317"/>
      <c r="E208" s="317"/>
      <c r="F208" s="262" t="str">
        <f t="shared" si="17"/>
        <v>EandR1</v>
      </c>
      <c r="G208" s="262" t="str">
        <f t="shared" si="18"/>
        <v>sctot</v>
      </c>
      <c r="H208" s="262" t="str">
        <f t="shared" si="19"/>
        <v>expeqpmch</v>
      </c>
      <c r="I208" s="262" t="str">
        <f t="shared" si="20"/>
        <v>EandR1-</v>
      </c>
      <c r="J208" s="262" t="str">
        <f t="shared" si="21"/>
        <v>sctot-expeqpmch</v>
      </c>
      <c r="K208" s="262" t="str">
        <f t="shared" si="22"/>
        <v>sctot-</v>
      </c>
    </row>
    <row r="209" spans="1:11" x14ac:dyDescent="0.35">
      <c r="A209" s="267" t="s">
        <v>2609</v>
      </c>
      <c r="B209" s="362">
        <f t="shared" ca="1" si="16"/>
        <v>0</v>
      </c>
      <c r="C209" s="317"/>
      <c r="D209" s="317"/>
      <c r="E209" s="317"/>
      <c r="F209" s="262" t="str">
        <f t="shared" si="17"/>
        <v>EandR1</v>
      </c>
      <c r="G209" s="262" t="str">
        <f t="shared" si="18"/>
        <v>phtot</v>
      </c>
      <c r="H209" s="262" t="str">
        <f t="shared" si="19"/>
        <v>expeqpmch</v>
      </c>
      <c r="I209" s="262" t="str">
        <f t="shared" si="20"/>
        <v>EandR1-</v>
      </c>
      <c r="J209" s="262" t="str">
        <f t="shared" si="21"/>
        <v>phtot-expeqpmch</v>
      </c>
      <c r="K209" s="262" t="str">
        <f t="shared" si="22"/>
        <v>phtot-</v>
      </c>
    </row>
    <row r="210" spans="1:11" x14ac:dyDescent="0.35">
      <c r="A210" s="267" t="s">
        <v>2610</v>
      </c>
      <c r="B210" s="362">
        <f t="shared" ca="1" si="16"/>
        <v>0</v>
      </c>
      <c r="C210" s="317"/>
      <c r="D210" s="317"/>
      <c r="E210" s="317"/>
      <c r="F210" s="262" t="str">
        <f t="shared" si="17"/>
        <v>EandR1</v>
      </c>
      <c r="G210" s="262" t="str">
        <f t="shared" si="18"/>
        <v>houshratot</v>
      </c>
      <c r="H210" s="262" t="str">
        <f t="shared" si="19"/>
        <v>expeqpmch</v>
      </c>
      <c r="I210" s="262" t="str">
        <f t="shared" si="20"/>
        <v>EandR1-</v>
      </c>
      <c r="J210" s="262" t="str">
        <f t="shared" si="21"/>
        <v>houshratot-expeqpmch</v>
      </c>
      <c r="K210" s="262" t="str">
        <f t="shared" si="22"/>
        <v>houshratot-</v>
      </c>
    </row>
    <row r="211" spans="1:11" x14ac:dyDescent="0.35">
      <c r="A211" s="267" t="s">
        <v>2611</v>
      </c>
      <c r="B211" s="362">
        <f t="shared" ca="1" si="16"/>
        <v>0</v>
      </c>
      <c r="C211" s="317"/>
      <c r="D211" s="317"/>
      <c r="E211" s="317"/>
      <c r="F211" s="262" t="str">
        <f t="shared" si="17"/>
        <v>EandR1</v>
      </c>
      <c r="G211" s="262" t="str">
        <f t="shared" si="18"/>
        <v>housgfcftot</v>
      </c>
      <c r="H211" s="262" t="str">
        <f t="shared" si="19"/>
        <v>expeqpmch</v>
      </c>
      <c r="I211" s="262" t="str">
        <f t="shared" si="20"/>
        <v>EandR1-</v>
      </c>
      <c r="J211" s="262" t="str">
        <f t="shared" si="21"/>
        <v>housgfcftot-expeqpmch</v>
      </c>
      <c r="K211" s="262" t="str">
        <f t="shared" si="22"/>
        <v>housgfcftot-</v>
      </c>
    </row>
    <row r="212" spans="1:11" x14ac:dyDescent="0.35">
      <c r="A212" s="267" t="s">
        <v>2612</v>
      </c>
      <c r="B212" s="362">
        <f t="shared" ca="1" si="16"/>
        <v>0</v>
      </c>
      <c r="C212" s="317"/>
      <c r="D212" s="317"/>
      <c r="E212" s="317"/>
      <c r="F212" s="262" t="str">
        <f t="shared" si="17"/>
        <v>EandR1</v>
      </c>
      <c r="G212" s="262" t="str">
        <f t="shared" si="18"/>
        <v>houstot</v>
      </c>
      <c r="H212" s="262" t="str">
        <f t="shared" si="19"/>
        <v>expeqpmch</v>
      </c>
      <c r="I212" s="262" t="str">
        <f t="shared" si="20"/>
        <v>EandR1-</v>
      </c>
      <c r="J212" s="262" t="str">
        <f t="shared" si="21"/>
        <v>houstot-expeqpmch</v>
      </c>
      <c r="K212" s="262" t="str">
        <f t="shared" si="22"/>
        <v>houstot-</v>
      </c>
    </row>
    <row r="213" spans="1:11" x14ac:dyDescent="0.35">
      <c r="A213" s="267" t="s">
        <v>2613</v>
      </c>
      <c r="B213" s="362">
        <f t="shared" ca="1" si="16"/>
        <v>0</v>
      </c>
      <c r="C213" s="317"/>
      <c r="D213" s="317"/>
      <c r="E213" s="317"/>
      <c r="F213" s="262" t="str">
        <f t="shared" si="17"/>
        <v>EandR1</v>
      </c>
      <c r="G213" s="262" t="str">
        <f t="shared" si="18"/>
        <v>culhrt</v>
      </c>
      <c r="H213" s="262" t="str">
        <f t="shared" si="19"/>
        <v>expeqpmch</v>
      </c>
      <c r="I213" s="262" t="str">
        <f t="shared" si="20"/>
        <v>EandR1-</v>
      </c>
      <c r="J213" s="262" t="str">
        <f t="shared" si="21"/>
        <v>culhrt-expeqpmch</v>
      </c>
      <c r="K213" s="262" t="str">
        <f t="shared" si="22"/>
        <v>culhrt-</v>
      </c>
    </row>
    <row r="214" spans="1:11" x14ac:dyDescent="0.35">
      <c r="A214" s="267" t="s">
        <v>2614</v>
      </c>
      <c r="B214" s="362">
        <f t="shared" ca="1" si="16"/>
        <v>0</v>
      </c>
      <c r="C214" s="317"/>
      <c r="D214" s="317"/>
      <c r="E214" s="317"/>
      <c r="F214" s="262" t="str">
        <f t="shared" si="17"/>
        <v>EandR1</v>
      </c>
      <c r="G214" s="262" t="str">
        <f t="shared" si="18"/>
        <v>culspr</v>
      </c>
      <c r="H214" s="262" t="str">
        <f t="shared" si="19"/>
        <v>expeqpmch</v>
      </c>
      <c r="I214" s="262" t="str">
        <f t="shared" si="20"/>
        <v>EandR1-</v>
      </c>
      <c r="J214" s="262" t="str">
        <f t="shared" si="21"/>
        <v>culspr-expeqpmch</v>
      </c>
      <c r="K214" s="262" t="str">
        <f t="shared" si="22"/>
        <v>culspr-</v>
      </c>
    </row>
    <row r="215" spans="1:11" x14ac:dyDescent="0.35">
      <c r="A215" s="267" t="s">
        <v>2615</v>
      </c>
      <c r="B215" s="362">
        <f t="shared" ca="1" si="16"/>
        <v>0</v>
      </c>
      <c r="C215" s="317"/>
      <c r="D215" s="317"/>
      <c r="E215" s="317"/>
      <c r="F215" s="262" t="str">
        <f t="shared" si="17"/>
        <v>EandR1</v>
      </c>
      <c r="G215" s="262" t="str">
        <f t="shared" si="18"/>
        <v>culopn</v>
      </c>
      <c r="H215" s="262" t="str">
        <f t="shared" si="19"/>
        <v>expeqpmch</v>
      </c>
      <c r="I215" s="262" t="str">
        <f t="shared" si="20"/>
        <v>EandR1-</v>
      </c>
      <c r="J215" s="262" t="str">
        <f t="shared" si="21"/>
        <v>culopn-expeqpmch</v>
      </c>
      <c r="K215" s="262" t="str">
        <f t="shared" si="22"/>
        <v>culopn-</v>
      </c>
    </row>
    <row r="216" spans="1:11" x14ac:dyDescent="0.35">
      <c r="A216" s="267" t="s">
        <v>2616</v>
      </c>
      <c r="B216" s="362">
        <f t="shared" ca="1" si="16"/>
        <v>0</v>
      </c>
      <c r="C216" s="317"/>
      <c r="D216" s="317"/>
      <c r="E216" s="317"/>
      <c r="F216" s="262" t="str">
        <f t="shared" si="17"/>
        <v>EandR1</v>
      </c>
      <c r="G216" s="262" t="str">
        <f t="shared" si="18"/>
        <v>cultrs</v>
      </c>
      <c r="H216" s="262" t="str">
        <f t="shared" si="19"/>
        <v>expeqpmch</v>
      </c>
      <c r="I216" s="262" t="str">
        <f t="shared" si="20"/>
        <v>EandR1-</v>
      </c>
      <c r="J216" s="262" t="str">
        <f t="shared" si="21"/>
        <v>cultrs-expeqpmch</v>
      </c>
      <c r="K216" s="262" t="str">
        <f t="shared" si="22"/>
        <v>cultrs-</v>
      </c>
    </row>
    <row r="217" spans="1:11" x14ac:dyDescent="0.35">
      <c r="A217" s="267" t="s">
        <v>2617</v>
      </c>
      <c r="B217" s="362">
        <f t="shared" ca="1" si="16"/>
        <v>0</v>
      </c>
      <c r="C217" s="317"/>
      <c r="D217" s="317"/>
      <c r="E217" s="317"/>
      <c r="F217" s="262" t="str">
        <f t="shared" si="17"/>
        <v>EandR1</v>
      </c>
      <c r="G217" s="262" t="str">
        <f t="shared" si="18"/>
        <v>cullib</v>
      </c>
      <c r="H217" s="262" t="str">
        <f t="shared" si="19"/>
        <v>expeqpmch</v>
      </c>
      <c r="I217" s="262" t="str">
        <f t="shared" si="20"/>
        <v>EandR1-</v>
      </c>
      <c r="J217" s="262" t="str">
        <f t="shared" si="21"/>
        <v>cullib-expeqpmch</v>
      </c>
      <c r="K217" s="262" t="str">
        <f t="shared" si="22"/>
        <v>cullib-</v>
      </c>
    </row>
    <row r="218" spans="1:11" x14ac:dyDescent="0.35">
      <c r="A218" s="267" t="s">
        <v>2618</v>
      </c>
      <c r="B218" s="362">
        <f t="shared" ca="1" si="16"/>
        <v>0</v>
      </c>
      <c r="C218" s="317"/>
      <c r="D218" s="317"/>
      <c r="E218" s="317"/>
      <c r="F218" s="262" t="str">
        <f t="shared" si="17"/>
        <v>EandR1</v>
      </c>
      <c r="G218" s="262" t="str">
        <f t="shared" si="18"/>
        <v>cultot</v>
      </c>
      <c r="H218" s="262" t="str">
        <f t="shared" si="19"/>
        <v>expeqpmch</v>
      </c>
      <c r="I218" s="262" t="str">
        <f t="shared" si="20"/>
        <v>EandR1-</v>
      </c>
      <c r="J218" s="262" t="str">
        <f t="shared" si="21"/>
        <v>cultot-expeqpmch</v>
      </c>
      <c r="K218" s="262" t="str">
        <f t="shared" si="22"/>
        <v>cultot-</v>
      </c>
    </row>
    <row r="219" spans="1:11" x14ac:dyDescent="0.35">
      <c r="A219" s="267" t="s">
        <v>2619</v>
      </c>
      <c r="B219" s="362">
        <f t="shared" ca="1" si="16"/>
        <v>0</v>
      </c>
      <c r="C219" s="317"/>
      <c r="D219" s="317"/>
      <c r="E219" s="317"/>
      <c r="F219" s="262" t="str">
        <f t="shared" si="17"/>
        <v>EandR1</v>
      </c>
      <c r="G219" s="262" t="str">
        <f t="shared" si="18"/>
        <v>envcmt</v>
      </c>
      <c r="H219" s="262" t="str">
        <f t="shared" si="19"/>
        <v>expeqpmch</v>
      </c>
      <c r="I219" s="262" t="str">
        <f t="shared" si="20"/>
        <v>EandR1-</v>
      </c>
      <c r="J219" s="262" t="str">
        <f t="shared" si="21"/>
        <v>envcmt-expeqpmch</v>
      </c>
      <c r="K219" s="262" t="str">
        <f t="shared" si="22"/>
        <v>envcmt-</v>
      </c>
    </row>
    <row r="220" spans="1:11" x14ac:dyDescent="0.35">
      <c r="A220" s="267" t="s">
        <v>2620</v>
      </c>
      <c r="B220" s="362">
        <f t="shared" ca="1" si="16"/>
        <v>0</v>
      </c>
      <c r="C220" s="317"/>
      <c r="D220" s="317"/>
      <c r="E220" s="317"/>
      <c r="F220" s="262" t="str">
        <f t="shared" si="17"/>
        <v>EandR1</v>
      </c>
      <c r="G220" s="262" t="str">
        <f t="shared" si="18"/>
        <v>envcst</v>
      </c>
      <c r="H220" s="262" t="str">
        <f t="shared" si="19"/>
        <v>expeqpmch</v>
      </c>
      <c r="I220" s="262" t="str">
        <f t="shared" si="20"/>
        <v>EandR1-</v>
      </c>
      <c r="J220" s="262" t="str">
        <f t="shared" si="21"/>
        <v>envcst-expeqpmch</v>
      </c>
      <c r="K220" s="262" t="str">
        <f t="shared" si="22"/>
        <v>envcst-</v>
      </c>
    </row>
    <row r="221" spans="1:11" x14ac:dyDescent="0.35">
      <c r="A221" s="267" t="s">
        <v>2621</v>
      </c>
      <c r="B221" s="362">
        <f t="shared" ca="1" si="16"/>
        <v>0</v>
      </c>
      <c r="C221" s="317"/>
      <c r="D221" s="317"/>
      <c r="E221" s="317"/>
      <c r="F221" s="262" t="str">
        <f t="shared" si="17"/>
        <v>EandR1</v>
      </c>
      <c r="G221" s="262" t="str">
        <f t="shared" si="18"/>
        <v>envcmm</v>
      </c>
      <c r="H221" s="262" t="str">
        <f t="shared" si="19"/>
        <v>expeqpmch</v>
      </c>
      <c r="I221" s="262" t="str">
        <f t="shared" si="20"/>
        <v>EandR1-</v>
      </c>
      <c r="J221" s="262" t="str">
        <f t="shared" si="21"/>
        <v>envcmm-expeqpmch</v>
      </c>
      <c r="K221" s="262" t="str">
        <f t="shared" si="22"/>
        <v>envcmm-</v>
      </c>
    </row>
    <row r="222" spans="1:11" x14ac:dyDescent="0.35">
      <c r="A222" s="267" t="s">
        <v>2622</v>
      </c>
      <c r="B222" s="362">
        <f t="shared" ca="1" si="16"/>
        <v>0</v>
      </c>
      <c r="C222" s="317"/>
      <c r="D222" s="317"/>
      <c r="E222" s="317"/>
      <c r="F222" s="262" t="str">
        <f t="shared" si="17"/>
        <v>EandR1</v>
      </c>
      <c r="G222" s="262" t="str">
        <f t="shared" si="18"/>
        <v>envflddrn</v>
      </c>
      <c r="H222" s="262" t="str">
        <f t="shared" si="19"/>
        <v>expeqpmch</v>
      </c>
      <c r="I222" s="262" t="str">
        <f t="shared" si="20"/>
        <v>EandR1-</v>
      </c>
      <c r="J222" s="262" t="str">
        <f t="shared" si="21"/>
        <v>envflddrn-expeqpmch</v>
      </c>
      <c r="K222" s="262" t="str">
        <f t="shared" si="22"/>
        <v>envflddrn-</v>
      </c>
    </row>
    <row r="223" spans="1:11" x14ac:dyDescent="0.35">
      <c r="A223" s="267" t="s">
        <v>2623</v>
      </c>
      <c r="B223" s="362">
        <f t="shared" ca="1" si="16"/>
        <v>0</v>
      </c>
      <c r="C223" s="317"/>
      <c r="D223" s="317"/>
      <c r="E223" s="317"/>
      <c r="F223" s="262" t="str">
        <f t="shared" si="17"/>
        <v>EandR1</v>
      </c>
      <c r="G223" s="262" t="str">
        <f t="shared" si="18"/>
        <v>envagr</v>
      </c>
      <c r="H223" s="262" t="str">
        <f t="shared" si="19"/>
        <v>expeqpmch</v>
      </c>
      <c r="I223" s="262" t="str">
        <f t="shared" si="20"/>
        <v>EandR1-</v>
      </c>
      <c r="J223" s="262" t="str">
        <f t="shared" si="21"/>
        <v>envagr-expeqpmch</v>
      </c>
      <c r="K223" s="262" t="str">
        <f t="shared" si="22"/>
        <v>envagr-</v>
      </c>
    </row>
    <row r="224" spans="1:11" x14ac:dyDescent="0.35">
      <c r="A224" s="267" t="s">
        <v>2624</v>
      </c>
      <c r="B224" s="362">
        <f t="shared" ca="1" si="16"/>
        <v>0</v>
      </c>
      <c r="C224" s="317"/>
      <c r="D224" s="317"/>
      <c r="E224" s="317"/>
      <c r="F224" s="262" t="str">
        <f t="shared" si="17"/>
        <v>EandR1</v>
      </c>
      <c r="G224" s="262" t="str">
        <f t="shared" si="18"/>
        <v>envrglenv</v>
      </c>
      <c r="H224" s="262" t="str">
        <f t="shared" si="19"/>
        <v>expeqpmch</v>
      </c>
      <c r="I224" s="262" t="str">
        <f t="shared" si="20"/>
        <v>EandR1-</v>
      </c>
      <c r="J224" s="262" t="str">
        <f t="shared" si="21"/>
        <v>envrglenv-expeqpmch</v>
      </c>
      <c r="K224" s="262" t="str">
        <f t="shared" si="22"/>
        <v>envrglenv-</v>
      </c>
    </row>
    <row r="225" spans="1:11" x14ac:dyDescent="0.35">
      <c r="A225" s="267" t="s">
        <v>2625</v>
      </c>
      <c r="B225" s="362">
        <f t="shared" ca="1" si="16"/>
        <v>0</v>
      </c>
      <c r="C225" s="317"/>
      <c r="D225" s="317"/>
      <c r="E225" s="317"/>
      <c r="F225" s="262" t="str">
        <f t="shared" si="17"/>
        <v>EandR1</v>
      </c>
      <c r="G225" s="262" t="str">
        <f t="shared" si="18"/>
        <v>envrgltrd</v>
      </c>
      <c r="H225" s="262" t="str">
        <f t="shared" si="19"/>
        <v>expeqpmch</v>
      </c>
      <c r="I225" s="262" t="str">
        <f t="shared" si="20"/>
        <v>EandR1-</v>
      </c>
      <c r="J225" s="262" t="str">
        <f t="shared" si="21"/>
        <v>envrgltrd-expeqpmch</v>
      </c>
      <c r="K225" s="262" t="str">
        <f t="shared" si="22"/>
        <v>envrgltrd-</v>
      </c>
    </row>
    <row r="226" spans="1:11" x14ac:dyDescent="0.35">
      <c r="A226" s="267" t="s">
        <v>2626</v>
      </c>
      <c r="B226" s="362">
        <f t="shared" ref="B226:B291" ca="1" si="27">IFERROR(INDEX(INDIRECT(LEFT($A226,SEARCH("-",$A226,1)-1)&amp;"_data"),MATCH(MID($A226, SEARCH("-",$A226) + 1, SEARCH("-",$A226,SEARCH("-",$A226)+1) - SEARCH("-",$A226) - 1),INDIRECT(LEFT($A226,SEARCH("-",$A226,1)-1)&amp;"_rows"),0),MATCH(RIGHT($A226,LEN($A226) - SEARCH("-", $A226, SEARCH("-", $A226) + 1)),INDIRECT(LEFT($A226,SEARCH("-",$A226,1)-1)&amp;"_Header"),0)),0)</f>
        <v>0</v>
      </c>
      <c r="C226" s="317"/>
      <c r="D226" s="317"/>
      <c r="E226" s="317"/>
      <c r="F226" s="262" t="str">
        <f t="shared" ref="F226:F291" si="28">LEFT(A226,SEARCH("-",A226)-1)</f>
        <v>EandR1</v>
      </c>
      <c r="G226" s="262" t="str">
        <f t="shared" ref="G226:G291" si="29">LEFT(J226,SEARCH("-",J226)-1)</f>
        <v>envstr</v>
      </c>
      <c r="H226" s="262" t="str">
        <f t="shared" ref="H226:H291" si="30">SUBSTITUTE(J226,K226,"")</f>
        <v>expeqpmch</v>
      </c>
      <c r="I226" s="262" t="str">
        <f t="shared" ref="I226:I291" si="31">LEFT(A226,SEARCH("-",A226))</f>
        <v>EandR1-</v>
      </c>
      <c r="J226" s="262" t="str">
        <f t="shared" ref="J226:J291" si="32">SUBSTITUTE(A226,I226,"")</f>
        <v>envstr-expeqpmch</v>
      </c>
      <c r="K226" s="262" t="str">
        <f t="shared" ref="K226:K291" si="33">LEFT(J226,SEARCH("-",J226))</f>
        <v>envstr-</v>
      </c>
    </row>
    <row r="227" spans="1:11" x14ac:dyDescent="0.35">
      <c r="A227" s="267" t="s">
        <v>2627</v>
      </c>
      <c r="B227" s="362">
        <f t="shared" ca="1" si="27"/>
        <v>0</v>
      </c>
      <c r="C227" s="317"/>
      <c r="D227" s="317"/>
      <c r="E227" s="317"/>
      <c r="F227" s="262" t="str">
        <f t="shared" si="28"/>
        <v>EandR1</v>
      </c>
      <c r="G227" s="262" t="str">
        <f t="shared" si="29"/>
        <v>envcll</v>
      </c>
      <c r="H227" s="262" t="str">
        <f t="shared" si="30"/>
        <v>expeqpmch</v>
      </c>
      <c r="I227" s="262" t="str">
        <f t="shared" si="31"/>
        <v>EandR1-</v>
      </c>
      <c r="J227" s="262" t="str">
        <f t="shared" si="32"/>
        <v>envcll-expeqpmch</v>
      </c>
      <c r="K227" s="262" t="str">
        <f t="shared" si="33"/>
        <v>envcll-</v>
      </c>
    </row>
    <row r="228" spans="1:11" x14ac:dyDescent="0.35">
      <c r="A228" s="267" t="s">
        <v>2628</v>
      </c>
      <c r="B228" s="362">
        <f t="shared" ca="1" si="27"/>
        <v>0</v>
      </c>
      <c r="C228" s="317"/>
      <c r="D228" s="317"/>
      <c r="E228" s="317"/>
      <c r="F228" s="262" t="str">
        <f t="shared" si="28"/>
        <v>EandR1</v>
      </c>
      <c r="G228" s="262" t="str">
        <f t="shared" si="29"/>
        <v>envdsp</v>
      </c>
      <c r="H228" s="262" t="str">
        <f t="shared" si="30"/>
        <v>expeqpmch</v>
      </c>
      <c r="I228" s="262" t="str">
        <f t="shared" si="31"/>
        <v>EandR1-</v>
      </c>
      <c r="J228" s="262" t="str">
        <f t="shared" si="32"/>
        <v>envdsp-expeqpmch</v>
      </c>
      <c r="K228" s="262" t="str">
        <f t="shared" si="33"/>
        <v>envdsp-</v>
      </c>
    </row>
    <row r="229" spans="1:11" x14ac:dyDescent="0.35">
      <c r="A229" s="267" t="s">
        <v>2629</v>
      </c>
      <c r="B229" s="362">
        <f t="shared" ca="1" si="27"/>
        <v>0</v>
      </c>
      <c r="C229" s="317"/>
      <c r="D229" s="317"/>
      <c r="E229" s="317"/>
      <c r="F229" s="262" t="str">
        <f t="shared" si="28"/>
        <v>EandR1</v>
      </c>
      <c r="G229" s="262" t="str">
        <f t="shared" si="29"/>
        <v>envtrd</v>
      </c>
      <c r="H229" s="262" t="str">
        <f t="shared" si="30"/>
        <v>expeqpmch</v>
      </c>
      <c r="I229" s="262" t="str">
        <f t="shared" si="31"/>
        <v>EandR1-</v>
      </c>
      <c r="J229" s="262" t="str">
        <f t="shared" si="32"/>
        <v>envtrd-expeqpmch</v>
      </c>
      <c r="K229" s="262" t="str">
        <f t="shared" si="33"/>
        <v>envtrd-</v>
      </c>
    </row>
    <row r="230" spans="1:11" x14ac:dyDescent="0.35">
      <c r="A230" s="267" t="s">
        <v>2630</v>
      </c>
      <c r="B230" s="362">
        <f t="shared" ca="1" si="27"/>
        <v>0</v>
      </c>
      <c r="C230" s="317"/>
      <c r="D230" s="317"/>
      <c r="E230" s="317"/>
      <c r="F230" s="262" t="str">
        <f t="shared" si="28"/>
        <v>EandR1</v>
      </c>
      <c r="G230" s="262" t="str">
        <f t="shared" si="29"/>
        <v>envrcy</v>
      </c>
      <c r="H230" s="262" t="str">
        <f t="shared" si="30"/>
        <v>expeqpmch</v>
      </c>
      <c r="I230" s="262" t="str">
        <f t="shared" si="31"/>
        <v>EandR1-</v>
      </c>
      <c r="J230" s="262" t="str">
        <f t="shared" si="32"/>
        <v>envrcy-expeqpmch</v>
      </c>
      <c r="K230" s="262" t="str">
        <f t="shared" si="33"/>
        <v>envrcy-</v>
      </c>
    </row>
    <row r="231" spans="1:11" x14ac:dyDescent="0.35">
      <c r="A231" s="267" t="s">
        <v>2631</v>
      </c>
      <c r="B231" s="362">
        <f t="shared" ca="1" si="27"/>
        <v>0</v>
      </c>
      <c r="C231" s="317"/>
      <c r="D231" s="317"/>
      <c r="E231" s="317"/>
      <c r="F231" s="262" t="str">
        <f t="shared" si="28"/>
        <v>EandR1</v>
      </c>
      <c r="G231" s="262" t="str">
        <f t="shared" si="29"/>
        <v>envmin</v>
      </c>
      <c r="H231" s="262" t="str">
        <f t="shared" si="30"/>
        <v>expeqpmch</v>
      </c>
      <c r="I231" s="262" t="str">
        <f t="shared" si="31"/>
        <v>EandR1-</v>
      </c>
      <c r="J231" s="262" t="str">
        <f t="shared" si="32"/>
        <v>envmin-expeqpmch</v>
      </c>
      <c r="K231" s="262" t="str">
        <f t="shared" si="33"/>
        <v>envmin-</v>
      </c>
    </row>
    <row r="232" spans="1:11" x14ac:dyDescent="0.35">
      <c r="A232" s="267" t="s">
        <v>2632</v>
      </c>
      <c r="B232" s="362">
        <f t="shared" ca="1" si="27"/>
        <v>0</v>
      </c>
      <c r="C232" s="317"/>
      <c r="D232" s="317"/>
      <c r="E232" s="317"/>
      <c r="F232" s="262" t="str">
        <f t="shared" si="28"/>
        <v>EandR1</v>
      </c>
      <c r="G232" s="262" t="str">
        <f t="shared" si="29"/>
        <v>envclm</v>
      </c>
      <c r="H232" s="262" t="str">
        <f t="shared" si="30"/>
        <v>expeqpmch</v>
      </c>
      <c r="I232" s="262" t="str">
        <f t="shared" si="31"/>
        <v>EandR1-</v>
      </c>
      <c r="J232" s="262" t="str">
        <f t="shared" si="32"/>
        <v>envclm-expeqpmch</v>
      </c>
      <c r="K232" s="262" t="str">
        <f t="shared" si="33"/>
        <v>envclm-</v>
      </c>
    </row>
    <row r="233" spans="1:11" x14ac:dyDescent="0.35">
      <c r="A233" s="267" t="s">
        <v>2633</v>
      </c>
      <c r="B233" s="362">
        <f t="shared" ca="1" si="27"/>
        <v>0</v>
      </c>
      <c r="C233" s="317"/>
      <c r="D233" s="317"/>
      <c r="E233" s="317"/>
      <c r="F233" s="262" t="str">
        <f t="shared" si="28"/>
        <v>EandR1</v>
      </c>
      <c r="G233" s="262" t="str">
        <f t="shared" si="29"/>
        <v>envtot</v>
      </c>
      <c r="H233" s="262" t="str">
        <f t="shared" si="30"/>
        <v>expeqpmch</v>
      </c>
      <c r="I233" s="262" t="str">
        <f t="shared" si="31"/>
        <v>EandR1-</v>
      </c>
      <c r="J233" s="262" t="str">
        <f t="shared" si="32"/>
        <v>envtot-expeqpmch</v>
      </c>
      <c r="K233" s="262" t="str">
        <f t="shared" si="33"/>
        <v>envtot-</v>
      </c>
    </row>
    <row r="234" spans="1:11" x14ac:dyDescent="0.35">
      <c r="A234" s="267" t="s">
        <v>2634</v>
      </c>
      <c r="B234" s="362">
        <f t="shared" ca="1" si="27"/>
        <v>0</v>
      </c>
      <c r="C234" s="317"/>
      <c r="D234" s="317"/>
      <c r="E234" s="317"/>
      <c r="F234" s="262" t="str">
        <f t="shared" si="28"/>
        <v>EandR1</v>
      </c>
      <c r="G234" s="262" t="str">
        <f t="shared" si="29"/>
        <v>plantot</v>
      </c>
      <c r="H234" s="262" t="str">
        <f t="shared" si="30"/>
        <v>expeqpmch</v>
      </c>
      <c r="I234" s="262" t="str">
        <f t="shared" si="31"/>
        <v>EandR1-</v>
      </c>
      <c r="J234" s="262" t="str">
        <f t="shared" si="32"/>
        <v>plantot-expeqpmch</v>
      </c>
      <c r="K234" s="262" t="str">
        <f t="shared" si="33"/>
        <v>plantot-</v>
      </c>
    </row>
    <row r="235" spans="1:11" x14ac:dyDescent="0.35">
      <c r="A235" s="267" t="s">
        <v>2635</v>
      </c>
      <c r="B235" s="362">
        <f t="shared" ca="1" si="27"/>
        <v>0</v>
      </c>
      <c r="C235" s="317"/>
      <c r="D235" s="317"/>
      <c r="E235" s="317"/>
      <c r="F235" s="262" t="str">
        <f t="shared" si="28"/>
        <v>EandR1</v>
      </c>
      <c r="G235" s="262" t="str">
        <f t="shared" si="29"/>
        <v>digtot</v>
      </c>
      <c r="H235" s="262" t="str">
        <f t="shared" ref="H235" si="34">SUBSTITUTE(J235,K235,"")</f>
        <v>expeqpmch</v>
      </c>
      <c r="I235" s="262" t="str">
        <f t="shared" ref="I235" si="35">LEFT(A235,SEARCH("-",A235))</f>
        <v>EandR1-</v>
      </c>
      <c r="J235" s="262" t="str">
        <f t="shared" ref="J235" si="36">SUBSTITUTE(A235,I235,"")</f>
        <v>digtot-expeqpmch</v>
      </c>
      <c r="K235" s="262" t="str">
        <f t="shared" ref="K235" si="37">LEFT(J235,SEARCH("-",J235))</f>
        <v>digtot-</v>
      </c>
    </row>
    <row r="236" spans="1:11" x14ac:dyDescent="0.35">
      <c r="A236" s="267" t="s">
        <v>2636</v>
      </c>
      <c r="B236" s="362">
        <f t="shared" ca="1" si="27"/>
        <v>0</v>
      </c>
      <c r="C236" s="317"/>
      <c r="D236" s="317"/>
      <c r="E236" s="317"/>
      <c r="F236" s="262" t="str">
        <f t="shared" si="28"/>
        <v>EandR1</v>
      </c>
      <c r="G236" s="262" t="str">
        <f t="shared" si="29"/>
        <v>poltot</v>
      </c>
      <c r="H236" s="262" t="str">
        <f t="shared" si="30"/>
        <v>expeqpmch</v>
      </c>
      <c r="I236" s="262" t="str">
        <f t="shared" si="31"/>
        <v>EandR1-</v>
      </c>
      <c r="J236" s="262" t="str">
        <f t="shared" si="32"/>
        <v>poltot-expeqpmch</v>
      </c>
      <c r="K236" s="262" t="str">
        <f t="shared" si="33"/>
        <v>poltot-</v>
      </c>
    </row>
    <row r="237" spans="1:11" x14ac:dyDescent="0.35">
      <c r="A237" s="267" t="s">
        <v>2637</v>
      </c>
      <c r="B237" s="362">
        <f t="shared" ca="1" si="27"/>
        <v>0</v>
      </c>
      <c r="C237" s="317"/>
      <c r="D237" s="317"/>
      <c r="E237" s="317"/>
      <c r="F237" s="262" t="str">
        <f t="shared" si="28"/>
        <v>EandR1</v>
      </c>
      <c r="G237" s="262" t="str">
        <f t="shared" si="29"/>
        <v>frstot</v>
      </c>
      <c r="H237" s="262" t="str">
        <f t="shared" si="30"/>
        <v>expeqpmch</v>
      </c>
      <c r="I237" s="262" t="str">
        <f t="shared" si="31"/>
        <v>EandR1-</v>
      </c>
      <c r="J237" s="262" t="str">
        <f t="shared" si="32"/>
        <v>frstot-expeqpmch</v>
      </c>
      <c r="K237" s="262" t="str">
        <f t="shared" si="33"/>
        <v>frstot-</v>
      </c>
    </row>
    <row r="238" spans="1:11" x14ac:dyDescent="0.35">
      <c r="A238" s="267" t="s">
        <v>2638</v>
      </c>
      <c r="B238" s="362">
        <f t="shared" ca="1" si="27"/>
        <v>0</v>
      </c>
      <c r="C238" s="317"/>
      <c r="D238" s="317"/>
      <c r="E238" s="317"/>
      <c r="F238" s="262" t="str">
        <f t="shared" si="28"/>
        <v>EandR1</v>
      </c>
      <c r="G238" s="262" t="str">
        <f t="shared" si="29"/>
        <v>centot</v>
      </c>
      <c r="H238" s="262" t="str">
        <f t="shared" si="30"/>
        <v>expeqpmch</v>
      </c>
      <c r="I238" s="262" t="str">
        <f t="shared" si="31"/>
        <v>EandR1-</v>
      </c>
      <c r="J238" s="262" t="str">
        <f t="shared" si="32"/>
        <v>centot-expeqpmch</v>
      </c>
      <c r="K238" s="262" t="str">
        <f t="shared" si="33"/>
        <v>centot-</v>
      </c>
    </row>
    <row r="239" spans="1:11" x14ac:dyDescent="0.35">
      <c r="A239" s="267" t="s">
        <v>2639</v>
      </c>
      <c r="B239" s="362">
        <f t="shared" ca="1" si="27"/>
        <v>0</v>
      </c>
      <c r="C239" s="317"/>
      <c r="D239" s="317"/>
      <c r="E239" s="317"/>
      <c r="F239" s="262" t="str">
        <f t="shared" si="28"/>
        <v>EandR1</v>
      </c>
      <c r="G239" s="262" t="str">
        <f t="shared" si="29"/>
        <v>tradcomhous</v>
      </c>
      <c r="H239" s="262" t="str">
        <f t="shared" si="30"/>
        <v>expeqpmch</v>
      </c>
      <c r="I239" s="262" t="str">
        <f t="shared" si="31"/>
        <v>EandR1-</v>
      </c>
      <c r="J239" s="262" t="str">
        <f t="shared" si="32"/>
        <v>tradcomhous-expeqpmch</v>
      </c>
      <c r="K239" s="262" t="str">
        <f t="shared" si="33"/>
        <v>tradcomhous-</v>
      </c>
    </row>
    <row r="240" spans="1:11" x14ac:dyDescent="0.35">
      <c r="A240" s="267" t="s">
        <v>2640</v>
      </c>
      <c r="B240" s="362">
        <f t="shared" ca="1" si="27"/>
        <v>0</v>
      </c>
      <c r="C240" s="317"/>
      <c r="D240" s="317"/>
      <c r="E240" s="317"/>
      <c r="F240" s="262" t="str">
        <f t="shared" si="28"/>
        <v>EandR1</v>
      </c>
      <c r="G240" s="262" t="str">
        <f t="shared" si="29"/>
        <v>tradcomreal</v>
      </c>
      <c r="H240" s="262" t="str">
        <f t="shared" si="30"/>
        <v>expeqpmch</v>
      </c>
      <c r="I240" s="262" t="str">
        <f t="shared" si="31"/>
        <v>EandR1-</v>
      </c>
      <c r="J240" s="262" t="str">
        <f t="shared" si="32"/>
        <v>tradcomreal-expeqpmch</v>
      </c>
      <c r="K240" s="262" t="str">
        <f t="shared" si="33"/>
        <v>tradcomreal-</v>
      </c>
    </row>
    <row r="241" spans="1:11" x14ac:dyDescent="0.35">
      <c r="A241" s="267" t="s">
        <v>2641</v>
      </c>
      <c r="B241" s="362">
        <f t="shared" ca="1" si="27"/>
        <v>0</v>
      </c>
      <c r="C241" s="317"/>
      <c r="D241" s="317"/>
      <c r="E241" s="317"/>
      <c r="F241" s="262" t="str">
        <f t="shared" si="28"/>
        <v>EandR1</v>
      </c>
      <c r="G241" s="262" t="str">
        <f t="shared" si="29"/>
        <v>tradcomfin</v>
      </c>
      <c r="H241" s="262" t="str">
        <f t="shared" si="30"/>
        <v>expeqpmch</v>
      </c>
      <c r="I241" s="262" t="str">
        <f t="shared" si="31"/>
        <v>EandR1-</v>
      </c>
      <c r="J241" s="262" t="str">
        <f t="shared" si="32"/>
        <v>tradcomfin-expeqpmch</v>
      </c>
      <c r="K241" s="262" t="str">
        <f t="shared" si="33"/>
        <v>tradcomfin-</v>
      </c>
    </row>
    <row r="242" spans="1:11" x14ac:dyDescent="0.35">
      <c r="A242" s="267" t="s">
        <v>2642</v>
      </c>
      <c r="B242" s="362">
        <f t="shared" ca="1" si="27"/>
        <v>0</v>
      </c>
      <c r="C242" s="317"/>
      <c r="D242" s="317"/>
      <c r="E242" s="317"/>
      <c r="F242" s="262" t="str">
        <f t="shared" si="28"/>
        <v>EandR1</v>
      </c>
      <c r="G242" s="262" t="str">
        <f t="shared" si="29"/>
        <v>tradcomenr</v>
      </c>
      <c r="H242" s="262" t="str">
        <f t="shared" si="30"/>
        <v>expeqpmch</v>
      </c>
      <c r="I242" s="262" t="str">
        <f t="shared" si="31"/>
        <v>EandR1-</v>
      </c>
      <c r="J242" s="262" t="str">
        <f t="shared" si="32"/>
        <v>tradcomenr-expeqpmch</v>
      </c>
      <c r="K242" s="262" t="str">
        <f t="shared" si="33"/>
        <v>tradcomenr-</v>
      </c>
    </row>
    <row r="243" spans="1:11" x14ac:dyDescent="0.35">
      <c r="A243" s="267" t="s">
        <v>2643</v>
      </c>
      <c r="B243" s="362">
        <f t="shared" ca="1" si="27"/>
        <v>0</v>
      </c>
      <c r="C243" s="317"/>
      <c r="D243" s="317"/>
      <c r="E243" s="317"/>
      <c r="F243" s="262" t="str">
        <f t="shared" si="28"/>
        <v>EandR1</v>
      </c>
      <c r="G243" s="262" t="str">
        <f t="shared" si="29"/>
        <v>tradcomwtr</v>
      </c>
      <c r="H243" s="262" t="str">
        <f t="shared" si="30"/>
        <v>expeqpmch</v>
      </c>
      <c r="I243" s="262" t="str">
        <f t="shared" si="31"/>
        <v>EandR1-</v>
      </c>
      <c r="J243" s="262" t="str">
        <f t="shared" si="32"/>
        <v>tradcomwtr-expeqpmch</v>
      </c>
      <c r="K243" s="262" t="str">
        <f t="shared" si="33"/>
        <v>tradcomwtr-</v>
      </c>
    </row>
    <row r="244" spans="1:11" x14ac:dyDescent="0.35">
      <c r="A244" s="267" t="s">
        <v>2644</v>
      </c>
      <c r="B244" s="362">
        <f t="shared" ca="1" si="27"/>
        <v>0</v>
      </c>
      <c r="C244" s="317"/>
      <c r="D244" s="317"/>
      <c r="E244" s="317"/>
      <c r="F244" s="262" t="str">
        <f t="shared" si="28"/>
        <v>EandR1</v>
      </c>
      <c r="G244" s="262" t="str">
        <f t="shared" si="29"/>
        <v>tradcomhsp</v>
      </c>
      <c r="H244" s="262" t="str">
        <f t="shared" si="30"/>
        <v>expeqpmch</v>
      </c>
      <c r="I244" s="262" t="str">
        <f t="shared" si="31"/>
        <v>EandR1-</v>
      </c>
      <c r="J244" s="262" t="str">
        <f t="shared" si="32"/>
        <v>tradcomhsp-expeqpmch</v>
      </c>
      <c r="K244" s="262" t="str">
        <f t="shared" si="33"/>
        <v>tradcomhsp-</v>
      </c>
    </row>
    <row r="245" spans="1:11" x14ac:dyDescent="0.35">
      <c r="A245" s="267" t="s">
        <v>2645</v>
      </c>
      <c r="B245" s="362">
        <f t="shared" ca="1" si="27"/>
        <v>0</v>
      </c>
      <c r="C245" s="317"/>
      <c r="D245" s="317"/>
      <c r="E245" s="317"/>
      <c r="F245" s="262" t="str">
        <f t="shared" si="28"/>
        <v>EandR1</v>
      </c>
      <c r="G245" s="262" t="str">
        <f t="shared" si="29"/>
        <v>tradcomoth</v>
      </c>
      <c r="H245" s="262" t="str">
        <f t="shared" si="30"/>
        <v>expeqpmch</v>
      </c>
      <c r="I245" s="262" t="str">
        <f t="shared" si="31"/>
        <v>EandR1-</v>
      </c>
      <c r="J245" s="262" t="str">
        <f t="shared" si="32"/>
        <v>tradcomoth-expeqpmch</v>
      </c>
      <c r="K245" s="262" t="str">
        <f t="shared" si="33"/>
        <v>tradcomoth-</v>
      </c>
    </row>
    <row r="246" spans="1:11" x14ac:dyDescent="0.35">
      <c r="A246" s="267" t="s">
        <v>2646</v>
      </c>
      <c r="B246" s="362">
        <f t="shared" ca="1" si="27"/>
        <v>0</v>
      </c>
      <c r="C246" s="317"/>
      <c r="D246" s="317"/>
      <c r="E246" s="317"/>
      <c r="F246" s="262" t="str">
        <f t="shared" si="28"/>
        <v>EandR1</v>
      </c>
      <c r="G246" s="262" t="str">
        <f t="shared" si="29"/>
        <v>tradcomtot</v>
      </c>
      <c r="H246" s="262" t="str">
        <f t="shared" si="30"/>
        <v>expeqpmch</v>
      </c>
      <c r="I246" s="262" t="str">
        <f t="shared" si="31"/>
        <v>EandR1-</v>
      </c>
      <c r="J246" s="262" t="str">
        <f t="shared" si="32"/>
        <v>tradcomtot-expeqpmch</v>
      </c>
      <c r="K246" s="262" t="str">
        <f t="shared" si="33"/>
        <v>tradcomtot-</v>
      </c>
    </row>
    <row r="247" spans="1:11" x14ac:dyDescent="0.35">
      <c r="A247" s="267" t="s">
        <v>2647</v>
      </c>
      <c r="B247" s="362">
        <f t="shared" ca="1" si="27"/>
        <v>0</v>
      </c>
      <c r="C247" s="317"/>
      <c r="D247" s="317"/>
      <c r="E247" s="317"/>
      <c r="F247" s="262" t="str">
        <f t="shared" si="28"/>
        <v>EandR1</v>
      </c>
      <c r="G247" s="262" t="str">
        <f t="shared" si="29"/>
        <v>tradoth</v>
      </c>
      <c r="H247" s="262" t="str">
        <f t="shared" si="30"/>
        <v>expeqpmch</v>
      </c>
      <c r="I247" s="262" t="str">
        <f t="shared" si="31"/>
        <v>EandR1-</v>
      </c>
      <c r="J247" s="262" t="str">
        <f t="shared" si="32"/>
        <v>tradoth-expeqpmch</v>
      </c>
      <c r="K247" s="262" t="str">
        <f t="shared" si="33"/>
        <v>tradoth-</v>
      </c>
    </row>
    <row r="248" spans="1:11" x14ac:dyDescent="0.35">
      <c r="A248" s="267" t="s">
        <v>2648</v>
      </c>
      <c r="B248" s="362">
        <f t="shared" ca="1" si="27"/>
        <v>0</v>
      </c>
      <c r="C248" s="317"/>
      <c r="D248" s="317"/>
      <c r="E248" s="317"/>
      <c r="F248" s="262" t="str">
        <f t="shared" si="28"/>
        <v>EandR1</v>
      </c>
      <c r="G248" s="262" t="str">
        <f t="shared" si="29"/>
        <v>tradtot</v>
      </c>
      <c r="H248" s="262" t="str">
        <f t="shared" si="30"/>
        <v>expeqpmch</v>
      </c>
      <c r="I248" s="262" t="str">
        <f t="shared" si="31"/>
        <v>EandR1-</v>
      </c>
      <c r="J248" s="262" t="str">
        <f t="shared" si="32"/>
        <v>tradtot-expeqpmch</v>
      </c>
      <c r="K248" s="262" t="str">
        <f t="shared" si="33"/>
        <v>tradtot-</v>
      </c>
    </row>
    <row r="249" spans="1:11" x14ac:dyDescent="0.35">
      <c r="A249" s="267" t="s">
        <v>2649</v>
      </c>
      <c r="B249" s="362">
        <f t="shared" ca="1" si="27"/>
        <v>0</v>
      </c>
      <c r="C249" s="317"/>
      <c r="D249" s="317"/>
      <c r="E249" s="317"/>
      <c r="F249" s="262" t="str">
        <f t="shared" si="28"/>
        <v>EandR1</v>
      </c>
      <c r="G249" s="262" t="str">
        <f t="shared" si="29"/>
        <v>alltot</v>
      </c>
      <c r="H249" s="262" t="str">
        <f t="shared" si="30"/>
        <v>expeqpmch</v>
      </c>
      <c r="I249" s="262" t="str">
        <f t="shared" si="31"/>
        <v>EandR1-</v>
      </c>
      <c r="J249" s="262" t="str">
        <f t="shared" si="32"/>
        <v>alltot-expeqpmch</v>
      </c>
      <c r="K249" s="262" t="str">
        <f t="shared" si="33"/>
        <v>alltot-</v>
      </c>
    </row>
    <row r="250" spans="1:11" x14ac:dyDescent="0.35">
      <c r="A250" s="267" t="s">
        <v>2650</v>
      </c>
      <c r="B250" s="362">
        <f t="shared" ca="1" si="27"/>
        <v>0</v>
      </c>
      <c r="C250" s="317"/>
      <c r="D250" s="317"/>
      <c r="E250" s="317"/>
      <c r="F250" s="262" t="str">
        <f t="shared" si="28"/>
        <v>EandR1</v>
      </c>
      <c r="G250" s="262" t="str">
        <f t="shared" si="29"/>
        <v>eduerlprm</v>
      </c>
      <c r="H250" s="262" t="str">
        <f t="shared" si="30"/>
        <v>expvhceqpmch</v>
      </c>
      <c r="I250" s="262" t="str">
        <f t="shared" si="31"/>
        <v>EandR1-</v>
      </c>
      <c r="J250" s="262" t="str">
        <f t="shared" si="32"/>
        <v>eduerlprm-expvhceqpmch</v>
      </c>
      <c r="K250" s="262" t="str">
        <f t="shared" si="33"/>
        <v>eduerlprm-</v>
      </c>
    </row>
    <row r="251" spans="1:11" x14ac:dyDescent="0.35">
      <c r="A251" s="267" t="s">
        <v>2651</v>
      </c>
      <c r="B251" s="362">
        <f t="shared" ca="1" si="27"/>
        <v>0</v>
      </c>
      <c r="C251" s="317"/>
      <c r="D251" s="317"/>
      <c r="E251" s="317"/>
      <c r="F251" s="262" t="str">
        <f t="shared" si="28"/>
        <v>EandR1</v>
      </c>
      <c r="G251" s="262" t="str">
        <f t="shared" si="29"/>
        <v>eduscn</v>
      </c>
      <c r="H251" s="262" t="str">
        <f t="shared" si="30"/>
        <v>expvhceqpmch</v>
      </c>
      <c r="I251" s="262" t="str">
        <f t="shared" si="31"/>
        <v>EandR1-</v>
      </c>
      <c r="J251" s="262" t="str">
        <f t="shared" si="32"/>
        <v>eduscn-expvhceqpmch</v>
      </c>
      <c r="K251" s="262" t="str">
        <f t="shared" si="33"/>
        <v>eduscn-</v>
      </c>
    </row>
    <row r="252" spans="1:11" x14ac:dyDescent="0.35">
      <c r="A252" s="267" t="s">
        <v>2652</v>
      </c>
      <c r="B252" s="362">
        <f t="shared" ca="1" si="27"/>
        <v>0</v>
      </c>
      <c r="C252" s="317"/>
      <c r="D252" s="317"/>
      <c r="E252" s="317"/>
      <c r="F252" s="262" t="str">
        <f t="shared" si="28"/>
        <v>EandR1</v>
      </c>
      <c r="G252" s="262" t="str">
        <f t="shared" si="29"/>
        <v>eduspc</v>
      </c>
      <c r="H252" s="262" t="str">
        <f t="shared" si="30"/>
        <v>expvhceqpmch</v>
      </c>
      <c r="I252" s="262" t="str">
        <f t="shared" si="31"/>
        <v>EandR1-</v>
      </c>
      <c r="J252" s="262" t="str">
        <f t="shared" si="32"/>
        <v>eduspc-expvhceqpmch</v>
      </c>
      <c r="K252" s="262" t="str">
        <f t="shared" si="33"/>
        <v>eduspc-</v>
      </c>
    </row>
    <row r="253" spans="1:11" x14ac:dyDescent="0.35">
      <c r="A253" s="267" t="s">
        <v>2653</v>
      </c>
      <c r="B253" s="362">
        <f t="shared" ca="1" si="27"/>
        <v>0</v>
      </c>
      <c r="C253" s="317"/>
      <c r="D253" s="317"/>
      <c r="E253" s="317"/>
      <c r="F253" s="262" t="str">
        <f t="shared" si="28"/>
        <v>EandR1</v>
      </c>
      <c r="G253" s="262" t="str">
        <f t="shared" si="29"/>
        <v>edupstoth</v>
      </c>
      <c r="H253" s="262" t="str">
        <f t="shared" si="30"/>
        <v>expvhceqpmch</v>
      </c>
      <c r="I253" s="262" t="str">
        <f t="shared" si="31"/>
        <v>EandR1-</v>
      </c>
      <c r="J253" s="262" t="str">
        <f t="shared" si="32"/>
        <v>edupstoth-expvhceqpmch</v>
      </c>
      <c r="K253" s="262" t="str">
        <f t="shared" si="33"/>
        <v>edupstoth-</v>
      </c>
    </row>
    <row r="254" spans="1:11" x14ac:dyDescent="0.35">
      <c r="A254" s="267" t="s">
        <v>2654</v>
      </c>
      <c r="B254" s="362">
        <f t="shared" ca="1" si="27"/>
        <v>0</v>
      </c>
      <c r="C254" s="317"/>
      <c r="D254" s="317"/>
      <c r="E254" s="317"/>
      <c r="F254" s="262" t="str">
        <f t="shared" si="28"/>
        <v>EandR1</v>
      </c>
      <c r="G254" s="262" t="str">
        <f t="shared" si="29"/>
        <v>edutot</v>
      </c>
      <c r="H254" s="262" t="str">
        <f t="shared" si="30"/>
        <v>expvhceqpmch</v>
      </c>
      <c r="I254" s="262" t="str">
        <f t="shared" si="31"/>
        <v>EandR1-</v>
      </c>
      <c r="J254" s="262" t="str">
        <f t="shared" si="32"/>
        <v>edutot-expvhceqpmch</v>
      </c>
      <c r="K254" s="262" t="str">
        <f t="shared" si="33"/>
        <v>edutot-</v>
      </c>
    </row>
    <row r="255" spans="1:11" x14ac:dyDescent="0.35">
      <c r="A255" s="267" t="s">
        <v>2655</v>
      </c>
      <c r="B255" s="362">
        <f t="shared" ca="1" si="27"/>
        <v>0</v>
      </c>
      <c r="C255" s="317"/>
      <c r="D255" s="317"/>
      <c r="E255" s="317"/>
      <c r="F255" s="262" t="str">
        <f t="shared" si="28"/>
        <v>EandR1</v>
      </c>
      <c r="G255" s="262" t="str">
        <f t="shared" si="29"/>
        <v>transrds</v>
      </c>
      <c r="H255" s="262" t="str">
        <f t="shared" si="30"/>
        <v>expvhceqpmch</v>
      </c>
      <c r="I255" s="262" t="str">
        <f t="shared" si="31"/>
        <v>EandR1-</v>
      </c>
      <c r="J255" s="262" t="str">
        <f t="shared" si="32"/>
        <v>transrds-expvhceqpmch</v>
      </c>
      <c r="K255" s="262" t="str">
        <f t="shared" si="33"/>
        <v>transrds-</v>
      </c>
    </row>
    <row r="256" spans="1:11" x14ac:dyDescent="0.35">
      <c r="A256" s="267" t="s">
        <v>2656</v>
      </c>
      <c r="B256" s="362">
        <f t="shared" ca="1" si="27"/>
        <v>0</v>
      </c>
      <c r="C256" s="317"/>
      <c r="D256" s="317"/>
      <c r="E256" s="317"/>
      <c r="F256" s="262" t="str">
        <f t="shared" si="28"/>
        <v>EandR1</v>
      </c>
      <c r="G256" s="262" t="str">
        <f t="shared" si="29"/>
        <v>transprk</v>
      </c>
      <c r="H256" s="262" t="str">
        <f t="shared" si="30"/>
        <v>expvhceqpmch</v>
      </c>
      <c r="I256" s="262" t="str">
        <f t="shared" si="31"/>
        <v>EandR1-</v>
      </c>
      <c r="J256" s="262" t="str">
        <f t="shared" si="32"/>
        <v>transprk-expvhceqpmch</v>
      </c>
      <c r="K256" s="262" t="str">
        <f t="shared" si="33"/>
        <v>transprk-</v>
      </c>
    </row>
    <row r="257" spans="1:11" x14ac:dyDescent="0.35">
      <c r="A257" s="267" t="s">
        <v>2657</v>
      </c>
      <c r="B257" s="362">
        <f t="shared" ca="1" si="27"/>
        <v>0</v>
      </c>
      <c r="C257" s="317"/>
      <c r="D257" s="317"/>
      <c r="E257" s="317"/>
      <c r="F257" s="262" t="str">
        <f t="shared" si="28"/>
        <v>EandR1</v>
      </c>
      <c r="G257" s="262" t="str">
        <f t="shared" si="29"/>
        <v>transpblbus</v>
      </c>
      <c r="H257" s="262" t="str">
        <f t="shared" si="30"/>
        <v>expvhceqpmch</v>
      </c>
      <c r="I257" s="262" t="str">
        <f t="shared" si="31"/>
        <v>EandR1-</v>
      </c>
      <c r="J257" s="262" t="str">
        <f t="shared" si="32"/>
        <v>transpblbus-expvhceqpmch</v>
      </c>
      <c r="K257" s="262" t="str">
        <f t="shared" si="33"/>
        <v>transpblbus-</v>
      </c>
    </row>
    <row r="258" spans="1:11" x14ac:dyDescent="0.35">
      <c r="A258" s="267" t="s">
        <v>2658</v>
      </c>
      <c r="B258" s="362">
        <f t="shared" ca="1" si="27"/>
        <v>0</v>
      </c>
      <c r="C258" s="317"/>
      <c r="D258" s="317"/>
      <c r="E258" s="317"/>
      <c r="F258" s="262" t="str">
        <f t="shared" si="28"/>
        <v>EandR1</v>
      </c>
      <c r="G258" s="262" t="str">
        <f t="shared" si="29"/>
        <v>transpblrail</v>
      </c>
      <c r="H258" s="262" t="str">
        <f t="shared" si="30"/>
        <v>expvhceqpmch</v>
      </c>
      <c r="I258" s="262" t="str">
        <f t="shared" si="31"/>
        <v>EandR1-</v>
      </c>
      <c r="J258" s="262" t="str">
        <f t="shared" si="32"/>
        <v>transpblrail-expvhceqpmch</v>
      </c>
      <c r="K258" s="262" t="str">
        <f t="shared" si="33"/>
        <v>transpblrail-</v>
      </c>
    </row>
    <row r="259" spans="1:11" x14ac:dyDescent="0.35">
      <c r="A259" s="267" t="s">
        <v>2659</v>
      </c>
      <c r="B259" s="362">
        <f t="shared" ca="1" si="27"/>
        <v>0</v>
      </c>
      <c r="C259" s="317"/>
      <c r="D259" s="317"/>
      <c r="E259" s="317"/>
      <c r="F259" s="262" t="str">
        <f t="shared" si="28"/>
        <v>EandR1</v>
      </c>
      <c r="G259" s="262" t="str">
        <f t="shared" si="29"/>
        <v>transahtarp</v>
      </c>
      <c r="H259" s="262" t="str">
        <f t="shared" si="30"/>
        <v>expvhceqpmch</v>
      </c>
      <c r="I259" s="262" t="str">
        <f t="shared" si="31"/>
        <v>EandR1-</v>
      </c>
      <c r="J259" s="262" t="str">
        <f t="shared" si="32"/>
        <v>transahtarp-expvhceqpmch</v>
      </c>
      <c r="K259" s="262" t="str">
        <f t="shared" si="33"/>
        <v>transahtarp-</v>
      </c>
    </row>
    <row r="260" spans="1:11" x14ac:dyDescent="0.35">
      <c r="A260" s="267" t="s">
        <v>2660</v>
      </c>
      <c r="B260" s="362">
        <f t="shared" ca="1" si="27"/>
        <v>0</v>
      </c>
      <c r="C260" s="317"/>
      <c r="D260" s="317"/>
      <c r="E260" s="317"/>
      <c r="F260" s="262" t="str">
        <f t="shared" si="28"/>
        <v>EandR1</v>
      </c>
      <c r="G260" s="262" t="str">
        <f t="shared" si="29"/>
        <v>transahthrbprs</v>
      </c>
      <c r="H260" s="262" t="str">
        <f t="shared" si="30"/>
        <v>expvhceqpmch</v>
      </c>
      <c r="I260" s="262" t="str">
        <f t="shared" si="31"/>
        <v>EandR1-</v>
      </c>
      <c r="J260" s="262" t="str">
        <f t="shared" si="32"/>
        <v>transahthrbprs-expvhceqpmch</v>
      </c>
      <c r="K260" s="262" t="str">
        <f t="shared" si="33"/>
        <v>transahthrbprs-</v>
      </c>
    </row>
    <row r="261" spans="1:11" x14ac:dyDescent="0.35">
      <c r="A261" s="267" t="s">
        <v>2661</v>
      </c>
      <c r="B261" s="362">
        <f t="shared" ca="1" si="27"/>
        <v>0</v>
      </c>
      <c r="C261" s="317"/>
      <c r="D261" s="317"/>
      <c r="E261" s="317"/>
      <c r="F261" s="262" t="str">
        <f t="shared" si="28"/>
        <v>EandR1</v>
      </c>
      <c r="G261" s="262" t="str">
        <f t="shared" si="29"/>
        <v>transahttll</v>
      </c>
      <c r="H261" s="262" t="str">
        <f t="shared" si="30"/>
        <v>expvhceqpmch</v>
      </c>
      <c r="I261" s="262" t="str">
        <f t="shared" si="31"/>
        <v>EandR1-</v>
      </c>
      <c r="J261" s="262" t="str">
        <f t="shared" si="32"/>
        <v>transahttll-expvhceqpmch</v>
      </c>
      <c r="K261" s="262" t="str">
        <f t="shared" si="33"/>
        <v>transahttll-</v>
      </c>
    </row>
    <row r="262" spans="1:11" x14ac:dyDescent="0.35">
      <c r="A262" s="267" t="s">
        <v>2662</v>
      </c>
      <c r="B262" s="362">
        <f t="shared" ca="1" si="27"/>
        <v>0</v>
      </c>
      <c r="C262" s="317"/>
      <c r="D262" s="317"/>
      <c r="E262" s="317"/>
      <c r="F262" s="262" t="str">
        <f t="shared" si="28"/>
        <v>EandR1</v>
      </c>
      <c r="G262" s="262" t="str">
        <f t="shared" si="29"/>
        <v>transtot</v>
      </c>
      <c r="H262" s="262" t="str">
        <f t="shared" si="30"/>
        <v>expvhceqpmch</v>
      </c>
      <c r="I262" s="262" t="str">
        <f t="shared" si="31"/>
        <v>EandR1-</v>
      </c>
      <c r="J262" s="262" t="str">
        <f t="shared" si="32"/>
        <v>transtot-expvhceqpmch</v>
      </c>
      <c r="K262" s="262" t="str">
        <f t="shared" si="33"/>
        <v>transtot-</v>
      </c>
    </row>
    <row r="263" spans="1:11" x14ac:dyDescent="0.35">
      <c r="A263" s="267" t="s">
        <v>2663</v>
      </c>
      <c r="B263" s="362">
        <f t="shared" ca="1" si="27"/>
        <v>0</v>
      </c>
      <c r="C263" s="317"/>
      <c r="D263" s="317"/>
      <c r="E263" s="317"/>
      <c r="F263" s="262" t="str">
        <f t="shared" si="28"/>
        <v>EandR1</v>
      </c>
      <c r="G263" s="262" t="str">
        <f t="shared" si="29"/>
        <v>sctot</v>
      </c>
      <c r="H263" s="262" t="str">
        <f t="shared" si="30"/>
        <v>expvhceqpmch</v>
      </c>
      <c r="I263" s="262" t="str">
        <f t="shared" si="31"/>
        <v>EandR1-</v>
      </c>
      <c r="J263" s="262" t="str">
        <f t="shared" si="32"/>
        <v>sctot-expvhceqpmch</v>
      </c>
      <c r="K263" s="262" t="str">
        <f t="shared" si="33"/>
        <v>sctot-</v>
      </c>
    </row>
    <row r="264" spans="1:11" x14ac:dyDescent="0.35">
      <c r="A264" s="267" t="s">
        <v>2664</v>
      </c>
      <c r="B264" s="362">
        <f t="shared" ca="1" si="27"/>
        <v>0</v>
      </c>
      <c r="C264" s="317"/>
      <c r="D264" s="317"/>
      <c r="E264" s="317"/>
      <c r="F264" s="262" t="str">
        <f t="shared" si="28"/>
        <v>EandR1</v>
      </c>
      <c r="G264" s="262" t="str">
        <f t="shared" si="29"/>
        <v>phtot</v>
      </c>
      <c r="H264" s="262" t="str">
        <f t="shared" si="30"/>
        <v>expvhceqpmch</v>
      </c>
      <c r="I264" s="262" t="str">
        <f t="shared" si="31"/>
        <v>EandR1-</v>
      </c>
      <c r="J264" s="262" t="str">
        <f t="shared" si="32"/>
        <v>phtot-expvhceqpmch</v>
      </c>
      <c r="K264" s="262" t="str">
        <f t="shared" si="33"/>
        <v>phtot-</v>
      </c>
    </row>
    <row r="265" spans="1:11" x14ac:dyDescent="0.35">
      <c r="A265" s="267" t="s">
        <v>2665</v>
      </c>
      <c r="B265" s="362">
        <f t="shared" ca="1" si="27"/>
        <v>0</v>
      </c>
      <c r="C265" s="317"/>
      <c r="D265" s="317"/>
      <c r="E265" s="317"/>
      <c r="F265" s="262" t="str">
        <f t="shared" si="28"/>
        <v>EandR1</v>
      </c>
      <c r="G265" s="262" t="str">
        <f t="shared" si="29"/>
        <v>houshratot</v>
      </c>
      <c r="H265" s="262" t="str">
        <f t="shared" si="30"/>
        <v>expvhceqpmch</v>
      </c>
      <c r="I265" s="262" t="str">
        <f t="shared" si="31"/>
        <v>EandR1-</v>
      </c>
      <c r="J265" s="262" t="str">
        <f t="shared" si="32"/>
        <v>houshratot-expvhceqpmch</v>
      </c>
      <c r="K265" s="262" t="str">
        <f t="shared" si="33"/>
        <v>houshratot-</v>
      </c>
    </row>
    <row r="266" spans="1:11" x14ac:dyDescent="0.35">
      <c r="A266" s="267" t="s">
        <v>2666</v>
      </c>
      <c r="B266" s="362">
        <f t="shared" ca="1" si="27"/>
        <v>0</v>
      </c>
      <c r="C266" s="317"/>
      <c r="D266" s="317"/>
      <c r="E266" s="317"/>
      <c r="F266" s="262" t="str">
        <f t="shared" si="28"/>
        <v>EandR1</v>
      </c>
      <c r="G266" s="262" t="str">
        <f t="shared" si="29"/>
        <v>housgfcftot</v>
      </c>
      <c r="H266" s="262" t="str">
        <f t="shared" si="30"/>
        <v>expvhceqpmch</v>
      </c>
      <c r="I266" s="262" t="str">
        <f t="shared" si="31"/>
        <v>EandR1-</v>
      </c>
      <c r="J266" s="262" t="str">
        <f t="shared" si="32"/>
        <v>housgfcftot-expvhceqpmch</v>
      </c>
      <c r="K266" s="262" t="str">
        <f t="shared" si="33"/>
        <v>housgfcftot-</v>
      </c>
    </row>
    <row r="267" spans="1:11" x14ac:dyDescent="0.35">
      <c r="A267" s="267" t="s">
        <v>2667</v>
      </c>
      <c r="B267" s="362">
        <f t="shared" ca="1" si="27"/>
        <v>0</v>
      </c>
      <c r="C267" s="317"/>
      <c r="D267" s="317"/>
      <c r="E267" s="317"/>
      <c r="F267" s="262" t="str">
        <f t="shared" si="28"/>
        <v>EandR1</v>
      </c>
      <c r="G267" s="262" t="str">
        <f t="shared" si="29"/>
        <v>houstot</v>
      </c>
      <c r="H267" s="262" t="str">
        <f t="shared" si="30"/>
        <v>expvhceqpmch</v>
      </c>
      <c r="I267" s="262" t="str">
        <f t="shared" si="31"/>
        <v>EandR1-</v>
      </c>
      <c r="J267" s="262" t="str">
        <f t="shared" si="32"/>
        <v>houstot-expvhceqpmch</v>
      </c>
      <c r="K267" s="262" t="str">
        <f t="shared" si="33"/>
        <v>houstot-</v>
      </c>
    </row>
    <row r="268" spans="1:11" x14ac:dyDescent="0.35">
      <c r="A268" s="267" t="s">
        <v>2668</v>
      </c>
      <c r="B268" s="362">
        <f t="shared" ca="1" si="27"/>
        <v>0</v>
      </c>
      <c r="C268" s="317"/>
      <c r="D268" s="317"/>
      <c r="E268" s="317"/>
      <c r="F268" s="262" t="str">
        <f t="shared" si="28"/>
        <v>EandR1</v>
      </c>
      <c r="G268" s="262" t="str">
        <f t="shared" si="29"/>
        <v>culhrt</v>
      </c>
      <c r="H268" s="262" t="str">
        <f t="shared" si="30"/>
        <v>expvhceqpmch</v>
      </c>
      <c r="I268" s="262" t="str">
        <f t="shared" si="31"/>
        <v>EandR1-</v>
      </c>
      <c r="J268" s="262" t="str">
        <f t="shared" si="32"/>
        <v>culhrt-expvhceqpmch</v>
      </c>
      <c r="K268" s="262" t="str">
        <f t="shared" si="33"/>
        <v>culhrt-</v>
      </c>
    </row>
    <row r="269" spans="1:11" x14ac:dyDescent="0.35">
      <c r="A269" s="267" t="s">
        <v>2669</v>
      </c>
      <c r="B269" s="362">
        <f t="shared" ca="1" si="27"/>
        <v>0</v>
      </c>
      <c r="C269" s="317"/>
      <c r="D269" s="317"/>
      <c r="E269" s="317"/>
      <c r="F269" s="262" t="str">
        <f t="shared" si="28"/>
        <v>EandR1</v>
      </c>
      <c r="G269" s="262" t="str">
        <f t="shared" si="29"/>
        <v>culspr</v>
      </c>
      <c r="H269" s="262" t="str">
        <f t="shared" si="30"/>
        <v>expvhceqpmch</v>
      </c>
      <c r="I269" s="262" t="str">
        <f t="shared" si="31"/>
        <v>EandR1-</v>
      </c>
      <c r="J269" s="262" t="str">
        <f t="shared" si="32"/>
        <v>culspr-expvhceqpmch</v>
      </c>
      <c r="K269" s="262" t="str">
        <f t="shared" si="33"/>
        <v>culspr-</v>
      </c>
    </row>
    <row r="270" spans="1:11" x14ac:dyDescent="0.35">
      <c r="A270" s="267" t="s">
        <v>2670</v>
      </c>
      <c r="B270" s="362">
        <f t="shared" ca="1" si="27"/>
        <v>0</v>
      </c>
      <c r="C270" s="317"/>
      <c r="D270" s="317"/>
      <c r="E270" s="317"/>
      <c r="F270" s="262" t="str">
        <f t="shared" si="28"/>
        <v>EandR1</v>
      </c>
      <c r="G270" s="262" t="str">
        <f t="shared" si="29"/>
        <v>culopn</v>
      </c>
      <c r="H270" s="262" t="str">
        <f t="shared" si="30"/>
        <v>expvhceqpmch</v>
      </c>
      <c r="I270" s="262" t="str">
        <f t="shared" si="31"/>
        <v>EandR1-</v>
      </c>
      <c r="J270" s="262" t="str">
        <f t="shared" si="32"/>
        <v>culopn-expvhceqpmch</v>
      </c>
      <c r="K270" s="262" t="str">
        <f t="shared" si="33"/>
        <v>culopn-</v>
      </c>
    </row>
    <row r="271" spans="1:11" x14ac:dyDescent="0.35">
      <c r="A271" s="267" t="s">
        <v>2671</v>
      </c>
      <c r="B271" s="362">
        <f t="shared" ca="1" si="27"/>
        <v>0</v>
      </c>
      <c r="C271" s="317"/>
      <c r="D271" s="317"/>
      <c r="E271" s="317"/>
      <c r="F271" s="262" t="str">
        <f t="shared" si="28"/>
        <v>EandR1</v>
      </c>
      <c r="G271" s="262" t="str">
        <f t="shared" si="29"/>
        <v>cultrs</v>
      </c>
      <c r="H271" s="262" t="str">
        <f t="shared" si="30"/>
        <v>expvhceqpmch</v>
      </c>
      <c r="I271" s="262" t="str">
        <f t="shared" si="31"/>
        <v>EandR1-</v>
      </c>
      <c r="J271" s="262" t="str">
        <f t="shared" si="32"/>
        <v>cultrs-expvhceqpmch</v>
      </c>
      <c r="K271" s="262" t="str">
        <f t="shared" si="33"/>
        <v>cultrs-</v>
      </c>
    </row>
    <row r="272" spans="1:11" x14ac:dyDescent="0.35">
      <c r="A272" s="267" t="s">
        <v>2672</v>
      </c>
      <c r="B272" s="362">
        <f t="shared" ca="1" si="27"/>
        <v>0</v>
      </c>
      <c r="C272" s="317"/>
      <c r="D272" s="317"/>
      <c r="E272" s="317"/>
      <c r="F272" s="262" t="str">
        <f t="shared" si="28"/>
        <v>EandR1</v>
      </c>
      <c r="G272" s="262" t="str">
        <f t="shared" si="29"/>
        <v>cullib</v>
      </c>
      <c r="H272" s="262" t="str">
        <f t="shared" si="30"/>
        <v>expvhceqpmch</v>
      </c>
      <c r="I272" s="262" t="str">
        <f t="shared" si="31"/>
        <v>EandR1-</v>
      </c>
      <c r="J272" s="262" t="str">
        <f t="shared" si="32"/>
        <v>cullib-expvhceqpmch</v>
      </c>
      <c r="K272" s="262" t="str">
        <f t="shared" si="33"/>
        <v>cullib-</v>
      </c>
    </row>
    <row r="273" spans="1:11" x14ac:dyDescent="0.35">
      <c r="A273" s="267" t="s">
        <v>2673</v>
      </c>
      <c r="B273" s="362">
        <f t="shared" ca="1" si="27"/>
        <v>0</v>
      </c>
      <c r="C273" s="317"/>
      <c r="D273" s="317"/>
      <c r="E273" s="317"/>
      <c r="F273" s="262" t="str">
        <f t="shared" si="28"/>
        <v>EandR1</v>
      </c>
      <c r="G273" s="262" t="str">
        <f t="shared" si="29"/>
        <v>cultot</v>
      </c>
      <c r="H273" s="262" t="str">
        <f t="shared" si="30"/>
        <v>expvhceqpmch</v>
      </c>
      <c r="I273" s="262" t="str">
        <f t="shared" si="31"/>
        <v>EandR1-</v>
      </c>
      <c r="J273" s="262" t="str">
        <f t="shared" si="32"/>
        <v>cultot-expvhceqpmch</v>
      </c>
      <c r="K273" s="262" t="str">
        <f t="shared" si="33"/>
        <v>cultot-</v>
      </c>
    </row>
    <row r="274" spans="1:11" x14ac:dyDescent="0.35">
      <c r="A274" s="267" t="s">
        <v>2674</v>
      </c>
      <c r="B274" s="362">
        <f t="shared" ca="1" si="27"/>
        <v>0</v>
      </c>
      <c r="C274" s="317"/>
      <c r="D274" s="317"/>
      <c r="E274" s="317"/>
      <c r="F274" s="262" t="str">
        <f t="shared" si="28"/>
        <v>EandR1</v>
      </c>
      <c r="G274" s="262" t="str">
        <f t="shared" si="29"/>
        <v>envcmt</v>
      </c>
      <c r="H274" s="262" t="str">
        <f t="shared" si="30"/>
        <v>expvhceqpmch</v>
      </c>
      <c r="I274" s="262" t="str">
        <f t="shared" si="31"/>
        <v>EandR1-</v>
      </c>
      <c r="J274" s="262" t="str">
        <f t="shared" si="32"/>
        <v>envcmt-expvhceqpmch</v>
      </c>
      <c r="K274" s="262" t="str">
        <f t="shared" si="33"/>
        <v>envcmt-</v>
      </c>
    </row>
    <row r="275" spans="1:11" x14ac:dyDescent="0.35">
      <c r="A275" s="267" t="s">
        <v>2675</v>
      </c>
      <c r="B275" s="362">
        <f t="shared" ca="1" si="27"/>
        <v>0</v>
      </c>
      <c r="C275" s="317"/>
      <c r="D275" s="317"/>
      <c r="E275" s="317"/>
      <c r="F275" s="262" t="str">
        <f t="shared" si="28"/>
        <v>EandR1</v>
      </c>
      <c r="G275" s="262" t="str">
        <f t="shared" si="29"/>
        <v>envcst</v>
      </c>
      <c r="H275" s="262" t="str">
        <f t="shared" si="30"/>
        <v>expvhceqpmch</v>
      </c>
      <c r="I275" s="262" t="str">
        <f t="shared" si="31"/>
        <v>EandR1-</v>
      </c>
      <c r="J275" s="262" t="str">
        <f t="shared" si="32"/>
        <v>envcst-expvhceqpmch</v>
      </c>
      <c r="K275" s="262" t="str">
        <f t="shared" si="33"/>
        <v>envcst-</v>
      </c>
    </row>
    <row r="276" spans="1:11" x14ac:dyDescent="0.35">
      <c r="A276" s="267" t="s">
        <v>2676</v>
      </c>
      <c r="B276" s="362">
        <f t="shared" ca="1" si="27"/>
        <v>0</v>
      </c>
      <c r="C276" s="317"/>
      <c r="D276" s="317"/>
      <c r="E276" s="317"/>
      <c r="F276" s="262" t="str">
        <f t="shared" si="28"/>
        <v>EandR1</v>
      </c>
      <c r="G276" s="262" t="str">
        <f t="shared" si="29"/>
        <v>envcmm</v>
      </c>
      <c r="H276" s="262" t="str">
        <f t="shared" si="30"/>
        <v>expvhceqpmch</v>
      </c>
      <c r="I276" s="262" t="str">
        <f t="shared" si="31"/>
        <v>EandR1-</v>
      </c>
      <c r="J276" s="262" t="str">
        <f t="shared" si="32"/>
        <v>envcmm-expvhceqpmch</v>
      </c>
      <c r="K276" s="262" t="str">
        <f t="shared" si="33"/>
        <v>envcmm-</v>
      </c>
    </row>
    <row r="277" spans="1:11" x14ac:dyDescent="0.35">
      <c r="A277" s="267" t="s">
        <v>2677</v>
      </c>
      <c r="B277" s="362">
        <f t="shared" ca="1" si="27"/>
        <v>0</v>
      </c>
      <c r="C277" s="317"/>
      <c r="D277" s="317"/>
      <c r="E277" s="317"/>
      <c r="F277" s="262" t="str">
        <f t="shared" si="28"/>
        <v>EandR1</v>
      </c>
      <c r="G277" s="262" t="str">
        <f t="shared" si="29"/>
        <v>envflddrn</v>
      </c>
      <c r="H277" s="262" t="str">
        <f t="shared" si="30"/>
        <v>expvhceqpmch</v>
      </c>
      <c r="I277" s="262" t="str">
        <f t="shared" si="31"/>
        <v>EandR1-</v>
      </c>
      <c r="J277" s="262" t="str">
        <f t="shared" si="32"/>
        <v>envflddrn-expvhceqpmch</v>
      </c>
      <c r="K277" s="262" t="str">
        <f t="shared" si="33"/>
        <v>envflddrn-</v>
      </c>
    </row>
    <row r="278" spans="1:11" x14ac:dyDescent="0.35">
      <c r="A278" s="267" t="s">
        <v>2678</v>
      </c>
      <c r="B278" s="362">
        <f t="shared" ca="1" si="27"/>
        <v>0</v>
      </c>
      <c r="C278" s="317"/>
      <c r="D278" s="317"/>
      <c r="E278" s="317"/>
      <c r="F278" s="262" t="str">
        <f t="shared" si="28"/>
        <v>EandR1</v>
      </c>
      <c r="G278" s="262" t="str">
        <f t="shared" si="29"/>
        <v>envagr</v>
      </c>
      <c r="H278" s="262" t="str">
        <f t="shared" si="30"/>
        <v>expvhceqpmch</v>
      </c>
      <c r="I278" s="262" t="str">
        <f t="shared" si="31"/>
        <v>EandR1-</v>
      </c>
      <c r="J278" s="262" t="str">
        <f t="shared" si="32"/>
        <v>envagr-expvhceqpmch</v>
      </c>
      <c r="K278" s="262" t="str">
        <f t="shared" si="33"/>
        <v>envagr-</v>
      </c>
    </row>
    <row r="279" spans="1:11" x14ac:dyDescent="0.35">
      <c r="A279" s="267" t="s">
        <v>2679</v>
      </c>
      <c r="B279" s="362">
        <f t="shared" ca="1" si="27"/>
        <v>0</v>
      </c>
      <c r="C279" s="317"/>
      <c r="D279" s="317"/>
      <c r="E279" s="317"/>
      <c r="F279" s="262" t="str">
        <f t="shared" si="28"/>
        <v>EandR1</v>
      </c>
      <c r="G279" s="262" t="str">
        <f t="shared" si="29"/>
        <v>envrglenv</v>
      </c>
      <c r="H279" s="262" t="str">
        <f t="shared" si="30"/>
        <v>expvhceqpmch</v>
      </c>
      <c r="I279" s="262" t="str">
        <f t="shared" si="31"/>
        <v>EandR1-</v>
      </c>
      <c r="J279" s="262" t="str">
        <f t="shared" si="32"/>
        <v>envrglenv-expvhceqpmch</v>
      </c>
      <c r="K279" s="262" t="str">
        <f t="shared" si="33"/>
        <v>envrglenv-</v>
      </c>
    </row>
    <row r="280" spans="1:11" x14ac:dyDescent="0.35">
      <c r="A280" s="267" t="s">
        <v>2680</v>
      </c>
      <c r="B280" s="362">
        <f t="shared" ca="1" si="27"/>
        <v>0</v>
      </c>
      <c r="C280" s="317"/>
      <c r="D280" s="317"/>
      <c r="E280" s="317"/>
      <c r="F280" s="262" t="str">
        <f t="shared" si="28"/>
        <v>EandR1</v>
      </c>
      <c r="G280" s="262" t="str">
        <f t="shared" si="29"/>
        <v>envrgltrd</v>
      </c>
      <c r="H280" s="262" t="str">
        <f t="shared" si="30"/>
        <v>expvhceqpmch</v>
      </c>
      <c r="I280" s="262" t="str">
        <f t="shared" si="31"/>
        <v>EandR1-</v>
      </c>
      <c r="J280" s="262" t="str">
        <f t="shared" si="32"/>
        <v>envrgltrd-expvhceqpmch</v>
      </c>
      <c r="K280" s="262" t="str">
        <f t="shared" si="33"/>
        <v>envrgltrd-</v>
      </c>
    </row>
    <row r="281" spans="1:11" x14ac:dyDescent="0.35">
      <c r="A281" s="267" t="s">
        <v>2681</v>
      </c>
      <c r="B281" s="362">
        <f t="shared" ca="1" si="27"/>
        <v>0</v>
      </c>
      <c r="C281" s="317"/>
      <c r="D281" s="317"/>
      <c r="E281" s="317"/>
      <c r="F281" s="262" t="str">
        <f t="shared" si="28"/>
        <v>EandR1</v>
      </c>
      <c r="G281" s="262" t="str">
        <f t="shared" si="29"/>
        <v>envstr</v>
      </c>
      <c r="H281" s="262" t="str">
        <f t="shared" si="30"/>
        <v>expvhceqpmch</v>
      </c>
      <c r="I281" s="262" t="str">
        <f t="shared" si="31"/>
        <v>EandR1-</v>
      </c>
      <c r="J281" s="262" t="str">
        <f t="shared" si="32"/>
        <v>envstr-expvhceqpmch</v>
      </c>
      <c r="K281" s="262" t="str">
        <f t="shared" si="33"/>
        <v>envstr-</v>
      </c>
    </row>
    <row r="282" spans="1:11" x14ac:dyDescent="0.35">
      <c r="A282" s="267" t="s">
        <v>2682</v>
      </c>
      <c r="B282" s="362">
        <f t="shared" ca="1" si="27"/>
        <v>0</v>
      </c>
      <c r="C282" s="317"/>
      <c r="D282" s="317"/>
      <c r="E282" s="317"/>
      <c r="F282" s="262" t="str">
        <f t="shared" si="28"/>
        <v>EandR1</v>
      </c>
      <c r="G282" s="262" t="str">
        <f t="shared" si="29"/>
        <v>envcll</v>
      </c>
      <c r="H282" s="262" t="str">
        <f t="shared" si="30"/>
        <v>expvhceqpmch</v>
      </c>
      <c r="I282" s="262" t="str">
        <f t="shared" si="31"/>
        <v>EandR1-</v>
      </c>
      <c r="J282" s="262" t="str">
        <f t="shared" si="32"/>
        <v>envcll-expvhceqpmch</v>
      </c>
      <c r="K282" s="262" t="str">
        <f t="shared" si="33"/>
        <v>envcll-</v>
      </c>
    </row>
    <row r="283" spans="1:11" x14ac:dyDescent="0.35">
      <c r="A283" s="267" t="s">
        <v>2683</v>
      </c>
      <c r="B283" s="362">
        <f t="shared" ca="1" si="27"/>
        <v>0</v>
      </c>
      <c r="C283" s="317"/>
      <c r="D283" s="317"/>
      <c r="E283" s="317"/>
      <c r="F283" s="262" t="str">
        <f t="shared" si="28"/>
        <v>EandR1</v>
      </c>
      <c r="G283" s="262" t="str">
        <f t="shared" si="29"/>
        <v>envdsp</v>
      </c>
      <c r="H283" s="262" t="str">
        <f t="shared" si="30"/>
        <v>expvhceqpmch</v>
      </c>
      <c r="I283" s="262" t="str">
        <f t="shared" si="31"/>
        <v>EandR1-</v>
      </c>
      <c r="J283" s="262" t="str">
        <f t="shared" si="32"/>
        <v>envdsp-expvhceqpmch</v>
      </c>
      <c r="K283" s="262" t="str">
        <f t="shared" si="33"/>
        <v>envdsp-</v>
      </c>
    </row>
    <row r="284" spans="1:11" x14ac:dyDescent="0.35">
      <c r="A284" s="267" t="s">
        <v>2684</v>
      </c>
      <c r="B284" s="362">
        <f t="shared" ca="1" si="27"/>
        <v>0</v>
      </c>
      <c r="C284" s="317"/>
      <c r="D284" s="317"/>
      <c r="E284" s="317"/>
      <c r="F284" s="262" t="str">
        <f t="shared" si="28"/>
        <v>EandR1</v>
      </c>
      <c r="G284" s="262" t="str">
        <f t="shared" si="29"/>
        <v>envtrd</v>
      </c>
      <c r="H284" s="262" t="str">
        <f t="shared" si="30"/>
        <v>expvhceqpmch</v>
      </c>
      <c r="I284" s="262" t="str">
        <f t="shared" si="31"/>
        <v>EandR1-</v>
      </c>
      <c r="J284" s="262" t="str">
        <f t="shared" si="32"/>
        <v>envtrd-expvhceqpmch</v>
      </c>
      <c r="K284" s="262" t="str">
        <f t="shared" si="33"/>
        <v>envtrd-</v>
      </c>
    </row>
    <row r="285" spans="1:11" x14ac:dyDescent="0.35">
      <c r="A285" s="267" t="s">
        <v>2685</v>
      </c>
      <c r="B285" s="362">
        <f t="shared" ca="1" si="27"/>
        <v>0</v>
      </c>
      <c r="C285" s="317"/>
      <c r="D285" s="317"/>
      <c r="E285" s="317"/>
      <c r="F285" s="262" t="str">
        <f t="shared" si="28"/>
        <v>EandR1</v>
      </c>
      <c r="G285" s="262" t="str">
        <f t="shared" si="29"/>
        <v>envrcy</v>
      </c>
      <c r="H285" s="262" t="str">
        <f t="shared" si="30"/>
        <v>expvhceqpmch</v>
      </c>
      <c r="I285" s="262" t="str">
        <f t="shared" si="31"/>
        <v>EandR1-</v>
      </c>
      <c r="J285" s="262" t="str">
        <f t="shared" si="32"/>
        <v>envrcy-expvhceqpmch</v>
      </c>
      <c r="K285" s="262" t="str">
        <f t="shared" si="33"/>
        <v>envrcy-</v>
      </c>
    </row>
    <row r="286" spans="1:11" x14ac:dyDescent="0.35">
      <c r="A286" s="267" t="s">
        <v>2686</v>
      </c>
      <c r="B286" s="362">
        <f t="shared" ca="1" si="27"/>
        <v>0</v>
      </c>
      <c r="C286" s="317"/>
      <c r="D286" s="317"/>
      <c r="E286" s="317"/>
      <c r="F286" s="262" t="str">
        <f t="shared" si="28"/>
        <v>EandR1</v>
      </c>
      <c r="G286" s="262" t="str">
        <f t="shared" si="29"/>
        <v>envmin</v>
      </c>
      <c r="H286" s="262" t="str">
        <f t="shared" si="30"/>
        <v>expvhceqpmch</v>
      </c>
      <c r="I286" s="262" t="str">
        <f t="shared" si="31"/>
        <v>EandR1-</v>
      </c>
      <c r="J286" s="262" t="str">
        <f t="shared" si="32"/>
        <v>envmin-expvhceqpmch</v>
      </c>
      <c r="K286" s="262" t="str">
        <f t="shared" si="33"/>
        <v>envmin-</v>
      </c>
    </row>
    <row r="287" spans="1:11" x14ac:dyDescent="0.35">
      <c r="A287" s="267" t="s">
        <v>2687</v>
      </c>
      <c r="B287" s="362">
        <f t="shared" ca="1" si="27"/>
        <v>0</v>
      </c>
      <c r="C287" s="317"/>
      <c r="D287" s="317"/>
      <c r="E287" s="317"/>
      <c r="F287" s="262" t="str">
        <f t="shared" si="28"/>
        <v>EandR1</v>
      </c>
      <c r="G287" s="262" t="str">
        <f t="shared" si="29"/>
        <v>envclm</v>
      </c>
      <c r="H287" s="262" t="str">
        <f t="shared" si="30"/>
        <v>expvhceqpmch</v>
      </c>
      <c r="I287" s="262" t="str">
        <f t="shared" si="31"/>
        <v>EandR1-</v>
      </c>
      <c r="J287" s="262" t="str">
        <f t="shared" si="32"/>
        <v>envclm-expvhceqpmch</v>
      </c>
      <c r="K287" s="262" t="str">
        <f t="shared" si="33"/>
        <v>envclm-</v>
      </c>
    </row>
    <row r="288" spans="1:11" x14ac:dyDescent="0.35">
      <c r="A288" s="267" t="s">
        <v>2688</v>
      </c>
      <c r="B288" s="362">
        <f t="shared" ca="1" si="27"/>
        <v>0</v>
      </c>
      <c r="C288" s="317"/>
      <c r="D288" s="317"/>
      <c r="E288" s="317"/>
      <c r="F288" s="262" t="str">
        <f t="shared" si="28"/>
        <v>EandR1</v>
      </c>
      <c r="G288" s="262" t="str">
        <f t="shared" si="29"/>
        <v>envtot</v>
      </c>
      <c r="H288" s="262" t="str">
        <f t="shared" si="30"/>
        <v>expvhceqpmch</v>
      </c>
      <c r="I288" s="262" t="str">
        <f t="shared" si="31"/>
        <v>EandR1-</v>
      </c>
      <c r="J288" s="262" t="str">
        <f t="shared" si="32"/>
        <v>envtot-expvhceqpmch</v>
      </c>
      <c r="K288" s="262" t="str">
        <f t="shared" si="33"/>
        <v>envtot-</v>
      </c>
    </row>
    <row r="289" spans="1:11" x14ac:dyDescent="0.35">
      <c r="A289" s="267" t="s">
        <v>2689</v>
      </c>
      <c r="B289" s="362">
        <f t="shared" ca="1" si="27"/>
        <v>0</v>
      </c>
      <c r="C289" s="317"/>
      <c r="D289" s="317"/>
      <c r="E289" s="317"/>
      <c r="F289" s="262" t="str">
        <f t="shared" si="28"/>
        <v>EandR1</v>
      </c>
      <c r="G289" s="262" t="str">
        <f t="shared" si="29"/>
        <v>plantot</v>
      </c>
      <c r="H289" s="262" t="str">
        <f t="shared" si="30"/>
        <v>expvhceqpmch</v>
      </c>
      <c r="I289" s="262" t="str">
        <f t="shared" si="31"/>
        <v>EandR1-</v>
      </c>
      <c r="J289" s="262" t="str">
        <f t="shared" si="32"/>
        <v>plantot-expvhceqpmch</v>
      </c>
      <c r="K289" s="262" t="str">
        <f t="shared" si="33"/>
        <v>plantot-</v>
      </c>
    </row>
    <row r="290" spans="1:11" x14ac:dyDescent="0.35">
      <c r="A290" s="267" t="s">
        <v>2690</v>
      </c>
      <c r="B290" s="362">
        <f t="shared" ca="1" si="27"/>
        <v>0</v>
      </c>
      <c r="C290" s="317"/>
      <c r="D290" s="317"/>
      <c r="E290" s="317"/>
      <c r="F290" s="262" t="str">
        <f t="shared" si="28"/>
        <v>EandR1</v>
      </c>
      <c r="G290" s="262" t="str">
        <f t="shared" si="29"/>
        <v>digtot</v>
      </c>
      <c r="H290" s="262" t="str">
        <f t="shared" ref="H290" si="38">SUBSTITUTE(J290,K290,"")</f>
        <v>expvhceqpmch</v>
      </c>
      <c r="I290" s="262" t="str">
        <f t="shared" ref="I290" si="39">LEFT(A290,SEARCH("-",A290))</f>
        <v>EandR1-</v>
      </c>
      <c r="J290" s="262" t="str">
        <f t="shared" ref="J290" si="40">SUBSTITUTE(A290,I290,"")</f>
        <v>digtot-expvhceqpmch</v>
      </c>
      <c r="K290" s="262" t="str">
        <f t="shared" ref="K290" si="41">LEFT(J290,SEARCH("-",J290))</f>
        <v>digtot-</v>
      </c>
    </row>
    <row r="291" spans="1:11" x14ac:dyDescent="0.35">
      <c r="A291" s="267" t="s">
        <v>2691</v>
      </c>
      <c r="B291" s="362">
        <f t="shared" ca="1" si="27"/>
        <v>0</v>
      </c>
      <c r="C291" s="317"/>
      <c r="D291" s="317"/>
      <c r="E291" s="317"/>
      <c r="F291" s="262" t="str">
        <f t="shared" si="28"/>
        <v>EandR1</v>
      </c>
      <c r="G291" s="262" t="str">
        <f t="shared" si="29"/>
        <v>poltot</v>
      </c>
      <c r="H291" s="262" t="str">
        <f t="shared" si="30"/>
        <v>expvhceqpmch</v>
      </c>
      <c r="I291" s="262" t="str">
        <f t="shared" si="31"/>
        <v>EandR1-</v>
      </c>
      <c r="J291" s="262" t="str">
        <f t="shared" si="32"/>
        <v>poltot-expvhceqpmch</v>
      </c>
      <c r="K291" s="262" t="str">
        <f t="shared" si="33"/>
        <v>poltot-</v>
      </c>
    </row>
    <row r="292" spans="1:11" x14ac:dyDescent="0.35">
      <c r="A292" s="267" t="s">
        <v>2692</v>
      </c>
      <c r="B292" s="362">
        <f t="shared" ref="B292:B356" ca="1" si="42">IFERROR(INDEX(INDIRECT(LEFT($A292,SEARCH("-",$A292,1)-1)&amp;"_data"),MATCH(MID($A292, SEARCH("-",$A292) + 1, SEARCH("-",$A292,SEARCH("-",$A292)+1) - SEARCH("-",$A292) - 1),INDIRECT(LEFT($A292,SEARCH("-",$A292,1)-1)&amp;"_rows"),0),MATCH(RIGHT($A292,LEN($A292) - SEARCH("-", $A292, SEARCH("-", $A292) + 1)),INDIRECT(LEFT($A292,SEARCH("-",$A292,1)-1)&amp;"_Header"),0)),0)</f>
        <v>0</v>
      </c>
      <c r="C292" s="317"/>
      <c r="D292" s="317"/>
      <c r="E292" s="317"/>
      <c r="F292" s="262" t="str">
        <f t="shared" ref="F292:F356" si="43">LEFT(A292,SEARCH("-",A292)-1)</f>
        <v>EandR1</v>
      </c>
      <c r="G292" s="262" t="str">
        <f t="shared" ref="G292:G356" si="44">LEFT(J292,SEARCH("-",J292)-1)</f>
        <v>frstot</v>
      </c>
      <c r="H292" s="262" t="str">
        <f t="shared" ref="H292:H356" si="45">SUBSTITUTE(J292,K292,"")</f>
        <v>expvhceqpmch</v>
      </c>
      <c r="I292" s="262" t="str">
        <f t="shared" ref="I292:I356" si="46">LEFT(A292,SEARCH("-",A292))</f>
        <v>EandR1-</v>
      </c>
      <c r="J292" s="262" t="str">
        <f t="shared" ref="J292:J356" si="47">SUBSTITUTE(A292,I292,"")</f>
        <v>frstot-expvhceqpmch</v>
      </c>
      <c r="K292" s="262" t="str">
        <f t="shared" ref="K292:K356" si="48">LEFT(J292,SEARCH("-",J292))</f>
        <v>frstot-</v>
      </c>
    </row>
    <row r="293" spans="1:11" x14ac:dyDescent="0.35">
      <c r="A293" s="267" t="s">
        <v>2693</v>
      </c>
      <c r="B293" s="362">
        <f t="shared" ca="1" si="42"/>
        <v>0</v>
      </c>
      <c r="C293" s="317"/>
      <c r="D293" s="317"/>
      <c r="E293" s="317"/>
      <c r="F293" s="262" t="str">
        <f t="shared" si="43"/>
        <v>EandR1</v>
      </c>
      <c r="G293" s="262" t="str">
        <f t="shared" si="44"/>
        <v>centot</v>
      </c>
      <c r="H293" s="262" t="str">
        <f t="shared" si="45"/>
        <v>expvhceqpmch</v>
      </c>
      <c r="I293" s="262" t="str">
        <f t="shared" si="46"/>
        <v>EandR1-</v>
      </c>
      <c r="J293" s="262" t="str">
        <f t="shared" si="47"/>
        <v>centot-expvhceqpmch</v>
      </c>
      <c r="K293" s="262" t="str">
        <f t="shared" si="48"/>
        <v>centot-</v>
      </c>
    </row>
    <row r="294" spans="1:11" x14ac:dyDescent="0.35">
      <c r="A294" s="267" t="s">
        <v>2694</v>
      </c>
      <c r="B294" s="362">
        <f t="shared" ca="1" si="42"/>
        <v>0</v>
      </c>
      <c r="C294" s="317"/>
      <c r="D294" s="317"/>
      <c r="E294" s="317"/>
      <c r="F294" s="262" t="str">
        <f t="shared" si="43"/>
        <v>EandR1</v>
      </c>
      <c r="G294" s="262" t="str">
        <f t="shared" si="44"/>
        <v>tradcomhous</v>
      </c>
      <c r="H294" s="262" t="str">
        <f t="shared" si="45"/>
        <v>expvhceqpmch</v>
      </c>
      <c r="I294" s="262" t="str">
        <f t="shared" si="46"/>
        <v>EandR1-</v>
      </c>
      <c r="J294" s="262" t="str">
        <f t="shared" si="47"/>
        <v>tradcomhous-expvhceqpmch</v>
      </c>
      <c r="K294" s="262" t="str">
        <f t="shared" si="48"/>
        <v>tradcomhous-</v>
      </c>
    </row>
    <row r="295" spans="1:11" x14ac:dyDescent="0.35">
      <c r="A295" s="267" t="s">
        <v>2695</v>
      </c>
      <c r="B295" s="362">
        <f t="shared" ca="1" si="42"/>
        <v>0</v>
      </c>
      <c r="C295" s="317"/>
      <c r="D295" s="317"/>
      <c r="E295" s="317"/>
      <c r="F295" s="262" t="str">
        <f t="shared" si="43"/>
        <v>EandR1</v>
      </c>
      <c r="G295" s="262" t="str">
        <f t="shared" si="44"/>
        <v>tradcomreal</v>
      </c>
      <c r="H295" s="262" t="str">
        <f t="shared" si="45"/>
        <v>expvhceqpmch</v>
      </c>
      <c r="I295" s="262" t="str">
        <f t="shared" si="46"/>
        <v>EandR1-</v>
      </c>
      <c r="J295" s="262" t="str">
        <f t="shared" si="47"/>
        <v>tradcomreal-expvhceqpmch</v>
      </c>
      <c r="K295" s="262" t="str">
        <f t="shared" si="48"/>
        <v>tradcomreal-</v>
      </c>
    </row>
    <row r="296" spans="1:11" x14ac:dyDescent="0.35">
      <c r="A296" s="267" t="s">
        <v>2696</v>
      </c>
      <c r="B296" s="362">
        <f t="shared" ca="1" si="42"/>
        <v>0</v>
      </c>
      <c r="C296" s="317"/>
      <c r="D296" s="317"/>
      <c r="E296" s="317"/>
      <c r="F296" s="262" t="str">
        <f t="shared" si="43"/>
        <v>EandR1</v>
      </c>
      <c r="G296" s="262" t="str">
        <f t="shared" si="44"/>
        <v>tradcomfin</v>
      </c>
      <c r="H296" s="262" t="str">
        <f t="shared" si="45"/>
        <v>expvhceqpmch</v>
      </c>
      <c r="I296" s="262" t="str">
        <f t="shared" si="46"/>
        <v>EandR1-</v>
      </c>
      <c r="J296" s="262" t="str">
        <f t="shared" si="47"/>
        <v>tradcomfin-expvhceqpmch</v>
      </c>
      <c r="K296" s="262" t="str">
        <f t="shared" si="48"/>
        <v>tradcomfin-</v>
      </c>
    </row>
    <row r="297" spans="1:11" x14ac:dyDescent="0.35">
      <c r="A297" s="267" t="s">
        <v>2697</v>
      </c>
      <c r="B297" s="362">
        <f t="shared" ca="1" si="42"/>
        <v>0</v>
      </c>
      <c r="C297" s="317"/>
      <c r="D297" s="317"/>
      <c r="E297" s="317"/>
      <c r="F297" s="262" t="str">
        <f t="shared" si="43"/>
        <v>EandR1</v>
      </c>
      <c r="G297" s="262" t="str">
        <f t="shared" si="44"/>
        <v>tradcomenr</v>
      </c>
      <c r="H297" s="262" t="str">
        <f t="shared" si="45"/>
        <v>expvhceqpmch</v>
      </c>
      <c r="I297" s="262" t="str">
        <f t="shared" si="46"/>
        <v>EandR1-</v>
      </c>
      <c r="J297" s="262" t="str">
        <f t="shared" si="47"/>
        <v>tradcomenr-expvhceqpmch</v>
      </c>
      <c r="K297" s="262" t="str">
        <f t="shared" si="48"/>
        <v>tradcomenr-</v>
      </c>
    </row>
    <row r="298" spans="1:11" x14ac:dyDescent="0.35">
      <c r="A298" s="267" t="s">
        <v>2698</v>
      </c>
      <c r="B298" s="362">
        <f t="shared" ca="1" si="42"/>
        <v>0</v>
      </c>
      <c r="C298" s="317"/>
      <c r="D298" s="317"/>
      <c r="E298" s="317"/>
      <c r="F298" s="262" t="str">
        <f t="shared" si="43"/>
        <v>EandR1</v>
      </c>
      <c r="G298" s="262" t="str">
        <f t="shared" si="44"/>
        <v>tradcomwtr</v>
      </c>
      <c r="H298" s="262" t="str">
        <f t="shared" si="45"/>
        <v>expvhceqpmch</v>
      </c>
      <c r="I298" s="262" t="str">
        <f t="shared" si="46"/>
        <v>EandR1-</v>
      </c>
      <c r="J298" s="262" t="str">
        <f t="shared" si="47"/>
        <v>tradcomwtr-expvhceqpmch</v>
      </c>
      <c r="K298" s="262" t="str">
        <f t="shared" si="48"/>
        <v>tradcomwtr-</v>
      </c>
    </row>
    <row r="299" spans="1:11" x14ac:dyDescent="0.35">
      <c r="A299" s="267" t="s">
        <v>2699</v>
      </c>
      <c r="B299" s="362">
        <f t="shared" ca="1" si="42"/>
        <v>0</v>
      </c>
      <c r="C299" s="317"/>
      <c r="D299" s="317"/>
      <c r="E299" s="317"/>
      <c r="F299" s="262" t="str">
        <f t="shared" si="43"/>
        <v>EandR1</v>
      </c>
      <c r="G299" s="262" t="str">
        <f t="shared" si="44"/>
        <v>tradcomhsp</v>
      </c>
      <c r="H299" s="262" t="str">
        <f t="shared" si="45"/>
        <v>expvhceqpmch</v>
      </c>
      <c r="I299" s="262" t="str">
        <f t="shared" si="46"/>
        <v>EandR1-</v>
      </c>
      <c r="J299" s="262" t="str">
        <f t="shared" si="47"/>
        <v>tradcomhsp-expvhceqpmch</v>
      </c>
      <c r="K299" s="262" t="str">
        <f t="shared" si="48"/>
        <v>tradcomhsp-</v>
      </c>
    </row>
    <row r="300" spans="1:11" x14ac:dyDescent="0.35">
      <c r="A300" s="267" t="s">
        <v>2700</v>
      </c>
      <c r="B300" s="362">
        <f t="shared" ca="1" si="42"/>
        <v>0</v>
      </c>
      <c r="C300" s="317"/>
      <c r="D300" s="317"/>
      <c r="E300" s="317"/>
      <c r="F300" s="262" t="str">
        <f t="shared" si="43"/>
        <v>EandR1</v>
      </c>
      <c r="G300" s="262" t="str">
        <f t="shared" si="44"/>
        <v>tradcomoth</v>
      </c>
      <c r="H300" s="262" t="str">
        <f t="shared" si="45"/>
        <v>expvhceqpmch</v>
      </c>
      <c r="I300" s="262" t="str">
        <f t="shared" si="46"/>
        <v>EandR1-</v>
      </c>
      <c r="J300" s="262" t="str">
        <f t="shared" si="47"/>
        <v>tradcomoth-expvhceqpmch</v>
      </c>
      <c r="K300" s="262" t="str">
        <f t="shared" si="48"/>
        <v>tradcomoth-</v>
      </c>
    </row>
    <row r="301" spans="1:11" x14ac:dyDescent="0.35">
      <c r="A301" s="267" t="s">
        <v>2701</v>
      </c>
      <c r="B301" s="362">
        <f t="shared" ca="1" si="42"/>
        <v>0</v>
      </c>
      <c r="C301" s="317"/>
      <c r="D301" s="317"/>
      <c r="E301" s="317"/>
      <c r="F301" s="262" t="str">
        <f t="shared" si="43"/>
        <v>EandR1</v>
      </c>
      <c r="G301" s="262" t="str">
        <f t="shared" si="44"/>
        <v>tradcomtot</v>
      </c>
      <c r="H301" s="262" t="str">
        <f t="shared" si="45"/>
        <v>expvhceqpmch</v>
      </c>
      <c r="I301" s="262" t="str">
        <f t="shared" si="46"/>
        <v>EandR1-</v>
      </c>
      <c r="J301" s="262" t="str">
        <f t="shared" si="47"/>
        <v>tradcomtot-expvhceqpmch</v>
      </c>
      <c r="K301" s="262" t="str">
        <f t="shared" si="48"/>
        <v>tradcomtot-</v>
      </c>
    </row>
    <row r="302" spans="1:11" x14ac:dyDescent="0.35">
      <c r="A302" s="267" t="s">
        <v>2702</v>
      </c>
      <c r="B302" s="362">
        <f t="shared" ca="1" si="42"/>
        <v>0</v>
      </c>
      <c r="C302" s="317"/>
      <c r="D302" s="317"/>
      <c r="E302" s="317"/>
      <c r="F302" s="262" t="str">
        <f t="shared" si="43"/>
        <v>EandR1</v>
      </c>
      <c r="G302" s="262" t="str">
        <f t="shared" si="44"/>
        <v>tradoth</v>
      </c>
      <c r="H302" s="262" t="str">
        <f t="shared" si="45"/>
        <v>expvhceqpmch</v>
      </c>
      <c r="I302" s="262" t="str">
        <f t="shared" si="46"/>
        <v>EandR1-</v>
      </c>
      <c r="J302" s="262" t="str">
        <f t="shared" si="47"/>
        <v>tradoth-expvhceqpmch</v>
      </c>
      <c r="K302" s="262" t="str">
        <f t="shared" si="48"/>
        <v>tradoth-</v>
      </c>
    </row>
    <row r="303" spans="1:11" x14ac:dyDescent="0.35">
      <c r="A303" s="267" t="s">
        <v>2703</v>
      </c>
      <c r="B303" s="362">
        <f t="shared" ca="1" si="42"/>
        <v>0</v>
      </c>
      <c r="C303" s="317"/>
      <c r="D303" s="317"/>
      <c r="E303" s="317"/>
      <c r="F303" s="262" t="str">
        <f t="shared" si="43"/>
        <v>EandR1</v>
      </c>
      <c r="G303" s="262" t="str">
        <f t="shared" si="44"/>
        <v>tradtot</v>
      </c>
      <c r="H303" s="262" t="str">
        <f t="shared" si="45"/>
        <v>expvhceqpmch</v>
      </c>
      <c r="I303" s="262" t="str">
        <f t="shared" si="46"/>
        <v>EandR1-</v>
      </c>
      <c r="J303" s="262" t="str">
        <f t="shared" si="47"/>
        <v>tradtot-expvhceqpmch</v>
      </c>
      <c r="K303" s="262" t="str">
        <f t="shared" si="48"/>
        <v>tradtot-</v>
      </c>
    </row>
    <row r="304" spans="1:11" x14ac:dyDescent="0.35">
      <c r="A304" s="267" t="s">
        <v>2704</v>
      </c>
      <c r="B304" s="362">
        <f t="shared" ca="1" si="42"/>
        <v>0</v>
      </c>
      <c r="C304" s="317"/>
      <c r="D304" s="317"/>
      <c r="E304" s="317"/>
      <c r="F304" s="262" t="str">
        <f t="shared" si="43"/>
        <v>EandR1</v>
      </c>
      <c r="G304" s="262" t="str">
        <f t="shared" si="44"/>
        <v>alltot</v>
      </c>
      <c r="H304" s="262" t="str">
        <f t="shared" si="45"/>
        <v>expvhceqpmch</v>
      </c>
      <c r="I304" s="262" t="str">
        <f t="shared" si="46"/>
        <v>EandR1-</v>
      </c>
      <c r="J304" s="262" t="str">
        <f t="shared" si="47"/>
        <v>alltot-expvhceqpmch</v>
      </c>
      <c r="K304" s="262" t="str">
        <f t="shared" si="48"/>
        <v>alltot-</v>
      </c>
    </row>
    <row r="305" spans="1:11" x14ac:dyDescent="0.35">
      <c r="A305" s="267" t="s">
        <v>2705</v>
      </c>
      <c r="B305" s="362">
        <f t="shared" ca="1" si="42"/>
        <v>0</v>
      </c>
      <c r="C305" s="317"/>
      <c r="D305" s="317"/>
      <c r="E305" s="317"/>
      <c r="F305" s="262" t="str">
        <f t="shared" si="43"/>
        <v>EandR1</v>
      </c>
      <c r="G305" s="262" t="str">
        <f t="shared" si="44"/>
        <v>eduerlprm</v>
      </c>
      <c r="H305" s="262" t="str">
        <f t="shared" si="45"/>
        <v>expint</v>
      </c>
      <c r="I305" s="262" t="str">
        <f t="shared" si="46"/>
        <v>EandR1-</v>
      </c>
      <c r="J305" s="262" t="str">
        <f t="shared" si="47"/>
        <v>eduerlprm-expint</v>
      </c>
      <c r="K305" s="262" t="str">
        <f t="shared" si="48"/>
        <v>eduerlprm-</v>
      </c>
    </row>
    <row r="306" spans="1:11" x14ac:dyDescent="0.35">
      <c r="A306" s="267" t="s">
        <v>2706</v>
      </c>
      <c r="B306" s="362">
        <f t="shared" ca="1" si="42"/>
        <v>0</v>
      </c>
      <c r="C306" s="317"/>
      <c r="D306" s="317"/>
      <c r="E306" s="317"/>
      <c r="F306" s="262" t="str">
        <f t="shared" si="43"/>
        <v>EandR1</v>
      </c>
      <c r="G306" s="262" t="str">
        <f t="shared" si="44"/>
        <v>eduscn</v>
      </c>
      <c r="H306" s="262" t="str">
        <f t="shared" si="45"/>
        <v>expint</v>
      </c>
      <c r="I306" s="262" t="str">
        <f t="shared" si="46"/>
        <v>EandR1-</v>
      </c>
      <c r="J306" s="262" t="str">
        <f t="shared" si="47"/>
        <v>eduscn-expint</v>
      </c>
      <c r="K306" s="262" t="str">
        <f t="shared" si="48"/>
        <v>eduscn-</v>
      </c>
    </row>
    <row r="307" spans="1:11" x14ac:dyDescent="0.35">
      <c r="A307" s="267" t="s">
        <v>2707</v>
      </c>
      <c r="B307" s="362">
        <f t="shared" ca="1" si="42"/>
        <v>0</v>
      </c>
      <c r="C307" s="317"/>
      <c r="D307" s="317"/>
      <c r="E307" s="317"/>
      <c r="F307" s="262" t="str">
        <f t="shared" si="43"/>
        <v>EandR1</v>
      </c>
      <c r="G307" s="262" t="str">
        <f t="shared" si="44"/>
        <v>eduspc</v>
      </c>
      <c r="H307" s="262" t="str">
        <f t="shared" si="45"/>
        <v>expint</v>
      </c>
      <c r="I307" s="262" t="str">
        <f t="shared" si="46"/>
        <v>EandR1-</v>
      </c>
      <c r="J307" s="262" t="str">
        <f t="shared" si="47"/>
        <v>eduspc-expint</v>
      </c>
      <c r="K307" s="262" t="str">
        <f t="shared" si="48"/>
        <v>eduspc-</v>
      </c>
    </row>
    <row r="308" spans="1:11" x14ac:dyDescent="0.35">
      <c r="A308" s="267" t="s">
        <v>2708</v>
      </c>
      <c r="B308" s="362">
        <f t="shared" ca="1" si="42"/>
        <v>0</v>
      </c>
      <c r="C308" s="317"/>
      <c r="D308" s="317"/>
      <c r="E308" s="317"/>
      <c r="F308" s="262" t="str">
        <f t="shared" si="43"/>
        <v>EandR1</v>
      </c>
      <c r="G308" s="262" t="str">
        <f t="shared" si="44"/>
        <v>edupstoth</v>
      </c>
      <c r="H308" s="262" t="str">
        <f t="shared" si="45"/>
        <v>expint</v>
      </c>
      <c r="I308" s="262" t="str">
        <f t="shared" si="46"/>
        <v>EandR1-</v>
      </c>
      <c r="J308" s="262" t="str">
        <f t="shared" si="47"/>
        <v>edupstoth-expint</v>
      </c>
      <c r="K308" s="262" t="str">
        <f t="shared" si="48"/>
        <v>edupstoth-</v>
      </c>
    </row>
    <row r="309" spans="1:11" x14ac:dyDescent="0.35">
      <c r="A309" s="267" t="s">
        <v>2709</v>
      </c>
      <c r="B309" s="362">
        <f t="shared" ca="1" si="42"/>
        <v>0</v>
      </c>
      <c r="C309" s="317"/>
      <c r="D309" s="317"/>
      <c r="E309" s="317"/>
      <c r="F309" s="262" t="str">
        <f t="shared" si="43"/>
        <v>EandR1</v>
      </c>
      <c r="G309" s="262" t="str">
        <f t="shared" si="44"/>
        <v>edutot</v>
      </c>
      <c r="H309" s="262" t="str">
        <f t="shared" si="45"/>
        <v>expint</v>
      </c>
      <c r="I309" s="262" t="str">
        <f t="shared" si="46"/>
        <v>EandR1-</v>
      </c>
      <c r="J309" s="262" t="str">
        <f t="shared" si="47"/>
        <v>edutot-expint</v>
      </c>
      <c r="K309" s="262" t="str">
        <f t="shared" si="48"/>
        <v>edutot-</v>
      </c>
    </row>
    <row r="310" spans="1:11" x14ac:dyDescent="0.35">
      <c r="A310" s="267" t="s">
        <v>2710</v>
      </c>
      <c r="B310" s="362">
        <f t="shared" ca="1" si="42"/>
        <v>0</v>
      </c>
      <c r="C310" s="317"/>
      <c r="D310" s="317"/>
      <c r="E310" s="317"/>
      <c r="F310" s="262" t="str">
        <f t="shared" si="43"/>
        <v>EandR1</v>
      </c>
      <c r="G310" s="262" t="str">
        <f t="shared" si="44"/>
        <v>transrds</v>
      </c>
      <c r="H310" s="262" t="str">
        <f t="shared" si="45"/>
        <v>expint</v>
      </c>
      <c r="I310" s="262" t="str">
        <f t="shared" si="46"/>
        <v>EandR1-</v>
      </c>
      <c r="J310" s="262" t="str">
        <f t="shared" si="47"/>
        <v>transrds-expint</v>
      </c>
      <c r="K310" s="262" t="str">
        <f t="shared" si="48"/>
        <v>transrds-</v>
      </c>
    </row>
    <row r="311" spans="1:11" x14ac:dyDescent="0.35">
      <c r="A311" s="267" t="s">
        <v>2711</v>
      </c>
      <c r="B311" s="362">
        <f t="shared" ca="1" si="42"/>
        <v>0</v>
      </c>
      <c r="C311" s="317"/>
      <c r="D311" s="317"/>
      <c r="E311" s="317"/>
      <c r="F311" s="262" t="str">
        <f t="shared" si="43"/>
        <v>EandR1</v>
      </c>
      <c r="G311" s="262" t="str">
        <f t="shared" si="44"/>
        <v>transprk</v>
      </c>
      <c r="H311" s="262" t="str">
        <f t="shared" si="45"/>
        <v>expint</v>
      </c>
      <c r="I311" s="262" t="str">
        <f t="shared" si="46"/>
        <v>EandR1-</v>
      </c>
      <c r="J311" s="262" t="str">
        <f t="shared" si="47"/>
        <v>transprk-expint</v>
      </c>
      <c r="K311" s="262" t="str">
        <f t="shared" si="48"/>
        <v>transprk-</v>
      </c>
    </row>
    <row r="312" spans="1:11" x14ac:dyDescent="0.35">
      <c r="A312" s="267" t="s">
        <v>2712</v>
      </c>
      <c r="B312" s="362">
        <f t="shared" ca="1" si="42"/>
        <v>0</v>
      </c>
      <c r="C312" s="317"/>
      <c r="D312" s="317"/>
      <c r="E312" s="317"/>
      <c r="F312" s="262" t="str">
        <f t="shared" si="43"/>
        <v>EandR1</v>
      </c>
      <c r="G312" s="262" t="str">
        <f t="shared" si="44"/>
        <v>transpblbus</v>
      </c>
      <c r="H312" s="262" t="str">
        <f t="shared" si="45"/>
        <v>expint</v>
      </c>
      <c r="I312" s="262" t="str">
        <f t="shared" si="46"/>
        <v>EandR1-</v>
      </c>
      <c r="J312" s="262" t="str">
        <f t="shared" si="47"/>
        <v>transpblbus-expint</v>
      </c>
      <c r="K312" s="262" t="str">
        <f t="shared" si="48"/>
        <v>transpblbus-</v>
      </c>
    </row>
    <row r="313" spans="1:11" x14ac:dyDescent="0.35">
      <c r="A313" s="267" t="s">
        <v>2713</v>
      </c>
      <c r="B313" s="362">
        <f t="shared" ca="1" si="42"/>
        <v>0</v>
      </c>
      <c r="C313" s="317"/>
      <c r="D313" s="317"/>
      <c r="E313" s="317"/>
      <c r="F313" s="262" t="str">
        <f t="shared" si="43"/>
        <v>EandR1</v>
      </c>
      <c r="G313" s="262" t="str">
        <f t="shared" si="44"/>
        <v>transpblrail</v>
      </c>
      <c r="H313" s="262" t="str">
        <f t="shared" si="45"/>
        <v>expint</v>
      </c>
      <c r="I313" s="262" t="str">
        <f t="shared" si="46"/>
        <v>EandR1-</v>
      </c>
      <c r="J313" s="262" t="str">
        <f t="shared" si="47"/>
        <v>transpblrail-expint</v>
      </c>
      <c r="K313" s="262" t="str">
        <f t="shared" si="48"/>
        <v>transpblrail-</v>
      </c>
    </row>
    <row r="314" spans="1:11" x14ac:dyDescent="0.35">
      <c r="A314" s="267" t="s">
        <v>2714</v>
      </c>
      <c r="B314" s="362">
        <f t="shared" ca="1" si="42"/>
        <v>0</v>
      </c>
      <c r="C314" s="317"/>
      <c r="D314" s="317"/>
      <c r="E314" s="317"/>
      <c r="F314" s="262" t="str">
        <f t="shared" si="43"/>
        <v>EandR1</v>
      </c>
      <c r="G314" s="262" t="str">
        <f t="shared" si="44"/>
        <v>transahtarp</v>
      </c>
      <c r="H314" s="262" t="str">
        <f t="shared" si="45"/>
        <v>expint</v>
      </c>
      <c r="I314" s="262" t="str">
        <f t="shared" si="46"/>
        <v>EandR1-</v>
      </c>
      <c r="J314" s="262" t="str">
        <f t="shared" si="47"/>
        <v>transahtarp-expint</v>
      </c>
      <c r="K314" s="262" t="str">
        <f t="shared" si="48"/>
        <v>transahtarp-</v>
      </c>
    </row>
    <row r="315" spans="1:11" x14ac:dyDescent="0.35">
      <c r="A315" s="267" t="s">
        <v>2715</v>
      </c>
      <c r="B315" s="362">
        <f t="shared" ca="1" si="42"/>
        <v>0</v>
      </c>
      <c r="C315" s="317"/>
      <c r="D315" s="317"/>
      <c r="E315" s="317"/>
      <c r="F315" s="262" t="str">
        <f t="shared" si="43"/>
        <v>EandR1</v>
      </c>
      <c r="G315" s="262" t="str">
        <f t="shared" si="44"/>
        <v>transahthrbprs</v>
      </c>
      <c r="H315" s="262" t="str">
        <f t="shared" si="45"/>
        <v>expint</v>
      </c>
      <c r="I315" s="262" t="str">
        <f t="shared" si="46"/>
        <v>EandR1-</v>
      </c>
      <c r="J315" s="262" t="str">
        <f t="shared" si="47"/>
        <v>transahthrbprs-expint</v>
      </c>
      <c r="K315" s="262" t="str">
        <f t="shared" si="48"/>
        <v>transahthrbprs-</v>
      </c>
    </row>
    <row r="316" spans="1:11" x14ac:dyDescent="0.35">
      <c r="A316" s="267" t="s">
        <v>2716</v>
      </c>
      <c r="B316" s="362">
        <f t="shared" ca="1" si="42"/>
        <v>0</v>
      </c>
      <c r="C316" s="317"/>
      <c r="D316" s="317"/>
      <c r="E316" s="317"/>
      <c r="F316" s="262" t="str">
        <f t="shared" si="43"/>
        <v>EandR1</v>
      </c>
      <c r="G316" s="262" t="str">
        <f t="shared" si="44"/>
        <v>transahttll</v>
      </c>
      <c r="H316" s="262" t="str">
        <f t="shared" si="45"/>
        <v>expint</v>
      </c>
      <c r="I316" s="262" t="str">
        <f t="shared" si="46"/>
        <v>EandR1-</v>
      </c>
      <c r="J316" s="262" t="str">
        <f t="shared" si="47"/>
        <v>transahttll-expint</v>
      </c>
      <c r="K316" s="262" t="str">
        <f t="shared" si="48"/>
        <v>transahttll-</v>
      </c>
    </row>
    <row r="317" spans="1:11" x14ac:dyDescent="0.35">
      <c r="A317" s="267" t="s">
        <v>2717</v>
      </c>
      <c r="B317" s="362">
        <f t="shared" ca="1" si="42"/>
        <v>0</v>
      </c>
      <c r="C317" s="317"/>
      <c r="D317" s="317"/>
      <c r="E317" s="317"/>
      <c r="F317" s="262" t="str">
        <f t="shared" si="43"/>
        <v>EandR1</v>
      </c>
      <c r="G317" s="262" t="str">
        <f t="shared" si="44"/>
        <v>transtot</v>
      </c>
      <c r="H317" s="262" t="str">
        <f t="shared" si="45"/>
        <v>expint</v>
      </c>
      <c r="I317" s="262" t="str">
        <f t="shared" si="46"/>
        <v>EandR1-</v>
      </c>
      <c r="J317" s="262" t="str">
        <f t="shared" si="47"/>
        <v>transtot-expint</v>
      </c>
      <c r="K317" s="262" t="str">
        <f t="shared" si="48"/>
        <v>transtot-</v>
      </c>
    </row>
    <row r="318" spans="1:11" x14ac:dyDescent="0.35">
      <c r="A318" s="267" t="s">
        <v>2718</v>
      </c>
      <c r="B318" s="362">
        <f t="shared" ca="1" si="42"/>
        <v>0</v>
      </c>
      <c r="C318" s="317"/>
      <c r="D318" s="317"/>
      <c r="E318" s="317"/>
      <c r="F318" s="262" t="str">
        <f t="shared" si="43"/>
        <v>EandR1</v>
      </c>
      <c r="G318" s="262" t="str">
        <f t="shared" si="44"/>
        <v>sctot</v>
      </c>
      <c r="H318" s="262" t="str">
        <f t="shared" si="45"/>
        <v>expint</v>
      </c>
      <c r="I318" s="262" t="str">
        <f t="shared" si="46"/>
        <v>EandR1-</v>
      </c>
      <c r="J318" s="262" t="str">
        <f t="shared" si="47"/>
        <v>sctot-expint</v>
      </c>
      <c r="K318" s="262" t="str">
        <f t="shared" si="48"/>
        <v>sctot-</v>
      </c>
    </row>
    <row r="319" spans="1:11" x14ac:dyDescent="0.35">
      <c r="A319" s="267" t="s">
        <v>2719</v>
      </c>
      <c r="B319" s="362">
        <f t="shared" ca="1" si="42"/>
        <v>0</v>
      </c>
      <c r="C319" s="317"/>
      <c r="D319" s="317"/>
      <c r="E319" s="317"/>
      <c r="F319" s="262" t="str">
        <f t="shared" si="43"/>
        <v>EandR1</v>
      </c>
      <c r="G319" s="262" t="str">
        <f t="shared" si="44"/>
        <v>phtot</v>
      </c>
      <c r="H319" s="262" t="str">
        <f t="shared" si="45"/>
        <v>expint</v>
      </c>
      <c r="I319" s="262" t="str">
        <f t="shared" si="46"/>
        <v>EandR1-</v>
      </c>
      <c r="J319" s="262" t="str">
        <f t="shared" si="47"/>
        <v>phtot-expint</v>
      </c>
      <c r="K319" s="262" t="str">
        <f t="shared" si="48"/>
        <v>phtot-</v>
      </c>
    </row>
    <row r="320" spans="1:11" x14ac:dyDescent="0.35">
      <c r="A320" s="267" t="s">
        <v>2720</v>
      </c>
      <c r="B320" s="362">
        <f t="shared" ca="1" si="42"/>
        <v>0</v>
      </c>
      <c r="C320" s="317"/>
      <c r="D320" s="317"/>
      <c r="E320" s="317"/>
      <c r="F320" s="262" t="str">
        <f t="shared" si="43"/>
        <v>EandR1</v>
      </c>
      <c r="G320" s="262" t="str">
        <f t="shared" si="44"/>
        <v>houshratot</v>
      </c>
      <c r="H320" s="262" t="str">
        <f t="shared" si="45"/>
        <v>expint</v>
      </c>
      <c r="I320" s="262" t="str">
        <f t="shared" si="46"/>
        <v>EandR1-</v>
      </c>
      <c r="J320" s="262" t="str">
        <f t="shared" si="47"/>
        <v>houshratot-expint</v>
      </c>
      <c r="K320" s="262" t="str">
        <f t="shared" si="48"/>
        <v>houshratot-</v>
      </c>
    </row>
    <row r="321" spans="1:11" x14ac:dyDescent="0.35">
      <c r="A321" s="267" t="s">
        <v>2721</v>
      </c>
      <c r="B321" s="362">
        <f t="shared" ca="1" si="42"/>
        <v>0</v>
      </c>
      <c r="C321" s="317"/>
      <c r="D321" s="317"/>
      <c r="E321" s="317"/>
      <c r="F321" s="262" t="str">
        <f t="shared" si="43"/>
        <v>EandR1</v>
      </c>
      <c r="G321" s="262" t="str">
        <f t="shared" si="44"/>
        <v>housgfcftot</v>
      </c>
      <c r="H321" s="262" t="str">
        <f t="shared" si="45"/>
        <v>expint</v>
      </c>
      <c r="I321" s="262" t="str">
        <f t="shared" si="46"/>
        <v>EandR1-</v>
      </c>
      <c r="J321" s="262" t="str">
        <f t="shared" si="47"/>
        <v>housgfcftot-expint</v>
      </c>
      <c r="K321" s="262" t="str">
        <f t="shared" si="48"/>
        <v>housgfcftot-</v>
      </c>
    </row>
    <row r="322" spans="1:11" x14ac:dyDescent="0.35">
      <c r="A322" s="267" t="s">
        <v>2722</v>
      </c>
      <c r="B322" s="362">
        <f t="shared" ca="1" si="42"/>
        <v>0</v>
      </c>
      <c r="C322" s="317"/>
      <c r="D322" s="317"/>
      <c r="E322" s="317"/>
      <c r="F322" s="262" t="str">
        <f t="shared" si="43"/>
        <v>EandR1</v>
      </c>
      <c r="G322" s="262" t="str">
        <f t="shared" si="44"/>
        <v>houstot</v>
      </c>
      <c r="H322" s="262" t="str">
        <f t="shared" si="45"/>
        <v>expint</v>
      </c>
      <c r="I322" s="262" t="str">
        <f t="shared" si="46"/>
        <v>EandR1-</v>
      </c>
      <c r="J322" s="262" t="str">
        <f t="shared" si="47"/>
        <v>houstot-expint</v>
      </c>
      <c r="K322" s="262" t="str">
        <f t="shared" si="48"/>
        <v>houstot-</v>
      </c>
    </row>
    <row r="323" spans="1:11" x14ac:dyDescent="0.35">
      <c r="A323" s="267" t="s">
        <v>2723</v>
      </c>
      <c r="B323" s="362">
        <f t="shared" ca="1" si="42"/>
        <v>0</v>
      </c>
      <c r="C323" s="317"/>
      <c r="D323" s="317"/>
      <c r="E323" s="317"/>
      <c r="F323" s="262" t="str">
        <f t="shared" si="43"/>
        <v>EandR1</v>
      </c>
      <c r="G323" s="262" t="str">
        <f t="shared" si="44"/>
        <v>culhrt</v>
      </c>
      <c r="H323" s="262" t="str">
        <f t="shared" si="45"/>
        <v>expint</v>
      </c>
      <c r="I323" s="262" t="str">
        <f t="shared" si="46"/>
        <v>EandR1-</v>
      </c>
      <c r="J323" s="262" t="str">
        <f t="shared" si="47"/>
        <v>culhrt-expint</v>
      </c>
      <c r="K323" s="262" t="str">
        <f t="shared" si="48"/>
        <v>culhrt-</v>
      </c>
    </row>
    <row r="324" spans="1:11" x14ac:dyDescent="0.35">
      <c r="A324" s="267" t="s">
        <v>2724</v>
      </c>
      <c r="B324" s="362">
        <f t="shared" ca="1" si="42"/>
        <v>0</v>
      </c>
      <c r="C324" s="317"/>
      <c r="D324" s="317"/>
      <c r="E324" s="317"/>
      <c r="F324" s="262" t="str">
        <f t="shared" si="43"/>
        <v>EandR1</v>
      </c>
      <c r="G324" s="262" t="str">
        <f t="shared" si="44"/>
        <v>culspr</v>
      </c>
      <c r="H324" s="262" t="str">
        <f t="shared" si="45"/>
        <v>expint</v>
      </c>
      <c r="I324" s="262" t="str">
        <f t="shared" si="46"/>
        <v>EandR1-</v>
      </c>
      <c r="J324" s="262" t="str">
        <f t="shared" si="47"/>
        <v>culspr-expint</v>
      </c>
      <c r="K324" s="262" t="str">
        <f t="shared" si="48"/>
        <v>culspr-</v>
      </c>
    </row>
    <row r="325" spans="1:11" x14ac:dyDescent="0.35">
      <c r="A325" s="267" t="s">
        <v>2725</v>
      </c>
      <c r="B325" s="362">
        <f t="shared" ca="1" si="42"/>
        <v>0</v>
      </c>
      <c r="C325" s="317"/>
      <c r="D325" s="317"/>
      <c r="E325" s="317"/>
      <c r="F325" s="262" t="str">
        <f t="shared" si="43"/>
        <v>EandR1</v>
      </c>
      <c r="G325" s="262" t="str">
        <f t="shared" si="44"/>
        <v>culopn</v>
      </c>
      <c r="H325" s="262" t="str">
        <f t="shared" si="45"/>
        <v>expint</v>
      </c>
      <c r="I325" s="262" t="str">
        <f t="shared" si="46"/>
        <v>EandR1-</v>
      </c>
      <c r="J325" s="262" t="str">
        <f t="shared" si="47"/>
        <v>culopn-expint</v>
      </c>
      <c r="K325" s="262" t="str">
        <f t="shared" si="48"/>
        <v>culopn-</v>
      </c>
    </row>
    <row r="326" spans="1:11" x14ac:dyDescent="0.35">
      <c r="A326" s="267" t="s">
        <v>2726</v>
      </c>
      <c r="B326" s="362">
        <f t="shared" ca="1" si="42"/>
        <v>0</v>
      </c>
      <c r="C326" s="317"/>
      <c r="D326" s="317"/>
      <c r="E326" s="317"/>
      <c r="F326" s="262" t="str">
        <f t="shared" si="43"/>
        <v>EandR1</v>
      </c>
      <c r="G326" s="262" t="str">
        <f t="shared" si="44"/>
        <v>cultrs</v>
      </c>
      <c r="H326" s="262" t="str">
        <f t="shared" si="45"/>
        <v>expint</v>
      </c>
      <c r="I326" s="262" t="str">
        <f t="shared" si="46"/>
        <v>EandR1-</v>
      </c>
      <c r="J326" s="262" t="str">
        <f t="shared" si="47"/>
        <v>cultrs-expint</v>
      </c>
      <c r="K326" s="262" t="str">
        <f t="shared" si="48"/>
        <v>cultrs-</v>
      </c>
    </row>
    <row r="327" spans="1:11" x14ac:dyDescent="0.35">
      <c r="A327" s="267" t="s">
        <v>2727</v>
      </c>
      <c r="B327" s="362">
        <f t="shared" ca="1" si="42"/>
        <v>0</v>
      </c>
      <c r="C327" s="317"/>
      <c r="D327" s="317"/>
      <c r="E327" s="317"/>
      <c r="F327" s="262" t="str">
        <f t="shared" si="43"/>
        <v>EandR1</v>
      </c>
      <c r="G327" s="262" t="str">
        <f t="shared" si="44"/>
        <v>cullib</v>
      </c>
      <c r="H327" s="262" t="str">
        <f t="shared" si="45"/>
        <v>expint</v>
      </c>
      <c r="I327" s="262" t="str">
        <f t="shared" si="46"/>
        <v>EandR1-</v>
      </c>
      <c r="J327" s="262" t="str">
        <f t="shared" si="47"/>
        <v>cullib-expint</v>
      </c>
      <c r="K327" s="262" t="str">
        <f t="shared" si="48"/>
        <v>cullib-</v>
      </c>
    </row>
    <row r="328" spans="1:11" x14ac:dyDescent="0.35">
      <c r="A328" s="267" t="s">
        <v>2728</v>
      </c>
      <c r="B328" s="362">
        <f t="shared" ca="1" si="42"/>
        <v>0</v>
      </c>
      <c r="C328" s="317"/>
      <c r="D328" s="317"/>
      <c r="E328" s="317"/>
      <c r="F328" s="262" t="str">
        <f t="shared" si="43"/>
        <v>EandR1</v>
      </c>
      <c r="G328" s="262" t="str">
        <f t="shared" si="44"/>
        <v>cultot</v>
      </c>
      <c r="H328" s="262" t="str">
        <f t="shared" si="45"/>
        <v>expint</v>
      </c>
      <c r="I328" s="262" t="str">
        <f t="shared" si="46"/>
        <v>EandR1-</v>
      </c>
      <c r="J328" s="262" t="str">
        <f t="shared" si="47"/>
        <v>cultot-expint</v>
      </c>
      <c r="K328" s="262" t="str">
        <f t="shared" si="48"/>
        <v>cultot-</v>
      </c>
    </row>
    <row r="329" spans="1:11" x14ac:dyDescent="0.35">
      <c r="A329" s="267" t="s">
        <v>2729</v>
      </c>
      <c r="B329" s="362">
        <f t="shared" ca="1" si="42"/>
        <v>0</v>
      </c>
      <c r="C329" s="317"/>
      <c r="D329" s="317"/>
      <c r="E329" s="317"/>
      <c r="F329" s="262" t="str">
        <f t="shared" si="43"/>
        <v>EandR1</v>
      </c>
      <c r="G329" s="262" t="str">
        <f t="shared" si="44"/>
        <v>envcmt</v>
      </c>
      <c r="H329" s="262" t="str">
        <f t="shared" si="45"/>
        <v>expint</v>
      </c>
      <c r="I329" s="262" t="str">
        <f t="shared" si="46"/>
        <v>EandR1-</v>
      </c>
      <c r="J329" s="262" t="str">
        <f t="shared" si="47"/>
        <v>envcmt-expint</v>
      </c>
      <c r="K329" s="262" t="str">
        <f t="shared" si="48"/>
        <v>envcmt-</v>
      </c>
    </row>
    <row r="330" spans="1:11" x14ac:dyDescent="0.35">
      <c r="A330" s="267" t="s">
        <v>2730</v>
      </c>
      <c r="B330" s="362">
        <f t="shared" ca="1" si="42"/>
        <v>0</v>
      </c>
      <c r="C330" s="317"/>
      <c r="D330" s="317"/>
      <c r="E330" s="317"/>
      <c r="F330" s="262" t="str">
        <f t="shared" si="43"/>
        <v>EandR1</v>
      </c>
      <c r="G330" s="262" t="str">
        <f t="shared" si="44"/>
        <v>envcst</v>
      </c>
      <c r="H330" s="262" t="str">
        <f t="shared" si="45"/>
        <v>expint</v>
      </c>
      <c r="I330" s="262" t="str">
        <f t="shared" si="46"/>
        <v>EandR1-</v>
      </c>
      <c r="J330" s="262" t="str">
        <f t="shared" si="47"/>
        <v>envcst-expint</v>
      </c>
      <c r="K330" s="262" t="str">
        <f t="shared" si="48"/>
        <v>envcst-</v>
      </c>
    </row>
    <row r="331" spans="1:11" x14ac:dyDescent="0.35">
      <c r="A331" s="267" t="s">
        <v>2731</v>
      </c>
      <c r="B331" s="362">
        <f t="shared" ca="1" si="42"/>
        <v>0</v>
      </c>
      <c r="C331" s="317"/>
      <c r="D331" s="317"/>
      <c r="E331" s="317"/>
      <c r="F331" s="262" t="str">
        <f t="shared" si="43"/>
        <v>EandR1</v>
      </c>
      <c r="G331" s="262" t="str">
        <f t="shared" si="44"/>
        <v>envcmm</v>
      </c>
      <c r="H331" s="262" t="str">
        <f t="shared" si="45"/>
        <v>expint</v>
      </c>
      <c r="I331" s="262" t="str">
        <f t="shared" si="46"/>
        <v>EandR1-</v>
      </c>
      <c r="J331" s="262" t="str">
        <f t="shared" si="47"/>
        <v>envcmm-expint</v>
      </c>
      <c r="K331" s="262" t="str">
        <f t="shared" si="48"/>
        <v>envcmm-</v>
      </c>
    </row>
    <row r="332" spans="1:11" x14ac:dyDescent="0.35">
      <c r="A332" s="267" t="s">
        <v>2732</v>
      </c>
      <c r="B332" s="362">
        <f t="shared" ca="1" si="42"/>
        <v>0</v>
      </c>
      <c r="C332" s="317"/>
      <c r="D332" s="317"/>
      <c r="E332" s="317"/>
      <c r="F332" s="262" t="str">
        <f t="shared" si="43"/>
        <v>EandR1</v>
      </c>
      <c r="G332" s="262" t="str">
        <f t="shared" si="44"/>
        <v>envflddrn</v>
      </c>
      <c r="H332" s="262" t="str">
        <f t="shared" si="45"/>
        <v>expint</v>
      </c>
      <c r="I332" s="262" t="str">
        <f t="shared" si="46"/>
        <v>EandR1-</v>
      </c>
      <c r="J332" s="262" t="str">
        <f t="shared" si="47"/>
        <v>envflddrn-expint</v>
      </c>
      <c r="K332" s="262" t="str">
        <f t="shared" si="48"/>
        <v>envflddrn-</v>
      </c>
    </row>
    <row r="333" spans="1:11" x14ac:dyDescent="0.35">
      <c r="A333" s="267" t="s">
        <v>2733</v>
      </c>
      <c r="B333" s="362">
        <f t="shared" ca="1" si="42"/>
        <v>0</v>
      </c>
      <c r="C333" s="317"/>
      <c r="D333" s="317"/>
      <c r="E333" s="317"/>
      <c r="F333" s="262" t="str">
        <f t="shared" si="43"/>
        <v>EandR1</v>
      </c>
      <c r="G333" s="262" t="str">
        <f t="shared" si="44"/>
        <v>envagr</v>
      </c>
      <c r="H333" s="262" t="str">
        <f t="shared" si="45"/>
        <v>expint</v>
      </c>
      <c r="I333" s="262" t="str">
        <f t="shared" si="46"/>
        <v>EandR1-</v>
      </c>
      <c r="J333" s="262" t="str">
        <f t="shared" si="47"/>
        <v>envagr-expint</v>
      </c>
      <c r="K333" s="262" t="str">
        <f t="shared" si="48"/>
        <v>envagr-</v>
      </c>
    </row>
    <row r="334" spans="1:11" x14ac:dyDescent="0.35">
      <c r="A334" s="267" t="s">
        <v>2734</v>
      </c>
      <c r="B334" s="362">
        <f t="shared" ca="1" si="42"/>
        <v>0</v>
      </c>
      <c r="C334" s="317"/>
      <c r="D334" s="317"/>
      <c r="E334" s="317"/>
      <c r="F334" s="262" t="str">
        <f t="shared" si="43"/>
        <v>EandR1</v>
      </c>
      <c r="G334" s="262" t="str">
        <f t="shared" si="44"/>
        <v>envrglenv</v>
      </c>
      <c r="H334" s="262" t="str">
        <f t="shared" si="45"/>
        <v>expint</v>
      </c>
      <c r="I334" s="262" t="str">
        <f t="shared" si="46"/>
        <v>EandR1-</v>
      </c>
      <c r="J334" s="262" t="str">
        <f t="shared" si="47"/>
        <v>envrglenv-expint</v>
      </c>
      <c r="K334" s="262" t="str">
        <f t="shared" si="48"/>
        <v>envrglenv-</v>
      </c>
    </row>
    <row r="335" spans="1:11" x14ac:dyDescent="0.35">
      <c r="A335" s="267" t="s">
        <v>2735</v>
      </c>
      <c r="B335" s="362">
        <f t="shared" ca="1" si="42"/>
        <v>0</v>
      </c>
      <c r="C335" s="317"/>
      <c r="D335" s="317"/>
      <c r="E335" s="317"/>
      <c r="F335" s="262" t="str">
        <f t="shared" si="43"/>
        <v>EandR1</v>
      </c>
      <c r="G335" s="262" t="str">
        <f t="shared" si="44"/>
        <v>envrgltrd</v>
      </c>
      <c r="H335" s="262" t="str">
        <f t="shared" si="45"/>
        <v>expint</v>
      </c>
      <c r="I335" s="262" t="str">
        <f t="shared" si="46"/>
        <v>EandR1-</v>
      </c>
      <c r="J335" s="262" t="str">
        <f t="shared" si="47"/>
        <v>envrgltrd-expint</v>
      </c>
      <c r="K335" s="262" t="str">
        <f t="shared" si="48"/>
        <v>envrgltrd-</v>
      </c>
    </row>
    <row r="336" spans="1:11" x14ac:dyDescent="0.35">
      <c r="A336" s="267" t="s">
        <v>2736</v>
      </c>
      <c r="B336" s="362">
        <f t="shared" ca="1" si="42"/>
        <v>0</v>
      </c>
      <c r="C336" s="317"/>
      <c r="D336" s="317"/>
      <c r="E336" s="317"/>
      <c r="F336" s="262" t="str">
        <f t="shared" si="43"/>
        <v>EandR1</v>
      </c>
      <c r="G336" s="262" t="str">
        <f t="shared" si="44"/>
        <v>envstr</v>
      </c>
      <c r="H336" s="262" t="str">
        <f t="shared" si="45"/>
        <v>expint</v>
      </c>
      <c r="I336" s="262" t="str">
        <f t="shared" si="46"/>
        <v>EandR1-</v>
      </c>
      <c r="J336" s="262" t="str">
        <f t="shared" si="47"/>
        <v>envstr-expint</v>
      </c>
      <c r="K336" s="262" t="str">
        <f t="shared" si="48"/>
        <v>envstr-</v>
      </c>
    </row>
    <row r="337" spans="1:11" x14ac:dyDescent="0.35">
      <c r="A337" s="267" t="s">
        <v>2737</v>
      </c>
      <c r="B337" s="362">
        <f t="shared" ca="1" si="42"/>
        <v>0</v>
      </c>
      <c r="C337" s="317"/>
      <c r="D337" s="317"/>
      <c r="E337" s="317"/>
      <c r="F337" s="262" t="str">
        <f t="shared" si="43"/>
        <v>EandR1</v>
      </c>
      <c r="G337" s="262" t="str">
        <f t="shared" si="44"/>
        <v>envcll</v>
      </c>
      <c r="H337" s="262" t="str">
        <f t="shared" si="45"/>
        <v>expint</v>
      </c>
      <c r="I337" s="262" t="str">
        <f t="shared" si="46"/>
        <v>EandR1-</v>
      </c>
      <c r="J337" s="262" t="str">
        <f t="shared" si="47"/>
        <v>envcll-expint</v>
      </c>
      <c r="K337" s="262" t="str">
        <f t="shared" si="48"/>
        <v>envcll-</v>
      </c>
    </row>
    <row r="338" spans="1:11" x14ac:dyDescent="0.35">
      <c r="A338" s="267" t="s">
        <v>2738</v>
      </c>
      <c r="B338" s="362">
        <f t="shared" ca="1" si="42"/>
        <v>0</v>
      </c>
      <c r="C338" s="317"/>
      <c r="D338" s="317"/>
      <c r="E338" s="317"/>
      <c r="F338" s="262" t="str">
        <f t="shared" si="43"/>
        <v>EandR1</v>
      </c>
      <c r="G338" s="262" t="str">
        <f t="shared" si="44"/>
        <v>envdsp</v>
      </c>
      <c r="H338" s="262" t="str">
        <f t="shared" si="45"/>
        <v>expint</v>
      </c>
      <c r="I338" s="262" t="str">
        <f t="shared" si="46"/>
        <v>EandR1-</v>
      </c>
      <c r="J338" s="262" t="str">
        <f t="shared" si="47"/>
        <v>envdsp-expint</v>
      </c>
      <c r="K338" s="262" t="str">
        <f t="shared" si="48"/>
        <v>envdsp-</v>
      </c>
    </row>
    <row r="339" spans="1:11" x14ac:dyDescent="0.35">
      <c r="A339" s="267" t="s">
        <v>2739</v>
      </c>
      <c r="B339" s="362">
        <f t="shared" ca="1" si="42"/>
        <v>0</v>
      </c>
      <c r="C339" s="317"/>
      <c r="D339" s="317"/>
      <c r="E339" s="317"/>
      <c r="F339" s="262" t="str">
        <f t="shared" si="43"/>
        <v>EandR1</v>
      </c>
      <c r="G339" s="262" t="str">
        <f t="shared" si="44"/>
        <v>envtrd</v>
      </c>
      <c r="H339" s="262" t="str">
        <f t="shared" si="45"/>
        <v>expint</v>
      </c>
      <c r="I339" s="262" t="str">
        <f t="shared" si="46"/>
        <v>EandR1-</v>
      </c>
      <c r="J339" s="262" t="str">
        <f t="shared" si="47"/>
        <v>envtrd-expint</v>
      </c>
      <c r="K339" s="262" t="str">
        <f t="shared" si="48"/>
        <v>envtrd-</v>
      </c>
    </row>
    <row r="340" spans="1:11" x14ac:dyDescent="0.35">
      <c r="A340" s="267" t="s">
        <v>2740</v>
      </c>
      <c r="B340" s="362">
        <f t="shared" ca="1" si="42"/>
        <v>0</v>
      </c>
      <c r="C340" s="317"/>
      <c r="D340" s="317"/>
      <c r="E340" s="317"/>
      <c r="F340" s="262" t="str">
        <f t="shared" si="43"/>
        <v>EandR1</v>
      </c>
      <c r="G340" s="262" t="str">
        <f t="shared" si="44"/>
        <v>envrcy</v>
      </c>
      <c r="H340" s="262" t="str">
        <f t="shared" si="45"/>
        <v>expint</v>
      </c>
      <c r="I340" s="262" t="str">
        <f t="shared" si="46"/>
        <v>EandR1-</v>
      </c>
      <c r="J340" s="262" t="str">
        <f t="shared" si="47"/>
        <v>envrcy-expint</v>
      </c>
      <c r="K340" s="262" t="str">
        <f t="shared" si="48"/>
        <v>envrcy-</v>
      </c>
    </row>
    <row r="341" spans="1:11" x14ac:dyDescent="0.35">
      <c r="A341" s="267" t="s">
        <v>2741</v>
      </c>
      <c r="B341" s="362">
        <f t="shared" ca="1" si="42"/>
        <v>0</v>
      </c>
      <c r="C341" s="317"/>
      <c r="D341" s="317"/>
      <c r="E341" s="317"/>
      <c r="F341" s="262" t="str">
        <f t="shared" si="43"/>
        <v>EandR1</v>
      </c>
      <c r="G341" s="262" t="str">
        <f t="shared" si="44"/>
        <v>envmin</v>
      </c>
      <c r="H341" s="262" t="str">
        <f t="shared" si="45"/>
        <v>expint</v>
      </c>
      <c r="I341" s="262" t="str">
        <f t="shared" si="46"/>
        <v>EandR1-</v>
      </c>
      <c r="J341" s="262" t="str">
        <f t="shared" si="47"/>
        <v>envmin-expint</v>
      </c>
      <c r="K341" s="262" t="str">
        <f t="shared" si="48"/>
        <v>envmin-</v>
      </c>
    </row>
    <row r="342" spans="1:11" x14ac:dyDescent="0.35">
      <c r="A342" s="267" t="s">
        <v>2742</v>
      </c>
      <c r="B342" s="362">
        <f t="shared" ca="1" si="42"/>
        <v>0</v>
      </c>
      <c r="C342" s="317"/>
      <c r="D342" s="317"/>
      <c r="E342" s="317"/>
      <c r="F342" s="262" t="str">
        <f t="shared" si="43"/>
        <v>EandR1</v>
      </c>
      <c r="G342" s="262" t="str">
        <f t="shared" si="44"/>
        <v>envclm</v>
      </c>
      <c r="H342" s="262" t="str">
        <f t="shared" si="45"/>
        <v>expint</v>
      </c>
      <c r="I342" s="262" t="str">
        <f t="shared" si="46"/>
        <v>EandR1-</v>
      </c>
      <c r="J342" s="262" t="str">
        <f t="shared" si="47"/>
        <v>envclm-expint</v>
      </c>
      <c r="K342" s="262" t="str">
        <f t="shared" si="48"/>
        <v>envclm-</v>
      </c>
    </row>
    <row r="343" spans="1:11" x14ac:dyDescent="0.35">
      <c r="A343" s="267" t="s">
        <v>2743</v>
      </c>
      <c r="B343" s="362">
        <f t="shared" ca="1" si="42"/>
        <v>0</v>
      </c>
      <c r="C343" s="317"/>
      <c r="D343" s="317"/>
      <c r="E343" s="317"/>
      <c r="F343" s="262" t="str">
        <f t="shared" si="43"/>
        <v>EandR1</v>
      </c>
      <c r="G343" s="262" t="str">
        <f t="shared" si="44"/>
        <v>envtot</v>
      </c>
      <c r="H343" s="262" t="str">
        <f t="shared" si="45"/>
        <v>expint</v>
      </c>
      <c r="I343" s="262" t="str">
        <f t="shared" si="46"/>
        <v>EandR1-</v>
      </c>
      <c r="J343" s="262" t="str">
        <f t="shared" si="47"/>
        <v>envtot-expint</v>
      </c>
      <c r="K343" s="262" t="str">
        <f t="shared" si="48"/>
        <v>envtot-</v>
      </c>
    </row>
    <row r="344" spans="1:11" x14ac:dyDescent="0.35">
      <c r="A344" s="267" t="s">
        <v>2744</v>
      </c>
      <c r="B344" s="362">
        <f t="shared" ca="1" si="42"/>
        <v>0</v>
      </c>
      <c r="C344" s="317"/>
      <c r="D344" s="317"/>
      <c r="E344" s="317"/>
      <c r="F344" s="262" t="str">
        <f t="shared" si="43"/>
        <v>EandR1</v>
      </c>
      <c r="G344" s="262" t="str">
        <f t="shared" si="44"/>
        <v>plantot</v>
      </c>
      <c r="H344" s="262" t="str">
        <f t="shared" si="45"/>
        <v>expint</v>
      </c>
      <c r="I344" s="262" t="str">
        <f t="shared" si="46"/>
        <v>EandR1-</v>
      </c>
      <c r="J344" s="262" t="str">
        <f t="shared" si="47"/>
        <v>plantot-expint</v>
      </c>
      <c r="K344" s="262" t="str">
        <f t="shared" si="48"/>
        <v>plantot-</v>
      </c>
    </row>
    <row r="345" spans="1:11" x14ac:dyDescent="0.35">
      <c r="A345" s="267" t="s">
        <v>2745</v>
      </c>
      <c r="B345" s="362">
        <f t="shared" ca="1" si="42"/>
        <v>0</v>
      </c>
      <c r="C345" s="317"/>
      <c r="D345" s="317"/>
      <c r="E345" s="317"/>
      <c r="F345" s="262" t="str">
        <f t="shared" si="43"/>
        <v>EandR1</v>
      </c>
      <c r="G345" s="262" t="str">
        <f t="shared" si="44"/>
        <v>digtot</v>
      </c>
      <c r="H345" s="262" t="str">
        <f t="shared" si="45"/>
        <v>expint</v>
      </c>
      <c r="I345" s="262" t="str">
        <f t="shared" si="46"/>
        <v>EandR1-</v>
      </c>
      <c r="J345" s="262" t="str">
        <f t="shared" si="47"/>
        <v>digtot-expint</v>
      </c>
      <c r="K345" s="262" t="str">
        <f t="shared" si="48"/>
        <v>digtot-</v>
      </c>
    </row>
    <row r="346" spans="1:11" x14ac:dyDescent="0.35">
      <c r="A346" s="267" t="s">
        <v>2746</v>
      </c>
      <c r="B346" s="362">
        <f t="shared" ca="1" si="42"/>
        <v>0</v>
      </c>
      <c r="C346" s="317"/>
      <c r="D346" s="317"/>
      <c r="E346" s="317"/>
      <c r="F346" s="262" t="str">
        <f t="shared" si="43"/>
        <v>EandR1</v>
      </c>
      <c r="G346" s="262" t="str">
        <f t="shared" si="44"/>
        <v>poltot</v>
      </c>
      <c r="H346" s="262" t="str">
        <f t="shared" si="45"/>
        <v>expint</v>
      </c>
      <c r="I346" s="262" t="str">
        <f t="shared" si="46"/>
        <v>EandR1-</v>
      </c>
      <c r="J346" s="262" t="str">
        <f t="shared" si="47"/>
        <v>poltot-expint</v>
      </c>
      <c r="K346" s="262" t="str">
        <f t="shared" si="48"/>
        <v>poltot-</v>
      </c>
    </row>
    <row r="347" spans="1:11" x14ac:dyDescent="0.35">
      <c r="A347" s="267" t="s">
        <v>2747</v>
      </c>
      <c r="B347" s="362">
        <f t="shared" ca="1" si="42"/>
        <v>0</v>
      </c>
      <c r="C347" s="317"/>
      <c r="D347" s="317"/>
      <c r="E347" s="317"/>
      <c r="F347" s="262" t="str">
        <f t="shared" si="43"/>
        <v>EandR1</v>
      </c>
      <c r="G347" s="262" t="str">
        <f t="shared" si="44"/>
        <v>frstot</v>
      </c>
      <c r="H347" s="262" t="str">
        <f t="shared" si="45"/>
        <v>expint</v>
      </c>
      <c r="I347" s="262" t="str">
        <f t="shared" si="46"/>
        <v>EandR1-</v>
      </c>
      <c r="J347" s="262" t="str">
        <f t="shared" si="47"/>
        <v>frstot-expint</v>
      </c>
      <c r="K347" s="262" t="str">
        <f t="shared" si="48"/>
        <v>frstot-</v>
      </c>
    </row>
    <row r="348" spans="1:11" x14ac:dyDescent="0.35">
      <c r="A348" s="267" t="s">
        <v>2748</v>
      </c>
      <c r="B348" s="362">
        <f t="shared" ca="1" si="42"/>
        <v>0</v>
      </c>
      <c r="C348" s="317"/>
      <c r="D348" s="317"/>
      <c r="E348" s="317"/>
      <c r="F348" s="262" t="str">
        <f t="shared" si="43"/>
        <v>EandR1</v>
      </c>
      <c r="G348" s="262" t="str">
        <f t="shared" si="44"/>
        <v>centot</v>
      </c>
      <c r="H348" s="262" t="str">
        <f t="shared" si="45"/>
        <v>expint</v>
      </c>
      <c r="I348" s="262" t="str">
        <f t="shared" si="46"/>
        <v>EandR1-</v>
      </c>
      <c r="J348" s="262" t="str">
        <f t="shared" si="47"/>
        <v>centot-expint</v>
      </c>
      <c r="K348" s="262" t="str">
        <f t="shared" si="48"/>
        <v>centot-</v>
      </c>
    </row>
    <row r="349" spans="1:11" x14ac:dyDescent="0.35">
      <c r="A349" s="267" t="s">
        <v>2749</v>
      </c>
      <c r="B349" s="362">
        <f t="shared" ca="1" si="42"/>
        <v>0</v>
      </c>
      <c r="C349" s="317"/>
      <c r="D349" s="317"/>
      <c r="E349" s="317"/>
      <c r="F349" s="262" t="str">
        <f t="shared" si="43"/>
        <v>EandR1</v>
      </c>
      <c r="G349" s="262" t="str">
        <f t="shared" si="44"/>
        <v>tradcomhous</v>
      </c>
      <c r="H349" s="262" t="str">
        <f t="shared" si="45"/>
        <v>expint</v>
      </c>
      <c r="I349" s="262" t="str">
        <f t="shared" si="46"/>
        <v>EandR1-</v>
      </c>
      <c r="J349" s="262" t="str">
        <f t="shared" si="47"/>
        <v>tradcomhous-expint</v>
      </c>
      <c r="K349" s="262" t="str">
        <f t="shared" si="48"/>
        <v>tradcomhous-</v>
      </c>
    </row>
    <row r="350" spans="1:11" x14ac:dyDescent="0.35">
      <c r="A350" s="267" t="s">
        <v>2750</v>
      </c>
      <c r="B350" s="362">
        <f t="shared" ca="1" si="42"/>
        <v>0</v>
      </c>
      <c r="C350" s="317"/>
      <c r="D350" s="317"/>
      <c r="E350" s="317"/>
      <c r="F350" s="262" t="str">
        <f t="shared" si="43"/>
        <v>EandR1</v>
      </c>
      <c r="G350" s="262" t="str">
        <f t="shared" si="44"/>
        <v>tradcomreal</v>
      </c>
      <c r="H350" s="262" t="str">
        <f t="shared" si="45"/>
        <v>expint</v>
      </c>
      <c r="I350" s="262" t="str">
        <f t="shared" si="46"/>
        <v>EandR1-</v>
      </c>
      <c r="J350" s="262" t="str">
        <f t="shared" si="47"/>
        <v>tradcomreal-expint</v>
      </c>
      <c r="K350" s="262" t="str">
        <f t="shared" si="48"/>
        <v>tradcomreal-</v>
      </c>
    </row>
    <row r="351" spans="1:11" x14ac:dyDescent="0.35">
      <c r="A351" s="267" t="s">
        <v>2751</v>
      </c>
      <c r="B351" s="362">
        <f t="shared" ca="1" si="42"/>
        <v>0</v>
      </c>
      <c r="C351" s="317"/>
      <c r="D351" s="317"/>
      <c r="E351" s="317"/>
      <c r="F351" s="262" t="str">
        <f t="shared" si="43"/>
        <v>EandR1</v>
      </c>
      <c r="G351" s="262" t="str">
        <f t="shared" si="44"/>
        <v>tradcomfin</v>
      </c>
      <c r="H351" s="262" t="str">
        <f t="shared" si="45"/>
        <v>expint</v>
      </c>
      <c r="I351" s="262" t="str">
        <f t="shared" si="46"/>
        <v>EandR1-</v>
      </c>
      <c r="J351" s="262" t="str">
        <f t="shared" si="47"/>
        <v>tradcomfin-expint</v>
      </c>
      <c r="K351" s="262" t="str">
        <f t="shared" si="48"/>
        <v>tradcomfin-</v>
      </c>
    </row>
    <row r="352" spans="1:11" x14ac:dyDescent="0.35">
      <c r="A352" s="267" t="s">
        <v>2752</v>
      </c>
      <c r="B352" s="362">
        <f t="shared" ca="1" si="42"/>
        <v>0</v>
      </c>
      <c r="C352" s="317"/>
      <c r="D352" s="317"/>
      <c r="E352" s="317"/>
      <c r="F352" s="262" t="str">
        <f t="shared" si="43"/>
        <v>EandR1</v>
      </c>
      <c r="G352" s="262" t="str">
        <f t="shared" si="44"/>
        <v>tradcomenr</v>
      </c>
      <c r="H352" s="262" t="str">
        <f t="shared" si="45"/>
        <v>expint</v>
      </c>
      <c r="I352" s="262" t="str">
        <f t="shared" si="46"/>
        <v>EandR1-</v>
      </c>
      <c r="J352" s="262" t="str">
        <f t="shared" si="47"/>
        <v>tradcomenr-expint</v>
      </c>
      <c r="K352" s="262" t="str">
        <f t="shared" si="48"/>
        <v>tradcomenr-</v>
      </c>
    </row>
    <row r="353" spans="1:11" x14ac:dyDescent="0.35">
      <c r="A353" s="267" t="s">
        <v>2753</v>
      </c>
      <c r="B353" s="362">
        <f t="shared" ca="1" si="42"/>
        <v>0</v>
      </c>
      <c r="C353" s="317"/>
      <c r="D353" s="317"/>
      <c r="E353" s="317"/>
      <c r="F353" s="262" t="str">
        <f t="shared" si="43"/>
        <v>EandR1</v>
      </c>
      <c r="G353" s="262" t="str">
        <f t="shared" si="44"/>
        <v>tradcomwtr</v>
      </c>
      <c r="H353" s="262" t="str">
        <f t="shared" si="45"/>
        <v>expint</v>
      </c>
      <c r="I353" s="262" t="str">
        <f t="shared" si="46"/>
        <v>EandR1-</v>
      </c>
      <c r="J353" s="262" t="str">
        <f t="shared" si="47"/>
        <v>tradcomwtr-expint</v>
      </c>
      <c r="K353" s="262" t="str">
        <f t="shared" si="48"/>
        <v>tradcomwtr-</v>
      </c>
    </row>
    <row r="354" spans="1:11" x14ac:dyDescent="0.35">
      <c r="A354" s="267" t="s">
        <v>2754</v>
      </c>
      <c r="B354" s="362">
        <f t="shared" ca="1" si="42"/>
        <v>0</v>
      </c>
      <c r="C354" s="317"/>
      <c r="D354" s="317"/>
      <c r="E354" s="317"/>
      <c r="F354" s="262" t="str">
        <f t="shared" si="43"/>
        <v>EandR1</v>
      </c>
      <c r="G354" s="262" t="str">
        <f t="shared" si="44"/>
        <v>tradcomhsp</v>
      </c>
      <c r="H354" s="262" t="str">
        <f t="shared" si="45"/>
        <v>expint</v>
      </c>
      <c r="I354" s="262" t="str">
        <f t="shared" si="46"/>
        <v>EandR1-</v>
      </c>
      <c r="J354" s="262" t="str">
        <f t="shared" si="47"/>
        <v>tradcomhsp-expint</v>
      </c>
      <c r="K354" s="262" t="str">
        <f t="shared" si="48"/>
        <v>tradcomhsp-</v>
      </c>
    </row>
    <row r="355" spans="1:11" x14ac:dyDescent="0.35">
      <c r="A355" s="267" t="s">
        <v>2755</v>
      </c>
      <c r="B355" s="362">
        <f t="shared" ca="1" si="42"/>
        <v>0</v>
      </c>
      <c r="C355" s="317"/>
      <c r="D355" s="317"/>
      <c r="E355" s="317"/>
      <c r="F355" s="262" t="str">
        <f t="shared" si="43"/>
        <v>EandR1</v>
      </c>
      <c r="G355" s="262" t="str">
        <f t="shared" si="44"/>
        <v>tradcomoth</v>
      </c>
      <c r="H355" s="262" t="str">
        <f t="shared" si="45"/>
        <v>expint</v>
      </c>
      <c r="I355" s="262" t="str">
        <f t="shared" si="46"/>
        <v>EandR1-</v>
      </c>
      <c r="J355" s="262" t="str">
        <f t="shared" si="47"/>
        <v>tradcomoth-expint</v>
      </c>
      <c r="K355" s="262" t="str">
        <f t="shared" si="48"/>
        <v>tradcomoth-</v>
      </c>
    </row>
    <row r="356" spans="1:11" x14ac:dyDescent="0.35">
      <c r="A356" s="267" t="s">
        <v>2756</v>
      </c>
      <c r="B356" s="362">
        <f t="shared" ca="1" si="42"/>
        <v>0</v>
      </c>
      <c r="C356" s="317"/>
      <c r="D356" s="317"/>
      <c r="E356" s="317"/>
      <c r="F356" s="262" t="str">
        <f t="shared" si="43"/>
        <v>EandR1</v>
      </c>
      <c r="G356" s="262" t="str">
        <f t="shared" si="44"/>
        <v>tradcomtot</v>
      </c>
      <c r="H356" s="262" t="str">
        <f t="shared" si="45"/>
        <v>expint</v>
      </c>
      <c r="I356" s="262" t="str">
        <f t="shared" si="46"/>
        <v>EandR1-</v>
      </c>
      <c r="J356" s="262" t="str">
        <f t="shared" si="47"/>
        <v>tradcomtot-expint</v>
      </c>
      <c r="K356" s="262" t="str">
        <f t="shared" si="48"/>
        <v>tradcomtot-</v>
      </c>
    </row>
    <row r="357" spans="1:11" x14ac:dyDescent="0.35">
      <c r="A357" s="267" t="s">
        <v>2757</v>
      </c>
      <c r="B357" s="362">
        <f t="shared" ref="B357:B421" ca="1" si="49">IFERROR(INDEX(INDIRECT(LEFT($A357,SEARCH("-",$A357,1)-1)&amp;"_data"),MATCH(MID($A357, SEARCH("-",$A357) + 1, SEARCH("-",$A357,SEARCH("-",$A357)+1) - SEARCH("-",$A357) - 1),INDIRECT(LEFT($A357,SEARCH("-",$A357,1)-1)&amp;"_rows"),0),MATCH(RIGHT($A357,LEN($A357) - SEARCH("-", $A357, SEARCH("-", $A357) + 1)),INDIRECT(LEFT($A357,SEARCH("-",$A357,1)-1)&amp;"_Header"),0)),0)</f>
        <v>0</v>
      </c>
      <c r="C357" s="317"/>
      <c r="D357" s="317"/>
      <c r="E357" s="317"/>
      <c r="F357" s="262" t="str">
        <f t="shared" ref="F357:F421" si="50">LEFT(A357,SEARCH("-",A357)-1)</f>
        <v>EandR1</v>
      </c>
      <c r="G357" s="262" t="str">
        <f t="shared" ref="G357:G421" si="51">LEFT(J357,SEARCH("-",J357)-1)</f>
        <v>tradoth</v>
      </c>
      <c r="H357" s="262" t="str">
        <f t="shared" ref="H357:H421" si="52">SUBSTITUTE(J357,K357,"")</f>
        <v>expint</v>
      </c>
      <c r="I357" s="262" t="str">
        <f t="shared" ref="I357:I421" si="53">LEFT(A357,SEARCH("-",A357))</f>
        <v>EandR1-</v>
      </c>
      <c r="J357" s="262" t="str">
        <f t="shared" ref="J357:J421" si="54">SUBSTITUTE(A357,I357,"")</f>
        <v>tradoth-expint</v>
      </c>
      <c r="K357" s="262" t="str">
        <f t="shared" ref="K357:K421" si="55">LEFT(J357,SEARCH("-",J357))</f>
        <v>tradoth-</v>
      </c>
    </row>
    <row r="358" spans="1:11" x14ac:dyDescent="0.35">
      <c r="A358" s="267" t="s">
        <v>2758</v>
      </c>
      <c r="B358" s="362">
        <f t="shared" ca="1" si="49"/>
        <v>0</v>
      </c>
      <c r="C358" s="317"/>
      <c r="D358" s="317"/>
      <c r="E358" s="317"/>
      <c r="F358" s="262" t="str">
        <f t="shared" si="50"/>
        <v>EandR1</v>
      </c>
      <c r="G358" s="262" t="str">
        <f t="shared" si="51"/>
        <v>tradtot</v>
      </c>
      <c r="H358" s="262" t="str">
        <f t="shared" si="52"/>
        <v>expint</v>
      </c>
      <c r="I358" s="262" t="str">
        <f t="shared" si="53"/>
        <v>EandR1-</v>
      </c>
      <c r="J358" s="262" t="str">
        <f t="shared" si="54"/>
        <v>tradtot-expint</v>
      </c>
      <c r="K358" s="262" t="str">
        <f t="shared" si="55"/>
        <v>tradtot-</v>
      </c>
    </row>
    <row r="359" spans="1:11" x14ac:dyDescent="0.35">
      <c r="A359" s="267" t="s">
        <v>2759</v>
      </c>
      <c r="B359" s="362">
        <f t="shared" ca="1" si="49"/>
        <v>0</v>
      </c>
      <c r="C359" s="317"/>
      <c r="D359" s="317"/>
      <c r="E359" s="317"/>
      <c r="F359" s="262" t="str">
        <f t="shared" si="50"/>
        <v>EandR1</v>
      </c>
      <c r="G359" s="262" t="str">
        <f t="shared" si="51"/>
        <v>alltot</v>
      </c>
      <c r="H359" s="262" t="str">
        <f t="shared" si="52"/>
        <v>expint</v>
      </c>
      <c r="I359" s="262" t="str">
        <f t="shared" si="53"/>
        <v>EandR1-</v>
      </c>
      <c r="J359" s="262" t="str">
        <f t="shared" si="54"/>
        <v>alltot-expint</v>
      </c>
      <c r="K359" s="262" t="str">
        <f t="shared" si="55"/>
        <v>alltot-</v>
      </c>
    </row>
    <row r="360" spans="1:11" x14ac:dyDescent="0.35">
      <c r="A360" s="267" t="s">
        <v>2760</v>
      </c>
      <c r="B360" s="362">
        <f t="shared" ca="1" si="49"/>
        <v>0</v>
      </c>
      <c r="C360" s="317">
        <f t="shared" ref="C360:D412" ca="1" si="56">INDEX(INDIRECT(LEFT($A360,SEARCH("-",$A360,1)-1)&amp;"_validation_data"),MATCH($A360&amp;"-"&amp;C$1,INDIRECT(LEFT($A360,SEARCH("-",$A360,1)-1)&amp;"_validation_rows"),0),MATCH("txt",INDIRECT(LEFT($A360,SEARCH("-",$A360,1)-1)&amp;"_validation_Header"),0))</f>
        <v>0</v>
      </c>
      <c r="D360" s="317">
        <f t="shared" ca="1" si="56"/>
        <v>0</v>
      </c>
      <c r="E360" s="317"/>
      <c r="F360" s="262" t="str">
        <f t="shared" si="50"/>
        <v>EandR1</v>
      </c>
      <c r="G360" s="262" t="str">
        <f t="shared" si="51"/>
        <v>eduerlprm</v>
      </c>
      <c r="H360" s="262" t="str">
        <f t="shared" si="52"/>
        <v>exptotfa</v>
      </c>
      <c r="I360" s="262" t="str">
        <f t="shared" si="53"/>
        <v>EandR1-</v>
      </c>
      <c r="J360" s="262" t="str">
        <f t="shared" si="54"/>
        <v>eduerlprm-exptotfa</v>
      </c>
      <c r="K360" s="262" t="str">
        <f t="shared" si="55"/>
        <v>eduerlprm-</v>
      </c>
    </row>
    <row r="361" spans="1:11" x14ac:dyDescent="0.35">
      <c r="A361" s="267" t="s">
        <v>2761</v>
      </c>
      <c r="B361" s="362">
        <f t="shared" ca="1" si="49"/>
        <v>0</v>
      </c>
      <c r="C361" s="317">
        <f t="shared" ca="1" si="56"/>
        <v>0</v>
      </c>
      <c r="D361" s="317">
        <f t="shared" ca="1" si="56"/>
        <v>0</v>
      </c>
      <c r="E361" s="317"/>
      <c r="F361" s="262" t="str">
        <f t="shared" si="50"/>
        <v>EandR1</v>
      </c>
      <c r="G361" s="262" t="str">
        <f t="shared" si="51"/>
        <v>eduscn</v>
      </c>
      <c r="H361" s="262" t="str">
        <f t="shared" si="52"/>
        <v>exptotfa</v>
      </c>
      <c r="I361" s="262" t="str">
        <f t="shared" si="53"/>
        <v>EandR1-</v>
      </c>
      <c r="J361" s="262" t="str">
        <f t="shared" si="54"/>
        <v>eduscn-exptotfa</v>
      </c>
      <c r="K361" s="262" t="str">
        <f t="shared" si="55"/>
        <v>eduscn-</v>
      </c>
    </row>
    <row r="362" spans="1:11" x14ac:dyDescent="0.35">
      <c r="A362" s="267" t="s">
        <v>2762</v>
      </c>
      <c r="B362" s="362">
        <f t="shared" ca="1" si="49"/>
        <v>0</v>
      </c>
      <c r="C362" s="317">
        <f t="shared" ca="1" si="56"/>
        <v>0</v>
      </c>
      <c r="D362" s="317">
        <f t="shared" ca="1" si="56"/>
        <v>0</v>
      </c>
      <c r="E362" s="317"/>
      <c r="F362" s="262" t="str">
        <f t="shared" si="50"/>
        <v>EandR1</v>
      </c>
      <c r="G362" s="262" t="str">
        <f t="shared" si="51"/>
        <v>eduspc</v>
      </c>
      <c r="H362" s="262" t="str">
        <f t="shared" si="52"/>
        <v>exptotfa</v>
      </c>
      <c r="I362" s="262" t="str">
        <f t="shared" si="53"/>
        <v>EandR1-</v>
      </c>
      <c r="J362" s="262" t="str">
        <f t="shared" si="54"/>
        <v>eduspc-exptotfa</v>
      </c>
      <c r="K362" s="262" t="str">
        <f t="shared" si="55"/>
        <v>eduspc-</v>
      </c>
    </row>
    <row r="363" spans="1:11" x14ac:dyDescent="0.35">
      <c r="A363" s="267" t="s">
        <v>2763</v>
      </c>
      <c r="B363" s="362">
        <f t="shared" ca="1" si="49"/>
        <v>0</v>
      </c>
      <c r="C363" s="317">
        <f t="shared" ca="1" si="56"/>
        <v>0</v>
      </c>
      <c r="D363" s="317">
        <f t="shared" ca="1" si="56"/>
        <v>0</v>
      </c>
      <c r="E363" s="317"/>
      <c r="F363" s="262" t="str">
        <f t="shared" si="50"/>
        <v>EandR1</v>
      </c>
      <c r="G363" s="262" t="str">
        <f t="shared" si="51"/>
        <v>edupstoth</v>
      </c>
      <c r="H363" s="262" t="str">
        <f t="shared" si="52"/>
        <v>exptotfa</v>
      </c>
      <c r="I363" s="262" t="str">
        <f t="shared" si="53"/>
        <v>EandR1-</v>
      </c>
      <c r="J363" s="262" t="str">
        <f t="shared" si="54"/>
        <v>edupstoth-exptotfa</v>
      </c>
      <c r="K363" s="262" t="str">
        <f t="shared" si="55"/>
        <v>edupstoth-</v>
      </c>
    </row>
    <row r="364" spans="1:11" x14ac:dyDescent="0.35">
      <c r="A364" s="267" t="s">
        <v>2764</v>
      </c>
      <c r="B364" s="362">
        <f t="shared" ca="1" si="49"/>
        <v>0</v>
      </c>
      <c r="C364" s="317"/>
      <c r="D364" s="317"/>
      <c r="E364" s="317"/>
      <c r="F364" s="262" t="str">
        <f t="shared" si="50"/>
        <v>EandR1</v>
      </c>
      <c r="G364" s="262" t="str">
        <f t="shared" si="51"/>
        <v>edutot</v>
      </c>
      <c r="H364" s="262" t="str">
        <f t="shared" si="52"/>
        <v>exptotfa</v>
      </c>
      <c r="I364" s="262" t="str">
        <f t="shared" si="53"/>
        <v>EandR1-</v>
      </c>
      <c r="J364" s="262" t="str">
        <f t="shared" si="54"/>
        <v>edutot-exptotfa</v>
      </c>
      <c r="K364" s="262" t="str">
        <f t="shared" si="55"/>
        <v>edutot-</v>
      </c>
    </row>
    <row r="365" spans="1:11" x14ac:dyDescent="0.35">
      <c r="A365" s="267" t="s">
        <v>2765</v>
      </c>
      <c r="B365" s="362">
        <f t="shared" ca="1" si="49"/>
        <v>0</v>
      </c>
      <c r="C365" s="317">
        <f t="shared" ca="1" si="56"/>
        <v>0</v>
      </c>
      <c r="D365" s="317">
        <f t="shared" ca="1" si="56"/>
        <v>0</v>
      </c>
      <c r="E365" s="317"/>
      <c r="F365" s="262" t="str">
        <f t="shared" si="50"/>
        <v>EandR1</v>
      </c>
      <c r="G365" s="262" t="str">
        <f t="shared" si="51"/>
        <v>transrds</v>
      </c>
      <c r="H365" s="262" t="str">
        <f t="shared" si="52"/>
        <v>exptotfa</v>
      </c>
      <c r="I365" s="262" t="str">
        <f t="shared" si="53"/>
        <v>EandR1-</v>
      </c>
      <c r="J365" s="262" t="str">
        <f t="shared" si="54"/>
        <v>transrds-exptotfa</v>
      </c>
      <c r="K365" s="262" t="str">
        <f t="shared" si="55"/>
        <v>transrds-</v>
      </c>
    </row>
    <row r="366" spans="1:11" x14ac:dyDescent="0.35">
      <c r="A366" s="267" t="s">
        <v>2766</v>
      </c>
      <c r="B366" s="362">
        <f t="shared" ca="1" si="49"/>
        <v>0</v>
      </c>
      <c r="C366" s="317">
        <f t="shared" ca="1" si="56"/>
        <v>0</v>
      </c>
      <c r="D366" s="317">
        <f t="shared" ca="1" si="56"/>
        <v>0</v>
      </c>
      <c r="E366" s="317"/>
      <c r="F366" s="262" t="str">
        <f t="shared" si="50"/>
        <v>EandR1</v>
      </c>
      <c r="G366" s="262" t="str">
        <f t="shared" si="51"/>
        <v>transprk</v>
      </c>
      <c r="H366" s="262" t="str">
        <f t="shared" si="52"/>
        <v>exptotfa</v>
      </c>
      <c r="I366" s="262" t="str">
        <f t="shared" si="53"/>
        <v>EandR1-</v>
      </c>
      <c r="J366" s="262" t="str">
        <f t="shared" si="54"/>
        <v>transprk-exptotfa</v>
      </c>
      <c r="K366" s="262" t="str">
        <f t="shared" si="55"/>
        <v>transprk-</v>
      </c>
    </row>
    <row r="367" spans="1:11" x14ac:dyDescent="0.35">
      <c r="A367" s="267" t="s">
        <v>2767</v>
      </c>
      <c r="B367" s="362">
        <f t="shared" ca="1" si="49"/>
        <v>0</v>
      </c>
      <c r="C367" s="317">
        <f t="shared" ca="1" si="56"/>
        <v>0</v>
      </c>
      <c r="D367" s="317">
        <f t="shared" ca="1" si="56"/>
        <v>0</v>
      </c>
      <c r="E367" s="317"/>
      <c r="F367" s="262" t="str">
        <f t="shared" si="50"/>
        <v>EandR1</v>
      </c>
      <c r="G367" s="262" t="str">
        <f t="shared" si="51"/>
        <v>transpblbus</v>
      </c>
      <c r="H367" s="262" t="str">
        <f t="shared" si="52"/>
        <v>exptotfa</v>
      </c>
      <c r="I367" s="262" t="str">
        <f t="shared" si="53"/>
        <v>EandR1-</v>
      </c>
      <c r="J367" s="262" t="str">
        <f t="shared" si="54"/>
        <v>transpblbus-exptotfa</v>
      </c>
      <c r="K367" s="262" t="str">
        <f t="shared" si="55"/>
        <v>transpblbus-</v>
      </c>
    </row>
    <row r="368" spans="1:11" x14ac:dyDescent="0.35">
      <c r="A368" s="267" t="s">
        <v>2768</v>
      </c>
      <c r="B368" s="362">
        <f t="shared" ca="1" si="49"/>
        <v>0</v>
      </c>
      <c r="C368" s="317">
        <f t="shared" ca="1" si="56"/>
        <v>0</v>
      </c>
      <c r="D368" s="317">
        <f t="shared" ca="1" si="56"/>
        <v>0</v>
      </c>
      <c r="E368" s="317"/>
      <c r="F368" s="262" t="str">
        <f t="shared" si="50"/>
        <v>EandR1</v>
      </c>
      <c r="G368" s="262" t="str">
        <f t="shared" si="51"/>
        <v>transpblrail</v>
      </c>
      <c r="H368" s="262" t="str">
        <f t="shared" si="52"/>
        <v>exptotfa</v>
      </c>
      <c r="I368" s="262" t="str">
        <f t="shared" si="53"/>
        <v>EandR1-</v>
      </c>
      <c r="J368" s="262" t="str">
        <f t="shared" si="54"/>
        <v>transpblrail-exptotfa</v>
      </c>
      <c r="K368" s="262" t="str">
        <f t="shared" si="55"/>
        <v>transpblrail-</v>
      </c>
    </row>
    <row r="369" spans="1:11" x14ac:dyDescent="0.35">
      <c r="A369" s="267" t="s">
        <v>2769</v>
      </c>
      <c r="B369" s="362">
        <f t="shared" ca="1" si="49"/>
        <v>0</v>
      </c>
      <c r="C369" s="317">
        <f t="shared" ca="1" si="56"/>
        <v>0</v>
      </c>
      <c r="D369" s="317">
        <f t="shared" ca="1" si="56"/>
        <v>0</v>
      </c>
      <c r="E369" s="317"/>
      <c r="F369" s="262" t="str">
        <f t="shared" si="50"/>
        <v>EandR1</v>
      </c>
      <c r="G369" s="262" t="str">
        <f t="shared" si="51"/>
        <v>transahtarp</v>
      </c>
      <c r="H369" s="262" t="str">
        <f t="shared" si="52"/>
        <v>exptotfa</v>
      </c>
      <c r="I369" s="262" t="str">
        <f t="shared" si="53"/>
        <v>EandR1-</v>
      </c>
      <c r="J369" s="262" t="str">
        <f t="shared" si="54"/>
        <v>transahtarp-exptotfa</v>
      </c>
      <c r="K369" s="262" t="str">
        <f t="shared" si="55"/>
        <v>transahtarp-</v>
      </c>
    </row>
    <row r="370" spans="1:11" x14ac:dyDescent="0.35">
      <c r="A370" s="267" t="s">
        <v>2770</v>
      </c>
      <c r="B370" s="362">
        <f t="shared" ca="1" si="49"/>
        <v>0</v>
      </c>
      <c r="C370" s="317">
        <f t="shared" ca="1" si="56"/>
        <v>0</v>
      </c>
      <c r="D370" s="317">
        <f t="shared" ca="1" si="56"/>
        <v>0</v>
      </c>
      <c r="E370" s="317"/>
      <c r="F370" s="262" t="str">
        <f t="shared" si="50"/>
        <v>EandR1</v>
      </c>
      <c r="G370" s="262" t="str">
        <f t="shared" si="51"/>
        <v>transahthrbprs</v>
      </c>
      <c r="H370" s="262" t="str">
        <f t="shared" si="52"/>
        <v>exptotfa</v>
      </c>
      <c r="I370" s="262" t="str">
        <f t="shared" si="53"/>
        <v>EandR1-</v>
      </c>
      <c r="J370" s="262" t="str">
        <f t="shared" si="54"/>
        <v>transahthrbprs-exptotfa</v>
      </c>
      <c r="K370" s="262" t="str">
        <f t="shared" si="55"/>
        <v>transahthrbprs-</v>
      </c>
    </row>
    <row r="371" spans="1:11" x14ac:dyDescent="0.35">
      <c r="A371" s="267" t="s">
        <v>2771</v>
      </c>
      <c r="B371" s="362">
        <f t="shared" ca="1" si="49"/>
        <v>0</v>
      </c>
      <c r="C371" s="317">
        <f t="shared" ca="1" si="56"/>
        <v>0</v>
      </c>
      <c r="D371" s="317">
        <f t="shared" ca="1" si="56"/>
        <v>0</v>
      </c>
      <c r="E371" s="317"/>
      <c r="F371" s="262" t="str">
        <f t="shared" si="50"/>
        <v>EandR1</v>
      </c>
      <c r="G371" s="262" t="str">
        <f t="shared" si="51"/>
        <v>transahttll</v>
      </c>
      <c r="H371" s="262" t="str">
        <f t="shared" si="52"/>
        <v>exptotfa</v>
      </c>
      <c r="I371" s="262" t="str">
        <f t="shared" si="53"/>
        <v>EandR1-</v>
      </c>
      <c r="J371" s="262" t="str">
        <f t="shared" si="54"/>
        <v>transahttll-exptotfa</v>
      </c>
      <c r="K371" s="262" t="str">
        <f t="shared" si="55"/>
        <v>transahttll-</v>
      </c>
    </row>
    <row r="372" spans="1:11" x14ac:dyDescent="0.35">
      <c r="A372" s="267" t="s">
        <v>2772</v>
      </c>
      <c r="B372" s="362">
        <f t="shared" ca="1" si="49"/>
        <v>0</v>
      </c>
      <c r="C372" s="317"/>
      <c r="D372" s="317"/>
      <c r="E372" s="317"/>
      <c r="F372" s="262" t="str">
        <f t="shared" si="50"/>
        <v>EandR1</v>
      </c>
      <c r="G372" s="262" t="str">
        <f t="shared" si="51"/>
        <v>transtot</v>
      </c>
      <c r="H372" s="262" t="str">
        <f t="shared" si="52"/>
        <v>exptotfa</v>
      </c>
      <c r="I372" s="262" t="str">
        <f t="shared" si="53"/>
        <v>EandR1-</v>
      </c>
      <c r="J372" s="262" t="str">
        <f t="shared" si="54"/>
        <v>transtot-exptotfa</v>
      </c>
      <c r="K372" s="262" t="str">
        <f t="shared" si="55"/>
        <v>transtot-</v>
      </c>
    </row>
    <row r="373" spans="1:11" x14ac:dyDescent="0.35">
      <c r="A373" s="267" t="s">
        <v>2773</v>
      </c>
      <c r="B373" s="362">
        <f t="shared" ca="1" si="49"/>
        <v>0</v>
      </c>
      <c r="C373" s="317">
        <f t="shared" ca="1" si="56"/>
        <v>0</v>
      </c>
      <c r="D373" s="317">
        <f t="shared" ca="1" si="56"/>
        <v>0</v>
      </c>
      <c r="E373" s="317"/>
      <c r="F373" s="262" t="str">
        <f t="shared" si="50"/>
        <v>EandR1</v>
      </c>
      <c r="G373" s="262" t="str">
        <f t="shared" si="51"/>
        <v>sctot</v>
      </c>
      <c r="H373" s="262" t="str">
        <f t="shared" si="52"/>
        <v>exptotfa</v>
      </c>
      <c r="I373" s="262" t="str">
        <f t="shared" si="53"/>
        <v>EandR1-</v>
      </c>
      <c r="J373" s="262" t="str">
        <f t="shared" si="54"/>
        <v>sctot-exptotfa</v>
      </c>
      <c r="K373" s="262" t="str">
        <f t="shared" si="55"/>
        <v>sctot-</v>
      </c>
    </row>
    <row r="374" spans="1:11" x14ac:dyDescent="0.35">
      <c r="A374" s="267" t="s">
        <v>2774</v>
      </c>
      <c r="B374" s="362">
        <f t="shared" ca="1" si="49"/>
        <v>0</v>
      </c>
      <c r="C374" s="317">
        <f t="shared" ca="1" si="56"/>
        <v>0</v>
      </c>
      <c r="D374" s="317">
        <f t="shared" ca="1" si="56"/>
        <v>0</v>
      </c>
      <c r="E374" s="317"/>
      <c r="F374" s="262" t="str">
        <f t="shared" si="50"/>
        <v>EandR1</v>
      </c>
      <c r="G374" s="262" t="str">
        <f t="shared" si="51"/>
        <v>phtot</v>
      </c>
      <c r="H374" s="262" t="str">
        <f t="shared" si="52"/>
        <v>exptotfa</v>
      </c>
      <c r="I374" s="262" t="str">
        <f t="shared" si="53"/>
        <v>EandR1-</v>
      </c>
      <c r="J374" s="262" t="str">
        <f t="shared" si="54"/>
        <v>phtot-exptotfa</v>
      </c>
      <c r="K374" s="262" t="str">
        <f t="shared" si="55"/>
        <v>phtot-</v>
      </c>
    </row>
    <row r="375" spans="1:11" x14ac:dyDescent="0.35">
      <c r="A375" s="267" t="s">
        <v>2775</v>
      </c>
      <c r="B375" s="362">
        <f t="shared" ca="1" si="49"/>
        <v>0</v>
      </c>
      <c r="C375" s="317"/>
      <c r="D375" s="317"/>
      <c r="E375" s="317"/>
      <c r="F375" s="262" t="str">
        <f t="shared" si="50"/>
        <v>EandR1</v>
      </c>
      <c r="G375" s="262" t="str">
        <f t="shared" si="51"/>
        <v>houshratot</v>
      </c>
      <c r="H375" s="262" t="str">
        <f t="shared" si="52"/>
        <v>exptotfa</v>
      </c>
      <c r="I375" s="262" t="str">
        <f t="shared" si="53"/>
        <v>EandR1-</v>
      </c>
      <c r="J375" s="262" t="str">
        <f t="shared" si="54"/>
        <v>houshratot-exptotfa</v>
      </c>
      <c r="K375" s="262" t="str">
        <f t="shared" si="55"/>
        <v>houshratot-</v>
      </c>
    </row>
    <row r="376" spans="1:11" x14ac:dyDescent="0.35">
      <c r="A376" s="267" t="s">
        <v>2776</v>
      </c>
      <c r="B376" s="362">
        <f t="shared" ca="1" si="49"/>
        <v>0</v>
      </c>
      <c r="C376" s="317"/>
      <c r="D376" s="317"/>
      <c r="E376" s="317"/>
      <c r="F376" s="262" t="str">
        <f t="shared" si="50"/>
        <v>EandR1</v>
      </c>
      <c r="G376" s="262" t="str">
        <f t="shared" si="51"/>
        <v>housgfcftot</v>
      </c>
      <c r="H376" s="262" t="str">
        <f t="shared" si="52"/>
        <v>exptotfa</v>
      </c>
      <c r="I376" s="262" t="str">
        <f t="shared" si="53"/>
        <v>EandR1-</v>
      </c>
      <c r="J376" s="262" t="str">
        <f t="shared" si="54"/>
        <v>housgfcftot-exptotfa</v>
      </c>
      <c r="K376" s="262" t="str">
        <f t="shared" si="55"/>
        <v>housgfcftot-</v>
      </c>
    </row>
    <row r="377" spans="1:11" x14ac:dyDescent="0.35">
      <c r="A377" s="267" t="s">
        <v>2777</v>
      </c>
      <c r="B377" s="362">
        <f t="shared" ca="1" si="49"/>
        <v>0</v>
      </c>
      <c r="C377" s="317">
        <f t="shared" ca="1" si="56"/>
        <v>0</v>
      </c>
      <c r="D377" s="317">
        <f t="shared" ca="1" si="56"/>
        <v>0</v>
      </c>
      <c r="E377" s="317"/>
      <c r="F377" s="262" t="str">
        <f t="shared" si="50"/>
        <v>EandR1</v>
      </c>
      <c r="G377" s="262" t="str">
        <f t="shared" si="51"/>
        <v>houstot</v>
      </c>
      <c r="H377" s="262" t="str">
        <f t="shared" si="52"/>
        <v>exptotfa</v>
      </c>
      <c r="I377" s="262" t="str">
        <f t="shared" si="53"/>
        <v>EandR1-</v>
      </c>
      <c r="J377" s="262" t="str">
        <f t="shared" si="54"/>
        <v>houstot-exptotfa</v>
      </c>
      <c r="K377" s="262" t="str">
        <f t="shared" si="55"/>
        <v>houstot-</v>
      </c>
    </row>
    <row r="378" spans="1:11" x14ac:dyDescent="0.35">
      <c r="A378" s="267" t="s">
        <v>2778</v>
      </c>
      <c r="B378" s="362">
        <f t="shared" ca="1" si="49"/>
        <v>0</v>
      </c>
      <c r="C378" s="317">
        <f t="shared" ca="1" si="56"/>
        <v>0</v>
      </c>
      <c r="D378" s="317">
        <f t="shared" ca="1" si="56"/>
        <v>0</v>
      </c>
      <c r="E378" s="317"/>
      <c r="F378" s="262" t="str">
        <f t="shared" si="50"/>
        <v>EandR1</v>
      </c>
      <c r="G378" s="262" t="str">
        <f t="shared" si="51"/>
        <v>culhrt</v>
      </c>
      <c r="H378" s="262" t="str">
        <f t="shared" si="52"/>
        <v>exptotfa</v>
      </c>
      <c r="I378" s="262" t="str">
        <f t="shared" si="53"/>
        <v>EandR1-</v>
      </c>
      <c r="J378" s="262" t="str">
        <f t="shared" si="54"/>
        <v>culhrt-exptotfa</v>
      </c>
      <c r="K378" s="262" t="str">
        <f t="shared" si="55"/>
        <v>culhrt-</v>
      </c>
    </row>
    <row r="379" spans="1:11" x14ac:dyDescent="0.35">
      <c r="A379" s="267" t="s">
        <v>2779</v>
      </c>
      <c r="B379" s="362">
        <f t="shared" ca="1" si="49"/>
        <v>0</v>
      </c>
      <c r="C379" s="317">
        <f t="shared" ca="1" si="56"/>
        <v>0</v>
      </c>
      <c r="D379" s="317">
        <f t="shared" ca="1" si="56"/>
        <v>0</v>
      </c>
      <c r="E379" s="317"/>
      <c r="F379" s="262" t="str">
        <f t="shared" si="50"/>
        <v>EandR1</v>
      </c>
      <c r="G379" s="262" t="str">
        <f t="shared" si="51"/>
        <v>culspr</v>
      </c>
      <c r="H379" s="262" t="str">
        <f t="shared" si="52"/>
        <v>exptotfa</v>
      </c>
      <c r="I379" s="262" t="str">
        <f t="shared" si="53"/>
        <v>EandR1-</v>
      </c>
      <c r="J379" s="262" t="str">
        <f t="shared" si="54"/>
        <v>culspr-exptotfa</v>
      </c>
      <c r="K379" s="262" t="str">
        <f t="shared" si="55"/>
        <v>culspr-</v>
      </c>
    </row>
    <row r="380" spans="1:11" x14ac:dyDescent="0.35">
      <c r="A380" s="267" t="s">
        <v>2780</v>
      </c>
      <c r="B380" s="362">
        <f t="shared" ca="1" si="49"/>
        <v>0</v>
      </c>
      <c r="C380" s="317">
        <f t="shared" ca="1" si="56"/>
        <v>0</v>
      </c>
      <c r="D380" s="317">
        <f t="shared" ca="1" si="56"/>
        <v>0</v>
      </c>
      <c r="E380" s="317"/>
      <c r="F380" s="262" t="str">
        <f t="shared" si="50"/>
        <v>EandR1</v>
      </c>
      <c r="G380" s="262" t="str">
        <f t="shared" si="51"/>
        <v>culopn</v>
      </c>
      <c r="H380" s="262" t="str">
        <f t="shared" si="52"/>
        <v>exptotfa</v>
      </c>
      <c r="I380" s="262" t="str">
        <f t="shared" si="53"/>
        <v>EandR1-</v>
      </c>
      <c r="J380" s="262" t="str">
        <f t="shared" si="54"/>
        <v>culopn-exptotfa</v>
      </c>
      <c r="K380" s="262" t="str">
        <f t="shared" si="55"/>
        <v>culopn-</v>
      </c>
    </row>
    <row r="381" spans="1:11" x14ac:dyDescent="0.35">
      <c r="A381" s="267" t="s">
        <v>2781</v>
      </c>
      <c r="B381" s="362">
        <f t="shared" ca="1" si="49"/>
        <v>0</v>
      </c>
      <c r="C381" s="317">
        <f t="shared" ca="1" si="56"/>
        <v>0</v>
      </c>
      <c r="D381" s="317">
        <f t="shared" ca="1" si="56"/>
        <v>0</v>
      </c>
      <c r="E381" s="317"/>
      <c r="F381" s="262" t="str">
        <f t="shared" si="50"/>
        <v>EandR1</v>
      </c>
      <c r="G381" s="262" t="str">
        <f t="shared" si="51"/>
        <v>cultrs</v>
      </c>
      <c r="H381" s="262" t="str">
        <f t="shared" si="52"/>
        <v>exptotfa</v>
      </c>
      <c r="I381" s="262" t="str">
        <f t="shared" si="53"/>
        <v>EandR1-</v>
      </c>
      <c r="J381" s="262" t="str">
        <f t="shared" si="54"/>
        <v>cultrs-exptotfa</v>
      </c>
      <c r="K381" s="262" t="str">
        <f t="shared" si="55"/>
        <v>cultrs-</v>
      </c>
    </row>
    <row r="382" spans="1:11" x14ac:dyDescent="0.35">
      <c r="A382" s="267" t="s">
        <v>2782</v>
      </c>
      <c r="B382" s="362">
        <f t="shared" ca="1" si="49"/>
        <v>0</v>
      </c>
      <c r="C382" s="317">
        <f t="shared" ca="1" si="56"/>
        <v>0</v>
      </c>
      <c r="D382" s="317">
        <f t="shared" ca="1" si="56"/>
        <v>0</v>
      </c>
      <c r="E382" s="317"/>
      <c r="F382" s="262" t="str">
        <f t="shared" si="50"/>
        <v>EandR1</v>
      </c>
      <c r="G382" s="262" t="str">
        <f t="shared" si="51"/>
        <v>cullib</v>
      </c>
      <c r="H382" s="262" t="str">
        <f t="shared" si="52"/>
        <v>exptotfa</v>
      </c>
      <c r="I382" s="262" t="str">
        <f t="shared" si="53"/>
        <v>EandR1-</v>
      </c>
      <c r="J382" s="262" t="str">
        <f t="shared" si="54"/>
        <v>cullib-exptotfa</v>
      </c>
      <c r="K382" s="262" t="str">
        <f t="shared" si="55"/>
        <v>cullib-</v>
      </c>
    </row>
    <row r="383" spans="1:11" x14ac:dyDescent="0.35">
      <c r="A383" s="267" t="s">
        <v>2783</v>
      </c>
      <c r="B383" s="362">
        <f t="shared" ca="1" si="49"/>
        <v>0</v>
      </c>
      <c r="C383" s="317"/>
      <c r="D383" s="317"/>
      <c r="E383" s="317"/>
      <c r="F383" s="262" t="str">
        <f t="shared" si="50"/>
        <v>EandR1</v>
      </c>
      <c r="G383" s="262" t="str">
        <f t="shared" si="51"/>
        <v>cultot</v>
      </c>
      <c r="H383" s="262" t="str">
        <f t="shared" si="52"/>
        <v>exptotfa</v>
      </c>
      <c r="I383" s="262" t="str">
        <f t="shared" si="53"/>
        <v>EandR1-</v>
      </c>
      <c r="J383" s="262" t="str">
        <f t="shared" si="54"/>
        <v>cultot-exptotfa</v>
      </c>
      <c r="K383" s="262" t="str">
        <f t="shared" si="55"/>
        <v>cultot-</v>
      </c>
    </row>
    <row r="384" spans="1:11" x14ac:dyDescent="0.35">
      <c r="A384" s="267" t="s">
        <v>2784</v>
      </c>
      <c r="B384" s="362">
        <f t="shared" ca="1" si="49"/>
        <v>0</v>
      </c>
      <c r="C384" s="317">
        <f t="shared" ca="1" si="56"/>
        <v>0</v>
      </c>
      <c r="D384" s="317">
        <f t="shared" ca="1" si="56"/>
        <v>0</v>
      </c>
      <c r="E384" s="317"/>
      <c r="F384" s="262" t="str">
        <f t="shared" si="50"/>
        <v>EandR1</v>
      </c>
      <c r="G384" s="262" t="str">
        <f t="shared" si="51"/>
        <v>envcmt</v>
      </c>
      <c r="H384" s="262" t="str">
        <f t="shared" si="52"/>
        <v>exptotfa</v>
      </c>
      <c r="I384" s="262" t="str">
        <f t="shared" si="53"/>
        <v>EandR1-</v>
      </c>
      <c r="J384" s="262" t="str">
        <f t="shared" si="54"/>
        <v>envcmt-exptotfa</v>
      </c>
      <c r="K384" s="262" t="str">
        <f t="shared" si="55"/>
        <v>envcmt-</v>
      </c>
    </row>
    <row r="385" spans="1:11" x14ac:dyDescent="0.35">
      <c r="A385" s="267" t="s">
        <v>2785</v>
      </c>
      <c r="B385" s="362">
        <f t="shared" ca="1" si="49"/>
        <v>0</v>
      </c>
      <c r="C385" s="317">
        <f t="shared" ca="1" si="56"/>
        <v>0</v>
      </c>
      <c r="D385" s="317">
        <f t="shared" ca="1" si="56"/>
        <v>0</v>
      </c>
      <c r="E385" s="317"/>
      <c r="F385" s="262" t="str">
        <f t="shared" si="50"/>
        <v>EandR1</v>
      </c>
      <c r="G385" s="262" t="str">
        <f t="shared" si="51"/>
        <v>envcst</v>
      </c>
      <c r="H385" s="262" t="str">
        <f t="shared" si="52"/>
        <v>exptotfa</v>
      </c>
      <c r="I385" s="262" t="str">
        <f t="shared" si="53"/>
        <v>EandR1-</v>
      </c>
      <c r="J385" s="262" t="str">
        <f t="shared" si="54"/>
        <v>envcst-exptotfa</v>
      </c>
      <c r="K385" s="262" t="str">
        <f t="shared" si="55"/>
        <v>envcst-</v>
      </c>
    </row>
    <row r="386" spans="1:11" x14ac:dyDescent="0.35">
      <c r="A386" s="267" t="s">
        <v>2786</v>
      </c>
      <c r="B386" s="362">
        <f t="shared" ca="1" si="49"/>
        <v>0</v>
      </c>
      <c r="C386" s="317">
        <f t="shared" ca="1" si="56"/>
        <v>0</v>
      </c>
      <c r="D386" s="317">
        <f t="shared" ca="1" si="56"/>
        <v>0</v>
      </c>
      <c r="E386" s="317"/>
      <c r="F386" s="262" t="str">
        <f t="shared" si="50"/>
        <v>EandR1</v>
      </c>
      <c r="G386" s="262" t="str">
        <f t="shared" si="51"/>
        <v>envcmm</v>
      </c>
      <c r="H386" s="262" t="str">
        <f t="shared" si="52"/>
        <v>exptotfa</v>
      </c>
      <c r="I386" s="262" t="str">
        <f t="shared" si="53"/>
        <v>EandR1-</v>
      </c>
      <c r="J386" s="262" t="str">
        <f t="shared" si="54"/>
        <v>envcmm-exptotfa</v>
      </c>
      <c r="K386" s="262" t="str">
        <f t="shared" si="55"/>
        <v>envcmm-</v>
      </c>
    </row>
    <row r="387" spans="1:11" x14ac:dyDescent="0.35">
      <c r="A387" s="267" t="s">
        <v>2787</v>
      </c>
      <c r="B387" s="362">
        <f t="shared" ca="1" si="49"/>
        <v>0</v>
      </c>
      <c r="C387" s="317">
        <f t="shared" ca="1" si="56"/>
        <v>0</v>
      </c>
      <c r="D387" s="317">
        <f t="shared" ca="1" si="56"/>
        <v>0</v>
      </c>
      <c r="E387" s="317"/>
      <c r="F387" s="262" t="str">
        <f t="shared" si="50"/>
        <v>EandR1</v>
      </c>
      <c r="G387" s="262" t="str">
        <f t="shared" si="51"/>
        <v>envflddrn</v>
      </c>
      <c r="H387" s="262" t="str">
        <f t="shared" si="52"/>
        <v>exptotfa</v>
      </c>
      <c r="I387" s="262" t="str">
        <f t="shared" si="53"/>
        <v>EandR1-</v>
      </c>
      <c r="J387" s="262" t="str">
        <f t="shared" si="54"/>
        <v>envflddrn-exptotfa</v>
      </c>
      <c r="K387" s="262" t="str">
        <f t="shared" si="55"/>
        <v>envflddrn-</v>
      </c>
    </row>
    <row r="388" spans="1:11" x14ac:dyDescent="0.35">
      <c r="A388" s="267" t="s">
        <v>2788</v>
      </c>
      <c r="B388" s="362">
        <f t="shared" ca="1" si="49"/>
        <v>0</v>
      </c>
      <c r="C388" s="317">
        <f t="shared" ca="1" si="56"/>
        <v>0</v>
      </c>
      <c r="D388" s="317">
        <f t="shared" ca="1" si="56"/>
        <v>0</v>
      </c>
      <c r="E388" s="317"/>
      <c r="F388" s="262" t="str">
        <f t="shared" si="50"/>
        <v>EandR1</v>
      </c>
      <c r="G388" s="262" t="str">
        <f t="shared" si="51"/>
        <v>envagr</v>
      </c>
      <c r="H388" s="262" t="str">
        <f t="shared" si="52"/>
        <v>exptotfa</v>
      </c>
      <c r="I388" s="262" t="str">
        <f t="shared" si="53"/>
        <v>EandR1-</v>
      </c>
      <c r="J388" s="262" t="str">
        <f t="shared" si="54"/>
        <v>envagr-exptotfa</v>
      </c>
      <c r="K388" s="262" t="str">
        <f t="shared" si="55"/>
        <v>envagr-</v>
      </c>
    </row>
    <row r="389" spans="1:11" x14ac:dyDescent="0.35">
      <c r="A389" s="267" t="s">
        <v>2789</v>
      </c>
      <c r="B389" s="362">
        <f t="shared" ca="1" si="49"/>
        <v>0</v>
      </c>
      <c r="C389" s="317">
        <f t="shared" ca="1" si="56"/>
        <v>0</v>
      </c>
      <c r="D389" s="317">
        <f t="shared" ca="1" si="56"/>
        <v>0</v>
      </c>
      <c r="E389" s="317"/>
      <c r="F389" s="262" t="str">
        <f t="shared" si="50"/>
        <v>EandR1</v>
      </c>
      <c r="G389" s="262" t="str">
        <f t="shared" si="51"/>
        <v>envrglenv</v>
      </c>
      <c r="H389" s="262" t="str">
        <f t="shared" si="52"/>
        <v>exptotfa</v>
      </c>
      <c r="I389" s="262" t="str">
        <f t="shared" si="53"/>
        <v>EandR1-</v>
      </c>
      <c r="J389" s="262" t="str">
        <f t="shared" si="54"/>
        <v>envrglenv-exptotfa</v>
      </c>
      <c r="K389" s="262" t="str">
        <f t="shared" si="55"/>
        <v>envrglenv-</v>
      </c>
    </row>
    <row r="390" spans="1:11" x14ac:dyDescent="0.35">
      <c r="A390" s="267" t="s">
        <v>2790</v>
      </c>
      <c r="B390" s="362">
        <f t="shared" ca="1" si="49"/>
        <v>0</v>
      </c>
      <c r="C390" s="317">
        <f t="shared" ca="1" si="56"/>
        <v>0</v>
      </c>
      <c r="D390" s="317">
        <f t="shared" ca="1" si="56"/>
        <v>0</v>
      </c>
      <c r="E390" s="317"/>
      <c r="F390" s="262" t="str">
        <f t="shared" si="50"/>
        <v>EandR1</v>
      </c>
      <c r="G390" s="262" t="str">
        <f t="shared" si="51"/>
        <v>envrgltrd</v>
      </c>
      <c r="H390" s="262" t="str">
        <f t="shared" si="52"/>
        <v>exptotfa</v>
      </c>
      <c r="I390" s="262" t="str">
        <f t="shared" si="53"/>
        <v>EandR1-</v>
      </c>
      <c r="J390" s="262" t="str">
        <f t="shared" si="54"/>
        <v>envrgltrd-exptotfa</v>
      </c>
      <c r="K390" s="262" t="str">
        <f t="shared" si="55"/>
        <v>envrgltrd-</v>
      </c>
    </row>
    <row r="391" spans="1:11" x14ac:dyDescent="0.35">
      <c r="A391" s="267" t="s">
        <v>2791</v>
      </c>
      <c r="B391" s="362">
        <f t="shared" ca="1" si="49"/>
        <v>0</v>
      </c>
      <c r="C391" s="317">
        <f t="shared" ca="1" si="56"/>
        <v>0</v>
      </c>
      <c r="D391" s="317">
        <f t="shared" ca="1" si="56"/>
        <v>0</v>
      </c>
      <c r="E391" s="317"/>
      <c r="F391" s="262" t="str">
        <f t="shared" si="50"/>
        <v>EandR1</v>
      </c>
      <c r="G391" s="262" t="str">
        <f t="shared" si="51"/>
        <v>envstr</v>
      </c>
      <c r="H391" s="262" t="str">
        <f t="shared" si="52"/>
        <v>exptotfa</v>
      </c>
      <c r="I391" s="262" t="str">
        <f t="shared" si="53"/>
        <v>EandR1-</v>
      </c>
      <c r="J391" s="262" t="str">
        <f t="shared" si="54"/>
        <v>envstr-exptotfa</v>
      </c>
      <c r="K391" s="262" t="str">
        <f t="shared" si="55"/>
        <v>envstr-</v>
      </c>
    </row>
    <row r="392" spans="1:11" x14ac:dyDescent="0.35">
      <c r="A392" s="267" t="s">
        <v>2792</v>
      </c>
      <c r="B392" s="362">
        <f t="shared" ca="1" si="49"/>
        <v>0</v>
      </c>
      <c r="C392" s="317">
        <f t="shared" ca="1" si="56"/>
        <v>0</v>
      </c>
      <c r="D392" s="317">
        <f t="shared" ca="1" si="56"/>
        <v>0</v>
      </c>
      <c r="E392" s="317"/>
      <c r="F392" s="262" t="str">
        <f t="shared" si="50"/>
        <v>EandR1</v>
      </c>
      <c r="G392" s="262" t="str">
        <f t="shared" si="51"/>
        <v>envcll</v>
      </c>
      <c r="H392" s="262" t="str">
        <f t="shared" si="52"/>
        <v>exptotfa</v>
      </c>
      <c r="I392" s="262" t="str">
        <f t="shared" si="53"/>
        <v>EandR1-</v>
      </c>
      <c r="J392" s="262" t="str">
        <f t="shared" si="54"/>
        <v>envcll-exptotfa</v>
      </c>
      <c r="K392" s="262" t="str">
        <f t="shared" si="55"/>
        <v>envcll-</v>
      </c>
    </row>
    <row r="393" spans="1:11" x14ac:dyDescent="0.35">
      <c r="A393" s="267" t="s">
        <v>2793</v>
      </c>
      <c r="B393" s="362">
        <f t="shared" ca="1" si="49"/>
        <v>0</v>
      </c>
      <c r="C393" s="317">
        <f t="shared" ca="1" si="56"/>
        <v>0</v>
      </c>
      <c r="D393" s="317">
        <f t="shared" ca="1" si="56"/>
        <v>0</v>
      </c>
      <c r="E393" s="317"/>
      <c r="F393" s="262" t="str">
        <f t="shared" si="50"/>
        <v>EandR1</v>
      </c>
      <c r="G393" s="262" t="str">
        <f t="shared" si="51"/>
        <v>envdsp</v>
      </c>
      <c r="H393" s="262" t="str">
        <f t="shared" si="52"/>
        <v>exptotfa</v>
      </c>
      <c r="I393" s="262" t="str">
        <f t="shared" si="53"/>
        <v>EandR1-</v>
      </c>
      <c r="J393" s="262" t="str">
        <f t="shared" si="54"/>
        <v>envdsp-exptotfa</v>
      </c>
      <c r="K393" s="262" t="str">
        <f t="shared" si="55"/>
        <v>envdsp-</v>
      </c>
    </row>
    <row r="394" spans="1:11" x14ac:dyDescent="0.35">
      <c r="A394" s="267" t="s">
        <v>2794</v>
      </c>
      <c r="B394" s="362">
        <f t="shared" ca="1" si="49"/>
        <v>0</v>
      </c>
      <c r="C394" s="317">
        <f t="shared" ca="1" si="56"/>
        <v>0</v>
      </c>
      <c r="D394" s="317">
        <f t="shared" ca="1" si="56"/>
        <v>0</v>
      </c>
      <c r="E394" s="317"/>
      <c r="F394" s="262" t="str">
        <f t="shared" si="50"/>
        <v>EandR1</v>
      </c>
      <c r="G394" s="262" t="str">
        <f t="shared" si="51"/>
        <v>envtrd</v>
      </c>
      <c r="H394" s="262" t="str">
        <f t="shared" si="52"/>
        <v>exptotfa</v>
      </c>
      <c r="I394" s="262" t="str">
        <f t="shared" si="53"/>
        <v>EandR1-</v>
      </c>
      <c r="J394" s="262" t="str">
        <f t="shared" si="54"/>
        <v>envtrd-exptotfa</v>
      </c>
      <c r="K394" s="262" t="str">
        <f t="shared" si="55"/>
        <v>envtrd-</v>
      </c>
    </row>
    <row r="395" spans="1:11" x14ac:dyDescent="0.35">
      <c r="A395" s="267" t="s">
        <v>2795</v>
      </c>
      <c r="B395" s="362">
        <f t="shared" ca="1" si="49"/>
        <v>0</v>
      </c>
      <c r="C395" s="317">
        <f t="shared" ca="1" si="56"/>
        <v>0</v>
      </c>
      <c r="D395" s="317">
        <f t="shared" ca="1" si="56"/>
        <v>0</v>
      </c>
      <c r="E395" s="317"/>
      <c r="F395" s="262" t="str">
        <f t="shared" si="50"/>
        <v>EandR1</v>
      </c>
      <c r="G395" s="262" t="str">
        <f t="shared" si="51"/>
        <v>envrcy</v>
      </c>
      <c r="H395" s="262" t="str">
        <f t="shared" si="52"/>
        <v>exptotfa</v>
      </c>
      <c r="I395" s="262" t="str">
        <f t="shared" si="53"/>
        <v>EandR1-</v>
      </c>
      <c r="J395" s="262" t="str">
        <f t="shared" si="54"/>
        <v>envrcy-exptotfa</v>
      </c>
      <c r="K395" s="262" t="str">
        <f t="shared" si="55"/>
        <v>envrcy-</v>
      </c>
    </row>
    <row r="396" spans="1:11" x14ac:dyDescent="0.35">
      <c r="A396" s="267" t="s">
        <v>2796</v>
      </c>
      <c r="B396" s="362">
        <f t="shared" ca="1" si="49"/>
        <v>0</v>
      </c>
      <c r="C396" s="317">
        <f t="shared" ca="1" si="56"/>
        <v>0</v>
      </c>
      <c r="D396" s="317">
        <f t="shared" ca="1" si="56"/>
        <v>0</v>
      </c>
      <c r="E396" s="317"/>
      <c r="F396" s="262" t="str">
        <f t="shared" si="50"/>
        <v>EandR1</v>
      </c>
      <c r="G396" s="262" t="str">
        <f t="shared" si="51"/>
        <v>envmin</v>
      </c>
      <c r="H396" s="262" t="str">
        <f t="shared" si="52"/>
        <v>exptotfa</v>
      </c>
      <c r="I396" s="262" t="str">
        <f t="shared" si="53"/>
        <v>EandR1-</v>
      </c>
      <c r="J396" s="262" t="str">
        <f t="shared" si="54"/>
        <v>envmin-exptotfa</v>
      </c>
      <c r="K396" s="262" t="str">
        <f t="shared" si="55"/>
        <v>envmin-</v>
      </c>
    </row>
    <row r="397" spans="1:11" x14ac:dyDescent="0.35">
      <c r="A397" s="267" t="s">
        <v>2797</v>
      </c>
      <c r="B397" s="362">
        <f t="shared" ca="1" si="49"/>
        <v>0</v>
      </c>
      <c r="C397" s="317">
        <f t="shared" ca="1" si="56"/>
        <v>0</v>
      </c>
      <c r="D397" s="317">
        <f t="shared" ca="1" si="56"/>
        <v>0</v>
      </c>
      <c r="E397" s="317"/>
      <c r="F397" s="262" t="str">
        <f t="shared" si="50"/>
        <v>EandR1</v>
      </c>
      <c r="G397" s="262" t="str">
        <f t="shared" si="51"/>
        <v>envclm</v>
      </c>
      <c r="H397" s="262" t="str">
        <f t="shared" si="52"/>
        <v>exptotfa</v>
      </c>
      <c r="I397" s="262" t="str">
        <f t="shared" si="53"/>
        <v>EandR1-</v>
      </c>
      <c r="J397" s="262" t="str">
        <f t="shared" si="54"/>
        <v>envclm-exptotfa</v>
      </c>
      <c r="K397" s="262" t="str">
        <f t="shared" si="55"/>
        <v>envclm-</v>
      </c>
    </row>
    <row r="398" spans="1:11" x14ac:dyDescent="0.35">
      <c r="A398" s="267" t="s">
        <v>2798</v>
      </c>
      <c r="B398" s="362">
        <f t="shared" ca="1" si="49"/>
        <v>0</v>
      </c>
      <c r="C398" s="317"/>
      <c r="D398" s="317"/>
      <c r="E398" s="317"/>
      <c r="F398" s="262" t="str">
        <f t="shared" si="50"/>
        <v>EandR1</v>
      </c>
      <c r="G398" s="262" t="str">
        <f t="shared" si="51"/>
        <v>envtot</v>
      </c>
      <c r="H398" s="262" t="str">
        <f t="shared" si="52"/>
        <v>exptotfa</v>
      </c>
      <c r="I398" s="262" t="str">
        <f t="shared" si="53"/>
        <v>EandR1-</v>
      </c>
      <c r="J398" s="262" t="str">
        <f t="shared" si="54"/>
        <v>envtot-exptotfa</v>
      </c>
      <c r="K398" s="262" t="str">
        <f t="shared" si="55"/>
        <v>envtot-</v>
      </c>
    </row>
    <row r="399" spans="1:11" x14ac:dyDescent="0.35">
      <c r="A399" s="267" t="s">
        <v>2799</v>
      </c>
      <c r="B399" s="362">
        <f t="shared" ca="1" si="49"/>
        <v>0</v>
      </c>
      <c r="C399" s="317">
        <f t="shared" ca="1" si="56"/>
        <v>0</v>
      </c>
      <c r="D399" s="317">
        <f t="shared" ca="1" si="56"/>
        <v>0</v>
      </c>
      <c r="E399" s="317"/>
      <c r="F399" s="262" t="str">
        <f t="shared" si="50"/>
        <v>EandR1</v>
      </c>
      <c r="G399" s="262" t="str">
        <f t="shared" si="51"/>
        <v>plantot</v>
      </c>
      <c r="H399" s="262" t="str">
        <f t="shared" si="52"/>
        <v>exptotfa</v>
      </c>
      <c r="I399" s="262" t="str">
        <f t="shared" si="53"/>
        <v>EandR1-</v>
      </c>
      <c r="J399" s="262" t="str">
        <f t="shared" si="54"/>
        <v>plantot-exptotfa</v>
      </c>
      <c r="K399" s="262" t="str">
        <f t="shared" si="55"/>
        <v>plantot-</v>
      </c>
    </row>
    <row r="400" spans="1:11" x14ac:dyDescent="0.35">
      <c r="A400" s="267" t="s">
        <v>2800</v>
      </c>
      <c r="B400" s="362">
        <f t="shared" ca="1" si="49"/>
        <v>0</v>
      </c>
      <c r="C400" s="317">
        <f t="shared" ca="1" si="56"/>
        <v>0</v>
      </c>
      <c r="D400" s="317">
        <f t="shared" ca="1" si="56"/>
        <v>0</v>
      </c>
      <c r="E400" s="317"/>
      <c r="F400" s="262" t="str">
        <f t="shared" si="50"/>
        <v>EandR1</v>
      </c>
      <c r="G400" s="262" t="str">
        <f t="shared" si="51"/>
        <v>digtot</v>
      </c>
      <c r="H400" s="262" t="str">
        <f t="shared" si="52"/>
        <v>exptotfa</v>
      </c>
      <c r="I400" s="262" t="str">
        <f t="shared" si="53"/>
        <v>EandR1-</v>
      </c>
      <c r="J400" s="262" t="str">
        <f t="shared" si="54"/>
        <v>digtot-exptotfa</v>
      </c>
      <c r="K400" s="262" t="str">
        <f t="shared" si="55"/>
        <v>digtot-</v>
      </c>
    </row>
    <row r="401" spans="1:11" x14ac:dyDescent="0.35">
      <c r="A401" s="267" t="s">
        <v>2801</v>
      </c>
      <c r="B401" s="362">
        <f t="shared" ca="1" si="49"/>
        <v>0</v>
      </c>
      <c r="C401" s="317">
        <f t="shared" ca="1" si="56"/>
        <v>0</v>
      </c>
      <c r="D401" s="317">
        <f t="shared" ca="1" si="56"/>
        <v>0</v>
      </c>
      <c r="E401" s="317"/>
      <c r="F401" s="262" t="str">
        <f t="shared" si="50"/>
        <v>EandR1</v>
      </c>
      <c r="G401" s="262" t="str">
        <f t="shared" si="51"/>
        <v>poltot</v>
      </c>
      <c r="H401" s="262" t="str">
        <f t="shared" si="52"/>
        <v>exptotfa</v>
      </c>
      <c r="I401" s="262" t="str">
        <f t="shared" si="53"/>
        <v>EandR1-</v>
      </c>
      <c r="J401" s="262" t="str">
        <f t="shared" si="54"/>
        <v>poltot-exptotfa</v>
      </c>
      <c r="K401" s="262" t="str">
        <f t="shared" si="55"/>
        <v>poltot-</v>
      </c>
    </row>
    <row r="402" spans="1:11" x14ac:dyDescent="0.35">
      <c r="A402" s="267" t="s">
        <v>2802</v>
      </c>
      <c r="B402" s="362">
        <f t="shared" ca="1" si="49"/>
        <v>0</v>
      </c>
      <c r="C402" s="317">
        <f t="shared" ca="1" si="56"/>
        <v>0</v>
      </c>
      <c r="D402" s="317">
        <f t="shared" ca="1" si="56"/>
        <v>0</v>
      </c>
      <c r="E402" s="317"/>
      <c r="F402" s="262" t="str">
        <f t="shared" si="50"/>
        <v>EandR1</v>
      </c>
      <c r="G402" s="262" t="str">
        <f t="shared" si="51"/>
        <v>frstot</v>
      </c>
      <c r="H402" s="262" t="str">
        <f t="shared" si="52"/>
        <v>exptotfa</v>
      </c>
      <c r="I402" s="262" t="str">
        <f t="shared" si="53"/>
        <v>EandR1-</v>
      </c>
      <c r="J402" s="262" t="str">
        <f t="shared" si="54"/>
        <v>frstot-exptotfa</v>
      </c>
      <c r="K402" s="262" t="str">
        <f t="shared" si="55"/>
        <v>frstot-</v>
      </c>
    </row>
    <row r="403" spans="1:11" x14ac:dyDescent="0.35">
      <c r="A403" s="267" t="s">
        <v>2803</v>
      </c>
      <c r="B403" s="362">
        <f t="shared" ca="1" si="49"/>
        <v>0</v>
      </c>
      <c r="C403" s="317">
        <f t="shared" ca="1" si="56"/>
        <v>0</v>
      </c>
      <c r="D403" s="317">
        <f t="shared" ca="1" si="56"/>
        <v>0</v>
      </c>
      <c r="E403" s="317"/>
      <c r="F403" s="262" t="str">
        <f t="shared" si="50"/>
        <v>EandR1</v>
      </c>
      <c r="G403" s="262" t="str">
        <f t="shared" si="51"/>
        <v>centot</v>
      </c>
      <c r="H403" s="262" t="str">
        <f t="shared" si="52"/>
        <v>exptotfa</v>
      </c>
      <c r="I403" s="262" t="str">
        <f t="shared" si="53"/>
        <v>EandR1-</v>
      </c>
      <c r="J403" s="262" t="str">
        <f t="shared" si="54"/>
        <v>centot-exptotfa</v>
      </c>
      <c r="K403" s="262" t="str">
        <f t="shared" si="55"/>
        <v>centot-</v>
      </c>
    </row>
    <row r="404" spans="1:11" x14ac:dyDescent="0.35">
      <c r="A404" s="267" t="s">
        <v>2804</v>
      </c>
      <c r="B404" s="362">
        <f t="shared" ca="1" si="49"/>
        <v>0</v>
      </c>
      <c r="C404" s="317"/>
      <c r="D404" s="317"/>
      <c r="E404" s="317"/>
      <c r="F404" s="262" t="str">
        <f t="shared" si="50"/>
        <v>EandR1</v>
      </c>
      <c r="G404" s="262" t="str">
        <f t="shared" si="51"/>
        <v>tradcomhous</v>
      </c>
      <c r="H404" s="262" t="str">
        <f t="shared" si="52"/>
        <v>exptotfa</v>
      </c>
      <c r="I404" s="262" t="str">
        <f t="shared" si="53"/>
        <v>EandR1-</v>
      </c>
      <c r="J404" s="262" t="str">
        <f t="shared" si="54"/>
        <v>tradcomhous-exptotfa</v>
      </c>
      <c r="K404" s="262" t="str">
        <f t="shared" si="55"/>
        <v>tradcomhous-</v>
      </c>
    </row>
    <row r="405" spans="1:11" x14ac:dyDescent="0.35">
      <c r="A405" s="267" t="s">
        <v>2805</v>
      </c>
      <c r="B405" s="362">
        <f t="shared" ca="1" si="49"/>
        <v>0</v>
      </c>
      <c r="C405" s="317"/>
      <c r="D405" s="317"/>
      <c r="E405" s="317"/>
      <c r="F405" s="262" t="str">
        <f t="shared" si="50"/>
        <v>EandR1</v>
      </c>
      <c r="G405" s="262" t="str">
        <f t="shared" si="51"/>
        <v>tradcomreal</v>
      </c>
      <c r="H405" s="262" t="str">
        <f t="shared" si="52"/>
        <v>exptotfa</v>
      </c>
      <c r="I405" s="262" t="str">
        <f t="shared" si="53"/>
        <v>EandR1-</v>
      </c>
      <c r="J405" s="262" t="str">
        <f t="shared" si="54"/>
        <v>tradcomreal-exptotfa</v>
      </c>
      <c r="K405" s="262" t="str">
        <f t="shared" si="55"/>
        <v>tradcomreal-</v>
      </c>
    </row>
    <row r="406" spans="1:11" x14ac:dyDescent="0.35">
      <c r="A406" s="267" t="s">
        <v>2806</v>
      </c>
      <c r="B406" s="362">
        <f t="shared" ca="1" si="49"/>
        <v>0</v>
      </c>
      <c r="C406" s="317"/>
      <c r="D406" s="317"/>
      <c r="E406" s="317"/>
      <c r="F406" s="262" t="str">
        <f t="shared" si="50"/>
        <v>EandR1</v>
      </c>
      <c r="G406" s="262" t="str">
        <f t="shared" si="51"/>
        <v>tradcomfin</v>
      </c>
      <c r="H406" s="262" t="str">
        <f t="shared" si="52"/>
        <v>exptotfa</v>
      </c>
      <c r="I406" s="262" t="str">
        <f t="shared" si="53"/>
        <v>EandR1-</v>
      </c>
      <c r="J406" s="262" t="str">
        <f t="shared" si="54"/>
        <v>tradcomfin-exptotfa</v>
      </c>
      <c r="K406" s="262" t="str">
        <f t="shared" si="55"/>
        <v>tradcomfin-</v>
      </c>
    </row>
    <row r="407" spans="1:11" x14ac:dyDescent="0.35">
      <c r="A407" s="267" t="s">
        <v>2807</v>
      </c>
      <c r="B407" s="362">
        <f t="shared" ca="1" si="49"/>
        <v>0</v>
      </c>
      <c r="C407" s="317"/>
      <c r="D407" s="317"/>
      <c r="E407" s="317"/>
      <c r="F407" s="262" t="str">
        <f t="shared" si="50"/>
        <v>EandR1</v>
      </c>
      <c r="G407" s="262" t="str">
        <f t="shared" si="51"/>
        <v>tradcomenr</v>
      </c>
      <c r="H407" s="262" t="str">
        <f t="shared" si="52"/>
        <v>exptotfa</v>
      </c>
      <c r="I407" s="262" t="str">
        <f t="shared" si="53"/>
        <v>EandR1-</v>
      </c>
      <c r="J407" s="262" t="str">
        <f t="shared" si="54"/>
        <v>tradcomenr-exptotfa</v>
      </c>
      <c r="K407" s="262" t="str">
        <f t="shared" si="55"/>
        <v>tradcomenr-</v>
      </c>
    </row>
    <row r="408" spans="1:11" x14ac:dyDescent="0.35">
      <c r="A408" s="267" t="s">
        <v>2808</v>
      </c>
      <c r="B408" s="362">
        <f t="shared" ca="1" si="49"/>
        <v>0</v>
      </c>
      <c r="C408" s="317"/>
      <c r="D408" s="317"/>
      <c r="E408" s="317"/>
      <c r="F408" s="262" t="str">
        <f t="shared" si="50"/>
        <v>EandR1</v>
      </c>
      <c r="G408" s="262" t="str">
        <f t="shared" si="51"/>
        <v>tradcomwtr</v>
      </c>
      <c r="H408" s="262" t="str">
        <f t="shared" si="52"/>
        <v>exptotfa</v>
      </c>
      <c r="I408" s="262" t="str">
        <f t="shared" si="53"/>
        <v>EandR1-</v>
      </c>
      <c r="J408" s="262" t="str">
        <f t="shared" si="54"/>
        <v>tradcomwtr-exptotfa</v>
      </c>
      <c r="K408" s="262" t="str">
        <f t="shared" si="55"/>
        <v>tradcomwtr-</v>
      </c>
    </row>
    <row r="409" spans="1:11" x14ac:dyDescent="0.35">
      <c r="A409" s="267" t="s">
        <v>2809</v>
      </c>
      <c r="B409" s="362">
        <f t="shared" ca="1" si="49"/>
        <v>0</v>
      </c>
      <c r="C409" s="317"/>
      <c r="D409" s="317"/>
      <c r="E409" s="317"/>
      <c r="F409" s="262" t="str">
        <f t="shared" si="50"/>
        <v>EandR1</v>
      </c>
      <c r="G409" s="262" t="str">
        <f t="shared" si="51"/>
        <v>tradcomhsp</v>
      </c>
      <c r="H409" s="262" t="str">
        <f t="shared" si="52"/>
        <v>exptotfa</v>
      </c>
      <c r="I409" s="262" t="str">
        <f t="shared" si="53"/>
        <v>EandR1-</v>
      </c>
      <c r="J409" s="262" t="str">
        <f t="shared" si="54"/>
        <v>tradcomhsp-exptotfa</v>
      </c>
      <c r="K409" s="262" t="str">
        <f t="shared" si="55"/>
        <v>tradcomhsp-</v>
      </c>
    </row>
    <row r="410" spans="1:11" x14ac:dyDescent="0.35">
      <c r="A410" s="267" t="s">
        <v>2810</v>
      </c>
      <c r="B410" s="362">
        <f t="shared" ca="1" si="49"/>
        <v>0</v>
      </c>
      <c r="C410" s="317"/>
      <c r="D410" s="317"/>
      <c r="E410" s="317"/>
      <c r="F410" s="262" t="str">
        <f t="shared" si="50"/>
        <v>EandR1</v>
      </c>
      <c r="G410" s="262" t="str">
        <f t="shared" si="51"/>
        <v>tradcomoth</v>
      </c>
      <c r="H410" s="262" t="str">
        <f t="shared" si="52"/>
        <v>exptotfa</v>
      </c>
      <c r="I410" s="262" t="str">
        <f t="shared" si="53"/>
        <v>EandR1-</v>
      </c>
      <c r="J410" s="262" t="str">
        <f t="shared" si="54"/>
        <v>tradcomoth-exptotfa</v>
      </c>
      <c r="K410" s="262" t="str">
        <f t="shared" si="55"/>
        <v>tradcomoth-</v>
      </c>
    </row>
    <row r="411" spans="1:11" x14ac:dyDescent="0.35">
      <c r="A411" s="267" t="s">
        <v>2811</v>
      </c>
      <c r="B411" s="362">
        <f t="shared" ca="1" si="49"/>
        <v>0</v>
      </c>
      <c r="C411" s="317">
        <f t="shared" ca="1" si="56"/>
        <v>0</v>
      </c>
      <c r="D411" s="317">
        <f t="shared" ca="1" si="56"/>
        <v>0</v>
      </c>
      <c r="E411" s="317"/>
      <c r="F411" s="262" t="str">
        <f t="shared" si="50"/>
        <v>EandR1</v>
      </c>
      <c r="G411" s="262" t="str">
        <f t="shared" si="51"/>
        <v>tradcomtot</v>
      </c>
      <c r="H411" s="262" t="str">
        <f t="shared" si="52"/>
        <v>exptotfa</v>
      </c>
      <c r="I411" s="262" t="str">
        <f t="shared" si="53"/>
        <v>EandR1-</v>
      </c>
      <c r="J411" s="262" t="str">
        <f t="shared" si="54"/>
        <v>tradcomtot-exptotfa</v>
      </c>
      <c r="K411" s="262" t="str">
        <f t="shared" si="55"/>
        <v>tradcomtot-</v>
      </c>
    </row>
    <row r="412" spans="1:11" x14ac:dyDescent="0.35">
      <c r="A412" s="267" t="s">
        <v>2812</v>
      </c>
      <c r="B412" s="362">
        <f t="shared" ca="1" si="49"/>
        <v>0</v>
      </c>
      <c r="C412" s="317">
        <f t="shared" ca="1" si="56"/>
        <v>0</v>
      </c>
      <c r="D412" s="317">
        <f t="shared" ca="1" si="56"/>
        <v>0</v>
      </c>
      <c r="E412" s="317"/>
      <c r="F412" s="262" t="str">
        <f t="shared" si="50"/>
        <v>EandR1</v>
      </c>
      <c r="G412" s="262" t="str">
        <f t="shared" si="51"/>
        <v>tradoth</v>
      </c>
      <c r="H412" s="262" t="str">
        <f t="shared" si="52"/>
        <v>exptotfa</v>
      </c>
      <c r="I412" s="262" t="str">
        <f t="shared" si="53"/>
        <v>EandR1-</v>
      </c>
      <c r="J412" s="262" t="str">
        <f t="shared" si="54"/>
        <v>tradoth-exptotfa</v>
      </c>
      <c r="K412" s="262" t="str">
        <f t="shared" si="55"/>
        <v>tradoth-</v>
      </c>
    </row>
    <row r="413" spans="1:11" x14ac:dyDescent="0.35">
      <c r="A413" s="267" t="s">
        <v>2813</v>
      </c>
      <c r="B413" s="362">
        <f t="shared" ca="1" si="49"/>
        <v>0</v>
      </c>
      <c r="C413" s="317"/>
      <c r="D413" s="317"/>
      <c r="E413" s="317"/>
      <c r="F413" s="262" t="str">
        <f t="shared" si="50"/>
        <v>EandR1</v>
      </c>
      <c r="G413" s="262" t="str">
        <f t="shared" si="51"/>
        <v>tradtot</v>
      </c>
      <c r="H413" s="262" t="str">
        <f t="shared" si="52"/>
        <v>exptotfa</v>
      </c>
      <c r="I413" s="262" t="str">
        <f t="shared" si="53"/>
        <v>EandR1-</v>
      </c>
      <c r="J413" s="262" t="str">
        <f t="shared" si="54"/>
        <v>tradtot-exptotfa</v>
      </c>
      <c r="K413" s="262" t="str">
        <f t="shared" si="55"/>
        <v>tradtot-</v>
      </c>
    </row>
    <row r="414" spans="1:11" x14ac:dyDescent="0.35">
      <c r="A414" s="267" t="s">
        <v>2814</v>
      </c>
      <c r="B414" s="362">
        <f t="shared" ca="1" si="49"/>
        <v>0</v>
      </c>
      <c r="C414" s="317"/>
      <c r="D414" s="317"/>
      <c r="E414" s="317"/>
      <c r="F414" s="262" t="str">
        <f t="shared" si="50"/>
        <v>EandR1</v>
      </c>
      <c r="G414" s="262" t="str">
        <f t="shared" si="51"/>
        <v>alltot</v>
      </c>
      <c r="H414" s="262" t="str">
        <f t="shared" si="52"/>
        <v>exptotfa</v>
      </c>
      <c r="I414" s="262" t="str">
        <f t="shared" si="53"/>
        <v>EandR1-</v>
      </c>
      <c r="J414" s="262" t="str">
        <f t="shared" si="54"/>
        <v>alltot-exptotfa</v>
      </c>
      <c r="K414" s="262" t="str">
        <f t="shared" si="55"/>
        <v>alltot-</v>
      </c>
    </row>
    <row r="415" spans="1:11" x14ac:dyDescent="0.35">
      <c r="A415" s="267" t="s">
        <v>2815</v>
      </c>
      <c r="B415" s="362">
        <f t="shared" ca="1" si="49"/>
        <v>0</v>
      </c>
      <c r="C415" s="317"/>
      <c r="D415" s="317"/>
      <c r="E415" s="317"/>
      <c r="F415" s="262" t="str">
        <f t="shared" si="50"/>
        <v>EandR1</v>
      </c>
      <c r="G415" s="262" t="str">
        <f t="shared" si="51"/>
        <v>eduerlprm</v>
      </c>
      <c r="H415" s="262" t="str">
        <f t="shared" si="52"/>
        <v>expgrn</v>
      </c>
      <c r="I415" s="262" t="str">
        <f t="shared" si="53"/>
        <v>EandR1-</v>
      </c>
      <c r="J415" s="262" t="str">
        <f t="shared" si="54"/>
        <v>eduerlprm-expgrn</v>
      </c>
      <c r="K415" s="262" t="str">
        <f t="shared" si="55"/>
        <v>eduerlprm-</v>
      </c>
    </row>
    <row r="416" spans="1:11" x14ac:dyDescent="0.35">
      <c r="A416" s="267" t="s">
        <v>2816</v>
      </c>
      <c r="B416" s="362">
        <f t="shared" ca="1" si="49"/>
        <v>0</v>
      </c>
      <c r="C416" s="317"/>
      <c r="D416" s="317"/>
      <c r="E416" s="317"/>
      <c r="F416" s="262" t="str">
        <f t="shared" si="50"/>
        <v>EandR1</v>
      </c>
      <c r="G416" s="262" t="str">
        <f t="shared" si="51"/>
        <v>eduscn</v>
      </c>
      <c r="H416" s="262" t="str">
        <f t="shared" si="52"/>
        <v>expgrn</v>
      </c>
      <c r="I416" s="262" t="str">
        <f t="shared" si="53"/>
        <v>EandR1-</v>
      </c>
      <c r="J416" s="262" t="str">
        <f t="shared" si="54"/>
        <v>eduscn-expgrn</v>
      </c>
      <c r="K416" s="262" t="str">
        <f t="shared" si="55"/>
        <v>eduscn-</v>
      </c>
    </row>
    <row r="417" spans="1:11" x14ac:dyDescent="0.35">
      <c r="A417" s="267" t="s">
        <v>2817</v>
      </c>
      <c r="B417" s="362">
        <f t="shared" ca="1" si="49"/>
        <v>0</v>
      </c>
      <c r="C417" s="317"/>
      <c r="D417" s="317"/>
      <c r="E417" s="317"/>
      <c r="F417" s="262" t="str">
        <f t="shared" si="50"/>
        <v>EandR1</v>
      </c>
      <c r="G417" s="262" t="str">
        <f t="shared" si="51"/>
        <v>eduspc</v>
      </c>
      <c r="H417" s="262" t="str">
        <f t="shared" si="52"/>
        <v>expgrn</v>
      </c>
      <c r="I417" s="262" t="str">
        <f t="shared" si="53"/>
        <v>EandR1-</v>
      </c>
      <c r="J417" s="262" t="str">
        <f t="shared" si="54"/>
        <v>eduspc-expgrn</v>
      </c>
      <c r="K417" s="262" t="str">
        <f t="shared" si="55"/>
        <v>eduspc-</v>
      </c>
    </row>
    <row r="418" spans="1:11" x14ac:dyDescent="0.35">
      <c r="A418" s="267" t="s">
        <v>2818</v>
      </c>
      <c r="B418" s="362">
        <f t="shared" ca="1" si="49"/>
        <v>0</v>
      </c>
      <c r="C418" s="317"/>
      <c r="D418" s="317"/>
      <c r="E418" s="317"/>
      <c r="F418" s="262" t="str">
        <f t="shared" si="50"/>
        <v>EandR1</v>
      </c>
      <c r="G418" s="262" t="str">
        <f t="shared" si="51"/>
        <v>edupstoth</v>
      </c>
      <c r="H418" s="262" t="str">
        <f t="shared" si="52"/>
        <v>expgrn</v>
      </c>
      <c r="I418" s="262" t="str">
        <f t="shared" si="53"/>
        <v>EandR1-</v>
      </c>
      <c r="J418" s="262" t="str">
        <f t="shared" si="54"/>
        <v>edupstoth-expgrn</v>
      </c>
      <c r="K418" s="262" t="str">
        <f t="shared" si="55"/>
        <v>edupstoth-</v>
      </c>
    </row>
    <row r="419" spans="1:11" x14ac:dyDescent="0.35">
      <c r="A419" s="267" t="s">
        <v>2819</v>
      </c>
      <c r="B419" s="362">
        <f t="shared" ca="1" si="49"/>
        <v>0</v>
      </c>
      <c r="C419" s="317"/>
      <c r="D419" s="317"/>
      <c r="E419" s="317"/>
      <c r="F419" s="262" t="str">
        <f t="shared" si="50"/>
        <v>EandR1</v>
      </c>
      <c r="G419" s="262" t="str">
        <f t="shared" si="51"/>
        <v>edutot</v>
      </c>
      <c r="H419" s="262" t="str">
        <f t="shared" si="52"/>
        <v>expgrn</v>
      </c>
      <c r="I419" s="262" t="str">
        <f t="shared" si="53"/>
        <v>EandR1-</v>
      </c>
      <c r="J419" s="262" t="str">
        <f t="shared" si="54"/>
        <v>edutot-expgrn</v>
      </c>
      <c r="K419" s="262" t="str">
        <f t="shared" si="55"/>
        <v>edutot-</v>
      </c>
    </row>
    <row r="420" spans="1:11" x14ac:dyDescent="0.35">
      <c r="A420" s="267" t="s">
        <v>2820</v>
      </c>
      <c r="B420" s="362">
        <f t="shared" ca="1" si="49"/>
        <v>0</v>
      </c>
      <c r="C420" s="317"/>
      <c r="D420" s="317"/>
      <c r="E420" s="317"/>
      <c r="F420" s="262" t="str">
        <f t="shared" si="50"/>
        <v>EandR1</v>
      </c>
      <c r="G420" s="262" t="str">
        <f t="shared" si="51"/>
        <v>transrds</v>
      </c>
      <c r="H420" s="262" t="str">
        <f t="shared" si="52"/>
        <v>expgrn</v>
      </c>
      <c r="I420" s="262" t="str">
        <f t="shared" si="53"/>
        <v>EandR1-</v>
      </c>
      <c r="J420" s="262" t="str">
        <f t="shared" si="54"/>
        <v>transrds-expgrn</v>
      </c>
      <c r="K420" s="262" t="str">
        <f t="shared" si="55"/>
        <v>transrds-</v>
      </c>
    </row>
    <row r="421" spans="1:11" x14ac:dyDescent="0.35">
      <c r="A421" s="267" t="s">
        <v>2821</v>
      </c>
      <c r="B421" s="362">
        <f t="shared" ca="1" si="49"/>
        <v>0</v>
      </c>
      <c r="C421" s="317"/>
      <c r="D421" s="317"/>
      <c r="E421" s="317"/>
      <c r="F421" s="262" t="str">
        <f t="shared" si="50"/>
        <v>EandR1</v>
      </c>
      <c r="G421" s="262" t="str">
        <f t="shared" si="51"/>
        <v>transprk</v>
      </c>
      <c r="H421" s="262" t="str">
        <f t="shared" si="52"/>
        <v>expgrn</v>
      </c>
      <c r="I421" s="262" t="str">
        <f t="shared" si="53"/>
        <v>EandR1-</v>
      </c>
      <c r="J421" s="262" t="str">
        <f t="shared" si="54"/>
        <v>transprk-expgrn</v>
      </c>
      <c r="K421" s="262" t="str">
        <f t="shared" si="55"/>
        <v>transprk-</v>
      </c>
    </row>
    <row r="422" spans="1:11" x14ac:dyDescent="0.35">
      <c r="A422" s="267" t="s">
        <v>2822</v>
      </c>
      <c r="B422" s="362">
        <f t="shared" ref="B422:B486" ca="1" si="57">IFERROR(INDEX(INDIRECT(LEFT($A422,SEARCH("-",$A422,1)-1)&amp;"_data"),MATCH(MID($A422, SEARCH("-",$A422) + 1, SEARCH("-",$A422,SEARCH("-",$A422)+1) - SEARCH("-",$A422) - 1),INDIRECT(LEFT($A422,SEARCH("-",$A422,1)-1)&amp;"_rows"),0),MATCH(RIGHT($A422,LEN($A422) - SEARCH("-", $A422, SEARCH("-", $A422) + 1)),INDIRECT(LEFT($A422,SEARCH("-",$A422,1)-1)&amp;"_Header"),0)),0)</f>
        <v>0</v>
      </c>
      <c r="C422" s="317"/>
      <c r="D422" s="317"/>
      <c r="E422" s="317"/>
      <c r="F422" s="262" t="str">
        <f t="shared" ref="F422:F486" si="58">LEFT(A422,SEARCH("-",A422)-1)</f>
        <v>EandR1</v>
      </c>
      <c r="G422" s="262" t="str">
        <f t="shared" ref="G422:G486" si="59">LEFT(J422,SEARCH("-",J422)-1)</f>
        <v>transpblbus</v>
      </c>
      <c r="H422" s="262" t="str">
        <f t="shared" ref="H422:H486" si="60">SUBSTITUTE(J422,K422,"")</f>
        <v>expgrn</v>
      </c>
      <c r="I422" s="262" t="str">
        <f t="shared" ref="I422:I486" si="61">LEFT(A422,SEARCH("-",A422))</f>
        <v>EandR1-</v>
      </c>
      <c r="J422" s="262" t="str">
        <f t="shared" ref="J422:J486" si="62">SUBSTITUTE(A422,I422,"")</f>
        <v>transpblbus-expgrn</v>
      </c>
      <c r="K422" s="262" t="str">
        <f t="shared" ref="K422:K486" si="63">LEFT(J422,SEARCH("-",J422))</f>
        <v>transpblbus-</v>
      </c>
    </row>
    <row r="423" spans="1:11" x14ac:dyDescent="0.35">
      <c r="A423" s="267" t="s">
        <v>2823</v>
      </c>
      <c r="B423" s="362">
        <f t="shared" ca="1" si="57"/>
        <v>0</v>
      </c>
      <c r="C423" s="317"/>
      <c r="D423" s="317"/>
      <c r="E423" s="317"/>
      <c r="F423" s="262" t="str">
        <f t="shared" si="58"/>
        <v>EandR1</v>
      </c>
      <c r="G423" s="262" t="str">
        <f t="shared" si="59"/>
        <v>transpblrail</v>
      </c>
      <c r="H423" s="262" t="str">
        <f t="shared" si="60"/>
        <v>expgrn</v>
      </c>
      <c r="I423" s="262" t="str">
        <f t="shared" si="61"/>
        <v>EandR1-</v>
      </c>
      <c r="J423" s="262" t="str">
        <f t="shared" si="62"/>
        <v>transpblrail-expgrn</v>
      </c>
      <c r="K423" s="262" t="str">
        <f t="shared" si="63"/>
        <v>transpblrail-</v>
      </c>
    </row>
    <row r="424" spans="1:11" x14ac:dyDescent="0.35">
      <c r="A424" s="267" t="s">
        <v>2824</v>
      </c>
      <c r="B424" s="362">
        <f t="shared" ca="1" si="57"/>
        <v>0</v>
      </c>
      <c r="C424" s="317"/>
      <c r="D424" s="317"/>
      <c r="E424" s="317"/>
      <c r="F424" s="262" t="str">
        <f t="shared" si="58"/>
        <v>EandR1</v>
      </c>
      <c r="G424" s="262" t="str">
        <f t="shared" si="59"/>
        <v>transahtarp</v>
      </c>
      <c r="H424" s="262" t="str">
        <f t="shared" si="60"/>
        <v>expgrn</v>
      </c>
      <c r="I424" s="262" t="str">
        <f t="shared" si="61"/>
        <v>EandR1-</v>
      </c>
      <c r="J424" s="262" t="str">
        <f t="shared" si="62"/>
        <v>transahtarp-expgrn</v>
      </c>
      <c r="K424" s="262" t="str">
        <f t="shared" si="63"/>
        <v>transahtarp-</v>
      </c>
    </row>
    <row r="425" spans="1:11" x14ac:dyDescent="0.35">
      <c r="A425" s="267" t="s">
        <v>2825</v>
      </c>
      <c r="B425" s="362">
        <f t="shared" ca="1" si="57"/>
        <v>0</v>
      </c>
      <c r="C425" s="317"/>
      <c r="D425" s="317"/>
      <c r="E425" s="317"/>
      <c r="F425" s="262" t="str">
        <f t="shared" si="58"/>
        <v>EandR1</v>
      </c>
      <c r="G425" s="262" t="str">
        <f t="shared" si="59"/>
        <v>transahthrbprs</v>
      </c>
      <c r="H425" s="262" t="str">
        <f t="shared" si="60"/>
        <v>expgrn</v>
      </c>
      <c r="I425" s="262" t="str">
        <f t="shared" si="61"/>
        <v>EandR1-</v>
      </c>
      <c r="J425" s="262" t="str">
        <f t="shared" si="62"/>
        <v>transahthrbprs-expgrn</v>
      </c>
      <c r="K425" s="262" t="str">
        <f t="shared" si="63"/>
        <v>transahthrbprs-</v>
      </c>
    </row>
    <row r="426" spans="1:11" x14ac:dyDescent="0.35">
      <c r="A426" s="267" t="s">
        <v>2826</v>
      </c>
      <c r="B426" s="362">
        <f t="shared" ca="1" si="57"/>
        <v>0</v>
      </c>
      <c r="C426" s="317"/>
      <c r="D426" s="317"/>
      <c r="E426" s="317"/>
      <c r="F426" s="262" t="str">
        <f t="shared" si="58"/>
        <v>EandR1</v>
      </c>
      <c r="G426" s="262" t="str">
        <f t="shared" si="59"/>
        <v>transahttll</v>
      </c>
      <c r="H426" s="262" t="str">
        <f t="shared" si="60"/>
        <v>expgrn</v>
      </c>
      <c r="I426" s="262" t="str">
        <f t="shared" si="61"/>
        <v>EandR1-</v>
      </c>
      <c r="J426" s="262" t="str">
        <f t="shared" si="62"/>
        <v>transahttll-expgrn</v>
      </c>
      <c r="K426" s="262" t="str">
        <f t="shared" si="63"/>
        <v>transahttll-</v>
      </c>
    </row>
    <row r="427" spans="1:11" x14ac:dyDescent="0.35">
      <c r="A427" s="267" t="s">
        <v>2827</v>
      </c>
      <c r="B427" s="362">
        <f t="shared" ca="1" si="57"/>
        <v>0</v>
      </c>
      <c r="C427" s="317"/>
      <c r="D427" s="317"/>
      <c r="E427" s="317"/>
      <c r="F427" s="262" t="str">
        <f t="shared" si="58"/>
        <v>EandR1</v>
      </c>
      <c r="G427" s="262" t="str">
        <f t="shared" si="59"/>
        <v>transtot</v>
      </c>
      <c r="H427" s="262" t="str">
        <f t="shared" si="60"/>
        <v>expgrn</v>
      </c>
      <c r="I427" s="262" t="str">
        <f t="shared" si="61"/>
        <v>EandR1-</v>
      </c>
      <c r="J427" s="262" t="str">
        <f t="shared" si="62"/>
        <v>transtot-expgrn</v>
      </c>
      <c r="K427" s="262" t="str">
        <f t="shared" si="63"/>
        <v>transtot-</v>
      </c>
    </row>
    <row r="428" spans="1:11" x14ac:dyDescent="0.35">
      <c r="A428" s="267" t="s">
        <v>2828</v>
      </c>
      <c r="B428" s="362">
        <f t="shared" ca="1" si="57"/>
        <v>0</v>
      </c>
      <c r="C428" s="317"/>
      <c r="D428" s="317"/>
      <c r="E428" s="317"/>
      <c r="F428" s="262" t="str">
        <f t="shared" si="58"/>
        <v>EandR1</v>
      </c>
      <c r="G428" s="262" t="str">
        <f t="shared" si="59"/>
        <v>sctot</v>
      </c>
      <c r="H428" s="262" t="str">
        <f t="shared" si="60"/>
        <v>expgrn</v>
      </c>
      <c r="I428" s="262" t="str">
        <f t="shared" si="61"/>
        <v>EandR1-</v>
      </c>
      <c r="J428" s="262" t="str">
        <f t="shared" si="62"/>
        <v>sctot-expgrn</v>
      </c>
      <c r="K428" s="262" t="str">
        <f t="shared" si="63"/>
        <v>sctot-</v>
      </c>
    </row>
    <row r="429" spans="1:11" x14ac:dyDescent="0.35">
      <c r="A429" s="267" t="s">
        <v>2829</v>
      </c>
      <c r="B429" s="362">
        <f t="shared" ca="1" si="57"/>
        <v>0</v>
      </c>
      <c r="C429" s="317"/>
      <c r="D429" s="317"/>
      <c r="E429" s="317"/>
      <c r="F429" s="262" t="str">
        <f t="shared" si="58"/>
        <v>EandR1</v>
      </c>
      <c r="G429" s="262" t="str">
        <f t="shared" si="59"/>
        <v>phtot</v>
      </c>
      <c r="H429" s="262" t="str">
        <f t="shared" si="60"/>
        <v>expgrn</v>
      </c>
      <c r="I429" s="262" t="str">
        <f t="shared" si="61"/>
        <v>EandR1-</v>
      </c>
      <c r="J429" s="262" t="str">
        <f t="shared" si="62"/>
        <v>phtot-expgrn</v>
      </c>
      <c r="K429" s="262" t="str">
        <f t="shared" si="63"/>
        <v>phtot-</v>
      </c>
    </row>
    <row r="430" spans="1:11" x14ac:dyDescent="0.35">
      <c r="A430" s="267" t="s">
        <v>2830</v>
      </c>
      <c r="B430" s="362">
        <f t="shared" ca="1" si="57"/>
        <v>0</v>
      </c>
      <c r="C430" s="317"/>
      <c r="D430" s="317"/>
      <c r="E430" s="317"/>
      <c r="F430" s="262" t="str">
        <f t="shared" si="58"/>
        <v>EandR1</v>
      </c>
      <c r="G430" s="262" t="str">
        <f t="shared" si="59"/>
        <v>houshratot</v>
      </c>
      <c r="H430" s="262" t="str">
        <f t="shared" si="60"/>
        <v>expgrn</v>
      </c>
      <c r="I430" s="262" t="str">
        <f t="shared" si="61"/>
        <v>EandR1-</v>
      </c>
      <c r="J430" s="262" t="str">
        <f t="shared" si="62"/>
        <v>houshratot-expgrn</v>
      </c>
      <c r="K430" s="262" t="str">
        <f t="shared" si="63"/>
        <v>houshratot-</v>
      </c>
    </row>
    <row r="431" spans="1:11" x14ac:dyDescent="0.35">
      <c r="A431" s="267" t="s">
        <v>2831</v>
      </c>
      <c r="B431" s="362">
        <f t="shared" ca="1" si="57"/>
        <v>0</v>
      </c>
      <c r="C431" s="317"/>
      <c r="D431" s="317"/>
      <c r="E431" s="317"/>
      <c r="F431" s="262" t="str">
        <f t="shared" si="58"/>
        <v>EandR1</v>
      </c>
      <c r="G431" s="262" t="str">
        <f t="shared" si="59"/>
        <v>housgfcftot</v>
      </c>
      <c r="H431" s="262" t="str">
        <f t="shared" si="60"/>
        <v>expgrn</v>
      </c>
      <c r="I431" s="262" t="str">
        <f t="shared" si="61"/>
        <v>EandR1-</v>
      </c>
      <c r="J431" s="262" t="str">
        <f t="shared" si="62"/>
        <v>housgfcftot-expgrn</v>
      </c>
      <c r="K431" s="262" t="str">
        <f t="shared" si="63"/>
        <v>housgfcftot-</v>
      </c>
    </row>
    <row r="432" spans="1:11" x14ac:dyDescent="0.35">
      <c r="A432" s="267" t="s">
        <v>2832</v>
      </c>
      <c r="B432" s="362">
        <f t="shared" ca="1" si="57"/>
        <v>0</v>
      </c>
      <c r="C432" s="317"/>
      <c r="D432" s="317"/>
      <c r="E432" s="317"/>
      <c r="F432" s="262" t="str">
        <f t="shared" si="58"/>
        <v>EandR1</v>
      </c>
      <c r="G432" s="262" t="str">
        <f t="shared" si="59"/>
        <v>houstot</v>
      </c>
      <c r="H432" s="262" t="str">
        <f t="shared" si="60"/>
        <v>expgrn</v>
      </c>
      <c r="I432" s="262" t="str">
        <f t="shared" si="61"/>
        <v>EandR1-</v>
      </c>
      <c r="J432" s="262" t="str">
        <f t="shared" si="62"/>
        <v>houstot-expgrn</v>
      </c>
      <c r="K432" s="262" t="str">
        <f t="shared" si="63"/>
        <v>houstot-</v>
      </c>
    </row>
    <row r="433" spans="1:11" x14ac:dyDescent="0.35">
      <c r="A433" s="267" t="s">
        <v>2833</v>
      </c>
      <c r="B433" s="362">
        <f t="shared" ca="1" si="57"/>
        <v>0</v>
      </c>
      <c r="C433" s="317"/>
      <c r="D433" s="317"/>
      <c r="E433" s="317"/>
      <c r="F433" s="262" t="str">
        <f t="shared" si="58"/>
        <v>EandR1</v>
      </c>
      <c r="G433" s="262" t="str">
        <f t="shared" si="59"/>
        <v>culhrt</v>
      </c>
      <c r="H433" s="262" t="str">
        <f t="shared" si="60"/>
        <v>expgrn</v>
      </c>
      <c r="I433" s="262" t="str">
        <f t="shared" si="61"/>
        <v>EandR1-</v>
      </c>
      <c r="J433" s="262" t="str">
        <f t="shared" si="62"/>
        <v>culhrt-expgrn</v>
      </c>
      <c r="K433" s="262" t="str">
        <f t="shared" si="63"/>
        <v>culhrt-</v>
      </c>
    </row>
    <row r="434" spans="1:11" x14ac:dyDescent="0.35">
      <c r="A434" s="267" t="s">
        <v>2834</v>
      </c>
      <c r="B434" s="362">
        <f t="shared" ca="1" si="57"/>
        <v>0</v>
      </c>
      <c r="C434" s="317"/>
      <c r="D434" s="317"/>
      <c r="E434" s="317"/>
      <c r="F434" s="262" t="str">
        <f t="shared" si="58"/>
        <v>EandR1</v>
      </c>
      <c r="G434" s="262" t="str">
        <f t="shared" si="59"/>
        <v>culspr</v>
      </c>
      <c r="H434" s="262" t="str">
        <f t="shared" si="60"/>
        <v>expgrn</v>
      </c>
      <c r="I434" s="262" t="str">
        <f t="shared" si="61"/>
        <v>EandR1-</v>
      </c>
      <c r="J434" s="262" t="str">
        <f t="shared" si="62"/>
        <v>culspr-expgrn</v>
      </c>
      <c r="K434" s="262" t="str">
        <f t="shared" si="63"/>
        <v>culspr-</v>
      </c>
    </row>
    <row r="435" spans="1:11" x14ac:dyDescent="0.35">
      <c r="A435" s="267" t="s">
        <v>2835</v>
      </c>
      <c r="B435" s="362">
        <f t="shared" ca="1" si="57"/>
        <v>0</v>
      </c>
      <c r="C435" s="317"/>
      <c r="D435" s="317"/>
      <c r="E435" s="317"/>
      <c r="F435" s="262" t="str">
        <f t="shared" si="58"/>
        <v>EandR1</v>
      </c>
      <c r="G435" s="262" t="str">
        <f t="shared" si="59"/>
        <v>culopn</v>
      </c>
      <c r="H435" s="262" t="str">
        <f t="shared" si="60"/>
        <v>expgrn</v>
      </c>
      <c r="I435" s="262" t="str">
        <f t="shared" si="61"/>
        <v>EandR1-</v>
      </c>
      <c r="J435" s="262" t="str">
        <f t="shared" si="62"/>
        <v>culopn-expgrn</v>
      </c>
      <c r="K435" s="262" t="str">
        <f t="shared" si="63"/>
        <v>culopn-</v>
      </c>
    </row>
    <row r="436" spans="1:11" x14ac:dyDescent="0.35">
      <c r="A436" s="267" t="s">
        <v>2836</v>
      </c>
      <c r="B436" s="362">
        <f t="shared" ca="1" si="57"/>
        <v>0</v>
      </c>
      <c r="C436" s="317"/>
      <c r="D436" s="317"/>
      <c r="E436" s="317"/>
      <c r="F436" s="262" t="str">
        <f t="shared" si="58"/>
        <v>EandR1</v>
      </c>
      <c r="G436" s="262" t="str">
        <f t="shared" si="59"/>
        <v>cultrs</v>
      </c>
      <c r="H436" s="262" t="str">
        <f t="shared" si="60"/>
        <v>expgrn</v>
      </c>
      <c r="I436" s="262" t="str">
        <f t="shared" si="61"/>
        <v>EandR1-</v>
      </c>
      <c r="J436" s="262" t="str">
        <f t="shared" si="62"/>
        <v>cultrs-expgrn</v>
      </c>
      <c r="K436" s="262" t="str">
        <f t="shared" si="63"/>
        <v>cultrs-</v>
      </c>
    </row>
    <row r="437" spans="1:11" x14ac:dyDescent="0.35">
      <c r="A437" s="267" t="s">
        <v>2837</v>
      </c>
      <c r="B437" s="362">
        <f t="shared" ca="1" si="57"/>
        <v>0</v>
      </c>
      <c r="C437" s="317"/>
      <c r="D437" s="317"/>
      <c r="E437" s="317"/>
      <c r="F437" s="262" t="str">
        <f t="shared" si="58"/>
        <v>EandR1</v>
      </c>
      <c r="G437" s="262" t="str">
        <f t="shared" si="59"/>
        <v>cullib</v>
      </c>
      <c r="H437" s="262" t="str">
        <f t="shared" si="60"/>
        <v>expgrn</v>
      </c>
      <c r="I437" s="262" t="str">
        <f t="shared" si="61"/>
        <v>EandR1-</v>
      </c>
      <c r="J437" s="262" t="str">
        <f t="shared" si="62"/>
        <v>cullib-expgrn</v>
      </c>
      <c r="K437" s="262" t="str">
        <f t="shared" si="63"/>
        <v>cullib-</v>
      </c>
    </row>
    <row r="438" spans="1:11" x14ac:dyDescent="0.35">
      <c r="A438" s="267" t="s">
        <v>2838</v>
      </c>
      <c r="B438" s="362">
        <f t="shared" ca="1" si="57"/>
        <v>0</v>
      </c>
      <c r="C438" s="317"/>
      <c r="D438" s="317"/>
      <c r="E438" s="317"/>
      <c r="F438" s="262" t="str">
        <f t="shared" si="58"/>
        <v>EandR1</v>
      </c>
      <c r="G438" s="262" t="str">
        <f t="shared" si="59"/>
        <v>cultot</v>
      </c>
      <c r="H438" s="262" t="str">
        <f t="shared" si="60"/>
        <v>expgrn</v>
      </c>
      <c r="I438" s="262" t="str">
        <f t="shared" si="61"/>
        <v>EandR1-</v>
      </c>
      <c r="J438" s="262" t="str">
        <f t="shared" si="62"/>
        <v>cultot-expgrn</v>
      </c>
      <c r="K438" s="262" t="str">
        <f t="shared" si="63"/>
        <v>cultot-</v>
      </c>
    </row>
    <row r="439" spans="1:11" x14ac:dyDescent="0.35">
      <c r="A439" s="267" t="s">
        <v>2839</v>
      </c>
      <c r="B439" s="362">
        <f t="shared" ca="1" si="57"/>
        <v>0</v>
      </c>
      <c r="C439" s="317"/>
      <c r="D439" s="317"/>
      <c r="E439" s="317"/>
      <c r="F439" s="262" t="str">
        <f t="shared" si="58"/>
        <v>EandR1</v>
      </c>
      <c r="G439" s="262" t="str">
        <f t="shared" si="59"/>
        <v>envcmt</v>
      </c>
      <c r="H439" s="262" t="str">
        <f t="shared" si="60"/>
        <v>expgrn</v>
      </c>
      <c r="I439" s="262" t="str">
        <f t="shared" si="61"/>
        <v>EandR1-</v>
      </c>
      <c r="J439" s="262" t="str">
        <f t="shared" si="62"/>
        <v>envcmt-expgrn</v>
      </c>
      <c r="K439" s="262" t="str">
        <f t="shared" si="63"/>
        <v>envcmt-</v>
      </c>
    </row>
    <row r="440" spans="1:11" x14ac:dyDescent="0.35">
      <c r="A440" s="267" t="s">
        <v>2840</v>
      </c>
      <c r="B440" s="362">
        <f t="shared" ca="1" si="57"/>
        <v>0</v>
      </c>
      <c r="C440" s="317"/>
      <c r="D440" s="317"/>
      <c r="E440" s="317"/>
      <c r="F440" s="262" t="str">
        <f t="shared" si="58"/>
        <v>EandR1</v>
      </c>
      <c r="G440" s="262" t="str">
        <f t="shared" si="59"/>
        <v>envcst</v>
      </c>
      <c r="H440" s="262" t="str">
        <f t="shared" si="60"/>
        <v>expgrn</v>
      </c>
      <c r="I440" s="262" t="str">
        <f t="shared" si="61"/>
        <v>EandR1-</v>
      </c>
      <c r="J440" s="262" t="str">
        <f t="shared" si="62"/>
        <v>envcst-expgrn</v>
      </c>
      <c r="K440" s="262" t="str">
        <f t="shared" si="63"/>
        <v>envcst-</v>
      </c>
    </row>
    <row r="441" spans="1:11" x14ac:dyDescent="0.35">
      <c r="A441" s="267" t="s">
        <v>2841</v>
      </c>
      <c r="B441" s="362">
        <f t="shared" ca="1" si="57"/>
        <v>0</v>
      </c>
      <c r="C441" s="317"/>
      <c r="D441" s="317"/>
      <c r="E441" s="317"/>
      <c r="F441" s="262" t="str">
        <f t="shared" si="58"/>
        <v>EandR1</v>
      </c>
      <c r="G441" s="262" t="str">
        <f t="shared" si="59"/>
        <v>envcmm</v>
      </c>
      <c r="H441" s="262" t="str">
        <f t="shared" si="60"/>
        <v>expgrn</v>
      </c>
      <c r="I441" s="262" t="str">
        <f t="shared" si="61"/>
        <v>EandR1-</v>
      </c>
      <c r="J441" s="262" t="str">
        <f t="shared" si="62"/>
        <v>envcmm-expgrn</v>
      </c>
      <c r="K441" s="262" t="str">
        <f t="shared" si="63"/>
        <v>envcmm-</v>
      </c>
    </row>
    <row r="442" spans="1:11" x14ac:dyDescent="0.35">
      <c r="A442" s="267" t="s">
        <v>2842</v>
      </c>
      <c r="B442" s="362">
        <f t="shared" ca="1" si="57"/>
        <v>0</v>
      </c>
      <c r="C442" s="317"/>
      <c r="D442" s="317"/>
      <c r="E442" s="317"/>
      <c r="F442" s="262" t="str">
        <f t="shared" si="58"/>
        <v>EandR1</v>
      </c>
      <c r="G442" s="262" t="str">
        <f t="shared" si="59"/>
        <v>envflddrn</v>
      </c>
      <c r="H442" s="262" t="str">
        <f t="shared" si="60"/>
        <v>expgrn</v>
      </c>
      <c r="I442" s="262" t="str">
        <f t="shared" si="61"/>
        <v>EandR1-</v>
      </c>
      <c r="J442" s="262" t="str">
        <f t="shared" si="62"/>
        <v>envflddrn-expgrn</v>
      </c>
      <c r="K442" s="262" t="str">
        <f t="shared" si="63"/>
        <v>envflddrn-</v>
      </c>
    </row>
    <row r="443" spans="1:11" x14ac:dyDescent="0.35">
      <c r="A443" s="267" t="s">
        <v>2843</v>
      </c>
      <c r="B443" s="362">
        <f t="shared" ca="1" si="57"/>
        <v>0</v>
      </c>
      <c r="C443" s="317"/>
      <c r="D443" s="317"/>
      <c r="E443" s="317"/>
      <c r="F443" s="262" t="str">
        <f t="shared" si="58"/>
        <v>EandR1</v>
      </c>
      <c r="G443" s="262" t="str">
        <f t="shared" si="59"/>
        <v>envagr</v>
      </c>
      <c r="H443" s="262" t="str">
        <f t="shared" si="60"/>
        <v>expgrn</v>
      </c>
      <c r="I443" s="262" t="str">
        <f t="shared" si="61"/>
        <v>EandR1-</v>
      </c>
      <c r="J443" s="262" t="str">
        <f t="shared" si="62"/>
        <v>envagr-expgrn</v>
      </c>
      <c r="K443" s="262" t="str">
        <f t="shared" si="63"/>
        <v>envagr-</v>
      </c>
    </row>
    <row r="444" spans="1:11" x14ac:dyDescent="0.35">
      <c r="A444" s="267" t="s">
        <v>2844</v>
      </c>
      <c r="B444" s="362">
        <f t="shared" ca="1" si="57"/>
        <v>0</v>
      </c>
      <c r="C444" s="317"/>
      <c r="D444" s="317"/>
      <c r="E444" s="317"/>
      <c r="F444" s="262" t="str">
        <f t="shared" si="58"/>
        <v>EandR1</v>
      </c>
      <c r="G444" s="262" t="str">
        <f t="shared" si="59"/>
        <v>envrglenv</v>
      </c>
      <c r="H444" s="262" t="str">
        <f t="shared" si="60"/>
        <v>expgrn</v>
      </c>
      <c r="I444" s="262" t="str">
        <f t="shared" si="61"/>
        <v>EandR1-</v>
      </c>
      <c r="J444" s="262" t="str">
        <f t="shared" si="62"/>
        <v>envrglenv-expgrn</v>
      </c>
      <c r="K444" s="262" t="str">
        <f t="shared" si="63"/>
        <v>envrglenv-</v>
      </c>
    </row>
    <row r="445" spans="1:11" x14ac:dyDescent="0.35">
      <c r="A445" s="267" t="s">
        <v>2845</v>
      </c>
      <c r="B445" s="362">
        <f t="shared" ca="1" si="57"/>
        <v>0</v>
      </c>
      <c r="C445" s="317"/>
      <c r="D445" s="317"/>
      <c r="E445" s="317"/>
      <c r="F445" s="262" t="str">
        <f t="shared" si="58"/>
        <v>EandR1</v>
      </c>
      <c r="G445" s="262" t="str">
        <f t="shared" si="59"/>
        <v>envrgltrd</v>
      </c>
      <c r="H445" s="262" t="str">
        <f t="shared" si="60"/>
        <v>expgrn</v>
      </c>
      <c r="I445" s="262" t="str">
        <f t="shared" si="61"/>
        <v>EandR1-</v>
      </c>
      <c r="J445" s="262" t="str">
        <f t="shared" si="62"/>
        <v>envrgltrd-expgrn</v>
      </c>
      <c r="K445" s="262" t="str">
        <f t="shared" si="63"/>
        <v>envrgltrd-</v>
      </c>
    </row>
    <row r="446" spans="1:11" x14ac:dyDescent="0.35">
      <c r="A446" s="267" t="s">
        <v>2846</v>
      </c>
      <c r="B446" s="362">
        <f t="shared" ca="1" si="57"/>
        <v>0</v>
      </c>
      <c r="C446" s="317"/>
      <c r="D446" s="317"/>
      <c r="E446" s="317"/>
      <c r="F446" s="262" t="str">
        <f t="shared" si="58"/>
        <v>EandR1</v>
      </c>
      <c r="G446" s="262" t="str">
        <f t="shared" si="59"/>
        <v>envstr</v>
      </c>
      <c r="H446" s="262" t="str">
        <f t="shared" si="60"/>
        <v>expgrn</v>
      </c>
      <c r="I446" s="262" t="str">
        <f t="shared" si="61"/>
        <v>EandR1-</v>
      </c>
      <c r="J446" s="262" t="str">
        <f t="shared" si="62"/>
        <v>envstr-expgrn</v>
      </c>
      <c r="K446" s="262" t="str">
        <f t="shared" si="63"/>
        <v>envstr-</v>
      </c>
    </row>
    <row r="447" spans="1:11" x14ac:dyDescent="0.35">
      <c r="A447" s="267" t="s">
        <v>2847</v>
      </c>
      <c r="B447" s="362">
        <f t="shared" ca="1" si="57"/>
        <v>0</v>
      </c>
      <c r="C447" s="317"/>
      <c r="D447" s="317"/>
      <c r="E447" s="317"/>
      <c r="F447" s="262" t="str">
        <f t="shared" si="58"/>
        <v>EandR1</v>
      </c>
      <c r="G447" s="262" t="str">
        <f t="shared" si="59"/>
        <v>envcll</v>
      </c>
      <c r="H447" s="262" t="str">
        <f t="shared" si="60"/>
        <v>expgrn</v>
      </c>
      <c r="I447" s="262" t="str">
        <f t="shared" si="61"/>
        <v>EandR1-</v>
      </c>
      <c r="J447" s="262" t="str">
        <f t="shared" si="62"/>
        <v>envcll-expgrn</v>
      </c>
      <c r="K447" s="262" t="str">
        <f t="shared" si="63"/>
        <v>envcll-</v>
      </c>
    </row>
    <row r="448" spans="1:11" x14ac:dyDescent="0.35">
      <c r="A448" s="267" t="s">
        <v>2848</v>
      </c>
      <c r="B448" s="362">
        <f t="shared" ca="1" si="57"/>
        <v>0</v>
      </c>
      <c r="C448" s="317"/>
      <c r="D448" s="317"/>
      <c r="E448" s="317"/>
      <c r="F448" s="262" t="str">
        <f t="shared" si="58"/>
        <v>EandR1</v>
      </c>
      <c r="G448" s="262" t="str">
        <f t="shared" si="59"/>
        <v>envdsp</v>
      </c>
      <c r="H448" s="262" t="str">
        <f t="shared" si="60"/>
        <v>expgrn</v>
      </c>
      <c r="I448" s="262" t="str">
        <f t="shared" si="61"/>
        <v>EandR1-</v>
      </c>
      <c r="J448" s="262" t="str">
        <f t="shared" si="62"/>
        <v>envdsp-expgrn</v>
      </c>
      <c r="K448" s="262" t="str">
        <f t="shared" si="63"/>
        <v>envdsp-</v>
      </c>
    </row>
    <row r="449" spans="1:11" x14ac:dyDescent="0.35">
      <c r="A449" s="267" t="s">
        <v>2849</v>
      </c>
      <c r="B449" s="362">
        <f t="shared" ca="1" si="57"/>
        <v>0</v>
      </c>
      <c r="C449" s="317"/>
      <c r="D449" s="317"/>
      <c r="E449" s="317"/>
      <c r="F449" s="262" t="str">
        <f t="shared" si="58"/>
        <v>EandR1</v>
      </c>
      <c r="G449" s="262" t="str">
        <f t="shared" si="59"/>
        <v>envtrd</v>
      </c>
      <c r="H449" s="262" t="str">
        <f t="shared" si="60"/>
        <v>expgrn</v>
      </c>
      <c r="I449" s="262" t="str">
        <f t="shared" si="61"/>
        <v>EandR1-</v>
      </c>
      <c r="J449" s="262" t="str">
        <f t="shared" si="62"/>
        <v>envtrd-expgrn</v>
      </c>
      <c r="K449" s="262" t="str">
        <f t="shared" si="63"/>
        <v>envtrd-</v>
      </c>
    </row>
    <row r="450" spans="1:11" x14ac:dyDescent="0.35">
      <c r="A450" s="267" t="s">
        <v>2850</v>
      </c>
      <c r="B450" s="362">
        <f t="shared" ca="1" si="57"/>
        <v>0</v>
      </c>
      <c r="C450" s="317"/>
      <c r="D450" s="317"/>
      <c r="E450" s="317"/>
      <c r="F450" s="262" t="str">
        <f t="shared" si="58"/>
        <v>EandR1</v>
      </c>
      <c r="G450" s="262" t="str">
        <f t="shared" si="59"/>
        <v>envrcy</v>
      </c>
      <c r="H450" s="262" t="str">
        <f t="shared" si="60"/>
        <v>expgrn</v>
      </c>
      <c r="I450" s="262" t="str">
        <f t="shared" si="61"/>
        <v>EandR1-</v>
      </c>
      <c r="J450" s="262" t="str">
        <f t="shared" si="62"/>
        <v>envrcy-expgrn</v>
      </c>
      <c r="K450" s="262" t="str">
        <f t="shared" si="63"/>
        <v>envrcy-</v>
      </c>
    </row>
    <row r="451" spans="1:11" x14ac:dyDescent="0.35">
      <c r="A451" s="267" t="s">
        <v>2851</v>
      </c>
      <c r="B451" s="362">
        <f t="shared" ca="1" si="57"/>
        <v>0</v>
      </c>
      <c r="C451" s="317"/>
      <c r="D451" s="317"/>
      <c r="E451" s="317"/>
      <c r="F451" s="262" t="str">
        <f t="shared" si="58"/>
        <v>EandR1</v>
      </c>
      <c r="G451" s="262" t="str">
        <f t="shared" si="59"/>
        <v>envmin</v>
      </c>
      <c r="H451" s="262" t="str">
        <f t="shared" si="60"/>
        <v>expgrn</v>
      </c>
      <c r="I451" s="262" t="str">
        <f t="shared" si="61"/>
        <v>EandR1-</v>
      </c>
      <c r="J451" s="262" t="str">
        <f t="shared" si="62"/>
        <v>envmin-expgrn</v>
      </c>
      <c r="K451" s="262" t="str">
        <f t="shared" si="63"/>
        <v>envmin-</v>
      </c>
    </row>
    <row r="452" spans="1:11" x14ac:dyDescent="0.35">
      <c r="A452" s="267" t="s">
        <v>2852</v>
      </c>
      <c r="B452" s="362">
        <f t="shared" ca="1" si="57"/>
        <v>0</v>
      </c>
      <c r="C452" s="317"/>
      <c r="D452" s="317"/>
      <c r="E452" s="317"/>
      <c r="F452" s="262" t="str">
        <f t="shared" si="58"/>
        <v>EandR1</v>
      </c>
      <c r="G452" s="262" t="str">
        <f t="shared" si="59"/>
        <v>envclm</v>
      </c>
      <c r="H452" s="262" t="str">
        <f t="shared" si="60"/>
        <v>expgrn</v>
      </c>
      <c r="I452" s="262" t="str">
        <f t="shared" si="61"/>
        <v>EandR1-</v>
      </c>
      <c r="J452" s="262" t="str">
        <f t="shared" si="62"/>
        <v>envclm-expgrn</v>
      </c>
      <c r="K452" s="262" t="str">
        <f t="shared" si="63"/>
        <v>envclm-</v>
      </c>
    </row>
    <row r="453" spans="1:11" x14ac:dyDescent="0.35">
      <c r="A453" s="267" t="s">
        <v>2853</v>
      </c>
      <c r="B453" s="362">
        <f t="shared" ca="1" si="57"/>
        <v>0</v>
      </c>
      <c r="C453" s="317"/>
      <c r="D453" s="317"/>
      <c r="E453" s="317"/>
      <c r="F453" s="262" t="str">
        <f t="shared" si="58"/>
        <v>EandR1</v>
      </c>
      <c r="G453" s="262" t="str">
        <f t="shared" si="59"/>
        <v>envtot</v>
      </c>
      <c r="H453" s="262" t="str">
        <f t="shared" si="60"/>
        <v>expgrn</v>
      </c>
      <c r="I453" s="262" t="str">
        <f t="shared" si="61"/>
        <v>EandR1-</v>
      </c>
      <c r="J453" s="262" t="str">
        <f t="shared" si="62"/>
        <v>envtot-expgrn</v>
      </c>
      <c r="K453" s="262" t="str">
        <f t="shared" si="63"/>
        <v>envtot-</v>
      </c>
    </row>
    <row r="454" spans="1:11" x14ac:dyDescent="0.35">
      <c r="A454" s="267" t="s">
        <v>2854</v>
      </c>
      <c r="B454" s="362">
        <f t="shared" ca="1" si="57"/>
        <v>0</v>
      </c>
      <c r="C454" s="317"/>
      <c r="D454" s="317"/>
      <c r="E454" s="317"/>
      <c r="F454" s="262" t="str">
        <f t="shared" si="58"/>
        <v>EandR1</v>
      </c>
      <c r="G454" s="262" t="str">
        <f t="shared" si="59"/>
        <v>plantot</v>
      </c>
      <c r="H454" s="262" t="str">
        <f t="shared" si="60"/>
        <v>expgrn</v>
      </c>
      <c r="I454" s="262" t="str">
        <f t="shared" si="61"/>
        <v>EandR1-</v>
      </c>
      <c r="J454" s="262" t="str">
        <f t="shared" si="62"/>
        <v>plantot-expgrn</v>
      </c>
      <c r="K454" s="262" t="str">
        <f t="shared" si="63"/>
        <v>plantot-</v>
      </c>
    </row>
    <row r="455" spans="1:11" x14ac:dyDescent="0.35">
      <c r="A455" s="267" t="s">
        <v>2855</v>
      </c>
      <c r="B455" s="362">
        <f t="shared" ca="1" si="57"/>
        <v>0</v>
      </c>
      <c r="C455" s="317"/>
      <c r="D455" s="317"/>
      <c r="E455" s="317"/>
      <c r="F455" s="262" t="str">
        <f t="shared" si="58"/>
        <v>EandR1</v>
      </c>
      <c r="G455" s="262" t="str">
        <f t="shared" si="59"/>
        <v>digtot</v>
      </c>
      <c r="H455" s="262" t="str">
        <f t="shared" si="60"/>
        <v>expgrn</v>
      </c>
      <c r="I455" s="262" t="str">
        <f t="shared" si="61"/>
        <v>EandR1-</v>
      </c>
      <c r="J455" s="262" t="str">
        <f t="shared" si="62"/>
        <v>digtot-expgrn</v>
      </c>
      <c r="K455" s="262" t="str">
        <f t="shared" si="63"/>
        <v>digtot-</v>
      </c>
    </row>
    <row r="456" spans="1:11" x14ac:dyDescent="0.35">
      <c r="A456" s="267" t="s">
        <v>2856</v>
      </c>
      <c r="B456" s="362">
        <f t="shared" ca="1" si="57"/>
        <v>0</v>
      </c>
      <c r="C456" s="317"/>
      <c r="D456" s="317"/>
      <c r="E456" s="317"/>
      <c r="F456" s="262" t="str">
        <f t="shared" si="58"/>
        <v>EandR1</v>
      </c>
      <c r="G456" s="262" t="str">
        <f t="shared" si="59"/>
        <v>poltot</v>
      </c>
      <c r="H456" s="262" t="str">
        <f t="shared" si="60"/>
        <v>expgrn</v>
      </c>
      <c r="I456" s="262" t="str">
        <f t="shared" si="61"/>
        <v>EandR1-</v>
      </c>
      <c r="J456" s="262" t="str">
        <f t="shared" si="62"/>
        <v>poltot-expgrn</v>
      </c>
      <c r="K456" s="262" t="str">
        <f t="shared" si="63"/>
        <v>poltot-</v>
      </c>
    </row>
    <row r="457" spans="1:11" x14ac:dyDescent="0.35">
      <c r="A457" s="267" t="s">
        <v>2857</v>
      </c>
      <c r="B457" s="362">
        <f t="shared" ca="1" si="57"/>
        <v>0</v>
      </c>
      <c r="C457" s="317"/>
      <c r="D457" s="317"/>
      <c r="E457" s="317"/>
      <c r="F457" s="262" t="str">
        <f t="shared" si="58"/>
        <v>EandR1</v>
      </c>
      <c r="G457" s="262" t="str">
        <f t="shared" si="59"/>
        <v>frstot</v>
      </c>
      <c r="H457" s="262" t="str">
        <f t="shared" si="60"/>
        <v>expgrn</v>
      </c>
      <c r="I457" s="262" t="str">
        <f t="shared" si="61"/>
        <v>EandR1-</v>
      </c>
      <c r="J457" s="262" t="str">
        <f t="shared" si="62"/>
        <v>frstot-expgrn</v>
      </c>
      <c r="K457" s="262" t="str">
        <f t="shared" si="63"/>
        <v>frstot-</v>
      </c>
    </row>
    <row r="458" spans="1:11" x14ac:dyDescent="0.35">
      <c r="A458" s="267" t="s">
        <v>2858</v>
      </c>
      <c r="B458" s="362">
        <f t="shared" ca="1" si="57"/>
        <v>0</v>
      </c>
      <c r="C458" s="317"/>
      <c r="D458" s="317"/>
      <c r="E458" s="317"/>
      <c r="F458" s="262" t="str">
        <f t="shared" si="58"/>
        <v>EandR1</v>
      </c>
      <c r="G458" s="262" t="str">
        <f t="shared" si="59"/>
        <v>centot</v>
      </c>
      <c r="H458" s="262" t="str">
        <f t="shared" si="60"/>
        <v>expgrn</v>
      </c>
      <c r="I458" s="262" t="str">
        <f t="shared" si="61"/>
        <v>EandR1-</v>
      </c>
      <c r="J458" s="262" t="str">
        <f t="shared" si="62"/>
        <v>centot-expgrn</v>
      </c>
      <c r="K458" s="262" t="str">
        <f t="shared" si="63"/>
        <v>centot-</v>
      </c>
    </row>
    <row r="459" spans="1:11" x14ac:dyDescent="0.35">
      <c r="A459" s="267" t="s">
        <v>2859</v>
      </c>
      <c r="B459" s="362">
        <f t="shared" ca="1" si="57"/>
        <v>0</v>
      </c>
      <c r="C459" s="317"/>
      <c r="D459" s="317"/>
      <c r="E459" s="317"/>
      <c r="F459" s="262" t="str">
        <f t="shared" si="58"/>
        <v>EandR1</v>
      </c>
      <c r="G459" s="262" t="str">
        <f t="shared" si="59"/>
        <v>tradcomhous</v>
      </c>
      <c r="H459" s="262" t="str">
        <f t="shared" si="60"/>
        <v>expgrn</v>
      </c>
      <c r="I459" s="262" t="str">
        <f t="shared" si="61"/>
        <v>EandR1-</v>
      </c>
      <c r="J459" s="262" t="str">
        <f t="shared" si="62"/>
        <v>tradcomhous-expgrn</v>
      </c>
      <c r="K459" s="262" t="str">
        <f t="shared" si="63"/>
        <v>tradcomhous-</v>
      </c>
    </row>
    <row r="460" spans="1:11" x14ac:dyDescent="0.35">
      <c r="A460" s="267" t="s">
        <v>2860</v>
      </c>
      <c r="B460" s="362">
        <f t="shared" ca="1" si="57"/>
        <v>0</v>
      </c>
      <c r="C460" s="317"/>
      <c r="D460" s="317"/>
      <c r="E460" s="317"/>
      <c r="F460" s="262" t="str">
        <f t="shared" si="58"/>
        <v>EandR1</v>
      </c>
      <c r="G460" s="262" t="str">
        <f t="shared" si="59"/>
        <v>tradcomreal</v>
      </c>
      <c r="H460" s="262" t="str">
        <f t="shared" si="60"/>
        <v>expgrn</v>
      </c>
      <c r="I460" s="262" t="str">
        <f t="shared" si="61"/>
        <v>EandR1-</v>
      </c>
      <c r="J460" s="262" t="str">
        <f t="shared" si="62"/>
        <v>tradcomreal-expgrn</v>
      </c>
      <c r="K460" s="262" t="str">
        <f t="shared" si="63"/>
        <v>tradcomreal-</v>
      </c>
    </row>
    <row r="461" spans="1:11" x14ac:dyDescent="0.35">
      <c r="A461" s="267" t="s">
        <v>2861</v>
      </c>
      <c r="B461" s="362">
        <f t="shared" ca="1" si="57"/>
        <v>0</v>
      </c>
      <c r="C461" s="317"/>
      <c r="D461" s="317"/>
      <c r="E461" s="317"/>
      <c r="F461" s="262" t="str">
        <f t="shared" si="58"/>
        <v>EandR1</v>
      </c>
      <c r="G461" s="262" t="str">
        <f t="shared" si="59"/>
        <v>tradcomfin</v>
      </c>
      <c r="H461" s="262" t="str">
        <f t="shared" si="60"/>
        <v>expgrn</v>
      </c>
      <c r="I461" s="262" t="str">
        <f t="shared" si="61"/>
        <v>EandR1-</v>
      </c>
      <c r="J461" s="262" t="str">
        <f t="shared" si="62"/>
        <v>tradcomfin-expgrn</v>
      </c>
      <c r="K461" s="262" t="str">
        <f t="shared" si="63"/>
        <v>tradcomfin-</v>
      </c>
    </row>
    <row r="462" spans="1:11" x14ac:dyDescent="0.35">
      <c r="A462" s="267" t="s">
        <v>2862</v>
      </c>
      <c r="B462" s="362">
        <f t="shared" ca="1" si="57"/>
        <v>0</v>
      </c>
      <c r="C462" s="317"/>
      <c r="D462" s="317"/>
      <c r="E462" s="317"/>
      <c r="F462" s="262" t="str">
        <f t="shared" si="58"/>
        <v>EandR1</v>
      </c>
      <c r="G462" s="262" t="str">
        <f t="shared" si="59"/>
        <v>tradcomenr</v>
      </c>
      <c r="H462" s="262" t="str">
        <f t="shared" si="60"/>
        <v>expgrn</v>
      </c>
      <c r="I462" s="262" t="str">
        <f t="shared" si="61"/>
        <v>EandR1-</v>
      </c>
      <c r="J462" s="262" t="str">
        <f t="shared" si="62"/>
        <v>tradcomenr-expgrn</v>
      </c>
      <c r="K462" s="262" t="str">
        <f t="shared" si="63"/>
        <v>tradcomenr-</v>
      </c>
    </row>
    <row r="463" spans="1:11" x14ac:dyDescent="0.35">
      <c r="A463" s="267" t="s">
        <v>2863</v>
      </c>
      <c r="B463" s="362">
        <f t="shared" ca="1" si="57"/>
        <v>0</v>
      </c>
      <c r="C463" s="317"/>
      <c r="D463" s="317"/>
      <c r="E463" s="317"/>
      <c r="F463" s="262" t="str">
        <f t="shared" si="58"/>
        <v>EandR1</v>
      </c>
      <c r="G463" s="262" t="str">
        <f t="shared" si="59"/>
        <v>tradcomwtr</v>
      </c>
      <c r="H463" s="262" t="str">
        <f t="shared" si="60"/>
        <v>expgrn</v>
      </c>
      <c r="I463" s="262" t="str">
        <f t="shared" si="61"/>
        <v>EandR1-</v>
      </c>
      <c r="J463" s="262" t="str">
        <f t="shared" si="62"/>
        <v>tradcomwtr-expgrn</v>
      </c>
      <c r="K463" s="262" t="str">
        <f t="shared" si="63"/>
        <v>tradcomwtr-</v>
      </c>
    </row>
    <row r="464" spans="1:11" x14ac:dyDescent="0.35">
      <c r="A464" s="267" t="s">
        <v>2864</v>
      </c>
      <c r="B464" s="362">
        <f t="shared" ca="1" si="57"/>
        <v>0</v>
      </c>
      <c r="C464" s="317"/>
      <c r="D464" s="317"/>
      <c r="E464" s="317"/>
      <c r="F464" s="262" t="str">
        <f t="shared" si="58"/>
        <v>EandR1</v>
      </c>
      <c r="G464" s="262" t="str">
        <f t="shared" si="59"/>
        <v>tradcomhsp</v>
      </c>
      <c r="H464" s="262" t="str">
        <f t="shared" si="60"/>
        <v>expgrn</v>
      </c>
      <c r="I464" s="262" t="str">
        <f t="shared" si="61"/>
        <v>EandR1-</v>
      </c>
      <c r="J464" s="262" t="str">
        <f t="shared" si="62"/>
        <v>tradcomhsp-expgrn</v>
      </c>
      <c r="K464" s="262" t="str">
        <f t="shared" si="63"/>
        <v>tradcomhsp-</v>
      </c>
    </row>
    <row r="465" spans="1:11" x14ac:dyDescent="0.35">
      <c r="A465" s="267" t="s">
        <v>2865</v>
      </c>
      <c r="B465" s="362">
        <f t="shared" ca="1" si="57"/>
        <v>0</v>
      </c>
      <c r="C465" s="317"/>
      <c r="D465" s="317"/>
      <c r="E465" s="317"/>
      <c r="F465" s="262" t="str">
        <f t="shared" si="58"/>
        <v>EandR1</v>
      </c>
      <c r="G465" s="262" t="str">
        <f t="shared" si="59"/>
        <v>tradcomoth</v>
      </c>
      <c r="H465" s="262" t="str">
        <f t="shared" si="60"/>
        <v>expgrn</v>
      </c>
      <c r="I465" s="262" t="str">
        <f t="shared" si="61"/>
        <v>EandR1-</v>
      </c>
      <c r="J465" s="262" t="str">
        <f t="shared" si="62"/>
        <v>tradcomoth-expgrn</v>
      </c>
      <c r="K465" s="262" t="str">
        <f t="shared" si="63"/>
        <v>tradcomoth-</v>
      </c>
    </row>
    <row r="466" spans="1:11" x14ac:dyDescent="0.35">
      <c r="A466" s="267" t="s">
        <v>2866</v>
      </c>
      <c r="B466" s="362">
        <f t="shared" ca="1" si="57"/>
        <v>0</v>
      </c>
      <c r="C466" s="317"/>
      <c r="D466" s="317"/>
      <c r="E466" s="317"/>
      <c r="F466" s="262" t="str">
        <f t="shared" si="58"/>
        <v>EandR1</v>
      </c>
      <c r="G466" s="262" t="str">
        <f t="shared" si="59"/>
        <v>tradcomtot</v>
      </c>
      <c r="H466" s="262" t="str">
        <f t="shared" si="60"/>
        <v>expgrn</v>
      </c>
      <c r="I466" s="262" t="str">
        <f t="shared" si="61"/>
        <v>EandR1-</v>
      </c>
      <c r="J466" s="262" t="str">
        <f t="shared" si="62"/>
        <v>tradcomtot-expgrn</v>
      </c>
      <c r="K466" s="262" t="str">
        <f t="shared" si="63"/>
        <v>tradcomtot-</v>
      </c>
    </row>
    <row r="467" spans="1:11" x14ac:dyDescent="0.35">
      <c r="A467" s="267" t="s">
        <v>2867</v>
      </c>
      <c r="B467" s="362">
        <f t="shared" ca="1" si="57"/>
        <v>0</v>
      </c>
      <c r="C467" s="317"/>
      <c r="D467" s="317"/>
      <c r="E467" s="317"/>
      <c r="F467" s="262" t="str">
        <f t="shared" si="58"/>
        <v>EandR1</v>
      </c>
      <c r="G467" s="262" t="str">
        <f t="shared" si="59"/>
        <v>tradoth</v>
      </c>
      <c r="H467" s="262" t="str">
        <f t="shared" si="60"/>
        <v>expgrn</v>
      </c>
      <c r="I467" s="262" t="str">
        <f t="shared" si="61"/>
        <v>EandR1-</v>
      </c>
      <c r="J467" s="262" t="str">
        <f t="shared" si="62"/>
        <v>tradoth-expgrn</v>
      </c>
      <c r="K467" s="262" t="str">
        <f t="shared" si="63"/>
        <v>tradoth-</v>
      </c>
    </row>
    <row r="468" spans="1:11" x14ac:dyDescent="0.35">
      <c r="A468" s="267" t="s">
        <v>2868</v>
      </c>
      <c r="B468" s="362">
        <f t="shared" ca="1" si="57"/>
        <v>0</v>
      </c>
      <c r="C468" s="317"/>
      <c r="D468" s="317"/>
      <c r="E468" s="317"/>
      <c r="F468" s="262" t="str">
        <f t="shared" si="58"/>
        <v>EandR1</v>
      </c>
      <c r="G468" s="262" t="str">
        <f t="shared" si="59"/>
        <v>tradtot</v>
      </c>
      <c r="H468" s="262" t="str">
        <f t="shared" si="60"/>
        <v>expgrn</v>
      </c>
      <c r="I468" s="262" t="str">
        <f t="shared" si="61"/>
        <v>EandR1-</v>
      </c>
      <c r="J468" s="262" t="str">
        <f t="shared" si="62"/>
        <v>tradtot-expgrn</v>
      </c>
      <c r="K468" s="262" t="str">
        <f t="shared" si="63"/>
        <v>tradtot-</v>
      </c>
    </row>
    <row r="469" spans="1:11" x14ac:dyDescent="0.35">
      <c r="A469" s="267" t="s">
        <v>2869</v>
      </c>
      <c r="B469" s="362">
        <f t="shared" ca="1" si="57"/>
        <v>0</v>
      </c>
      <c r="C469" s="317"/>
      <c r="D469" s="317"/>
      <c r="E469" s="317"/>
      <c r="F469" s="262" t="str">
        <f t="shared" si="58"/>
        <v>EandR1</v>
      </c>
      <c r="G469" s="262" t="str">
        <f t="shared" si="59"/>
        <v>alltot</v>
      </c>
      <c r="H469" s="262" t="str">
        <f t="shared" si="60"/>
        <v>expgrn</v>
      </c>
      <c r="I469" s="262" t="str">
        <f t="shared" si="61"/>
        <v>EandR1-</v>
      </c>
      <c r="J469" s="262" t="str">
        <f t="shared" si="62"/>
        <v>alltot-expgrn</v>
      </c>
      <c r="K469" s="262" t="str">
        <f t="shared" si="63"/>
        <v>alltot-</v>
      </c>
    </row>
    <row r="470" spans="1:11" x14ac:dyDescent="0.35">
      <c r="A470" s="267" t="s">
        <v>2870</v>
      </c>
      <c r="B470" s="362">
        <f t="shared" ca="1" si="57"/>
        <v>0</v>
      </c>
      <c r="C470" s="317"/>
      <c r="D470" s="317"/>
      <c r="E470" s="317"/>
      <c r="F470" s="262" t="str">
        <f t="shared" si="58"/>
        <v>EandR1</v>
      </c>
      <c r="G470" s="262" t="str">
        <f t="shared" si="59"/>
        <v>eduerlprm</v>
      </c>
      <c r="H470" s="262" t="str">
        <f t="shared" si="60"/>
        <v>expgrnla</v>
      </c>
      <c r="I470" s="262" t="str">
        <f t="shared" si="61"/>
        <v>EandR1-</v>
      </c>
      <c r="J470" s="262" t="str">
        <f t="shared" si="62"/>
        <v>eduerlprm-expgrnla</v>
      </c>
      <c r="K470" s="262" t="str">
        <f t="shared" si="63"/>
        <v>eduerlprm-</v>
      </c>
    </row>
    <row r="471" spans="1:11" x14ac:dyDescent="0.35">
      <c r="A471" s="267" t="s">
        <v>2871</v>
      </c>
      <c r="B471" s="362">
        <f t="shared" ca="1" si="57"/>
        <v>0</v>
      </c>
      <c r="C471" s="317"/>
      <c r="D471" s="317"/>
      <c r="E471" s="317"/>
      <c r="F471" s="262" t="str">
        <f t="shared" si="58"/>
        <v>EandR1</v>
      </c>
      <c r="G471" s="262" t="str">
        <f t="shared" si="59"/>
        <v>eduscn</v>
      </c>
      <c r="H471" s="262" t="str">
        <f t="shared" si="60"/>
        <v>expgrnla</v>
      </c>
      <c r="I471" s="262" t="str">
        <f t="shared" si="61"/>
        <v>EandR1-</v>
      </c>
      <c r="J471" s="262" t="str">
        <f t="shared" si="62"/>
        <v>eduscn-expgrnla</v>
      </c>
      <c r="K471" s="262" t="str">
        <f t="shared" si="63"/>
        <v>eduscn-</v>
      </c>
    </row>
    <row r="472" spans="1:11" x14ac:dyDescent="0.35">
      <c r="A472" s="267" t="s">
        <v>2872</v>
      </c>
      <c r="B472" s="362">
        <f t="shared" ca="1" si="57"/>
        <v>0</v>
      </c>
      <c r="C472" s="317"/>
      <c r="D472" s="317"/>
      <c r="E472" s="317"/>
      <c r="F472" s="262" t="str">
        <f t="shared" si="58"/>
        <v>EandR1</v>
      </c>
      <c r="G472" s="262" t="str">
        <f t="shared" si="59"/>
        <v>eduspc</v>
      </c>
      <c r="H472" s="262" t="str">
        <f t="shared" si="60"/>
        <v>expgrnla</v>
      </c>
      <c r="I472" s="262" t="str">
        <f t="shared" si="61"/>
        <v>EandR1-</v>
      </c>
      <c r="J472" s="262" t="str">
        <f t="shared" si="62"/>
        <v>eduspc-expgrnla</v>
      </c>
      <c r="K472" s="262" t="str">
        <f t="shared" si="63"/>
        <v>eduspc-</v>
      </c>
    </row>
    <row r="473" spans="1:11" x14ac:dyDescent="0.35">
      <c r="A473" s="267" t="s">
        <v>2873</v>
      </c>
      <c r="B473" s="362">
        <f t="shared" ca="1" si="57"/>
        <v>0</v>
      </c>
      <c r="C473" s="317"/>
      <c r="D473" s="317"/>
      <c r="E473" s="317"/>
      <c r="F473" s="262" t="str">
        <f t="shared" si="58"/>
        <v>EandR1</v>
      </c>
      <c r="G473" s="262" t="str">
        <f t="shared" si="59"/>
        <v>edupstoth</v>
      </c>
      <c r="H473" s="262" t="str">
        <f t="shared" si="60"/>
        <v>expgrnla</v>
      </c>
      <c r="I473" s="262" t="str">
        <f t="shared" si="61"/>
        <v>EandR1-</v>
      </c>
      <c r="J473" s="262" t="str">
        <f t="shared" si="62"/>
        <v>edupstoth-expgrnla</v>
      </c>
      <c r="K473" s="262" t="str">
        <f t="shared" si="63"/>
        <v>edupstoth-</v>
      </c>
    </row>
    <row r="474" spans="1:11" x14ac:dyDescent="0.35">
      <c r="A474" s="267" t="s">
        <v>2874</v>
      </c>
      <c r="B474" s="362">
        <f t="shared" ca="1" si="57"/>
        <v>0</v>
      </c>
      <c r="C474" s="317"/>
      <c r="D474" s="317"/>
      <c r="E474" s="317"/>
      <c r="F474" s="262" t="str">
        <f t="shared" si="58"/>
        <v>EandR1</v>
      </c>
      <c r="G474" s="262" t="str">
        <f t="shared" si="59"/>
        <v>edutot</v>
      </c>
      <c r="H474" s="262" t="str">
        <f t="shared" si="60"/>
        <v>expgrnla</v>
      </c>
      <c r="I474" s="262" t="str">
        <f t="shared" si="61"/>
        <v>EandR1-</v>
      </c>
      <c r="J474" s="262" t="str">
        <f t="shared" si="62"/>
        <v>edutot-expgrnla</v>
      </c>
      <c r="K474" s="262" t="str">
        <f t="shared" si="63"/>
        <v>edutot-</v>
      </c>
    </row>
    <row r="475" spans="1:11" x14ac:dyDescent="0.35">
      <c r="A475" s="267" t="s">
        <v>2875</v>
      </c>
      <c r="B475" s="362">
        <f t="shared" ca="1" si="57"/>
        <v>0</v>
      </c>
      <c r="C475" s="317"/>
      <c r="D475" s="317"/>
      <c r="E475" s="317"/>
      <c r="F475" s="262" t="str">
        <f t="shared" si="58"/>
        <v>EandR1</v>
      </c>
      <c r="G475" s="262" t="str">
        <f t="shared" si="59"/>
        <v>transrds</v>
      </c>
      <c r="H475" s="262" t="str">
        <f t="shared" si="60"/>
        <v>expgrnla</v>
      </c>
      <c r="I475" s="262" t="str">
        <f t="shared" si="61"/>
        <v>EandR1-</v>
      </c>
      <c r="J475" s="262" t="str">
        <f t="shared" si="62"/>
        <v>transrds-expgrnla</v>
      </c>
      <c r="K475" s="262" t="str">
        <f t="shared" si="63"/>
        <v>transrds-</v>
      </c>
    </row>
    <row r="476" spans="1:11" x14ac:dyDescent="0.35">
      <c r="A476" s="267" t="s">
        <v>2876</v>
      </c>
      <c r="B476" s="362">
        <f t="shared" ca="1" si="57"/>
        <v>0</v>
      </c>
      <c r="C476" s="317"/>
      <c r="D476" s="317"/>
      <c r="E476" s="317"/>
      <c r="F476" s="262" t="str">
        <f t="shared" si="58"/>
        <v>EandR1</v>
      </c>
      <c r="G476" s="262" t="str">
        <f t="shared" si="59"/>
        <v>transprk</v>
      </c>
      <c r="H476" s="262" t="str">
        <f t="shared" si="60"/>
        <v>expgrnla</v>
      </c>
      <c r="I476" s="262" t="str">
        <f t="shared" si="61"/>
        <v>EandR1-</v>
      </c>
      <c r="J476" s="262" t="str">
        <f t="shared" si="62"/>
        <v>transprk-expgrnla</v>
      </c>
      <c r="K476" s="262" t="str">
        <f t="shared" si="63"/>
        <v>transprk-</v>
      </c>
    </row>
    <row r="477" spans="1:11" x14ac:dyDescent="0.35">
      <c r="A477" s="267" t="s">
        <v>2877</v>
      </c>
      <c r="B477" s="362">
        <f t="shared" ca="1" si="57"/>
        <v>0</v>
      </c>
      <c r="C477" s="317"/>
      <c r="D477" s="317"/>
      <c r="E477" s="317"/>
      <c r="F477" s="262" t="str">
        <f t="shared" si="58"/>
        <v>EandR1</v>
      </c>
      <c r="G477" s="262" t="str">
        <f t="shared" si="59"/>
        <v>transpblbus</v>
      </c>
      <c r="H477" s="262" t="str">
        <f t="shared" si="60"/>
        <v>expgrnla</v>
      </c>
      <c r="I477" s="262" t="str">
        <f t="shared" si="61"/>
        <v>EandR1-</v>
      </c>
      <c r="J477" s="262" t="str">
        <f t="shared" si="62"/>
        <v>transpblbus-expgrnla</v>
      </c>
      <c r="K477" s="262" t="str">
        <f t="shared" si="63"/>
        <v>transpblbus-</v>
      </c>
    </row>
    <row r="478" spans="1:11" x14ac:dyDescent="0.35">
      <c r="A478" s="267" t="s">
        <v>2878</v>
      </c>
      <c r="B478" s="362">
        <f t="shared" ca="1" si="57"/>
        <v>0</v>
      </c>
      <c r="C478" s="317"/>
      <c r="D478" s="317"/>
      <c r="E478" s="317"/>
      <c r="F478" s="262" t="str">
        <f t="shared" si="58"/>
        <v>EandR1</v>
      </c>
      <c r="G478" s="262" t="str">
        <f t="shared" si="59"/>
        <v>transpblrail</v>
      </c>
      <c r="H478" s="262" t="str">
        <f t="shared" si="60"/>
        <v>expgrnla</v>
      </c>
      <c r="I478" s="262" t="str">
        <f t="shared" si="61"/>
        <v>EandR1-</v>
      </c>
      <c r="J478" s="262" t="str">
        <f t="shared" si="62"/>
        <v>transpblrail-expgrnla</v>
      </c>
      <c r="K478" s="262" t="str">
        <f t="shared" si="63"/>
        <v>transpblrail-</v>
      </c>
    </row>
    <row r="479" spans="1:11" x14ac:dyDescent="0.35">
      <c r="A479" s="267" t="s">
        <v>2879</v>
      </c>
      <c r="B479" s="362">
        <f t="shared" ca="1" si="57"/>
        <v>0</v>
      </c>
      <c r="C479" s="317"/>
      <c r="D479" s="317"/>
      <c r="E479" s="317"/>
      <c r="F479" s="262" t="str">
        <f t="shared" si="58"/>
        <v>EandR1</v>
      </c>
      <c r="G479" s="262" t="str">
        <f t="shared" si="59"/>
        <v>transahtarp</v>
      </c>
      <c r="H479" s="262" t="str">
        <f t="shared" si="60"/>
        <v>expgrnla</v>
      </c>
      <c r="I479" s="262" t="str">
        <f t="shared" si="61"/>
        <v>EandR1-</v>
      </c>
      <c r="J479" s="262" t="str">
        <f t="shared" si="62"/>
        <v>transahtarp-expgrnla</v>
      </c>
      <c r="K479" s="262" t="str">
        <f t="shared" si="63"/>
        <v>transahtarp-</v>
      </c>
    </row>
    <row r="480" spans="1:11" x14ac:dyDescent="0.35">
      <c r="A480" s="267" t="s">
        <v>2880</v>
      </c>
      <c r="B480" s="362">
        <f t="shared" ca="1" si="57"/>
        <v>0</v>
      </c>
      <c r="C480" s="317"/>
      <c r="D480" s="317"/>
      <c r="E480" s="317"/>
      <c r="F480" s="262" t="str">
        <f t="shared" si="58"/>
        <v>EandR1</v>
      </c>
      <c r="G480" s="262" t="str">
        <f t="shared" si="59"/>
        <v>transahthrbprs</v>
      </c>
      <c r="H480" s="262" t="str">
        <f t="shared" si="60"/>
        <v>expgrnla</v>
      </c>
      <c r="I480" s="262" t="str">
        <f t="shared" si="61"/>
        <v>EandR1-</v>
      </c>
      <c r="J480" s="262" t="str">
        <f t="shared" si="62"/>
        <v>transahthrbprs-expgrnla</v>
      </c>
      <c r="K480" s="262" t="str">
        <f t="shared" si="63"/>
        <v>transahthrbprs-</v>
      </c>
    </row>
    <row r="481" spans="1:11" x14ac:dyDescent="0.35">
      <c r="A481" s="267" t="s">
        <v>2881</v>
      </c>
      <c r="B481" s="362">
        <f t="shared" ca="1" si="57"/>
        <v>0</v>
      </c>
      <c r="C481" s="317"/>
      <c r="D481" s="317"/>
      <c r="E481" s="317"/>
      <c r="F481" s="262" t="str">
        <f t="shared" si="58"/>
        <v>EandR1</v>
      </c>
      <c r="G481" s="262" t="str">
        <f t="shared" si="59"/>
        <v>transahttll</v>
      </c>
      <c r="H481" s="262" t="str">
        <f t="shared" si="60"/>
        <v>expgrnla</v>
      </c>
      <c r="I481" s="262" t="str">
        <f t="shared" si="61"/>
        <v>EandR1-</v>
      </c>
      <c r="J481" s="262" t="str">
        <f t="shared" si="62"/>
        <v>transahttll-expgrnla</v>
      </c>
      <c r="K481" s="262" t="str">
        <f t="shared" si="63"/>
        <v>transahttll-</v>
      </c>
    </row>
    <row r="482" spans="1:11" x14ac:dyDescent="0.35">
      <c r="A482" s="267" t="s">
        <v>2882</v>
      </c>
      <c r="B482" s="362">
        <f t="shared" ca="1" si="57"/>
        <v>0</v>
      </c>
      <c r="C482" s="317"/>
      <c r="D482" s="317"/>
      <c r="E482" s="317"/>
      <c r="F482" s="262" t="str">
        <f t="shared" si="58"/>
        <v>EandR1</v>
      </c>
      <c r="G482" s="262" t="str">
        <f t="shared" si="59"/>
        <v>transtot</v>
      </c>
      <c r="H482" s="262" t="str">
        <f t="shared" si="60"/>
        <v>expgrnla</v>
      </c>
      <c r="I482" s="262" t="str">
        <f t="shared" si="61"/>
        <v>EandR1-</v>
      </c>
      <c r="J482" s="262" t="str">
        <f t="shared" si="62"/>
        <v>transtot-expgrnla</v>
      </c>
      <c r="K482" s="262" t="str">
        <f t="shared" si="63"/>
        <v>transtot-</v>
      </c>
    </row>
    <row r="483" spans="1:11" x14ac:dyDescent="0.35">
      <c r="A483" s="267" t="s">
        <v>2883</v>
      </c>
      <c r="B483" s="362">
        <f t="shared" ca="1" si="57"/>
        <v>0</v>
      </c>
      <c r="C483" s="317"/>
      <c r="D483" s="317"/>
      <c r="E483" s="317"/>
      <c r="F483" s="262" t="str">
        <f t="shared" si="58"/>
        <v>EandR1</v>
      </c>
      <c r="G483" s="262" t="str">
        <f t="shared" si="59"/>
        <v>sctot</v>
      </c>
      <c r="H483" s="262" t="str">
        <f t="shared" si="60"/>
        <v>expgrnla</v>
      </c>
      <c r="I483" s="262" t="str">
        <f t="shared" si="61"/>
        <v>EandR1-</v>
      </c>
      <c r="J483" s="262" t="str">
        <f t="shared" si="62"/>
        <v>sctot-expgrnla</v>
      </c>
      <c r="K483" s="262" t="str">
        <f t="shared" si="63"/>
        <v>sctot-</v>
      </c>
    </row>
    <row r="484" spans="1:11" x14ac:dyDescent="0.35">
      <c r="A484" s="267" t="s">
        <v>2884</v>
      </c>
      <c r="B484" s="362">
        <f t="shared" ca="1" si="57"/>
        <v>0</v>
      </c>
      <c r="C484" s="317"/>
      <c r="D484" s="317"/>
      <c r="E484" s="317"/>
      <c r="F484" s="262" t="str">
        <f t="shared" si="58"/>
        <v>EandR1</v>
      </c>
      <c r="G484" s="262" t="str">
        <f t="shared" si="59"/>
        <v>phtot</v>
      </c>
      <c r="H484" s="262" t="str">
        <f t="shared" si="60"/>
        <v>expgrnla</v>
      </c>
      <c r="I484" s="262" t="str">
        <f t="shared" si="61"/>
        <v>EandR1-</v>
      </c>
      <c r="J484" s="262" t="str">
        <f t="shared" si="62"/>
        <v>phtot-expgrnla</v>
      </c>
      <c r="K484" s="262" t="str">
        <f t="shared" si="63"/>
        <v>phtot-</v>
      </c>
    </row>
    <row r="485" spans="1:11" x14ac:dyDescent="0.35">
      <c r="A485" s="267" t="s">
        <v>2885</v>
      </c>
      <c r="B485" s="362">
        <f t="shared" ca="1" si="57"/>
        <v>0</v>
      </c>
      <c r="C485" s="317"/>
      <c r="D485" s="317"/>
      <c r="E485" s="317"/>
      <c r="F485" s="262" t="str">
        <f t="shared" si="58"/>
        <v>EandR1</v>
      </c>
      <c r="G485" s="262" t="str">
        <f t="shared" si="59"/>
        <v>houshratot</v>
      </c>
      <c r="H485" s="262" t="str">
        <f t="shared" si="60"/>
        <v>expgrnla</v>
      </c>
      <c r="I485" s="262" t="str">
        <f t="shared" si="61"/>
        <v>EandR1-</v>
      </c>
      <c r="J485" s="262" t="str">
        <f t="shared" si="62"/>
        <v>houshratot-expgrnla</v>
      </c>
      <c r="K485" s="262" t="str">
        <f t="shared" si="63"/>
        <v>houshratot-</v>
      </c>
    </row>
    <row r="486" spans="1:11" x14ac:dyDescent="0.35">
      <c r="A486" s="267" t="s">
        <v>2886</v>
      </c>
      <c r="B486" s="362">
        <f t="shared" ca="1" si="57"/>
        <v>0</v>
      </c>
      <c r="C486" s="317"/>
      <c r="D486" s="317"/>
      <c r="E486" s="317"/>
      <c r="F486" s="262" t="str">
        <f t="shared" si="58"/>
        <v>EandR1</v>
      </c>
      <c r="G486" s="262" t="str">
        <f t="shared" si="59"/>
        <v>housgfcftot</v>
      </c>
      <c r="H486" s="262" t="str">
        <f t="shared" si="60"/>
        <v>expgrnla</v>
      </c>
      <c r="I486" s="262" t="str">
        <f t="shared" si="61"/>
        <v>EandR1-</v>
      </c>
      <c r="J486" s="262" t="str">
        <f t="shared" si="62"/>
        <v>housgfcftot-expgrnla</v>
      </c>
      <c r="K486" s="262" t="str">
        <f t="shared" si="63"/>
        <v>housgfcftot-</v>
      </c>
    </row>
    <row r="487" spans="1:11" x14ac:dyDescent="0.35">
      <c r="A487" s="267" t="s">
        <v>2887</v>
      </c>
      <c r="B487" s="362">
        <f t="shared" ref="B487:B551" ca="1" si="64">IFERROR(INDEX(INDIRECT(LEFT($A487,SEARCH("-",$A487,1)-1)&amp;"_data"),MATCH(MID($A487, SEARCH("-",$A487) + 1, SEARCH("-",$A487,SEARCH("-",$A487)+1) - SEARCH("-",$A487) - 1),INDIRECT(LEFT($A487,SEARCH("-",$A487,1)-1)&amp;"_rows"),0),MATCH(RIGHT($A487,LEN($A487) - SEARCH("-", $A487, SEARCH("-", $A487) + 1)),INDIRECT(LEFT($A487,SEARCH("-",$A487,1)-1)&amp;"_Header"),0)),0)</f>
        <v>0</v>
      </c>
      <c r="C487" s="317"/>
      <c r="D487" s="317"/>
      <c r="E487" s="317"/>
      <c r="F487" s="262" t="str">
        <f t="shared" ref="F487:F551" si="65">LEFT(A487,SEARCH("-",A487)-1)</f>
        <v>EandR1</v>
      </c>
      <c r="G487" s="262" t="str">
        <f t="shared" ref="G487:G551" si="66">LEFT(J487,SEARCH("-",J487)-1)</f>
        <v>houstot</v>
      </c>
      <c r="H487" s="262" t="str">
        <f t="shared" ref="H487:H551" si="67">SUBSTITUTE(J487,K487,"")</f>
        <v>expgrnla</v>
      </c>
      <c r="I487" s="262" t="str">
        <f t="shared" ref="I487:I551" si="68">LEFT(A487,SEARCH("-",A487))</f>
        <v>EandR1-</v>
      </c>
      <c r="J487" s="262" t="str">
        <f t="shared" ref="J487:J551" si="69">SUBSTITUTE(A487,I487,"")</f>
        <v>houstot-expgrnla</v>
      </c>
      <c r="K487" s="262" t="str">
        <f t="shared" ref="K487:K551" si="70">LEFT(J487,SEARCH("-",J487))</f>
        <v>houstot-</v>
      </c>
    </row>
    <row r="488" spans="1:11" x14ac:dyDescent="0.35">
      <c r="A488" s="267" t="s">
        <v>2888</v>
      </c>
      <c r="B488" s="362">
        <f t="shared" ca="1" si="64"/>
        <v>0</v>
      </c>
      <c r="C488" s="317"/>
      <c r="D488" s="317"/>
      <c r="E488" s="317"/>
      <c r="F488" s="262" t="str">
        <f t="shared" si="65"/>
        <v>EandR1</v>
      </c>
      <c r="G488" s="262" t="str">
        <f t="shared" si="66"/>
        <v>culhrt</v>
      </c>
      <c r="H488" s="262" t="str">
        <f t="shared" si="67"/>
        <v>expgrnla</v>
      </c>
      <c r="I488" s="262" t="str">
        <f t="shared" si="68"/>
        <v>EandR1-</v>
      </c>
      <c r="J488" s="262" t="str">
        <f t="shared" si="69"/>
        <v>culhrt-expgrnla</v>
      </c>
      <c r="K488" s="262" t="str">
        <f t="shared" si="70"/>
        <v>culhrt-</v>
      </c>
    </row>
    <row r="489" spans="1:11" x14ac:dyDescent="0.35">
      <c r="A489" s="267" t="s">
        <v>2889</v>
      </c>
      <c r="B489" s="362">
        <f t="shared" ca="1" si="64"/>
        <v>0</v>
      </c>
      <c r="C489" s="317"/>
      <c r="D489" s="317"/>
      <c r="E489" s="317"/>
      <c r="F489" s="262" t="str">
        <f t="shared" si="65"/>
        <v>EandR1</v>
      </c>
      <c r="G489" s="262" t="str">
        <f t="shared" si="66"/>
        <v>culspr</v>
      </c>
      <c r="H489" s="262" t="str">
        <f t="shared" si="67"/>
        <v>expgrnla</v>
      </c>
      <c r="I489" s="262" t="str">
        <f t="shared" si="68"/>
        <v>EandR1-</v>
      </c>
      <c r="J489" s="262" t="str">
        <f t="shared" si="69"/>
        <v>culspr-expgrnla</v>
      </c>
      <c r="K489" s="262" t="str">
        <f t="shared" si="70"/>
        <v>culspr-</v>
      </c>
    </row>
    <row r="490" spans="1:11" x14ac:dyDescent="0.35">
      <c r="A490" s="267" t="s">
        <v>2890</v>
      </c>
      <c r="B490" s="362">
        <f t="shared" ca="1" si="64"/>
        <v>0</v>
      </c>
      <c r="C490" s="317"/>
      <c r="D490" s="317"/>
      <c r="E490" s="317"/>
      <c r="F490" s="262" t="str">
        <f t="shared" si="65"/>
        <v>EandR1</v>
      </c>
      <c r="G490" s="262" t="str">
        <f t="shared" si="66"/>
        <v>culopn</v>
      </c>
      <c r="H490" s="262" t="str">
        <f t="shared" si="67"/>
        <v>expgrnla</v>
      </c>
      <c r="I490" s="262" t="str">
        <f t="shared" si="68"/>
        <v>EandR1-</v>
      </c>
      <c r="J490" s="262" t="str">
        <f t="shared" si="69"/>
        <v>culopn-expgrnla</v>
      </c>
      <c r="K490" s="262" t="str">
        <f t="shared" si="70"/>
        <v>culopn-</v>
      </c>
    </row>
    <row r="491" spans="1:11" x14ac:dyDescent="0.35">
      <c r="A491" s="267" t="s">
        <v>2891</v>
      </c>
      <c r="B491" s="362">
        <f t="shared" ca="1" si="64"/>
        <v>0</v>
      </c>
      <c r="C491" s="317"/>
      <c r="D491" s="317"/>
      <c r="E491" s="317"/>
      <c r="F491" s="262" t="str">
        <f t="shared" si="65"/>
        <v>EandR1</v>
      </c>
      <c r="G491" s="262" t="str">
        <f t="shared" si="66"/>
        <v>cultrs</v>
      </c>
      <c r="H491" s="262" t="str">
        <f t="shared" si="67"/>
        <v>expgrnla</v>
      </c>
      <c r="I491" s="262" t="str">
        <f t="shared" si="68"/>
        <v>EandR1-</v>
      </c>
      <c r="J491" s="262" t="str">
        <f t="shared" si="69"/>
        <v>cultrs-expgrnla</v>
      </c>
      <c r="K491" s="262" t="str">
        <f t="shared" si="70"/>
        <v>cultrs-</v>
      </c>
    </row>
    <row r="492" spans="1:11" x14ac:dyDescent="0.35">
      <c r="A492" s="267" t="s">
        <v>2892</v>
      </c>
      <c r="B492" s="362">
        <f t="shared" ca="1" si="64"/>
        <v>0</v>
      </c>
      <c r="C492" s="317"/>
      <c r="D492" s="317"/>
      <c r="E492" s="317"/>
      <c r="F492" s="262" t="str">
        <f t="shared" si="65"/>
        <v>EandR1</v>
      </c>
      <c r="G492" s="262" t="str">
        <f t="shared" si="66"/>
        <v>cullib</v>
      </c>
      <c r="H492" s="262" t="str">
        <f t="shared" si="67"/>
        <v>expgrnla</v>
      </c>
      <c r="I492" s="262" t="str">
        <f t="shared" si="68"/>
        <v>EandR1-</v>
      </c>
      <c r="J492" s="262" t="str">
        <f t="shared" si="69"/>
        <v>cullib-expgrnla</v>
      </c>
      <c r="K492" s="262" t="str">
        <f t="shared" si="70"/>
        <v>cullib-</v>
      </c>
    </row>
    <row r="493" spans="1:11" x14ac:dyDescent="0.35">
      <c r="A493" s="267" t="s">
        <v>2893</v>
      </c>
      <c r="B493" s="362">
        <f t="shared" ca="1" si="64"/>
        <v>0</v>
      </c>
      <c r="C493" s="317"/>
      <c r="D493" s="317"/>
      <c r="E493" s="317"/>
      <c r="F493" s="262" t="str">
        <f t="shared" si="65"/>
        <v>EandR1</v>
      </c>
      <c r="G493" s="262" t="str">
        <f t="shared" si="66"/>
        <v>cultot</v>
      </c>
      <c r="H493" s="262" t="str">
        <f t="shared" si="67"/>
        <v>expgrnla</v>
      </c>
      <c r="I493" s="262" t="str">
        <f t="shared" si="68"/>
        <v>EandR1-</v>
      </c>
      <c r="J493" s="262" t="str">
        <f t="shared" si="69"/>
        <v>cultot-expgrnla</v>
      </c>
      <c r="K493" s="262" t="str">
        <f t="shared" si="70"/>
        <v>cultot-</v>
      </c>
    </row>
    <row r="494" spans="1:11" x14ac:dyDescent="0.35">
      <c r="A494" s="267" t="s">
        <v>2894</v>
      </c>
      <c r="B494" s="362">
        <f t="shared" ca="1" si="64"/>
        <v>0</v>
      </c>
      <c r="C494" s="317"/>
      <c r="D494" s="317"/>
      <c r="E494" s="317"/>
      <c r="F494" s="262" t="str">
        <f t="shared" si="65"/>
        <v>EandR1</v>
      </c>
      <c r="G494" s="262" t="str">
        <f t="shared" si="66"/>
        <v>envcmt</v>
      </c>
      <c r="H494" s="262" t="str">
        <f t="shared" si="67"/>
        <v>expgrnla</v>
      </c>
      <c r="I494" s="262" t="str">
        <f t="shared" si="68"/>
        <v>EandR1-</v>
      </c>
      <c r="J494" s="262" t="str">
        <f t="shared" si="69"/>
        <v>envcmt-expgrnla</v>
      </c>
      <c r="K494" s="262" t="str">
        <f t="shared" si="70"/>
        <v>envcmt-</v>
      </c>
    </row>
    <row r="495" spans="1:11" x14ac:dyDescent="0.35">
      <c r="A495" s="267" t="s">
        <v>2895</v>
      </c>
      <c r="B495" s="362">
        <f t="shared" ca="1" si="64"/>
        <v>0</v>
      </c>
      <c r="C495" s="317"/>
      <c r="D495" s="317"/>
      <c r="E495" s="317"/>
      <c r="F495" s="262" t="str">
        <f t="shared" si="65"/>
        <v>EandR1</v>
      </c>
      <c r="G495" s="262" t="str">
        <f t="shared" si="66"/>
        <v>envcst</v>
      </c>
      <c r="H495" s="262" t="str">
        <f t="shared" si="67"/>
        <v>expgrnla</v>
      </c>
      <c r="I495" s="262" t="str">
        <f t="shared" si="68"/>
        <v>EandR1-</v>
      </c>
      <c r="J495" s="262" t="str">
        <f t="shared" si="69"/>
        <v>envcst-expgrnla</v>
      </c>
      <c r="K495" s="262" t="str">
        <f t="shared" si="70"/>
        <v>envcst-</v>
      </c>
    </row>
    <row r="496" spans="1:11" x14ac:dyDescent="0.35">
      <c r="A496" s="267" t="s">
        <v>2896</v>
      </c>
      <c r="B496" s="362">
        <f t="shared" ca="1" si="64"/>
        <v>0</v>
      </c>
      <c r="C496" s="317"/>
      <c r="D496" s="317"/>
      <c r="E496" s="317"/>
      <c r="F496" s="262" t="str">
        <f t="shared" si="65"/>
        <v>EandR1</v>
      </c>
      <c r="G496" s="262" t="str">
        <f t="shared" si="66"/>
        <v>envcmm</v>
      </c>
      <c r="H496" s="262" t="str">
        <f t="shared" si="67"/>
        <v>expgrnla</v>
      </c>
      <c r="I496" s="262" t="str">
        <f t="shared" si="68"/>
        <v>EandR1-</v>
      </c>
      <c r="J496" s="262" t="str">
        <f t="shared" si="69"/>
        <v>envcmm-expgrnla</v>
      </c>
      <c r="K496" s="262" t="str">
        <f t="shared" si="70"/>
        <v>envcmm-</v>
      </c>
    </row>
    <row r="497" spans="1:11" x14ac:dyDescent="0.35">
      <c r="A497" s="267" t="s">
        <v>2897</v>
      </c>
      <c r="B497" s="362">
        <f t="shared" ca="1" si="64"/>
        <v>0</v>
      </c>
      <c r="C497" s="317"/>
      <c r="D497" s="317"/>
      <c r="E497" s="317"/>
      <c r="F497" s="262" t="str">
        <f t="shared" si="65"/>
        <v>EandR1</v>
      </c>
      <c r="G497" s="262" t="str">
        <f t="shared" si="66"/>
        <v>envflddrn</v>
      </c>
      <c r="H497" s="262" t="str">
        <f t="shared" si="67"/>
        <v>expgrnla</v>
      </c>
      <c r="I497" s="262" t="str">
        <f t="shared" si="68"/>
        <v>EandR1-</v>
      </c>
      <c r="J497" s="262" t="str">
        <f t="shared" si="69"/>
        <v>envflddrn-expgrnla</v>
      </c>
      <c r="K497" s="262" t="str">
        <f t="shared" si="70"/>
        <v>envflddrn-</v>
      </c>
    </row>
    <row r="498" spans="1:11" x14ac:dyDescent="0.35">
      <c r="A498" s="267" t="s">
        <v>2898</v>
      </c>
      <c r="B498" s="362">
        <f t="shared" ca="1" si="64"/>
        <v>0</v>
      </c>
      <c r="C498" s="317"/>
      <c r="D498" s="317"/>
      <c r="E498" s="317"/>
      <c r="F498" s="262" t="str">
        <f t="shared" si="65"/>
        <v>EandR1</v>
      </c>
      <c r="G498" s="262" t="str">
        <f t="shared" si="66"/>
        <v>envagr</v>
      </c>
      <c r="H498" s="262" t="str">
        <f t="shared" si="67"/>
        <v>expgrnla</v>
      </c>
      <c r="I498" s="262" t="str">
        <f t="shared" si="68"/>
        <v>EandR1-</v>
      </c>
      <c r="J498" s="262" t="str">
        <f t="shared" si="69"/>
        <v>envagr-expgrnla</v>
      </c>
      <c r="K498" s="262" t="str">
        <f t="shared" si="70"/>
        <v>envagr-</v>
      </c>
    </row>
    <row r="499" spans="1:11" x14ac:dyDescent="0.35">
      <c r="A499" s="267" t="s">
        <v>2899</v>
      </c>
      <c r="B499" s="362">
        <f t="shared" ca="1" si="64"/>
        <v>0</v>
      </c>
      <c r="C499" s="317"/>
      <c r="D499" s="317"/>
      <c r="E499" s="317"/>
      <c r="F499" s="262" t="str">
        <f t="shared" si="65"/>
        <v>EandR1</v>
      </c>
      <c r="G499" s="262" t="str">
        <f t="shared" si="66"/>
        <v>envrglenv</v>
      </c>
      <c r="H499" s="262" t="str">
        <f t="shared" si="67"/>
        <v>expgrnla</v>
      </c>
      <c r="I499" s="262" t="str">
        <f t="shared" si="68"/>
        <v>EandR1-</v>
      </c>
      <c r="J499" s="262" t="str">
        <f t="shared" si="69"/>
        <v>envrglenv-expgrnla</v>
      </c>
      <c r="K499" s="262" t="str">
        <f t="shared" si="70"/>
        <v>envrglenv-</v>
      </c>
    </row>
    <row r="500" spans="1:11" x14ac:dyDescent="0.35">
      <c r="A500" s="267" t="s">
        <v>2900</v>
      </c>
      <c r="B500" s="362">
        <f t="shared" ca="1" si="64"/>
        <v>0</v>
      </c>
      <c r="C500" s="317"/>
      <c r="D500" s="317"/>
      <c r="E500" s="317"/>
      <c r="F500" s="262" t="str">
        <f t="shared" si="65"/>
        <v>EandR1</v>
      </c>
      <c r="G500" s="262" t="str">
        <f t="shared" si="66"/>
        <v>envrgltrd</v>
      </c>
      <c r="H500" s="262" t="str">
        <f t="shared" si="67"/>
        <v>expgrnla</v>
      </c>
      <c r="I500" s="262" t="str">
        <f t="shared" si="68"/>
        <v>EandR1-</v>
      </c>
      <c r="J500" s="262" t="str">
        <f t="shared" si="69"/>
        <v>envrgltrd-expgrnla</v>
      </c>
      <c r="K500" s="262" t="str">
        <f t="shared" si="70"/>
        <v>envrgltrd-</v>
      </c>
    </row>
    <row r="501" spans="1:11" x14ac:dyDescent="0.35">
      <c r="A501" s="267" t="s">
        <v>2901</v>
      </c>
      <c r="B501" s="362">
        <f t="shared" ca="1" si="64"/>
        <v>0</v>
      </c>
      <c r="C501" s="317"/>
      <c r="D501" s="317"/>
      <c r="E501" s="317"/>
      <c r="F501" s="262" t="str">
        <f t="shared" si="65"/>
        <v>EandR1</v>
      </c>
      <c r="G501" s="262" t="str">
        <f t="shared" si="66"/>
        <v>envstr</v>
      </c>
      <c r="H501" s="262" t="str">
        <f t="shared" si="67"/>
        <v>expgrnla</v>
      </c>
      <c r="I501" s="262" t="str">
        <f t="shared" si="68"/>
        <v>EandR1-</v>
      </c>
      <c r="J501" s="262" t="str">
        <f t="shared" si="69"/>
        <v>envstr-expgrnla</v>
      </c>
      <c r="K501" s="262" t="str">
        <f t="shared" si="70"/>
        <v>envstr-</v>
      </c>
    </row>
    <row r="502" spans="1:11" x14ac:dyDescent="0.35">
      <c r="A502" s="267" t="s">
        <v>2902</v>
      </c>
      <c r="B502" s="362">
        <f t="shared" ca="1" si="64"/>
        <v>0</v>
      </c>
      <c r="C502" s="317"/>
      <c r="D502" s="317"/>
      <c r="E502" s="317"/>
      <c r="F502" s="262" t="str">
        <f t="shared" si="65"/>
        <v>EandR1</v>
      </c>
      <c r="G502" s="262" t="str">
        <f t="shared" si="66"/>
        <v>envcll</v>
      </c>
      <c r="H502" s="262" t="str">
        <f t="shared" si="67"/>
        <v>expgrnla</v>
      </c>
      <c r="I502" s="262" t="str">
        <f t="shared" si="68"/>
        <v>EandR1-</v>
      </c>
      <c r="J502" s="262" t="str">
        <f t="shared" si="69"/>
        <v>envcll-expgrnla</v>
      </c>
      <c r="K502" s="262" t="str">
        <f t="shared" si="70"/>
        <v>envcll-</v>
      </c>
    </row>
    <row r="503" spans="1:11" x14ac:dyDescent="0.35">
      <c r="A503" s="267" t="s">
        <v>2903</v>
      </c>
      <c r="B503" s="362">
        <f t="shared" ca="1" si="64"/>
        <v>0</v>
      </c>
      <c r="C503" s="317"/>
      <c r="D503" s="317"/>
      <c r="E503" s="317"/>
      <c r="F503" s="262" t="str">
        <f t="shared" si="65"/>
        <v>EandR1</v>
      </c>
      <c r="G503" s="262" t="str">
        <f t="shared" si="66"/>
        <v>envdsp</v>
      </c>
      <c r="H503" s="262" t="str">
        <f t="shared" si="67"/>
        <v>expgrnla</v>
      </c>
      <c r="I503" s="262" t="str">
        <f t="shared" si="68"/>
        <v>EandR1-</v>
      </c>
      <c r="J503" s="262" t="str">
        <f t="shared" si="69"/>
        <v>envdsp-expgrnla</v>
      </c>
      <c r="K503" s="262" t="str">
        <f t="shared" si="70"/>
        <v>envdsp-</v>
      </c>
    </row>
    <row r="504" spans="1:11" x14ac:dyDescent="0.35">
      <c r="A504" s="267" t="s">
        <v>2904</v>
      </c>
      <c r="B504" s="362">
        <f t="shared" ca="1" si="64"/>
        <v>0</v>
      </c>
      <c r="C504" s="317"/>
      <c r="D504" s="317"/>
      <c r="E504" s="317"/>
      <c r="F504" s="262" t="str">
        <f t="shared" si="65"/>
        <v>EandR1</v>
      </c>
      <c r="G504" s="262" t="str">
        <f t="shared" si="66"/>
        <v>envtrd</v>
      </c>
      <c r="H504" s="262" t="str">
        <f t="shared" si="67"/>
        <v>expgrnla</v>
      </c>
      <c r="I504" s="262" t="str">
        <f t="shared" si="68"/>
        <v>EandR1-</v>
      </c>
      <c r="J504" s="262" t="str">
        <f t="shared" si="69"/>
        <v>envtrd-expgrnla</v>
      </c>
      <c r="K504" s="262" t="str">
        <f t="shared" si="70"/>
        <v>envtrd-</v>
      </c>
    </row>
    <row r="505" spans="1:11" x14ac:dyDescent="0.35">
      <c r="A505" s="267" t="s">
        <v>2905</v>
      </c>
      <c r="B505" s="362">
        <f t="shared" ca="1" si="64"/>
        <v>0</v>
      </c>
      <c r="C505" s="317"/>
      <c r="D505" s="317"/>
      <c r="E505" s="317"/>
      <c r="F505" s="262" t="str">
        <f t="shared" si="65"/>
        <v>EandR1</v>
      </c>
      <c r="G505" s="262" t="str">
        <f t="shared" si="66"/>
        <v>envrcy</v>
      </c>
      <c r="H505" s="262" t="str">
        <f t="shared" si="67"/>
        <v>expgrnla</v>
      </c>
      <c r="I505" s="262" t="str">
        <f t="shared" si="68"/>
        <v>EandR1-</v>
      </c>
      <c r="J505" s="262" t="str">
        <f t="shared" si="69"/>
        <v>envrcy-expgrnla</v>
      </c>
      <c r="K505" s="262" t="str">
        <f t="shared" si="70"/>
        <v>envrcy-</v>
      </c>
    </row>
    <row r="506" spans="1:11" x14ac:dyDescent="0.35">
      <c r="A506" s="267" t="s">
        <v>2906</v>
      </c>
      <c r="B506" s="362">
        <f t="shared" ca="1" si="64"/>
        <v>0</v>
      </c>
      <c r="C506" s="317"/>
      <c r="D506" s="317"/>
      <c r="E506" s="317"/>
      <c r="F506" s="262" t="str">
        <f t="shared" si="65"/>
        <v>EandR1</v>
      </c>
      <c r="G506" s="262" t="str">
        <f t="shared" si="66"/>
        <v>envmin</v>
      </c>
      <c r="H506" s="262" t="str">
        <f t="shared" si="67"/>
        <v>expgrnla</v>
      </c>
      <c r="I506" s="262" t="str">
        <f t="shared" si="68"/>
        <v>EandR1-</v>
      </c>
      <c r="J506" s="262" t="str">
        <f t="shared" si="69"/>
        <v>envmin-expgrnla</v>
      </c>
      <c r="K506" s="262" t="str">
        <f t="shared" si="70"/>
        <v>envmin-</v>
      </c>
    </row>
    <row r="507" spans="1:11" x14ac:dyDescent="0.35">
      <c r="A507" s="267" t="s">
        <v>2907</v>
      </c>
      <c r="B507" s="362">
        <f t="shared" ca="1" si="64"/>
        <v>0</v>
      </c>
      <c r="C507" s="317"/>
      <c r="D507" s="317"/>
      <c r="E507" s="317"/>
      <c r="F507" s="262" t="str">
        <f t="shared" si="65"/>
        <v>EandR1</v>
      </c>
      <c r="G507" s="262" t="str">
        <f t="shared" si="66"/>
        <v>envclm</v>
      </c>
      <c r="H507" s="262" t="str">
        <f t="shared" si="67"/>
        <v>expgrnla</v>
      </c>
      <c r="I507" s="262" t="str">
        <f t="shared" si="68"/>
        <v>EandR1-</v>
      </c>
      <c r="J507" s="262" t="str">
        <f t="shared" si="69"/>
        <v>envclm-expgrnla</v>
      </c>
      <c r="K507" s="262" t="str">
        <f t="shared" si="70"/>
        <v>envclm-</v>
      </c>
    </row>
    <row r="508" spans="1:11" x14ac:dyDescent="0.35">
      <c r="A508" s="267" t="s">
        <v>2908</v>
      </c>
      <c r="B508" s="362">
        <f t="shared" ca="1" si="64"/>
        <v>0</v>
      </c>
      <c r="C508" s="317"/>
      <c r="D508" s="317"/>
      <c r="E508" s="317"/>
      <c r="F508" s="262" t="str">
        <f t="shared" si="65"/>
        <v>EandR1</v>
      </c>
      <c r="G508" s="262" t="str">
        <f t="shared" si="66"/>
        <v>envtot</v>
      </c>
      <c r="H508" s="262" t="str">
        <f t="shared" si="67"/>
        <v>expgrnla</v>
      </c>
      <c r="I508" s="262" t="str">
        <f t="shared" si="68"/>
        <v>EandR1-</v>
      </c>
      <c r="J508" s="262" t="str">
        <f t="shared" si="69"/>
        <v>envtot-expgrnla</v>
      </c>
      <c r="K508" s="262" t="str">
        <f t="shared" si="70"/>
        <v>envtot-</v>
      </c>
    </row>
    <row r="509" spans="1:11" x14ac:dyDescent="0.35">
      <c r="A509" s="267" t="s">
        <v>2909</v>
      </c>
      <c r="B509" s="362">
        <f t="shared" ca="1" si="64"/>
        <v>0</v>
      </c>
      <c r="C509" s="317"/>
      <c r="D509" s="317"/>
      <c r="E509" s="317"/>
      <c r="F509" s="262" t="str">
        <f t="shared" si="65"/>
        <v>EandR1</v>
      </c>
      <c r="G509" s="262" t="str">
        <f t="shared" si="66"/>
        <v>plantot</v>
      </c>
      <c r="H509" s="262" t="str">
        <f t="shared" si="67"/>
        <v>expgrnla</v>
      </c>
      <c r="I509" s="262" t="str">
        <f t="shared" si="68"/>
        <v>EandR1-</v>
      </c>
      <c r="J509" s="262" t="str">
        <f t="shared" si="69"/>
        <v>plantot-expgrnla</v>
      </c>
      <c r="K509" s="262" t="str">
        <f t="shared" si="70"/>
        <v>plantot-</v>
      </c>
    </row>
    <row r="510" spans="1:11" x14ac:dyDescent="0.35">
      <c r="A510" s="267" t="s">
        <v>2910</v>
      </c>
      <c r="B510" s="362">
        <f t="shared" ca="1" si="64"/>
        <v>0</v>
      </c>
      <c r="C510" s="317"/>
      <c r="D510" s="317"/>
      <c r="E510" s="317"/>
      <c r="F510" s="262" t="str">
        <f t="shared" si="65"/>
        <v>EandR1</v>
      </c>
      <c r="G510" s="262" t="str">
        <f t="shared" si="66"/>
        <v>digtot</v>
      </c>
      <c r="H510" s="262" t="str">
        <f t="shared" si="67"/>
        <v>expgrnla</v>
      </c>
      <c r="I510" s="262" t="str">
        <f t="shared" si="68"/>
        <v>EandR1-</v>
      </c>
      <c r="J510" s="262" t="str">
        <f t="shared" si="69"/>
        <v>digtot-expgrnla</v>
      </c>
      <c r="K510" s="262" t="str">
        <f t="shared" si="70"/>
        <v>digtot-</v>
      </c>
    </row>
    <row r="511" spans="1:11" x14ac:dyDescent="0.35">
      <c r="A511" s="267" t="s">
        <v>2911</v>
      </c>
      <c r="B511" s="362">
        <f t="shared" ca="1" si="64"/>
        <v>0</v>
      </c>
      <c r="C511" s="317"/>
      <c r="D511" s="317"/>
      <c r="E511" s="317"/>
      <c r="F511" s="262" t="str">
        <f t="shared" si="65"/>
        <v>EandR1</v>
      </c>
      <c r="G511" s="262" t="str">
        <f t="shared" si="66"/>
        <v>poltot</v>
      </c>
      <c r="H511" s="262" t="str">
        <f t="shared" si="67"/>
        <v>expgrnla</v>
      </c>
      <c r="I511" s="262" t="str">
        <f t="shared" si="68"/>
        <v>EandR1-</v>
      </c>
      <c r="J511" s="262" t="str">
        <f t="shared" si="69"/>
        <v>poltot-expgrnla</v>
      </c>
      <c r="K511" s="262" t="str">
        <f t="shared" si="70"/>
        <v>poltot-</v>
      </c>
    </row>
    <row r="512" spans="1:11" x14ac:dyDescent="0.35">
      <c r="A512" s="267" t="s">
        <v>2912</v>
      </c>
      <c r="B512" s="362">
        <f t="shared" ca="1" si="64"/>
        <v>0</v>
      </c>
      <c r="C512" s="317"/>
      <c r="D512" s="317"/>
      <c r="E512" s="317"/>
      <c r="F512" s="262" t="str">
        <f t="shared" si="65"/>
        <v>EandR1</v>
      </c>
      <c r="G512" s="262" t="str">
        <f t="shared" si="66"/>
        <v>frstot</v>
      </c>
      <c r="H512" s="262" t="str">
        <f t="shared" si="67"/>
        <v>expgrnla</v>
      </c>
      <c r="I512" s="262" t="str">
        <f t="shared" si="68"/>
        <v>EandR1-</v>
      </c>
      <c r="J512" s="262" t="str">
        <f t="shared" si="69"/>
        <v>frstot-expgrnla</v>
      </c>
      <c r="K512" s="262" t="str">
        <f t="shared" si="70"/>
        <v>frstot-</v>
      </c>
    </row>
    <row r="513" spans="1:11" x14ac:dyDescent="0.35">
      <c r="A513" s="267" t="s">
        <v>2913</v>
      </c>
      <c r="B513" s="362">
        <f t="shared" ca="1" si="64"/>
        <v>0</v>
      </c>
      <c r="C513" s="317"/>
      <c r="D513" s="317"/>
      <c r="E513" s="317"/>
      <c r="F513" s="262" t="str">
        <f t="shared" si="65"/>
        <v>EandR1</v>
      </c>
      <c r="G513" s="262" t="str">
        <f t="shared" si="66"/>
        <v>centot</v>
      </c>
      <c r="H513" s="262" t="str">
        <f t="shared" si="67"/>
        <v>expgrnla</v>
      </c>
      <c r="I513" s="262" t="str">
        <f t="shared" si="68"/>
        <v>EandR1-</v>
      </c>
      <c r="J513" s="262" t="str">
        <f t="shared" si="69"/>
        <v>centot-expgrnla</v>
      </c>
      <c r="K513" s="262" t="str">
        <f t="shared" si="70"/>
        <v>centot-</v>
      </c>
    </row>
    <row r="514" spans="1:11" x14ac:dyDescent="0.35">
      <c r="A514" s="267" t="s">
        <v>2914</v>
      </c>
      <c r="B514" s="362">
        <f t="shared" ca="1" si="64"/>
        <v>0</v>
      </c>
      <c r="C514" s="317"/>
      <c r="D514" s="317"/>
      <c r="E514" s="317"/>
      <c r="F514" s="262" t="str">
        <f t="shared" si="65"/>
        <v>EandR1</v>
      </c>
      <c r="G514" s="262" t="str">
        <f t="shared" si="66"/>
        <v>tradcomhous</v>
      </c>
      <c r="H514" s="262" t="str">
        <f t="shared" si="67"/>
        <v>expgrnla</v>
      </c>
      <c r="I514" s="262" t="str">
        <f t="shared" si="68"/>
        <v>EandR1-</v>
      </c>
      <c r="J514" s="262" t="str">
        <f t="shared" si="69"/>
        <v>tradcomhous-expgrnla</v>
      </c>
      <c r="K514" s="262" t="str">
        <f t="shared" si="70"/>
        <v>tradcomhous-</v>
      </c>
    </row>
    <row r="515" spans="1:11" x14ac:dyDescent="0.35">
      <c r="A515" s="267" t="s">
        <v>2915</v>
      </c>
      <c r="B515" s="362">
        <f t="shared" ca="1" si="64"/>
        <v>0</v>
      </c>
      <c r="C515" s="317"/>
      <c r="D515" s="317"/>
      <c r="E515" s="317"/>
      <c r="F515" s="262" t="str">
        <f t="shared" si="65"/>
        <v>EandR1</v>
      </c>
      <c r="G515" s="262" t="str">
        <f t="shared" si="66"/>
        <v>tradcomreal</v>
      </c>
      <c r="H515" s="262" t="str">
        <f t="shared" si="67"/>
        <v>expgrnla</v>
      </c>
      <c r="I515" s="262" t="str">
        <f t="shared" si="68"/>
        <v>EandR1-</v>
      </c>
      <c r="J515" s="262" t="str">
        <f t="shared" si="69"/>
        <v>tradcomreal-expgrnla</v>
      </c>
      <c r="K515" s="262" t="str">
        <f t="shared" si="70"/>
        <v>tradcomreal-</v>
      </c>
    </row>
    <row r="516" spans="1:11" x14ac:dyDescent="0.35">
      <c r="A516" s="267" t="s">
        <v>2916</v>
      </c>
      <c r="B516" s="362">
        <f t="shared" ca="1" si="64"/>
        <v>0</v>
      </c>
      <c r="C516" s="317"/>
      <c r="D516" s="317"/>
      <c r="E516" s="317"/>
      <c r="F516" s="262" t="str">
        <f t="shared" si="65"/>
        <v>EandR1</v>
      </c>
      <c r="G516" s="262" t="str">
        <f t="shared" si="66"/>
        <v>tradcomfin</v>
      </c>
      <c r="H516" s="262" t="str">
        <f t="shared" si="67"/>
        <v>expgrnla</v>
      </c>
      <c r="I516" s="262" t="str">
        <f t="shared" si="68"/>
        <v>EandR1-</v>
      </c>
      <c r="J516" s="262" t="str">
        <f t="shared" si="69"/>
        <v>tradcomfin-expgrnla</v>
      </c>
      <c r="K516" s="262" t="str">
        <f t="shared" si="70"/>
        <v>tradcomfin-</v>
      </c>
    </row>
    <row r="517" spans="1:11" x14ac:dyDescent="0.35">
      <c r="A517" s="267" t="s">
        <v>2917</v>
      </c>
      <c r="B517" s="362">
        <f t="shared" ca="1" si="64"/>
        <v>0</v>
      </c>
      <c r="C517" s="317"/>
      <c r="D517" s="317"/>
      <c r="E517" s="317"/>
      <c r="F517" s="262" t="str">
        <f t="shared" si="65"/>
        <v>EandR1</v>
      </c>
      <c r="G517" s="262" t="str">
        <f t="shared" si="66"/>
        <v>tradcomenr</v>
      </c>
      <c r="H517" s="262" t="str">
        <f t="shared" si="67"/>
        <v>expgrnla</v>
      </c>
      <c r="I517" s="262" t="str">
        <f t="shared" si="68"/>
        <v>EandR1-</v>
      </c>
      <c r="J517" s="262" t="str">
        <f t="shared" si="69"/>
        <v>tradcomenr-expgrnla</v>
      </c>
      <c r="K517" s="262" t="str">
        <f t="shared" si="70"/>
        <v>tradcomenr-</v>
      </c>
    </row>
    <row r="518" spans="1:11" x14ac:dyDescent="0.35">
      <c r="A518" s="267" t="s">
        <v>2918</v>
      </c>
      <c r="B518" s="362">
        <f t="shared" ca="1" si="64"/>
        <v>0</v>
      </c>
      <c r="C518" s="317"/>
      <c r="D518" s="317"/>
      <c r="E518" s="317"/>
      <c r="F518" s="262" t="str">
        <f t="shared" si="65"/>
        <v>EandR1</v>
      </c>
      <c r="G518" s="262" t="str">
        <f t="shared" si="66"/>
        <v>tradcomwtr</v>
      </c>
      <c r="H518" s="262" t="str">
        <f t="shared" si="67"/>
        <v>expgrnla</v>
      </c>
      <c r="I518" s="262" t="str">
        <f t="shared" si="68"/>
        <v>EandR1-</v>
      </c>
      <c r="J518" s="262" t="str">
        <f t="shared" si="69"/>
        <v>tradcomwtr-expgrnla</v>
      </c>
      <c r="K518" s="262" t="str">
        <f t="shared" si="70"/>
        <v>tradcomwtr-</v>
      </c>
    </row>
    <row r="519" spans="1:11" x14ac:dyDescent="0.35">
      <c r="A519" s="267" t="s">
        <v>2919</v>
      </c>
      <c r="B519" s="362">
        <f t="shared" ca="1" si="64"/>
        <v>0</v>
      </c>
      <c r="C519" s="317"/>
      <c r="D519" s="317"/>
      <c r="E519" s="317"/>
      <c r="F519" s="262" t="str">
        <f t="shared" si="65"/>
        <v>EandR1</v>
      </c>
      <c r="G519" s="262" t="str">
        <f t="shared" si="66"/>
        <v>tradcomhsp</v>
      </c>
      <c r="H519" s="262" t="str">
        <f t="shared" si="67"/>
        <v>expgrnla</v>
      </c>
      <c r="I519" s="262" t="str">
        <f t="shared" si="68"/>
        <v>EandR1-</v>
      </c>
      <c r="J519" s="262" t="str">
        <f t="shared" si="69"/>
        <v>tradcomhsp-expgrnla</v>
      </c>
      <c r="K519" s="262" t="str">
        <f t="shared" si="70"/>
        <v>tradcomhsp-</v>
      </c>
    </row>
    <row r="520" spans="1:11" x14ac:dyDescent="0.35">
      <c r="A520" s="267" t="s">
        <v>2920</v>
      </c>
      <c r="B520" s="362">
        <f t="shared" ca="1" si="64"/>
        <v>0</v>
      </c>
      <c r="C520" s="317"/>
      <c r="D520" s="317"/>
      <c r="E520" s="317"/>
      <c r="F520" s="262" t="str">
        <f t="shared" si="65"/>
        <v>EandR1</v>
      </c>
      <c r="G520" s="262" t="str">
        <f t="shared" si="66"/>
        <v>tradcomoth</v>
      </c>
      <c r="H520" s="262" t="str">
        <f t="shared" si="67"/>
        <v>expgrnla</v>
      </c>
      <c r="I520" s="262" t="str">
        <f t="shared" si="68"/>
        <v>EandR1-</v>
      </c>
      <c r="J520" s="262" t="str">
        <f t="shared" si="69"/>
        <v>tradcomoth-expgrnla</v>
      </c>
      <c r="K520" s="262" t="str">
        <f t="shared" si="70"/>
        <v>tradcomoth-</v>
      </c>
    </row>
    <row r="521" spans="1:11" x14ac:dyDescent="0.35">
      <c r="A521" s="267" t="s">
        <v>2921</v>
      </c>
      <c r="B521" s="362">
        <f t="shared" ca="1" si="64"/>
        <v>0</v>
      </c>
      <c r="C521" s="317"/>
      <c r="D521" s="317"/>
      <c r="E521" s="317"/>
      <c r="F521" s="262" t="str">
        <f t="shared" si="65"/>
        <v>EandR1</v>
      </c>
      <c r="G521" s="262" t="str">
        <f t="shared" si="66"/>
        <v>tradcomtot</v>
      </c>
      <c r="H521" s="262" t="str">
        <f t="shared" si="67"/>
        <v>expgrnla</v>
      </c>
      <c r="I521" s="262" t="str">
        <f t="shared" si="68"/>
        <v>EandR1-</v>
      </c>
      <c r="J521" s="262" t="str">
        <f t="shared" si="69"/>
        <v>tradcomtot-expgrnla</v>
      </c>
      <c r="K521" s="262" t="str">
        <f t="shared" si="70"/>
        <v>tradcomtot-</v>
      </c>
    </row>
    <row r="522" spans="1:11" x14ac:dyDescent="0.35">
      <c r="A522" s="267" t="s">
        <v>2922</v>
      </c>
      <c r="B522" s="362">
        <f t="shared" ca="1" si="64"/>
        <v>0</v>
      </c>
      <c r="C522" s="317"/>
      <c r="D522" s="317"/>
      <c r="E522" s="317"/>
      <c r="F522" s="262" t="str">
        <f t="shared" si="65"/>
        <v>EandR1</v>
      </c>
      <c r="G522" s="262" t="str">
        <f t="shared" si="66"/>
        <v>tradoth</v>
      </c>
      <c r="H522" s="262" t="str">
        <f t="shared" si="67"/>
        <v>expgrnla</v>
      </c>
      <c r="I522" s="262" t="str">
        <f t="shared" si="68"/>
        <v>EandR1-</v>
      </c>
      <c r="J522" s="262" t="str">
        <f t="shared" si="69"/>
        <v>tradoth-expgrnla</v>
      </c>
      <c r="K522" s="262" t="str">
        <f t="shared" si="70"/>
        <v>tradoth-</v>
      </c>
    </row>
    <row r="523" spans="1:11" x14ac:dyDescent="0.35">
      <c r="A523" s="267" t="s">
        <v>2923</v>
      </c>
      <c r="B523" s="362">
        <f t="shared" ca="1" si="64"/>
        <v>0</v>
      </c>
      <c r="C523" s="317"/>
      <c r="D523" s="317"/>
      <c r="E523" s="317"/>
      <c r="F523" s="262" t="str">
        <f t="shared" si="65"/>
        <v>EandR1</v>
      </c>
      <c r="G523" s="262" t="str">
        <f t="shared" si="66"/>
        <v>tradtot</v>
      </c>
      <c r="H523" s="262" t="str">
        <f t="shared" si="67"/>
        <v>expgrnla</v>
      </c>
      <c r="I523" s="262" t="str">
        <f t="shared" si="68"/>
        <v>EandR1-</v>
      </c>
      <c r="J523" s="262" t="str">
        <f t="shared" si="69"/>
        <v>tradtot-expgrnla</v>
      </c>
      <c r="K523" s="262" t="str">
        <f t="shared" si="70"/>
        <v>tradtot-</v>
      </c>
    </row>
    <row r="524" spans="1:11" x14ac:dyDescent="0.35">
      <c r="A524" s="267" t="s">
        <v>2924</v>
      </c>
      <c r="B524" s="362">
        <f t="shared" ca="1" si="64"/>
        <v>0</v>
      </c>
      <c r="C524" s="317"/>
      <c r="D524" s="317"/>
      <c r="E524" s="317"/>
      <c r="F524" s="262" t="str">
        <f t="shared" si="65"/>
        <v>EandR1</v>
      </c>
      <c r="G524" s="262" t="str">
        <f t="shared" si="66"/>
        <v>alltot</v>
      </c>
      <c r="H524" s="262" t="str">
        <f t="shared" si="67"/>
        <v>expgrnla</v>
      </c>
      <c r="I524" s="262" t="str">
        <f t="shared" si="68"/>
        <v>EandR1-</v>
      </c>
      <c r="J524" s="262" t="str">
        <f t="shared" si="69"/>
        <v>alltot-expgrnla</v>
      </c>
      <c r="K524" s="262" t="str">
        <f t="shared" si="70"/>
        <v>alltot-</v>
      </c>
    </row>
    <row r="525" spans="1:11" x14ac:dyDescent="0.35">
      <c r="A525" s="267" t="s">
        <v>2925</v>
      </c>
      <c r="B525" s="362">
        <f t="shared" ca="1" si="64"/>
        <v>0</v>
      </c>
      <c r="C525" s="317"/>
      <c r="D525" s="317"/>
      <c r="E525" s="317"/>
      <c r="F525" s="262" t="str">
        <f t="shared" si="65"/>
        <v>EandR1</v>
      </c>
      <c r="G525" s="262" t="str">
        <f t="shared" si="66"/>
        <v>eduerlprm</v>
      </c>
      <c r="H525" s="262" t="str">
        <f t="shared" si="67"/>
        <v>expgrngla</v>
      </c>
      <c r="I525" s="262" t="str">
        <f t="shared" si="68"/>
        <v>EandR1-</v>
      </c>
      <c r="J525" s="262" t="str">
        <f t="shared" si="69"/>
        <v>eduerlprm-expgrngla</v>
      </c>
      <c r="K525" s="262" t="str">
        <f t="shared" si="70"/>
        <v>eduerlprm-</v>
      </c>
    </row>
    <row r="526" spans="1:11" x14ac:dyDescent="0.35">
      <c r="A526" s="267" t="s">
        <v>2926</v>
      </c>
      <c r="B526" s="362">
        <f t="shared" ca="1" si="64"/>
        <v>0</v>
      </c>
      <c r="C526" s="317"/>
      <c r="D526" s="317"/>
      <c r="E526" s="317"/>
      <c r="F526" s="262" t="str">
        <f t="shared" si="65"/>
        <v>EandR1</v>
      </c>
      <c r="G526" s="262" t="str">
        <f t="shared" si="66"/>
        <v>eduscn</v>
      </c>
      <c r="H526" s="262" t="str">
        <f t="shared" si="67"/>
        <v>expgrngla</v>
      </c>
      <c r="I526" s="262" t="str">
        <f t="shared" si="68"/>
        <v>EandR1-</v>
      </c>
      <c r="J526" s="262" t="str">
        <f t="shared" si="69"/>
        <v>eduscn-expgrngla</v>
      </c>
      <c r="K526" s="262" t="str">
        <f t="shared" si="70"/>
        <v>eduscn-</v>
      </c>
    </row>
    <row r="527" spans="1:11" x14ac:dyDescent="0.35">
      <c r="A527" s="267" t="s">
        <v>2927</v>
      </c>
      <c r="B527" s="362">
        <f t="shared" ca="1" si="64"/>
        <v>0</v>
      </c>
      <c r="C527" s="317"/>
      <c r="D527" s="317"/>
      <c r="E527" s="317"/>
      <c r="F527" s="262" t="str">
        <f t="shared" si="65"/>
        <v>EandR1</v>
      </c>
      <c r="G527" s="262" t="str">
        <f t="shared" si="66"/>
        <v>eduspc</v>
      </c>
      <c r="H527" s="262" t="str">
        <f t="shared" si="67"/>
        <v>expgrngla</v>
      </c>
      <c r="I527" s="262" t="str">
        <f t="shared" si="68"/>
        <v>EandR1-</v>
      </c>
      <c r="J527" s="262" t="str">
        <f t="shared" si="69"/>
        <v>eduspc-expgrngla</v>
      </c>
      <c r="K527" s="262" t="str">
        <f t="shared" si="70"/>
        <v>eduspc-</v>
      </c>
    </row>
    <row r="528" spans="1:11" x14ac:dyDescent="0.35">
      <c r="A528" s="267" t="s">
        <v>2928</v>
      </c>
      <c r="B528" s="362">
        <f t="shared" ca="1" si="64"/>
        <v>0</v>
      </c>
      <c r="C528" s="317"/>
      <c r="D528" s="317"/>
      <c r="E528" s="317"/>
      <c r="F528" s="262" t="str">
        <f t="shared" si="65"/>
        <v>EandR1</v>
      </c>
      <c r="G528" s="262" t="str">
        <f t="shared" si="66"/>
        <v>edupstoth</v>
      </c>
      <c r="H528" s="262" t="str">
        <f t="shared" si="67"/>
        <v>expgrngla</v>
      </c>
      <c r="I528" s="262" t="str">
        <f t="shared" si="68"/>
        <v>EandR1-</v>
      </c>
      <c r="J528" s="262" t="str">
        <f t="shared" si="69"/>
        <v>edupstoth-expgrngla</v>
      </c>
      <c r="K528" s="262" t="str">
        <f t="shared" si="70"/>
        <v>edupstoth-</v>
      </c>
    </row>
    <row r="529" spans="1:11" x14ac:dyDescent="0.35">
      <c r="A529" s="267" t="s">
        <v>2929</v>
      </c>
      <c r="B529" s="362">
        <f t="shared" ca="1" si="64"/>
        <v>0</v>
      </c>
      <c r="C529" s="317"/>
      <c r="D529" s="317"/>
      <c r="E529" s="317"/>
      <c r="F529" s="262" t="str">
        <f t="shared" si="65"/>
        <v>EandR1</v>
      </c>
      <c r="G529" s="262" t="str">
        <f t="shared" si="66"/>
        <v>edutot</v>
      </c>
      <c r="H529" s="262" t="str">
        <f t="shared" si="67"/>
        <v>expgrngla</v>
      </c>
      <c r="I529" s="262" t="str">
        <f t="shared" si="68"/>
        <v>EandR1-</v>
      </c>
      <c r="J529" s="262" t="str">
        <f t="shared" si="69"/>
        <v>edutot-expgrngla</v>
      </c>
      <c r="K529" s="262" t="str">
        <f t="shared" si="70"/>
        <v>edutot-</v>
      </c>
    </row>
    <row r="530" spans="1:11" x14ac:dyDescent="0.35">
      <c r="A530" s="267" t="s">
        <v>2930</v>
      </c>
      <c r="B530" s="362">
        <f t="shared" ca="1" si="64"/>
        <v>0</v>
      </c>
      <c r="C530" s="317"/>
      <c r="D530" s="317"/>
      <c r="E530" s="317"/>
      <c r="F530" s="262" t="str">
        <f t="shared" si="65"/>
        <v>EandR1</v>
      </c>
      <c r="G530" s="262" t="str">
        <f t="shared" si="66"/>
        <v>transrds</v>
      </c>
      <c r="H530" s="262" t="str">
        <f t="shared" si="67"/>
        <v>expgrngla</v>
      </c>
      <c r="I530" s="262" t="str">
        <f t="shared" si="68"/>
        <v>EandR1-</v>
      </c>
      <c r="J530" s="262" t="str">
        <f t="shared" si="69"/>
        <v>transrds-expgrngla</v>
      </c>
      <c r="K530" s="262" t="str">
        <f t="shared" si="70"/>
        <v>transrds-</v>
      </c>
    </row>
    <row r="531" spans="1:11" x14ac:dyDescent="0.35">
      <c r="A531" s="267" t="s">
        <v>2931</v>
      </c>
      <c r="B531" s="362">
        <f t="shared" ca="1" si="64"/>
        <v>0</v>
      </c>
      <c r="C531" s="317"/>
      <c r="D531" s="317"/>
      <c r="E531" s="317"/>
      <c r="F531" s="262" t="str">
        <f t="shared" si="65"/>
        <v>EandR1</v>
      </c>
      <c r="G531" s="262" t="str">
        <f t="shared" si="66"/>
        <v>transprk</v>
      </c>
      <c r="H531" s="262" t="str">
        <f t="shared" si="67"/>
        <v>expgrngla</v>
      </c>
      <c r="I531" s="262" t="str">
        <f t="shared" si="68"/>
        <v>EandR1-</v>
      </c>
      <c r="J531" s="262" t="str">
        <f t="shared" si="69"/>
        <v>transprk-expgrngla</v>
      </c>
      <c r="K531" s="262" t="str">
        <f t="shared" si="70"/>
        <v>transprk-</v>
      </c>
    </row>
    <row r="532" spans="1:11" x14ac:dyDescent="0.35">
      <c r="A532" s="267" t="s">
        <v>2932</v>
      </c>
      <c r="B532" s="362">
        <f t="shared" ca="1" si="64"/>
        <v>0</v>
      </c>
      <c r="C532" s="317"/>
      <c r="D532" s="317"/>
      <c r="E532" s="317"/>
      <c r="F532" s="262" t="str">
        <f t="shared" si="65"/>
        <v>EandR1</v>
      </c>
      <c r="G532" s="262" t="str">
        <f t="shared" si="66"/>
        <v>transpblbus</v>
      </c>
      <c r="H532" s="262" t="str">
        <f t="shared" si="67"/>
        <v>expgrngla</v>
      </c>
      <c r="I532" s="262" t="str">
        <f t="shared" si="68"/>
        <v>EandR1-</v>
      </c>
      <c r="J532" s="262" t="str">
        <f t="shared" si="69"/>
        <v>transpblbus-expgrngla</v>
      </c>
      <c r="K532" s="262" t="str">
        <f t="shared" si="70"/>
        <v>transpblbus-</v>
      </c>
    </row>
    <row r="533" spans="1:11" x14ac:dyDescent="0.35">
      <c r="A533" s="267" t="s">
        <v>2933</v>
      </c>
      <c r="B533" s="362">
        <f t="shared" ca="1" si="64"/>
        <v>0</v>
      </c>
      <c r="C533" s="317"/>
      <c r="D533" s="317"/>
      <c r="E533" s="317"/>
      <c r="F533" s="262" t="str">
        <f t="shared" si="65"/>
        <v>EandR1</v>
      </c>
      <c r="G533" s="262" t="str">
        <f t="shared" si="66"/>
        <v>transpblrail</v>
      </c>
      <c r="H533" s="262" t="str">
        <f t="shared" si="67"/>
        <v>expgrngla</v>
      </c>
      <c r="I533" s="262" t="str">
        <f t="shared" si="68"/>
        <v>EandR1-</v>
      </c>
      <c r="J533" s="262" t="str">
        <f t="shared" si="69"/>
        <v>transpblrail-expgrngla</v>
      </c>
      <c r="K533" s="262" t="str">
        <f t="shared" si="70"/>
        <v>transpblrail-</v>
      </c>
    </row>
    <row r="534" spans="1:11" x14ac:dyDescent="0.35">
      <c r="A534" s="267" t="s">
        <v>2934</v>
      </c>
      <c r="B534" s="362">
        <f t="shared" ca="1" si="64"/>
        <v>0</v>
      </c>
      <c r="C534" s="317"/>
      <c r="D534" s="317"/>
      <c r="E534" s="317"/>
      <c r="F534" s="262" t="str">
        <f t="shared" si="65"/>
        <v>EandR1</v>
      </c>
      <c r="G534" s="262" t="str">
        <f t="shared" si="66"/>
        <v>transahtarp</v>
      </c>
      <c r="H534" s="262" t="str">
        <f t="shared" si="67"/>
        <v>expgrngla</v>
      </c>
      <c r="I534" s="262" t="str">
        <f t="shared" si="68"/>
        <v>EandR1-</v>
      </c>
      <c r="J534" s="262" t="str">
        <f t="shared" si="69"/>
        <v>transahtarp-expgrngla</v>
      </c>
      <c r="K534" s="262" t="str">
        <f t="shared" si="70"/>
        <v>transahtarp-</v>
      </c>
    </row>
    <row r="535" spans="1:11" x14ac:dyDescent="0.35">
      <c r="A535" s="267" t="s">
        <v>2935</v>
      </c>
      <c r="B535" s="362">
        <f t="shared" ca="1" si="64"/>
        <v>0</v>
      </c>
      <c r="C535" s="317"/>
      <c r="D535" s="317"/>
      <c r="E535" s="317"/>
      <c r="F535" s="262" t="str">
        <f t="shared" si="65"/>
        <v>EandR1</v>
      </c>
      <c r="G535" s="262" t="str">
        <f t="shared" si="66"/>
        <v>transahthrbprs</v>
      </c>
      <c r="H535" s="262" t="str">
        <f t="shared" si="67"/>
        <v>expgrngla</v>
      </c>
      <c r="I535" s="262" t="str">
        <f t="shared" si="68"/>
        <v>EandR1-</v>
      </c>
      <c r="J535" s="262" t="str">
        <f t="shared" si="69"/>
        <v>transahthrbprs-expgrngla</v>
      </c>
      <c r="K535" s="262" t="str">
        <f t="shared" si="70"/>
        <v>transahthrbprs-</v>
      </c>
    </row>
    <row r="536" spans="1:11" x14ac:dyDescent="0.35">
      <c r="A536" s="267" t="s">
        <v>2936</v>
      </c>
      <c r="B536" s="362">
        <f t="shared" ca="1" si="64"/>
        <v>0</v>
      </c>
      <c r="C536" s="317"/>
      <c r="D536" s="317"/>
      <c r="E536" s="317"/>
      <c r="F536" s="262" t="str">
        <f t="shared" si="65"/>
        <v>EandR1</v>
      </c>
      <c r="G536" s="262" t="str">
        <f t="shared" si="66"/>
        <v>transahttll</v>
      </c>
      <c r="H536" s="262" t="str">
        <f t="shared" si="67"/>
        <v>expgrngla</v>
      </c>
      <c r="I536" s="262" t="str">
        <f t="shared" si="68"/>
        <v>EandR1-</v>
      </c>
      <c r="J536" s="262" t="str">
        <f t="shared" si="69"/>
        <v>transahttll-expgrngla</v>
      </c>
      <c r="K536" s="262" t="str">
        <f t="shared" si="70"/>
        <v>transahttll-</v>
      </c>
    </row>
    <row r="537" spans="1:11" x14ac:dyDescent="0.35">
      <c r="A537" s="267" t="s">
        <v>2937</v>
      </c>
      <c r="B537" s="362">
        <f t="shared" ca="1" si="64"/>
        <v>0</v>
      </c>
      <c r="C537" s="317"/>
      <c r="D537" s="317"/>
      <c r="E537" s="317"/>
      <c r="F537" s="262" t="str">
        <f t="shared" si="65"/>
        <v>EandR1</v>
      </c>
      <c r="G537" s="262" t="str">
        <f t="shared" si="66"/>
        <v>transtot</v>
      </c>
      <c r="H537" s="262" t="str">
        <f t="shared" si="67"/>
        <v>expgrngla</v>
      </c>
      <c r="I537" s="262" t="str">
        <f t="shared" si="68"/>
        <v>EandR1-</v>
      </c>
      <c r="J537" s="262" t="str">
        <f t="shared" si="69"/>
        <v>transtot-expgrngla</v>
      </c>
      <c r="K537" s="262" t="str">
        <f t="shared" si="70"/>
        <v>transtot-</v>
      </c>
    </row>
    <row r="538" spans="1:11" x14ac:dyDescent="0.35">
      <c r="A538" s="267" t="s">
        <v>2938</v>
      </c>
      <c r="B538" s="362">
        <f t="shared" ca="1" si="64"/>
        <v>0</v>
      </c>
      <c r="C538" s="317"/>
      <c r="D538" s="317"/>
      <c r="E538" s="317"/>
      <c r="F538" s="262" t="str">
        <f t="shared" si="65"/>
        <v>EandR1</v>
      </c>
      <c r="G538" s="262" t="str">
        <f t="shared" si="66"/>
        <v>sctot</v>
      </c>
      <c r="H538" s="262" t="str">
        <f t="shared" si="67"/>
        <v>expgrngla</v>
      </c>
      <c r="I538" s="262" t="str">
        <f t="shared" si="68"/>
        <v>EandR1-</v>
      </c>
      <c r="J538" s="262" t="str">
        <f t="shared" si="69"/>
        <v>sctot-expgrngla</v>
      </c>
      <c r="K538" s="262" t="str">
        <f t="shared" si="70"/>
        <v>sctot-</v>
      </c>
    </row>
    <row r="539" spans="1:11" x14ac:dyDescent="0.35">
      <c r="A539" s="267" t="s">
        <v>2939</v>
      </c>
      <c r="B539" s="362">
        <f t="shared" ca="1" si="64"/>
        <v>0</v>
      </c>
      <c r="C539" s="317"/>
      <c r="D539" s="317"/>
      <c r="E539" s="317"/>
      <c r="F539" s="262" t="str">
        <f t="shared" si="65"/>
        <v>EandR1</v>
      </c>
      <c r="G539" s="262" t="str">
        <f t="shared" si="66"/>
        <v>phtot</v>
      </c>
      <c r="H539" s="262" t="str">
        <f t="shared" si="67"/>
        <v>expgrngla</v>
      </c>
      <c r="I539" s="262" t="str">
        <f t="shared" si="68"/>
        <v>EandR1-</v>
      </c>
      <c r="J539" s="262" t="str">
        <f t="shared" si="69"/>
        <v>phtot-expgrngla</v>
      </c>
      <c r="K539" s="262" t="str">
        <f t="shared" si="70"/>
        <v>phtot-</v>
      </c>
    </row>
    <row r="540" spans="1:11" x14ac:dyDescent="0.35">
      <c r="A540" s="267" t="s">
        <v>2940</v>
      </c>
      <c r="B540" s="362">
        <f t="shared" ca="1" si="64"/>
        <v>0</v>
      </c>
      <c r="C540" s="317"/>
      <c r="D540" s="317"/>
      <c r="E540" s="317"/>
      <c r="F540" s="262" t="str">
        <f t="shared" si="65"/>
        <v>EandR1</v>
      </c>
      <c r="G540" s="262" t="str">
        <f t="shared" si="66"/>
        <v>houshratot</v>
      </c>
      <c r="H540" s="262" t="str">
        <f t="shared" si="67"/>
        <v>expgrngla</v>
      </c>
      <c r="I540" s="262" t="str">
        <f t="shared" si="68"/>
        <v>EandR1-</v>
      </c>
      <c r="J540" s="262" t="str">
        <f t="shared" si="69"/>
        <v>houshratot-expgrngla</v>
      </c>
      <c r="K540" s="262" t="str">
        <f t="shared" si="70"/>
        <v>houshratot-</v>
      </c>
    </row>
    <row r="541" spans="1:11" x14ac:dyDescent="0.35">
      <c r="A541" s="267" t="s">
        <v>2941</v>
      </c>
      <c r="B541" s="362">
        <f t="shared" ca="1" si="64"/>
        <v>0</v>
      </c>
      <c r="C541" s="317"/>
      <c r="D541" s="317"/>
      <c r="E541" s="317"/>
      <c r="F541" s="262" t="str">
        <f t="shared" si="65"/>
        <v>EandR1</v>
      </c>
      <c r="G541" s="262" t="str">
        <f t="shared" si="66"/>
        <v>housgfcftot</v>
      </c>
      <c r="H541" s="262" t="str">
        <f t="shared" si="67"/>
        <v>expgrngla</v>
      </c>
      <c r="I541" s="262" t="str">
        <f t="shared" si="68"/>
        <v>EandR1-</v>
      </c>
      <c r="J541" s="262" t="str">
        <f t="shared" si="69"/>
        <v>housgfcftot-expgrngla</v>
      </c>
      <c r="K541" s="262" t="str">
        <f t="shared" si="70"/>
        <v>housgfcftot-</v>
      </c>
    </row>
    <row r="542" spans="1:11" x14ac:dyDescent="0.35">
      <c r="A542" s="267" t="s">
        <v>2942</v>
      </c>
      <c r="B542" s="362">
        <f t="shared" ca="1" si="64"/>
        <v>0</v>
      </c>
      <c r="C542" s="317"/>
      <c r="D542" s="317"/>
      <c r="E542" s="317"/>
      <c r="F542" s="262" t="str">
        <f t="shared" si="65"/>
        <v>EandR1</v>
      </c>
      <c r="G542" s="262" t="str">
        <f t="shared" si="66"/>
        <v>houstot</v>
      </c>
      <c r="H542" s="262" t="str">
        <f t="shared" si="67"/>
        <v>expgrngla</v>
      </c>
      <c r="I542" s="262" t="str">
        <f t="shared" si="68"/>
        <v>EandR1-</v>
      </c>
      <c r="J542" s="262" t="str">
        <f t="shared" si="69"/>
        <v>houstot-expgrngla</v>
      </c>
      <c r="K542" s="262" t="str">
        <f t="shared" si="70"/>
        <v>houstot-</v>
      </c>
    </row>
    <row r="543" spans="1:11" x14ac:dyDescent="0.35">
      <c r="A543" s="267" t="s">
        <v>2943</v>
      </c>
      <c r="B543" s="362">
        <f t="shared" ca="1" si="64"/>
        <v>0</v>
      </c>
      <c r="C543" s="317"/>
      <c r="D543" s="317"/>
      <c r="E543" s="317"/>
      <c r="F543" s="262" t="str">
        <f t="shared" si="65"/>
        <v>EandR1</v>
      </c>
      <c r="G543" s="262" t="str">
        <f t="shared" si="66"/>
        <v>culhrt</v>
      </c>
      <c r="H543" s="262" t="str">
        <f t="shared" si="67"/>
        <v>expgrngla</v>
      </c>
      <c r="I543" s="262" t="str">
        <f t="shared" si="68"/>
        <v>EandR1-</v>
      </c>
      <c r="J543" s="262" t="str">
        <f t="shared" si="69"/>
        <v>culhrt-expgrngla</v>
      </c>
      <c r="K543" s="262" t="str">
        <f t="shared" si="70"/>
        <v>culhrt-</v>
      </c>
    </row>
    <row r="544" spans="1:11" x14ac:dyDescent="0.35">
      <c r="A544" s="267" t="s">
        <v>2944</v>
      </c>
      <c r="B544" s="362">
        <f t="shared" ca="1" si="64"/>
        <v>0</v>
      </c>
      <c r="C544" s="317"/>
      <c r="D544" s="317"/>
      <c r="E544" s="317"/>
      <c r="F544" s="262" t="str">
        <f t="shared" si="65"/>
        <v>EandR1</v>
      </c>
      <c r="G544" s="262" t="str">
        <f t="shared" si="66"/>
        <v>culspr</v>
      </c>
      <c r="H544" s="262" t="str">
        <f t="shared" si="67"/>
        <v>expgrngla</v>
      </c>
      <c r="I544" s="262" t="str">
        <f t="shared" si="68"/>
        <v>EandR1-</v>
      </c>
      <c r="J544" s="262" t="str">
        <f t="shared" si="69"/>
        <v>culspr-expgrngla</v>
      </c>
      <c r="K544" s="262" t="str">
        <f t="shared" si="70"/>
        <v>culspr-</v>
      </c>
    </row>
    <row r="545" spans="1:11" x14ac:dyDescent="0.35">
      <c r="A545" s="267" t="s">
        <v>2945</v>
      </c>
      <c r="B545" s="362">
        <f t="shared" ca="1" si="64"/>
        <v>0</v>
      </c>
      <c r="C545" s="317"/>
      <c r="D545" s="317"/>
      <c r="E545" s="317"/>
      <c r="F545" s="262" t="str">
        <f t="shared" si="65"/>
        <v>EandR1</v>
      </c>
      <c r="G545" s="262" t="str">
        <f t="shared" si="66"/>
        <v>culopn</v>
      </c>
      <c r="H545" s="262" t="str">
        <f t="shared" si="67"/>
        <v>expgrngla</v>
      </c>
      <c r="I545" s="262" t="str">
        <f t="shared" si="68"/>
        <v>EandR1-</v>
      </c>
      <c r="J545" s="262" t="str">
        <f t="shared" si="69"/>
        <v>culopn-expgrngla</v>
      </c>
      <c r="K545" s="262" t="str">
        <f t="shared" si="70"/>
        <v>culopn-</v>
      </c>
    </row>
    <row r="546" spans="1:11" x14ac:dyDescent="0.35">
      <c r="A546" s="267" t="s">
        <v>2946</v>
      </c>
      <c r="B546" s="362">
        <f t="shared" ca="1" si="64"/>
        <v>0</v>
      </c>
      <c r="C546" s="317"/>
      <c r="D546" s="317"/>
      <c r="E546" s="317"/>
      <c r="F546" s="262" t="str">
        <f t="shared" si="65"/>
        <v>EandR1</v>
      </c>
      <c r="G546" s="262" t="str">
        <f t="shared" si="66"/>
        <v>cultrs</v>
      </c>
      <c r="H546" s="262" t="str">
        <f t="shared" si="67"/>
        <v>expgrngla</v>
      </c>
      <c r="I546" s="262" t="str">
        <f t="shared" si="68"/>
        <v>EandR1-</v>
      </c>
      <c r="J546" s="262" t="str">
        <f t="shared" si="69"/>
        <v>cultrs-expgrngla</v>
      </c>
      <c r="K546" s="262" t="str">
        <f t="shared" si="70"/>
        <v>cultrs-</v>
      </c>
    </row>
    <row r="547" spans="1:11" x14ac:dyDescent="0.35">
      <c r="A547" s="267" t="s">
        <v>2947</v>
      </c>
      <c r="B547" s="362">
        <f t="shared" ca="1" si="64"/>
        <v>0</v>
      </c>
      <c r="C547" s="317"/>
      <c r="D547" s="317"/>
      <c r="E547" s="317"/>
      <c r="F547" s="262" t="str">
        <f t="shared" si="65"/>
        <v>EandR1</v>
      </c>
      <c r="G547" s="262" t="str">
        <f t="shared" si="66"/>
        <v>cullib</v>
      </c>
      <c r="H547" s="262" t="str">
        <f t="shared" si="67"/>
        <v>expgrngla</v>
      </c>
      <c r="I547" s="262" t="str">
        <f t="shared" si="68"/>
        <v>EandR1-</v>
      </c>
      <c r="J547" s="262" t="str">
        <f t="shared" si="69"/>
        <v>cullib-expgrngla</v>
      </c>
      <c r="K547" s="262" t="str">
        <f t="shared" si="70"/>
        <v>cullib-</v>
      </c>
    </row>
    <row r="548" spans="1:11" x14ac:dyDescent="0.35">
      <c r="A548" s="267" t="s">
        <v>2948</v>
      </c>
      <c r="B548" s="362">
        <f t="shared" ca="1" si="64"/>
        <v>0</v>
      </c>
      <c r="C548" s="317"/>
      <c r="D548" s="317"/>
      <c r="E548" s="317"/>
      <c r="F548" s="262" t="str">
        <f t="shared" si="65"/>
        <v>EandR1</v>
      </c>
      <c r="G548" s="262" t="str">
        <f t="shared" si="66"/>
        <v>cultot</v>
      </c>
      <c r="H548" s="262" t="str">
        <f t="shared" si="67"/>
        <v>expgrngla</v>
      </c>
      <c r="I548" s="262" t="str">
        <f t="shared" si="68"/>
        <v>EandR1-</v>
      </c>
      <c r="J548" s="262" t="str">
        <f t="shared" si="69"/>
        <v>cultot-expgrngla</v>
      </c>
      <c r="K548" s="262" t="str">
        <f t="shared" si="70"/>
        <v>cultot-</v>
      </c>
    </row>
    <row r="549" spans="1:11" x14ac:dyDescent="0.35">
      <c r="A549" s="267" t="s">
        <v>2949</v>
      </c>
      <c r="B549" s="362">
        <f t="shared" ca="1" si="64"/>
        <v>0</v>
      </c>
      <c r="C549" s="317"/>
      <c r="D549" s="317"/>
      <c r="E549" s="317"/>
      <c r="F549" s="262" t="str">
        <f t="shared" si="65"/>
        <v>EandR1</v>
      </c>
      <c r="G549" s="262" t="str">
        <f t="shared" si="66"/>
        <v>envcmt</v>
      </c>
      <c r="H549" s="262" t="str">
        <f t="shared" si="67"/>
        <v>expgrngla</v>
      </c>
      <c r="I549" s="262" t="str">
        <f t="shared" si="68"/>
        <v>EandR1-</v>
      </c>
      <c r="J549" s="262" t="str">
        <f t="shared" si="69"/>
        <v>envcmt-expgrngla</v>
      </c>
      <c r="K549" s="262" t="str">
        <f t="shared" si="70"/>
        <v>envcmt-</v>
      </c>
    </row>
    <row r="550" spans="1:11" x14ac:dyDescent="0.35">
      <c r="A550" s="267" t="s">
        <v>2950</v>
      </c>
      <c r="B550" s="362">
        <f t="shared" ca="1" si="64"/>
        <v>0</v>
      </c>
      <c r="C550" s="317"/>
      <c r="D550" s="317"/>
      <c r="E550" s="317"/>
      <c r="F550" s="262" t="str">
        <f t="shared" si="65"/>
        <v>EandR1</v>
      </c>
      <c r="G550" s="262" t="str">
        <f t="shared" si="66"/>
        <v>envcst</v>
      </c>
      <c r="H550" s="262" t="str">
        <f t="shared" si="67"/>
        <v>expgrngla</v>
      </c>
      <c r="I550" s="262" t="str">
        <f t="shared" si="68"/>
        <v>EandR1-</v>
      </c>
      <c r="J550" s="262" t="str">
        <f t="shared" si="69"/>
        <v>envcst-expgrngla</v>
      </c>
      <c r="K550" s="262" t="str">
        <f t="shared" si="70"/>
        <v>envcst-</v>
      </c>
    </row>
    <row r="551" spans="1:11" x14ac:dyDescent="0.35">
      <c r="A551" s="267" t="s">
        <v>2951</v>
      </c>
      <c r="B551" s="362">
        <f t="shared" ca="1" si="64"/>
        <v>0</v>
      </c>
      <c r="C551" s="317"/>
      <c r="D551" s="317"/>
      <c r="E551" s="317"/>
      <c r="F551" s="262" t="str">
        <f t="shared" si="65"/>
        <v>EandR1</v>
      </c>
      <c r="G551" s="262" t="str">
        <f t="shared" si="66"/>
        <v>envcmm</v>
      </c>
      <c r="H551" s="262" t="str">
        <f t="shared" si="67"/>
        <v>expgrngla</v>
      </c>
      <c r="I551" s="262" t="str">
        <f t="shared" si="68"/>
        <v>EandR1-</v>
      </c>
      <c r="J551" s="262" t="str">
        <f t="shared" si="69"/>
        <v>envcmm-expgrngla</v>
      </c>
      <c r="K551" s="262" t="str">
        <f t="shared" si="70"/>
        <v>envcmm-</v>
      </c>
    </row>
    <row r="552" spans="1:11" x14ac:dyDescent="0.35">
      <c r="A552" s="267" t="s">
        <v>2952</v>
      </c>
      <c r="B552" s="362">
        <f t="shared" ref="B552:B616" ca="1" si="71">IFERROR(INDEX(INDIRECT(LEFT($A552,SEARCH("-",$A552,1)-1)&amp;"_data"),MATCH(MID($A552, SEARCH("-",$A552) + 1, SEARCH("-",$A552,SEARCH("-",$A552)+1) - SEARCH("-",$A552) - 1),INDIRECT(LEFT($A552,SEARCH("-",$A552,1)-1)&amp;"_rows"),0),MATCH(RIGHT($A552,LEN($A552) - SEARCH("-", $A552, SEARCH("-", $A552) + 1)),INDIRECT(LEFT($A552,SEARCH("-",$A552,1)-1)&amp;"_Header"),0)),0)</f>
        <v>0</v>
      </c>
      <c r="C552" s="317"/>
      <c r="D552" s="317"/>
      <c r="E552" s="317"/>
      <c r="F552" s="262" t="str">
        <f t="shared" ref="F552:F616" si="72">LEFT(A552,SEARCH("-",A552)-1)</f>
        <v>EandR1</v>
      </c>
      <c r="G552" s="262" t="str">
        <f t="shared" ref="G552:G616" si="73">LEFT(J552,SEARCH("-",J552)-1)</f>
        <v>envflddrn</v>
      </c>
      <c r="H552" s="262" t="str">
        <f t="shared" ref="H552:H616" si="74">SUBSTITUTE(J552,K552,"")</f>
        <v>expgrngla</v>
      </c>
      <c r="I552" s="262" t="str">
        <f t="shared" ref="I552:I616" si="75">LEFT(A552,SEARCH("-",A552))</f>
        <v>EandR1-</v>
      </c>
      <c r="J552" s="262" t="str">
        <f t="shared" ref="J552:J616" si="76">SUBSTITUTE(A552,I552,"")</f>
        <v>envflddrn-expgrngla</v>
      </c>
      <c r="K552" s="262" t="str">
        <f t="shared" ref="K552:K616" si="77">LEFT(J552,SEARCH("-",J552))</f>
        <v>envflddrn-</v>
      </c>
    </row>
    <row r="553" spans="1:11" x14ac:dyDescent="0.35">
      <c r="A553" s="267" t="s">
        <v>2953</v>
      </c>
      <c r="B553" s="362">
        <f t="shared" ca="1" si="71"/>
        <v>0</v>
      </c>
      <c r="C553" s="317"/>
      <c r="D553" s="317"/>
      <c r="E553" s="317"/>
      <c r="F553" s="262" t="str">
        <f t="shared" si="72"/>
        <v>EandR1</v>
      </c>
      <c r="G553" s="262" t="str">
        <f t="shared" si="73"/>
        <v>envagr</v>
      </c>
      <c r="H553" s="262" t="str">
        <f t="shared" si="74"/>
        <v>expgrngla</v>
      </c>
      <c r="I553" s="262" t="str">
        <f t="shared" si="75"/>
        <v>EandR1-</v>
      </c>
      <c r="J553" s="262" t="str">
        <f t="shared" si="76"/>
        <v>envagr-expgrngla</v>
      </c>
      <c r="K553" s="262" t="str">
        <f t="shared" si="77"/>
        <v>envagr-</v>
      </c>
    </row>
    <row r="554" spans="1:11" x14ac:dyDescent="0.35">
      <c r="A554" s="267" t="s">
        <v>2954</v>
      </c>
      <c r="B554" s="362">
        <f t="shared" ca="1" si="71"/>
        <v>0</v>
      </c>
      <c r="C554" s="317"/>
      <c r="D554" s="317"/>
      <c r="E554" s="317"/>
      <c r="F554" s="262" t="str">
        <f t="shared" si="72"/>
        <v>EandR1</v>
      </c>
      <c r="G554" s="262" t="str">
        <f t="shared" si="73"/>
        <v>envrglenv</v>
      </c>
      <c r="H554" s="262" t="str">
        <f t="shared" si="74"/>
        <v>expgrngla</v>
      </c>
      <c r="I554" s="262" t="str">
        <f t="shared" si="75"/>
        <v>EandR1-</v>
      </c>
      <c r="J554" s="262" t="str">
        <f t="shared" si="76"/>
        <v>envrglenv-expgrngla</v>
      </c>
      <c r="K554" s="262" t="str">
        <f t="shared" si="77"/>
        <v>envrglenv-</v>
      </c>
    </row>
    <row r="555" spans="1:11" x14ac:dyDescent="0.35">
      <c r="A555" s="267" t="s">
        <v>2955</v>
      </c>
      <c r="B555" s="362">
        <f t="shared" ca="1" si="71"/>
        <v>0</v>
      </c>
      <c r="C555" s="317"/>
      <c r="D555" s="317"/>
      <c r="E555" s="317"/>
      <c r="F555" s="262" t="str">
        <f t="shared" si="72"/>
        <v>EandR1</v>
      </c>
      <c r="G555" s="262" t="str">
        <f t="shared" si="73"/>
        <v>envrgltrd</v>
      </c>
      <c r="H555" s="262" t="str">
        <f t="shared" si="74"/>
        <v>expgrngla</v>
      </c>
      <c r="I555" s="262" t="str">
        <f t="shared" si="75"/>
        <v>EandR1-</v>
      </c>
      <c r="J555" s="262" t="str">
        <f t="shared" si="76"/>
        <v>envrgltrd-expgrngla</v>
      </c>
      <c r="K555" s="262" t="str">
        <f t="shared" si="77"/>
        <v>envrgltrd-</v>
      </c>
    </row>
    <row r="556" spans="1:11" x14ac:dyDescent="0.35">
      <c r="A556" s="267" t="s">
        <v>2956</v>
      </c>
      <c r="B556" s="362">
        <f t="shared" ca="1" si="71"/>
        <v>0</v>
      </c>
      <c r="C556" s="317"/>
      <c r="D556" s="317"/>
      <c r="E556" s="317"/>
      <c r="F556" s="262" t="str">
        <f t="shared" si="72"/>
        <v>EandR1</v>
      </c>
      <c r="G556" s="262" t="str">
        <f t="shared" si="73"/>
        <v>envstr</v>
      </c>
      <c r="H556" s="262" t="str">
        <f t="shared" si="74"/>
        <v>expgrngla</v>
      </c>
      <c r="I556" s="262" t="str">
        <f t="shared" si="75"/>
        <v>EandR1-</v>
      </c>
      <c r="J556" s="262" t="str">
        <f t="shared" si="76"/>
        <v>envstr-expgrngla</v>
      </c>
      <c r="K556" s="262" t="str">
        <f t="shared" si="77"/>
        <v>envstr-</v>
      </c>
    </row>
    <row r="557" spans="1:11" x14ac:dyDescent="0.35">
      <c r="A557" s="267" t="s">
        <v>2957</v>
      </c>
      <c r="B557" s="362">
        <f t="shared" ca="1" si="71"/>
        <v>0</v>
      </c>
      <c r="C557" s="317"/>
      <c r="D557" s="317"/>
      <c r="E557" s="317"/>
      <c r="F557" s="262" t="str">
        <f t="shared" si="72"/>
        <v>EandR1</v>
      </c>
      <c r="G557" s="262" t="str">
        <f t="shared" si="73"/>
        <v>envcll</v>
      </c>
      <c r="H557" s="262" t="str">
        <f t="shared" si="74"/>
        <v>expgrngla</v>
      </c>
      <c r="I557" s="262" t="str">
        <f t="shared" si="75"/>
        <v>EandR1-</v>
      </c>
      <c r="J557" s="262" t="str">
        <f t="shared" si="76"/>
        <v>envcll-expgrngla</v>
      </c>
      <c r="K557" s="262" t="str">
        <f t="shared" si="77"/>
        <v>envcll-</v>
      </c>
    </row>
    <row r="558" spans="1:11" x14ac:dyDescent="0.35">
      <c r="A558" s="267" t="s">
        <v>2958</v>
      </c>
      <c r="B558" s="362">
        <f t="shared" ca="1" si="71"/>
        <v>0</v>
      </c>
      <c r="C558" s="317"/>
      <c r="D558" s="317"/>
      <c r="E558" s="317"/>
      <c r="F558" s="262" t="str">
        <f t="shared" si="72"/>
        <v>EandR1</v>
      </c>
      <c r="G558" s="262" t="str">
        <f t="shared" si="73"/>
        <v>envdsp</v>
      </c>
      <c r="H558" s="262" t="str">
        <f t="shared" si="74"/>
        <v>expgrngla</v>
      </c>
      <c r="I558" s="262" t="str">
        <f t="shared" si="75"/>
        <v>EandR1-</v>
      </c>
      <c r="J558" s="262" t="str">
        <f t="shared" si="76"/>
        <v>envdsp-expgrngla</v>
      </c>
      <c r="K558" s="262" t="str">
        <f t="shared" si="77"/>
        <v>envdsp-</v>
      </c>
    </row>
    <row r="559" spans="1:11" x14ac:dyDescent="0.35">
      <c r="A559" s="267" t="s">
        <v>2959</v>
      </c>
      <c r="B559" s="362">
        <f t="shared" ca="1" si="71"/>
        <v>0</v>
      </c>
      <c r="C559" s="317"/>
      <c r="D559" s="317"/>
      <c r="E559" s="317"/>
      <c r="F559" s="262" t="str">
        <f t="shared" si="72"/>
        <v>EandR1</v>
      </c>
      <c r="G559" s="262" t="str">
        <f t="shared" si="73"/>
        <v>envtrd</v>
      </c>
      <c r="H559" s="262" t="str">
        <f t="shared" si="74"/>
        <v>expgrngla</v>
      </c>
      <c r="I559" s="262" t="str">
        <f t="shared" si="75"/>
        <v>EandR1-</v>
      </c>
      <c r="J559" s="262" t="str">
        <f t="shared" si="76"/>
        <v>envtrd-expgrngla</v>
      </c>
      <c r="K559" s="262" t="str">
        <f t="shared" si="77"/>
        <v>envtrd-</v>
      </c>
    </row>
    <row r="560" spans="1:11" x14ac:dyDescent="0.35">
      <c r="A560" s="267" t="s">
        <v>2960</v>
      </c>
      <c r="B560" s="362">
        <f t="shared" ca="1" si="71"/>
        <v>0</v>
      </c>
      <c r="C560" s="317"/>
      <c r="D560" s="317"/>
      <c r="E560" s="317"/>
      <c r="F560" s="262" t="str">
        <f t="shared" si="72"/>
        <v>EandR1</v>
      </c>
      <c r="G560" s="262" t="str">
        <f t="shared" si="73"/>
        <v>envrcy</v>
      </c>
      <c r="H560" s="262" t="str">
        <f t="shared" si="74"/>
        <v>expgrngla</v>
      </c>
      <c r="I560" s="262" t="str">
        <f t="shared" si="75"/>
        <v>EandR1-</v>
      </c>
      <c r="J560" s="262" t="str">
        <f t="shared" si="76"/>
        <v>envrcy-expgrngla</v>
      </c>
      <c r="K560" s="262" t="str">
        <f t="shared" si="77"/>
        <v>envrcy-</v>
      </c>
    </row>
    <row r="561" spans="1:11" x14ac:dyDescent="0.35">
      <c r="A561" s="267" t="s">
        <v>2961</v>
      </c>
      <c r="B561" s="362">
        <f t="shared" ca="1" si="71"/>
        <v>0</v>
      </c>
      <c r="C561" s="317"/>
      <c r="D561" s="317"/>
      <c r="E561" s="317"/>
      <c r="F561" s="262" t="str">
        <f t="shared" si="72"/>
        <v>EandR1</v>
      </c>
      <c r="G561" s="262" t="str">
        <f t="shared" si="73"/>
        <v>envmin</v>
      </c>
      <c r="H561" s="262" t="str">
        <f t="shared" si="74"/>
        <v>expgrngla</v>
      </c>
      <c r="I561" s="262" t="str">
        <f t="shared" si="75"/>
        <v>EandR1-</v>
      </c>
      <c r="J561" s="262" t="str">
        <f t="shared" si="76"/>
        <v>envmin-expgrngla</v>
      </c>
      <c r="K561" s="262" t="str">
        <f t="shared" si="77"/>
        <v>envmin-</v>
      </c>
    </row>
    <row r="562" spans="1:11" x14ac:dyDescent="0.35">
      <c r="A562" s="267" t="s">
        <v>2962</v>
      </c>
      <c r="B562" s="362">
        <f t="shared" ca="1" si="71"/>
        <v>0</v>
      </c>
      <c r="C562" s="317"/>
      <c r="D562" s="317"/>
      <c r="E562" s="317"/>
      <c r="F562" s="262" t="str">
        <f t="shared" si="72"/>
        <v>EandR1</v>
      </c>
      <c r="G562" s="262" t="str">
        <f t="shared" si="73"/>
        <v>envclm</v>
      </c>
      <c r="H562" s="262" t="str">
        <f t="shared" si="74"/>
        <v>expgrngla</v>
      </c>
      <c r="I562" s="262" t="str">
        <f t="shared" si="75"/>
        <v>EandR1-</v>
      </c>
      <c r="J562" s="262" t="str">
        <f t="shared" si="76"/>
        <v>envclm-expgrngla</v>
      </c>
      <c r="K562" s="262" t="str">
        <f t="shared" si="77"/>
        <v>envclm-</v>
      </c>
    </row>
    <row r="563" spans="1:11" x14ac:dyDescent="0.35">
      <c r="A563" s="267" t="s">
        <v>2963</v>
      </c>
      <c r="B563" s="362">
        <f t="shared" ca="1" si="71"/>
        <v>0</v>
      </c>
      <c r="C563" s="317"/>
      <c r="D563" s="317"/>
      <c r="E563" s="317"/>
      <c r="F563" s="262" t="str">
        <f t="shared" si="72"/>
        <v>EandR1</v>
      </c>
      <c r="G563" s="262" t="str">
        <f t="shared" si="73"/>
        <v>envtot</v>
      </c>
      <c r="H563" s="262" t="str">
        <f t="shared" si="74"/>
        <v>expgrngla</v>
      </c>
      <c r="I563" s="262" t="str">
        <f t="shared" si="75"/>
        <v>EandR1-</v>
      </c>
      <c r="J563" s="262" t="str">
        <f t="shared" si="76"/>
        <v>envtot-expgrngla</v>
      </c>
      <c r="K563" s="262" t="str">
        <f t="shared" si="77"/>
        <v>envtot-</v>
      </c>
    </row>
    <row r="564" spans="1:11" x14ac:dyDescent="0.35">
      <c r="A564" s="267" t="s">
        <v>2964</v>
      </c>
      <c r="B564" s="362">
        <f t="shared" ca="1" si="71"/>
        <v>0</v>
      </c>
      <c r="C564" s="317"/>
      <c r="D564" s="317"/>
      <c r="E564" s="317"/>
      <c r="F564" s="262" t="str">
        <f t="shared" si="72"/>
        <v>EandR1</v>
      </c>
      <c r="G564" s="262" t="str">
        <f t="shared" si="73"/>
        <v>plantot</v>
      </c>
      <c r="H564" s="262" t="str">
        <f t="shared" si="74"/>
        <v>expgrngla</v>
      </c>
      <c r="I564" s="262" t="str">
        <f t="shared" si="75"/>
        <v>EandR1-</v>
      </c>
      <c r="J564" s="262" t="str">
        <f t="shared" si="76"/>
        <v>plantot-expgrngla</v>
      </c>
      <c r="K564" s="262" t="str">
        <f t="shared" si="77"/>
        <v>plantot-</v>
      </c>
    </row>
    <row r="565" spans="1:11" x14ac:dyDescent="0.35">
      <c r="A565" s="267" t="s">
        <v>2965</v>
      </c>
      <c r="B565" s="362">
        <f t="shared" ca="1" si="71"/>
        <v>0</v>
      </c>
      <c r="C565" s="317"/>
      <c r="D565" s="317"/>
      <c r="E565" s="317"/>
      <c r="F565" s="262" t="str">
        <f t="shared" si="72"/>
        <v>EandR1</v>
      </c>
      <c r="G565" s="262" t="str">
        <f t="shared" si="73"/>
        <v>digtot</v>
      </c>
      <c r="H565" s="262" t="str">
        <f t="shared" si="74"/>
        <v>expgrngla</v>
      </c>
      <c r="I565" s="262" t="str">
        <f t="shared" si="75"/>
        <v>EandR1-</v>
      </c>
      <c r="J565" s="262" t="str">
        <f t="shared" si="76"/>
        <v>digtot-expgrngla</v>
      </c>
      <c r="K565" s="262" t="str">
        <f t="shared" si="77"/>
        <v>digtot-</v>
      </c>
    </row>
    <row r="566" spans="1:11" x14ac:dyDescent="0.35">
      <c r="A566" s="267" t="s">
        <v>2966</v>
      </c>
      <c r="B566" s="362">
        <f t="shared" ca="1" si="71"/>
        <v>0</v>
      </c>
      <c r="C566" s="317"/>
      <c r="D566" s="317"/>
      <c r="E566" s="317"/>
      <c r="F566" s="262" t="str">
        <f t="shared" si="72"/>
        <v>EandR1</v>
      </c>
      <c r="G566" s="262" t="str">
        <f t="shared" si="73"/>
        <v>poltot</v>
      </c>
      <c r="H566" s="262" t="str">
        <f t="shared" si="74"/>
        <v>expgrngla</v>
      </c>
      <c r="I566" s="262" t="str">
        <f t="shared" si="75"/>
        <v>EandR1-</v>
      </c>
      <c r="J566" s="262" t="str">
        <f t="shared" si="76"/>
        <v>poltot-expgrngla</v>
      </c>
      <c r="K566" s="262" t="str">
        <f t="shared" si="77"/>
        <v>poltot-</v>
      </c>
    </row>
    <row r="567" spans="1:11" x14ac:dyDescent="0.35">
      <c r="A567" s="267" t="s">
        <v>2967</v>
      </c>
      <c r="B567" s="362">
        <f t="shared" ca="1" si="71"/>
        <v>0</v>
      </c>
      <c r="C567" s="317"/>
      <c r="D567" s="317"/>
      <c r="E567" s="317"/>
      <c r="F567" s="262" t="str">
        <f t="shared" si="72"/>
        <v>EandR1</v>
      </c>
      <c r="G567" s="262" t="str">
        <f t="shared" si="73"/>
        <v>frstot</v>
      </c>
      <c r="H567" s="262" t="str">
        <f t="shared" si="74"/>
        <v>expgrngla</v>
      </c>
      <c r="I567" s="262" t="str">
        <f t="shared" si="75"/>
        <v>EandR1-</v>
      </c>
      <c r="J567" s="262" t="str">
        <f t="shared" si="76"/>
        <v>frstot-expgrngla</v>
      </c>
      <c r="K567" s="262" t="str">
        <f t="shared" si="77"/>
        <v>frstot-</v>
      </c>
    </row>
    <row r="568" spans="1:11" x14ac:dyDescent="0.35">
      <c r="A568" s="267" t="s">
        <v>2968</v>
      </c>
      <c r="B568" s="362">
        <f t="shared" ca="1" si="71"/>
        <v>0</v>
      </c>
      <c r="C568" s="317"/>
      <c r="D568" s="317"/>
      <c r="E568" s="317"/>
      <c r="F568" s="262" t="str">
        <f t="shared" si="72"/>
        <v>EandR1</v>
      </c>
      <c r="G568" s="262" t="str">
        <f t="shared" si="73"/>
        <v>centot</v>
      </c>
      <c r="H568" s="262" t="str">
        <f t="shared" si="74"/>
        <v>expgrngla</v>
      </c>
      <c r="I568" s="262" t="str">
        <f t="shared" si="75"/>
        <v>EandR1-</v>
      </c>
      <c r="J568" s="262" t="str">
        <f t="shared" si="76"/>
        <v>centot-expgrngla</v>
      </c>
      <c r="K568" s="262" t="str">
        <f t="shared" si="77"/>
        <v>centot-</v>
      </c>
    </row>
    <row r="569" spans="1:11" x14ac:dyDescent="0.35">
      <c r="A569" s="267" t="s">
        <v>2969</v>
      </c>
      <c r="B569" s="362">
        <f t="shared" ca="1" si="71"/>
        <v>0</v>
      </c>
      <c r="C569" s="317"/>
      <c r="D569" s="317"/>
      <c r="E569" s="317"/>
      <c r="F569" s="262" t="str">
        <f t="shared" si="72"/>
        <v>EandR1</v>
      </c>
      <c r="G569" s="262" t="str">
        <f t="shared" si="73"/>
        <v>tradcomhous</v>
      </c>
      <c r="H569" s="262" t="str">
        <f t="shared" si="74"/>
        <v>expgrngla</v>
      </c>
      <c r="I569" s="262" t="str">
        <f t="shared" si="75"/>
        <v>EandR1-</v>
      </c>
      <c r="J569" s="262" t="str">
        <f t="shared" si="76"/>
        <v>tradcomhous-expgrngla</v>
      </c>
      <c r="K569" s="262" t="str">
        <f t="shared" si="77"/>
        <v>tradcomhous-</v>
      </c>
    </row>
    <row r="570" spans="1:11" x14ac:dyDescent="0.35">
      <c r="A570" s="267" t="s">
        <v>2970</v>
      </c>
      <c r="B570" s="362">
        <f t="shared" ca="1" si="71"/>
        <v>0</v>
      </c>
      <c r="C570" s="317"/>
      <c r="D570" s="317"/>
      <c r="E570" s="317"/>
      <c r="F570" s="262" t="str">
        <f t="shared" si="72"/>
        <v>EandR1</v>
      </c>
      <c r="G570" s="262" t="str">
        <f t="shared" si="73"/>
        <v>tradcomreal</v>
      </c>
      <c r="H570" s="262" t="str">
        <f t="shared" si="74"/>
        <v>expgrngla</v>
      </c>
      <c r="I570" s="262" t="str">
        <f t="shared" si="75"/>
        <v>EandR1-</v>
      </c>
      <c r="J570" s="262" t="str">
        <f t="shared" si="76"/>
        <v>tradcomreal-expgrngla</v>
      </c>
      <c r="K570" s="262" t="str">
        <f t="shared" si="77"/>
        <v>tradcomreal-</v>
      </c>
    </row>
    <row r="571" spans="1:11" x14ac:dyDescent="0.35">
      <c r="A571" s="267" t="s">
        <v>2971</v>
      </c>
      <c r="B571" s="362">
        <f t="shared" ca="1" si="71"/>
        <v>0</v>
      </c>
      <c r="C571" s="317"/>
      <c r="D571" s="317"/>
      <c r="E571" s="317"/>
      <c r="F571" s="262" t="str">
        <f t="shared" si="72"/>
        <v>EandR1</v>
      </c>
      <c r="G571" s="262" t="str">
        <f t="shared" si="73"/>
        <v>tradcomfin</v>
      </c>
      <c r="H571" s="262" t="str">
        <f t="shared" si="74"/>
        <v>expgrngla</v>
      </c>
      <c r="I571" s="262" t="str">
        <f t="shared" si="75"/>
        <v>EandR1-</v>
      </c>
      <c r="J571" s="262" t="str">
        <f t="shared" si="76"/>
        <v>tradcomfin-expgrngla</v>
      </c>
      <c r="K571" s="262" t="str">
        <f t="shared" si="77"/>
        <v>tradcomfin-</v>
      </c>
    </row>
    <row r="572" spans="1:11" x14ac:dyDescent="0.35">
      <c r="A572" s="267" t="s">
        <v>2972</v>
      </c>
      <c r="B572" s="362">
        <f t="shared" ca="1" si="71"/>
        <v>0</v>
      </c>
      <c r="C572" s="317"/>
      <c r="D572" s="317"/>
      <c r="E572" s="317"/>
      <c r="F572" s="262" t="str">
        <f t="shared" si="72"/>
        <v>EandR1</v>
      </c>
      <c r="G572" s="262" t="str">
        <f t="shared" si="73"/>
        <v>tradcomenr</v>
      </c>
      <c r="H572" s="262" t="str">
        <f t="shared" si="74"/>
        <v>expgrngla</v>
      </c>
      <c r="I572" s="262" t="str">
        <f t="shared" si="75"/>
        <v>EandR1-</v>
      </c>
      <c r="J572" s="262" t="str">
        <f t="shared" si="76"/>
        <v>tradcomenr-expgrngla</v>
      </c>
      <c r="K572" s="262" t="str">
        <f t="shared" si="77"/>
        <v>tradcomenr-</v>
      </c>
    </row>
    <row r="573" spans="1:11" x14ac:dyDescent="0.35">
      <c r="A573" s="267" t="s">
        <v>2973</v>
      </c>
      <c r="B573" s="362">
        <f t="shared" ca="1" si="71"/>
        <v>0</v>
      </c>
      <c r="C573" s="317"/>
      <c r="D573" s="317"/>
      <c r="E573" s="317"/>
      <c r="F573" s="262" t="str">
        <f t="shared" si="72"/>
        <v>EandR1</v>
      </c>
      <c r="G573" s="262" t="str">
        <f t="shared" si="73"/>
        <v>tradcomwtr</v>
      </c>
      <c r="H573" s="262" t="str">
        <f t="shared" si="74"/>
        <v>expgrngla</v>
      </c>
      <c r="I573" s="262" t="str">
        <f t="shared" si="75"/>
        <v>EandR1-</v>
      </c>
      <c r="J573" s="262" t="str">
        <f t="shared" si="76"/>
        <v>tradcomwtr-expgrngla</v>
      </c>
      <c r="K573" s="262" t="str">
        <f t="shared" si="77"/>
        <v>tradcomwtr-</v>
      </c>
    </row>
    <row r="574" spans="1:11" x14ac:dyDescent="0.35">
      <c r="A574" s="267" t="s">
        <v>2974</v>
      </c>
      <c r="B574" s="362">
        <f t="shared" ca="1" si="71"/>
        <v>0</v>
      </c>
      <c r="C574" s="317"/>
      <c r="D574" s="317"/>
      <c r="E574" s="317"/>
      <c r="F574" s="262" t="str">
        <f t="shared" si="72"/>
        <v>EandR1</v>
      </c>
      <c r="G574" s="262" t="str">
        <f t="shared" si="73"/>
        <v>tradcomhsp</v>
      </c>
      <c r="H574" s="262" t="str">
        <f t="shared" si="74"/>
        <v>expgrngla</v>
      </c>
      <c r="I574" s="262" t="str">
        <f t="shared" si="75"/>
        <v>EandR1-</v>
      </c>
      <c r="J574" s="262" t="str">
        <f t="shared" si="76"/>
        <v>tradcomhsp-expgrngla</v>
      </c>
      <c r="K574" s="262" t="str">
        <f t="shared" si="77"/>
        <v>tradcomhsp-</v>
      </c>
    </row>
    <row r="575" spans="1:11" x14ac:dyDescent="0.35">
      <c r="A575" s="267" t="s">
        <v>2975</v>
      </c>
      <c r="B575" s="362">
        <f t="shared" ca="1" si="71"/>
        <v>0</v>
      </c>
      <c r="C575" s="317"/>
      <c r="D575" s="317"/>
      <c r="E575" s="317"/>
      <c r="F575" s="262" t="str">
        <f t="shared" si="72"/>
        <v>EandR1</v>
      </c>
      <c r="G575" s="262" t="str">
        <f t="shared" si="73"/>
        <v>tradcomoth</v>
      </c>
      <c r="H575" s="262" t="str">
        <f t="shared" si="74"/>
        <v>expgrngla</v>
      </c>
      <c r="I575" s="262" t="str">
        <f t="shared" si="75"/>
        <v>EandR1-</v>
      </c>
      <c r="J575" s="262" t="str">
        <f t="shared" si="76"/>
        <v>tradcomoth-expgrngla</v>
      </c>
      <c r="K575" s="262" t="str">
        <f t="shared" si="77"/>
        <v>tradcomoth-</v>
      </c>
    </row>
    <row r="576" spans="1:11" x14ac:dyDescent="0.35">
      <c r="A576" s="267" t="s">
        <v>2976</v>
      </c>
      <c r="B576" s="362">
        <f t="shared" ca="1" si="71"/>
        <v>0</v>
      </c>
      <c r="C576" s="317"/>
      <c r="D576" s="317"/>
      <c r="E576" s="317"/>
      <c r="F576" s="262" t="str">
        <f t="shared" si="72"/>
        <v>EandR1</v>
      </c>
      <c r="G576" s="262" t="str">
        <f t="shared" si="73"/>
        <v>tradcomtot</v>
      </c>
      <c r="H576" s="262" t="str">
        <f t="shared" si="74"/>
        <v>expgrngla</v>
      </c>
      <c r="I576" s="262" t="str">
        <f t="shared" si="75"/>
        <v>EandR1-</v>
      </c>
      <c r="J576" s="262" t="str">
        <f t="shared" si="76"/>
        <v>tradcomtot-expgrngla</v>
      </c>
      <c r="K576" s="262" t="str">
        <f t="shared" si="77"/>
        <v>tradcomtot-</v>
      </c>
    </row>
    <row r="577" spans="1:11" x14ac:dyDescent="0.35">
      <c r="A577" s="267" t="s">
        <v>2977</v>
      </c>
      <c r="B577" s="362">
        <f t="shared" ca="1" si="71"/>
        <v>0</v>
      </c>
      <c r="C577" s="317"/>
      <c r="D577" s="317"/>
      <c r="E577" s="317"/>
      <c r="F577" s="262" t="str">
        <f t="shared" si="72"/>
        <v>EandR1</v>
      </c>
      <c r="G577" s="262" t="str">
        <f t="shared" si="73"/>
        <v>tradoth</v>
      </c>
      <c r="H577" s="262" t="str">
        <f t="shared" si="74"/>
        <v>expgrngla</v>
      </c>
      <c r="I577" s="262" t="str">
        <f t="shared" si="75"/>
        <v>EandR1-</v>
      </c>
      <c r="J577" s="262" t="str">
        <f t="shared" si="76"/>
        <v>tradoth-expgrngla</v>
      </c>
      <c r="K577" s="262" t="str">
        <f t="shared" si="77"/>
        <v>tradoth-</v>
      </c>
    </row>
    <row r="578" spans="1:11" x14ac:dyDescent="0.35">
      <c r="A578" s="267" t="s">
        <v>2978</v>
      </c>
      <c r="B578" s="362">
        <f t="shared" ca="1" si="71"/>
        <v>0</v>
      </c>
      <c r="C578" s="317"/>
      <c r="D578" s="317"/>
      <c r="E578" s="317"/>
      <c r="F578" s="262" t="str">
        <f t="shared" si="72"/>
        <v>EandR1</v>
      </c>
      <c r="G578" s="262" t="str">
        <f t="shared" si="73"/>
        <v>tradtot</v>
      </c>
      <c r="H578" s="262" t="str">
        <f t="shared" si="74"/>
        <v>expgrngla</v>
      </c>
      <c r="I578" s="262" t="str">
        <f t="shared" si="75"/>
        <v>EandR1-</v>
      </c>
      <c r="J578" s="262" t="str">
        <f t="shared" si="76"/>
        <v>tradtot-expgrngla</v>
      </c>
      <c r="K578" s="262" t="str">
        <f t="shared" si="77"/>
        <v>tradtot-</v>
      </c>
    </row>
    <row r="579" spans="1:11" x14ac:dyDescent="0.35">
      <c r="A579" s="267" t="s">
        <v>2979</v>
      </c>
      <c r="B579" s="362">
        <f t="shared" ca="1" si="71"/>
        <v>0</v>
      </c>
      <c r="C579" s="317"/>
      <c r="D579" s="317"/>
      <c r="E579" s="317"/>
      <c r="F579" s="262" t="str">
        <f t="shared" si="72"/>
        <v>EandR1</v>
      </c>
      <c r="G579" s="262" t="str">
        <f t="shared" si="73"/>
        <v>alltot</v>
      </c>
      <c r="H579" s="262" t="str">
        <f t="shared" si="74"/>
        <v>expgrngla</v>
      </c>
      <c r="I579" s="262" t="str">
        <f t="shared" si="75"/>
        <v>EandR1-</v>
      </c>
      <c r="J579" s="262" t="str">
        <f t="shared" si="76"/>
        <v>alltot-expgrngla</v>
      </c>
      <c r="K579" s="262" t="str">
        <f t="shared" si="77"/>
        <v>alltot-</v>
      </c>
    </row>
    <row r="580" spans="1:11" x14ac:dyDescent="0.35">
      <c r="A580" s="267" t="s">
        <v>2980</v>
      </c>
      <c r="B580" s="362">
        <f t="shared" ca="1" si="71"/>
        <v>0</v>
      </c>
      <c r="C580" s="317"/>
      <c r="D580" s="317"/>
      <c r="E580" s="317"/>
      <c r="F580" s="262" t="str">
        <f t="shared" si="72"/>
        <v>EandR1</v>
      </c>
      <c r="G580" s="262" t="str">
        <f t="shared" si="73"/>
        <v>eduerlprm</v>
      </c>
      <c r="H580" s="262" t="str">
        <f t="shared" si="74"/>
        <v>expgrnoth</v>
      </c>
      <c r="I580" s="262" t="str">
        <f t="shared" si="75"/>
        <v>EandR1-</v>
      </c>
      <c r="J580" s="262" t="str">
        <f t="shared" si="76"/>
        <v>eduerlprm-expgrnoth</v>
      </c>
      <c r="K580" s="262" t="str">
        <f t="shared" si="77"/>
        <v>eduerlprm-</v>
      </c>
    </row>
    <row r="581" spans="1:11" x14ac:dyDescent="0.35">
      <c r="A581" s="267" t="s">
        <v>2981</v>
      </c>
      <c r="B581" s="362">
        <f t="shared" ca="1" si="71"/>
        <v>0</v>
      </c>
      <c r="C581" s="317"/>
      <c r="D581" s="317"/>
      <c r="E581" s="317"/>
      <c r="F581" s="262" t="str">
        <f t="shared" si="72"/>
        <v>EandR1</v>
      </c>
      <c r="G581" s="262" t="str">
        <f t="shared" si="73"/>
        <v>eduscn</v>
      </c>
      <c r="H581" s="262" t="str">
        <f t="shared" si="74"/>
        <v>expgrnoth</v>
      </c>
      <c r="I581" s="262" t="str">
        <f t="shared" si="75"/>
        <v>EandR1-</v>
      </c>
      <c r="J581" s="262" t="str">
        <f t="shared" si="76"/>
        <v>eduscn-expgrnoth</v>
      </c>
      <c r="K581" s="262" t="str">
        <f t="shared" si="77"/>
        <v>eduscn-</v>
      </c>
    </row>
    <row r="582" spans="1:11" x14ac:dyDescent="0.35">
      <c r="A582" s="267" t="s">
        <v>2982</v>
      </c>
      <c r="B582" s="362">
        <f t="shared" ca="1" si="71"/>
        <v>0</v>
      </c>
      <c r="C582" s="317"/>
      <c r="D582" s="317"/>
      <c r="E582" s="317"/>
      <c r="F582" s="262" t="str">
        <f t="shared" si="72"/>
        <v>EandR1</v>
      </c>
      <c r="G582" s="262" t="str">
        <f t="shared" si="73"/>
        <v>eduspc</v>
      </c>
      <c r="H582" s="262" t="str">
        <f t="shared" si="74"/>
        <v>expgrnoth</v>
      </c>
      <c r="I582" s="262" t="str">
        <f t="shared" si="75"/>
        <v>EandR1-</v>
      </c>
      <c r="J582" s="262" t="str">
        <f t="shared" si="76"/>
        <v>eduspc-expgrnoth</v>
      </c>
      <c r="K582" s="262" t="str">
        <f t="shared" si="77"/>
        <v>eduspc-</v>
      </c>
    </row>
    <row r="583" spans="1:11" x14ac:dyDescent="0.35">
      <c r="A583" s="267" t="s">
        <v>2983</v>
      </c>
      <c r="B583" s="362">
        <f t="shared" ca="1" si="71"/>
        <v>0</v>
      </c>
      <c r="C583" s="317"/>
      <c r="D583" s="317"/>
      <c r="E583" s="317"/>
      <c r="F583" s="262" t="str">
        <f t="shared" si="72"/>
        <v>EandR1</v>
      </c>
      <c r="G583" s="262" t="str">
        <f t="shared" si="73"/>
        <v>edupstoth</v>
      </c>
      <c r="H583" s="262" t="str">
        <f t="shared" si="74"/>
        <v>expgrnoth</v>
      </c>
      <c r="I583" s="262" t="str">
        <f t="shared" si="75"/>
        <v>EandR1-</v>
      </c>
      <c r="J583" s="262" t="str">
        <f t="shared" si="76"/>
        <v>edupstoth-expgrnoth</v>
      </c>
      <c r="K583" s="262" t="str">
        <f t="shared" si="77"/>
        <v>edupstoth-</v>
      </c>
    </row>
    <row r="584" spans="1:11" x14ac:dyDescent="0.35">
      <c r="A584" s="267" t="s">
        <v>2984</v>
      </c>
      <c r="B584" s="362">
        <f t="shared" ca="1" si="71"/>
        <v>0</v>
      </c>
      <c r="C584" s="317"/>
      <c r="D584" s="317"/>
      <c r="E584" s="317"/>
      <c r="F584" s="262" t="str">
        <f t="shared" si="72"/>
        <v>EandR1</v>
      </c>
      <c r="G584" s="262" t="str">
        <f t="shared" si="73"/>
        <v>edutot</v>
      </c>
      <c r="H584" s="262" t="str">
        <f t="shared" si="74"/>
        <v>expgrnoth</v>
      </c>
      <c r="I584" s="262" t="str">
        <f t="shared" si="75"/>
        <v>EandR1-</v>
      </c>
      <c r="J584" s="262" t="str">
        <f t="shared" si="76"/>
        <v>edutot-expgrnoth</v>
      </c>
      <c r="K584" s="262" t="str">
        <f t="shared" si="77"/>
        <v>edutot-</v>
      </c>
    </row>
    <row r="585" spans="1:11" x14ac:dyDescent="0.35">
      <c r="A585" s="267" t="s">
        <v>2985</v>
      </c>
      <c r="B585" s="362">
        <f t="shared" ca="1" si="71"/>
        <v>0</v>
      </c>
      <c r="C585" s="317"/>
      <c r="D585" s="317"/>
      <c r="E585" s="317"/>
      <c r="F585" s="262" t="str">
        <f t="shared" si="72"/>
        <v>EandR1</v>
      </c>
      <c r="G585" s="262" t="str">
        <f t="shared" si="73"/>
        <v>transrds</v>
      </c>
      <c r="H585" s="262" t="str">
        <f t="shared" si="74"/>
        <v>expgrnoth</v>
      </c>
      <c r="I585" s="262" t="str">
        <f t="shared" si="75"/>
        <v>EandR1-</v>
      </c>
      <c r="J585" s="262" t="str">
        <f t="shared" si="76"/>
        <v>transrds-expgrnoth</v>
      </c>
      <c r="K585" s="262" t="str">
        <f t="shared" si="77"/>
        <v>transrds-</v>
      </c>
    </row>
    <row r="586" spans="1:11" x14ac:dyDescent="0.35">
      <c r="A586" s="267" t="s">
        <v>2986</v>
      </c>
      <c r="B586" s="362">
        <f t="shared" ca="1" si="71"/>
        <v>0</v>
      </c>
      <c r="C586" s="317"/>
      <c r="D586" s="317"/>
      <c r="E586" s="317"/>
      <c r="F586" s="262" t="str">
        <f t="shared" si="72"/>
        <v>EandR1</v>
      </c>
      <c r="G586" s="262" t="str">
        <f t="shared" si="73"/>
        <v>transprk</v>
      </c>
      <c r="H586" s="262" t="str">
        <f t="shared" si="74"/>
        <v>expgrnoth</v>
      </c>
      <c r="I586" s="262" t="str">
        <f t="shared" si="75"/>
        <v>EandR1-</v>
      </c>
      <c r="J586" s="262" t="str">
        <f t="shared" si="76"/>
        <v>transprk-expgrnoth</v>
      </c>
      <c r="K586" s="262" t="str">
        <f t="shared" si="77"/>
        <v>transprk-</v>
      </c>
    </row>
    <row r="587" spans="1:11" x14ac:dyDescent="0.35">
      <c r="A587" s="267" t="s">
        <v>2987</v>
      </c>
      <c r="B587" s="362">
        <f t="shared" ca="1" si="71"/>
        <v>0</v>
      </c>
      <c r="C587" s="317"/>
      <c r="D587" s="317"/>
      <c r="E587" s="317"/>
      <c r="F587" s="262" t="str">
        <f t="shared" si="72"/>
        <v>EandR1</v>
      </c>
      <c r="G587" s="262" t="str">
        <f t="shared" si="73"/>
        <v>transpblbus</v>
      </c>
      <c r="H587" s="262" t="str">
        <f t="shared" si="74"/>
        <v>expgrnoth</v>
      </c>
      <c r="I587" s="262" t="str">
        <f t="shared" si="75"/>
        <v>EandR1-</v>
      </c>
      <c r="J587" s="262" t="str">
        <f t="shared" si="76"/>
        <v>transpblbus-expgrnoth</v>
      </c>
      <c r="K587" s="262" t="str">
        <f t="shared" si="77"/>
        <v>transpblbus-</v>
      </c>
    </row>
    <row r="588" spans="1:11" x14ac:dyDescent="0.35">
      <c r="A588" s="267" t="s">
        <v>2988</v>
      </c>
      <c r="B588" s="362">
        <f t="shared" ca="1" si="71"/>
        <v>0</v>
      </c>
      <c r="C588" s="317"/>
      <c r="D588" s="317"/>
      <c r="E588" s="317"/>
      <c r="F588" s="262" t="str">
        <f t="shared" si="72"/>
        <v>EandR1</v>
      </c>
      <c r="G588" s="262" t="str">
        <f t="shared" si="73"/>
        <v>transpblrail</v>
      </c>
      <c r="H588" s="262" t="str">
        <f t="shared" si="74"/>
        <v>expgrnoth</v>
      </c>
      <c r="I588" s="262" t="str">
        <f t="shared" si="75"/>
        <v>EandR1-</v>
      </c>
      <c r="J588" s="262" t="str">
        <f t="shared" si="76"/>
        <v>transpblrail-expgrnoth</v>
      </c>
      <c r="K588" s="262" t="str">
        <f t="shared" si="77"/>
        <v>transpblrail-</v>
      </c>
    </row>
    <row r="589" spans="1:11" x14ac:dyDescent="0.35">
      <c r="A589" s="267" t="s">
        <v>2989</v>
      </c>
      <c r="B589" s="362">
        <f t="shared" ca="1" si="71"/>
        <v>0</v>
      </c>
      <c r="C589" s="317"/>
      <c r="D589" s="317"/>
      <c r="E589" s="317"/>
      <c r="F589" s="262" t="str">
        <f t="shared" si="72"/>
        <v>EandR1</v>
      </c>
      <c r="G589" s="262" t="str">
        <f t="shared" si="73"/>
        <v>transahtarp</v>
      </c>
      <c r="H589" s="262" t="str">
        <f t="shared" si="74"/>
        <v>expgrnoth</v>
      </c>
      <c r="I589" s="262" t="str">
        <f t="shared" si="75"/>
        <v>EandR1-</v>
      </c>
      <c r="J589" s="262" t="str">
        <f t="shared" si="76"/>
        <v>transahtarp-expgrnoth</v>
      </c>
      <c r="K589" s="262" t="str">
        <f t="shared" si="77"/>
        <v>transahtarp-</v>
      </c>
    </row>
    <row r="590" spans="1:11" x14ac:dyDescent="0.35">
      <c r="A590" s="267" t="s">
        <v>2990</v>
      </c>
      <c r="B590" s="362">
        <f t="shared" ca="1" si="71"/>
        <v>0</v>
      </c>
      <c r="C590" s="317"/>
      <c r="D590" s="317"/>
      <c r="E590" s="317"/>
      <c r="F590" s="262" t="str">
        <f t="shared" si="72"/>
        <v>EandR1</v>
      </c>
      <c r="G590" s="262" t="str">
        <f t="shared" si="73"/>
        <v>transahthrbprs</v>
      </c>
      <c r="H590" s="262" t="str">
        <f t="shared" si="74"/>
        <v>expgrnoth</v>
      </c>
      <c r="I590" s="262" t="str">
        <f t="shared" si="75"/>
        <v>EandR1-</v>
      </c>
      <c r="J590" s="262" t="str">
        <f t="shared" si="76"/>
        <v>transahthrbprs-expgrnoth</v>
      </c>
      <c r="K590" s="262" t="str">
        <f t="shared" si="77"/>
        <v>transahthrbprs-</v>
      </c>
    </row>
    <row r="591" spans="1:11" x14ac:dyDescent="0.35">
      <c r="A591" s="267" t="s">
        <v>2991</v>
      </c>
      <c r="B591" s="362">
        <f t="shared" ca="1" si="71"/>
        <v>0</v>
      </c>
      <c r="C591" s="317"/>
      <c r="D591" s="317"/>
      <c r="E591" s="317"/>
      <c r="F591" s="262" t="str">
        <f t="shared" si="72"/>
        <v>EandR1</v>
      </c>
      <c r="G591" s="262" t="str">
        <f t="shared" si="73"/>
        <v>transahttll</v>
      </c>
      <c r="H591" s="262" t="str">
        <f t="shared" si="74"/>
        <v>expgrnoth</v>
      </c>
      <c r="I591" s="262" t="str">
        <f t="shared" si="75"/>
        <v>EandR1-</v>
      </c>
      <c r="J591" s="262" t="str">
        <f t="shared" si="76"/>
        <v>transahttll-expgrnoth</v>
      </c>
      <c r="K591" s="262" t="str">
        <f t="shared" si="77"/>
        <v>transahttll-</v>
      </c>
    </row>
    <row r="592" spans="1:11" x14ac:dyDescent="0.35">
      <c r="A592" s="267" t="s">
        <v>2992</v>
      </c>
      <c r="B592" s="362">
        <f t="shared" ca="1" si="71"/>
        <v>0</v>
      </c>
      <c r="C592" s="317"/>
      <c r="D592" s="317"/>
      <c r="E592" s="317"/>
      <c r="F592" s="262" t="str">
        <f t="shared" si="72"/>
        <v>EandR1</v>
      </c>
      <c r="G592" s="262" t="str">
        <f t="shared" si="73"/>
        <v>transtot</v>
      </c>
      <c r="H592" s="262" t="str">
        <f t="shared" si="74"/>
        <v>expgrnoth</v>
      </c>
      <c r="I592" s="262" t="str">
        <f t="shared" si="75"/>
        <v>EandR1-</v>
      </c>
      <c r="J592" s="262" t="str">
        <f t="shared" si="76"/>
        <v>transtot-expgrnoth</v>
      </c>
      <c r="K592" s="262" t="str">
        <f t="shared" si="77"/>
        <v>transtot-</v>
      </c>
    </row>
    <row r="593" spans="1:11" x14ac:dyDescent="0.35">
      <c r="A593" s="267" t="s">
        <v>2993</v>
      </c>
      <c r="B593" s="362">
        <f t="shared" ca="1" si="71"/>
        <v>0</v>
      </c>
      <c r="C593" s="317"/>
      <c r="D593" s="317"/>
      <c r="E593" s="317"/>
      <c r="F593" s="262" t="str">
        <f t="shared" si="72"/>
        <v>EandR1</v>
      </c>
      <c r="G593" s="262" t="str">
        <f t="shared" si="73"/>
        <v>sctot</v>
      </c>
      <c r="H593" s="262" t="str">
        <f t="shared" si="74"/>
        <v>expgrnoth</v>
      </c>
      <c r="I593" s="262" t="str">
        <f t="shared" si="75"/>
        <v>EandR1-</v>
      </c>
      <c r="J593" s="262" t="str">
        <f t="shared" si="76"/>
        <v>sctot-expgrnoth</v>
      </c>
      <c r="K593" s="262" t="str">
        <f t="shared" si="77"/>
        <v>sctot-</v>
      </c>
    </row>
    <row r="594" spans="1:11" x14ac:dyDescent="0.35">
      <c r="A594" s="267" t="s">
        <v>2994</v>
      </c>
      <c r="B594" s="362">
        <f t="shared" ca="1" si="71"/>
        <v>0</v>
      </c>
      <c r="C594" s="317"/>
      <c r="D594" s="317"/>
      <c r="E594" s="317"/>
      <c r="F594" s="262" t="str">
        <f t="shared" si="72"/>
        <v>EandR1</v>
      </c>
      <c r="G594" s="262" t="str">
        <f t="shared" si="73"/>
        <v>phtot</v>
      </c>
      <c r="H594" s="262" t="str">
        <f t="shared" si="74"/>
        <v>expgrnoth</v>
      </c>
      <c r="I594" s="262" t="str">
        <f t="shared" si="75"/>
        <v>EandR1-</v>
      </c>
      <c r="J594" s="262" t="str">
        <f t="shared" si="76"/>
        <v>phtot-expgrnoth</v>
      </c>
      <c r="K594" s="262" t="str">
        <f t="shared" si="77"/>
        <v>phtot-</v>
      </c>
    </row>
    <row r="595" spans="1:11" x14ac:dyDescent="0.35">
      <c r="A595" s="267" t="s">
        <v>2995</v>
      </c>
      <c r="B595" s="362">
        <f t="shared" ca="1" si="71"/>
        <v>0</v>
      </c>
      <c r="C595" s="317"/>
      <c r="D595" s="317"/>
      <c r="E595" s="317"/>
      <c r="F595" s="262" t="str">
        <f t="shared" si="72"/>
        <v>EandR1</v>
      </c>
      <c r="G595" s="262" t="str">
        <f t="shared" si="73"/>
        <v>houshratot</v>
      </c>
      <c r="H595" s="262" t="str">
        <f t="shared" si="74"/>
        <v>expgrnoth</v>
      </c>
      <c r="I595" s="262" t="str">
        <f t="shared" si="75"/>
        <v>EandR1-</v>
      </c>
      <c r="J595" s="262" t="str">
        <f t="shared" si="76"/>
        <v>houshratot-expgrnoth</v>
      </c>
      <c r="K595" s="262" t="str">
        <f t="shared" si="77"/>
        <v>houshratot-</v>
      </c>
    </row>
    <row r="596" spans="1:11" x14ac:dyDescent="0.35">
      <c r="A596" s="267" t="s">
        <v>2996</v>
      </c>
      <c r="B596" s="362">
        <f t="shared" ca="1" si="71"/>
        <v>0</v>
      </c>
      <c r="C596" s="317"/>
      <c r="D596" s="317"/>
      <c r="E596" s="317"/>
      <c r="F596" s="262" t="str">
        <f t="shared" si="72"/>
        <v>EandR1</v>
      </c>
      <c r="G596" s="262" t="str">
        <f t="shared" si="73"/>
        <v>housgfcftot</v>
      </c>
      <c r="H596" s="262" t="str">
        <f t="shared" si="74"/>
        <v>expgrnoth</v>
      </c>
      <c r="I596" s="262" t="str">
        <f t="shared" si="75"/>
        <v>EandR1-</v>
      </c>
      <c r="J596" s="262" t="str">
        <f t="shared" si="76"/>
        <v>housgfcftot-expgrnoth</v>
      </c>
      <c r="K596" s="262" t="str">
        <f t="shared" si="77"/>
        <v>housgfcftot-</v>
      </c>
    </row>
    <row r="597" spans="1:11" x14ac:dyDescent="0.35">
      <c r="A597" s="267" t="s">
        <v>2997</v>
      </c>
      <c r="B597" s="362">
        <f t="shared" ca="1" si="71"/>
        <v>0</v>
      </c>
      <c r="C597" s="317"/>
      <c r="D597" s="317"/>
      <c r="E597" s="317"/>
      <c r="F597" s="262" t="str">
        <f t="shared" si="72"/>
        <v>EandR1</v>
      </c>
      <c r="G597" s="262" t="str">
        <f t="shared" si="73"/>
        <v>houstot</v>
      </c>
      <c r="H597" s="262" t="str">
        <f t="shared" si="74"/>
        <v>expgrnoth</v>
      </c>
      <c r="I597" s="262" t="str">
        <f t="shared" si="75"/>
        <v>EandR1-</v>
      </c>
      <c r="J597" s="262" t="str">
        <f t="shared" si="76"/>
        <v>houstot-expgrnoth</v>
      </c>
      <c r="K597" s="262" t="str">
        <f t="shared" si="77"/>
        <v>houstot-</v>
      </c>
    </row>
    <row r="598" spans="1:11" x14ac:dyDescent="0.35">
      <c r="A598" s="267" t="s">
        <v>2998</v>
      </c>
      <c r="B598" s="362">
        <f t="shared" ca="1" si="71"/>
        <v>0</v>
      </c>
      <c r="C598" s="317"/>
      <c r="D598" s="317"/>
      <c r="E598" s="317"/>
      <c r="F598" s="262" t="str">
        <f t="shared" si="72"/>
        <v>EandR1</v>
      </c>
      <c r="G598" s="262" t="str">
        <f t="shared" si="73"/>
        <v>culhrt</v>
      </c>
      <c r="H598" s="262" t="str">
        <f t="shared" si="74"/>
        <v>expgrnoth</v>
      </c>
      <c r="I598" s="262" t="str">
        <f t="shared" si="75"/>
        <v>EandR1-</v>
      </c>
      <c r="J598" s="262" t="str">
        <f t="shared" si="76"/>
        <v>culhrt-expgrnoth</v>
      </c>
      <c r="K598" s="262" t="str">
        <f t="shared" si="77"/>
        <v>culhrt-</v>
      </c>
    </row>
    <row r="599" spans="1:11" x14ac:dyDescent="0.35">
      <c r="A599" s="267" t="s">
        <v>2999</v>
      </c>
      <c r="B599" s="362">
        <f t="shared" ca="1" si="71"/>
        <v>0</v>
      </c>
      <c r="C599" s="317"/>
      <c r="D599" s="317"/>
      <c r="E599" s="317"/>
      <c r="F599" s="262" t="str">
        <f t="shared" si="72"/>
        <v>EandR1</v>
      </c>
      <c r="G599" s="262" t="str">
        <f t="shared" si="73"/>
        <v>culspr</v>
      </c>
      <c r="H599" s="262" t="str">
        <f t="shared" si="74"/>
        <v>expgrnoth</v>
      </c>
      <c r="I599" s="262" t="str">
        <f t="shared" si="75"/>
        <v>EandR1-</v>
      </c>
      <c r="J599" s="262" t="str">
        <f t="shared" si="76"/>
        <v>culspr-expgrnoth</v>
      </c>
      <c r="K599" s="262" t="str">
        <f t="shared" si="77"/>
        <v>culspr-</v>
      </c>
    </row>
    <row r="600" spans="1:11" x14ac:dyDescent="0.35">
      <c r="A600" s="267" t="s">
        <v>3000</v>
      </c>
      <c r="B600" s="362">
        <f t="shared" ca="1" si="71"/>
        <v>0</v>
      </c>
      <c r="C600" s="317"/>
      <c r="D600" s="317"/>
      <c r="E600" s="317"/>
      <c r="F600" s="262" t="str">
        <f t="shared" si="72"/>
        <v>EandR1</v>
      </c>
      <c r="G600" s="262" t="str">
        <f t="shared" si="73"/>
        <v>culopn</v>
      </c>
      <c r="H600" s="262" t="str">
        <f t="shared" si="74"/>
        <v>expgrnoth</v>
      </c>
      <c r="I600" s="262" t="str">
        <f t="shared" si="75"/>
        <v>EandR1-</v>
      </c>
      <c r="J600" s="262" t="str">
        <f t="shared" si="76"/>
        <v>culopn-expgrnoth</v>
      </c>
      <c r="K600" s="262" t="str">
        <f t="shared" si="77"/>
        <v>culopn-</v>
      </c>
    </row>
    <row r="601" spans="1:11" x14ac:dyDescent="0.35">
      <c r="A601" s="267" t="s">
        <v>3001</v>
      </c>
      <c r="B601" s="362">
        <f t="shared" ca="1" si="71"/>
        <v>0</v>
      </c>
      <c r="C601" s="317"/>
      <c r="D601" s="317"/>
      <c r="E601" s="317"/>
      <c r="F601" s="262" t="str">
        <f t="shared" si="72"/>
        <v>EandR1</v>
      </c>
      <c r="G601" s="262" t="str">
        <f t="shared" si="73"/>
        <v>cultrs</v>
      </c>
      <c r="H601" s="262" t="str">
        <f t="shared" si="74"/>
        <v>expgrnoth</v>
      </c>
      <c r="I601" s="262" t="str">
        <f t="shared" si="75"/>
        <v>EandR1-</v>
      </c>
      <c r="J601" s="262" t="str">
        <f t="shared" si="76"/>
        <v>cultrs-expgrnoth</v>
      </c>
      <c r="K601" s="262" t="str">
        <f t="shared" si="77"/>
        <v>cultrs-</v>
      </c>
    </row>
    <row r="602" spans="1:11" x14ac:dyDescent="0.35">
      <c r="A602" s="267" t="s">
        <v>3002</v>
      </c>
      <c r="B602" s="362">
        <f t="shared" ca="1" si="71"/>
        <v>0</v>
      </c>
      <c r="C602" s="317"/>
      <c r="D602" s="317"/>
      <c r="E602" s="317"/>
      <c r="F602" s="262" t="str">
        <f t="shared" si="72"/>
        <v>EandR1</v>
      </c>
      <c r="G602" s="262" t="str">
        <f t="shared" si="73"/>
        <v>cullib</v>
      </c>
      <c r="H602" s="262" t="str">
        <f t="shared" si="74"/>
        <v>expgrnoth</v>
      </c>
      <c r="I602" s="262" t="str">
        <f t="shared" si="75"/>
        <v>EandR1-</v>
      </c>
      <c r="J602" s="262" t="str">
        <f t="shared" si="76"/>
        <v>cullib-expgrnoth</v>
      </c>
      <c r="K602" s="262" t="str">
        <f t="shared" si="77"/>
        <v>cullib-</v>
      </c>
    </row>
    <row r="603" spans="1:11" x14ac:dyDescent="0.35">
      <c r="A603" s="267" t="s">
        <v>3003</v>
      </c>
      <c r="B603" s="362">
        <f t="shared" ca="1" si="71"/>
        <v>0</v>
      </c>
      <c r="C603" s="317"/>
      <c r="D603" s="317"/>
      <c r="E603" s="317"/>
      <c r="F603" s="262" t="str">
        <f t="shared" si="72"/>
        <v>EandR1</v>
      </c>
      <c r="G603" s="262" t="str">
        <f t="shared" si="73"/>
        <v>cultot</v>
      </c>
      <c r="H603" s="262" t="str">
        <f t="shared" si="74"/>
        <v>expgrnoth</v>
      </c>
      <c r="I603" s="262" t="str">
        <f t="shared" si="75"/>
        <v>EandR1-</v>
      </c>
      <c r="J603" s="262" t="str">
        <f t="shared" si="76"/>
        <v>cultot-expgrnoth</v>
      </c>
      <c r="K603" s="262" t="str">
        <f t="shared" si="77"/>
        <v>cultot-</v>
      </c>
    </row>
    <row r="604" spans="1:11" x14ac:dyDescent="0.35">
      <c r="A604" s="267" t="s">
        <v>3004</v>
      </c>
      <c r="B604" s="362">
        <f t="shared" ca="1" si="71"/>
        <v>0</v>
      </c>
      <c r="C604" s="317"/>
      <c r="D604" s="317"/>
      <c r="E604" s="317"/>
      <c r="F604" s="262" t="str">
        <f t="shared" si="72"/>
        <v>EandR1</v>
      </c>
      <c r="G604" s="262" t="str">
        <f t="shared" si="73"/>
        <v>envcmt</v>
      </c>
      <c r="H604" s="262" t="str">
        <f t="shared" si="74"/>
        <v>expgrnoth</v>
      </c>
      <c r="I604" s="262" t="str">
        <f t="shared" si="75"/>
        <v>EandR1-</v>
      </c>
      <c r="J604" s="262" t="str">
        <f t="shared" si="76"/>
        <v>envcmt-expgrnoth</v>
      </c>
      <c r="K604" s="262" t="str">
        <f t="shared" si="77"/>
        <v>envcmt-</v>
      </c>
    </row>
    <row r="605" spans="1:11" x14ac:dyDescent="0.35">
      <c r="A605" s="267" t="s">
        <v>3005</v>
      </c>
      <c r="B605" s="362">
        <f t="shared" ca="1" si="71"/>
        <v>0</v>
      </c>
      <c r="C605" s="317"/>
      <c r="D605" s="317"/>
      <c r="E605" s="317"/>
      <c r="F605" s="262" t="str">
        <f t="shared" si="72"/>
        <v>EandR1</v>
      </c>
      <c r="G605" s="262" t="str">
        <f t="shared" si="73"/>
        <v>envcst</v>
      </c>
      <c r="H605" s="262" t="str">
        <f t="shared" si="74"/>
        <v>expgrnoth</v>
      </c>
      <c r="I605" s="262" t="str">
        <f t="shared" si="75"/>
        <v>EandR1-</v>
      </c>
      <c r="J605" s="262" t="str">
        <f t="shared" si="76"/>
        <v>envcst-expgrnoth</v>
      </c>
      <c r="K605" s="262" t="str">
        <f t="shared" si="77"/>
        <v>envcst-</v>
      </c>
    </row>
    <row r="606" spans="1:11" x14ac:dyDescent="0.35">
      <c r="A606" s="267" t="s">
        <v>3006</v>
      </c>
      <c r="B606" s="362">
        <f t="shared" ca="1" si="71"/>
        <v>0</v>
      </c>
      <c r="C606" s="317"/>
      <c r="D606" s="317"/>
      <c r="E606" s="317"/>
      <c r="F606" s="262" t="str">
        <f t="shared" si="72"/>
        <v>EandR1</v>
      </c>
      <c r="G606" s="262" t="str">
        <f t="shared" si="73"/>
        <v>envcmm</v>
      </c>
      <c r="H606" s="262" t="str">
        <f t="shared" si="74"/>
        <v>expgrnoth</v>
      </c>
      <c r="I606" s="262" t="str">
        <f t="shared" si="75"/>
        <v>EandR1-</v>
      </c>
      <c r="J606" s="262" t="str">
        <f t="shared" si="76"/>
        <v>envcmm-expgrnoth</v>
      </c>
      <c r="K606" s="262" t="str">
        <f t="shared" si="77"/>
        <v>envcmm-</v>
      </c>
    </row>
    <row r="607" spans="1:11" x14ac:dyDescent="0.35">
      <c r="A607" s="267" t="s">
        <v>3007</v>
      </c>
      <c r="B607" s="362">
        <f t="shared" ca="1" si="71"/>
        <v>0</v>
      </c>
      <c r="C607" s="317"/>
      <c r="D607" s="317"/>
      <c r="E607" s="317"/>
      <c r="F607" s="262" t="str">
        <f t="shared" si="72"/>
        <v>EandR1</v>
      </c>
      <c r="G607" s="262" t="str">
        <f t="shared" si="73"/>
        <v>envflddrn</v>
      </c>
      <c r="H607" s="262" t="str">
        <f t="shared" si="74"/>
        <v>expgrnoth</v>
      </c>
      <c r="I607" s="262" t="str">
        <f t="shared" si="75"/>
        <v>EandR1-</v>
      </c>
      <c r="J607" s="262" t="str">
        <f t="shared" si="76"/>
        <v>envflddrn-expgrnoth</v>
      </c>
      <c r="K607" s="262" t="str">
        <f t="shared" si="77"/>
        <v>envflddrn-</v>
      </c>
    </row>
    <row r="608" spans="1:11" x14ac:dyDescent="0.35">
      <c r="A608" s="267" t="s">
        <v>3008</v>
      </c>
      <c r="B608" s="362">
        <f t="shared" ca="1" si="71"/>
        <v>0</v>
      </c>
      <c r="C608" s="317"/>
      <c r="D608" s="317"/>
      <c r="E608" s="317"/>
      <c r="F608" s="262" t="str">
        <f t="shared" si="72"/>
        <v>EandR1</v>
      </c>
      <c r="G608" s="262" t="str">
        <f t="shared" si="73"/>
        <v>envagr</v>
      </c>
      <c r="H608" s="262" t="str">
        <f t="shared" si="74"/>
        <v>expgrnoth</v>
      </c>
      <c r="I608" s="262" t="str">
        <f t="shared" si="75"/>
        <v>EandR1-</v>
      </c>
      <c r="J608" s="262" t="str">
        <f t="shared" si="76"/>
        <v>envagr-expgrnoth</v>
      </c>
      <c r="K608" s="262" t="str">
        <f t="shared" si="77"/>
        <v>envagr-</v>
      </c>
    </row>
    <row r="609" spans="1:11" x14ac:dyDescent="0.35">
      <c r="A609" s="267" t="s">
        <v>3009</v>
      </c>
      <c r="B609" s="362">
        <f t="shared" ca="1" si="71"/>
        <v>0</v>
      </c>
      <c r="C609" s="317"/>
      <c r="D609" s="317"/>
      <c r="E609" s="317"/>
      <c r="F609" s="262" t="str">
        <f t="shared" si="72"/>
        <v>EandR1</v>
      </c>
      <c r="G609" s="262" t="str">
        <f t="shared" si="73"/>
        <v>envrglenv</v>
      </c>
      <c r="H609" s="262" t="str">
        <f t="shared" si="74"/>
        <v>expgrnoth</v>
      </c>
      <c r="I609" s="262" t="str">
        <f t="shared" si="75"/>
        <v>EandR1-</v>
      </c>
      <c r="J609" s="262" t="str">
        <f t="shared" si="76"/>
        <v>envrglenv-expgrnoth</v>
      </c>
      <c r="K609" s="262" t="str">
        <f t="shared" si="77"/>
        <v>envrglenv-</v>
      </c>
    </row>
    <row r="610" spans="1:11" x14ac:dyDescent="0.35">
      <c r="A610" s="267" t="s">
        <v>3010</v>
      </c>
      <c r="B610" s="362">
        <f t="shared" ca="1" si="71"/>
        <v>0</v>
      </c>
      <c r="C610" s="317"/>
      <c r="D610" s="317"/>
      <c r="E610" s="317"/>
      <c r="F610" s="262" t="str">
        <f t="shared" si="72"/>
        <v>EandR1</v>
      </c>
      <c r="G610" s="262" t="str">
        <f t="shared" si="73"/>
        <v>envrgltrd</v>
      </c>
      <c r="H610" s="262" t="str">
        <f t="shared" si="74"/>
        <v>expgrnoth</v>
      </c>
      <c r="I610" s="262" t="str">
        <f t="shared" si="75"/>
        <v>EandR1-</v>
      </c>
      <c r="J610" s="262" t="str">
        <f t="shared" si="76"/>
        <v>envrgltrd-expgrnoth</v>
      </c>
      <c r="K610" s="262" t="str">
        <f t="shared" si="77"/>
        <v>envrgltrd-</v>
      </c>
    </row>
    <row r="611" spans="1:11" x14ac:dyDescent="0.35">
      <c r="A611" s="267" t="s">
        <v>3011</v>
      </c>
      <c r="B611" s="362">
        <f t="shared" ca="1" si="71"/>
        <v>0</v>
      </c>
      <c r="C611" s="317"/>
      <c r="D611" s="317"/>
      <c r="E611" s="317"/>
      <c r="F611" s="262" t="str">
        <f t="shared" si="72"/>
        <v>EandR1</v>
      </c>
      <c r="G611" s="262" t="str">
        <f t="shared" si="73"/>
        <v>envstr</v>
      </c>
      <c r="H611" s="262" t="str">
        <f t="shared" si="74"/>
        <v>expgrnoth</v>
      </c>
      <c r="I611" s="262" t="str">
        <f t="shared" si="75"/>
        <v>EandR1-</v>
      </c>
      <c r="J611" s="262" t="str">
        <f t="shared" si="76"/>
        <v>envstr-expgrnoth</v>
      </c>
      <c r="K611" s="262" t="str">
        <f t="shared" si="77"/>
        <v>envstr-</v>
      </c>
    </row>
    <row r="612" spans="1:11" x14ac:dyDescent="0.35">
      <c r="A612" s="267" t="s">
        <v>3012</v>
      </c>
      <c r="B612" s="362">
        <f t="shared" ca="1" si="71"/>
        <v>0</v>
      </c>
      <c r="C612" s="317"/>
      <c r="D612" s="317"/>
      <c r="E612" s="317"/>
      <c r="F612" s="262" t="str">
        <f t="shared" si="72"/>
        <v>EandR1</v>
      </c>
      <c r="G612" s="262" t="str">
        <f t="shared" si="73"/>
        <v>envcll</v>
      </c>
      <c r="H612" s="262" t="str">
        <f t="shared" si="74"/>
        <v>expgrnoth</v>
      </c>
      <c r="I612" s="262" t="str">
        <f t="shared" si="75"/>
        <v>EandR1-</v>
      </c>
      <c r="J612" s="262" t="str">
        <f t="shared" si="76"/>
        <v>envcll-expgrnoth</v>
      </c>
      <c r="K612" s="262" t="str">
        <f t="shared" si="77"/>
        <v>envcll-</v>
      </c>
    </row>
    <row r="613" spans="1:11" x14ac:dyDescent="0.35">
      <c r="A613" s="267" t="s">
        <v>3013</v>
      </c>
      <c r="B613" s="362">
        <f t="shared" ca="1" si="71"/>
        <v>0</v>
      </c>
      <c r="C613" s="317"/>
      <c r="D613" s="317"/>
      <c r="E613" s="317"/>
      <c r="F613" s="262" t="str">
        <f t="shared" si="72"/>
        <v>EandR1</v>
      </c>
      <c r="G613" s="262" t="str">
        <f t="shared" si="73"/>
        <v>envdsp</v>
      </c>
      <c r="H613" s="262" t="str">
        <f t="shared" si="74"/>
        <v>expgrnoth</v>
      </c>
      <c r="I613" s="262" t="str">
        <f t="shared" si="75"/>
        <v>EandR1-</v>
      </c>
      <c r="J613" s="262" t="str">
        <f t="shared" si="76"/>
        <v>envdsp-expgrnoth</v>
      </c>
      <c r="K613" s="262" t="str">
        <f t="shared" si="77"/>
        <v>envdsp-</v>
      </c>
    </row>
    <row r="614" spans="1:11" x14ac:dyDescent="0.35">
      <c r="A614" s="267" t="s">
        <v>3014</v>
      </c>
      <c r="B614" s="362">
        <f t="shared" ca="1" si="71"/>
        <v>0</v>
      </c>
      <c r="C614" s="317"/>
      <c r="D614" s="317"/>
      <c r="E614" s="317"/>
      <c r="F614" s="262" t="str">
        <f t="shared" si="72"/>
        <v>EandR1</v>
      </c>
      <c r="G614" s="262" t="str">
        <f t="shared" si="73"/>
        <v>envtrd</v>
      </c>
      <c r="H614" s="262" t="str">
        <f t="shared" si="74"/>
        <v>expgrnoth</v>
      </c>
      <c r="I614" s="262" t="str">
        <f t="shared" si="75"/>
        <v>EandR1-</v>
      </c>
      <c r="J614" s="262" t="str">
        <f t="shared" si="76"/>
        <v>envtrd-expgrnoth</v>
      </c>
      <c r="K614" s="262" t="str">
        <f t="shared" si="77"/>
        <v>envtrd-</v>
      </c>
    </row>
    <row r="615" spans="1:11" x14ac:dyDescent="0.35">
      <c r="A615" s="267" t="s">
        <v>3015</v>
      </c>
      <c r="B615" s="362">
        <f t="shared" ca="1" si="71"/>
        <v>0</v>
      </c>
      <c r="C615" s="317"/>
      <c r="D615" s="317"/>
      <c r="E615" s="317"/>
      <c r="F615" s="262" t="str">
        <f t="shared" si="72"/>
        <v>EandR1</v>
      </c>
      <c r="G615" s="262" t="str">
        <f t="shared" si="73"/>
        <v>envrcy</v>
      </c>
      <c r="H615" s="262" t="str">
        <f t="shared" si="74"/>
        <v>expgrnoth</v>
      </c>
      <c r="I615" s="262" t="str">
        <f t="shared" si="75"/>
        <v>EandR1-</v>
      </c>
      <c r="J615" s="262" t="str">
        <f t="shared" si="76"/>
        <v>envrcy-expgrnoth</v>
      </c>
      <c r="K615" s="262" t="str">
        <f t="shared" si="77"/>
        <v>envrcy-</v>
      </c>
    </row>
    <row r="616" spans="1:11" x14ac:dyDescent="0.35">
      <c r="A616" s="267" t="s">
        <v>3016</v>
      </c>
      <c r="B616" s="362">
        <f t="shared" ca="1" si="71"/>
        <v>0</v>
      </c>
      <c r="C616" s="317"/>
      <c r="D616" s="317"/>
      <c r="E616" s="317"/>
      <c r="F616" s="262" t="str">
        <f t="shared" si="72"/>
        <v>EandR1</v>
      </c>
      <c r="G616" s="262" t="str">
        <f t="shared" si="73"/>
        <v>envmin</v>
      </c>
      <c r="H616" s="262" t="str">
        <f t="shared" si="74"/>
        <v>expgrnoth</v>
      </c>
      <c r="I616" s="262" t="str">
        <f t="shared" si="75"/>
        <v>EandR1-</v>
      </c>
      <c r="J616" s="262" t="str">
        <f t="shared" si="76"/>
        <v>envmin-expgrnoth</v>
      </c>
      <c r="K616" s="262" t="str">
        <f t="shared" si="77"/>
        <v>envmin-</v>
      </c>
    </row>
    <row r="617" spans="1:11" x14ac:dyDescent="0.35">
      <c r="A617" s="267" t="s">
        <v>3017</v>
      </c>
      <c r="B617" s="362">
        <f t="shared" ref="B617:B682" ca="1" si="78">IFERROR(INDEX(INDIRECT(LEFT($A617,SEARCH("-",$A617,1)-1)&amp;"_data"),MATCH(MID($A617, SEARCH("-",$A617) + 1, SEARCH("-",$A617,SEARCH("-",$A617)+1) - SEARCH("-",$A617) - 1),INDIRECT(LEFT($A617,SEARCH("-",$A617,1)-1)&amp;"_rows"),0),MATCH(RIGHT($A617,LEN($A617) - SEARCH("-", $A617, SEARCH("-", $A617) + 1)),INDIRECT(LEFT($A617,SEARCH("-",$A617,1)-1)&amp;"_Header"),0)),0)</f>
        <v>0</v>
      </c>
      <c r="C617" s="317"/>
      <c r="D617" s="317"/>
      <c r="E617" s="317"/>
      <c r="F617" s="262" t="str">
        <f t="shared" ref="F617:F682" si="79">LEFT(A617,SEARCH("-",A617)-1)</f>
        <v>EandR1</v>
      </c>
      <c r="G617" s="262" t="str">
        <f t="shared" ref="G617:G682" si="80">LEFT(J617,SEARCH("-",J617)-1)</f>
        <v>envclm</v>
      </c>
      <c r="H617" s="262" t="str">
        <f t="shared" ref="H617:H682" si="81">SUBSTITUTE(J617,K617,"")</f>
        <v>expgrnoth</v>
      </c>
      <c r="I617" s="262" t="str">
        <f t="shared" ref="I617:I682" si="82">LEFT(A617,SEARCH("-",A617))</f>
        <v>EandR1-</v>
      </c>
      <c r="J617" s="262" t="str">
        <f t="shared" ref="J617:J682" si="83">SUBSTITUTE(A617,I617,"")</f>
        <v>envclm-expgrnoth</v>
      </c>
      <c r="K617" s="262" t="str">
        <f t="shared" ref="K617:K682" si="84">LEFT(J617,SEARCH("-",J617))</f>
        <v>envclm-</v>
      </c>
    </row>
    <row r="618" spans="1:11" x14ac:dyDescent="0.35">
      <c r="A618" s="267" t="s">
        <v>3018</v>
      </c>
      <c r="B618" s="362">
        <f t="shared" ca="1" si="78"/>
        <v>0</v>
      </c>
      <c r="C618" s="317"/>
      <c r="D618" s="317"/>
      <c r="E618" s="317"/>
      <c r="F618" s="262" t="str">
        <f t="shared" si="79"/>
        <v>EandR1</v>
      </c>
      <c r="G618" s="262" t="str">
        <f t="shared" si="80"/>
        <v>envtot</v>
      </c>
      <c r="H618" s="262" t="str">
        <f t="shared" si="81"/>
        <v>expgrnoth</v>
      </c>
      <c r="I618" s="262" t="str">
        <f t="shared" si="82"/>
        <v>EandR1-</v>
      </c>
      <c r="J618" s="262" t="str">
        <f t="shared" si="83"/>
        <v>envtot-expgrnoth</v>
      </c>
      <c r="K618" s="262" t="str">
        <f t="shared" si="84"/>
        <v>envtot-</v>
      </c>
    </row>
    <row r="619" spans="1:11" x14ac:dyDescent="0.35">
      <c r="A619" s="267" t="s">
        <v>3019</v>
      </c>
      <c r="B619" s="362">
        <f t="shared" ca="1" si="78"/>
        <v>0</v>
      </c>
      <c r="C619" s="317"/>
      <c r="D619" s="317"/>
      <c r="E619" s="317"/>
      <c r="F619" s="262" t="str">
        <f t="shared" si="79"/>
        <v>EandR1</v>
      </c>
      <c r="G619" s="262" t="str">
        <f t="shared" si="80"/>
        <v>plantot</v>
      </c>
      <c r="H619" s="262" t="str">
        <f t="shared" si="81"/>
        <v>expgrnoth</v>
      </c>
      <c r="I619" s="262" t="str">
        <f t="shared" si="82"/>
        <v>EandR1-</v>
      </c>
      <c r="J619" s="262" t="str">
        <f t="shared" si="83"/>
        <v>plantot-expgrnoth</v>
      </c>
      <c r="K619" s="262" t="str">
        <f t="shared" si="84"/>
        <v>plantot-</v>
      </c>
    </row>
    <row r="620" spans="1:11" x14ac:dyDescent="0.35">
      <c r="A620" s="267" t="s">
        <v>3020</v>
      </c>
      <c r="B620" s="362">
        <f t="shared" ca="1" si="78"/>
        <v>0</v>
      </c>
      <c r="C620" s="317"/>
      <c r="D620" s="317"/>
      <c r="E620" s="317"/>
      <c r="F620" s="262" t="str">
        <f t="shared" si="79"/>
        <v>EandR1</v>
      </c>
      <c r="G620" s="262" t="str">
        <f t="shared" si="80"/>
        <v>digtot</v>
      </c>
      <c r="H620" s="262" t="str">
        <f t="shared" si="81"/>
        <v>expgrnoth</v>
      </c>
      <c r="I620" s="262" t="str">
        <f t="shared" si="82"/>
        <v>EandR1-</v>
      </c>
      <c r="J620" s="262" t="str">
        <f t="shared" si="83"/>
        <v>digtot-expgrnoth</v>
      </c>
      <c r="K620" s="262" t="str">
        <f t="shared" si="84"/>
        <v>digtot-</v>
      </c>
    </row>
    <row r="621" spans="1:11" x14ac:dyDescent="0.35">
      <c r="A621" s="267" t="s">
        <v>3021</v>
      </c>
      <c r="B621" s="362">
        <f t="shared" ca="1" si="78"/>
        <v>0</v>
      </c>
      <c r="C621" s="317"/>
      <c r="D621" s="317"/>
      <c r="E621" s="317"/>
      <c r="F621" s="262" t="str">
        <f t="shared" si="79"/>
        <v>EandR1</v>
      </c>
      <c r="G621" s="262" t="str">
        <f t="shared" si="80"/>
        <v>poltot</v>
      </c>
      <c r="H621" s="262" t="str">
        <f t="shared" si="81"/>
        <v>expgrnoth</v>
      </c>
      <c r="I621" s="262" t="str">
        <f t="shared" si="82"/>
        <v>EandR1-</v>
      </c>
      <c r="J621" s="262" t="str">
        <f t="shared" si="83"/>
        <v>poltot-expgrnoth</v>
      </c>
      <c r="K621" s="262" t="str">
        <f t="shared" si="84"/>
        <v>poltot-</v>
      </c>
    </row>
    <row r="622" spans="1:11" x14ac:dyDescent="0.35">
      <c r="A622" s="267" t="s">
        <v>3022</v>
      </c>
      <c r="B622" s="362">
        <f t="shared" ca="1" si="78"/>
        <v>0</v>
      </c>
      <c r="C622" s="317"/>
      <c r="D622" s="317"/>
      <c r="E622" s="317"/>
      <c r="F622" s="262" t="str">
        <f t="shared" si="79"/>
        <v>EandR1</v>
      </c>
      <c r="G622" s="262" t="str">
        <f t="shared" si="80"/>
        <v>frstot</v>
      </c>
      <c r="H622" s="262" t="str">
        <f t="shared" si="81"/>
        <v>expgrnoth</v>
      </c>
      <c r="I622" s="262" t="str">
        <f t="shared" si="82"/>
        <v>EandR1-</v>
      </c>
      <c r="J622" s="262" t="str">
        <f t="shared" si="83"/>
        <v>frstot-expgrnoth</v>
      </c>
      <c r="K622" s="262" t="str">
        <f t="shared" si="84"/>
        <v>frstot-</v>
      </c>
    </row>
    <row r="623" spans="1:11" x14ac:dyDescent="0.35">
      <c r="A623" s="267" t="s">
        <v>3023</v>
      </c>
      <c r="B623" s="362">
        <f t="shared" ca="1" si="78"/>
        <v>0</v>
      </c>
      <c r="C623" s="317"/>
      <c r="D623" s="317"/>
      <c r="E623" s="317"/>
      <c r="F623" s="262" t="str">
        <f t="shared" si="79"/>
        <v>EandR1</v>
      </c>
      <c r="G623" s="262" t="str">
        <f t="shared" si="80"/>
        <v>centot</v>
      </c>
      <c r="H623" s="262" t="str">
        <f t="shared" si="81"/>
        <v>expgrnoth</v>
      </c>
      <c r="I623" s="262" t="str">
        <f t="shared" si="82"/>
        <v>EandR1-</v>
      </c>
      <c r="J623" s="262" t="str">
        <f t="shared" si="83"/>
        <v>centot-expgrnoth</v>
      </c>
      <c r="K623" s="262" t="str">
        <f t="shared" si="84"/>
        <v>centot-</v>
      </c>
    </row>
    <row r="624" spans="1:11" x14ac:dyDescent="0.35">
      <c r="A624" s="267" t="s">
        <v>3024</v>
      </c>
      <c r="B624" s="362">
        <f t="shared" ca="1" si="78"/>
        <v>0</v>
      </c>
      <c r="C624" s="317"/>
      <c r="D624" s="317"/>
      <c r="E624" s="317"/>
      <c r="F624" s="262" t="str">
        <f t="shared" si="79"/>
        <v>EandR1</v>
      </c>
      <c r="G624" s="262" t="str">
        <f t="shared" si="80"/>
        <v>tradcomhous</v>
      </c>
      <c r="H624" s="262" t="str">
        <f t="shared" si="81"/>
        <v>expgrnoth</v>
      </c>
      <c r="I624" s="262" t="str">
        <f t="shared" si="82"/>
        <v>EandR1-</v>
      </c>
      <c r="J624" s="262" t="str">
        <f t="shared" si="83"/>
        <v>tradcomhous-expgrnoth</v>
      </c>
      <c r="K624" s="262" t="str">
        <f t="shared" si="84"/>
        <v>tradcomhous-</v>
      </c>
    </row>
    <row r="625" spans="1:11" x14ac:dyDescent="0.35">
      <c r="A625" s="267" t="s">
        <v>3025</v>
      </c>
      <c r="B625" s="362">
        <f t="shared" ca="1" si="78"/>
        <v>0</v>
      </c>
      <c r="C625" s="317"/>
      <c r="D625" s="317"/>
      <c r="E625" s="317"/>
      <c r="F625" s="262" t="str">
        <f t="shared" si="79"/>
        <v>EandR1</v>
      </c>
      <c r="G625" s="262" t="str">
        <f t="shared" si="80"/>
        <v>tradcomreal</v>
      </c>
      <c r="H625" s="262" t="str">
        <f t="shared" si="81"/>
        <v>expgrnoth</v>
      </c>
      <c r="I625" s="262" t="str">
        <f t="shared" si="82"/>
        <v>EandR1-</v>
      </c>
      <c r="J625" s="262" t="str">
        <f t="shared" si="83"/>
        <v>tradcomreal-expgrnoth</v>
      </c>
      <c r="K625" s="262" t="str">
        <f t="shared" si="84"/>
        <v>tradcomreal-</v>
      </c>
    </row>
    <row r="626" spans="1:11" x14ac:dyDescent="0.35">
      <c r="A626" s="267" t="s">
        <v>3026</v>
      </c>
      <c r="B626" s="362">
        <f t="shared" ca="1" si="78"/>
        <v>0</v>
      </c>
      <c r="C626" s="317"/>
      <c r="D626" s="317"/>
      <c r="E626" s="317"/>
      <c r="F626" s="262" t="str">
        <f t="shared" si="79"/>
        <v>EandR1</v>
      </c>
      <c r="G626" s="262" t="str">
        <f t="shared" si="80"/>
        <v>tradcomfin</v>
      </c>
      <c r="H626" s="262" t="str">
        <f t="shared" si="81"/>
        <v>expgrnoth</v>
      </c>
      <c r="I626" s="262" t="str">
        <f t="shared" si="82"/>
        <v>EandR1-</v>
      </c>
      <c r="J626" s="262" t="str">
        <f t="shared" si="83"/>
        <v>tradcomfin-expgrnoth</v>
      </c>
      <c r="K626" s="262" t="str">
        <f t="shared" si="84"/>
        <v>tradcomfin-</v>
      </c>
    </row>
    <row r="627" spans="1:11" x14ac:dyDescent="0.35">
      <c r="A627" s="267" t="s">
        <v>3027</v>
      </c>
      <c r="B627" s="362">
        <f t="shared" ca="1" si="78"/>
        <v>0</v>
      </c>
      <c r="C627" s="317"/>
      <c r="D627" s="317"/>
      <c r="E627" s="317"/>
      <c r="F627" s="262" t="str">
        <f t="shared" si="79"/>
        <v>EandR1</v>
      </c>
      <c r="G627" s="262" t="str">
        <f t="shared" si="80"/>
        <v>tradcomenr</v>
      </c>
      <c r="H627" s="262" t="str">
        <f t="shared" si="81"/>
        <v>expgrnoth</v>
      </c>
      <c r="I627" s="262" t="str">
        <f t="shared" si="82"/>
        <v>EandR1-</v>
      </c>
      <c r="J627" s="262" t="str">
        <f t="shared" si="83"/>
        <v>tradcomenr-expgrnoth</v>
      </c>
      <c r="K627" s="262" t="str">
        <f t="shared" si="84"/>
        <v>tradcomenr-</v>
      </c>
    </row>
    <row r="628" spans="1:11" x14ac:dyDescent="0.35">
      <c r="A628" s="267" t="s">
        <v>3028</v>
      </c>
      <c r="B628" s="362">
        <f t="shared" ca="1" si="78"/>
        <v>0</v>
      </c>
      <c r="C628" s="317"/>
      <c r="D628" s="317"/>
      <c r="E628" s="317"/>
      <c r="F628" s="262" t="str">
        <f t="shared" si="79"/>
        <v>EandR1</v>
      </c>
      <c r="G628" s="262" t="str">
        <f t="shared" si="80"/>
        <v>tradcomwtr</v>
      </c>
      <c r="H628" s="262" t="str">
        <f t="shared" si="81"/>
        <v>expgrnoth</v>
      </c>
      <c r="I628" s="262" t="str">
        <f t="shared" si="82"/>
        <v>EandR1-</v>
      </c>
      <c r="J628" s="262" t="str">
        <f t="shared" si="83"/>
        <v>tradcomwtr-expgrnoth</v>
      </c>
      <c r="K628" s="262" t="str">
        <f t="shared" si="84"/>
        <v>tradcomwtr-</v>
      </c>
    </row>
    <row r="629" spans="1:11" x14ac:dyDescent="0.35">
      <c r="A629" s="267" t="s">
        <v>3029</v>
      </c>
      <c r="B629" s="362">
        <f t="shared" ca="1" si="78"/>
        <v>0</v>
      </c>
      <c r="C629" s="317"/>
      <c r="D629" s="317"/>
      <c r="E629" s="317"/>
      <c r="F629" s="262" t="str">
        <f t="shared" si="79"/>
        <v>EandR1</v>
      </c>
      <c r="G629" s="262" t="str">
        <f t="shared" si="80"/>
        <v>tradcomhsp</v>
      </c>
      <c r="H629" s="262" t="str">
        <f t="shared" si="81"/>
        <v>expgrnoth</v>
      </c>
      <c r="I629" s="262" t="str">
        <f t="shared" si="82"/>
        <v>EandR1-</v>
      </c>
      <c r="J629" s="262" t="str">
        <f t="shared" si="83"/>
        <v>tradcomhsp-expgrnoth</v>
      </c>
      <c r="K629" s="262" t="str">
        <f t="shared" si="84"/>
        <v>tradcomhsp-</v>
      </c>
    </row>
    <row r="630" spans="1:11" x14ac:dyDescent="0.35">
      <c r="A630" s="267" t="s">
        <v>3030</v>
      </c>
      <c r="B630" s="362">
        <f t="shared" ca="1" si="78"/>
        <v>0</v>
      </c>
      <c r="C630" s="317"/>
      <c r="D630" s="317"/>
      <c r="E630" s="317"/>
      <c r="F630" s="262" t="str">
        <f t="shared" si="79"/>
        <v>EandR1</v>
      </c>
      <c r="G630" s="262" t="str">
        <f t="shared" si="80"/>
        <v>tradcomoth</v>
      </c>
      <c r="H630" s="262" t="str">
        <f t="shared" si="81"/>
        <v>expgrnoth</v>
      </c>
      <c r="I630" s="262" t="str">
        <f t="shared" si="82"/>
        <v>EandR1-</v>
      </c>
      <c r="J630" s="262" t="str">
        <f t="shared" si="83"/>
        <v>tradcomoth-expgrnoth</v>
      </c>
      <c r="K630" s="262" t="str">
        <f t="shared" si="84"/>
        <v>tradcomoth-</v>
      </c>
    </row>
    <row r="631" spans="1:11" x14ac:dyDescent="0.35">
      <c r="A631" s="267" t="s">
        <v>3031</v>
      </c>
      <c r="B631" s="362">
        <f t="shared" ca="1" si="78"/>
        <v>0</v>
      </c>
      <c r="C631" s="317"/>
      <c r="D631" s="317"/>
      <c r="E631" s="317"/>
      <c r="F631" s="262" t="str">
        <f t="shared" si="79"/>
        <v>EandR1</v>
      </c>
      <c r="G631" s="262" t="str">
        <f t="shared" si="80"/>
        <v>tradcomtot</v>
      </c>
      <c r="H631" s="262" t="str">
        <f t="shared" si="81"/>
        <v>expgrnoth</v>
      </c>
      <c r="I631" s="262" t="str">
        <f t="shared" si="82"/>
        <v>EandR1-</v>
      </c>
      <c r="J631" s="262" t="str">
        <f t="shared" si="83"/>
        <v>tradcomtot-expgrnoth</v>
      </c>
      <c r="K631" s="262" t="str">
        <f t="shared" si="84"/>
        <v>tradcomtot-</v>
      </c>
    </row>
    <row r="632" spans="1:11" x14ac:dyDescent="0.35">
      <c r="A632" s="267" t="s">
        <v>3032</v>
      </c>
      <c r="B632" s="362">
        <f t="shared" ca="1" si="78"/>
        <v>0</v>
      </c>
      <c r="C632" s="317"/>
      <c r="D632" s="317"/>
      <c r="E632" s="317"/>
      <c r="F632" s="262" t="str">
        <f t="shared" si="79"/>
        <v>EandR1</v>
      </c>
      <c r="G632" s="262" t="str">
        <f t="shared" si="80"/>
        <v>tradoth</v>
      </c>
      <c r="H632" s="262" t="str">
        <f t="shared" si="81"/>
        <v>expgrnoth</v>
      </c>
      <c r="I632" s="262" t="str">
        <f t="shared" si="82"/>
        <v>EandR1-</v>
      </c>
      <c r="J632" s="262" t="str">
        <f t="shared" si="83"/>
        <v>tradoth-expgrnoth</v>
      </c>
      <c r="K632" s="262" t="str">
        <f t="shared" si="84"/>
        <v>tradoth-</v>
      </c>
    </row>
    <row r="633" spans="1:11" x14ac:dyDescent="0.35">
      <c r="A633" s="267" t="s">
        <v>3033</v>
      </c>
      <c r="B633" s="362">
        <f t="shared" ca="1" si="78"/>
        <v>0</v>
      </c>
      <c r="C633" s="317"/>
      <c r="D633" s="317"/>
      <c r="E633" s="317"/>
      <c r="F633" s="262" t="str">
        <f t="shared" si="79"/>
        <v>EandR1</v>
      </c>
      <c r="G633" s="262" t="str">
        <f t="shared" si="80"/>
        <v>tradtot</v>
      </c>
      <c r="H633" s="262" t="str">
        <f t="shared" si="81"/>
        <v>expgrnoth</v>
      </c>
      <c r="I633" s="262" t="str">
        <f t="shared" si="82"/>
        <v>EandR1-</v>
      </c>
      <c r="J633" s="262" t="str">
        <f t="shared" si="83"/>
        <v>tradtot-expgrnoth</v>
      </c>
      <c r="K633" s="262" t="str">
        <f t="shared" si="84"/>
        <v>tradtot-</v>
      </c>
    </row>
    <row r="634" spans="1:11" x14ac:dyDescent="0.35">
      <c r="A634" s="267" t="s">
        <v>3034</v>
      </c>
      <c r="B634" s="362">
        <f t="shared" ca="1" si="78"/>
        <v>0</v>
      </c>
      <c r="C634" s="317"/>
      <c r="D634" s="317"/>
      <c r="E634" s="317"/>
      <c r="F634" s="262" t="str">
        <f t="shared" si="79"/>
        <v>EandR1</v>
      </c>
      <c r="G634" s="262" t="str">
        <f t="shared" si="80"/>
        <v>alltot</v>
      </c>
      <c r="H634" s="262" t="str">
        <f t="shared" si="81"/>
        <v>expgrnoth</v>
      </c>
      <c r="I634" s="262" t="str">
        <f t="shared" si="82"/>
        <v>EandR1-</v>
      </c>
      <c r="J634" s="262" t="str">
        <f t="shared" si="83"/>
        <v>alltot-expgrnoth</v>
      </c>
      <c r="K634" s="262" t="str">
        <f t="shared" si="84"/>
        <v>alltot-</v>
      </c>
    </row>
    <row r="635" spans="1:11" x14ac:dyDescent="0.35">
      <c r="A635" s="267" t="s">
        <v>3035</v>
      </c>
      <c r="B635" s="362">
        <f t="shared" ca="1" si="78"/>
        <v>0</v>
      </c>
      <c r="C635" s="317"/>
      <c r="D635" s="317"/>
      <c r="E635" s="317"/>
      <c r="F635" s="262" t="str">
        <f t="shared" si="79"/>
        <v>EandR1</v>
      </c>
      <c r="G635" s="262" t="str">
        <f t="shared" si="80"/>
        <v>eduerlprm</v>
      </c>
      <c r="H635" s="262" t="str">
        <f t="shared" si="81"/>
        <v>explns</v>
      </c>
      <c r="I635" s="262" t="str">
        <f t="shared" si="82"/>
        <v>EandR1-</v>
      </c>
      <c r="J635" s="262" t="str">
        <f t="shared" si="83"/>
        <v>eduerlprm-explns</v>
      </c>
      <c r="K635" s="262" t="str">
        <f t="shared" si="84"/>
        <v>eduerlprm-</v>
      </c>
    </row>
    <row r="636" spans="1:11" x14ac:dyDescent="0.35">
      <c r="A636" s="267" t="s">
        <v>3036</v>
      </c>
      <c r="B636" s="362">
        <f t="shared" ca="1" si="78"/>
        <v>0</v>
      </c>
      <c r="C636" s="317"/>
      <c r="D636" s="317"/>
      <c r="E636" s="317"/>
      <c r="F636" s="262" t="str">
        <f t="shared" si="79"/>
        <v>EandR1</v>
      </c>
      <c r="G636" s="262" t="str">
        <f t="shared" si="80"/>
        <v>eduscn</v>
      </c>
      <c r="H636" s="262" t="str">
        <f t="shared" si="81"/>
        <v>explns</v>
      </c>
      <c r="I636" s="262" t="str">
        <f t="shared" si="82"/>
        <v>EandR1-</v>
      </c>
      <c r="J636" s="262" t="str">
        <f t="shared" si="83"/>
        <v>eduscn-explns</v>
      </c>
      <c r="K636" s="262" t="str">
        <f t="shared" si="84"/>
        <v>eduscn-</v>
      </c>
    </row>
    <row r="637" spans="1:11" x14ac:dyDescent="0.35">
      <c r="A637" s="267" t="s">
        <v>3037</v>
      </c>
      <c r="B637" s="362">
        <f t="shared" ca="1" si="78"/>
        <v>0</v>
      </c>
      <c r="C637" s="317"/>
      <c r="D637" s="317"/>
      <c r="E637" s="317"/>
      <c r="F637" s="262" t="str">
        <f t="shared" si="79"/>
        <v>EandR1</v>
      </c>
      <c r="G637" s="262" t="str">
        <f t="shared" si="80"/>
        <v>eduspc</v>
      </c>
      <c r="H637" s="262" t="str">
        <f t="shared" si="81"/>
        <v>explns</v>
      </c>
      <c r="I637" s="262" t="str">
        <f t="shared" si="82"/>
        <v>EandR1-</v>
      </c>
      <c r="J637" s="262" t="str">
        <f t="shared" si="83"/>
        <v>eduspc-explns</v>
      </c>
      <c r="K637" s="262" t="str">
        <f t="shared" si="84"/>
        <v>eduspc-</v>
      </c>
    </row>
    <row r="638" spans="1:11" x14ac:dyDescent="0.35">
      <c r="A638" s="267" t="s">
        <v>3038</v>
      </c>
      <c r="B638" s="362">
        <f t="shared" ca="1" si="78"/>
        <v>0</v>
      </c>
      <c r="C638" s="317"/>
      <c r="D638" s="317"/>
      <c r="E638" s="317"/>
      <c r="F638" s="262" t="str">
        <f t="shared" si="79"/>
        <v>EandR1</v>
      </c>
      <c r="G638" s="262" t="str">
        <f t="shared" si="80"/>
        <v>edupstoth</v>
      </c>
      <c r="H638" s="262" t="str">
        <f t="shared" si="81"/>
        <v>explns</v>
      </c>
      <c r="I638" s="262" t="str">
        <f t="shared" si="82"/>
        <v>EandR1-</v>
      </c>
      <c r="J638" s="262" t="str">
        <f t="shared" si="83"/>
        <v>edupstoth-explns</v>
      </c>
      <c r="K638" s="262" t="str">
        <f t="shared" si="84"/>
        <v>edupstoth-</v>
      </c>
    </row>
    <row r="639" spans="1:11" x14ac:dyDescent="0.35">
      <c r="A639" s="267" t="s">
        <v>3039</v>
      </c>
      <c r="B639" s="362">
        <f t="shared" ca="1" si="78"/>
        <v>0</v>
      </c>
      <c r="C639" s="317"/>
      <c r="D639" s="317"/>
      <c r="E639" s="317"/>
      <c r="F639" s="262" t="str">
        <f t="shared" si="79"/>
        <v>EandR1</v>
      </c>
      <c r="G639" s="262" t="str">
        <f t="shared" si="80"/>
        <v>edutot</v>
      </c>
      <c r="H639" s="262" t="str">
        <f t="shared" si="81"/>
        <v>explns</v>
      </c>
      <c r="I639" s="262" t="str">
        <f t="shared" si="82"/>
        <v>EandR1-</v>
      </c>
      <c r="J639" s="262" t="str">
        <f t="shared" si="83"/>
        <v>edutot-explns</v>
      </c>
      <c r="K639" s="262" t="str">
        <f t="shared" si="84"/>
        <v>edutot-</v>
      </c>
    </row>
    <row r="640" spans="1:11" x14ac:dyDescent="0.35">
      <c r="A640" s="267" t="s">
        <v>3040</v>
      </c>
      <c r="B640" s="362">
        <f t="shared" ca="1" si="78"/>
        <v>0</v>
      </c>
      <c r="C640" s="317"/>
      <c r="D640" s="317"/>
      <c r="E640" s="317"/>
      <c r="F640" s="262" t="str">
        <f t="shared" si="79"/>
        <v>EandR1</v>
      </c>
      <c r="G640" s="262" t="str">
        <f t="shared" si="80"/>
        <v>transrds</v>
      </c>
      <c r="H640" s="262" t="str">
        <f t="shared" si="81"/>
        <v>explns</v>
      </c>
      <c r="I640" s="262" t="str">
        <f t="shared" si="82"/>
        <v>EandR1-</v>
      </c>
      <c r="J640" s="262" t="str">
        <f t="shared" si="83"/>
        <v>transrds-explns</v>
      </c>
      <c r="K640" s="262" t="str">
        <f t="shared" si="84"/>
        <v>transrds-</v>
      </c>
    </row>
    <row r="641" spans="1:11" x14ac:dyDescent="0.35">
      <c r="A641" s="267" t="s">
        <v>3041</v>
      </c>
      <c r="B641" s="362">
        <f t="shared" ca="1" si="78"/>
        <v>0</v>
      </c>
      <c r="C641" s="317"/>
      <c r="D641" s="317"/>
      <c r="E641" s="317"/>
      <c r="F641" s="262" t="str">
        <f t="shared" si="79"/>
        <v>EandR1</v>
      </c>
      <c r="G641" s="262" t="str">
        <f t="shared" si="80"/>
        <v>transprk</v>
      </c>
      <c r="H641" s="262" t="str">
        <f t="shared" si="81"/>
        <v>explns</v>
      </c>
      <c r="I641" s="262" t="str">
        <f t="shared" si="82"/>
        <v>EandR1-</v>
      </c>
      <c r="J641" s="262" t="str">
        <f t="shared" si="83"/>
        <v>transprk-explns</v>
      </c>
      <c r="K641" s="262" t="str">
        <f t="shared" si="84"/>
        <v>transprk-</v>
      </c>
    </row>
    <row r="642" spans="1:11" x14ac:dyDescent="0.35">
      <c r="A642" s="267" t="s">
        <v>3042</v>
      </c>
      <c r="B642" s="362">
        <f t="shared" ca="1" si="78"/>
        <v>0</v>
      </c>
      <c r="C642" s="317"/>
      <c r="D642" s="317"/>
      <c r="E642" s="317"/>
      <c r="F642" s="262" t="str">
        <f t="shared" si="79"/>
        <v>EandR1</v>
      </c>
      <c r="G642" s="262" t="str">
        <f t="shared" si="80"/>
        <v>transpblbus</v>
      </c>
      <c r="H642" s="262" t="str">
        <f t="shared" si="81"/>
        <v>explns</v>
      </c>
      <c r="I642" s="262" t="str">
        <f t="shared" si="82"/>
        <v>EandR1-</v>
      </c>
      <c r="J642" s="262" t="str">
        <f t="shared" si="83"/>
        <v>transpblbus-explns</v>
      </c>
      <c r="K642" s="262" t="str">
        <f t="shared" si="84"/>
        <v>transpblbus-</v>
      </c>
    </row>
    <row r="643" spans="1:11" x14ac:dyDescent="0.35">
      <c r="A643" s="267" t="s">
        <v>3043</v>
      </c>
      <c r="B643" s="362">
        <f t="shared" ca="1" si="78"/>
        <v>0</v>
      </c>
      <c r="C643" s="317"/>
      <c r="D643" s="317"/>
      <c r="E643" s="317"/>
      <c r="F643" s="262" t="str">
        <f t="shared" si="79"/>
        <v>EandR1</v>
      </c>
      <c r="G643" s="262" t="str">
        <f t="shared" si="80"/>
        <v>transpblrail</v>
      </c>
      <c r="H643" s="262" t="str">
        <f t="shared" si="81"/>
        <v>explns</v>
      </c>
      <c r="I643" s="262" t="str">
        <f t="shared" si="82"/>
        <v>EandR1-</v>
      </c>
      <c r="J643" s="262" t="str">
        <f t="shared" si="83"/>
        <v>transpblrail-explns</v>
      </c>
      <c r="K643" s="262" t="str">
        <f t="shared" si="84"/>
        <v>transpblrail-</v>
      </c>
    </row>
    <row r="644" spans="1:11" x14ac:dyDescent="0.35">
      <c r="A644" s="267" t="s">
        <v>3044</v>
      </c>
      <c r="B644" s="362">
        <f t="shared" ca="1" si="78"/>
        <v>0</v>
      </c>
      <c r="C644" s="317"/>
      <c r="D644" s="317"/>
      <c r="E644" s="317"/>
      <c r="F644" s="262" t="str">
        <f t="shared" si="79"/>
        <v>EandR1</v>
      </c>
      <c r="G644" s="262" t="str">
        <f t="shared" si="80"/>
        <v>transahtarp</v>
      </c>
      <c r="H644" s="262" t="str">
        <f t="shared" si="81"/>
        <v>explns</v>
      </c>
      <c r="I644" s="262" t="str">
        <f t="shared" si="82"/>
        <v>EandR1-</v>
      </c>
      <c r="J644" s="262" t="str">
        <f t="shared" si="83"/>
        <v>transahtarp-explns</v>
      </c>
      <c r="K644" s="262" t="str">
        <f t="shared" si="84"/>
        <v>transahtarp-</v>
      </c>
    </row>
    <row r="645" spans="1:11" x14ac:dyDescent="0.35">
      <c r="A645" s="267" t="s">
        <v>3045</v>
      </c>
      <c r="B645" s="362">
        <f t="shared" ca="1" si="78"/>
        <v>0</v>
      </c>
      <c r="C645" s="317"/>
      <c r="D645" s="317"/>
      <c r="E645" s="317"/>
      <c r="F645" s="262" t="str">
        <f t="shared" si="79"/>
        <v>EandR1</v>
      </c>
      <c r="G645" s="262" t="str">
        <f t="shared" si="80"/>
        <v>transahthrbprs</v>
      </c>
      <c r="H645" s="262" t="str">
        <f t="shared" si="81"/>
        <v>explns</v>
      </c>
      <c r="I645" s="262" t="str">
        <f t="shared" si="82"/>
        <v>EandR1-</v>
      </c>
      <c r="J645" s="262" t="str">
        <f t="shared" si="83"/>
        <v>transahthrbprs-explns</v>
      </c>
      <c r="K645" s="262" t="str">
        <f t="shared" si="84"/>
        <v>transahthrbprs-</v>
      </c>
    </row>
    <row r="646" spans="1:11" x14ac:dyDescent="0.35">
      <c r="A646" s="267" t="s">
        <v>3046</v>
      </c>
      <c r="B646" s="362">
        <f t="shared" ca="1" si="78"/>
        <v>0</v>
      </c>
      <c r="C646" s="317"/>
      <c r="D646" s="317"/>
      <c r="E646" s="317"/>
      <c r="F646" s="262" t="str">
        <f t="shared" si="79"/>
        <v>EandR1</v>
      </c>
      <c r="G646" s="262" t="str">
        <f t="shared" si="80"/>
        <v>transahttll</v>
      </c>
      <c r="H646" s="262" t="str">
        <f t="shared" si="81"/>
        <v>explns</v>
      </c>
      <c r="I646" s="262" t="str">
        <f t="shared" si="82"/>
        <v>EandR1-</v>
      </c>
      <c r="J646" s="262" t="str">
        <f t="shared" si="83"/>
        <v>transahttll-explns</v>
      </c>
      <c r="K646" s="262" t="str">
        <f t="shared" si="84"/>
        <v>transahttll-</v>
      </c>
    </row>
    <row r="647" spans="1:11" x14ac:dyDescent="0.35">
      <c r="A647" s="267" t="s">
        <v>3047</v>
      </c>
      <c r="B647" s="362">
        <f t="shared" ca="1" si="78"/>
        <v>0</v>
      </c>
      <c r="C647" s="317"/>
      <c r="D647" s="317"/>
      <c r="E647" s="317"/>
      <c r="F647" s="262" t="str">
        <f t="shared" si="79"/>
        <v>EandR1</v>
      </c>
      <c r="G647" s="262" t="str">
        <f t="shared" si="80"/>
        <v>transtot</v>
      </c>
      <c r="H647" s="262" t="str">
        <f t="shared" si="81"/>
        <v>explns</v>
      </c>
      <c r="I647" s="262" t="str">
        <f t="shared" si="82"/>
        <v>EandR1-</v>
      </c>
      <c r="J647" s="262" t="str">
        <f t="shared" si="83"/>
        <v>transtot-explns</v>
      </c>
      <c r="K647" s="262" t="str">
        <f t="shared" si="84"/>
        <v>transtot-</v>
      </c>
    </row>
    <row r="648" spans="1:11" x14ac:dyDescent="0.35">
      <c r="A648" s="267" t="s">
        <v>3048</v>
      </c>
      <c r="B648" s="362">
        <f t="shared" ca="1" si="78"/>
        <v>0</v>
      </c>
      <c r="C648" s="317"/>
      <c r="D648" s="317"/>
      <c r="E648" s="317"/>
      <c r="F648" s="262" t="str">
        <f t="shared" si="79"/>
        <v>EandR1</v>
      </c>
      <c r="G648" s="262" t="str">
        <f t="shared" si="80"/>
        <v>sctot</v>
      </c>
      <c r="H648" s="262" t="str">
        <f t="shared" si="81"/>
        <v>explns</v>
      </c>
      <c r="I648" s="262" t="str">
        <f t="shared" si="82"/>
        <v>EandR1-</v>
      </c>
      <c r="J648" s="262" t="str">
        <f t="shared" si="83"/>
        <v>sctot-explns</v>
      </c>
      <c r="K648" s="262" t="str">
        <f t="shared" si="84"/>
        <v>sctot-</v>
      </c>
    </row>
    <row r="649" spans="1:11" x14ac:dyDescent="0.35">
      <c r="A649" s="267" t="s">
        <v>3049</v>
      </c>
      <c r="B649" s="362">
        <f t="shared" ca="1" si="78"/>
        <v>0</v>
      </c>
      <c r="C649" s="317"/>
      <c r="D649" s="317"/>
      <c r="E649" s="317"/>
      <c r="F649" s="262" t="str">
        <f t="shared" si="79"/>
        <v>EandR1</v>
      </c>
      <c r="G649" s="262" t="str">
        <f t="shared" si="80"/>
        <v>phtot</v>
      </c>
      <c r="H649" s="262" t="str">
        <f t="shared" si="81"/>
        <v>explns</v>
      </c>
      <c r="I649" s="262" t="str">
        <f t="shared" si="82"/>
        <v>EandR1-</v>
      </c>
      <c r="J649" s="262" t="str">
        <f t="shared" si="83"/>
        <v>phtot-explns</v>
      </c>
      <c r="K649" s="262" t="str">
        <f t="shared" si="84"/>
        <v>phtot-</v>
      </c>
    </row>
    <row r="650" spans="1:11" x14ac:dyDescent="0.35">
      <c r="A650" s="267" t="s">
        <v>3050</v>
      </c>
      <c r="B650" s="362">
        <f t="shared" ca="1" si="78"/>
        <v>0</v>
      </c>
      <c r="C650" s="317"/>
      <c r="D650" s="317"/>
      <c r="E650" s="317"/>
      <c r="F650" s="262" t="str">
        <f t="shared" si="79"/>
        <v>EandR1</v>
      </c>
      <c r="G650" s="262" t="str">
        <f t="shared" si="80"/>
        <v>houshratot</v>
      </c>
      <c r="H650" s="262" t="str">
        <f t="shared" si="81"/>
        <v>explns</v>
      </c>
      <c r="I650" s="262" t="str">
        <f t="shared" si="82"/>
        <v>EandR1-</v>
      </c>
      <c r="J650" s="262" t="str">
        <f t="shared" si="83"/>
        <v>houshratot-explns</v>
      </c>
      <c r="K650" s="262" t="str">
        <f t="shared" si="84"/>
        <v>houshratot-</v>
      </c>
    </row>
    <row r="651" spans="1:11" x14ac:dyDescent="0.35">
      <c r="A651" s="267" t="s">
        <v>3051</v>
      </c>
      <c r="B651" s="362">
        <f t="shared" ca="1" si="78"/>
        <v>0</v>
      </c>
      <c r="C651" s="317"/>
      <c r="D651" s="317"/>
      <c r="E651" s="317"/>
      <c r="F651" s="262" t="str">
        <f t="shared" si="79"/>
        <v>EandR1</v>
      </c>
      <c r="G651" s="262" t="str">
        <f t="shared" si="80"/>
        <v>housgfcftot</v>
      </c>
      <c r="H651" s="262" t="str">
        <f t="shared" si="81"/>
        <v>explns</v>
      </c>
      <c r="I651" s="262" t="str">
        <f t="shared" si="82"/>
        <v>EandR1-</v>
      </c>
      <c r="J651" s="262" t="str">
        <f t="shared" si="83"/>
        <v>housgfcftot-explns</v>
      </c>
      <c r="K651" s="262" t="str">
        <f t="shared" si="84"/>
        <v>housgfcftot-</v>
      </c>
    </row>
    <row r="652" spans="1:11" x14ac:dyDescent="0.35">
      <c r="A652" s="267" t="s">
        <v>3052</v>
      </c>
      <c r="B652" s="362">
        <f t="shared" ca="1" si="78"/>
        <v>0</v>
      </c>
      <c r="C652" s="317"/>
      <c r="D652" s="317"/>
      <c r="E652" s="317"/>
      <c r="F652" s="262" t="str">
        <f t="shared" si="79"/>
        <v>EandR1</v>
      </c>
      <c r="G652" s="262" t="str">
        <f t="shared" si="80"/>
        <v>houstot</v>
      </c>
      <c r="H652" s="262" t="str">
        <f t="shared" si="81"/>
        <v>explns</v>
      </c>
      <c r="I652" s="262" t="str">
        <f t="shared" si="82"/>
        <v>EandR1-</v>
      </c>
      <c r="J652" s="262" t="str">
        <f t="shared" si="83"/>
        <v>houstot-explns</v>
      </c>
      <c r="K652" s="262" t="str">
        <f t="shared" si="84"/>
        <v>houstot-</v>
      </c>
    </row>
    <row r="653" spans="1:11" x14ac:dyDescent="0.35">
      <c r="A653" s="267" t="s">
        <v>3053</v>
      </c>
      <c r="B653" s="362">
        <f t="shared" ca="1" si="78"/>
        <v>0</v>
      </c>
      <c r="C653" s="317"/>
      <c r="D653" s="317"/>
      <c r="E653" s="317"/>
      <c r="F653" s="262" t="str">
        <f t="shared" si="79"/>
        <v>EandR1</v>
      </c>
      <c r="G653" s="262" t="str">
        <f t="shared" si="80"/>
        <v>culhrt</v>
      </c>
      <c r="H653" s="262" t="str">
        <f t="shared" si="81"/>
        <v>explns</v>
      </c>
      <c r="I653" s="262" t="str">
        <f t="shared" si="82"/>
        <v>EandR1-</v>
      </c>
      <c r="J653" s="262" t="str">
        <f t="shared" si="83"/>
        <v>culhrt-explns</v>
      </c>
      <c r="K653" s="262" t="str">
        <f t="shared" si="84"/>
        <v>culhrt-</v>
      </c>
    </row>
    <row r="654" spans="1:11" x14ac:dyDescent="0.35">
      <c r="A654" s="267" t="s">
        <v>3054</v>
      </c>
      <c r="B654" s="362">
        <f t="shared" ca="1" si="78"/>
        <v>0</v>
      </c>
      <c r="C654" s="317"/>
      <c r="D654" s="317"/>
      <c r="E654" s="317"/>
      <c r="F654" s="262" t="str">
        <f t="shared" si="79"/>
        <v>EandR1</v>
      </c>
      <c r="G654" s="262" t="str">
        <f t="shared" si="80"/>
        <v>culspr</v>
      </c>
      <c r="H654" s="262" t="str">
        <f t="shared" si="81"/>
        <v>explns</v>
      </c>
      <c r="I654" s="262" t="str">
        <f t="shared" si="82"/>
        <v>EandR1-</v>
      </c>
      <c r="J654" s="262" t="str">
        <f t="shared" si="83"/>
        <v>culspr-explns</v>
      </c>
      <c r="K654" s="262" t="str">
        <f t="shared" si="84"/>
        <v>culspr-</v>
      </c>
    </row>
    <row r="655" spans="1:11" x14ac:dyDescent="0.35">
      <c r="A655" s="267" t="s">
        <v>3055</v>
      </c>
      <c r="B655" s="362">
        <f t="shared" ca="1" si="78"/>
        <v>0</v>
      </c>
      <c r="C655" s="317"/>
      <c r="D655" s="317"/>
      <c r="E655" s="317"/>
      <c r="F655" s="262" t="str">
        <f t="shared" si="79"/>
        <v>EandR1</v>
      </c>
      <c r="G655" s="262" t="str">
        <f t="shared" si="80"/>
        <v>culopn</v>
      </c>
      <c r="H655" s="262" t="str">
        <f t="shared" si="81"/>
        <v>explns</v>
      </c>
      <c r="I655" s="262" t="str">
        <f t="shared" si="82"/>
        <v>EandR1-</v>
      </c>
      <c r="J655" s="262" t="str">
        <f t="shared" si="83"/>
        <v>culopn-explns</v>
      </c>
      <c r="K655" s="262" t="str">
        <f t="shared" si="84"/>
        <v>culopn-</v>
      </c>
    </row>
    <row r="656" spans="1:11" x14ac:dyDescent="0.35">
      <c r="A656" s="267" t="s">
        <v>3056</v>
      </c>
      <c r="B656" s="362">
        <f t="shared" ca="1" si="78"/>
        <v>0</v>
      </c>
      <c r="C656" s="317"/>
      <c r="D656" s="317"/>
      <c r="E656" s="317"/>
      <c r="F656" s="262" t="str">
        <f t="shared" si="79"/>
        <v>EandR1</v>
      </c>
      <c r="G656" s="262" t="str">
        <f t="shared" si="80"/>
        <v>cultrs</v>
      </c>
      <c r="H656" s="262" t="str">
        <f t="shared" si="81"/>
        <v>explns</v>
      </c>
      <c r="I656" s="262" t="str">
        <f t="shared" si="82"/>
        <v>EandR1-</v>
      </c>
      <c r="J656" s="262" t="str">
        <f t="shared" si="83"/>
        <v>cultrs-explns</v>
      </c>
      <c r="K656" s="262" t="str">
        <f t="shared" si="84"/>
        <v>cultrs-</v>
      </c>
    </row>
    <row r="657" spans="1:11" x14ac:dyDescent="0.35">
      <c r="A657" s="267" t="s">
        <v>3057</v>
      </c>
      <c r="B657" s="362">
        <f t="shared" ca="1" si="78"/>
        <v>0</v>
      </c>
      <c r="C657" s="317"/>
      <c r="D657" s="317"/>
      <c r="E657" s="317"/>
      <c r="F657" s="262" t="str">
        <f t="shared" si="79"/>
        <v>EandR1</v>
      </c>
      <c r="G657" s="262" t="str">
        <f t="shared" si="80"/>
        <v>cullib</v>
      </c>
      <c r="H657" s="262" t="str">
        <f t="shared" si="81"/>
        <v>explns</v>
      </c>
      <c r="I657" s="262" t="str">
        <f t="shared" si="82"/>
        <v>EandR1-</v>
      </c>
      <c r="J657" s="262" t="str">
        <f t="shared" si="83"/>
        <v>cullib-explns</v>
      </c>
      <c r="K657" s="262" t="str">
        <f t="shared" si="84"/>
        <v>cullib-</v>
      </c>
    </row>
    <row r="658" spans="1:11" x14ac:dyDescent="0.35">
      <c r="A658" s="267" t="s">
        <v>3058</v>
      </c>
      <c r="B658" s="362">
        <f t="shared" ca="1" si="78"/>
        <v>0</v>
      </c>
      <c r="C658" s="317"/>
      <c r="D658" s="317"/>
      <c r="E658" s="317"/>
      <c r="F658" s="262" t="str">
        <f t="shared" si="79"/>
        <v>EandR1</v>
      </c>
      <c r="G658" s="262" t="str">
        <f t="shared" si="80"/>
        <v>cultot</v>
      </c>
      <c r="H658" s="262" t="str">
        <f t="shared" si="81"/>
        <v>explns</v>
      </c>
      <c r="I658" s="262" t="str">
        <f t="shared" si="82"/>
        <v>EandR1-</v>
      </c>
      <c r="J658" s="262" t="str">
        <f t="shared" si="83"/>
        <v>cultot-explns</v>
      </c>
      <c r="K658" s="262" t="str">
        <f t="shared" si="84"/>
        <v>cultot-</v>
      </c>
    </row>
    <row r="659" spans="1:11" x14ac:dyDescent="0.35">
      <c r="A659" s="267" t="s">
        <v>3059</v>
      </c>
      <c r="B659" s="362">
        <f t="shared" ca="1" si="78"/>
        <v>0</v>
      </c>
      <c r="C659" s="317"/>
      <c r="D659" s="317"/>
      <c r="E659" s="317"/>
      <c r="F659" s="262" t="str">
        <f t="shared" si="79"/>
        <v>EandR1</v>
      </c>
      <c r="G659" s="262" t="str">
        <f t="shared" si="80"/>
        <v>envcmt</v>
      </c>
      <c r="H659" s="262" t="str">
        <f t="shared" si="81"/>
        <v>explns</v>
      </c>
      <c r="I659" s="262" t="str">
        <f t="shared" si="82"/>
        <v>EandR1-</v>
      </c>
      <c r="J659" s="262" t="str">
        <f t="shared" si="83"/>
        <v>envcmt-explns</v>
      </c>
      <c r="K659" s="262" t="str">
        <f t="shared" si="84"/>
        <v>envcmt-</v>
      </c>
    </row>
    <row r="660" spans="1:11" x14ac:dyDescent="0.35">
      <c r="A660" s="267" t="s">
        <v>3060</v>
      </c>
      <c r="B660" s="362">
        <f t="shared" ca="1" si="78"/>
        <v>0</v>
      </c>
      <c r="C660" s="317"/>
      <c r="D660" s="317"/>
      <c r="E660" s="317"/>
      <c r="F660" s="262" t="str">
        <f t="shared" si="79"/>
        <v>EandR1</v>
      </c>
      <c r="G660" s="262" t="str">
        <f t="shared" si="80"/>
        <v>envcst</v>
      </c>
      <c r="H660" s="262" t="str">
        <f t="shared" si="81"/>
        <v>explns</v>
      </c>
      <c r="I660" s="262" t="str">
        <f t="shared" si="82"/>
        <v>EandR1-</v>
      </c>
      <c r="J660" s="262" t="str">
        <f t="shared" si="83"/>
        <v>envcst-explns</v>
      </c>
      <c r="K660" s="262" t="str">
        <f t="shared" si="84"/>
        <v>envcst-</v>
      </c>
    </row>
    <row r="661" spans="1:11" x14ac:dyDescent="0.35">
      <c r="A661" s="267" t="s">
        <v>3061</v>
      </c>
      <c r="B661" s="362">
        <f t="shared" ca="1" si="78"/>
        <v>0</v>
      </c>
      <c r="C661" s="317"/>
      <c r="D661" s="317"/>
      <c r="E661" s="317"/>
      <c r="F661" s="262" t="str">
        <f t="shared" si="79"/>
        <v>EandR1</v>
      </c>
      <c r="G661" s="262" t="str">
        <f t="shared" si="80"/>
        <v>envcmm</v>
      </c>
      <c r="H661" s="262" t="str">
        <f t="shared" si="81"/>
        <v>explns</v>
      </c>
      <c r="I661" s="262" t="str">
        <f t="shared" si="82"/>
        <v>EandR1-</v>
      </c>
      <c r="J661" s="262" t="str">
        <f t="shared" si="83"/>
        <v>envcmm-explns</v>
      </c>
      <c r="K661" s="262" t="str">
        <f t="shared" si="84"/>
        <v>envcmm-</v>
      </c>
    </row>
    <row r="662" spans="1:11" x14ac:dyDescent="0.35">
      <c r="A662" s="267" t="s">
        <v>3062</v>
      </c>
      <c r="B662" s="362">
        <f t="shared" ca="1" si="78"/>
        <v>0</v>
      </c>
      <c r="C662" s="317"/>
      <c r="D662" s="317"/>
      <c r="E662" s="317"/>
      <c r="F662" s="262" t="str">
        <f t="shared" si="79"/>
        <v>EandR1</v>
      </c>
      <c r="G662" s="262" t="str">
        <f t="shared" si="80"/>
        <v>envflddrn</v>
      </c>
      <c r="H662" s="262" t="str">
        <f t="shared" si="81"/>
        <v>explns</v>
      </c>
      <c r="I662" s="262" t="str">
        <f t="shared" si="82"/>
        <v>EandR1-</v>
      </c>
      <c r="J662" s="262" t="str">
        <f t="shared" si="83"/>
        <v>envflddrn-explns</v>
      </c>
      <c r="K662" s="262" t="str">
        <f t="shared" si="84"/>
        <v>envflddrn-</v>
      </c>
    </row>
    <row r="663" spans="1:11" x14ac:dyDescent="0.35">
      <c r="A663" s="267" t="s">
        <v>3063</v>
      </c>
      <c r="B663" s="362">
        <f t="shared" ca="1" si="78"/>
        <v>0</v>
      </c>
      <c r="C663" s="317"/>
      <c r="D663" s="317"/>
      <c r="E663" s="317"/>
      <c r="F663" s="262" t="str">
        <f t="shared" si="79"/>
        <v>EandR1</v>
      </c>
      <c r="G663" s="262" t="str">
        <f t="shared" si="80"/>
        <v>envagr</v>
      </c>
      <c r="H663" s="262" t="str">
        <f t="shared" si="81"/>
        <v>explns</v>
      </c>
      <c r="I663" s="262" t="str">
        <f t="shared" si="82"/>
        <v>EandR1-</v>
      </c>
      <c r="J663" s="262" t="str">
        <f t="shared" si="83"/>
        <v>envagr-explns</v>
      </c>
      <c r="K663" s="262" t="str">
        <f t="shared" si="84"/>
        <v>envagr-</v>
      </c>
    </row>
    <row r="664" spans="1:11" x14ac:dyDescent="0.35">
      <c r="A664" s="267" t="s">
        <v>3064</v>
      </c>
      <c r="B664" s="362">
        <f t="shared" ca="1" si="78"/>
        <v>0</v>
      </c>
      <c r="C664" s="317"/>
      <c r="D664" s="317"/>
      <c r="E664" s="317"/>
      <c r="F664" s="262" t="str">
        <f t="shared" si="79"/>
        <v>EandR1</v>
      </c>
      <c r="G664" s="262" t="str">
        <f t="shared" si="80"/>
        <v>envrglenv</v>
      </c>
      <c r="H664" s="262" t="str">
        <f t="shared" si="81"/>
        <v>explns</v>
      </c>
      <c r="I664" s="262" t="str">
        <f t="shared" si="82"/>
        <v>EandR1-</v>
      </c>
      <c r="J664" s="262" t="str">
        <f t="shared" si="83"/>
        <v>envrglenv-explns</v>
      </c>
      <c r="K664" s="262" t="str">
        <f t="shared" si="84"/>
        <v>envrglenv-</v>
      </c>
    </row>
    <row r="665" spans="1:11" x14ac:dyDescent="0.35">
      <c r="A665" s="267" t="s">
        <v>3065</v>
      </c>
      <c r="B665" s="362">
        <f t="shared" ca="1" si="78"/>
        <v>0</v>
      </c>
      <c r="C665" s="317"/>
      <c r="D665" s="317"/>
      <c r="E665" s="317"/>
      <c r="F665" s="262" t="str">
        <f t="shared" si="79"/>
        <v>EandR1</v>
      </c>
      <c r="G665" s="262" t="str">
        <f t="shared" si="80"/>
        <v>envrgltrd</v>
      </c>
      <c r="H665" s="262" t="str">
        <f t="shared" si="81"/>
        <v>explns</v>
      </c>
      <c r="I665" s="262" t="str">
        <f t="shared" si="82"/>
        <v>EandR1-</v>
      </c>
      <c r="J665" s="262" t="str">
        <f t="shared" si="83"/>
        <v>envrgltrd-explns</v>
      </c>
      <c r="K665" s="262" t="str">
        <f t="shared" si="84"/>
        <v>envrgltrd-</v>
      </c>
    </row>
    <row r="666" spans="1:11" x14ac:dyDescent="0.35">
      <c r="A666" s="267" t="s">
        <v>3066</v>
      </c>
      <c r="B666" s="362">
        <f t="shared" ca="1" si="78"/>
        <v>0</v>
      </c>
      <c r="C666" s="317"/>
      <c r="D666" s="317"/>
      <c r="E666" s="317"/>
      <c r="F666" s="262" t="str">
        <f t="shared" si="79"/>
        <v>EandR1</v>
      </c>
      <c r="G666" s="262" t="str">
        <f t="shared" si="80"/>
        <v>envstr</v>
      </c>
      <c r="H666" s="262" t="str">
        <f t="shared" si="81"/>
        <v>explns</v>
      </c>
      <c r="I666" s="262" t="str">
        <f t="shared" si="82"/>
        <v>EandR1-</v>
      </c>
      <c r="J666" s="262" t="str">
        <f t="shared" si="83"/>
        <v>envstr-explns</v>
      </c>
      <c r="K666" s="262" t="str">
        <f t="shared" si="84"/>
        <v>envstr-</v>
      </c>
    </row>
    <row r="667" spans="1:11" x14ac:dyDescent="0.35">
      <c r="A667" s="267" t="s">
        <v>3067</v>
      </c>
      <c r="B667" s="362">
        <f t="shared" ca="1" si="78"/>
        <v>0</v>
      </c>
      <c r="C667" s="317"/>
      <c r="D667" s="317"/>
      <c r="E667" s="317"/>
      <c r="F667" s="262" t="str">
        <f t="shared" si="79"/>
        <v>EandR1</v>
      </c>
      <c r="G667" s="262" t="str">
        <f t="shared" si="80"/>
        <v>envcll</v>
      </c>
      <c r="H667" s="262" t="str">
        <f t="shared" si="81"/>
        <v>explns</v>
      </c>
      <c r="I667" s="262" t="str">
        <f t="shared" si="82"/>
        <v>EandR1-</v>
      </c>
      <c r="J667" s="262" t="str">
        <f t="shared" si="83"/>
        <v>envcll-explns</v>
      </c>
      <c r="K667" s="262" t="str">
        <f t="shared" si="84"/>
        <v>envcll-</v>
      </c>
    </row>
    <row r="668" spans="1:11" x14ac:dyDescent="0.35">
      <c r="A668" s="267" t="s">
        <v>3068</v>
      </c>
      <c r="B668" s="362">
        <f t="shared" ca="1" si="78"/>
        <v>0</v>
      </c>
      <c r="C668" s="317"/>
      <c r="D668" s="317"/>
      <c r="E668" s="317"/>
      <c r="F668" s="262" t="str">
        <f t="shared" si="79"/>
        <v>EandR1</v>
      </c>
      <c r="G668" s="262" t="str">
        <f t="shared" si="80"/>
        <v>envdsp</v>
      </c>
      <c r="H668" s="262" t="str">
        <f t="shared" si="81"/>
        <v>explns</v>
      </c>
      <c r="I668" s="262" t="str">
        <f t="shared" si="82"/>
        <v>EandR1-</v>
      </c>
      <c r="J668" s="262" t="str">
        <f t="shared" si="83"/>
        <v>envdsp-explns</v>
      </c>
      <c r="K668" s="262" t="str">
        <f t="shared" si="84"/>
        <v>envdsp-</v>
      </c>
    </row>
    <row r="669" spans="1:11" x14ac:dyDescent="0.35">
      <c r="A669" s="267" t="s">
        <v>3069</v>
      </c>
      <c r="B669" s="362">
        <f t="shared" ca="1" si="78"/>
        <v>0</v>
      </c>
      <c r="C669" s="317"/>
      <c r="D669" s="317"/>
      <c r="E669" s="317"/>
      <c r="F669" s="262" t="str">
        <f t="shared" si="79"/>
        <v>EandR1</v>
      </c>
      <c r="G669" s="262" t="str">
        <f t="shared" si="80"/>
        <v>envtrd</v>
      </c>
      <c r="H669" s="262" t="str">
        <f t="shared" si="81"/>
        <v>explns</v>
      </c>
      <c r="I669" s="262" t="str">
        <f t="shared" si="82"/>
        <v>EandR1-</v>
      </c>
      <c r="J669" s="262" t="str">
        <f t="shared" si="83"/>
        <v>envtrd-explns</v>
      </c>
      <c r="K669" s="262" t="str">
        <f t="shared" si="84"/>
        <v>envtrd-</v>
      </c>
    </row>
    <row r="670" spans="1:11" x14ac:dyDescent="0.35">
      <c r="A670" s="267" t="s">
        <v>3070</v>
      </c>
      <c r="B670" s="362">
        <f t="shared" ca="1" si="78"/>
        <v>0</v>
      </c>
      <c r="C670" s="317"/>
      <c r="D670" s="317"/>
      <c r="E670" s="317"/>
      <c r="F670" s="262" t="str">
        <f t="shared" si="79"/>
        <v>EandR1</v>
      </c>
      <c r="G670" s="262" t="str">
        <f t="shared" si="80"/>
        <v>envrcy</v>
      </c>
      <c r="H670" s="262" t="str">
        <f t="shared" si="81"/>
        <v>explns</v>
      </c>
      <c r="I670" s="262" t="str">
        <f t="shared" si="82"/>
        <v>EandR1-</v>
      </c>
      <c r="J670" s="262" t="str">
        <f t="shared" si="83"/>
        <v>envrcy-explns</v>
      </c>
      <c r="K670" s="262" t="str">
        <f t="shared" si="84"/>
        <v>envrcy-</v>
      </c>
    </row>
    <row r="671" spans="1:11" x14ac:dyDescent="0.35">
      <c r="A671" s="267" t="s">
        <v>3071</v>
      </c>
      <c r="B671" s="362">
        <f t="shared" ca="1" si="78"/>
        <v>0</v>
      </c>
      <c r="C671" s="317"/>
      <c r="D671" s="317"/>
      <c r="E671" s="317"/>
      <c r="F671" s="262" t="str">
        <f t="shared" si="79"/>
        <v>EandR1</v>
      </c>
      <c r="G671" s="262" t="str">
        <f t="shared" si="80"/>
        <v>envmin</v>
      </c>
      <c r="H671" s="262" t="str">
        <f t="shared" si="81"/>
        <v>explns</v>
      </c>
      <c r="I671" s="262" t="str">
        <f t="shared" si="82"/>
        <v>EandR1-</v>
      </c>
      <c r="J671" s="262" t="str">
        <f t="shared" si="83"/>
        <v>envmin-explns</v>
      </c>
      <c r="K671" s="262" t="str">
        <f t="shared" si="84"/>
        <v>envmin-</v>
      </c>
    </row>
    <row r="672" spans="1:11" x14ac:dyDescent="0.35">
      <c r="A672" s="267" t="s">
        <v>3072</v>
      </c>
      <c r="B672" s="362">
        <f t="shared" ca="1" si="78"/>
        <v>0</v>
      </c>
      <c r="C672" s="317"/>
      <c r="D672" s="317"/>
      <c r="E672" s="317"/>
      <c r="F672" s="262" t="str">
        <f t="shared" si="79"/>
        <v>EandR1</v>
      </c>
      <c r="G672" s="262" t="str">
        <f t="shared" si="80"/>
        <v>envclm</v>
      </c>
      <c r="H672" s="262" t="str">
        <f t="shared" si="81"/>
        <v>explns</v>
      </c>
      <c r="I672" s="262" t="str">
        <f t="shared" si="82"/>
        <v>EandR1-</v>
      </c>
      <c r="J672" s="262" t="str">
        <f t="shared" si="83"/>
        <v>envclm-explns</v>
      </c>
      <c r="K672" s="262" t="str">
        <f t="shared" si="84"/>
        <v>envclm-</v>
      </c>
    </row>
    <row r="673" spans="1:11" x14ac:dyDescent="0.35">
      <c r="A673" s="267" t="s">
        <v>3073</v>
      </c>
      <c r="B673" s="362">
        <f t="shared" ca="1" si="78"/>
        <v>0</v>
      </c>
      <c r="C673" s="317"/>
      <c r="D673" s="317"/>
      <c r="E673" s="317"/>
      <c r="F673" s="262" t="str">
        <f t="shared" si="79"/>
        <v>EandR1</v>
      </c>
      <c r="G673" s="262" t="str">
        <f t="shared" si="80"/>
        <v>envtot</v>
      </c>
      <c r="H673" s="262" t="str">
        <f t="shared" si="81"/>
        <v>explns</v>
      </c>
      <c r="I673" s="262" t="str">
        <f t="shared" si="82"/>
        <v>EandR1-</v>
      </c>
      <c r="J673" s="262" t="str">
        <f t="shared" si="83"/>
        <v>envtot-explns</v>
      </c>
      <c r="K673" s="262" t="str">
        <f t="shared" si="84"/>
        <v>envtot-</v>
      </c>
    </row>
    <row r="674" spans="1:11" x14ac:dyDescent="0.35">
      <c r="A674" s="267" t="s">
        <v>3074</v>
      </c>
      <c r="B674" s="362">
        <f t="shared" ca="1" si="78"/>
        <v>0</v>
      </c>
      <c r="C674" s="317"/>
      <c r="D674" s="317"/>
      <c r="E674" s="317"/>
      <c r="F674" s="262" t="str">
        <f t="shared" si="79"/>
        <v>EandR1</v>
      </c>
      <c r="G674" s="262" t="str">
        <f t="shared" si="80"/>
        <v>plantot</v>
      </c>
      <c r="H674" s="262" t="str">
        <f t="shared" si="81"/>
        <v>explns</v>
      </c>
      <c r="I674" s="262" t="str">
        <f t="shared" si="82"/>
        <v>EandR1-</v>
      </c>
      <c r="J674" s="262" t="str">
        <f t="shared" si="83"/>
        <v>plantot-explns</v>
      </c>
      <c r="K674" s="262" t="str">
        <f t="shared" si="84"/>
        <v>plantot-</v>
      </c>
    </row>
    <row r="675" spans="1:11" x14ac:dyDescent="0.35">
      <c r="A675" s="267" t="s">
        <v>3075</v>
      </c>
      <c r="B675" s="362">
        <f t="shared" ca="1" si="78"/>
        <v>0</v>
      </c>
      <c r="C675" s="317"/>
      <c r="D675" s="317"/>
      <c r="E675" s="317"/>
      <c r="F675" s="262" t="str">
        <f t="shared" si="79"/>
        <v>EandR1</v>
      </c>
      <c r="G675" s="262" t="str">
        <f t="shared" si="80"/>
        <v>digtot</v>
      </c>
      <c r="H675" s="262" t="str">
        <f t="shared" si="81"/>
        <v>explns</v>
      </c>
      <c r="I675" s="262" t="str">
        <f t="shared" si="82"/>
        <v>EandR1-</v>
      </c>
      <c r="J675" s="262" t="str">
        <f t="shared" si="83"/>
        <v>digtot-explns</v>
      </c>
      <c r="K675" s="262" t="str">
        <f t="shared" si="84"/>
        <v>digtot-</v>
      </c>
    </row>
    <row r="676" spans="1:11" x14ac:dyDescent="0.35">
      <c r="A676" s="267" t="s">
        <v>3076</v>
      </c>
      <c r="B676" s="362">
        <f t="shared" ca="1" si="78"/>
        <v>0</v>
      </c>
      <c r="C676" s="317"/>
      <c r="D676" s="317"/>
      <c r="E676" s="317"/>
      <c r="F676" s="262" t="str">
        <f t="shared" si="79"/>
        <v>EandR1</v>
      </c>
      <c r="G676" s="262" t="str">
        <f t="shared" si="80"/>
        <v>poltot</v>
      </c>
      <c r="H676" s="262" t="str">
        <f t="shared" si="81"/>
        <v>explns</v>
      </c>
      <c r="I676" s="262" t="str">
        <f t="shared" si="82"/>
        <v>EandR1-</v>
      </c>
      <c r="J676" s="262" t="str">
        <f t="shared" si="83"/>
        <v>poltot-explns</v>
      </c>
      <c r="K676" s="262" t="str">
        <f t="shared" si="84"/>
        <v>poltot-</v>
      </c>
    </row>
    <row r="677" spans="1:11" x14ac:dyDescent="0.35">
      <c r="A677" s="267" t="s">
        <v>3077</v>
      </c>
      <c r="B677" s="362">
        <f t="shared" ca="1" si="78"/>
        <v>0</v>
      </c>
      <c r="C677" s="317"/>
      <c r="D677" s="317"/>
      <c r="E677" s="317"/>
      <c r="F677" s="262" t="str">
        <f t="shared" si="79"/>
        <v>EandR1</v>
      </c>
      <c r="G677" s="262" t="str">
        <f t="shared" si="80"/>
        <v>frstot</v>
      </c>
      <c r="H677" s="262" t="str">
        <f t="shared" si="81"/>
        <v>explns</v>
      </c>
      <c r="I677" s="262" t="str">
        <f t="shared" si="82"/>
        <v>EandR1-</v>
      </c>
      <c r="J677" s="262" t="str">
        <f t="shared" si="83"/>
        <v>frstot-explns</v>
      </c>
      <c r="K677" s="262" t="str">
        <f t="shared" si="84"/>
        <v>frstot-</v>
      </c>
    </row>
    <row r="678" spans="1:11" x14ac:dyDescent="0.35">
      <c r="A678" s="267" t="s">
        <v>3078</v>
      </c>
      <c r="B678" s="362">
        <f t="shared" ca="1" si="78"/>
        <v>0</v>
      </c>
      <c r="C678" s="317"/>
      <c r="D678" s="317"/>
      <c r="E678" s="317"/>
      <c r="F678" s="262" t="str">
        <f t="shared" si="79"/>
        <v>EandR1</v>
      </c>
      <c r="G678" s="262" t="str">
        <f t="shared" si="80"/>
        <v>centot</v>
      </c>
      <c r="H678" s="262" t="str">
        <f t="shared" si="81"/>
        <v>explns</v>
      </c>
      <c r="I678" s="262" t="str">
        <f t="shared" si="82"/>
        <v>EandR1-</v>
      </c>
      <c r="J678" s="262" t="str">
        <f t="shared" si="83"/>
        <v>centot-explns</v>
      </c>
      <c r="K678" s="262" t="str">
        <f t="shared" si="84"/>
        <v>centot-</v>
      </c>
    </row>
    <row r="679" spans="1:11" x14ac:dyDescent="0.35">
      <c r="A679" s="267" t="s">
        <v>3079</v>
      </c>
      <c r="B679" s="362">
        <f t="shared" ca="1" si="78"/>
        <v>0</v>
      </c>
      <c r="C679" s="317"/>
      <c r="D679" s="317"/>
      <c r="E679" s="317"/>
      <c r="F679" s="262" t="str">
        <f t="shared" si="79"/>
        <v>EandR1</v>
      </c>
      <c r="G679" s="262" t="str">
        <f t="shared" si="80"/>
        <v>tradcomhous</v>
      </c>
      <c r="H679" s="262" t="str">
        <f t="shared" si="81"/>
        <v>explns</v>
      </c>
      <c r="I679" s="262" t="str">
        <f t="shared" si="82"/>
        <v>EandR1-</v>
      </c>
      <c r="J679" s="262" t="str">
        <f t="shared" si="83"/>
        <v>tradcomhous-explns</v>
      </c>
      <c r="K679" s="262" t="str">
        <f t="shared" si="84"/>
        <v>tradcomhous-</v>
      </c>
    </row>
    <row r="680" spans="1:11" x14ac:dyDescent="0.35">
      <c r="A680" s="267" t="s">
        <v>3080</v>
      </c>
      <c r="B680" s="362">
        <f t="shared" ca="1" si="78"/>
        <v>0</v>
      </c>
      <c r="C680" s="317"/>
      <c r="D680" s="317"/>
      <c r="E680" s="317"/>
      <c r="F680" s="262" t="str">
        <f t="shared" si="79"/>
        <v>EandR1</v>
      </c>
      <c r="G680" s="262" t="str">
        <f t="shared" si="80"/>
        <v>tradcomreal</v>
      </c>
      <c r="H680" s="262" t="str">
        <f t="shared" si="81"/>
        <v>explns</v>
      </c>
      <c r="I680" s="262" t="str">
        <f t="shared" si="82"/>
        <v>EandR1-</v>
      </c>
      <c r="J680" s="262" t="str">
        <f t="shared" si="83"/>
        <v>tradcomreal-explns</v>
      </c>
      <c r="K680" s="262" t="str">
        <f t="shared" si="84"/>
        <v>tradcomreal-</v>
      </c>
    </row>
    <row r="681" spans="1:11" x14ac:dyDescent="0.35">
      <c r="A681" s="267" t="s">
        <v>3081</v>
      </c>
      <c r="B681" s="362">
        <f t="shared" ca="1" si="78"/>
        <v>0</v>
      </c>
      <c r="C681" s="317"/>
      <c r="D681" s="317"/>
      <c r="E681" s="317"/>
      <c r="F681" s="262" t="str">
        <f t="shared" si="79"/>
        <v>EandR1</v>
      </c>
      <c r="G681" s="262" t="str">
        <f t="shared" si="80"/>
        <v>tradcomfin</v>
      </c>
      <c r="H681" s="262" t="str">
        <f t="shared" si="81"/>
        <v>explns</v>
      </c>
      <c r="I681" s="262" t="str">
        <f t="shared" si="82"/>
        <v>EandR1-</v>
      </c>
      <c r="J681" s="262" t="str">
        <f t="shared" si="83"/>
        <v>tradcomfin-explns</v>
      </c>
      <c r="K681" s="262" t="str">
        <f t="shared" si="84"/>
        <v>tradcomfin-</v>
      </c>
    </row>
    <row r="682" spans="1:11" x14ac:dyDescent="0.35">
      <c r="A682" s="267" t="s">
        <v>3082</v>
      </c>
      <c r="B682" s="362">
        <f t="shared" ca="1" si="78"/>
        <v>0</v>
      </c>
      <c r="C682" s="317"/>
      <c r="D682" s="317"/>
      <c r="E682" s="317"/>
      <c r="F682" s="262" t="str">
        <f t="shared" si="79"/>
        <v>EandR1</v>
      </c>
      <c r="G682" s="262" t="str">
        <f t="shared" si="80"/>
        <v>tradcomenr</v>
      </c>
      <c r="H682" s="262" t="str">
        <f t="shared" si="81"/>
        <v>explns</v>
      </c>
      <c r="I682" s="262" t="str">
        <f t="shared" si="82"/>
        <v>EandR1-</v>
      </c>
      <c r="J682" s="262" t="str">
        <f t="shared" si="83"/>
        <v>tradcomenr-explns</v>
      </c>
      <c r="K682" s="262" t="str">
        <f t="shared" si="84"/>
        <v>tradcomenr-</v>
      </c>
    </row>
    <row r="683" spans="1:11" x14ac:dyDescent="0.35">
      <c r="A683" s="267" t="s">
        <v>3083</v>
      </c>
      <c r="B683" s="362">
        <f t="shared" ref="B683:B747" ca="1" si="85">IFERROR(INDEX(INDIRECT(LEFT($A683,SEARCH("-",$A683,1)-1)&amp;"_data"),MATCH(MID($A683, SEARCH("-",$A683) + 1, SEARCH("-",$A683,SEARCH("-",$A683)+1) - SEARCH("-",$A683) - 1),INDIRECT(LEFT($A683,SEARCH("-",$A683,1)-1)&amp;"_rows"),0),MATCH(RIGHT($A683,LEN($A683) - SEARCH("-", $A683, SEARCH("-", $A683) + 1)),INDIRECT(LEFT($A683,SEARCH("-",$A683,1)-1)&amp;"_Header"),0)),0)</f>
        <v>0</v>
      </c>
      <c r="C683" s="317"/>
      <c r="D683" s="317"/>
      <c r="E683" s="317"/>
      <c r="F683" s="262" t="str">
        <f t="shared" ref="F683:F747" si="86">LEFT(A683,SEARCH("-",A683)-1)</f>
        <v>EandR1</v>
      </c>
      <c r="G683" s="262" t="str">
        <f t="shared" ref="G683:G747" si="87">LEFT(J683,SEARCH("-",J683)-1)</f>
        <v>tradcomwtr</v>
      </c>
      <c r="H683" s="262" t="str">
        <f t="shared" ref="H683:H747" si="88">SUBSTITUTE(J683,K683,"")</f>
        <v>explns</v>
      </c>
      <c r="I683" s="262" t="str">
        <f t="shared" ref="I683:I747" si="89">LEFT(A683,SEARCH("-",A683))</f>
        <v>EandR1-</v>
      </c>
      <c r="J683" s="262" t="str">
        <f t="shared" ref="J683:J747" si="90">SUBSTITUTE(A683,I683,"")</f>
        <v>tradcomwtr-explns</v>
      </c>
      <c r="K683" s="262" t="str">
        <f t="shared" ref="K683:K747" si="91">LEFT(J683,SEARCH("-",J683))</f>
        <v>tradcomwtr-</v>
      </c>
    </row>
    <row r="684" spans="1:11" x14ac:dyDescent="0.35">
      <c r="A684" s="267" t="s">
        <v>3084</v>
      </c>
      <c r="B684" s="362">
        <f t="shared" ca="1" si="85"/>
        <v>0</v>
      </c>
      <c r="C684" s="317"/>
      <c r="D684" s="317"/>
      <c r="E684" s="317"/>
      <c r="F684" s="262" t="str">
        <f t="shared" si="86"/>
        <v>EandR1</v>
      </c>
      <c r="G684" s="262" t="str">
        <f t="shared" si="87"/>
        <v>tradcomhsp</v>
      </c>
      <c r="H684" s="262" t="str">
        <f t="shared" si="88"/>
        <v>explns</v>
      </c>
      <c r="I684" s="262" t="str">
        <f t="shared" si="89"/>
        <v>EandR1-</v>
      </c>
      <c r="J684" s="262" t="str">
        <f t="shared" si="90"/>
        <v>tradcomhsp-explns</v>
      </c>
      <c r="K684" s="262" t="str">
        <f t="shared" si="91"/>
        <v>tradcomhsp-</v>
      </c>
    </row>
    <row r="685" spans="1:11" x14ac:dyDescent="0.35">
      <c r="A685" s="267" t="s">
        <v>3085</v>
      </c>
      <c r="B685" s="362">
        <f t="shared" ca="1" si="85"/>
        <v>0</v>
      </c>
      <c r="C685" s="317"/>
      <c r="D685" s="317"/>
      <c r="E685" s="317"/>
      <c r="F685" s="262" t="str">
        <f t="shared" si="86"/>
        <v>EandR1</v>
      </c>
      <c r="G685" s="262" t="str">
        <f t="shared" si="87"/>
        <v>tradcomoth</v>
      </c>
      <c r="H685" s="262" t="str">
        <f t="shared" si="88"/>
        <v>explns</v>
      </c>
      <c r="I685" s="262" t="str">
        <f t="shared" si="89"/>
        <v>EandR1-</v>
      </c>
      <c r="J685" s="262" t="str">
        <f t="shared" si="90"/>
        <v>tradcomoth-explns</v>
      </c>
      <c r="K685" s="262" t="str">
        <f t="shared" si="91"/>
        <v>tradcomoth-</v>
      </c>
    </row>
    <row r="686" spans="1:11" x14ac:dyDescent="0.35">
      <c r="A686" s="267" t="s">
        <v>3086</v>
      </c>
      <c r="B686" s="362">
        <f t="shared" ca="1" si="85"/>
        <v>0</v>
      </c>
      <c r="C686" s="317"/>
      <c r="D686" s="317"/>
      <c r="E686" s="317"/>
      <c r="F686" s="262" t="str">
        <f t="shared" si="86"/>
        <v>EandR1</v>
      </c>
      <c r="G686" s="262" t="str">
        <f t="shared" si="87"/>
        <v>tradcomtot</v>
      </c>
      <c r="H686" s="262" t="str">
        <f t="shared" si="88"/>
        <v>explns</v>
      </c>
      <c r="I686" s="262" t="str">
        <f t="shared" si="89"/>
        <v>EandR1-</v>
      </c>
      <c r="J686" s="262" t="str">
        <f t="shared" si="90"/>
        <v>tradcomtot-explns</v>
      </c>
      <c r="K686" s="262" t="str">
        <f t="shared" si="91"/>
        <v>tradcomtot-</v>
      </c>
    </row>
    <row r="687" spans="1:11" x14ac:dyDescent="0.35">
      <c r="A687" s="267" t="s">
        <v>3087</v>
      </c>
      <c r="B687" s="362">
        <f t="shared" ca="1" si="85"/>
        <v>0</v>
      </c>
      <c r="C687" s="317"/>
      <c r="D687" s="317"/>
      <c r="E687" s="317"/>
      <c r="F687" s="262" t="str">
        <f t="shared" si="86"/>
        <v>EandR1</v>
      </c>
      <c r="G687" s="262" t="str">
        <f t="shared" si="87"/>
        <v>tradoth</v>
      </c>
      <c r="H687" s="262" t="str">
        <f t="shared" si="88"/>
        <v>explns</v>
      </c>
      <c r="I687" s="262" t="str">
        <f t="shared" si="89"/>
        <v>EandR1-</v>
      </c>
      <c r="J687" s="262" t="str">
        <f t="shared" si="90"/>
        <v>tradoth-explns</v>
      </c>
      <c r="K687" s="262" t="str">
        <f t="shared" si="91"/>
        <v>tradoth-</v>
      </c>
    </row>
    <row r="688" spans="1:11" x14ac:dyDescent="0.35">
      <c r="A688" s="267" t="s">
        <v>3088</v>
      </c>
      <c r="B688" s="362">
        <f t="shared" ca="1" si="85"/>
        <v>0</v>
      </c>
      <c r="C688" s="317"/>
      <c r="D688" s="317"/>
      <c r="E688" s="317"/>
      <c r="F688" s="262" t="str">
        <f t="shared" si="86"/>
        <v>EandR1</v>
      </c>
      <c r="G688" s="262" t="str">
        <f t="shared" si="87"/>
        <v>tradtot</v>
      </c>
      <c r="H688" s="262" t="str">
        <f t="shared" si="88"/>
        <v>explns</v>
      </c>
      <c r="I688" s="262" t="str">
        <f t="shared" si="89"/>
        <v>EandR1-</v>
      </c>
      <c r="J688" s="262" t="str">
        <f t="shared" si="90"/>
        <v>tradtot-explns</v>
      </c>
      <c r="K688" s="262" t="str">
        <f t="shared" si="91"/>
        <v>tradtot-</v>
      </c>
    </row>
    <row r="689" spans="1:11" x14ac:dyDescent="0.35">
      <c r="A689" s="267" t="s">
        <v>3089</v>
      </c>
      <c r="B689" s="362">
        <f t="shared" ca="1" si="85"/>
        <v>0</v>
      </c>
      <c r="C689" s="317"/>
      <c r="D689" s="317"/>
      <c r="E689" s="317"/>
      <c r="F689" s="262" t="str">
        <f t="shared" si="86"/>
        <v>EandR1</v>
      </c>
      <c r="G689" s="262" t="str">
        <f t="shared" si="87"/>
        <v>alltot</v>
      </c>
      <c r="H689" s="262" t="str">
        <f t="shared" si="88"/>
        <v>explns</v>
      </c>
      <c r="I689" s="262" t="str">
        <f t="shared" si="89"/>
        <v>EandR1-</v>
      </c>
      <c r="J689" s="262" t="str">
        <f t="shared" si="90"/>
        <v>alltot-explns</v>
      </c>
      <c r="K689" s="262" t="str">
        <f t="shared" si="91"/>
        <v>alltot-</v>
      </c>
    </row>
    <row r="690" spans="1:11" x14ac:dyDescent="0.35">
      <c r="A690" s="267" t="s">
        <v>3090</v>
      </c>
      <c r="B690" s="362">
        <f t="shared" ca="1" si="85"/>
        <v>0</v>
      </c>
      <c r="C690" s="317"/>
      <c r="D690" s="317"/>
      <c r="E690" s="317"/>
      <c r="F690" s="262" t="str">
        <f t="shared" si="86"/>
        <v>EandR1</v>
      </c>
      <c r="G690" s="262" t="str">
        <f t="shared" si="87"/>
        <v>eduerlprm</v>
      </c>
      <c r="H690" s="262" t="str">
        <f t="shared" si="88"/>
        <v>explnsla</v>
      </c>
      <c r="I690" s="262" t="str">
        <f t="shared" si="89"/>
        <v>EandR1-</v>
      </c>
      <c r="J690" s="262" t="str">
        <f t="shared" si="90"/>
        <v>eduerlprm-explnsla</v>
      </c>
      <c r="K690" s="262" t="str">
        <f t="shared" si="91"/>
        <v>eduerlprm-</v>
      </c>
    </row>
    <row r="691" spans="1:11" x14ac:dyDescent="0.35">
      <c r="A691" s="267" t="s">
        <v>3091</v>
      </c>
      <c r="B691" s="362">
        <f t="shared" ca="1" si="85"/>
        <v>0</v>
      </c>
      <c r="C691" s="317"/>
      <c r="D691" s="317"/>
      <c r="E691" s="317"/>
      <c r="F691" s="262" t="str">
        <f t="shared" si="86"/>
        <v>EandR1</v>
      </c>
      <c r="G691" s="262" t="str">
        <f t="shared" si="87"/>
        <v>eduscn</v>
      </c>
      <c r="H691" s="262" t="str">
        <f t="shared" si="88"/>
        <v>explnsla</v>
      </c>
      <c r="I691" s="262" t="str">
        <f t="shared" si="89"/>
        <v>EandR1-</v>
      </c>
      <c r="J691" s="262" t="str">
        <f t="shared" si="90"/>
        <v>eduscn-explnsla</v>
      </c>
      <c r="K691" s="262" t="str">
        <f t="shared" si="91"/>
        <v>eduscn-</v>
      </c>
    </row>
    <row r="692" spans="1:11" x14ac:dyDescent="0.35">
      <c r="A692" s="267" t="s">
        <v>3092</v>
      </c>
      <c r="B692" s="362">
        <f t="shared" ca="1" si="85"/>
        <v>0</v>
      </c>
      <c r="C692" s="317"/>
      <c r="D692" s="317"/>
      <c r="E692" s="317"/>
      <c r="F692" s="262" t="str">
        <f t="shared" si="86"/>
        <v>EandR1</v>
      </c>
      <c r="G692" s="262" t="str">
        <f t="shared" si="87"/>
        <v>eduspc</v>
      </c>
      <c r="H692" s="262" t="str">
        <f t="shared" si="88"/>
        <v>explnsla</v>
      </c>
      <c r="I692" s="262" t="str">
        <f t="shared" si="89"/>
        <v>EandR1-</v>
      </c>
      <c r="J692" s="262" t="str">
        <f t="shared" si="90"/>
        <v>eduspc-explnsla</v>
      </c>
      <c r="K692" s="262" t="str">
        <f t="shared" si="91"/>
        <v>eduspc-</v>
      </c>
    </row>
    <row r="693" spans="1:11" x14ac:dyDescent="0.35">
      <c r="A693" s="267" t="s">
        <v>3093</v>
      </c>
      <c r="B693" s="362">
        <f t="shared" ca="1" si="85"/>
        <v>0</v>
      </c>
      <c r="C693" s="317"/>
      <c r="D693" s="317"/>
      <c r="E693" s="317"/>
      <c r="F693" s="262" t="str">
        <f t="shared" si="86"/>
        <v>EandR1</v>
      </c>
      <c r="G693" s="262" t="str">
        <f t="shared" si="87"/>
        <v>edupstoth</v>
      </c>
      <c r="H693" s="262" t="str">
        <f t="shared" si="88"/>
        <v>explnsla</v>
      </c>
      <c r="I693" s="262" t="str">
        <f t="shared" si="89"/>
        <v>EandR1-</v>
      </c>
      <c r="J693" s="262" t="str">
        <f t="shared" si="90"/>
        <v>edupstoth-explnsla</v>
      </c>
      <c r="K693" s="262" t="str">
        <f t="shared" si="91"/>
        <v>edupstoth-</v>
      </c>
    </row>
    <row r="694" spans="1:11" x14ac:dyDescent="0.35">
      <c r="A694" s="267" t="s">
        <v>3094</v>
      </c>
      <c r="B694" s="362">
        <f t="shared" ca="1" si="85"/>
        <v>0</v>
      </c>
      <c r="C694" s="317"/>
      <c r="D694" s="317"/>
      <c r="E694" s="317"/>
      <c r="F694" s="262" t="str">
        <f t="shared" si="86"/>
        <v>EandR1</v>
      </c>
      <c r="G694" s="262" t="str">
        <f t="shared" si="87"/>
        <v>edutot</v>
      </c>
      <c r="H694" s="262" t="str">
        <f t="shared" si="88"/>
        <v>explnsla</v>
      </c>
      <c r="I694" s="262" t="str">
        <f t="shared" si="89"/>
        <v>EandR1-</v>
      </c>
      <c r="J694" s="262" t="str">
        <f t="shared" si="90"/>
        <v>edutot-explnsla</v>
      </c>
      <c r="K694" s="262" t="str">
        <f t="shared" si="91"/>
        <v>edutot-</v>
      </c>
    </row>
    <row r="695" spans="1:11" x14ac:dyDescent="0.35">
      <c r="A695" s="267" t="s">
        <v>3095</v>
      </c>
      <c r="B695" s="362">
        <f t="shared" ca="1" si="85"/>
        <v>0</v>
      </c>
      <c r="C695" s="317"/>
      <c r="D695" s="317"/>
      <c r="E695" s="317"/>
      <c r="F695" s="262" t="str">
        <f t="shared" si="86"/>
        <v>EandR1</v>
      </c>
      <c r="G695" s="262" t="str">
        <f t="shared" si="87"/>
        <v>transrds</v>
      </c>
      <c r="H695" s="262" t="str">
        <f t="shared" si="88"/>
        <v>explnsla</v>
      </c>
      <c r="I695" s="262" t="str">
        <f t="shared" si="89"/>
        <v>EandR1-</v>
      </c>
      <c r="J695" s="262" t="str">
        <f t="shared" si="90"/>
        <v>transrds-explnsla</v>
      </c>
      <c r="K695" s="262" t="str">
        <f t="shared" si="91"/>
        <v>transrds-</v>
      </c>
    </row>
    <row r="696" spans="1:11" x14ac:dyDescent="0.35">
      <c r="A696" s="267" t="s">
        <v>3096</v>
      </c>
      <c r="B696" s="362">
        <f t="shared" ca="1" si="85"/>
        <v>0</v>
      </c>
      <c r="C696" s="317"/>
      <c r="D696" s="317"/>
      <c r="E696" s="317"/>
      <c r="F696" s="262" t="str">
        <f t="shared" si="86"/>
        <v>EandR1</v>
      </c>
      <c r="G696" s="262" t="str">
        <f t="shared" si="87"/>
        <v>transprk</v>
      </c>
      <c r="H696" s="262" t="str">
        <f t="shared" si="88"/>
        <v>explnsla</v>
      </c>
      <c r="I696" s="262" t="str">
        <f t="shared" si="89"/>
        <v>EandR1-</v>
      </c>
      <c r="J696" s="262" t="str">
        <f t="shared" si="90"/>
        <v>transprk-explnsla</v>
      </c>
      <c r="K696" s="262" t="str">
        <f t="shared" si="91"/>
        <v>transprk-</v>
      </c>
    </row>
    <row r="697" spans="1:11" x14ac:dyDescent="0.35">
      <c r="A697" s="267" t="s">
        <v>3097</v>
      </c>
      <c r="B697" s="362">
        <f t="shared" ca="1" si="85"/>
        <v>0</v>
      </c>
      <c r="C697" s="317"/>
      <c r="D697" s="317"/>
      <c r="E697" s="317"/>
      <c r="F697" s="262" t="str">
        <f t="shared" si="86"/>
        <v>EandR1</v>
      </c>
      <c r="G697" s="262" t="str">
        <f t="shared" si="87"/>
        <v>transpblbus</v>
      </c>
      <c r="H697" s="262" t="str">
        <f t="shared" si="88"/>
        <v>explnsla</v>
      </c>
      <c r="I697" s="262" t="str">
        <f t="shared" si="89"/>
        <v>EandR1-</v>
      </c>
      <c r="J697" s="262" t="str">
        <f t="shared" si="90"/>
        <v>transpblbus-explnsla</v>
      </c>
      <c r="K697" s="262" t="str">
        <f t="shared" si="91"/>
        <v>transpblbus-</v>
      </c>
    </row>
    <row r="698" spans="1:11" x14ac:dyDescent="0.35">
      <c r="A698" s="267" t="s">
        <v>3098</v>
      </c>
      <c r="B698" s="362">
        <f t="shared" ca="1" si="85"/>
        <v>0</v>
      </c>
      <c r="C698" s="317"/>
      <c r="D698" s="317"/>
      <c r="E698" s="317"/>
      <c r="F698" s="262" t="str">
        <f t="shared" si="86"/>
        <v>EandR1</v>
      </c>
      <c r="G698" s="262" t="str">
        <f t="shared" si="87"/>
        <v>transpblrail</v>
      </c>
      <c r="H698" s="262" t="str">
        <f t="shared" si="88"/>
        <v>explnsla</v>
      </c>
      <c r="I698" s="262" t="str">
        <f t="shared" si="89"/>
        <v>EandR1-</v>
      </c>
      <c r="J698" s="262" t="str">
        <f t="shared" si="90"/>
        <v>transpblrail-explnsla</v>
      </c>
      <c r="K698" s="262" t="str">
        <f t="shared" si="91"/>
        <v>transpblrail-</v>
      </c>
    </row>
    <row r="699" spans="1:11" x14ac:dyDescent="0.35">
      <c r="A699" s="267" t="s">
        <v>3099</v>
      </c>
      <c r="B699" s="362">
        <f t="shared" ca="1" si="85"/>
        <v>0</v>
      </c>
      <c r="C699" s="317"/>
      <c r="D699" s="317"/>
      <c r="E699" s="317"/>
      <c r="F699" s="262" t="str">
        <f t="shared" si="86"/>
        <v>EandR1</v>
      </c>
      <c r="G699" s="262" t="str">
        <f t="shared" si="87"/>
        <v>transahtarp</v>
      </c>
      <c r="H699" s="262" t="str">
        <f t="shared" si="88"/>
        <v>explnsla</v>
      </c>
      <c r="I699" s="262" t="str">
        <f t="shared" si="89"/>
        <v>EandR1-</v>
      </c>
      <c r="J699" s="262" t="str">
        <f t="shared" si="90"/>
        <v>transahtarp-explnsla</v>
      </c>
      <c r="K699" s="262" t="str">
        <f t="shared" si="91"/>
        <v>transahtarp-</v>
      </c>
    </row>
    <row r="700" spans="1:11" x14ac:dyDescent="0.35">
      <c r="A700" s="267" t="s">
        <v>3100</v>
      </c>
      <c r="B700" s="362">
        <f t="shared" ca="1" si="85"/>
        <v>0</v>
      </c>
      <c r="C700" s="317"/>
      <c r="D700" s="317"/>
      <c r="E700" s="317"/>
      <c r="F700" s="262" t="str">
        <f t="shared" si="86"/>
        <v>EandR1</v>
      </c>
      <c r="G700" s="262" t="str">
        <f t="shared" si="87"/>
        <v>transahthrbprs</v>
      </c>
      <c r="H700" s="262" t="str">
        <f t="shared" si="88"/>
        <v>explnsla</v>
      </c>
      <c r="I700" s="262" t="str">
        <f t="shared" si="89"/>
        <v>EandR1-</v>
      </c>
      <c r="J700" s="262" t="str">
        <f t="shared" si="90"/>
        <v>transahthrbprs-explnsla</v>
      </c>
      <c r="K700" s="262" t="str">
        <f t="shared" si="91"/>
        <v>transahthrbprs-</v>
      </c>
    </row>
    <row r="701" spans="1:11" x14ac:dyDescent="0.35">
      <c r="A701" s="267" t="s">
        <v>3101</v>
      </c>
      <c r="B701" s="362">
        <f t="shared" ca="1" si="85"/>
        <v>0</v>
      </c>
      <c r="C701" s="317"/>
      <c r="D701" s="317"/>
      <c r="E701" s="317"/>
      <c r="F701" s="262" t="str">
        <f t="shared" si="86"/>
        <v>EandR1</v>
      </c>
      <c r="G701" s="262" t="str">
        <f t="shared" si="87"/>
        <v>transahttll</v>
      </c>
      <c r="H701" s="262" t="str">
        <f t="shared" si="88"/>
        <v>explnsla</v>
      </c>
      <c r="I701" s="262" t="str">
        <f t="shared" si="89"/>
        <v>EandR1-</v>
      </c>
      <c r="J701" s="262" t="str">
        <f t="shared" si="90"/>
        <v>transahttll-explnsla</v>
      </c>
      <c r="K701" s="262" t="str">
        <f t="shared" si="91"/>
        <v>transahttll-</v>
      </c>
    </row>
    <row r="702" spans="1:11" x14ac:dyDescent="0.35">
      <c r="A702" s="267" t="s">
        <v>3102</v>
      </c>
      <c r="B702" s="362">
        <f t="shared" ca="1" si="85"/>
        <v>0</v>
      </c>
      <c r="C702" s="317"/>
      <c r="D702" s="317"/>
      <c r="E702" s="317"/>
      <c r="F702" s="262" t="str">
        <f t="shared" si="86"/>
        <v>EandR1</v>
      </c>
      <c r="G702" s="262" t="str">
        <f t="shared" si="87"/>
        <v>transtot</v>
      </c>
      <c r="H702" s="262" t="str">
        <f t="shared" si="88"/>
        <v>explnsla</v>
      </c>
      <c r="I702" s="262" t="str">
        <f t="shared" si="89"/>
        <v>EandR1-</v>
      </c>
      <c r="J702" s="262" t="str">
        <f t="shared" si="90"/>
        <v>transtot-explnsla</v>
      </c>
      <c r="K702" s="262" t="str">
        <f t="shared" si="91"/>
        <v>transtot-</v>
      </c>
    </row>
    <row r="703" spans="1:11" x14ac:dyDescent="0.35">
      <c r="A703" s="267" t="s">
        <v>3103</v>
      </c>
      <c r="B703" s="362">
        <f t="shared" ca="1" si="85"/>
        <v>0</v>
      </c>
      <c r="C703" s="317"/>
      <c r="D703" s="317"/>
      <c r="E703" s="317"/>
      <c r="F703" s="262" t="str">
        <f t="shared" si="86"/>
        <v>EandR1</v>
      </c>
      <c r="G703" s="262" t="str">
        <f t="shared" si="87"/>
        <v>sctot</v>
      </c>
      <c r="H703" s="262" t="str">
        <f t="shared" si="88"/>
        <v>explnsla</v>
      </c>
      <c r="I703" s="262" t="str">
        <f t="shared" si="89"/>
        <v>EandR1-</v>
      </c>
      <c r="J703" s="262" t="str">
        <f t="shared" si="90"/>
        <v>sctot-explnsla</v>
      </c>
      <c r="K703" s="262" t="str">
        <f t="shared" si="91"/>
        <v>sctot-</v>
      </c>
    </row>
    <row r="704" spans="1:11" x14ac:dyDescent="0.35">
      <c r="A704" s="267" t="s">
        <v>3104</v>
      </c>
      <c r="B704" s="362">
        <f t="shared" ca="1" si="85"/>
        <v>0</v>
      </c>
      <c r="C704" s="317"/>
      <c r="D704" s="317"/>
      <c r="E704" s="317"/>
      <c r="F704" s="262" t="str">
        <f t="shared" si="86"/>
        <v>EandR1</v>
      </c>
      <c r="G704" s="262" t="str">
        <f t="shared" si="87"/>
        <v>phtot</v>
      </c>
      <c r="H704" s="262" t="str">
        <f t="shared" si="88"/>
        <v>explnsla</v>
      </c>
      <c r="I704" s="262" t="str">
        <f t="shared" si="89"/>
        <v>EandR1-</v>
      </c>
      <c r="J704" s="262" t="str">
        <f t="shared" si="90"/>
        <v>phtot-explnsla</v>
      </c>
      <c r="K704" s="262" t="str">
        <f t="shared" si="91"/>
        <v>phtot-</v>
      </c>
    </row>
    <row r="705" spans="1:11" x14ac:dyDescent="0.35">
      <c r="A705" s="267" t="s">
        <v>3105</v>
      </c>
      <c r="B705" s="362">
        <f t="shared" ca="1" si="85"/>
        <v>0</v>
      </c>
      <c r="C705" s="317"/>
      <c r="D705" s="317"/>
      <c r="E705" s="317"/>
      <c r="F705" s="262" t="str">
        <f t="shared" si="86"/>
        <v>EandR1</v>
      </c>
      <c r="G705" s="262" t="str">
        <f t="shared" si="87"/>
        <v>houshratot</v>
      </c>
      <c r="H705" s="262" t="str">
        <f t="shared" si="88"/>
        <v>explnsla</v>
      </c>
      <c r="I705" s="262" t="str">
        <f t="shared" si="89"/>
        <v>EandR1-</v>
      </c>
      <c r="J705" s="262" t="str">
        <f t="shared" si="90"/>
        <v>houshratot-explnsla</v>
      </c>
      <c r="K705" s="262" t="str">
        <f t="shared" si="91"/>
        <v>houshratot-</v>
      </c>
    </row>
    <row r="706" spans="1:11" x14ac:dyDescent="0.35">
      <c r="A706" s="267" t="s">
        <v>3106</v>
      </c>
      <c r="B706" s="362">
        <f t="shared" ca="1" si="85"/>
        <v>0</v>
      </c>
      <c r="C706" s="317"/>
      <c r="D706" s="317"/>
      <c r="E706" s="317"/>
      <c r="F706" s="262" t="str">
        <f t="shared" si="86"/>
        <v>EandR1</v>
      </c>
      <c r="G706" s="262" t="str">
        <f t="shared" si="87"/>
        <v>housgfcftot</v>
      </c>
      <c r="H706" s="262" t="str">
        <f t="shared" si="88"/>
        <v>explnsla</v>
      </c>
      <c r="I706" s="262" t="str">
        <f t="shared" si="89"/>
        <v>EandR1-</v>
      </c>
      <c r="J706" s="262" t="str">
        <f t="shared" si="90"/>
        <v>housgfcftot-explnsla</v>
      </c>
      <c r="K706" s="262" t="str">
        <f t="shared" si="91"/>
        <v>housgfcftot-</v>
      </c>
    </row>
    <row r="707" spans="1:11" x14ac:dyDescent="0.35">
      <c r="A707" s="267" t="s">
        <v>3107</v>
      </c>
      <c r="B707" s="362">
        <f t="shared" ca="1" si="85"/>
        <v>0</v>
      </c>
      <c r="C707" s="317"/>
      <c r="D707" s="317"/>
      <c r="E707" s="317"/>
      <c r="F707" s="262" t="str">
        <f t="shared" si="86"/>
        <v>EandR1</v>
      </c>
      <c r="G707" s="262" t="str">
        <f t="shared" si="87"/>
        <v>houstot</v>
      </c>
      <c r="H707" s="262" t="str">
        <f t="shared" si="88"/>
        <v>explnsla</v>
      </c>
      <c r="I707" s="262" t="str">
        <f t="shared" si="89"/>
        <v>EandR1-</v>
      </c>
      <c r="J707" s="262" t="str">
        <f t="shared" si="90"/>
        <v>houstot-explnsla</v>
      </c>
      <c r="K707" s="262" t="str">
        <f t="shared" si="91"/>
        <v>houstot-</v>
      </c>
    </row>
    <row r="708" spans="1:11" x14ac:dyDescent="0.35">
      <c r="A708" s="267" t="s">
        <v>3108</v>
      </c>
      <c r="B708" s="362">
        <f t="shared" ca="1" si="85"/>
        <v>0</v>
      </c>
      <c r="C708" s="317"/>
      <c r="D708" s="317"/>
      <c r="E708" s="317"/>
      <c r="F708" s="262" t="str">
        <f t="shared" si="86"/>
        <v>EandR1</v>
      </c>
      <c r="G708" s="262" t="str">
        <f t="shared" si="87"/>
        <v>culhrt</v>
      </c>
      <c r="H708" s="262" t="str">
        <f t="shared" si="88"/>
        <v>explnsla</v>
      </c>
      <c r="I708" s="262" t="str">
        <f t="shared" si="89"/>
        <v>EandR1-</v>
      </c>
      <c r="J708" s="262" t="str">
        <f t="shared" si="90"/>
        <v>culhrt-explnsla</v>
      </c>
      <c r="K708" s="262" t="str">
        <f t="shared" si="91"/>
        <v>culhrt-</v>
      </c>
    </row>
    <row r="709" spans="1:11" x14ac:dyDescent="0.35">
      <c r="A709" s="267" t="s">
        <v>3109</v>
      </c>
      <c r="B709" s="362">
        <f t="shared" ca="1" si="85"/>
        <v>0</v>
      </c>
      <c r="C709" s="317"/>
      <c r="D709" s="317"/>
      <c r="E709" s="317"/>
      <c r="F709" s="262" t="str">
        <f t="shared" si="86"/>
        <v>EandR1</v>
      </c>
      <c r="G709" s="262" t="str">
        <f t="shared" si="87"/>
        <v>culspr</v>
      </c>
      <c r="H709" s="262" t="str">
        <f t="shared" si="88"/>
        <v>explnsla</v>
      </c>
      <c r="I709" s="262" t="str">
        <f t="shared" si="89"/>
        <v>EandR1-</v>
      </c>
      <c r="J709" s="262" t="str">
        <f t="shared" si="90"/>
        <v>culspr-explnsla</v>
      </c>
      <c r="K709" s="262" t="str">
        <f t="shared" si="91"/>
        <v>culspr-</v>
      </c>
    </row>
    <row r="710" spans="1:11" x14ac:dyDescent="0.35">
      <c r="A710" s="267" t="s">
        <v>3110</v>
      </c>
      <c r="B710" s="362">
        <f t="shared" ca="1" si="85"/>
        <v>0</v>
      </c>
      <c r="C710" s="317"/>
      <c r="D710" s="317"/>
      <c r="E710" s="317"/>
      <c r="F710" s="262" t="str">
        <f t="shared" si="86"/>
        <v>EandR1</v>
      </c>
      <c r="G710" s="262" t="str">
        <f t="shared" si="87"/>
        <v>culopn</v>
      </c>
      <c r="H710" s="262" t="str">
        <f t="shared" si="88"/>
        <v>explnsla</v>
      </c>
      <c r="I710" s="262" t="str">
        <f t="shared" si="89"/>
        <v>EandR1-</v>
      </c>
      <c r="J710" s="262" t="str">
        <f t="shared" si="90"/>
        <v>culopn-explnsla</v>
      </c>
      <c r="K710" s="262" t="str">
        <f t="shared" si="91"/>
        <v>culopn-</v>
      </c>
    </row>
    <row r="711" spans="1:11" x14ac:dyDescent="0.35">
      <c r="A711" s="267" t="s">
        <v>3111</v>
      </c>
      <c r="B711" s="362">
        <f t="shared" ca="1" si="85"/>
        <v>0</v>
      </c>
      <c r="C711" s="317"/>
      <c r="D711" s="317"/>
      <c r="E711" s="317"/>
      <c r="F711" s="262" t="str">
        <f t="shared" si="86"/>
        <v>EandR1</v>
      </c>
      <c r="G711" s="262" t="str">
        <f t="shared" si="87"/>
        <v>cultrs</v>
      </c>
      <c r="H711" s="262" t="str">
        <f t="shared" si="88"/>
        <v>explnsla</v>
      </c>
      <c r="I711" s="262" t="str">
        <f t="shared" si="89"/>
        <v>EandR1-</v>
      </c>
      <c r="J711" s="262" t="str">
        <f t="shared" si="90"/>
        <v>cultrs-explnsla</v>
      </c>
      <c r="K711" s="262" t="str">
        <f t="shared" si="91"/>
        <v>cultrs-</v>
      </c>
    </row>
    <row r="712" spans="1:11" x14ac:dyDescent="0.35">
      <c r="A712" s="267" t="s">
        <v>3112</v>
      </c>
      <c r="B712" s="362">
        <f t="shared" ca="1" si="85"/>
        <v>0</v>
      </c>
      <c r="C712" s="317"/>
      <c r="D712" s="317"/>
      <c r="E712" s="317"/>
      <c r="F712" s="262" t="str">
        <f t="shared" si="86"/>
        <v>EandR1</v>
      </c>
      <c r="G712" s="262" t="str">
        <f t="shared" si="87"/>
        <v>cullib</v>
      </c>
      <c r="H712" s="262" t="str">
        <f t="shared" si="88"/>
        <v>explnsla</v>
      </c>
      <c r="I712" s="262" t="str">
        <f t="shared" si="89"/>
        <v>EandR1-</v>
      </c>
      <c r="J712" s="262" t="str">
        <f t="shared" si="90"/>
        <v>cullib-explnsla</v>
      </c>
      <c r="K712" s="262" t="str">
        <f t="shared" si="91"/>
        <v>cullib-</v>
      </c>
    </row>
    <row r="713" spans="1:11" x14ac:dyDescent="0.35">
      <c r="A713" s="267" t="s">
        <v>3113</v>
      </c>
      <c r="B713" s="362">
        <f t="shared" ca="1" si="85"/>
        <v>0</v>
      </c>
      <c r="C713" s="317"/>
      <c r="D713" s="317"/>
      <c r="E713" s="317"/>
      <c r="F713" s="262" t="str">
        <f t="shared" si="86"/>
        <v>EandR1</v>
      </c>
      <c r="G713" s="262" t="str">
        <f t="shared" si="87"/>
        <v>cultot</v>
      </c>
      <c r="H713" s="262" t="str">
        <f t="shared" si="88"/>
        <v>explnsla</v>
      </c>
      <c r="I713" s="262" t="str">
        <f t="shared" si="89"/>
        <v>EandR1-</v>
      </c>
      <c r="J713" s="262" t="str">
        <f t="shared" si="90"/>
        <v>cultot-explnsla</v>
      </c>
      <c r="K713" s="262" t="str">
        <f t="shared" si="91"/>
        <v>cultot-</v>
      </c>
    </row>
    <row r="714" spans="1:11" x14ac:dyDescent="0.35">
      <c r="A714" s="267" t="s">
        <v>3114</v>
      </c>
      <c r="B714" s="362">
        <f t="shared" ca="1" si="85"/>
        <v>0</v>
      </c>
      <c r="C714" s="317"/>
      <c r="D714" s="317"/>
      <c r="E714" s="317"/>
      <c r="F714" s="262" t="str">
        <f t="shared" si="86"/>
        <v>EandR1</v>
      </c>
      <c r="G714" s="262" t="str">
        <f t="shared" si="87"/>
        <v>envcmt</v>
      </c>
      <c r="H714" s="262" t="str">
        <f t="shared" si="88"/>
        <v>explnsla</v>
      </c>
      <c r="I714" s="262" t="str">
        <f t="shared" si="89"/>
        <v>EandR1-</v>
      </c>
      <c r="J714" s="262" t="str">
        <f t="shared" si="90"/>
        <v>envcmt-explnsla</v>
      </c>
      <c r="K714" s="262" t="str">
        <f t="shared" si="91"/>
        <v>envcmt-</v>
      </c>
    </row>
    <row r="715" spans="1:11" x14ac:dyDescent="0.35">
      <c r="A715" s="267" t="s">
        <v>3115</v>
      </c>
      <c r="B715" s="362">
        <f t="shared" ca="1" si="85"/>
        <v>0</v>
      </c>
      <c r="C715" s="317"/>
      <c r="D715" s="317"/>
      <c r="E715" s="317"/>
      <c r="F715" s="262" t="str">
        <f t="shared" si="86"/>
        <v>EandR1</v>
      </c>
      <c r="G715" s="262" t="str">
        <f t="shared" si="87"/>
        <v>envcst</v>
      </c>
      <c r="H715" s="262" t="str">
        <f t="shared" si="88"/>
        <v>explnsla</v>
      </c>
      <c r="I715" s="262" t="str">
        <f t="shared" si="89"/>
        <v>EandR1-</v>
      </c>
      <c r="J715" s="262" t="str">
        <f t="shared" si="90"/>
        <v>envcst-explnsla</v>
      </c>
      <c r="K715" s="262" t="str">
        <f t="shared" si="91"/>
        <v>envcst-</v>
      </c>
    </row>
    <row r="716" spans="1:11" x14ac:dyDescent="0.35">
      <c r="A716" s="267" t="s">
        <v>3116</v>
      </c>
      <c r="B716" s="362">
        <f t="shared" ca="1" si="85"/>
        <v>0</v>
      </c>
      <c r="C716" s="317"/>
      <c r="D716" s="317"/>
      <c r="E716" s="317"/>
      <c r="F716" s="262" t="str">
        <f t="shared" si="86"/>
        <v>EandR1</v>
      </c>
      <c r="G716" s="262" t="str">
        <f t="shared" si="87"/>
        <v>envcmm</v>
      </c>
      <c r="H716" s="262" t="str">
        <f t="shared" si="88"/>
        <v>explnsla</v>
      </c>
      <c r="I716" s="262" t="str">
        <f t="shared" si="89"/>
        <v>EandR1-</v>
      </c>
      <c r="J716" s="262" t="str">
        <f t="shared" si="90"/>
        <v>envcmm-explnsla</v>
      </c>
      <c r="K716" s="262" t="str">
        <f t="shared" si="91"/>
        <v>envcmm-</v>
      </c>
    </row>
    <row r="717" spans="1:11" x14ac:dyDescent="0.35">
      <c r="A717" s="267" t="s">
        <v>3117</v>
      </c>
      <c r="B717" s="362">
        <f t="shared" ca="1" si="85"/>
        <v>0</v>
      </c>
      <c r="C717" s="317"/>
      <c r="D717" s="317"/>
      <c r="E717" s="317"/>
      <c r="F717" s="262" t="str">
        <f t="shared" si="86"/>
        <v>EandR1</v>
      </c>
      <c r="G717" s="262" t="str">
        <f t="shared" si="87"/>
        <v>envflddrn</v>
      </c>
      <c r="H717" s="262" t="str">
        <f t="shared" si="88"/>
        <v>explnsla</v>
      </c>
      <c r="I717" s="262" t="str">
        <f t="shared" si="89"/>
        <v>EandR1-</v>
      </c>
      <c r="J717" s="262" t="str">
        <f t="shared" si="90"/>
        <v>envflddrn-explnsla</v>
      </c>
      <c r="K717" s="262" t="str">
        <f t="shared" si="91"/>
        <v>envflddrn-</v>
      </c>
    </row>
    <row r="718" spans="1:11" x14ac:dyDescent="0.35">
      <c r="A718" s="267" t="s">
        <v>3118</v>
      </c>
      <c r="B718" s="362">
        <f t="shared" ca="1" si="85"/>
        <v>0</v>
      </c>
      <c r="C718" s="317"/>
      <c r="D718" s="317"/>
      <c r="E718" s="317"/>
      <c r="F718" s="262" t="str">
        <f t="shared" si="86"/>
        <v>EandR1</v>
      </c>
      <c r="G718" s="262" t="str">
        <f t="shared" si="87"/>
        <v>envagr</v>
      </c>
      <c r="H718" s="262" t="str">
        <f t="shared" si="88"/>
        <v>explnsla</v>
      </c>
      <c r="I718" s="262" t="str">
        <f t="shared" si="89"/>
        <v>EandR1-</v>
      </c>
      <c r="J718" s="262" t="str">
        <f t="shared" si="90"/>
        <v>envagr-explnsla</v>
      </c>
      <c r="K718" s="262" t="str">
        <f t="shared" si="91"/>
        <v>envagr-</v>
      </c>
    </row>
    <row r="719" spans="1:11" x14ac:dyDescent="0.35">
      <c r="A719" s="267" t="s">
        <v>3119</v>
      </c>
      <c r="B719" s="362">
        <f t="shared" ca="1" si="85"/>
        <v>0</v>
      </c>
      <c r="C719" s="317"/>
      <c r="D719" s="317"/>
      <c r="E719" s="317"/>
      <c r="F719" s="262" t="str">
        <f t="shared" si="86"/>
        <v>EandR1</v>
      </c>
      <c r="G719" s="262" t="str">
        <f t="shared" si="87"/>
        <v>envrglenv</v>
      </c>
      <c r="H719" s="262" t="str">
        <f t="shared" si="88"/>
        <v>explnsla</v>
      </c>
      <c r="I719" s="262" t="str">
        <f t="shared" si="89"/>
        <v>EandR1-</v>
      </c>
      <c r="J719" s="262" t="str">
        <f t="shared" si="90"/>
        <v>envrglenv-explnsla</v>
      </c>
      <c r="K719" s="262" t="str">
        <f t="shared" si="91"/>
        <v>envrglenv-</v>
      </c>
    </row>
    <row r="720" spans="1:11" x14ac:dyDescent="0.35">
      <c r="A720" s="267" t="s">
        <v>3120</v>
      </c>
      <c r="B720" s="362">
        <f t="shared" ca="1" si="85"/>
        <v>0</v>
      </c>
      <c r="C720" s="317"/>
      <c r="D720" s="317"/>
      <c r="E720" s="317"/>
      <c r="F720" s="262" t="str">
        <f t="shared" si="86"/>
        <v>EandR1</v>
      </c>
      <c r="G720" s="262" t="str">
        <f t="shared" si="87"/>
        <v>envrgltrd</v>
      </c>
      <c r="H720" s="262" t="str">
        <f t="shared" si="88"/>
        <v>explnsla</v>
      </c>
      <c r="I720" s="262" t="str">
        <f t="shared" si="89"/>
        <v>EandR1-</v>
      </c>
      <c r="J720" s="262" t="str">
        <f t="shared" si="90"/>
        <v>envrgltrd-explnsla</v>
      </c>
      <c r="K720" s="262" t="str">
        <f t="shared" si="91"/>
        <v>envrgltrd-</v>
      </c>
    </row>
    <row r="721" spans="1:11" x14ac:dyDescent="0.35">
      <c r="A721" s="267" t="s">
        <v>3121</v>
      </c>
      <c r="B721" s="362">
        <f t="shared" ca="1" si="85"/>
        <v>0</v>
      </c>
      <c r="C721" s="317"/>
      <c r="D721" s="317"/>
      <c r="E721" s="317"/>
      <c r="F721" s="262" t="str">
        <f t="shared" si="86"/>
        <v>EandR1</v>
      </c>
      <c r="G721" s="262" t="str">
        <f t="shared" si="87"/>
        <v>envstr</v>
      </c>
      <c r="H721" s="262" t="str">
        <f t="shared" si="88"/>
        <v>explnsla</v>
      </c>
      <c r="I721" s="262" t="str">
        <f t="shared" si="89"/>
        <v>EandR1-</v>
      </c>
      <c r="J721" s="262" t="str">
        <f t="shared" si="90"/>
        <v>envstr-explnsla</v>
      </c>
      <c r="K721" s="262" t="str">
        <f t="shared" si="91"/>
        <v>envstr-</v>
      </c>
    </row>
    <row r="722" spans="1:11" x14ac:dyDescent="0.35">
      <c r="A722" s="267" t="s">
        <v>3122</v>
      </c>
      <c r="B722" s="362">
        <f t="shared" ca="1" si="85"/>
        <v>0</v>
      </c>
      <c r="C722" s="317"/>
      <c r="D722" s="317"/>
      <c r="E722" s="317"/>
      <c r="F722" s="262" t="str">
        <f t="shared" si="86"/>
        <v>EandR1</v>
      </c>
      <c r="G722" s="262" t="str">
        <f t="shared" si="87"/>
        <v>envcll</v>
      </c>
      <c r="H722" s="262" t="str">
        <f t="shared" si="88"/>
        <v>explnsla</v>
      </c>
      <c r="I722" s="262" t="str">
        <f t="shared" si="89"/>
        <v>EandR1-</v>
      </c>
      <c r="J722" s="262" t="str">
        <f t="shared" si="90"/>
        <v>envcll-explnsla</v>
      </c>
      <c r="K722" s="262" t="str">
        <f t="shared" si="91"/>
        <v>envcll-</v>
      </c>
    </row>
    <row r="723" spans="1:11" x14ac:dyDescent="0.35">
      <c r="A723" s="267" t="s">
        <v>3123</v>
      </c>
      <c r="B723" s="362">
        <f t="shared" ca="1" si="85"/>
        <v>0</v>
      </c>
      <c r="C723" s="317"/>
      <c r="D723" s="317"/>
      <c r="E723" s="317"/>
      <c r="F723" s="262" t="str">
        <f t="shared" si="86"/>
        <v>EandR1</v>
      </c>
      <c r="G723" s="262" t="str">
        <f t="shared" si="87"/>
        <v>envdsp</v>
      </c>
      <c r="H723" s="262" t="str">
        <f t="shared" si="88"/>
        <v>explnsla</v>
      </c>
      <c r="I723" s="262" t="str">
        <f t="shared" si="89"/>
        <v>EandR1-</v>
      </c>
      <c r="J723" s="262" t="str">
        <f t="shared" si="90"/>
        <v>envdsp-explnsla</v>
      </c>
      <c r="K723" s="262" t="str">
        <f t="shared" si="91"/>
        <v>envdsp-</v>
      </c>
    </row>
    <row r="724" spans="1:11" x14ac:dyDescent="0.35">
      <c r="A724" s="267" t="s">
        <v>3124</v>
      </c>
      <c r="B724" s="362">
        <f t="shared" ca="1" si="85"/>
        <v>0</v>
      </c>
      <c r="C724" s="317"/>
      <c r="D724" s="317"/>
      <c r="E724" s="317"/>
      <c r="F724" s="262" t="str">
        <f t="shared" si="86"/>
        <v>EandR1</v>
      </c>
      <c r="G724" s="262" t="str">
        <f t="shared" si="87"/>
        <v>envtrd</v>
      </c>
      <c r="H724" s="262" t="str">
        <f t="shared" si="88"/>
        <v>explnsla</v>
      </c>
      <c r="I724" s="262" t="str">
        <f t="shared" si="89"/>
        <v>EandR1-</v>
      </c>
      <c r="J724" s="262" t="str">
        <f t="shared" si="90"/>
        <v>envtrd-explnsla</v>
      </c>
      <c r="K724" s="262" t="str">
        <f t="shared" si="91"/>
        <v>envtrd-</v>
      </c>
    </row>
    <row r="725" spans="1:11" x14ac:dyDescent="0.35">
      <c r="A725" s="267" t="s">
        <v>3125</v>
      </c>
      <c r="B725" s="362">
        <f t="shared" ca="1" si="85"/>
        <v>0</v>
      </c>
      <c r="C725" s="317"/>
      <c r="D725" s="317"/>
      <c r="E725" s="317"/>
      <c r="F725" s="262" t="str">
        <f t="shared" si="86"/>
        <v>EandR1</v>
      </c>
      <c r="G725" s="262" t="str">
        <f t="shared" si="87"/>
        <v>envrcy</v>
      </c>
      <c r="H725" s="262" t="str">
        <f t="shared" si="88"/>
        <v>explnsla</v>
      </c>
      <c r="I725" s="262" t="str">
        <f t="shared" si="89"/>
        <v>EandR1-</v>
      </c>
      <c r="J725" s="262" t="str">
        <f t="shared" si="90"/>
        <v>envrcy-explnsla</v>
      </c>
      <c r="K725" s="262" t="str">
        <f t="shared" si="91"/>
        <v>envrcy-</v>
      </c>
    </row>
    <row r="726" spans="1:11" x14ac:dyDescent="0.35">
      <c r="A726" s="267" t="s">
        <v>3126</v>
      </c>
      <c r="B726" s="362">
        <f t="shared" ca="1" si="85"/>
        <v>0</v>
      </c>
      <c r="C726" s="317"/>
      <c r="D726" s="317"/>
      <c r="E726" s="317"/>
      <c r="F726" s="262" t="str">
        <f t="shared" si="86"/>
        <v>EandR1</v>
      </c>
      <c r="G726" s="262" t="str">
        <f t="shared" si="87"/>
        <v>envmin</v>
      </c>
      <c r="H726" s="262" t="str">
        <f t="shared" si="88"/>
        <v>explnsla</v>
      </c>
      <c r="I726" s="262" t="str">
        <f t="shared" si="89"/>
        <v>EandR1-</v>
      </c>
      <c r="J726" s="262" t="str">
        <f t="shared" si="90"/>
        <v>envmin-explnsla</v>
      </c>
      <c r="K726" s="262" t="str">
        <f t="shared" si="91"/>
        <v>envmin-</v>
      </c>
    </row>
    <row r="727" spans="1:11" x14ac:dyDescent="0.35">
      <c r="A727" s="267" t="s">
        <v>3127</v>
      </c>
      <c r="B727" s="362">
        <f t="shared" ca="1" si="85"/>
        <v>0</v>
      </c>
      <c r="C727" s="317"/>
      <c r="D727" s="317"/>
      <c r="E727" s="317"/>
      <c r="F727" s="262" t="str">
        <f t="shared" si="86"/>
        <v>EandR1</v>
      </c>
      <c r="G727" s="262" t="str">
        <f t="shared" si="87"/>
        <v>envclm</v>
      </c>
      <c r="H727" s="262" t="str">
        <f t="shared" si="88"/>
        <v>explnsla</v>
      </c>
      <c r="I727" s="262" t="str">
        <f t="shared" si="89"/>
        <v>EandR1-</v>
      </c>
      <c r="J727" s="262" t="str">
        <f t="shared" si="90"/>
        <v>envclm-explnsla</v>
      </c>
      <c r="K727" s="262" t="str">
        <f t="shared" si="91"/>
        <v>envclm-</v>
      </c>
    </row>
    <row r="728" spans="1:11" x14ac:dyDescent="0.35">
      <c r="A728" s="267" t="s">
        <v>3128</v>
      </c>
      <c r="B728" s="362">
        <f t="shared" ca="1" si="85"/>
        <v>0</v>
      </c>
      <c r="C728" s="317"/>
      <c r="D728" s="317"/>
      <c r="E728" s="317"/>
      <c r="F728" s="262" t="str">
        <f t="shared" si="86"/>
        <v>EandR1</v>
      </c>
      <c r="G728" s="262" t="str">
        <f t="shared" si="87"/>
        <v>envtot</v>
      </c>
      <c r="H728" s="262" t="str">
        <f t="shared" si="88"/>
        <v>explnsla</v>
      </c>
      <c r="I728" s="262" t="str">
        <f t="shared" si="89"/>
        <v>EandR1-</v>
      </c>
      <c r="J728" s="262" t="str">
        <f t="shared" si="90"/>
        <v>envtot-explnsla</v>
      </c>
      <c r="K728" s="262" t="str">
        <f t="shared" si="91"/>
        <v>envtot-</v>
      </c>
    </row>
    <row r="729" spans="1:11" x14ac:dyDescent="0.35">
      <c r="A729" s="267" t="s">
        <v>3129</v>
      </c>
      <c r="B729" s="362">
        <f t="shared" ca="1" si="85"/>
        <v>0</v>
      </c>
      <c r="C729" s="317"/>
      <c r="D729" s="317"/>
      <c r="E729" s="317"/>
      <c r="F729" s="262" t="str">
        <f t="shared" si="86"/>
        <v>EandR1</v>
      </c>
      <c r="G729" s="262" t="str">
        <f t="shared" si="87"/>
        <v>plantot</v>
      </c>
      <c r="H729" s="262" t="str">
        <f t="shared" si="88"/>
        <v>explnsla</v>
      </c>
      <c r="I729" s="262" t="str">
        <f t="shared" si="89"/>
        <v>EandR1-</v>
      </c>
      <c r="J729" s="262" t="str">
        <f t="shared" si="90"/>
        <v>plantot-explnsla</v>
      </c>
      <c r="K729" s="262" t="str">
        <f t="shared" si="91"/>
        <v>plantot-</v>
      </c>
    </row>
    <row r="730" spans="1:11" x14ac:dyDescent="0.35">
      <c r="A730" s="267" t="s">
        <v>3130</v>
      </c>
      <c r="B730" s="362">
        <f t="shared" ca="1" si="85"/>
        <v>0</v>
      </c>
      <c r="C730" s="317"/>
      <c r="D730" s="317"/>
      <c r="E730" s="317"/>
      <c r="F730" s="262" t="str">
        <f t="shared" si="86"/>
        <v>EandR1</v>
      </c>
      <c r="G730" s="262" t="str">
        <f t="shared" si="87"/>
        <v>digtot</v>
      </c>
      <c r="H730" s="262" t="str">
        <f t="shared" si="88"/>
        <v>explnsla</v>
      </c>
      <c r="I730" s="262" t="str">
        <f t="shared" si="89"/>
        <v>EandR1-</v>
      </c>
      <c r="J730" s="262" t="str">
        <f t="shared" si="90"/>
        <v>digtot-explnsla</v>
      </c>
      <c r="K730" s="262" t="str">
        <f t="shared" si="91"/>
        <v>digtot-</v>
      </c>
    </row>
    <row r="731" spans="1:11" x14ac:dyDescent="0.35">
      <c r="A731" s="267" t="s">
        <v>3131</v>
      </c>
      <c r="B731" s="362">
        <f t="shared" ca="1" si="85"/>
        <v>0</v>
      </c>
      <c r="C731" s="317"/>
      <c r="D731" s="317"/>
      <c r="E731" s="317"/>
      <c r="F731" s="262" t="str">
        <f t="shared" si="86"/>
        <v>EandR1</v>
      </c>
      <c r="G731" s="262" t="str">
        <f t="shared" si="87"/>
        <v>poltot</v>
      </c>
      <c r="H731" s="262" t="str">
        <f t="shared" si="88"/>
        <v>explnsla</v>
      </c>
      <c r="I731" s="262" t="str">
        <f t="shared" si="89"/>
        <v>EandR1-</v>
      </c>
      <c r="J731" s="262" t="str">
        <f t="shared" si="90"/>
        <v>poltot-explnsla</v>
      </c>
      <c r="K731" s="262" t="str">
        <f t="shared" si="91"/>
        <v>poltot-</v>
      </c>
    </row>
    <row r="732" spans="1:11" x14ac:dyDescent="0.35">
      <c r="A732" s="267" t="s">
        <v>3132</v>
      </c>
      <c r="B732" s="362">
        <f t="shared" ca="1" si="85"/>
        <v>0</v>
      </c>
      <c r="C732" s="317"/>
      <c r="D732" s="317"/>
      <c r="E732" s="317"/>
      <c r="F732" s="262" t="str">
        <f t="shared" si="86"/>
        <v>EandR1</v>
      </c>
      <c r="G732" s="262" t="str">
        <f t="shared" si="87"/>
        <v>frstot</v>
      </c>
      <c r="H732" s="262" t="str">
        <f t="shared" si="88"/>
        <v>explnsla</v>
      </c>
      <c r="I732" s="262" t="str">
        <f t="shared" si="89"/>
        <v>EandR1-</v>
      </c>
      <c r="J732" s="262" t="str">
        <f t="shared" si="90"/>
        <v>frstot-explnsla</v>
      </c>
      <c r="K732" s="262" t="str">
        <f t="shared" si="91"/>
        <v>frstot-</v>
      </c>
    </row>
    <row r="733" spans="1:11" x14ac:dyDescent="0.35">
      <c r="A733" s="267" t="s">
        <v>3133</v>
      </c>
      <c r="B733" s="362">
        <f t="shared" ca="1" si="85"/>
        <v>0</v>
      </c>
      <c r="C733" s="317"/>
      <c r="D733" s="317"/>
      <c r="E733" s="317"/>
      <c r="F733" s="262" t="str">
        <f t="shared" si="86"/>
        <v>EandR1</v>
      </c>
      <c r="G733" s="262" t="str">
        <f t="shared" si="87"/>
        <v>centot</v>
      </c>
      <c r="H733" s="262" t="str">
        <f t="shared" si="88"/>
        <v>explnsla</v>
      </c>
      <c r="I733" s="262" t="str">
        <f t="shared" si="89"/>
        <v>EandR1-</v>
      </c>
      <c r="J733" s="262" t="str">
        <f t="shared" si="90"/>
        <v>centot-explnsla</v>
      </c>
      <c r="K733" s="262" t="str">
        <f t="shared" si="91"/>
        <v>centot-</v>
      </c>
    </row>
    <row r="734" spans="1:11" x14ac:dyDescent="0.35">
      <c r="A734" s="267" t="s">
        <v>3134</v>
      </c>
      <c r="B734" s="362">
        <f t="shared" ca="1" si="85"/>
        <v>0</v>
      </c>
      <c r="C734" s="317"/>
      <c r="D734" s="317"/>
      <c r="E734" s="317"/>
      <c r="F734" s="262" t="str">
        <f t="shared" si="86"/>
        <v>EandR1</v>
      </c>
      <c r="G734" s="262" t="str">
        <f t="shared" si="87"/>
        <v>tradcomhous</v>
      </c>
      <c r="H734" s="262" t="str">
        <f t="shared" si="88"/>
        <v>explnsla</v>
      </c>
      <c r="I734" s="262" t="str">
        <f t="shared" si="89"/>
        <v>EandR1-</v>
      </c>
      <c r="J734" s="262" t="str">
        <f t="shared" si="90"/>
        <v>tradcomhous-explnsla</v>
      </c>
      <c r="K734" s="262" t="str">
        <f t="shared" si="91"/>
        <v>tradcomhous-</v>
      </c>
    </row>
    <row r="735" spans="1:11" x14ac:dyDescent="0.35">
      <c r="A735" s="267" t="s">
        <v>3135</v>
      </c>
      <c r="B735" s="362">
        <f t="shared" ca="1" si="85"/>
        <v>0</v>
      </c>
      <c r="C735" s="317"/>
      <c r="D735" s="317"/>
      <c r="E735" s="317"/>
      <c r="F735" s="262" t="str">
        <f t="shared" si="86"/>
        <v>EandR1</v>
      </c>
      <c r="G735" s="262" t="str">
        <f t="shared" si="87"/>
        <v>tradcomreal</v>
      </c>
      <c r="H735" s="262" t="str">
        <f t="shared" si="88"/>
        <v>explnsla</v>
      </c>
      <c r="I735" s="262" t="str">
        <f t="shared" si="89"/>
        <v>EandR1-</v>
      </c>
      <c r="J735" s="262" t="str">
        <f t="shared" si="90"/>
        <v>tradcomreal-explnsla</v>
      </c>
      <c r="K735" s="262" t="str">
        <f t="shared" si="91"/>
        <v>tradcomreal-</v>
      </c>
    </row>
    <row r="736" spans="1:11" x14ac:dyDescent="0.35">
      <c r="A736" s="267" t="s">
        <v>3136</v>
      </c>
      <c r="B736" s="362">
        <f t="shared" ca="1" si="85"/>
        <v>0</v>
      </c>
      <c r="C736" s="317"/>
      <c r="D736" s="317"/>
      <c r="E736" s="317"/>
      <c r="F736" s="262" t="str">
        <f t="shared" si="86"/>
        <v>EandR1</v>
      </c>
      <c r="G736" s="262" t="str">
        <f t="shared" si="87"/>
        <v>tradcomfin</v>
      </c>
      <c r="H736" s="262" t="str">
        <f t="shared" si="88"/>
        <v>explnsla</v>
      </c>
      <c r="I736" s="262" t="str">
        <f t="shared" si="89"/>
        <v>EandR1-</v>
      </c>
      <c r="J736" s="262" t="str">
        <f t="shared" si="90"/>
        <v>tradcomfin-explnsla</v>
      </c>
      <c r="K736" s="262" t="str">
        <f t="shared" si="91"/>
        <v>tradcomfin-</v>
      </c>
    </row>
    <row r="737" spans="1:11" x14ac:dyDescent="0.35">
      <c r="A737" s="267" t="s">
        <v>3137</v>
      </c>
      <c r="B737" s="362">
        <f t="shared" ca="1" si="85"/>
        <v>0</v>
      </c>
      <c r="C737" s="317"/>
      <c r="D737" s="317"/>
      <c r="E737" s="317"/>
      <c r="F737" s="262" t="str">
        <f t="shared" si="86"/>
        <v>EandR1</v>
      </c>
      <c r="G737" s="262" t="str">
        <f t="shared" si="87"/>
        <v>tradcomenr</v>
      </c>
      <c r="H737" s="262" t="str">
        <f t="shared" si="88"/>
        <v>explnsla</v>
      </c>
      <c r="I737" s="262" t="str">
        <f t="shared" si="89"/>
        <v>EandR1-</v>
      </c>
      <c r="J737" s="262" t="str">
        <f t="shared" si="90"/>
        <v>tradcomenr-explnsla</v>
      </c>
      <c r="K737" s="262" t="str">
        <f t="shared" si="91"/>
        <v>tradcomenr-</v>
      </c>
    </row>
    <row r="738" spans="1:11" x14ac:dyDescent="0.35">
      <c r="A738" s="267" t="s">
        <v>3138</v>
      </c>
      <c r="B738" s="362">
        <f t="shared" ca="1" si="85"/>
        <v>0</v>
      </c>
      <c r="C738" s="317"/>
      <c r="D738" s="317"/>
      <c r="E738" s="317"/>
      <c r="F738" s="262" t="str">
        <f t="shared" si="86"/>
        <v>EandR1</v>
      </c>
      <c r="G738" s="262" t="str">
        <f t="shared" si="87"/>
        <v>tradcomwtr</v>
      </c>
      <c r="H738" s="262" t="str">
        <f t="shared" si="88"/>
        <v>explnsla</v>
      </c>
      <c r="I738" s="262" t="str">
        <f t="shared" si="89"/>
        <v>EandR1-</v>
      </c>
      <c r="J738" s="262" t="str">
        <f t="shared" si="90"/>
        <v>tradcomwtr-explnsla</v>
      </c>
      <c r="K738" s="262" t="str">
        <f t="shared" si="91"/>
        <v>tradcomwtr-</v>
      </c>
    </row>
    <row r="739" spans="1:11" x14ac:dyDescent="0.35">
      <c r="A739" s="267" t="s">
        <v>3139</v>
      </c>
      <c r="B739" s="362">
        <f t="shared" ca="1" si="85"/>
        <v>0</v>
      </c>
      <c r="C739" s="317"/>
      <c r="D739" s="317"/>
      <c r="E739" s="317"/>
      <c r="F739" s="262" t="str">
        <f t="shared" si="86"/>
        <v>EandR1</v>
      </c>
      <c r="G739" s="262" t="str">
        <f t="shared" si="87"/>
        <v>tradcomhsp</v>
      </c>
      <c r="H739" s="262" t="str">
        <f t="shared" si="88"/>
        <v>explnsla</v>
      </c>
      <c r="I739" s="262" t="str">
        <f t="shared" si="89"/>
        <v>EandR1-</v>
      </c>
      <c r="J739" s="262" t="str">
        <f t="shared" si="90"/>
        <v>tradcomhsp-explnsla</v>
      </c>
      <c r="K739" s="262" t="str">
        <f t="shared" si="91"/>
        <v>tradcomhsp-</v>
      </c>
    </row>
    <row r="740" spans="1:11" x14ac:dyDescent="0.35">
      <c r="A740" s="267" t="s">
        <v>3140</v>
      </c>
      <c r="B740" s="362">
        <f t="shared" ca="1" si="85"/>
        <v>0</v>
      </c>
      <c r="C740" s="317"/>
      <c r="D740" s="317"/>
      <c r="E740" s="317"/>
      <c r="F740" s="262" t="str">
        <f t="shared" si="86"/>
        <v>EandR1</v>
      </c>
      <c r="G740" s="262" t="str">
        <f t="shared" si="87"/>
        <v>tradcomoth</v>
      </c>
      <c r="H740" s="262" t="str">
        <f t="shared" si="88"/>
        <v>explnsla</v>
      </c>
      <c r="I740" s="262" t="str">
        <f t="shared" si="89"/>
        <v>EandR1-</v>
      </c>
      <c r="J740" s="262" t="str">
        <f t="shared" si="90"/>
        <v>tradcomoth-explnsla</v>
      </c>
      <c r="K740" s="262" t="str">
        <f t="shared" si="91"/>
        <v>tradcomoth-</v>
      </c>
    </row>
    <row r="741" spans="1:11" x14ac:dyDescent="0.35">
      <c r="A741" s="267" t="s">
        <v>3141</v>
      </c>
      <c r="B741" s="362">
        <f t="shared" ca="1" si="85"/>
        <v>0</v>
      </c>
      <c r="C741" s="317"/>
      <c r="D741" s="317"/>
      <c r="E741" s="317"/>
      <c r="F741" s="262" t="str">
        <f t="shared" si="86"/>
        <v>EandR1</v>
      </c>
      <c r="G741" s="262" t="str">
        <f t="shared" si="87"/>
        <v>tradcomtot</v>
      </c>
      <c r="H741" s="262" t="str">
        <f t="shared" si="88"/>
        <v>explnsla</v>
      </c>
      <c r="I741" s="262" t="str">
        <f t="shared" si="89"/>
        <v>EandR1-</v>
      </c>
      <c r="J741" s="262" t="str">
        <f t="shared" si="90"/>
        <v>tradcomtot-explnsla</v>
      </c>
      <c r="K741" s="262" t="str">
        <f t="shared" si="91"/>
        <v>tradcomtot-</v>
      </c>
    </row>
    <row r="742" spans="1:11" x14ac:dyDescent="0.35">
      <c r="A742" s="267" t="s">
        <v>3142</v>
      </c>
      <c r="B742" s="362">
        <f t="shared" ca="1" si="85"/>
        <v>0</v>
      </c>
      <c r="C742" s="317"/>
      <c r="D742" s="317"/>
      <c r="E742" s="317"/>
      <c r="F742" s="262" t="str">
        <f t="shared" si="86"/>
        <v>EandR1</v>
      </c>
      <c r="G742" s="262" t="str">
        <f t="shared" si="87"/>
        <v>tradoth</v>
      </c>
      <c r="H742" s="262" t="str">
        <f t="shared" si="88"/>
        <v>explnsla</v>
      </c>
      <c r="I742" s="262" t="str">
        <f t="shared" si="89"/>
        <v>EandR1-</v>
      </c>
      <c r="J742" s="262" t="str">
        <f t="shared" si="90"/>
        <v>tradoth-explnsla</v>
      </c>
      <c r="K742" s="262" t="str">
        <f t="shared" si="91"/>
        <v>tradoth-</v>
      </c>
    </row>
    <row r="743" spans="1:11" x14ac:dyDescent="0.35">
      <c r="A743" s="267" t="s">
        <v>3143</v>
      </c>
      <c r="B743" s="362">
        <f t="shared" ca="1" si="85"/>
        <v>0</v>
      </c>
      <c r="C743" s="317"/>
      <c r="D743" s="317"/>
      <c r="E743" s="317"/>
      <c r="F743" s="262" t="str">
        <f t="shared" si="86"/>
        <v>EandR1</v>
      </c>
      <c r="G743" s="262" t="str">
        <f t="shared" si="87"/>
        <v>tradtot</v>
      </c>
      <c r="H743" s="262" t="str">
        <f t="shared" si="88"/>
        <v>explnsla</v>
      </c>
      <c r="I743" s="262" t="str">
        <f t="shared" si="89"/>
        <v>EandR1-</v>
      </c>
      <c r="J743" s="262" t="str">
        <f t="shared" si="90"/>
        <v>tradtot-explnsla</v>
      </c>
      <c r="K743" s="262" t="str">
        <f t="shared" si="91"/>
        <v>tradtot-</v>
      </c>
    </row>
    <row r="744" spans="1:11" x14ac:dyDescent="0.35">
      <c r="A744" s="267" t="s">
        <v>3144</v>
      </c>
      <c r="B744" s="362">
        <f t="shared" ca="1" si="85"/>
        <v>0</v>
      </c>
      <c r="C744" s="317"/>
      <c r="D744" s="317"/>
      <c r="E744" s="317"/>
      <c r="F744" s="262" t="str">
        <f t="shared" si="86"/>
        <v>EandR1</v>
      </c>
      <c r="G744" s="262" t="str">
        <f t="shared" si="87"/>
        <v>alltot</v>
      </c>
      <c r="H744" s="262" t="str">
        <f t="shared" si="88"/>
        <v>explnsla</v>
      </c>
      <c r="I744" s="262" t="str">
        <f t="shared" si="89"/>
        <v>EandR1-</v>
      </c>
      <c r="J744" s="262" t="str">
        <f t="shared" si="90"/>
        <v>alltot-explnsla</v>
      </c>
      <c r="K744" s="262" t="str">
        <f t="shared" si="91"/>
        <v>alltot-</v>
      </c>
    </row>
    <row r="745" spans="1:11" x14ac:dyDescent="0.35">
      <c r="A745" s="267" t="s">
        <v>3145</v>
      </c>
      <c r="B745" s="362">
        <f t="shared" ca="1" si="85"/>
        <v>0</v>
      </c>
      <c r="C745" s="317"/>
      <c r="D745" s="317"/>
      <c r="E745" s="317"/>
      <c r="F745" s="262" t="str">
        <f t="shared" si="86"/>
        <v>EandR1</v>
      </c>
      <c r="G745" s="262" t="str">
        <f t="shared" si="87"/>
        <v>eduerlprm</v>
      </c>
      <c r="H745" s="262" t="str">
        <f t="shared" si="88"/>
        <v>explnsgla</v>
      </c>
      <c r="I745" s="262" t="str">
        <f t="shared" si="89"/>
        <v>EandR1-</v>
      </c>
      <c r="J745" s="262" t="str">
        <f t="shared" si="90"/>
        <v>eduerlprm-explnsgla</v>
      </c>
      <c r="K745" s="262" t="str">
        <f t="shared" si="91"/>
        <v>eduerlprm-</v>
      </c>
    </row>
    <row r="746" spans="1:11" x14ac:dyDescent="0.35">
      <c r="A746" s="267" t="s">
        <v>3146</v>
      </c>
      <c r="B746" s="362">
        <f t="shared" ca="1" si="85"/>
        <v>0</v>
      </c>
      <c r="C746" s="317"/>
      <c r="D746" s="317"/>
      <c r="E746" s="317"/>
      <c r="F746" s="262" t="str">
        <f t="shared" si="86"/>
        <v>EandR1</v>
      </c>
      <c r="G746" s="262" t="str">
        <f t="shared" si="87"/>
        <v>eduscn</v>
      </c>
      <c r="H746" s="262" t="str">
        <f t="shared" si="88"/>
        <v>explnsgla</v>
      </c>
      <c r="I746" s="262" t="str">
        <f t="shared" si="89"/>
        <v>EandR1-</v>
      </c>
      <c r="J746" s="262" t="str">
        <f t="shared" si="90"/>
        <v>eduscn-explnsgla</v>
      </c>
      <c r="K746" s="262" t="str">
        <f t="shared" si="91"/>
        <v>eduscn-</v>
      </c>
    </row>
    <row r="747" spans="1:11" x14ac:dyDescent="0.35">
      <c r="A747" s="267" t="s">
        <v>3147</v>
      </c>
      <c r="B747" s="362">
        <f t="shared" ca="1" si="85"/>
        <v>0</v>
      </c>
      <c r="C747" s="317"/>
      <c r="D747" s="317"/>
      <c r="E747" s="317"/>
      <c r="F747" s="262" t="str">
        <f t="shared" si="86"/>
        <v>EandR1</v>
      </c>
      <c r="G747" s="262" t="str">
        <f t="shared" si="87"/>
        <v>eduspc</v>
      </c>
      <c r="H747" s="262" t="str">
        <f t="shared" si="88"/>
        <v>explnsgla</v>
      </c>
      <c r="I747" s="262" t="str">
        <f t="shared" si="89"/>
        <v>EandR1-</v>
      </c>
      <c r="J747" s="262" t="str">
        <f t="shared" si="90"/>
        <v>eduspc-explnsgla</v>
      </c>
      <c r="K747" s="262" t="str">
        <f t="shared" si="91"/>
        <v>eduspc-</v>
      </c>
    </row>
    <row r="748" spans="1:11" x14ac:dyDescent="0.35">
      <c r="A748" s="267" t="s">
        <v>3148</v>
      </c>
      <c r="B748" s="362">
        <f t="shared" ref="B748:B812" ca="1" si="92">IFERROR(INDEX(INDIRECT(LEFT($A748,SEARCH("-",$A748,1)-1)&amp;"_data"),MATCH(MID($A748, SEARCH("-",$A748) + 1, SEARCH("-",$A748,SEARCH("-",$A748)+1) - SEARCH("-",$A748) - 1),INDIRECT(LEFT($A748,SEARCH("-",$A748,1)-1)&amp;"_rows"),0),MATCH(RIGHT($A748,LEN($A748) - SEARCH("-", $A748, SEARCH("-", $A748) + 1)),INDIRECT(LEFT($A748,SEARCH("-",$A748,1)-1)&amp;"_Header"),0)),0)</f>
        <v>0</v>
      </c>
      <c r="C748" s="317"/>
      <c r="D748" s="317"/>
      <c r="E748" s="317"/>
      <c r="F748" s="262" t="str">
        <f t="shared" ref="F748:F812" si="93">LEFT(A748,SEARCH("-",A748)-1)</f>
        <v>EandR1</v>
      </c>
      <c r="G748" s="262" t="str">
        <f t="shared" ref="G748:G812" si="94">LEFT(J748,SEARCH("-",J748)-1)</f>
        <v>edupstoth</v>
      </c>
      <c r="H748" s="262" t="str">
        <f t="shared" ref="H748:H812" si="95">SUBSTITUTE(J748,K748,"")</f>
        <v>explnsgla</v>
      </c>
      <c r="I748" s="262" t="str">
        <f t="shared" ref="I748:I812" si="96">LEFT(A748,SEARCH("-",A748))</f>
        <v>EandR1-</v>
      </c>
      <c r="J748" s="262" t="str">
        <f t="shared" ref="J748:J812" si="97">SUBSTITUTE(A748,I748,"")</f>
        <v>edupstoth-explnsgla</v>
      </c>
      <c r="K748" s="262" t="str">
        <f t="shared" ref="K748:K812" si="98">LEFT(J748,SEARCH("-",J748))</f>
        <v>edupstoth-</v>
      </c>
    </row>
    <row r="749" spans="1:11" x14ac:dyDescent="0.35">
      <c r="A749" s="267" t="s">
        <v>3149</v>
      </c>
      <c r="B749" s="362">
        <f t="shared" ca="1" si="92"/>
        <v>0</v>
      </c>
      <c r="C749" s="317"/>
      <c r="D749" s="317"/>
      <c r="E749" s="317"/>
      <c r="F749" s="262" t="str">
        <f t="shared" si="93"/>
        <v>EandR1</v>
      </c>
      <c r="G749" s="262" t="str">
        <f t="shared" si="94"/>
        <v>edutot</v>
      </c>
      <c r="H749" s="262" t="str">
        <f t="shared" si="95"/>
        <v>explnsgla</v>
      </c>
      <c r="I749" s="262" t="str">
        <f t="shared" si="96"/>
        <v>EandR1-</v>
      </c>
      <c r="J749" s="262" t="str">
        <f t="shared" si="97"/>
        <v>edutot-explnsgla</v>
      </c>
      <c r="K749" s="262" t="str">
        <f t="shared" si="98"/>
        <v>edutot-</v>
      </c>
    </row>
    <row r="750" spans="1:11" x14ac:dyDescent="0.35">
      <c r="A750" s="267" t="s">
        <v>3150</v>
      </c>
      <c r="B750" s="362">
        <f t="shared" ca="1" si="92"/>
        <v>0</v>
      </c>
      <c r="C750" s="317"/>
      <c r="D750" s="317"/>
      <c r="E750" s="317"/>
      <c r="F750" s="262" t="str">
        <f t="shared" si="93"/>
        <v>EandR1</v>
      </c>
      <c r="G750" s="262" t="str">
        <f t="shared" si="94"/>
        <v>transrds</v>
      </c>
      <c r="H750" s="262" t="str">
        <f t="shared" si="95"/>
        <v>explnsgla</v>
      </c>
      <c r="I750" s="262" t="str">
        <f t="shared" si="96"/>
        <v>EandR1-</v>
      </c>
      <c r="J750" s="262" t="str">
        <f t="shared" si="97"/>
        <v>transrds-explnsgla</v>
      </c>
      <c r="K750" s="262" t="str">
        <f t="shared" si="98"/>
        <v>transrds-</v>
      </c>
    </row>
    <row r="751" spans="1:11" x14ac:dyDescent="0.35">
      <c r="A751" s="267" t="s">
        <v>3151</v>
      </c>
      <c r="B751" s="362">
        <f t="shared" ca="1" si="92"/>
        <v>0</v>
      </c>
      <c r="C751" s="317"/>
      <c r="D751" s="317"/>
      <c r="E751" s="317"/>
      <c r="F751" s="262" t="str">
        <f t="shared" si="93"/>
        <v>EandR1</v>
      </c>
      <c r="G751" s="262" t="str">
        <f t="shared" si="94"/>
        <v>transprk</v>
      </c>
      <c r="H751" s="262" t="str">
        <f t="shared" si="95"/>
        <v>explnsgla</v>
      </c>
      <c r="I751" s="262" t="str">
        <f t="shared" si="96"/>
        <v>EandR1-</v>
      </c>
      <c r="J751" s="262" t="str">
        <f t="shared" si="97"/>
        <v>transprk-explnsgla</v>
      </c>
      <c r="K751" s="262" t="str">
        <f t="shared" si="98"/>
        <v>transprk-</v>
      </c>
    </row>
    <row r="752" spans="1:11" x14ac:dyDescent="0.35">
      <c r="A752" s="267" t="s">
        <v>3152</v>
      </c>
      <c r="B752" s="362">
        <f t="shared" ca="1" si="92"/>
        <v>0</v>
      </c>
      <c r="C752" s="317"/>
      <c r="D752" s="317"/>
      <c r="E752" s="317"/>
      <c r="F752" s="262" t="str">
        <f t="shared" si="93"/>
        <v>EandR1</v>
      </c>
      <c r="G752" s="262" t="str">
        <f t="shared" si="94"/>
        <v>transpblbus</v>
      </c>
      <c r="H752" s="262" t="str">
        <f t="shared" si="95"/>
        <v>explnsgla</v>
      </c>
      <c r="I752" s="262" t="str">
        <f t="shared" si="96"/>
        <v>EandR1-</v>
      </c>
      <c r="J752" s="262" t="str">
        <f t="shared" si="97"/>
        <v>transpblbus-explnsgla</v>
      </c>
      <c r="K752" s="262" t="str">
        <f t="shared" si="98"/>
        <v>transpblbus-</v>
      </c>
    </row>
    <row r="753" spans="1:11" x14ac:dyDescent="0.35">
      <c r="A753" s="267" t="s">
        <v>3153</v>
      </c>
      <c r="B753" s="362">
        <f t="shared" ca="1" si="92"/>
        <v>0</v>
      </c>
      <c r="C753" s="317"/>
      <c r="D753" s="317"/>
      <c r="E753" s="317"/>
      <c r="F753" s="262" t="str">
        <f t="shared" si="93"/>
        <v>EandR1</v>
      </c>
      <c r="G753" s="262" t="str">
        <f t="shared" si="94"/>
        <v>transpblrail</v>
      </c>
      <c r="H753" s="262" t="str">
        <f t="shared" si="95"/>
        <v>explnsgla</v>
      </c>
      <c r="I753" s="262" t="str">
        <f t="shared" si="96"/>
        <v>EandR1-</v>
      </c>
      <c r="J753" s="262" t="str">
        <f t="shared" si="97"/>
        <v>transpblrail-explnsgla</v>
      </c>
      <c r="K753" s="262" t="str">
        <f t="shared" si="98"/>
        <v>transpblrail-</v>
      </c>
    </row>
    <row r="754" spans="1:11" x14ac:dyDescent="0.35">
      <c r="A754" s="267" t="s">
        <v>3154</v>
      </c>
      <c r="B754" s="362">
        <f t="shared" ca="1" si="92"/>
        <v>0</v>
      </c>
      <c r="C754" s="317"/>
      <c r="D754" s="317"/>
      <c r="E754" s="317"/>
      <c r="F754" s="262" t="str">
        <f t="shared" si="93"/>
        <v>EandR1</v>
      </c>
      <c r="G754" s="262" t="str">
        <f t="shared" si="94"/>
        <v>transahtarp</v>
      </c>
      <c r="H754" s="262" t="str">
        <f t="shared" si="95"/>
        <v>explnsgla</v>
      </c>
      <c r="I754" s="262" t="str">
        <f t="shared" si="96"/>
        <v>EandR1-</v>
      </c>
      <c r="J754" s="262" t="str">
        <f t="shared" si="97"/>
        <v>transahtarp-explnsgla</v>
      </c>
      <c r="K754" s="262" t="str">
        <f t="shared" si="98"/>
        <v>transahtarp-</v>
      </c>
    </row>
    <row r="755" spans="1:11" x14ac:dyDescent="0.35">
      <c r="A755" s="267" t="s">
        <v>3155</v>
      </c>
      <c r="B755" s="362">
        <f t="shared" ca="1" si="92"/>
        <v>0</v>
      </c>
      <c r="C755" s="317"/>
      <c r="D755" s="317"/>
      <c r="E755" s="317"/>
      <c r="F755" s="262" t="str">
        <f t="shared" si="93"/>
        <v>EandR1</v>
      </c>
      <c r="G755" s="262" t="str">
        <f t="shared" si="94"/>
        <v>transahthrbprs</v>
      </c>
      <c r="H755" s="262" t="str">
        <f t="shared" si="95"/>
        <v>explnsgla</v>
      </c>
      <c r="I755" s="262" t="str">
        <f t="shared" si="96"/>
        <v>EandR1-</v>
      </c>
      <c r="J755" s="262" t="str">
        <f t="shared" si="97"/>
        <v>transahthrbprs-explnsgla</v>
      </c>
      <c r="K755" s="262" t="str">
        <f t="shared" si="98"/>
        <v>transahthrbprs-</v>
      </c>
    </row>
    <row r="756" spans="1:11" x14ac:dyDescent="0.35">
      <c r="A756" s="267" t="s">
        <v>3156</v>
      </c>
      <c r="B756" s="362">
        <f t="shared" ca="1" si="92"/>
        <v>0</v>
      </c>
      <c r="C756" s="317"/>
      <c r="D756" s="317"/>
      <c r="E756" s="317"/>
      <c r="F756" s="262" t="str">
        <f t="shared" si="93"/>
        <v>EandR1</v>
      </c>
      <c r="G756" s="262" t="str">
        <f t="shared" si="94"/>
        <v>transahttll</v>
      </c>
      <c r="H756" s="262" t="str">
        <f t="shared" si="95"/>
        <v>explnsgla</v>
      </c>
      <c r="I756" s="262" t="str">
        <f t="shared" si="96"/>
        <v>EandR1-</v>
      </c>
      <c r="J756" s="262" t="str">
        <f t="shared" si="97"/>
        <v>transahttll-explnsgla</v>
      </c>
      <c r="K756" s="262" t="str">
        <f t="shared" si="98"/>
        <v>transahttll-</v>
      </c>
    </row>
    <row r="757" spans="1:11" x14ac:dyDescent="0.35">
      <c r="A757" s="267" t="s">
        <v>3157</v>
      </c>
      <c r="B757" s="362">
        <f t="shared" ca="1" si="92"/>
        <v>0</v>
      </c>
      <c r="C757" s="317"/>
      <c r="D757" s="317"/>
      <c r="E757" s="317"/>
      <c r="F757" s="262" t="str">
        <f t="shared" si="93"/>
        <v>EandR1</v>
      </c>
      <c r="G757" s="262" t="str">
        <f t="shared" si="94"/>
        <v>transtot</v>
      </c>
      <c r="H757" s="262" t="str">
        <f t="shared" si="95"/>
        <v>explnsgla</v>
      </c>
      <c r="I757" s="262" t="str">
        <f t="shared" si="96"/>
        <v>EandR1-</v>
      </c>
      <c r="J757" s="262" t="str">
        <f t="shared" si="97"/>
        <v>transtot-explnsgla</v>
      </c>
      <c r="K757" s="262" t="str">
        <f t="shared" si="98"/>
        <v>transtot-</v>
      </c>
    </row>
    <row r="758" spans="1:11" x14ac:dyDescent="0.35">
      <c r="A758" s="267" t="s">
        <v>3158</v>
      </c>
      <c r="B758" s="362">
        <f t="shared" ca="1" si="92"/>
        <v>0</v>
      </c>
      <c r="C758" s="317"/>
      <c r="D758" s="317"/>
      <c r="E758" s="317"/>
      <c r="F758" s="262" t="str">
        <f t="shared" si="93"/>
        <v>EandR1</v>
      </c>
      <c r="G758" s="262" t="str">
        <f t="shared" si="94"/>
        <v>sctot</v>
      </c>
      <c r="H758" s="262" t="str">
        <f t="shared" si="95"/>
        <v>explnsgla</v>
      </c>
      <c r="I758" s="262" t="str">
        <f t="shared" si="96"/>
        <v>EandR1-</v>
      </c>
      <c r="J758" s="262" t="str">
        <f t="shared" si="97"/>
        <v>sctot-explnsgla</v>
      </c>
      <c r="K758" s="262" t="str">
        <f t="shared" si="98"/>
        <v>sctot-</v>
      </c>
    </row>
    <row r="759" spans="1:11" x14ac:dyDescent="0.35">
      <c r="A759" s="267" t="s">
        <v>3159</v>
      </c>
      <c r="B759" s="362">
        <f t="shared" ca="1" si="92"/>
        <v>0</v>
      </c>
      <c r="C759" s="317"/>
      <c r="D759" s="317"/>
      <c r="E759" s="317"/>
      <c r="F759" s="262" t="str">
        <f t="shared" si="93"/>
        <v>EandR1</v>
      </c>
      <c r="G759" s="262" t="str">
        <f t="shared" si="94"/>
        <v>phtot</v>
      </c>
      <c r="H759" s="262" t="str">
        <f t="shared" si="95"/>
        <v>explnsgla</v>
      </c>
      <c r="I759" s="262" t="str">
        <f t="shared" si="96"/>
        <v>EandR1-</v>
      </c>
      <c r="J759" s="262" t="str">
        <f t="shared" si="97"/>
        <v>phtot-explnsgla</v>
      </c>
      <c r="K759" s="262" t="str">
        <f t="shared" si="98"/>
        <v>phtot-</v>
      </c>
    </row>
    <row r="760" spans="1:11" x14ac:dyDescent="0.35">
      <c r="A760" s="267" t="s">
        <v>3160</v>
      </c>
      <c r="B760" s="362">
        <f t="shared" ca="1" si="92"/>
        <v>0</v>
      </c>
      <c r="C760" s="317"/>
      <c r="D760" s="317"/>
      <c r="E760" s="317"/>
      <c r="F760" s="262" t="str">
        <f t="shared" si="93"/>
        <v>EandR1</v>
      </c>
      <c r="G760" s="262" t="str">
        <f t="shared" si="94"/>
        <v>houshratot</v>
      </c>
      <c r="H760" s="262" t="str">
        <f t="shared" si="95"/>
        <v>explnsgla</v>
      </c>
      <c r="I760" s="262" t="str">
        <f t="shared" si="96"/>
        <v>EandR1-</v>
      </c>
      <c r="J760" s="262" t="str">
        <f t="shared" si="97"/>
        <v>houshratot-explnsgla</v>
      </c>
      <c r="K760" s="262" t="str">
        <f t="shared" si="98"/>
        <v>houshratot-</v>
      </c>
    </row>
    <row r="761" spans="1:11" x14ac:dyDescent="0.35">
      <c r="A761" s="267" t="s">
        <v>3161</v>
      </c>
      <c r="B761" s="362">
        <f t="shared" ca="1" si="92"/>
        <v>0</v>
      </c>
      <c r="C761" s="317"/>
      <c r="D761" s="317"/>
      <c r="E761" s="317"/>
      <c r="F761" s="262" t="str">
        <f t="shared" si="93"/>
        <v>EandR1</v>
      </c>
      <c r="G761" s="262" t="str">
        <f t="shared" si="94"/>
        <v>housgfcftot</v>
      </c>
      <c r="H761" s="262" t="str">
        <f t="shared" si="95"/>
        <v>explnsgla</v>
      </c>
      <c r="I761" s="262" t="str">
        <f t="shared" si="96"/>
        <v>EandR1-</v>
      </c>
      <c r="J761" s="262" t="str">
        <f t="shared" si="97"/>
        <v>housgfcftot-explnsgla</v>
      </c>
      <c r="K761" s="262" t="str">
        <f t="shared" si="98"/>
        <v>housgfcftot-</v>
      </c>
    </row>
    <row r="762" spans="1:11" x14ac:dyDescent="0.35">
      <c r="A762" s="267" t="s">
        <v>3162</v>
      </c>
      <c r="B762" s="362">
        <f t="shared" ca="1" si="92"/>
        <v>0</v>
      </c>
      <c r="C762" s="317"/>
      <c r="D762" s="317"/>
      <c r="E762" s="317"/>
      <c r="F762" s="262" t="str">
        <f t="shared" si="93"/>
        <v>EandR1</v>
      </c>
      <c r="G762" s="262" t="str">
        <f t="shared" si="94"/>
        <v>houstot</v>
      </c>
      <c r="H762" s="262" t="str">
        <f t="shared" si="95"/>
        <v>explnsgla</v>
      </c>
      <c r="I762" s="262" t="str">
        <f t="shared" si="96"/>
        <v>EandR1-</v>
      </c>
      <c r="J762" s="262" t="str">
        <f t="shared" si="97"/>
        <v>houstot-explnsgla</v>
      </c>
      <c r="K762" s="262" t="str">
        <f t="shared" si="98"/>
        <v>houstot-</v>
      </c>
    </row>
    <row r="763" spans="1:11" x14ac:dyDescent="0.35">
      <c r="A763" s="267" t="s">
        <v>3163</v>
      </c>
      <c r="B763" s="362">
        <f t="shared" ca="1" si="92"/>
        <v>0</v>
      </c>
      <c r="C763" s="317"/>
      <c r="D763" s="317"/>
      <c r="E763" s="317"/>
      <c r="F763" s="262" t="str">
        <f t="shared" si="93"/>
        <v>EandR1</v>
      </c>
      <c r="G763" s="262" t="str">
        <f t="shared" si="94"/>
        <v>culhrt</v>
      </c>
      <c r="H763" s="262" t="str">
        <f t="shared" si="95"/>
        <v>explnsgla</v>
      </c>
      <c r="I763" s="262" t="str">
        <f t="shared" si="96"/>
        <v>EandR1-</v>
      </c>
      <c r="J763" s="262" t="str">
        <f t="shared" si="97"/>
        <v>culhrt-explnsgla</v>
      </c>
      <c r="K763" s="262" t="str">
        <f t="shared" si="98"/>
        <v>culhrt-</v>
      </c>
    </row>
    <row r="764" spans="1:11" x14ac:dyDescent="0.35">
      <c r="A764" s="267" t="s">
        <v>3164</v>
      </c>
      <c r="B764" s="362">
        <f t="shared" ca="1" si="92"/>
        <v>0</v>
      </c>
      <c r="C764" s="317"/>
      <c r="D764" s="317"/>
      <c r="E764" s="317"/>
      <c r="F764" s="262" t="str">
        <f t="shared" si="93"/>
        <v>EandR1</v>
      </c>
      <c r="G764" s="262" t="str">
        <f t="shared" si="94"/>
        <v>culspr</v>
      </c>
      <c r="H764" s="262" t="str">
        <f t="shared" si="95"/>
        <v>explnsgla</v>
      </c>
      <c r="I764" s="262" t="str">
        <f t="shared" si="96"/>
        <v>EandR1-</v>
      </c>
      <c r="J764" s="262" t="str">
        <f t="shared" si="97"/>
        <v>culspr-explnsgla</v>
      </c>
      <c r="K764" s="262" t="str">
        <f t="shared" si="98"/>
        <v>culspr-</v>
      </c>
    </row>
    <row r="765" spans="1:11" x14ac:dyDescent="0.35">
      <c r="A765" s="267" t="s">
        <v>3165</v>
      </c>
      <c r="B765" s="362">
        <f t="shared" ca="1" si="92"/>
        <v>0</v>
      </c>
      <c r="C765" s="317"/>
      <c r="D765" s="317"/>
      <c r="E765" s="317"/>
      <c r="F765" s="262" t="str">
        <f t="shared" si="93"/>
        <v>EandR1</v>
      </c>
      <c r="G765" s="262" t="str">
        <f t="shared" si="94"/>
        <v>culopn</v>
      </c>
      <c r="H765" s="262" t="str">
        <f t="shared" si="95"/>
        <v>explnsgla</v>
      </c>
      <c r="I765" s="262" t="str">
        <f t="shared" si="96"/>
        <v>EandR1-</v>
      </c>
      <c r="J765" s="262" t="str">
        <f t="shared" si="97"/>
        <v>culopn-explnsgla</v>
      </c>
      <c r="K765" s="262" t="str">
        <f t="shared" si="98"/>
        <v>culopn-</v>
      </c>
    </row>
    <row r="766" spans="1:11" x14ac:dyDescent="0.35">
      <c r="A766" s="267" t="s">
        <v>3166</v>
      </c>
      <c r="B766" s="362">
        <f t="shared" ca="1" si="92"/>
        <v>0</v>
      </c>
      <c r="C766" s="317"/>
      <c r="D766" s="317"/>
      <c r="E766" s="317"/>
      <c r="F766" s="262" t="str">
        <f t="shared" si="93"/>
        <v>EandR1</v>
      </c>
      <c r="G766" s="262" t="str">
        <f t="shared" si="94"/>
        <v>cultrs</v>
      </c>
      <c r="H766" s="262" t="str">
        <f t="shared" si="95"/>
        <v>explnsgla</v>
      </c>
      <c r="I766" s="262" t="str">
        <f t="shared" si="96"/>
        <v>EandR1-</v>
      </c>
      <c r="J766" s="262" t="str">
        <f t="shared" si="97"/>
        <v>cultrs-explnsgla</v>
      </c>
      <c r="K766" s="262" t="str">
        <f t="shared" si="98"/>
        <v>cultrs-</v>
      </c>
    </row>
    <row r="767" spans="1:11" x14ac:dyDescent="0.35">
      <c r="A767" s="267" t="s">
        <v>3167</v>
      </c>
      <c r="B767" s="362">
        <f t="shared" ca="1" si="92"/>
        <v>0</v>
      </c>
      <c r="C767" s="317"/>
      <c r="D767" s="317"/>
      <c r="E767" s="317"/>
      <c r="F767" s="262" t="str">
        <f t="shared" si="93"/>
        <v>EandR1</v>
      </c>
      <c r="G767" s="262" t="str">
        <f t="shared" si="94"/>
        <v>cullib</v>
      </c>
      <c r="H767" s="262" t="str">
        <f t="shared" si="95"/>
        <v>explnsgla</v>
      </c>
      <c r="I767" s="262" t="str">
        <f t="shared" si="96"/>
        <v>EandR1-</v>
      </c>
      <c r="J767" s="262" t="str">
        <f t="shared" si="97"/>
        <v>cullib-explnsgla</v>
      </c>
      <c r="K767" s="262" t="str">
        <f t="shared" si="98"/>
        <v>cullib-</v>
      </c>
    </row>
    <row r="768" spans="1:11" x14ac:dyDescent="0.35">
      <c r="A768" s="267" t="s">
        <v>3168</v>
      </c>
      <c r="B768" s="362">
        <f t="shared" ca="1" si="92"/>
        <v>0</v>
      </c>
      <c r="C768" s="317"/>
      <c r="D768" s="317"/>
      <c r="E768" s="317"/>
      <c r="F768" s="262" t="str">
        <f t="shared" si="93"/>
        <v>EandR1</v>
      </c>
      <c r="G768" s="262" t="str">
        <f t="shared" si="94"/>
        <v>cultot</v>
      </c>
      <c r="H768" s="262" t="str">
        <f t="shared" si="95"/>
        <v>explnsgla</v>
      </c>
      <c r="I768" s="262" t="str">
        <f t="shared" si="96"/>
        <v>EandR1-</v>
      </c>
      <c r="J768" s="262" t="str">
        <f t="shared" si="97"/>
        <v>cultot-explnsgla</v>
      </c>
      <c r="K768" s="262" t="str">
        <f t="shared" si="98"/>
        <v>cultot-</v>
      </c>
    </row>
    <row r="769" spans="1:11" x14ac:dyDescent="0.35">
      <c r="A769" s="267" t="s">
        <v>3169</v>
      </c>
      <c r="B769" s="362">
        <f t="shared" ca="1" si="92"/>
        <v>0</v>
      </c>
      <c r="C769" s="317"/>
      <c r="D769" s="317"/>
      <c r="E769" s="317"/>
      <c r="F769" s="262" t="str">
        <f t="shared" si="93"/>
        <v>EandR1</v>
      </c>
      <c r="G769" s="262" t="str">
        <f t="shared" si="94"/>
        <v>envcmt</v>
      </c>
      <c r="H769" s="262" t="str">
        <f t="shared" si="95"/>
        <v>explnsgla</v>
      </c>
      <c r="I769" s="262" t="str">
        <f t="shared" si="96"/>
        <v>EandR1-</v>
      </c>
      <c r="J769" s="262" t="str">
        <f t="shared" si="97"/>
        <v>envcmt-explnsgla</v>
      </c>
      <c r="K769" s="262" t="str">
        <f t="shared" si="98"/>
        <v>envcmt-</v>
      </c>
    </row>
    <row r="770" spans="1:11" x14ac:dyDescent="0.35">
      <c r="A770" s="267" t="s">
        <v>3170</v>
      </c>
      <c r="B770" s="362">
        <f t="shared" ca="1" si="92"/>
        <v>0</v>
      </c>
      <c r="C770" s="317"/>
      <c r="D770" s="317"/>
      <c r="E770" s="317"/>
      <c r="F770" s="262" t="str">
        <f t="shared" si="93"/>
        <v>EandR1</v>
      </c>
      <c r="G770" s="262" t="str">
        <f t="shared" si="94"/>
        <v>envcst</v>
      </c>
      <c r="H770" s="262" t="str">
        <f t="shared" si="95"/>
        <v>explnsgla</v>
      </c>
      <c r="I770" s="262" t="str">
        <f t="shared" si="96"/>
        <v>EandR1-</v>
      </c>
      <c r="J770" s="262" t="str">
        <f t="shared" si="97"/>
        <v>envcst-explnsgla</v>
      </c>
      <c r="K770" s="262" t="str">
        <f t="shared" si="98"/>
        <v>envcst-</v>
      </c>
    </row>
    <row r="771" spans="1:11" x14ac:dyDescent="0.35">
      <c r="A771" s="267" t="s">
        <v>3171</v>
      </c>
      <c r="B771" s="362">
        <f t="shared" ca="1" si="92"/>
        <v>0</v>
      </c>
      <c r="C771" s="317"/>
      <c r="D771" s="317"/>
      <c r="E771" s="317"/>
      <c r="F771" s="262" t="str">
        <f t="shared" si="93"/>
        <v>EandR1</v>
      </c>
      <c r="G771" s="262" t="str">
        <f t="shared" si="94"/>
        <v>envcmm</v>
      </c>
      <c r="H771" s="262" t="str">
        <f t="shared" si="95"/>
        <v>explnsgla</v>
      </c>
      <c r="I771" s="262" t="str">
        <f t="shared" si="96"/>
        <v>EandR1-</v>
      </c>
      <c r="J771" s="262" t="str">
        <f t="shared" si="97"/>
        <v>envcmm-explnsgla</v>
      </c>
      <c r="K771" s="262" t="str">
        <f t="shared" si="98"/>
        <v>envcmm-</v>
      </c>
    </row>
    <row r="772" spans="1:11" x14ac:dyDescent="0.35">
      <c r="A772" s="267" t="s">
        <v>3172</v>
      </c>
      <c r="B772" s="362">
        <f t="shared" ca="1" si="92"/>
        <v>0</v>
      </c>
      <c r="C772" s="317"/>
      <c r="D772" s="317"/>
      <c r="E772" s="317"/>
      <c r="F772" s="262" t="str">
        <f t="shared" si="93"/>
        <v>EandR1</v>
      </c>
      <c r="G772" s="262" t="str">
        <f t="shared" si="94"/>
        <v>envflddrn</v>
      </c>
      <c r="H772" s="262" t="str">
        <f t="shared" si="95"/>
        <v>explnsgla</v>
      </c>
      <c r="I772" s="262" t="str">
        <f t="shared" si="96"/>
        <v>EandR1-</v>
      </c>
      <c r="J772" s="262" t="str">
        <f t="shared" si="97"/>
        <v>envflddrn-explnsgla</v>
      </c>
      <c r="K772" s="262" t="str">
        <f t="shared" si="98"/>
        <v>envflddrn-</v>
      </c>
    </row>
    <row r="773" spans="1:11" x14ac:dyDescent="0.35">
      <c r="A773" s="267" t="s">
        <v>3173</v>
      </c>
      <c r="B773" s="362">
        <f t="shared" ca="1" si="92"/>
        <v>0</v>
      </c>
      <c r="C773" s="317"/>
      <c r="D773" s="317"/>
      <c r="E773" s="317"/>
      <c r="F773" s="262" t="str">
        <f t="shared" si="93"/>
        <v>EandR1</v>
      </c>
      <c r="G773" s="262" t="str">
        <f t="shared" si="94"/>
        <v>envagr</v>
      </c>
      <c r="H773" s="262" t="str">
        <f t="shared" si="95"/>
        <v>explnsgla</v>
      </c>
      <c r="I773" s="262" t="str">
        <f t="shared" si="96"/>
        <v>EandR1-</v>
      </c>
      <c r="J773" s="262" t="str">
        <f t="shared" si="97"/>
        <v>envagr-explnsgla</v>
      </c>
      <c r="K773" s="262" t="str">
        <f t="shared" si="98"/>
        <v>envagr-</v>
      </c>
    </row>
    <row r="774" spans="1:11" x14ac:dyDescent="0.35">
      <c r="A774" s="267" t="s">
        <v>3174</v>
      </c>
      <c r="B774" s="362">
        <f t="shared" ca="1" si="92"/>
        <v>0</v>
      </c>
      <c r="C774" s="317"/>
      <c r="D774" s="317"/>
      <c r="E774" s="317"/>
      <c r="F774" s="262" t="str">
        <f t="shared" si="93"/>
        <v>EandR1</v>
      </c>
      <c r="G774" s="262" t="str">
        <f t="shared" si="94"/>
        <v>envrglenv</v>
      </c>
      <c r="H774" s="262" t="str">
        <f t="shared" si="95"/>
        <v>explnsgla</v>
      </c>
      <c r="I774" s="262" t="str">
        <f t="shared" si="96"/>
        <v>EandR1-</v>
      </c>
      <c r="J774" s="262" t="str">
        <f t="shared" si="97"/>
        <v>envrglenv-explnsgla</v>
      </c>
      <c r="K774" s="262" t="str">
        <f t="shared" si="98"/>
        <v>envrglenv-</v>
      </c>
    </row>
    <row r="775" spans="1:11" x14ac:dyDescent="0.35">
      <c r="A775" s="267" t="s">
        <v>3175</v>
      </c>
      <c r="B775" s="362">
        <f t="shared" ca="1" si="92"/>
        <v>0</v>
      </c>
      <c r="C775" s="317"/>
      <c r="D775" s="317"/>
      <c r="E775" s="317"/>
      <c r="F775" s="262" t="str">
        <f t="shared" si="93"/>
        <v>EandR1</v>
      </c>
      <c r="G775" s="262" t="str">
        <f t="shared" si="94"/>
        <v>envrgltrd</v>
      </c>
      <c r="H775" s="262" t="str">
        <f t="shared" si="95"/>
        <v>explnsgla</v>
      </c>
      <c r="I775" s="262" t="str">
        <f t="shared" si="96"/>
        <v>EandR1-</v>
      </c>
      <c r="J775" s="262" t="str">
        <f t="shared" si="97"/>
        <v>envrgltrd-explnsgla</v>
      </c>
      <c r="K775" s="262" t="str">
        <f t="shared" si="98"/>
        <v>envrgltrd-</v>
      </c>
    </row>
    <row r="776" spans="1:11" x14ac:dyDescent="0.35">
      <c r="A776" s="267" t="s">
        <v>3176</v>
      </c>
      <c r="B776" s="362">
        <f t="shared" ca="1" si="92"/>
        <v>0</v>
      </c>
      <c r="C776" s="317"/>
      <c r="D776" s="317"/>
      <c r="E776" s="317"/>
      <c r="F776" s="262" t="str">
        <f t="shared" si="93"/>
        <v>EandR1</v>
      </c>
      <c r="G776" s="262" t="str">
        <f t="shared" si="94"/>
        <v>envstr</v>
      </c>
      <c r="H776" s="262" t="str">
        <f t="shared" si="95"/>
        <v>explnsgla</v>
      </c>
      <c r="I776" s="262" t="str">
        <f t="shared" si="96"/>
        <v>EandR1-</v>
      </c>
      <c r="J776" s="262" t="str">
        <f t="shared" si="97"/>
        <v>envstr-explnsgla</v>
      </c>
      <c r="K776" s="262" t="str">
        <f t="shared" si="98"/>
        <v>envstr-</v>
      </c>
    </row>
    <row r="777" spans="1:11" x14ac:dyDescent="0.35">
      <c r="A777" s="267" t="s">
        <v>3177</v>
      </c>
      <c r="B777" s="362">
        <f t="shared" ca="1" si="92"/>
        <v>0</v>
      </c>
      <c r="C777" s="317"/>
      <c r="D777" s="317"/>
      <c r="E777" s="317"/>
      <c r="F777" s="262" t="str">
        <f t="shared" si="93"/>
        <v>EandR1</v>
      </c>
      <c r="G777" s="262" t="str">
        <f t="shared" si="94"/>
        <v>envcll</v>
      </c>
      <c r="H777" s="262" t="str">
        <f t="shared" si="95"/>
        <v>explnsgla</v>
      </c>
      <c r="I777" s="262" t="str">
        <f t="shared" si="96"/>
        <v>EandR1-</v>
      </c>
      <c r="J777" s="262" t="str">
        <f t="shared" si="97"/>
        <v>envcll-explnsgla</v>
      </c>
      <c r="K777" s="262" t="str">
        <f t="shared" si="98"/>
        <v>envcll-</v>
      </c>
    </row>
    <row r="778" spans="1:11" x14ac:dyDescent="0.35">
      <c r="A778" s="267" t="s">
        <v>3178</v>
      </c>
      <c r="B778" s="362">
        <f t="shared" ca="1" si="92"/>
        <v>0</v>
      </c>
      <c r="C778" s="317"/>
      <c r="D778" s="317"/>
      <c r="E778" s="317"/>
      <c r="F778" s="262" t="str">
        <f t="shared" si="93"/>
        <v>EandR1</v>
      </c>
      <c r="G778" s="262" t="str">
        <f t="shared" si="94"/>
        <v>envdsp</v>
      </c>
      <c r="H778" s="262" t="str">
        <f t="shared" si="95"/>
        <v>explnsgla</v>
      </c>
      <c r="I778" s="262" t="str">
        <f t="shared" si="96"/>
        <v>EandR1-</v>
      </c>
      <c r="J778" s="262" t="str">
        <f t="shared" si="97"/>
        <v>envdsp-explnsgla</v>
      </c>
      <c r="K778" s="262" t="str">
        <f t="shared" si="98"/>
        <v>envdsp-</v>
      </c>
    </row>
    <row r="779" spans="1:11" x14ac:dyDescent="0.35">
      <c r="A779" s="267" t="s">
        <v>3179</v>
      </c>
      <c r="B779" s="362">
        <f t="shared" ca="1" si="92"/>
        <v>0</v>
      </c>
      <c r="C779" s="317"/>
      <c r="D779" s="317"/>
      <c r="E779" s="317"/>
      <c r="F779" s="262" t="str">
        <f t="shared" si="93"/>
        <v>EandR1</v>
      </c>
      <c r="G779" s="262" t="str">
        <f t="shared" si="94"/>
        <v>envtrd</v>
      </c>
      <c r="H779" s="262" t="str">
        <f t="shared" si="95"/>
        <v>explnsgla</v>
      </c>
      <c r="I779" s="262" t="str">
        <f t="shared" si="96"/>
        <v>EandR1-</v>
      </c>
      <c r="J779" s="262" t="str">
        <f t="shared" si="97"/>
        <v>envtrd-explnsgla</v>
      </c>
      <c r="K779" s="262" t="str">
        <f t="shared" si="98"/>
        <v>envtrd-</v>
      </c>
    </row>
    <row r="780" spans="1:11" x14ac:dyDescent="0.35">
      <c r="A780" s="267" t="s">
        <v>3180</v>
      </c>
      <c r="B780" s="362">
        <f t="shared" ca="1" si="92"/>
        <v>0</v>
      </c>
      <c r="C780" s="317"/>
      <c r="D780" s="317"/>
      <c r="E780" s="317"/>
      <c r="F780" s="262" t="str">
        <f t="shared" si="93"/>
        <v>EandR1</v>
      </c>
      <c r="G780" s="262" t="str">
        <f t="shared" si="94"/>
        <v>envrcy</v>
      </c>
      <c r="H780" s="262" t="str">
        <f t="shared" si="95"/>
        <v>explnsgla</v>
      </c>
      <c r="I780" s="262" t="str">
        <f t="shared" si="96"/>
        <v>EandR1-</v>
      </c>
      <c r="J780" s="262" t="str">
        <f t="shared" si="97"/>
        <v>envrcy-explnsgla</v>
      </c>
      <c r="K780" s="262" t="str">
        <f t="shared" si="98"/>
        <v>envrcy-</v>
      </c>
    </row>
    <row r="781" spans="1:11" x14ac:dyDescent="0.35">
      <c r="A781" s="267" t="s">
        <v>3181</v>
      </c>
      <c r="B781" s="362">
        <f t="shared" ca="1" si="92"/>
        <v>0</v>
      </c>
      <c r="C781" s="317"/>
      <c r="D781" s="317"/>
      <c r="E781" s="317"/>
      <c r="F781" s="262" t="str">
        <f t="shared" si="93"/>
        <v>EandR1</v>
      </c>
      <c r="G781" s="262" t="str">
        <f t="shared" si="94"/>
        <v>envmin</v>
      </c>
      <c r="H781" s="262" t="str">
        <f t="shared" si="95"/>
        <v>explnsgla</v>
      </c>
      <c r="I781" s="262" t="str">
        <f t="shared" si="96"/>
        <v>EandR1-</v>
      </c>
      <c r="J781" s="262" t="str">
        <f t="shared" si="97"/>
        <v>envmin-explnsgla</v>
      </c>
      <c r="K781" s="262" t="str">
        <f t="shared" si="98"/>
        <v>envmin-</v>
      </c>
    </row>
    <row r="782" spans="1:11" x14ac:dyDescent="0.35">
      <c r="A782" s="267" t="s">
        <v>3182</v>
      </c>
      <c r="B782" s="362">
        <f t="shared" ca="1" si="92"/>
        <v>0</v>
      </c>
      <c r="C782" s="317"/>
      <c r="D782" s="317"/>
      <c r="E782" s="317"/>
      <c r="F782" s="262" t="str">
        <f t="shared" si="93"/>
        <v>EandR1</v>
      </c>
      <c r="G782" s="262" t="str">
        <f t="shared" si="94"/>
        <v>envclm</v>
      </c>
      <c r="H782" s="262" t="str">
        <f t="shared" si="95"/>
        <v>explnsgla</v>
      </c>
      <c r="I782" s="262" t="str">
        <f t="shared" si="96"/>
        <v>EandR1-</v>
      </c>
      <c r="J782" s="262" t="str">
        <f t="shared" si="97"/>
        <v>envclm-explnsgla</v>
      </c>
      <c r="K782" s="262" t="str">
        <f t="shared" si="98"/>
        <v>envclm-</v>
      </c>
    </row>
    <row r="783" spans="1:11" x14ac:dyDescent="0.35">
      <c r="A783" s="267" t="s">
        <v>3183</v>
      </c>
      <c r="B783" s="362">
        <f t="shared" ca="1" si="92"/>
        <v>0</v>
      </c>
      <c r="C783" s="317"/>
      <c r="D783" s="317"/>
      <c r="E783" s="317"/>
      <c r="F783" s="262" t="str">
        <f t="shared" si="93"/>
        <v>EandR1</v>
      </c>
      <c r="G783" s="262" t="str">
        <f t="shared" si="94"/>
        <v>envtot</v>
      </c>
      <c r="H783" s="262" t="str">
        <f t="shared" si="95"/>
        <v>explnsgla</v>
      </c>
      <c r="I783" s="262" t="str">
        <f t="shared" si="96"/>
        <v>EandR1-</v>
      </c>
      <c r="J783" s="262" t="str">
        <f t="shared" si="97"/>
        <v>envtot-explnsgla</v>
      </c>
      <c r="K783" s="262" t="str">
        <f t="shared" si="98"/>
        <v>envtot-</v>
      </c>
    </row>
    <row r="784" spans="1:11" x14ac:dyDescent="0.35">
      <c r="A784" s="267" t="s">
        <v>3184</v>
      </c>
      <c r="B784" s="362">
        <f t="shared" ca="1" si="92"/>
        <v>0</v>
      </c>
      <c r="C784" s="317"/>
      <c r="D784" s="317"/>
      <c r="E784" s="317"/>
      <c r="F784" s="262" t="str">
        <f t="shared" si="93"/>
        <v>EandR1</v>
      </c>
      <c r="G784" s="262" t="str">
        <f t="shared" si="94"/>
        <v>plantot</v>
      </c>
      <c r="H784" s="262" t="str">
        <f t="shared" si="95"/>
        <v>explnsgla</v>
      </c>
      <c r="I784" s="262" t="str">
        <f t="shared" si="96"/>
        <v>EandR1-</v>
      </c>
      <c r="J784" s="262" t="str">
        <f t="shared" si="97"/>
        <v>plantot-explnsgla</v>
      </c>
      <c r="K784" s="262" t="str">
        <f t="shared" si="98"/>
        <v>plantot-</v>
      </c>
    </row>
    <row r="785" spans="1:11" x14ac:dyDescent="0.35">
      <c r="A785" s="267" t="s">
        <v>3185</v>
      </c>
      <c r="B785" s="362">
        <f t="shared" ca="1" si="92"/>
        <v>0</v>
      </c>
      <c r="C785" s="317"/>
      <c r="D785" s="317"/>
      <c r="E785" s="317"/>
      <c r="F785" s="262" t="str">
        <f t="shared" si="93"/>
        <v>EandR1</v>
      </c>
      <c r="G785" s="262" t="str">
        <f t="shared" si="94"/>
        <v>digtot</v>
      </c>
      <c r="H785" s="262" t="str">
        <f t="shared" si="95"/>
        <v>explnsgla</v>
      </c>
      <c r="I785" s="262" t="str">
        <f t="shared" si="96"/>
        <v>EandR1-</v>
      </c>
      <c r="J785" s="262" t="str">
        <f t="shared" si="97"/>
        <v>digtot-explnsgla</v>
      </c>
      <c r="K785" s="262" t="str">
        <f t="shared" si="98"/>
        <v>digtot-</v>
      </c>
    </row>
    <row r="786" spans="1:11" x14ac:dyDescent="0.35">
      <c r="A786" s="267" t="s">
        <v>3186</v>
      </c>
      <c r="B786" s="362">
        <f t="shared" ca="1" si="92"/>
        <v>0</v>
      </c>
      <c r="C786" s="317"/>
      <c r="D786" s="317"/>
      <c r="E786" s="317"/>
      <c r="F786" s="262" t="str">
        <f t="shared" si="93"/>
        <v>EandR1</v>
      </c>
      <c r="G786" s="262" t="str">
        <f t="shared" si="94"/>
        <v>poltot</v>
      </c>
      <c r="H786" s="262" t="str">
        <f t="shared" si="95"/>
        <v>explnsgla</v>
      </c>
      <c r="I786" s="262" t="str">
        <f t="shared" si="96"/>
        <v>EandR1-</v>
      </c>
      <c r="J786" s="262" t="str">
        <f t="shared" si="97"/>
        <v>poltot-explnsgla</v>
      </c>
      <c r="K786" s="262" t="str">
        <f t="shared" si="98"/>
        <v>poltot-</v>
      </c>
    </row>
    <row r="787" spans="1:11" x14ac:dyDescent="0.35">
      <c r="A787" s="267" t="s">
        <v>3187</v>
      </c>
      <c r="B787" s="362">
        <f t="shared" ca="1" si="92"/>
        <v>0</v>
      </c>
      <c r="C787" s="317"/>
      <c r="D787" s="317"/>
      <c r="E787" s="317"/>
      <c r="F787" s="262" t="str">
        <f t="shared" si="93"/>
        <v>EandR1</v>
      </c>
      <c r="G787" s="262" t="str">
        <f t="shared" si="94"/>
        <v>frstot</v>
      </c>
      <c r="H787" s="262" t="str">
        <f t="shared" si="95"/>
        <v>explnsgla</v>
      </c>
      <c r="I787" s="262" t="str">
        <f t="shared" si="96"/>
        <v>EandR1-</v>
      </c>
      <c r="J787" s="262" t="str">
        <f t="shared" si="97"/>
        <v>frstot-explnsgla</v>
      </c>
      <c r="K787" s="262" t="str">
        <f t="shared" si="98"/>
        <v>frstot-</v>
      </c>
    </row>
    <row r="788" spans="1:11" x14ac:dyDescent="0.35">
      <c r="A788" s="267" t="s">
        <v>3188</v>
      </c>
      <c r="B788" s="362">
        <f t="shared" ca="1" si="92"/>
        <v>0</v>
      </c>
      <c r="C788" s="317"/>
      <c r="D788" s="317"/>
      <c r="E788" s="317"/>
      <c r="F788" s="262" t="str">
        <f t="shared" si="93"/>
        <v>EandR1</v>
      </c>
      <c r="G788" s="262" t="str">
        <f t="shared" si="94"/>
        <v>centot</v>
      </c>
      <c r="H788" s="262" t="str">
        <f t="shared" si="95"/>
        <v>explnsgla</v>
      </c>
      <c r="I788" s="262" t="str">
        <f t="shared" si="96"/>
        <v>EandR1-</v>
      </c>
      <c r="J788" s="262" t="str">
        <f t="shared" si="97"/>
        <v>centot-explnsgla</v>
      </c>
      <c r="K788" s="262" t="str">
        <f t="shared" si="98"/>
        <v>centot-</v>
      </c>
    </row>
    <row r="789" spans="1:11" x14ac:dyDescent="0.35">
      <c r="A789" s="267" t="s">
        <v>3189</v>
      </c>
      <c r="B789" s="362">
        <f t="shared" ca="1" si="92"/>
        <v>0</v>
      </c>
      <c r="C789" s="317"/>
      <c r="D789" s="317"/>
      <c r="E789" s="317"/>
      <c r="F789" s="262" t="str">
        <f t="shared" si="93"/>
        <v>EandR1</v>
      </c>
      <c r="G789" s="262" t="str">
        <f t="shared" si="94"/>
        <v>tradcomhous</v>
      </c>
      <c r="H789" s="262" t="str">
        <f t="shared" si="95"/>
        <v>explnsgla</v>
      </c>
      <c r="I789" s="262" t="str">
        <f t="shared" si="96"/>
        <v>EandR1-</v>
      </c>
      <c r="J789" s="262" t="str">
        <f t="shared" si="97"/>
        <v>tradcomhous-explnsgla</v>
      </c>
      <c r="K789" s="262" t="str">
        <f t="shared" si="98"/>
        <v>tradcomhous-</v>
      </c>
    </row>
    <row r="790" spans="1:11" x14ac:dyDescent="0.35">
      <c r="A790" s="267" t="s">
        <v>3190</v>
      </c>
      <c r="B790" s="362">
        <f t="shared" ca="1" si="92"/>
        <v>0</v>
      </c>
      <c r="C790" s="317"/>
      <c r="D790" s="317"/>
      <c r="E790" s="317"/>
      <c r="F790" s="262" t="str">
        <f t="shared" si="93"/>
        <v>EandR1</v>
      </c>
      <c r="G790" s="262" t="str">
        <f t="shared" si="94"/>
        <v>tradcomreal</v>
      </c>
      <c r="H790" s="262" t="str">
        <f t="shared" si="95"/>
        <v>explnsgla</v>
      </c>
      <c r="I790" s="262" t="str">
        <f t="shared" si="96"/>
        <v>EandR1-</v>
      </c>
      <c r="J790" s="262" t="str">
        <f t="shared" si="97"/>
        <v>tradcomreal-explnsgla</v>
      </c>
      <c r="K790" s="262" t="str">
        <f t="shared" si="98"/>
        <v>tradcomreal-</v>
      </c>
    </row>
    <row r="791" spans="1:11" x14ac:dyDescent="0.35">
      <c r="A791" s="267" t="s">
        <v>3191</v>
      </c>
      <c r="B791" s="362">
        <f t="shared" ca="1" si="92"/>
        <v>0</v>
      </c>
      <c r="C791" s="317"/>
      <c r="D791" s="317"/>
      <c r="E791" s="317"/>
      <c r="F791" s="262" t="str">
        <f t="shared" si="93"/>
        <v>EandR1</v>
      </c>
      <c r="G791" s="262" t="str">
        <f t="shared" si="94"/>
        <v>tradcomfin</v>
      </c>
      <c r="H791" s="262" t="str">
        <f t="shared" si="95"/>
        <v>explnsgla</v>
      </c>
      <c r="I791" s="262" t="str">
        <f t="shared" si="96"/>
        <v>EandR1-</v>
      </c>
      <c r="J791" s="262" t="str">
        <f t="shared" si="97"/>
        <v>tradcomfin-explnsgla</v>
      </c>
      <c r="K791" s="262" t="str">
        <f t="shared" si="98"/>
        <v>tradcomfin-</v>
      </c>
    </row>
    <row r="792" spans="1:11" x14ac:dyDescent="0.35">
      <c r="A792" s="267" t="s">
        <v>3192</v>
      </c>
      <c r="B792" s="362">
        <f t="shared" ca="1" si="92"/>
        <v>0</v>
      </c>
      <c r="C792" s="317"/>
      <c r="D792" s="317"/>
      <c r="E792" s="317"/>
      <c r="F792" s="262" t="str">
        <f t="shared" si="93"/>
        <v>EandR1</v>
      </c>
      <c r="G792" s="262" t="str">
        <f t="shared" si="94"/>
        <v>tradcomenr</v>
      </c>
      <c r="H792" s="262" t="str">
        <f t="shared" si="95"/>
        <v>explnsgla</v>
      </c>
      <c r="I792" s="262" t="str">
        <f t="shared" si="96"/>
        <v>EandR1-</v>
      </c>
      <c r="J792" s="262" t="str">
        <f t="shared" si="97"/>
        <v>tradcomenr-explnsgla</v>
      </c>
      <c r="K792" s="262" t="str">
        <f t="shared" si="98"/>
        <v>tradcomenr-</v>
      </c>
    </row>
    <row r="793" spans="1:11" x14ac:dyDescent="0.35">
      <c r="A793" s="267" t="s">
        <v>3193</v>
      </c>
      <c r="B793" s="362">
        <f t="shared" ca="1" si="92"/>
        <v>0</v>
      </c>
      <c r="C793" s="317"/>
      <c r="D793" s="317"/>
      <c r="E793" s="317"/>
      <c r="F793" s="262" t="str">
        <f t="shared" si="93"/>
        <v>EandR1</v>
      </c>
      <c r="G793" s="262" t="str">
        <f t="shared" si="94"/>
        <v>tradcomwtr</v>
      </c>
      <c r="H793" s="262" t="str">
        <f t="shared" si="95"/>
        <v>explnsgla</v>
      </c>
      <c r="I793" s="262" t="str">
        <f t="shared" si="96"/>
        <v>EandR1-</v>
      </c>
      <c r="J793" s="262" t="str">
        <f t="shared" si="97"/>
        <v>tradcomwtr-explnsgla</v>
      </c>
      <c r="K793" s="262" t="str">
        <f t="shared" si="98"/>
        <v>tradcomwtr-</v>
      </c>
    </row>
    <row r="794" spans="1:11" x14ac:dyDescent="0.35">
      <c r="A794" s="267" t="s">
        <v>3194</v>
      </c>
      <c r="B794" s="362">
        <f t="shared" ca="1" si="92"/>
        <v>0</v>
      </c>
      <c r="C794" s="317"/>
      <c r="D794" s="317"/>
      <c r="E794" s="317"/>
      <c r="F794" s="262" t="str">
        <f t="shared" si="93"/>
        <v>EandR1</v>
      </c>
      <c r="G794" s="262" t="str">
        <f t="shared" si="94"/>
        <v>tradcomhsp</v>
      </c>
      <c r="H794" s="262" t="str">
        <f t="shared" si="95"/>
        <v>explnsgla</v>
      </c>
      <c r="I794" s="262" t="str">
        <f t="shared" si="96"/>
        <v>EandR1-</v>
      </c>
      <c r="J794" s="262" t="str">
        <f t="shared" si="97"/>
        <v>tradcomhsp-explnsgla</v>
      </c>
      <c r="K794" s="262" t="str">
        <f t="shared" si="98"/>
        <v>tradcomhsp-</v>
      </c>
    </row>
    <row r="795" spans="1:11" x14ac:dyDescent="0.35">
      <c r="A795" s="267" t="s">
        <v>3195</v>
      </c>
      <c r="B795" s="362">
        <f t="shared" ca="1" si="92"/>
        <v>0</v>
      </c>
      <c r="C795" s="317"/>
      <c r="D795" s="317"/>
      <c r="E795" s="317"/>
      <c r="F795" s="262" t="str">
        <f t="shared" si="93"/>
        <v>EandR1</v>
      </c>
      <c r="G795" s="262" t="str">
        <f t="shared" si="94"/>
        <v>tradcomoth</v>
      </c>
      <c r="H795" s="262" t="str">
        <f t="shared" si="95"/>
        <v>explnsgla</v>
      </c>
      <c r="I795" s="262" t="str">
        <f t="shared" si="96"/>
        <v>EandR1-</v>
      </c>
      <c r="J795" s="262" t="str">
        <f t="shared" si="97"/>
        <v>tradcomoth-explnsgla</v>
      </c>
      <c r="K795" s="262" t="str">
        <f t="shared" si="98"/>
        <v>tradcomoth-</v>
      </c>
    </row>
    <row r="796" spans="1:11" x14ac:dyDescent="0.35">
      <c r="A796" s="267" t="s">
        <v>3196</v>
      </c>
      <c r="B796" s="362">
        <f t="shared" ca="1" si="92"/>
        <v>0</v>
      </c>
      <c r="C796" s="317"/>
      <c r="D796" s="317"/>
      <c r="E796" s="317"/>
      <c r="F796" s="262" t="str">
        <f t="shared" si="93"/>
        <v>EandR1</v>
      </c>
      <c r="G796" s="262" t="str">
        <f t="shared" si="94"/>
        <v>tradcomtot</v>
      </c>
      <c r="H796" s="262" t="str">
        <f t="shared" si="95"/>
        <v>explnsgla</v>
      </c>
      <c r="I796" s="262" t="str">
        <f t="shared" si="96"/>
        <v>EandR1-</v>
      </c>
      <c r="J796" s="262" t="str">
        <f t="shared" si="97"/>
        <v>tradcomtot-explnsgla</v>
      </c>
      <c r="K796" s="262" t="str">
        <f t="shared" si="98"/>
        <v>tradcomtot-</v>
      </c>
    </row>
    <row r="797" spans="1:11" x14ac:dyDescent="0.35">
      <c r="A797" s="267" t="s">
        <v>3197</v>
      </c>
      <c r="B797" s="362">
        <f t="shared" ca="1" si="92"/>
        <v>0</v>
      </c>
      <c r="C797" s="317"/>
      <c r="D797" s="317"/>
      <c r="E797" s="317"/>
      <c r="F797" s="262" t="str">
        <f t="shared" si="93"/>
        <v>EandR1</v>
      </c>
      <c r="G797" s="262" t="str">
        <f t="shared" si="94"/>
        <v>tradoth</v>
      </c>
      <c r="H797" s="262" t="str">
        <f t="shared" si="95"/>
        <v>explnsgla</v>
      </c>
      <c r="I797" s="262" t="str">
        <f t="shared" si="96"/>
        <v>EandR1-</v>
      </c>
      <c r="J797" s="262" t="str">
        <f t="shared" si="97"/>
        <v>tradoth-explnsgla</v>
      </c>
      <c r="K797" s="262" t="str">
        <f t="shared" si="98"/>
        <v>tradoth-</v>
      </c>
    </row>
    <row r="798" spans="1:11" x14ac:dyDescent="0.35">
      <c r="A798" s="267" t="s">
        <v>3198</v>
      </c>
      <c r="B798" s="362">
        <f t="shared" ca="1" si="92"/>
        <v>0</v>
      </c>
      <c r="C798" s="317"/>
      <c r="D798" s="317"/>
      <c r="E798" s="317"/>
      <c r="F798" s="262" t="str">
        <f t="shared" si="93"/>
        <v>EandR1</v>
      </c>
      <c r="G798" s="262" t="str">
        <f t="shared" si="94"/>
        <v>tradtot</v>
      </c>
      <c r="H798" s="262" t="str">
        <f t="shared" si="95"/>
        <v>explnsgla</v>
      </c>
      <c r="I798" s="262" t="str">
        <f t="shared" si="96"/>
        <v>EandR1-</v>
      </c>
      <c r="J798" s="262" t="str">
        <f t="shared" si="97"/>
        <v>tradtot-explnsgla</v>
      </c>
      <c r="K798" s="262" t="str">
        <f t="shared" si="98"/>
        <v>tradtot-</v>
      </c>
    </row>
    <row r="799" spans="1:11" x14ac:dyDescent="0.35">
      <c r="A799" s="267" t="s">
        <v>3199</v>
      </c>
      <c r="B799" s="362">
        <f t="shared" ca="1" si="92"/>
        <v>0</v>
      </c>
      <c r="C799" s="317"/>
      <c r="D799" s="317"/>
      <c r="E799" s="317"/>
      <c r="F799" s="262" t="str">
        <f t="shared" si="93"/>
        <v>EandR1</v>
      </c>
      <c r="G799" s="262" t="str">
        <f t="shared" si="94"/>
        <v>alltot</v>
      </c>
      <c r="H799" s="262" t="str">
        <f t="shared" si="95"/>
        <v>explnsgla</v>
      </c>
      <c r="I799" s="262" t="str">
        <f t="shared" si="96"/>
        <v>EandR1-</v>
      </c>
      <c r="J799" s="262" t="str">
        <f t="shared" si="97"/>
        <v>alltot-explnsgla</v>
      </c>
      <c r="K799" s="262" t="str">
        <f t="shared" si="98"/>
        <v>alltot-</v>
      </c>
    </row>
    <row r="800" spans="1:11" x14ac:dyDescent="0.35">
      <c r="A800" s="267" t="s">
        <v>3200</v>
      </c>
      <c r="B800" s="362">
        <f t="shared" ca="1" si="92"/>
        <v>0</v>
      </c>
      <c r="C800" s="317"/>
      <c r="D800" s="317"/>
      <c r="E800" s="317"/>
      <c r="F800" s="262" t="str">
        <f t="shared" si="93"/>
        <v>EandR1</v>
      </c>
      <c r="G800" s="262" t="str">
        <f t="shared" si="94"/>
        <v>eduerlprm</v>
      </c>
      <c r="H800" s="262" t="str">
        <f t="shared" si="95"/>
        <v>explnsoth</v>
      </c>
      <c r="I800" s="262" t="str">
        <f t="shared" si="96"/>
        <v>EandR1-</v>
      </c>
      <c r="J800" s="262" t="str">
        <f t="shared" si="97"/>
        <v>eduerlprm-explnsoth</v>
      </c>
      <c r="K800" s="262" t="str">
        <f t="shared" si="98"/>
        <v>eduerlprm-</v>
      </c>
    </row>
    <row r="801" spans="1:11" x14ac:dyDescent="0.35">
      <c r="A801" s="267" t="s">
        <v>3201</v>
      </c>
      <c r="B801" s="362">
        <f t="shared" ca="1" si="92"/>
        <v>0</v>
      </c>
      <c r="C801" s="317"/>
      <c r="D801" s="317"/>
      <c r="E801" s="317"/>
      <c r="F801" s="262" t="str">
        <f t="shared" si="93"/>
        <v>EandR1</v>
      </c>
      <c r="G801" s="262" t="str">
        <f t="shared" si="94"/>
        <v>eduscn</v>
      </c>
      <c r="H801" s="262" t="str">
        <f t="shared" si="95"/>
        <v>explnsoth</v>
      </c>
      <c r="I801" s="262" t="str">
        <f t="shared" si="96"/>
        <v>EandR1-</v>
      </c>
      <c r="J801" s="262" t="str">
        <f t="shared" si="97"/>
        <v>eduscn-explnsoth</v>
      </c>
      <c r="K801" s="262" t="str">
        <f t="shared" si="98"/>
        <v>eduscn-</v>
      </c>
    </row>
    <row r="802" spans="1:11" x14ac:dyDescent="0.35">
      <c r="A802" s="267" t="s">
        <v>3202</v>
      </c>
      <c r="B802" s="362">
        <f t="shared" ca="1" si="92"/>
        <v>0</v>
      </c>
      <c r="C802" s="317"/>
      <c r="D802" s="317"/>
      <c r="E802" s="317"/>
      <c r="F802" s="262" t="str">
        <f t="shared" si="93"/>
        <v>EandR1</v>
      </c>
      <c r="G802" s="262" t="str">
        <f t="shared" si="94"/>
        <v>eduspc</v>
      </c>
      <c r="H802" s="262" t="str">
        <f t="shared" si="95"/>
        <v>explnsoth</v>
      </c>
      <c r="I802" s="262" t="str">
        <f t="shared" si="96"/>
        <v>EandR1-</v>
      </c>
      <c r="J802" s="262" t="str">
        <f t="shared" si="97"/>
        <v>eduspc-explnsoth</v>
      </c>
      <c r="K802" s="262" t="str">
        <f t="shared" si="98"/>
        <v>eduspc-</v>
      </c>
    </row>
    <row r="803" spans="1:11" x14ac:dyDescent="0.35">
      <c r="A803" s="267" t="s">
        <v>3203</v>
      </c>
      <c r="B803" s="362">
        <f t="shared" ca="1" si="92"/>
        <v>0</v>
      </c>
      <c r="C803" s="317"/>
      <c r="D803" s="317"/>
      <c r="E803" s="317"/>
      <c r="F803" s="262" t="str">
        <f t="shared" si="93"/>
        <v>EandR1</v>
      </c>
      <c r="G803" s="262" t="str">
        <f t="shared" si="94"/>
        <v>edupstoth</v>
      </c>
      <c r="H803" s="262" t="str">
        <f t="shared" si="95"/>
        <v>explnsoth</v>
      </c>
      <c r="I803" s="262" t="str">
        <f t="shared" si="96"/>
        <v>EandR1-</v>
      </c>
      <c r="J803" s="262" t="str">
        <f t="shared" si="97"/>
        <v>edupstoth-explnsoth</v>
      </c>
      <c r="K803" s="262" t="str">
        <f t="shared" si="98"/>
        <v>edupstoth-</v>
      </c>
    </row>
    <row r="804" spans="1:11" x14ac:dyDescent="0.35">
      <c r="A804" s="267" t="s">
        <v>3204</v>
      </c>
      <c r="B804" s="362">
        <f t="shared" ca="1" si="92"/>
        <v>0</v>
      </c>
      <c r="C804" s="317"/>
      <c r="D804" s="317"/>
      <c r="E804" s="317"/>
      <c r="F804" s="262" t="str">
        <f t="shared" si="93"/>
        <v>EandR1</v>
      </c>
      <c r="G804" s="262" t="str">
        <f t="shared" si="94"/>
        <v>edutot</v>
      </c>
      <c r="H804" s="262" t="str">
        <f t="shared" si="95"/>
        <v>explnsoth</v>
      </c>
      <c r="I804" s="262" t="str">
        <f t="shared" si="96"/>
        <v>EandR1-</v>
      </c>
      <c r="J804" s="262" t="str">
        <f t="shared" si="97"/>
        <v>edutot-explnsoth</v>
      </c>
      <c r="K804" s="262" t="str">
        <f t="shared" si="98"/>
        <v>edutot-</v>
      </c>
    </row>
    <row r="805" spans="1:11" x14ac:dyDescent="0.35">
      <c r="A805" s="267" t="s">
        <v>3205</v>
      </c>
      <c r="B805" s="362">
        <f t="shared" ca="1" si="92"/>
        <v>0</v>
      </c>
      <c r="C805" s="317"/>
      <c r="D805" s="317"/>
      <c r="E805" s="317"/>
      <c r="F805" s="262" t="str">
        <f t="shared" si="93"/>
        <v>EandR1</v>
      </c>
      <c r="G805" s="262" t="str">
        <f t="shared" si="94"/>
        <v>transrds</v>
      </c>
      <c r="H805" s="262" t="str">
        <f t="shared" si="95"/>
        <v>explnsoth</v>
      </c>
      <c r="I805" s="262" t="str">
        <f t="shared" si="96"/>
        <v>EandR1-</v>
      </c>
      <c r="J805" s="262" t="str">
        <f t="shared" si="97"/>
        <v>transrds-explnsoth</v>
      </c>
      <c r="K805" s="262" t="str">
        <f t="shared" si="98"/>
        <v>transrds-</v>
      </c>
    </row>
    <row r="806" spans="1:11" x14ac:dyDescent="0.35">
      <c r="A806" s="267" t="s">
        <v>3206</v>
      </c>
      <c r="B806" s="362">
        <f t="shared" ca="1" si="92"/>
        <v>0</v>
      </c>
      <c r="C806" s="317"/>
      <c r="D806" s="317"/>
      <c r="E806" s="317"/>
      <c r="F806" s="262" t="str">
        <f t="shared" si="93"/>
        <v>EandR1</v>
      </c>
      <c r="G806" s="262" t="str">
        <f t="shared" si="94"/>
        <v>transprk</v>
      </c>
      <c r="H806" s="262" t="str">
        <f t="shared" si="95"/>
        <v>explnsoth</v>
      </c>
      <c r="I806" s="262" t="str">
        <f t="shared" si="96"/>
        <v>EandR1-</v>
      </c>
      <c r="J806" s="262" t="str">
        <f t="shared" si="97"/>
        <v>transprk-explnsoth</v>
      </c>
      <c r="K806" s="262" t="str">
        <f t="shared" si="98"/>
        <v>transprk-</v>
      </c>
    </row>
    <row r="807" spans="1:11" x14ac:dyDescent="0.35">
      <c r="A807" s="267" t="s">
        <v>3207</v>
      </c>
      <c r="B807" s="362">
        <f t="shared" ca="1" si="92"/>
        <v>0</v>
      </c>
      <c r="C807" s="317"/>
      <c r="D807" s="317"/>
      <c r="E807" s="317"/>
      <c r="F807" s="262" t="str">
        <f t="shared" si="93"/>
        <v>EandR1</v>
      </c>
      <c r="G807" s="262" t="str">
        <f t="shared" si="94"/>
        <v>transpblbus</v>
      </c>
      <c r="H807" s="262" t="str">
        <f t="shared" si="95"/>
        <v>explnsoth</v>
      </c>
      <c r="I807" s="262" t="str">
        <f t="shared" si="96"/>
        <v>EandR1-</v>
      </c>
      <c r="J807" s="262" t="str">
        <f t="shared" si="97"/>
        <v>transpblbus-explnsoth</v>
      </c>
      <c r="K807" s="262" t="str">
        <f t="shared" si="98"/>
        <v>transpblbus-</v>
      </c>
    </row>
    <row r="808" spans="1:11" x14ac:dyDescent="0.35">
      <c r="A808" s="267" t="s">
        <v>3208</v>
      </c>
      <c r="B808" s="362">
        <f t="shared" ca="1" si="92"/>
        <v>0</v>
      </c>
      <c r="C808" s="317"/>
      <c r="D808" s="317"/>
      <c r="E808" s="317"/>
      <c r="F808" s="262" t="str">
        <f t="shared" si="93"/>
        <v>EandR1</v>
      </c>
      <c r="G808" s="262" t="str">
        <f t="shared" si="94"/>
        <v>transpblrail</v>
      </c>
      <c r="H808" s="262" t="str">
        <f t="shared" si="95"/>
        <v>explnsoth</v>
      </c>
      <c r="I808" s="262" t="str">
        <f t="shared" si="96"/>
        <v>EandR1-</v>
      </c>
      <c r="J808" s="262" t="str">
        <f t="shared" si="97"/>
        <v>transpblrail-explnsoth</v>
      </c>
      <c r="K808" s="262" t="str">
        <f t="shared" si="98"/>
        <v>transpblrail-</v>
      </c>
    </row>
    <row r="809" spans="1:11" x14ac:dyDescent="0.35">
      <c r="A809" s="267" t="s">
        <v>3209</v>
      </c>
      <c r="B809" s="362">
        <f t="shared" ca="1" si="92"/>
        <v>0</v>
      </c>
      <c r="C809" s="317"/>
      <c r="D809" s="317"/>
      <c r="E809" s="317"/>
      <c r="F809" s="262" t="str">
        <f t="shared" si="93"/>
        <v>EandR1</v>
      </c>
      <c r="G809" s="262" t="str">
        <f t="shared" si="94"/>
        <v>transahtarp</v>
      </c>
      <c r="H809" s="262" t="str">
        <f t="shared" si="95"/>
        <v>explnsoth</v>
      </c>
      <c r="I809" s="262" t="str">
        <f t="shared" si="96"/>
        <v>EandR1-</v>
      </c>
      <c r="J809" s="262" t="str">
        <f t="shared" si="97"/>
        <v>transahtarp-explnsoth</v>
      </c>
      <c r="K809" s="262" t="str">
        <f t="shared" si="98"/>
        <v>transahtarp-</v>
      </c>
    </row>
    <row r="810" spans="1:11" x14ac:dyDescent="0.35">
      <c r="A810" s="267" t="s">
        <v>3210</v>
      </c>
      <c r="B810" s="362">
        <f t="shared" ca="1" si="92"/>
        <v>0</v>
      </c>
      <c r="C810" s="317"/>
      <c r="D810" s="317"/>
      <c r="E810" s="317"/>
      <c r="F810" s="262" t="str">
        <f t="shared" si="93"/>
        <v>EandR1</v>
      </c>
      <c r="G810" s="262" t="str">
        <f t="shared" si="94"/>
        <v>transahthrbprs</v>
      </c>
      <c r="H810" s="262" t="str">
        <f t="shared" si="95"/>
        <v>explnsoth</v>
      </c>
      <c r="I810" s="262" t="str">
        <f t="shared" si="96"/>
        <v>EandR1-</v>
      </c>
      <c r="J810" s="262" t="str">
        <f t="shared" si="97"/>
        <v>transahthrbprs-explnsoth</v>
      </c>
      <c r="K810" s="262" t="str">
        <f t="shared" si="98"/>
        <v>transahthrbprs-</v>
      </c>
    </row>
    <row r="811" spans="1:11" x14ac:dyDescent="0.35">
      <c r="A811" s="267" t="s">
        <v>3211</v>
      </c>
      <c r="B811" s="362">
        <f t="shared" ca="1" si="92"/>
        <v>0</v>
      </c>
      <c r="C811" s="317"/>
      <c r="D811" s="317"/>
      <c r="E811" s="317"/>
      <c r="F811" s="262" t="str">
        <f t="shared" si="93"/>
        <v>EandR1</v>
      </c>
      <c r="G811" s="262" t="str">
        <f t="shared" si="94"/>
        <v>transahttll</v>
      </c>
      <c r="H811" s="262" t="str">
        <f t="shared" si="95"/>
        <v>explnsoth</v>
      </c>
      <c r="I811" s="262" t="str">
        <f t="shared" si="96"/>
        <v>EandR1-</v>
      </c>
      <c r="J811" s="262" t="str">
        <f t="shared" si="97"/>
        <v>transahttll-explnsoth</v>
      </c>
      <c r="K811" s="262" t="str">
        <f t="shared" si="98"/>
        <v>transahttll-</v>
      </c>
    </row>
    <row r="812" spans="1:11" x14ac:dyDescent="0.35">
      <c r="A812" s="267" t="s">
        <v>3212</v>
      </c>
      <c r="B812" s="362">
        <f t="shared" ca="1" si="92"/>
        <v>0</v>
      </c>
      <c r="C812" s="317"/>
      <c r="D812" s="317"/>
      <c r="E812" s="317"/>
      <c r="F812" s="262" t="str">
        <f t="shared" si="93"/>
        <v>EandR1</v>
      </c>
      <c r="G812" s="262" t="str">
        <f t="shared" si="94"/>
        <v>transtot</v>
      </c>
      <c r="H812" s="262" t="str">
        <f t="shared" si="95"/>
        <v>explnsoth</v>
      </c>
      <c r="I812" s="262" t="str">
        <f t="shared" si="96"/>
        <v>EandR1-</v>
      </c>
      <c r="J812" s="262" t="str">
        <f t="shared" si="97"/>
        <v>transtot-explnsoth</v>
      </c>
      <c r="K812" s="262" t="str">
        <f t="shared" si="98"/>
        <v>transtot-</v>
      </c>
    </row>
    <row r="813" spans="1:11" x14ac:dyDescent="0.35">
      <c r="A813" s="267" t="s">
        <v>3213</v>
      </c>
      <c r="B813" s="362">
        <f t="shared" ref="B813:B877" ca="1" si="99">IFERROR(INDEX(INDIRECT(LEFT($A813,SEARCH("-",$A813,1)-1)&amp;"_data"),MATCH(MID($A813, SEARCH("-",$A813) + 1, SEARCH("-",$A813,SEARCH("-",$A813)+1) - SEARCH("-",$A813) - 1),INDIRECT(LEFT($A813,SEARCH("-",$A813,1)-1)&amp;"_rows"),0),MATCH(RIGHT($A813,LEN($A813) - SEARCH("-", $A813, SEARCH("-", $A813) + 1)),INDIRECT(LEFT($A813,SEARCH("-",$A813,1)-1)&amp;"_Header"),0)),0)</f>
        <v>0</v>
      </c>
      <c r="C813" s="317"/>
      <c r="D813" s="317"/>
      <c r="E813" s="317"/>
      <c r="F813" s="262" t="str">
        <f t="shared" ref="F813:F877" si="100">LEFT(A813,SEARCH("-",A813)-1)</f>
        <v>EandR1</v>
      </c>
      <c r="G813" s="262" t="str">
        <f t="shared" ref="G813:G877" si="101">LEFT(J813,SEARCH("-",J813)-1)</f>
        <v>sctot</v>
      </c>
      <c r="H813" s="262" t="str">
        <f t="shared" ref="H813:H877" si="102">SUBSTITUTE(J813,K813,"")</f>
        <v>explnsoth</v>
      </c>
      <c r="I813" s="262" t="str">
        <f t="shared" ref="I813:I877" si="103">LEFT(A813,SEARCH("-",A813))</f>
        <v>EandR1-</v>
      </c>
      <c r="J813" s="262" t="str">
        <f t="shared" ref="J813:J877" si="104">SUBSTITUTE(A813,I813,"")</f>
        <v>sctot-explnsoth</v>
      </c>
      <c r="K813" s="262" t="str">
        <f t="shared" ref="K813:K877" si="105">LEFT(J813,SEARCH("-",J813))</f>
        <v>sctot-</v>
      </c>
    </row>
    <row r="814" spans="1:11" x14ac:dyDescent="0.35">
      <c r="A814" s="267" t="s">
        <v>3214</v>
      </c>
      <c r="B814" s="362">
        <f t="shared" ca="1" si="99"/>
        <v>0</v>
      </c>
      <c r="C814" s="317"/>
      <c r="D814" s="317"/>
      <c r="E814" s="317"/>
      <c r="F814" s="262" t="str">
        <f t="shared" si="100"/>
        <v>EandR1</v>
      </c>
      <c r="G814" s="262" t="str">
        <f t="shared" si="101"/>
        <v>phtot</v>
      </c>
      <c r="H814" s="262" t="str">
        <f t="shared" si="102"/>
        <v>explnsoth</v>
      </c>
      <c r="I814" s="262" t="str">
        <f t="shared" si="103"/>
        <v>EandR1-</v>
      </c>
      <c r="J814" s="262" t="str">
        <f t="shared" si="104"/>
        <v>phtot-explnsoth</v>
      </c>
      <c r="K814" s="262" t="str">
        <f t="shared" si="105"/>
        <v>phtot-</v>
      </c>
    </row>
    <row r="815" spans="1:11" x14ac:dyDescent="0.35">
      <c r="A815" s="267" t="s">
        <v>3215</v>
      </c>
      <c r="B815" s="362">
        <f t="shared" ca="1" si="99"/>
        <v>0</v>
      </c>
      <c r="C815" s="317"/>
      <c r="D815" s="317"/>
      <c r="E815" s="317"/>
      <c r="F815" s="262" t="str">
        <f t="shared" si="100"/>
        <v>EandR1</v>
      </c>
      <c r="G815" s="262" t="str">
        <f t="shared" si="101"/>
        <v>houshratot</v>
      </c>
      <c r="H815" s="262" t="str">
        <f t="shared" si="102"/>
        <v>explnsoth</v>
      </c>
      <c r="I815" s="262" t="str">
        <f t="shared" si="103"/>
        <v>EandR1-</v>
      </c>
      <c r="J815" s="262" t="str">
        <f t="shared" si="104"/>
        <v>houshratot-explnsoth</v>
      </c>
      <c r="K815" s="262" t="str">
        <f t="shared" si="105"/>
        <v>houshratot-</v>
      </c>
    </row>
    <row r="816" spans="1:11" x14ac:dyDescent="0.35">
      <c r="A816" s="267" t="s">
        <v>3216</v>
      </c>
      <c r="B816" s="362">
        <f t="shared" ca="1" si="99"/>
        <v>0</v>
      </c>
      <c r="C816" s="317"/>
      <c r="D816" s="317"/>
      <c r="E816" s="317"/>
      <c r="F816" s="262" t="str">
        <f t="shared" si="100"/>
        <v>EandR1</v>
      </c>
      <c r="G816" s="262" t="str">
        <f t="shared" si="101"/>
        <v>housgfcftot</v>
      </c>
      <c r="H816" s="262" t="str">
        <f t="shared" si="102"/>
        <v>explnsoth</v>
      </c>
      <c r="I816" s="262" t="str">
        <f t="shared" si="103"/>
        <v>EandR1-</v>
      </c>
      <c r="J816" s="262" t="str">
        <f t="shared" si="104"/>
        <v>housgfcftot-explnsoth</v>
      </c>
      <c r="K816" s="262" t="str">
        <f t="shared" si="105"/>
        <v>housgfcftot-</v>
      </c>
    </row>
    <row r="817" spans="1:11" x14ac:dyDescent="0.35">
      <c r="A817" s="267" t="s">
        <v>3217</v>
      </c>
      <c r="B817" s="362">
        <f t="shared" ca="1" si="99"/>
        <v>0</v>
      </c>
      <c r="C817" s="317"/>
      <c r="D817" s="317"/>
      <c r="E817" s="317"/>
      <c r="F817" s="262" t="str">
        <f t="shared" si="100"/>
        <v>EandR1</v>
      </c>
      <c r="G817" s="262" t="str">
        <f t="shared" si="101"/>
        <v>houstot</v>
      </c>
      <c r="H817" s="262" t="str">
        <f t="shared" si="102"/>
        <v>explnsoth</v>
      </c>
      <c r="I817" s="262" t="str">
        <f t="shared" si="103"/>
        <v>EandR1-</v>
      </c>
      <c r="J817" s="262" t="str">
        <f t="shared" si="104"/>
        <v>houstot-explnsoth</v>
      </c>
      <c r="K817" s="262" t="str">
        <f t="shared" si="105"/>
        <v>houstot-</v>
      </c>
    </row>
    <row r="818" spans="1:11" x14ac:dyDescent="0.35">
      <c r="A818" s="267" t="s">
        <v>3218</v>
      </c>
      <c r="B818" s="362">
        <f t="shared" ca="1" si="99"/>
        <v>0</v>
      </c>
      <c r="C818" s="317"/>
      <c r="D818" s="317"/>
      <c r="E818" s="317"/>
      <c r="F818" s="262" t="str">
        <f t="shared" si="100"/>
        <v>EandR1</v>
      </c>
      <c r="G818" s="262" t="str">
        <f t="shared" si="101"/>
        <v>culhrt</v>
      </c>
      <c r="H818" s="262" t="str">
        <f t="shared" si="102"/>
        <v>explnsoth</v>
      </c>
      <c r="I818" s="262" t="str">
        <f t="shared" si="103"/>
        <v>EandR1-</v>
      </c>
      <c r="J818" s="262" t="str">
        <f t="shared" si="104"/>
        <v>culhrt-explnsoth</v>
      </c>
      <c r="K818" s="262" t="str">
        <f t="shared" si="105"/>
        <v>culhrt-</v>
      </c>
    </row>
    <row r="819" spans="1:11" x14ac:dyDescent="0.35">
      <c r="A819" s="267" t="s">
        <v>3219</v>
      </c>
      <c r="B819" s="362">
        <f t="shared" ca="1" si="99"/>
        <v>0</v>
      </c>
      <c r="C819" s="317"/>
      <c r="D819" s="317"/>
      <c r="E819" s="317"/>
      <c r="F819" s="262" t="str">
        <f t="shared" si="100"/>
        <v>EandR1</v>
      </c>
      <c r="G819" s="262" t="str">
        <f t="shared" si="101"/>
        <v>culspr</v>
      </c>
      <c r="H819" s="262" t="str">
        <f t="shared" si="102"/>
        <v>explnsoth</v>
      </c>
      <c r="I819" s="262" t="str">
        <f t="shared" si="103"/>
        <v>EandR1-</v>
      </c>
      <c r="J819" s="262" t="str">
        <f t="shared" si="104"/>
        <v>culspr-explnsoth</v>
      </c>
      <c r="K819" s="262" t="str">
        <f t="shared" si="105"/>
        <v>culspr-</v>
      </c>
    </row>
    <row r="820" spans="1:11" x14ac:dyDescent="0.35">
      <c r="A820" s="267" t="s">
        <v>3220</v>
      </c>
      <c r="B820" s="362">
        <f t="shared" ca="1" si="99"/>
        <v>0</v>
      </c>
      <c r="C820" s="317"/>
      <c r="D820" s="317"/>
      <c r="E820" s="317"/>
      <c r="F820" s="262" t="str">
        <f t="shared" si="100"/>
        <v>EandR1</v>
      </c>
      <c r="G820" s="262" t="str">
        <f t="shared" si="101"/>
        <v>culopn</v>
      </c>
      <c r="H820" s="262" t="str">
        <f t="shared" si="102"/>
        <v>explnsoth</v>
      </c>
      <c r="I820" s="262" t="str">
        <f t="shared" si="103"/>
        <v>EandR1-</v>
      </c>
      <c r="J820" s="262" t="str">
        <f t="shared" si="104"/>
        <v>culopn-explnsoth</v>
      </c>
      <c r="K820" s="262" t="str">
        <f t="shared" si="105"/>
        <v>culopn-</v>
      </c>
    </row>
    <row r="821" spans="1:11" x14ac:dyDescent="0.35">
      <c r="A821" s="267" t="s">
        <v>3221</v>
      </c>
      <c r="B821" s="362">
        <f t="shared" ca="1" si="99"/>
        <v>0</v>
      </c>
      <c r="C821" s="317"/>
      <c r="D821" s="317"/>
      <c r="E821" s="317"/>
      <c r="F821" s="262" t="str">
        <f t="shared" si="100"/>
        <v>EandR1</v>
      </c>
      <c r="G821" s="262" t="str">
        <f t="shared" si="101"/>
        <v>cultrs</v>
      </c>
      <c r="H821" s="262" t="str">
        <f t="shared" si="102"/>
        <v>explnsoth</v>
      </c>
      <c r="I821" s="262" t="str">
        <f t="shared" si="103"/>
        <v>EandR1-</v>
      </c>
      <c r="J821" s="262" t="str">
        <f t="shared" si="104"/>
        <v>cultrs-explnsoth</v>
      </c>
      <c r="K821" s="262" t="str">
        <f t="shared" si="105"/>
        <v>cultrs-</v>
      </c>
    </row>
    <row r="822" spans="1:11" x14ac:dyDescent="0.35">
      <c r="A822" s="267" t="s">
        <v>3222</v>
      </c>
      <c r="B822" s="362">
        <f t="shared" ca="1" si="99"/>
        <v>0</v>
      </c>
      <c r="C822" s="317"/>
      <c r="D822" s="317"/>
      <c r="E822" s="317"/>
      <c r="F822" s="262" t="str">
        <f t="shared" si="100"/>
        <v>EandR1</v>
      </c>
      <c r="G822" s="262" t="str">
        <f t="shared" si="101"/>
        <v>cullib</v>
      </c>
      <c r="H822" s="262" t="str">
        <f t="shared" si="102"/>
        <v>explnsoth</v>
      </c>
      <c r="I822" s="262" t="str">
        <f t="shared" si="103"/>
        <v>EandR1-</v>
      </c>
      <c r="J822" s="262" t="str">
        <f t="shared" si="104"/>
        <v>cullib-explnsoth</v>
      </c>
      <c r="K822" s="262" t="str">
        <f t="shared" si="105"/>
        <v>cullib-</v>
      </c>
    </row>
    <row r="823" spans="1:11" x14ac:dyDescent="0.35">
      <c r="A823" s="267" t="s">
        <v>3223</v>
      </c>
      <c r="B823" s="362">
        <f t="shared" ca="1" si="99"/>
        <v>0</v>
      </c>
      <c r="C823" s="317"/>
      <c r="D823" s="317"/>
      <c r="E823" s="317"/>
      <c r="F823" s="262" t="str">
        <f t="shared" si="100"/>
        <v>EandR1</v>
      </c>
      <c r="G823" s="262" t="str">
        <f t="shared" si="101"/>
        <v>cultot</v>
      </c>
      <c r="H823" s="262" t="str">
        <f t="shared" si="102"/>
        <v>explnsoth</v>
      </c>
      <c r="I823" s="262" t="str">
        <f t="shared" si="103"/>
        <v>EandR1-</v>
      </c>
      <c r="J823" s="262" t="str">
        <f t="shared" si="104"/>
        <v>cultot-explnsoth</v>
      </c>
      <c r="K823" s="262" t="str">
        <f t="shared" si="105"/>
        <v>cultot-</v>
      </c>
    </row>
    <row r="824" spans="1:11" x14ac:dyDescent="0.35">
      <c r="A824" s="267" t="s">
        <v>3224</v>
      </c>
      <c r="B824" s="362">
        <f t="shared" ca="1" si="99"/>
        <v>0</v>
      </c>
      <c r="C824" s="317"/>
      <c r="D824" s="317"/>
      <c r="E824" s="317"/>
      <c r="F824" s="262" t="str">
        <f t="shared" si="100"/>
        <v>EandR1</v>
      </c>
      <c r="G824" s="262" t="str">
        <f t="shared" si="101"/>
        <v>envcmt</v>
      </c>
      <c r="H824" s="262" t="str">
        <f t="shared" si="102"/>
        <v>explnsoth</v>
      </c>
      <c r="I824" s="262" t="str">
        <f t="shared" si="103"/>
        <v>EandR1-</v>
      </c>
      <c r="J824" s="262" t="str">
        <f t="shared" si="104"/>
        <v>envcmt-explnsoth</v>
      </c>
      <c r="K824" s="262" t="str">
        <f t="shared" si="105"/>
        <v>envcmt-</v>
      </c>
    </row>
    <row r="825" spans="1:11" x14ac:dyDescent="0.35">
      <c r="A825" s="267" t="s">
        <v>3225</v>
      </c>
      <c r="B825" s="362">
        <f t="shared" ca="1" si="99"/>
        <v>0</v>
      </c>
      <c r="C825" s="317"/>
      <c r="D825" s="317"/>
      <c r="E825" s="317"/>
      <c r="F825" s="262" t="str">
        <f t="shared" si="100"/>
        <v>EandR1</v>
      </c>
      <c r="G825" s="262" t="str">
        <f t="shared" si="101"/>
        <v>envcst</v>
      </c>
      <c r="H825" s="262" t="str">
        <f t="shared" si="102"/>
        <v>explnsoth</v>
      </c>
      <c r="I825" s="262" t="str">
        <f t="shared" si="103"/>
        <v>EandR1-</v>
      </c>
      <c r="J825" s="262" t="str">
        <f t="shared" si="104"/>
        <v>envcst-explnsoth</v>
      </c>
      <c r="K825" s="262" t="str">
        <f t="shared" si="105"/>
        <v>envcst-</v>
      </c>
    </row>
    <row r="826" spans="1:11" x14ac:dyDescent="0.35">
      <c r="A826" s="267" t="s">
        <v>3226</v>
      </c>
      <c r="B826" s="362">
        <f t="shared" ca="1" si="99"/>
        <v>0</v>
      </c>
      <c r="C826" s="317"/>
      <c r="D826" s="317"/>
      <c r="E826" s="317"/>
      <c r="F826" s="262" t="str">
        <f t="shared" si="100"/>
        <v>EandR1</v>
      </c>
      <c r="G826" s="262" t="str">
        <f t="shared" si="101"/>
        <v>envcmm</v>
      </c>
      <c r="H826" s="262" t="str">
        <f t="shared" si="102"/>
        <v>explnsoth</v>
      </c>
      <c r="I826" s="262" t="str">
        <f t="shared" si="103"/>
        <v>EandR1-</v>
      </c>
      <c r="J826" s="262" t="str">
        <f t="shared" si="104"/>
        <v>envcmm-explnsoth</v>
      </c>
      <c r="K826" s="262" t="str">
        <f t="shared" si="105"/>
        <v>envcmm-</v>
      </c>
    </row>
    <row r="827" spans="1:11" x14ac:dyDescent="0.35">
      <c r="A827" s="267" t="s">
        <v>3227</v>
      </c>
      <c r="B827" s="362">
        <f t="shared" ca="1" si="99"/>
        <v>0</v>
      </c>
      <c r="C827" s="317"/>
      <c r="D827" s="317"/>
      <c r="E827" s="317"/>
      <c r="F827" s="262" t="str">
        <f t="shared" si="100"/>
        <v>EandR1</v>
      </c>
      <c r="G827" s="262" t="str">
        <f t="shared" si="101"/>
        <v>envflddrn</v>
      </c>
      <c r="H827" s="262" t="str">
        <f t="shared" si="102"/>
        <v>explnsoth</v>
      </c>
      <c r="I827" s="262" t="str">
        <f t="shared" si="103"/>
        <v>EandR1-</v>
      </c>
      <c r="J827" s="262" t="str">
        <f t="shared" si="104"/>
        <v>envflddrn-explnsoth</v>
      </c>
      <c r="K827" s="262" t="str">
        <f t="shared" si="105"/>
        <v>envflddrn-</v>
      </c>
    </row>
    <row r="828" spans="1:11" x14ac:dyDescent="0.35">
      <c r="A828" s="267" t="s">
        <v>3228</v>
      </c>
      <c r="B828" s="362">
        <f t="shared" ca="1" si="99"/>
        <v>0</v>
      </c>
      <c r="C828" s="317"/>
      <c r="D828" s="317"/>
      <c r="E828" s="317"/>
      <c r="F828" s="262" t="str">
        <f t="shared" si="100"/>
        <v>EandR1</v>
      </c>
      <c r="G828" s="262" t="str">
        <f t="shared" si="101"/>
        <v>envagr</v>
      </c>
      <c r="H828" s="262" t="str">
        <f t="shared" si="102"/>
        <v>explnsoth</v>
      </c>
      <c r="I828" s="262" t="str">
        <f t="shared" si="103"/>
        <v>EandR1-</v>
      </c>
      <c r="J828" s="262" t="str">
        <f t="shared" si="104"/>
        <v>envagr-explnsoth</v>
      </c>
      <c r="K828" s="262" t="str">
        <f t="shared" si="105"/>
        <v>envagr-</v>
      </c>
    </row>
    <row r="829" spans="1:11" x14ac:dyDescent="0.35">
      <c r="A829" s="267" t="s">
        <v>3229</v>
      </c>
      <c r="B829" s="362">
        <f t="shared" ca="1" si="99"/>
        <v>0</v>
      </c>
      <c r="C829" s="317"/>
      <c r="D829" s="317"/>
      <c r="E829" s="317"/>
      <c r="F829" s="262" t="str">
        <f t="shared" si="100"/>
        <v>EandR1</v>
      </c>
      <c r="G829" s="262" t="str">
        <f t="shared" si="101"/>
        <v>envrglenv</v>
      </c>
      <c r="H829" s="262" t="str">
        <f t="shared" si="102"/>
        <v>explnsoth</v>
      </c>
      <c r="I829" s="262" t="str">
        <f t="shared" si="103"/>
        <v>EandR1-</v>
      </c>
      <c r="J829" s="262" t="str">
        <f t="shared" si="104"/>
        <v>envrglenv-explnsoth</v>
      </c>
      <c r="K829" s="262" t="str">
        <f t="shared" si="105"/>
        <v>envrglenv-</v>
      </c>
    </row>
    <row r="830" spans="1:11" x14ac:dyDescent="0.35">
      <c r="A830" s="267" t="s">
        <v>3230</v>
      </c>
      <c r="B830" s="362">
        <f t="shared" ca="1" si="99"/>
        <v>0</v>
      </c>
      <c r="C830" s="317"/>
      <c r="D830" s="317"/>
      <c r="E830" s="317"/>
      <c r="F830" s="262" t="str">
        <f t="shared" si="100"/>
        <v>EandR1</v>
      </c>
      <c r="G830" s="262" t="str">
        <f t="shared" si="101"/>
        <v>envrgltrd</v>
      </c>
      <c r="H830" s="262" t="str">
        <f t="shared" si="102"/>
        <v>explnsoth</v>
      </c>
      <c r="I830" s="262" t="str">
        <f t="shared" si="103"/>
        <v>EandR1-</v>
      </c>
      <c r="J830" s="262" t="str">
        <f t="shared" si="104"/>
        <v>envrgltrd-explnsoth</v>
      </c>
      <c r="K830" s="262" t="str">
        <f t="shared" si="105"/>
        <v>envrgltrd-</v>
      </c>
    </row>
    <row r="831" spans="1:11" x14ac:dyDescent="0.35">
      <c r="A831" s="267" t="s">
        <v>3231</v>
      </c>
      <c r="B831" s="362">
        <f t="shared" ca="1" si="99"/>
        <v>0</v>
      </c>
      <c r="C831" s="317"/>
      <c r="D831" s="317"/>
      <c r="E831" s="317"/>
      <c r="F831" s="262" t="str">
        <f t="shared" si="100"/>
        <v>EandR1</v>
      </c>
      <c r="G831" s="262" t="str">
        <f t="shared" si="101"/>
        <v>envstr</v>
      </c>
      <c r="H831" s="262" t="str">
        <f t="shared" si="102"/>
        <v>explnsoth</v>
      </c>
      <c r="I831" s="262" t="str">
        <f t="shared" si="103"/>
        <v>EandR1-</v>
      </c>
      <c r="J831" s="262" t="str">
        <f t="shared" si="104"/>
        <v>envstr-explnsoth</v>
      </c>
      <c r="K831" s="262" t="str">
        <f t="shared" si="105"/>
        <v>envstr-</v>
      </c>
    </row>
    <row r="832" spans="1:11" x14ac:dyDescent="0.35">
      <c r="A832" s="267" t="s">
        <v>3232</v>
      </c>
      <c r="B832" s="362">
        <f t="shared" ca="1" si="99"/>
        <v>0</v>
      </c>
      <c r="C832" s="317"/>
      <c r="D832" s="317"/>
      <c r="E832" s="317"/>
      <c r="F832" s="262" t="str">
        <f t="shared" si="100"/>
        <v>EandR1</v>
      </c>
      <c r="G832" s="262" t="str">
        <f t="shared" si="101"/>
        <v>envcll</v>
      </c>
      <c r="H832" s="262" t="str">
        <f t="shared" si="102"/>
        <v>explnsoth</v>
      </c>
      <c r="I832" s="262" t="str">
        <f t="shared" si="103"/>
        <v>EandR1-</v>
      </c>
      <c r="J832" s="262" t="str">
        <f t="shared" si="104"/>
        <v>envcll-explnsoth</v>
      </c>
      <c r="K832" s="262" t="str">
        <f t="shared" si="105"/>
        <v>envcll-</v>
      </c>
    </row>
    <row r="833" spans="1:11" x14ac:dyDescent="0.35">
      <c r="A833" s="267" t="s">
        <v>3233</v>
      </c>
      <c r="B833" s="362">
        <f t="shared" ca="1" si="99"/>
        <v>0</v>
      </c>
      <c r="C833" s="317"/>
      <c r="D833" s="317"/>
      <c r="E833" s="317"/>
      <c r="F833" s="262" t="str">
        <f t="shared" si="100"/>
        <v>EandR1</v>
      </c>
      <c r="G833" s="262" t="str">
        <f t="shared" si="101"/>
        <v>envdsp</v>
      </c>
      <c r="H833" s="262" t="str">
        <f t="shared" si="102"/>
        <v>explnsoth</v>
      </c>
      <c r="I833" s="262" t="str">
        <f t="shared" si="103"/>
        <v>EandR1-</v>
      </c>
      <c r="J833" s="262" t="str">
        <f t="shared" si="104"/>
        <v>envdsp-explnsoth</v>
      </c>
      <c r="K833" s="262" t="str">
        <f t="shared" si="105"/>
        <v>envdsp-</v>
      </c>
    </row>
    <row r="834" spans="1:11" x14ac:dyDescent="0.35">
      <c r="A834" s="267" t="s">
        <v>3234</v>
      </c>
      <c r="B834" s="362">
        <f t="shared" ca="1" si="99"/>
        <v>0</v>
      </c>
      <c r="C834" s="317"/>
      <c r="D834" s="317"/>
      <c r="E834" s="317"/>
      <c r="F834" s="262" t="str">
        <f t="shared" si="100"/>
        <v>EandR1</v>
      </c>
      <c r="G834" s="262" t="str">
        <f t="shared" si="101"/>
        <v>envtrd</v>
      </c>
      <c r="H834" s="262" t="str">
        <f t="shared" si="102"/>
        <v>explnsoth</v>
      </c>
      <c r="I834" s="262" t="str">
        <f t="shared" si="103"/>
        <v>EandR1-</v>
      </c>
      <c r="J834" s="262" t="str">
        <f t="shared" si="104"/>
        <v>envtrd-explnsoth</v>
      </c>
      <c r="K834" s="262" t="str">
        <f t="shared" si="105"/>
        <v>envtrd-</v>
      </c>
    </row>
    <row r="835" spans="1:11" x14ac:dyDescent="0.35">
      <c r="A835" s="267" t="s">
        <v>3235</v>
      </c>
      <c r="B835" s="362">
        <f t="shared" ca="1" si="99"/>
        <v>0</v>
      </c>
      <c r="C835" s="317"/>
      <c r="D835" s="317"/>
      <c r="E835" s="317"/>
      <c r="F835" s="262" t="str">
        <f t="shared" si="100"/>
        <v>EandR1</v>
      </c>
      <c r="G835" s="262" t="str">
        <f t="shared" si="101"/>
        <v>envrcy</v>
      </c>
      <c r="H835" s="262" t="str">
        <f t="shared" si="102"/>
        <v>explnsoth</v>
      </c>
      <c r="I835" s="262" t="str">
        <f t="shared" si="103"/>
        <v>EandR1-</v>
      </c>
      <c r="J835" s="262" t="str">
        <f t="shared" si="104"/>
        <v>envrcy-explnsoth</v>
      </c>
      <c r="K835" s="262" t="str">
        <f t="shared" si="105"/>
        <v>envrcy-</v>
      </c>
    </row>
    <row r="836" spans="1:11" x14ac:dyDescent="0.35">
      <c r="A836" s="267" t="s">
        <v>3236</v>
      </c>
      <c r="B836" s="362">
        <f t="shared" ca="1" si="99"/>
        <v>0</v>
      </c>
      <c r="C836" s="317"/>
      <c r="D836" s="317"/>
      <c r="E836" s="317"/>
      <c r="F836" s="262" t="str">
        <f t="shared" si="100"/>
        <v>EandR1</v>
      </c>
      <c r="G836" s="262" t="str">
        <f t="shared" si="101"/>
        <v>envmin</v>
      </c>
      <c r="H836" s="262" t="str">
        <f t="shared" si="102"/>
        <v>explnsoth</v>
      </c>
      <c r="I836" s="262" t="str">
        <f t="shared" si="103"/>
        <v>EandR1-</v>
      </c>
      <c r="J836" s="262" t="str">
        <f t="shared" si="104"/>
        <v>envmin-explnsoth</v>
      </c>
      <c r="K836" s="262" t="str">
        <f t="shared" si="105"/>
        <v>envmin-</v>
      </c>
    </row>
    <row r="837" spans="1:11" x14ac:dyDescent="0.35">
      <c r="A837" s="267" t="s">
        <v>3237</v>
      </c>
      <c r="B837" s="362">
        <f t="shared" ca="1" si="99"/>
        <v>0</v>
      </c>
      <c r="C837" s="317"/>
      <c r="D837" s="317"/>
      <c r="E837" s="317"/>
      <c r="F837" s="262" t="str">
        <f t="shared" si="100"/>
        <v>EandR1</v>
      </c>
      <c r="G837" s="262" t="str">
        <f t="shared" si="101"/>
        <v>envclm</v>
      </c>
      <c r="H837" s="262" t="str">
        <f t="shared" si="102"/>
        <v>explnsoth</v>
      </c>
      <c r="I837" s="262" t="str">
        <f t="shared" si="103"/>
        <v>EandR1-</v>
      </c>
      <c r="J837" s="262" t="str">
        <f t="shared" si="104"/>
        <v>envclm-explnsoth</v>
      </c>
      <c r="K837" s="262" t="str">
        <f t="shared" si="105"/>
        <v>envclm-</v>
      </c>
    </row>
    <row r="838" spans="1:11" x14ac:dyDescent="0.35">
      <c r="A838" s="267" t="s">
        <v>3238</v>
      </c>
      <c r="B838" s="362">
        <f t="shared" ca="1" si="99"/>
        <v>0</v>
      </c>
      <c r="C838" s="317"/>
      <c r="D838" s="317"/>
      <c r="E838" s="317"/>
      <c r="F838" s="262" t="str">
        <f t="shared" si="100"/>
        <v>EandR1</v>
      </c>
      <c r="G838" s="262" t="str">
        <f t="shared" si="101"/>
        <v>envtot</v>
      </c>
      <c r="H838" s="262" t="str">
        <f t="shared" si="102"/>
        <v>explnsoth</v>
      </c>
      <c r="I838" s="262" t="str">
        <f t="shared" si="103"/>
        <v>EandR1-</v>
      </c>
      <c r="J838" s="262" t="str">
        <f t="shared" si="104"/>
        <v>envtot-explnsoth</v>
      </c>
      <c r="K838" s="262" t="str">
        <f t="shared" si="105"/>
        <v>envtot-</v>
      </c>
    </row>
    <row r="839" spans="1:11" x14ac:dyDescent="0.35">
      <c r="A839" s="267" t="s">
        <v>3239</v>
      </c>
      <c r="B839" s="362">
        <f t="shared" ca="1" si="99"/>
        <v>0</v>
      </c>
      <c r="C839" s="317"/>
      <c r="D839" s="317"/>
      <c r="E839" s="317"/>
      <c r="F839" s="262" t="str">
        <f t="shared" si="100"/>
        <v>EandR1</v>
      </c>
      <c r="G839" s="262" t="str">
        <f t="shared" si="101"/>
        <v>plantot</v>
      </c>
      <c r="H839" s="262" t="str">
        <f t="shared" si="102"/>
        <v>explnsoth</v>
      </c>
      <c r="I839" s="262" t="str">
        <f t="shared" si="103"/>
        <v>EandR1-</v>
      </c>
      <c r="J839" s="262" t="str">
        <f t="shared" si="104"/>
        <v>plantot-explnsoth</v>
      </c>
      <c r="K839" s="262" t="str">
        <f t="shared" si="105"/>
        <v>plantot-</v>
      </c>
    </row>
    <row r="840" spans="1:11" x14ac:dyDescent="0.35">
      <c r="A840" s="267" t="s">
        <v>3240</v>
      </c>
      <c r="B840" s="362">
        <f t="shared" ca="1" si="99"/>
        <v>0</v>
      </c>
      <c r="C840" s="317"/>
      <c r="D840" s="317"/>
      <c r="E840" s="317"/>
      <c r="F840" s="262" t="str">
        <f t="shared" si="100"/>
        <v>EandR1</v>
      </c>
      <c r="G840" s="262" t="str">
        <f t="shared" si="101"/>
        <v>digtot</v>
      </c>
      <c r="H840" s="262" t="str">
        <f t="shared" si="102"/>
        <v>explnsoth</v>
      </c>
      <c r="I840" s="262" t="str">
        <f t="shared" si="103"/>
        <v>EandR1-</v>
      </c>
      <c r="J840" s="262" t="str">
        <f t="shared" si="104"/>
        <v>digtot-explnsoth</v>
      </c>
      <c r="K840" s="262" t="str">
        <f t="shared" si="105"/>
        <v>digtot-</v>
      </c>
    </row>
    <row r="841" spans="1:11" x14ac:dyDescent="0.35">
      <c r="A841" s="267" t="s">
        <v>3241</v>
      </c>
      <c r="B841" s="362">
        <f t="shared" ca="1" si="99"/>
        <v>0</v>
      </c>
      <c r="C841" s="317"/>
      <c r="D841" s="317"/>
      <c r="E841" s="317"/>
      <c r="F841" s="262" t="str">
        <f t="shared" si="100"/>
        <v>EandR1</v>
      </c>
      <c r="G841" s="262" t="str">
        <f t="shared" si="101"/>
        <v>poltot</v>
      </c>
      <c r="H841" s="262" t="str">
        <f t="shared" si="102"/>
        <v>explnsoth</v>
      </c>
      <c r="I841" s="262" t="str">
        <f t="shared" si="103"/>
        <v>EandR1-</v>
      </c>
      <c r="J841" s="262" t="str">
        <f t="shared" si="104"/>
        <v>poltot-explnsoth</v>
      </c>
      <c r="K841" s="262" t="str">
        <f t="shared" si="105"/>
        <v>poltot-</v>
      </c>
    </row>
    <row r="842" spans="1:11" x14ac:dyDescent="0.35">
      <c r="A842" s="267" t="s">
        <v>3242</v>
      </c>
      <c r="B842" s="362">
        <f t="shared" ca="1" si="99"/>
        <v>0</v>
      </c>
      <c r="C842" s="317"/>
      <c r="D842" s="317"/>
      <c r="E842" s="317"/>
      <c r="F842" s="262" t="str">
        <f t="shared" si="100"/>
        <v>EandR1</v>
      </c>
      <c r="G842" s="262" t="str">
        <f t="shared" si="101"/>
        <v>frstot</v>
      </c>
      <c r="H842" s="262" t="str">
        <f t="shared" si="102"/>
        <v>explnsoth</v>
      </c>
      <c r="I842" s="262" t="str">
        <f t="shared" si="103"/>
        <v>EandR1-</v>
      </c>
      <c r="J842" s="262" t="str">
        <f t="shared" si="104"/>
        <v>frstot-explnsoth</v>
      </c>
      <c r="K842" s="262" t="str">
        <f t="shared" si="105"/>
        <v>frstot-</v>
      </c>
    </row>
    <row r="843" spans="1:11" x14ac:dyDescent="0.35">
      <c r="A843" s="267" t="s">
        <v>3243</v>
      </c>
      <c r="B843" s="362">
        <f t="shared" ca="1" si="99"/>
        <v>0</v>
      </c>
      <c r="C843" s="317"/>
      <c r="D843" s="317"/>
      <c r="E843" s="317"/>
      <c r="F843" s="262" t="str">
        <f t="shared" si="100"/>
        <v>EandR1</v>
      </c>
      <c r="G843" s="262" t="str">
        <f t="shared" si="101"/>
        <v>centot</v>
      </c>
      <c r="H843" s="262" t="str">
        <f t="shared" si="102"/>
        <v>explnsoth</v>
      </c>
      <c r="I843" s="262" t="str">
        <f t="shared" si="103"/>
        <v>EandR1-</v>
      </c>
      <c r="J843" s="262" t="str">
        <f t="shared" si="104"/>
        <v>centot-explnsoth</v>
      </c>
      <c r="K843" s="262" t="str">
        <f t="shared" si="105"/>
        <v>centot-</v>
      </c>
    </row>
    <row r="844" spans="1:11" x14ac:dyDescent="0.35">
      <c r="A844" s="267" t="s">
        <v>3244</v>
      </c>
      <c r="B844" s="362">
        <f t="shared" ca="1" si="99"/>
        <v>0</v>
      </c>
      <c r="C844" s="317"/>
      <c r="D844" s="317"/>
      <c r="E844" s="317"/>
      <c r="F844" s="262" t="str">
        <f t="shared" si="100"/>
        <v>EandR1</v>
      </c>
      <c r="G844" s="262" t="str">
        <f t="shared" si="101"/>
        <v>tradcomhous</v>
      </c>
      <c r="H844" s="262" t="str">
        <f t="shared" si="102"/>
        <v>explnsoth</v>
      </c>
      <c r="I844" s="262" t="str">
        <f t="shared" si="103"/>
        <v>EandR1-</v>
      </c>
      <c r="J844" s="262" t="str">
        <f t="shared" si="104"/>
        <v>tradcomhous-explnsoth</v>
      </c>
      <c r="K844" s="262" t="str">
        <f t="shared" si="105"/>
        <v>tradcomhous-</v>
      </c>
    </row>
    <row r="845" spans="1:11" x14ac:dyDescent="0.35">
      <c r="A845" s="267" t="s">
        <v>3245</v>
      </c>
      <c r="B845" s="362">
        <f t="shared" ca="1" si="99"/>
        <v>0</v>
      </c>
      <c r="C845" s="317"/>
      <c r="D845" s="317"/>
      <c r="E845" s="317"/>
      <c r="F845" s="262" t="str">
        <f t="shared" si="100"/>
        <v>EandR1</v>
      </c>
      <c r="G845" s="262" t="str">
        <f t="shared" si="101"/>
        <v>tradcomreal</v>
      </c>
      <c r="H845" s="262" t="str">
        <f t="shared" si="102"/>
        <v>explnsoth</v>
      </c>
      <c r="I845" s="262" t="str">
        <f t="shared" si="103"/>
        <v>EandR1-</v>
      </c>
      <c r="J845" s="262" t="str">
        <f t="shared" si="104"/>
        <v>tradcomreal-explnsoth</v>
      </c>
      <c r="K845" s="262" t="str">
        <f t="shared" si="105"/>
        <v>tradcomreal-</v>
      </c>
    </row>
    <row r="846" spans="1:11" x14ac:dyDescent="0.35">
      <c r="A846" s="267" t="s">
        <v>3246</v>
      </c>
      <c r="B846" s="362">
        <f t="shared" ca="1" si="99"/>
        <v>0</v>
      </c>
      <c r="C846" s="317"/>
      <c r="D846" s="317"/>
      <c r="E846" s="317"/>
      <c r="F846" s="262" t="str">
        <f t="shared" si="100"/>
        <v>EandR1</v>
      </c>
      <c r="G846" s="262" t="str">
        <f t="shared" si="101"/>
        <v>tradcomfin</v>
      </c>
      <c r="H846" s="262" t="str">
        <f t="shared" si="102"/>
        <v>explnsoth</v>
      </c>
      <c r="I846" s="262" t="str">
        <f t="shared" si="103"/>
        <v>EandR1-</v>
      </c>
      <c r="J846" s="262" t="str">
        <f t="shared" si="104"/>
        <v>tradcomfin-explnsoth</v>
      </c>
      <c r="K846" s="262" t="str">
        <f t="shared" si="105"/>
        <v>tradcomfin-</v>
      </c>
    </row>
    <row r="847" spans="1:11" x14ac:dyDescent="0.35">
      <c r="A847" s="267" t="s">
        <v>3247</v>
      </c>
      <c r="B847" s="362">
        <f t="shared" ca="1" si="99"/>
        <v>0</v>
      </c>
      <c r="C847" s="317"/>
      <c r="D847" s="317"/>
      <c r="E847" s="317"/>
      <c r="F847" s="262" t="str">
        <f t="shared" si="100"/>
        <v>EandR1</v>
      </c>
      <c r="G847" s="262" t="str">
        <f t="shared" si="101"/>
        <v>tradcomenr</v>
      </c>
      <c r="H847" s="262" t="str">
        <f t="shared" si="102"/>
        <v>explnsoth</v>
      </c>
      <c r="I847" s="262" t="str">
        <f t="shared" si="103"/>
        <v>EandR1-</v>
      </c>
      <c r="J847" s="262" t="str">
        <f t="shared" si="104"/>
        <v>tradcomenr-explnsoth</v>
      </c>
      <c r="K847" s="262" t="str">
        <f t="shared" si="105"/>
        <v>tradcomenr-</v>
      </c>
    </row>
    <row r="848" spans="1:11" x14ac:dyDescent="0.35">
      <c r="A848" s="267" t="s">
        <v>3248</v>
      </c>
      <c r="B848" s="362">
        <f t="shared" ca="1" si="99"/>
        <v>0</v>
      </c>
      <c r="C848" s="317"/>
      <c r="D848" s="317"/>
      <c r="E848" s="317"/>
      <c r="F848" s="262" t="str">
        <f t="shared" si="100"/>
        <v>EandR1</v>
      </c>
      <c r="G848" s="262" t="str">
        <f t="shared" si="101"/>
        <v>tradcomwtr</v>
      </c>
      <c r="H848" s="262" t="str">
        <f t="shared" si="102"/>
        <v>explnsoth</v>
      </c>
      <c r="I848" s="262" t="str">
        <f t="shared" si="103"/>
        <v>EandR1-</v>
      </c>
      <c r="J848" s="262" t="str">
        <f t="shared" si="104"/>
        <v>tradcomwtr-explnsoth</v>
      </c>
      <c r="K848" s="262" t="str">
        <f t="shared" si="105"/>
        <v>tradcomwtr-</v>
      </c>
    </row>
    <row r="849" spans="1:11" x14ac:dyDescent="0.35">
      <c r="A849" s="267" t="s">
        <v>3249</v>
      </c>
      <c r="B849" s="362">
        <f t="shared" ca="1" si="99"/>
        <v>0</v>
      </c>
      <c r="C849" s="317"/>
      <c r="D849" s="317"/>
      <c r="E849" s="317"/>
      <c r="F849" s="262" t="str">
        <f t="shared" si="100"/>
        <v>EandR1</v>
      </c>
      <c r="G849" s="262" t="str">
        <f t="shared" si="101"/>
        <v>tradcomhsp</v>
      </c>
      <c r="H849" s="262" t="str">
        <f t="shared" si="102"/>
        <v>explnsoth</v>
      </c>
      <c r="I849" s="262" t="str">
        <f t="shared" si="103"/>
        <v>EandR1-</v>
      </c>
      <c r="J849" s="262" t="str">
        <f t="shared" si="104"/>
        <v>tradcomhsp-explnsoth</v>
      </c>
      <c r="K849" s="262" t="str">
        <f t="shared" si="105"/>
        <v>tradcomhsp-</v>
      </c>
    </row>
    <row r="850" spans="1:11" x14ac:dyDescent="0.35">
      <c r="A850" s="267" t="s">
        <v>3250</v>
      </c>
      <c r="B850" s="362">
        <f t="shared" ca="1" si="99"/>
        <v>0</v>
      </c>
      <c r="C850" s="317"/>
      <c r="D850" s="317"/>
      <c r="E850" s="317"/>
      <c r="F850" s="262" t="str">
        <f t="shared" si="100"/>
        <v>EandR1</v>
      </c>
      <c r="G850" s="262" t="str">
        <f t="shared" si="101"/>
        <v>tradcomoth</v>
      </c>
      <c r="H850" s="262" t="str">
        <f t="shared" si="102"/>
        <v>explnsoth</v>
      </c>
      <c r="I850" s="262" t="str">
        <f t="shared" si="103"/>
        <v>EandR1-</v>
      </c>
      <c r="J850" s="262" t="str">
        <f t="shared" si="104"/>
        <v>tradcomoth-explnsoth</v>
      </c>
      <c r="K850" s="262" t="str">
        <f t="shared" si="105"/>
        <v>tradcomoth-</v>
      </c>
    </row>
    <row r="851" spans="1:11" x14ac:dyDescent="0.35">
      <c r="A851" s="267" t="s">
        <v>3251</v>
      </c>
      <c r="B851" s="362">
        <f t="shared" ca="1" si="99"/>
        <v>0</v>
      </c>
      <c r="C851" s="317"/>
      <c r="D851" s="317"/>
      <c r="E851" s="317"/>
      <c r="F851" s="262" t="str">
        <f t="shared" si="100"/>
        <v>EandR1</v>
      </c>
      <c r="G851" s="262" t="str">
        <f t="shared" si="101"/>
        <v>tradcomtot</v>
      </c>
      <c r="H851" s="262" t="str">
        <f t="shared" si="102"/>
        <v>explnsoth</v>
      </c>
      <c r="I851" s="262" t="str">
        <f t="shared" si="103"/>
        <v>EandR1-</v>
      </c>
      <c r="J851" s="262" t="str">
        <f t="shared" si="104"/>
        <v>tradcomtot-explnsoth</v>
      </c>
      <c r="K851" s="262" t="str">
        <f t="shared" si="105"/>
        <v>tradcomtot-</v>
      </c>
    </row>
    <row r="852" spans="1:11" x14ac:dyDescent="0.35">
      <c r="A852" s="267" t="s">
        <v>3252</v>
      </c>
      <c r="B852" s="362">
        <f t="shared" ca="1" si="99"/>
        <v>0</v>
      </c>
      <c r="C852" s="317"/>
      <c r="D852" s="317"/>
      <c r="E852" s="317"/>
      <c r="F852" s="262" t="str">
        <f t="shared" si="100"/>
        <v>EandR1</v>
      </c>
      <c r="G852" s="262" t="str">
        <f t="shared" si="101"/>
        <v>tradoth</v>
      </c>
      <c r="H852" s="262" t="str">
        <f t="shared" si="102"/>
        <v>explnsoth</v>
      </c>
      <c r="I852" s="262" t="str">
        <f t="shared" si="103"/>
        <v>EandR1-</v>
      </c>
      <c r="J852" s="262" t="str">
        <f t="shared" si="104"/>
        <v>tradoth-explnsoth</v>
      </c>
      <c r="K852" s="262" t="str">
        <f t="shared" si="105"/>
        <v>tradoth-</v>
      </c>
    </row>
    <row r="853" spans="1:11" x14ac:dyDescent="0.35">
      <c r="A853" s="267" t="s">
        <v>3253</v>
      </c>
      <c r="B853" s="362">
        <f t="shared" ca="1" si="99"/>
        <v>0</v>
      </c>
      <c r="C853" s="317"/>
      <c r="D853" s="317"/>
      <c r="E853" s="317"/>
      <c r="F853" s="262" t="str">
        <f t="shared" si="100"/>
        <v>EandR1</v>
      </c>
      <c r="G853" s="262" t="str">
        <f t="shared" si="101"/>
        <v>tradtot</v>
      </c>
      <c r="H853" s="262" t="str">
        <f t="shared" si="102"/>
        <v>explnsoth</v>
      </c>
      <c r="I853" s="262" t="str">
        <f t="shared" si="103"/>
        <v>EandR1-</v>
      </c>
      <c r="J853" s="262" t="str">
        <f t="shared" si="104"/>
        <v>tradtot-explnsoth</v>
      </c>
      <c r="K853" s="262" t="str">
        <f t="shared" si="105"/>
        <v>tradtot-</v>
      </c>
    </row>
    <row r="854" spans="1:11" x14ac:dyDescent="0.35">
      <c r="A854" s="267" t="s">
        <v>3254</v>
      </c>
      <c r="B854" s="362">
        <f t="shared" ca="1" si="99"/>
        <v>0</v>
      </c>
      <c r="C854" s="317"/>
      <c r="D854" s="317"/>
      <c r="E854" s="317"/>
      <c r="F854" s="262" t="str">
        <f t="shared" si="100"/>
        <v>EandR1</v>
      </c>
      <c r="G854" s="262" t="str">
        <f t="shared" si="101"/>
        <v>alltot</v>
      </c>
      <c r="H854" s="262" t="str">
        <f t="shared" si="102"/>
        <v>explnsoth</v>
      </c>
      <c r="I854" s="262" t="str">
        <f t="shared" si="103"/>
        <v>EandR1-</v>
      </c>
      <c r="J854" s="262" t="str">
        <f t="shared" si="104"/>
        <v>alltot-explnsoth</v>
      </c>
      <c r="K854" s="262" t="str">
        <f t="shared" si="105"/>
        <v>alltot-</v>
      </c>
    </row>
    <row r="855" spans="1:11" x14ac:dyDescent="0.35">
      <c r="A855" s="267" t="s">
        <v>3255</v>
      </c>
      <c r="B855" s="362">
        <f t="shared" ca="1" si="99"/>
        <v>0</v>
      </c>
      <c r="C855" s="317"/>
      <c r="D855" s="317"/>
      <c r="E855" s="317"/>
      <c r="F855" s="262" t="str">
        <f t="shared" si="100"/>
        <v>EandR1</v>
      </c>
      <c r="G855" s="262" t="str">
        <f t="shared" si="101"/>
        <v>eduerlprm</v>
      </c>
      <c r="H855" s="262" t="str">
        <f t="shared" si="102"/>
        <v>expshrlns</v>
      </c>
      <c r="I855" s="262" t="str">
        <f t="shared" si="103"/>
        <v>EandR1-</v>
      </c>
      <c r="J855" s="262" t="str">
        <f t="shared" si="104"/>
        <v>eduerlprm-expshrlns</v>
      </c>
      <c r="K855" s="262" t="str">
        <f t="shared" si="105"/>
        <v>eduerlprm-</v>
      </c>
    </row>
    <row r="856" spans="1:11" x14ac:dyDescent="0.35">
      <c r="A856" s="267" t="s">
        <v>3256</v>
      </c>
      <c r="B856" s="362">
        <f t="shared" ca="1" si="99"/>
        <v>0</v>
      </c>
      <c r="C856" s="317"/>
      <c r="D856" s="317"/>
      <c r="E856" s="317"/>
      <c r="F856" s="262" t="str">
        <f t="shared" si="100"/>
        <v>EandR1</v>
      </c>
      <c r="G856" s="262" t="str">
        <f t="shared" si="101"/>
        <v>eduscn</v>
      </c>
      <c r="H856" s="262" t="str">
        <f t="shared" si="102"/>
        <v>expshrlns</v>
      </c>
      <c r="I856" s="262" t="str">
        <f t="shared" si="103"/>
        <v>EandR1-</v>
      </c>
      <c r="J856" s="262" t="str">
        <f t="shared" si="104"/>
        <v>eduscn-expshrlns</v>
      </c>
      <c r="K856" s="262" t="str">
        <f t="shared" si="105"/>
        <v>eduscn-</v>
      </c>
    </row>
    <row r="857" spans="1:11" x14ac:dyDescent="0.35">
      <c r="A857" s="267" t="s">
        <v>3257</v>
      </c>
      <c r="B857" s="362">
        <f t="shared" ca="1" si="99"/>
        <v>0</v>
      </c>
      <c r="C857" s="317"/>
      <c r="D857" s="317"/>
      <c r="E857" s="317"/>
      <c r="F857" s="262" t="str">
        <f t="shared" si="100"/>
        <v>EandR1</v>
      </c>
      <c r="G857" s="262" t="str">
        <f t="shared" si="101"/>
        <v>eduspc</v>
      </c>
      <c r="H857" s="262" t="str">
        <f t="shared" si="102"/>
        <v>expshrlns</v>
      </c>
      <c r="I857" s="262" t="str">
        <f t="shared" si="103"/>
        <v>EandR1-</v>
      </c>
      <c r="J857" s="262" t="str">
        <f t="shared" si="104"/>
        <v>eduspc-expshrlns</v>
      </c>
      <c r="K857" s="262" t="str">
        <f t="shared" si="105"/>
        <v>eduspc-</v>
      </c>
    </row>
    <row r="858" spans="1:11" x14ac:dyDescent="0.35">
      <c r="A858" s="267" t="s">
        <v>3258</v>
      </c>
      <c r="B858" s="362">
        <f t="shared" ca="1" si="99"/>
        <v>0</v>
      </c>
      <c r="C858" s="317"/>
      <c r="D858" s="317"/>
      <c r="E858" s="317"/>
      <c r="F858" s="262" t="str">
        <f t="shared" si="100"/>
        <v>EandR1</v>
      </c>
      <c r="G858" s="262" t="str">
        <f t="shared" si="101"/>
        <v>edupstoth</v>
      </c>
      <c r="H858" s="262" t="str">
        <f t="shared" si="102"/>
        <v>expshrlns</v>
      </c>
      <c r="I858" s="262" t="str">
        <f t="shared" si="103"/>
        <v>EandR1-</v>
      </c>
      <c r="J858" s="262" t="str">
        <f t="shared" si="104"/>
        <v>edupstoth-expshrlns</v>
      </c>
      <c r="K858" s="262" t="str">
        <f t="shared" si="105"/>
        <v>edupstoth-</v>
      </c>
    </row>
    <row r="859" spans="1:11" x14ac:dyDescent="0.35">
      <c r="A859" s="267" t="s">
        <v>3259</v>
      </c>
      <c r="B859" s="362">
        <f t="shared" ca="1" si="99"/>
        <v>0</v>
      </c>
      <c r="C859" s="317"/>
      <c r="D859" s="317"/>
      <c r="E859" s="317"/>
      <c r="F859" s="262" t="str">
        <f t="shared" si="100"/>
        <v>EandR1</v>
      </c>
      <c r="G859" s="262" t="str">
        <f t="shared" si="101"/>
        <v>edutot</v>
      </c>
      <c r="H859" s="262" t="str">
        <f t="shared" si="102"/>
        <v>expshrlns</v>
      </c>
      <c r="I859" s="262" t="str">
        <f t="shared" si="103"/>
        <v>EandR1-</v>
      </c>
      <c r="J859" s="262" t="str">
        <f t="shared" si="104"/>
        <v>edutot-expshrlns</v>
      </c>
      <c r="K859" s="262" t="str">
        <f t="shared" si="105"/>
        <v>edutot-</v>
      </c>
    </row>
    <row r="860" spans="1:11" x14ac:dyDescent="0.35">
      <c r="A860" s="267" t="s">
        <v>3260</v>
      </c>
      <c r="B860" s="362">
        <f t="shared" ca="1" si="99"/>
        <v>0</v>
      </c>
      <c r="C860" s="317"/>
      <c r="D860" s="317"/>
      <c r="E860" s="317"/>
      <c r="F860" s="262" t="str">
        <f t="shared" si="100"/>
        <v>EandR1</v>
      </c>
      <c r="G860" s="262" t="str">
        <f t="shared" si="101"/>
        <v>transrds</v>
      </c>
      <c r="H860" s="262" t="str">
        <f t="shared" si="102"/>
        <v>expshrlns</v>
      </c>
      <c r="I860" s="262" t="str">
        <f t="shared" si="103"/>
        <v>EandR1-</v>
      </c>
      <c r="J860" s="262" t="str">
        <f t="shared" si="104"/>
        <v>transrds-expshrlns</v>
      </c>
      <c r="K860" s="262" t="str">
        <f t="shared" si="105"/>
        <v>transrds-</v>
      </c>
    </row>
    <row r="861" spans="1:11" x14ac:dyDescent="0.35">
      <c r="A861" s="267" t="s">
        <v>3261</v>
      </c>
      <c r="B861" s="362">
        <f t="shared" ca="1" si="99"/>
        <v>0</v>
      </c>
      <c r="C861" s="317"/>
      <c r="D861" s="317"/>
      <c r="E861" s="317"/>
      <c r="F861" s="262" t="str">
        <f t="shared" si="100"/>
        <v>EandR1</v>
      </c>
      <c r="G861" s="262" t="str">
        <f t="shared" si="101"/>
        <v>transprk</v>
      </c>
      <c r="H861" s="262" t="str">
        <f t="shared" si="102"/>
        <v>expshrlns</v>
      </c>
      <c r="I861" s="262" t="str">
        <f t="shared" si="103"/>
        <v>EandR1-</v>
      </c>
      <c r="J861" s="262" t="str">
        <f t="shared" si="104"/>
        <v>transprk-expshrlns</v>
      </c>
      <c r="K861" s="262" t="str">
        <f t="shared" si="105"/>
        <v>transprk-</v>
      </c>
    </row>
    <row r="862" spans="1:11" x14ac:dyDescent="0.35">
      <c r="A862" s="267" t="s">
        <v>3262</v>
      </c>
      <c r="B862" s="362">
        <f t="shared" ca="1" si="99"/>
        <v>0</v>
      </c>
      <c r="C862" s="317"/>
      <c r="D862" s="317"/>
      <c r="E862" s="317"/>
      <c r="F862" s="262" t="str">
        <f t="shared" si="100"/>
        <v>EandR1</v>
      </c>
      <c r="G862" s="262" t="str">
        <f t="shared" si="101"/>
        <v>transpblbus</v>
      </c>
      <c r="H862" s="262" t="str">
        <f t="shared" si="102"/>
        <v>expshrlns</v>
      </c>
      <c r="I862" s="262" t="str">
        <f t="shared" si="103"/>
        <v>EandR1-</v>
      </c>
      <c r="J862" s="262" t="str">
        <f t="shared" si="104"/>
        <v>transpblbus-expshrlns</v>
      </c>
      <c r="K862" s="262" t="str">
        <f t="shared" si="105"/>
        <v>transpblbus-</v>
      </c>
    </row>
    <row r="863" spans="1:11" x14ac:dyDescent="0.35">
      <c r="A863" s="267" t="s">
        <v>3263</v>
      </c>
      <c r="B863" s="362">
        <f t="shared" ca="1" si="99"/>
        <v>0</v>
      </c>
      <c r="C863" s="317"/>
      <c r="D863" s="317"/>
      <c r="E863" s="317"/>
      <c r="F863" s="262" t="str">
        <f t="shared" si="100"/>
        <v>EandR1</v>
      </c>
      <c r="G863" s="262" t="str">
        <f t="shared" si="101"/>
        <v>transpblrail</v>
      </c>
      <c r="H863" s="262" t="str">
        <f t="shared" si="102"/>
        <v>expshrlns</v>
      </c>
      <c r="I863" s="262" t="str">
        <f t="shared" si="103"/>
        <v>EandR1-</v>
      </c>
      <c r="J863" s="262" t="str">
        <f t="shared" si="104"/>
        <v>transpblrail-expshrlns</v>
      </c>
      <c r="K863" s="262" t="str">
        <f t="shared" si="105"/>
        <v>transpblrail-</v>
      </c>
    </row>
    <row r="864" spans="1:11" x14ac:dyDescent="0.35">
      <c r="A864" s="267" t="s">
        <v>3264</v>
      </c>
      <c r="B864" s="362">
        <f t="shared" ca="1" si="99"/>
        <v>0</v>
      </c>
      <c r="C864" s="317"/>
      <c r="D864" s="317"/>
      <c r="E864" s="317"/>
      <c r="F864" s="262" t="str">
        <f t="shared" si="100"/>
        <v>EandR1</v>
      </c>
      <c r="G864" s="262" t="str">
        <f t="shared" si="101"/>
        <v>transahtarp</v>
      </c>
      <c r="H864" s="262" t="str">
        <f t="shared" si="102"/>
        <v>expshrlns</v>
      </c>
      <c r="I864" s="262" t="str">
        <f t="shared" si="103"/>
        <v>EandR1-</v>
      </c>
      <c r="J864" s="262" t="str">
        <f t="shared" si="104"/>
        <v>transahtarp-expshrlns</v>
      </c>
      <c r="K864" s="262" t="str">
        <f t="shared" si="105"/>
        <v>transahtarp-</v>
      </c>
    </row>
    <row r="865" spans="1:11" x14ac:dyDescent="0.35">
      <c r="A865" s="267" t="s">
        <v>3265</v>
      </c>
      <c r="B865" s="362">
        <f t="shared" ca="1" si="99"/>
        <v>0</v>
      </c>
      <c r="C865" s="317"/>
      <c r="D865" s="317"/>
      <c r="E865" s="317"/>
      <c r="F865" s="262" t="str">
        <f t="shared" si="100"/>
        <v>EandR1</v>
      </c>
      <c r="G865" s="262" t="str">
        <f t="shared" si="101"/>
        <v>transahthrbprs</v>
      </c>
      <c r="H865" s="262" t="str">
        <f t="shared" si="102"/>
        <v>expshrlns</v>
      </c>
      <c r="I865" s="262" t="str">
        <f t="shared" si="103"/>
        <v>EandR1-</v>
      </c>
      <c r="J865" s="262" t="str">
        <f t="shared" si="104"/>
        <v>transahthrbprs-expshrlns</v>
      </c>
      <c r="K865" s="262" t="str">
        <f t="shared" si="105"/>
        <v>transahthrbprs-</v>
      </c>
    </row>
    <row r="866" spans="1:11" x14ac:dyDescent="0.35">
      <c r="A866" s="267" t="s">
        <v>3266</v>
      </c>
      <c r="B866" s="362">
        <f t="shared" ca="1" si="99"/>
        <v>0</v>
      </c>
      <c r="C866" s="317"/>
      <c r="D866" s="317"/>
      <c r="E866" s="317"/>
      <c r="F866" s="262" t="str">
        <f t="shared" si="100"/>
        <v>EandR1</v>
      </c>
      <c r="G866" s="262" t="str">
        <f t="shared" si="101"/>
        <v>transahttll</v>
      </c>
      <c r="H866" s="262" t="str">
        <f t="shared" si="102"/>
        <v>expshrlns</v>
      </c>
      <c r="I866" s="262" t="str">
        <f t="shared" si="103"/>
        <v>EandR1-</v>
      </c>
      <c r="J866" s="262" t="str">
        <f t="shared" si="104"/>
        <v>transahttll-expshrlns</v>
      </c>
      <c r="K866" s="262" t="str">
        <f t="shared" si="105"/>
        <v>transahttll-</v>
      </c>
    </row>
    <row r="867" spans="1:11" x14ac:dyDescent="0.35">
      <c r="A867" s="267" t="s">
        <v>3267</v>
      </c>
      <c r="B867" s="362">
        <f t="shared" ca="1" si="99"/>
        <v>0</v>
      </c>
      <c r="C867" s="317"/>
      <c r="D867" s="317"/>
      <c r="E867" s="317"/>
      <c r="F867" s="262" t="str">
        <f t="shared" si="100"/>
        <v>EandR1</v>
      </c>
      <c r="G867" s="262" t="str">
        <f t="shared" si="101"/>
        <v>transtot</v>
      </c>
      <c r="H867" s="262" t="str">
        <f t="shared" si="102"/>
        <v>expshrlns</v>
      </c>
      <c r="I867" s="262" t="str">
        <f t="shared" si="103"/>
        <v>EandR1-</v>
      </c>
      <c r="J867" s="262" t="str">
        <f t="shared" si="104"/>
        <v>transtot-expshrlns</v>
      </c>
      <c r="K867" s="262" t="str">
        <f t="shared" si="105"/>
        <v>transtot-</v>
      </c>
    </row>
    <row r="868" spans="1:11" x14ac:dyDescent="0.35">
      <c r="A868" s="267" t="s">
        <v>3268</v>
      </c>
      <c r="B868" s="362">
        <f t="shared" ca="1" si="99"/>
        <v>0</v>
      </c>
      <c r="C868" s="317"/>
      <c r="D868" s="317"/>
      <c r="E868" s="317"/>
      <c r="F868" s="262" t="str">
        <f t="shared" si="100"/>
        <v>EandR1</v>
      </c>
      <c r="G868" s="262" t="str">
        <f t="shared" si="101"/>
        <v>sctot</v>
      </c>
      <c r="H868" s="262" t="str">
        <f t="shared" si="102"/>
        <v>expshrlns</v>
      </c>
      <c r="I868" s="262" t="str">
        <f t="shared" si="103"/>
        <v>EandR1-</v>
      </c>
      <c r="J868" s="262" t="str">
        <f t="shared" si="104"/>
        <v>sctot-expshrlns</v>
      </c>
      <c r="K868" s="262" t="str">
        <f t="shared" si="105"/>
        <v>sctot-</v>
      </c>
    </row>
    <row r="869" spans="1:11" x14ac:dyDescent="0.35">
      <c r="A869" s="267" t="s">
        <v>3269</v>
      </c>
      <c r="B869" s="362">
        <f t="shared" ca="1" si="99"/>
        <v>0</v>
      </c>
      <c r="C869" s="317"/>
      <c r="D869" s="317"/>
      <c r="E869" s="317"/>
      <c r="F869" s="262" t="str">
        <f t="shared" si="100"/>
        <v>EandR1</v>
      </c>
      <c r="G869" s="262" t="str">
        <f t="shared" si="101"/>
        <v>phtot</v>
      </c>
      <c r="H869" s="262" t="str">
        <f t="shared" si="102"/>
        <v>expshrlns</v>
      </c>
      <c r="I869" s="262" t="str">
        <f t="shared" si="103"/>
        <v>EandR1-</v>
      </c>
      <c r="J869" s="262" t="str">
        <f t="shared" si="104"/>
        <v>phtot-expshrlns</v>
      </c>
      <c r="K869" s="262" t="str">
        <f t="shared" si="105"/>
        <v>phtot-</v>
      </c>
    </row>
    <row r="870" spans="1:11" x14ac:dyDescent="0.35">
      <c r="A870" s="267" t="s">
        <v>3270</v>
      </c>
      <c r="B870" s="362">
        <f t="shared" ca="1" si="99"/>
        <v>0</v>
      </c>
      <c r="C870" s="317"/>
      <c r="D870" s="317"/>
      <c r="E870" s="317"/>
      <c r="F870" s="262" t="str">
        <f t="shared" si="100"/>
        <v>EandR1</v>
      </c>
      <c r="G870" s="262" t="str">
        <f t="shared" si="101"/>
        <v>houshratot</v>
      </c>
      <c r="H870" s="262" t="str">
        <f t="shared" si="102"/>
        <v>expshrlns</v>
      </c>
      <c r="I870" s="262" t="str">
        <f t="shared" si="103"/>
        <v>EandR1-</v>
      </c>
      <c r="J870" s="262" t="str">
        <f t="shared" si="104"/>
        <v>houshratot-expshrlns</v>
      </c>
      <c r="K870" s="262" t="str">
        <f t="shared" si="105"/>
        <v>houshratot-</v>
      </c>
    </row>
    <row r="871" spans="1:11" x14ac:dyDescent="0.35">
      <c r="A871" s="267" t="s">
        <v>3271</v>
      </c>
      <c r="B871" s="362">
        <f t="shared" ca="1" si="99"/>
        <v>0</v>
      </c>
      <c r="C871" s="317"/>
      <c r="D871" s="317"/>
      <c r="E871" s="317"/>
      <c r="F871" s="262" t="str">
        <f t="shared" si="100"/>
        <v>EandR1</v>
      </c>
      <c r="G871" s="262" t="str">
        <f t="shared" si="101"/>
        <v>housgfcftot</v>
      </c>
      <c r="H871" s="262" t="str">
        <f t="shared" si="102"/>
        <v>expshrlns</v>
      </c>
      <c r="I871" s="262" t="str">
        <f t="shared" si="103"/>
        <v>EandR1-</v>
      </c>
      <c r="J871" s="262" t="str">
        <f t="shared" si="104"/>
        <v>housgfcftot-expshrlns</v>
      </c>
      <c r="K871" s="262" t="str">
        <f t="shared" si="105"/>
        <v>housgfcftot-</v>
      </c>
    </row>
    <row r="872" spans="1:11" x14ac:dyDescent="0.35">
      <c r="A872" s="267" t="s">
        <v>3272</v>
      </c>
      <c r="B872" s="362">
        <f t="shared" ca="1" si="99"/>
        <v>0</v>
      </c>
      <c r="C872" s="317"/>
      <c r="D872" s="317"/>
      <c r="E872" s="317"/>
      <c r="F872" s="262" t="str">
        <f t="shared" si="100"/>
        <v>EandR1</v>
      </c>
      <c r="G872" s="262" t="str">
        <f t="shared" si="101"/>
        <v>houstot</v>
      </c>
      <c r="H872" s="262" t="str">
        <f t="shared" si="102"/>
        <v>expshrlns</v>
      </c>
      <c r="I872" s="262" t="str">
        <f t="shared" si="103"/>
        <v>EandR1-</v>
      </c>
      <c r="J872" s="262" t="str">
        <f t="shared" si="104"/>
        <v>houstot-expshrlns</v>
      </c>
      <c r="K872" s="262" t="str">
        <f t="shared" si="105"/>
        <v>houstot-</v>
      </c>
    </row>
    <row r="873" spans="1:11" x14ac:dyDescent="0.35">
      <c r="A873" s="267" t="s">
        <v>3273</v>
      </c>
      <c r="B873" s="362">
        <f t="shared" ca="1" si="99"/>
        <v>0</v>
      </c>
      <c r="C873" s="317"/>
      <c r="D873" s="317"/>
      <c r="E873" s="317"/>
      <c r="F873" s="262" t="str">
        <f t="shared" si="100"/>
        <v>EandR1</v>
      </c>
      <c r="G873" s="262" t="str">
        <f t="shared" si="101"/>
        <v>culhrt</v>
      </c>
      <c r="H873" s="262" t="str">
        <f t="shared" si="102"/>
        <v>expshrlns</v>
      </c>
      <c r="I873" s="262" t="str">
        <f t="shared" si="103"/>
        <v>EandR1-</v>
      </c>
      <c r="J873" s="262" t="str">
        <f t="shared" si="104"/>
        <v>culhrt-expshrlns</v>
      </c>
      <c r="K873" s="262" t="str">
        <f t="shared" si="105"/>
        <v>culhrt-</v>
      </c>
    </row>
    <row r="874" spans="1:11" x14ac:dyDescent="0.35">
      <c r="A874" s="267" t="s">
        <v>3274</v>
      </c>
      <c r="B874" s="362">
        <f t="shared" ca="1" si="99"/>
        <v>0</v>
      </c>
      <c r="C874" s="317"/>
      <c r="D874" s="317"/>
      <c r="E874" s="317"/>
      <c r="F874" s="262" t="str">
        <f t="shared" si="100"/>
        <v>EandR1</v>
      </c>
      <c r="G874" s="262" t="str">
        <f t="shared" si="101"/>
        <v>culspr</v>
      </c>
      <c r="H874" s="262" t="str">
        <f t="shared" si="102"/>
        <v>expshrlns</v>
      </c>
      <c r="I874" s="262" t="str">
        <f t="shared" si="103"/>
        <v>EandR1-</v>
      </c>
      <c r="J874" s="262" t="str">
        <f t="shared" si="104"/>
        <v>culspr-expshrlns</v>
      </c>
      <c r="K874" s="262" t="str">
        <f t="shared" si="105"/>
        <v>culspr-</v>
      </c>
    </row>
    <row r="875" spans="1:11" x14ac:dyDescent="0.35">
      <c r="A875" s="267" t="s">
        <v>3275</v>
      </c>
      <c r="B875" s="362">
        <f t="shared" ca="1" si="99"/>
        <v>0</v>
      </c>
      <c r="C875" s="317"/>
      <c r="D875" s="317"/>
      <c r="E875" s="317"/>
      <c r="F875" s="262" t="str">
        <f t="shared" si="100"/>
        <v>EandR1</v>
      </c>
      <c r="G875" s="262" t="str">
        <f t="shared" si="101"/>
        <v>culopn</v>
      </c>
      <c r="H875" s="262" t="str">
        <f t="shared" si="102"/>
        <v>expshrlns</v>
      </c>
      <c r="I875" s="262" t="str">
        <f t="shared" si="103"/>
        <v>EandR1-</v>
      </c>
      <c r="J875" s="262" t="str">
        <f t="shared" si="104"/>
        <v>culopn-expshrlns</v>
      </c>
      <c r="K875" s="262" t="str">
        <f t="shared" si="105"/>
        <v>culopn-</v>
      </c>
    </row>
    <row r="876" spans="1:11" x14ac:dyDescent="0.35">
      <c r="A876" s="267" t="s">
        <v>3276</v>
      </c>
      <c r="B876" s="362">
        <f t="shared" ca="1" si="99"/>
        <v>0</v>
      </c>
      <c r="C876" s="317"/>
      <c r="D876" s="317"/>
      <c r="E876" s="317"/>
      <c r="F876" s="262" t="str">
        <f t="shared" si="100"/>
        <v>EandR1</v>
      </c>
      <c r="G876" s="262" t="str">
        <f t="shared" si="101"/>
        <v>cultrs</v>
      </c>
      <c r="H876" s="262" t="str">
        <f t="shared" si="102"/>
        <v>expshrlns</v>
      </c>
      <c r="I876" s="262" t="str">
        <f t="shared" si="103"/>
        <v>EandR1-</v>
      </c>
      <c r="J876" s="262" t="str">
        <f t="shared" si="104"/>
        <v>cultrs-expshrlns</v>
      </c>
      <c r="K876" s="262" t="str">
        <f t="shared" si="105"/>
        <v>cultrs-</v>
      </c>
    </row>
    <row r="877" spans="1:11" x14ac:dyDescent="0.35">
      <c r="A877" s="267" t="s">
        <v>3277</v>
      </c>
      <c r="B877" s="362">
        <f t="shared" ca="1" si="99"/>
        <v>0</v>
      </c>
      <c r="C877" s="317"/>
      <c r="D877" s="317"/>
      <c r="E877" s="317"/>
      <c r="F877" s="262" t="str">
        <f t="shared" si="100"/>
        <v>EandR1</v>
      </c>
      <c r="G877" s="262" t="str">
        <f t="shared" si="101"/>
        <v>cullib</v>
      </c>
      <c r="H877" s="262" t="str">
        <f t="shared" si="102"/>
        <v>expshrlns</v>
      </c>
      <c r="I877" s="262" t="str">
        <f t="shared" si="103"/>
        <v>EandR1-</v>
      </c>
      <c r="J877" s="262" t="str">
        <f t="shared" si="104"/>
        <v>cullib-expshrlns</v>
      </c>
      <c r="K877" s="262" t="str">
        <f t="shared" si="105"/>
        <v>cullib-</v>
      </c>
    </row>
    <row r="878" spans="1:11" x14ac:dyDescent="0.35">
      <c r="A878" s="267" t="s">
        <v>3278</v>
      </c>
      <c r="B878" s="362">
        <f t="shared" ref="B878:B942" ca="1" si="106">IFERROR(INDEX(INDIRECT(LEFT($A878,SEARCH("-",$A878,1)-1)&amp;"_data"),MATCH(MID($A878, SEARCH("-",$A878) + 1, SEARCH("-",$A878,SEARCH("-",$A878)+1) - SEARCH("-",$A878) - 1),INDIRECT(LEFT($A878,SEARCH("-",$A878,1)-1)&amp;"_rows"),0),MATCH(RIGHT($A878,LEN($A878) - SEARCH("-", $A878, SEARCH("-", $A878) + 1)),INDIRECT(LEFT($A878,SEARCH("-",$A878,1)-1)&amp;"_Header"),0)),0)</f>
        <v>0</v>
      </c>
      <c r="C878" s="317"/>
      <c r="D878" s="317"/>
      <c r="E878" s="317"/>
      <c r="F878" s="262" t="str">
        <f t="shared" ref="F878:F942" si="107">LEFT(A878,SEARCH("-",A878)-1)</f>
        <v>EandR1</v>
      </c>
      <c r="G878" s="262" t="str">
        <f t="shared" ref="G878:G942" si="108">LEFT(J878,SEARCH("-",J878)-1)</f>
        <v>cultot</v>
      </c>
      <c r="H878" s="262" t="str">
        <f t="shared" ref="H878:H942" si="109">SUBSTITUTE(J878,K878,"")</f>
        <v>expshrlns</v>
      </c>
      <c r="I878" s="262" t="str">
        <f t="shared" ref="I878:I942" si="110">LEFT(A878,SEARCH("-",A878))</f>
        <v>EandR1-</v>
      </c>
      <c r="J878" s="262" t="str">
        <f t="shared" ref="J878:J942" si="111">SUBSTITUTE(A878,I878,"")</f>
        <v>cultot-expshrlns</v>
      </c>
      <c r="K878" s="262" t="str">
        <f t="shared" ref="K878:K942" si="112">LEFT(J878,SEARCH("-",J878))</f>
        <v>cultot-</v>
      </c>
    </row>
    <row r="879" spans="1:11" x14ac:dyDescent="0.35">
      <c r="A879" s="267" t="s">
        <v>3279</v>
      </c>
      <c r="B879" s="362">
        <f t="shared" ca="1" si="106"/>
        <v>0</v>
      </c>
      <c r="C879" s="317"/>
      <c r="D879" s="317"/>
      <c r="E879" s="317"/>
      <c r="F879" s="262" t="str">
        <f t="shared" si="107"/>
        <v>EandR1</v>
      </c>
      <c r="G879" s="262" t="str">
        <f t="shared" si="108"/>
        <v>envcmt</v>
      </c>
      <c r="H879" s="262" t="str">
        <f t="shared" si="109"/>
        <v>expshrlns</v>
      </c>
      <c r="I879" s="262" t="str">
        <f t="shared" si="110"/>
        <v>EandR1-</v>
      </c>
      <c r="J879" s="262" t="str">
        <f t="shared" si="111"/>
        <v>envcmt-expshrlns</v>
      </c>
      <c r="K879" s="262" t="str">
        <f t="shared" si="112"/>
        <v>envcmt-</v>
      </c>
    </row>
    <row r="880" spans="1:11" x14ac:dyDescent="0.35">
      <c r="A880" s="267" t="s">
        <v>3280</v>
      </c>
      <c r="B880" s="362">
        <f t="shared" ca="1" si="106"/>
        <v>0</v>
      </c>
      <c r="C880" s="317"/>
      <c r="D880" s="317"/>
      <c r="E880" s="317"/>
      <c r="F880" s="262" t="str">
        <f t="shared" si="107"/>
        <v>EandR1</v>
      </c>
      <c r="G880" s="262" t="str">
        <f t="shared" si="108"/>
        <v>envcst</v>
      </c>
      <c r="H880" s="262" t="str">
        <f t="shared" si="109"/>
        <v>expshrlns</v>
      </c>
      <c r="I880" s="262" t="str">
        <f t="shared" si="110"/>
        <v>EandR1-</v>
      </c>
      <c r="J880" s="262" t="str">
        <f t="shared" si="111"/>
        <v>envcst-expshrlns</v>
      </c>
      <c r="K880" s="262" t="str">
        <f t="shared" si="112"/>
        <v>envcst-</v>
      </c>
    </row>
    <row r="881" spans="1:11" x14ac:dyDescent="0.35">
      <c r="A881" s="267" t="s">
        <v>3281</v>
      </c>
      <c r="B881" s="362">
        <f t="shared" ca="1" si="106"/>
        <v>0</v>
      </c>
      <c r="C881" s="317"/>
      <c r="D881" s="317"/>
      <c r="E881" s="317"/>
      <c r="F881" s="262" t="str">
        <f t="shared" si="107"/>
        <v>EandR1</v>
      </c>
      <c r="G881" s="262" t="str">
        <f t="shared" si="108"/>
        <v>envcmm</v>
      </c>
      <c r="H881" s="262" t="str">
        <f t="shared" si="109"/>
        <v>expshrlns</v>
      </c>
      <c r="I881" s="262" t="str">
        <f t="shared" si="110"/>
        <v>EandR1-</v>
      </c>
      <c r="J881" s="262" t="str">
        <f t="shared" si="111"/>
        <v>envcmm-expshrlns</v>
      </c>
      <c r="K881" s="262" t="str">
        <f t="shared" si="112"/>
        <v>envcmm-</v>
      </c>
    </row>
    <row r="882" spans="1:11" x14ac:dyDescent="0.35">
      <c r="A882" s="267" t="s">
        <v>3282</v>
      </c>
      <c r="B882" s="362">
        <f t="shared" ca="1" si="106"/>
        <v>0</v>
      </c>
      <c r="C882" s="317"/>
      <c r="D882" s="317"/>
      <c r="E882" s="317"/>
      <c r="F882" s="262" t="str">
        <f t="shared" si="107"/>
        <v>EandR1</v>
      </c>
      <c r="G882" s="262" t="str">
        <f t="shared" si="108"/>
        <v>envflddrn</v>
      </c>
      <c r="H882" s="262" t="str">
        <f t="shared" si="109"/>
        <v>expshrlns</v>
      </c>
      <c r="I882" s="262" t="str">
        <f t="shared" si="110"/>
        <v>EandR1-</v>
      </c>
      <c r="J882" s="262" t="str">
        <f t="shared" si="111"/>
        <v>envflddrn-expshrlns</v>
      </c>
      <c r="K882" s="262" t="str">
        <f t="shared" si="112"/>
        <v>envflddrn-</v>
      </c>
    </row>
    <row r="883" spans="1:11" x14ac:dyDescent="0.35">
      <c r="A883" s="267" t="s">
        <v>3283</v>
      </c>
      <c r="B883" s="362">
        <f t="shared" ca="1" si="106"/>
        <v>0</v>
      </c>
      <c r="C883" s="317"/>
      <c r="D883" s="317"/>
      <c r="E883" s="317"/>
      <c r="F883" s="262" t="str">
        <f t="shared" si="107"/>
        <v>EandR1</v>
      </c>
      <c r="G883" s="262" t="str">
        <f t="shared" si="108"/>
        <v>envagr</v>
      </c>
      <c r="H883" s="262" t="str">
        <f t="shared" si="109"/>
        <v>expshrlns</v>
      </c>
      <c r="I883" s="262" t="str">
        <f t="shared" si="110"/>
        <v>EandR1-</v>
      </c>
      <c r="J883" s="262" t="str">
        <f t="shared" si="111"/>
        <v>envagr-expshrlns</v>
      </c>
      <c r="K883" s="262" t="str">
        <f t="shared" si="112"/>
        <v>envagr-</v>
      </c>
    </row>
    <row r="884" spans="1:11" x14ac:dyDescent="0.35">
      <c r="A884" s="267" t="s">
        <v>3284</v>
      </c>
      <c r="B884" s="362">
        <f t="shared" ca="1" si="106"/>
        <v>0</v>
      </c>
      <c r="C884" s="317"/>
      <c r="D884" s="317"/>
      <c r="E884" s="317"/>
      <c r="F884" s="262" t="str">
        <f t="shared" si="107"/>
        <v>EandR1</v>
      </c>
      <c r="G884" s="262" t="str">
        <f t="shared" si="108"/>
        <v>envrglenv</v>
      </c>
      <c r="H884" s="262" t="str">
        <f t="shared" si="109"/>
        <v>expshrlns</v>
      </c>
      <c r="I884" s="262" t="str">
        <f t="shared" si="110"/>
        <v>EandR1-</v>
      </c>
      <c r="J884" s="262" t="str">
        <f t="shared" si="111"/>
        <v>envrglenv-expshrlns</v>
      </c>
      <c r="K884" s="262" t="str">
        <f t="shared" si="112"/>
        <v>envrglenv-</v>
      </c>
    </row>
    <row r="885" spans="1:11" x14ac:dyDescent="0.35">
      <c r="A885" s="267" t="s">
        <v>3285</v>
      </c>
      <c r="B885" s="362">
        <f t="shared" ca="1" si="106"/>
        <v>0</v>
      </c>
      <c r="C885" s="317"/>
      <c r="D885" s="317"/>
      <c r="E885" s="317"/>
      <c r="F885" s="262" t="str">
        <f t="shared" si="107"/>
        <v>EandR1</v>
      </c>
      <c r="G885" s="262" t="str">
        <f t="shared" si="108"/>
        <v>envrgltrd</v>
      </c>
      <c r="H885" s="262" t="str">
        <f t="shared" si="109"/>
        <v>expshrlns</v>
      </c>
      <c r="I885" s="262" t="str">
        <f t="shared" si="110"/>
        <v>EandR1-</v>
      </c>
      <c r="J885" s="262" t="str">
        <f t="shared" si="111"/>
        <v>envrgltrd-expshrlns</v>
      </c>
      <c r="K885" s="262" t="str">
        <f t="shared" si="112"/>
        <v>envrgltrd-</v>
      </c>
    </row>
    <row r="886" spans="1:11" x14ac:dyDescent="0.35">
      <c r="A886" s="267" t="s">
        <v>3286</v>
      </c>
      <c r="B886" s="362">
        <f t="shared" ca="1" si="106"/>
        <v>0</v>
      </c>
      <c r="C886" s="317"/>
      <c r="D886" s="317"/>
      <c r="E886" s="317"/>
      <c r="F886" s="262" t="str">
        <f t="shared" si="107"/>
        <v>EandR1</v>
      </c>
      <c r="G886" s="262" t="str">
        <f t="shared" si="108"/>
        <v>envstr</v>
      </c>
      <c r="H886" s="262" t="str">
        <f t="shared" si="109"/>
        <v>expshrlns</v>
      </c>
      <c r="I886" s="262" t="str">
        <f t="shared" si="110"/>
        <v>EandR1-</v>
      </c>
      <c r="J886" s="262" t="str">
        <f t="shared" si="111"/>
        <v>envstr-expshrlns</v>
      </c>
      <c r="K886" s="262" t="str">
        <f t="shared" si="112"/>
        <v>envstr-</v>
      </c>
    </row>
    <row r="887" spans="1:11" x14ac:dyDescent="0.35">
      <c r="A887" s="267" t="s">
        <v>3287</v>
      </c>
      <c r="B887" s="362">
        <f t="shared" ca="1" si="106"/>
        <v>0</v>
      </c>
      <c r="C887" s="317"/>
      <c r="D887" s="317"/>
      <c r="E887" s="317"/>
      <c r="F887" s="262" t="str">
        <f t="shared" si="107"/>
        <v>EandR1</v>
      </c>
      <c r="G887" s="262" t="str">
        <f t="shared" si="108"/>
        <v>envcll</v>
      </c>
      <c r="H887" s="262" t="str">
        <f t="shared" si="109"/>
        <v>expshrlns</v>
      </c>
      <c r="I887" s="262" t="str">
        <f t="shared" si="110"/>
        <v>EandR1-</v>
      </c>
      <c r="J887" s="262" t="str">
        <f t="shared" si="111"/>
        <v>envcll-expshrlns</v>
      </c>
      <c r="K887" s="262" t="str">
        <f t="shared" si="112"/>
        <v>envcll-</v>
      </c>
    </row>
    <row r="888" spans="1:11" x14ac:dyDescent="0.35">
      <c r="A888" s="267" t="s">
        <v>3288</v>
      </c>
      <c r="B888" s="362">
        <f t="shared" ca="1" si="106"/>
        <v>0</v>
      </c>
      <c r="C888" s="317"/>
      <c r="D888" s="317"/>
      <c r="E888" s="317"/>
      <c r="F888" s="262" t="str">
        <f t="shared" si="107"/>
        <v>EandR1</v>
      </c>
      <c r="G888" s="262" t="str">
        <f t="shared" si="108"/>
        <v>envdsp</v>
      </c>
      <c r="H888" s="262" t="str">
        <f t="shared" si="109"/>
        <v>expshrlns</v>
      </c>
      <c r="I888" s="262" t="str">
        <f t="shared" si="110"/>
        <v>EandR1-</v>
      </c>
      <c r="J888" s="262" t="str">
        <f t="shared" si="111"/>
        <v>envdsp-expshrlns</v>
      </c>
      <c r="K888" s="262" t="str">
        <f t="shared" si="112"/>
        <v>envdsp-</v>
      </c>
    </row>
    <row r="889" spans="1:11" x14ac:dyDescent="0.35">
      <c r="A889" s="267" t="s">
        <v>3289</v>
      </c>
      <c r="B889" s="362">
        <f t="shared" ca="1" si="106"/>
        <v>0</v>
      </c>
      <c r="C889" s="317"/>
      <c r="D889" s="317"/>
      <c r="E889" s="317"/>
      <c r="F889" s="262" t="str">
        <f t="shared" si="107"/>
        <v>EandR1</v>
      </c>
      <c r="G889" s="262" t="str">
        <f t="shared" si="108"/>
        <v>envtrd</v>
      </c>
      <c r="H889" s="262" t="str">
        <f t="shared" si="109"/>
        <v>expshrlns</v>
      </c>
      <c r="I889" s="262" t="str">
        <f t="shared" si="110"/>
        <v>EandR1-</v>
      </c>
      <c r="J889" s="262" t="str">
        <f t="shared" si="111"/>
        <v>envtrd-expshrlns</v>
      </c>
      <c r="K889" s="262" t="str">
        <f t="shared" si="112"/>
        <v>envtrd-</v>
      </c>
    </row>
    <row r="890" spans="1:11" x14ac:dyDescent="0.35">
      <c r="A890" s="267" t="s">
        <v>3290</v>
      </c>
      <c r="B890" s="362">
        <f t="shared" ca="1" si="106"/>
        <v>0</v>
      </c>
      <c r="C890" s="317"/>
      <c r="D890" s="317"/>
      <c r="E890" s="317"/>
      <c r="F890" s="262" t="str">
        <f t="shared" si="107"/>
        <v>EandR1</v>
      </c>
      <c r="G890" s="262" t="str">
        <f t="shared" si="108"/>
        <v>envrcy</v>
      </c>
      <c r="H890" s="262" t="str">
        <f t="shared" si="109"/>
        <v>expshrlns</v>
      </c>
      <c r="I890" s="262" t="str">
        <f t="shared" si="110"/>
        <v>EandR1-</v>
      </c>
      <c r="J890" s="262" t="str">
        <f t="shared" si="111"/>
        <v>envrcy-expshrlns</v>
      </c>
      <c r="K890" s="262" t="str">
        <f t="shared" si="112"/>
        <v>envrcy-</v>
      </c>
    </row>
    <row r="891" spans="1:11" x14ac:dyDescent="0.35">
      <c r="A891" s="267" t="s">
        <v>3291</v>
      </c>
      <c r="B891" s="362">
        <f t="shared" ca="1" si="106"/>
        <v>0</v>
      </c>
      <c r="C891" s="317"/>
      <c r="D891" s="317"/>
      <c r="E891" s="317"/>
      <c r="F891" s="262" t="str">
        <f t="shared" si="107"/>
        <v>EandR1</v>
      </c>
      <c r="G891" s="262" t="str">
        <f t="shared" si="108"/>
        <v>envmin</v>
      </c>
      <c r="H891" s="262" t="str">
        <f t="shared" si="109"/>
        <v>expshrlns</v>
      </c>
      <c r="I891" s="262" t="str">
        <f t="shared" si="110"/>
        <v>EandR1-</v>
      </c>
      <c r="J891" s="262" t="str">
        <f t="shared" si="111"/>
        <v>envmin-expshrlns</v>
      </c>
      <c r="K891" s="262" t="str">
        <f t="shared" si="112"/>
        <v>envmin-</v>
      </c>
    </row>
    <row r="892" spans="1:11" x14ac:dyDescent="0.35">
      <c r="A892" s="267" t="s">
        <v>3292</v>
      </c>
      <c r="B892" s="362">
        <f t="shared" ca="1" si="106"/>
        <v>0</v>
      </c>
      <c r="C892" s="317"/>
      <c r="D892" s="317"/>
      <c r="E892" s="317"/>
      <c r="F892" s="262" t="str">
        <f t="shared" si="107"/>
        <v>EandR1</v>
      </c>
      <c r="G892" s="262" t="str">
        <f t="shared" si="108"/>
        <v>envclm</v>
      </c>
      <c r="H892" s="262" t="str">
        <f t="shared" si="109"/>
        <v>expshrlns</v>
      </c>
      <c r="I892" s="262" t="str">
        <f t="shared" si="110"/>
        <v>EandR1-</v>
      </c>
      <c r="J892" s="262" t="str">
        <f t="shared" si="111"/>
        <v>envclm-expshrlns</v>
      </c>
      <c r="K892" s="262" t="str">
        <f t="shared" si="112"/>
        <v>envclm-</v>
      </c>
    </row>
    <row r="893" spans="1:11" x14ac:dyDescent="0.35">
      <c r="A893" s="267" t="s">
        <v>3293</v>
      </c>
      <c r="B893" s="362">
        <f t="shared" ca="1" si="106"/>
        <v>0</v>
      </c>
      <c r="C893" s="317"/>
      <c r="D893" s="317"/>
      <c r="E893" s="317"/>
      <c r="F893" s="262" t="str">
        <f t="shared" si="107"/>
        <v>EandR1</v>
      </c>
      <c r="G893" s="262" t="str">
        <f t="shared" si="108"/>
        <v>envtot</v>
      </c>
      <c r="H893" s="262" t="str">
        <f t="shared" si="109"/>
        <v>expshrlns</v>
      </c>
      <c r="I893" s="262" t="str">
        <f t="shared" si="110"/>
        <v>EandR1-</v>
      </c>
      <c r="J893" s="262" t="str">
        <f t="shared" si="111"/>
        <v>envtot-expshrlns</v>
      </c>
      <c r="K893" s="262" t="str">
        <f t="shared" si="112"/>
        <v>envtot-</v>
      </c>
    </row>
    <row r="894" spans="1:11" x14ac:dyDescent="0.35">
      <c r="A894" s="267" t="s">
        <v>3294</v>
      </c>
      <c r="B894" s="362">
        <f t="shared" ca="1" si="106"/>
        <v>0</v>
      </c>
      <c r="C894" s="317"/>
      <c r="D894" s="317"/>
      <c r="E894" s="317"/>
      <c r="F894" s="262" t="str">
        <f t="shared" si="107"/>
        <v>EandR1</v>
      </c>
      <c r="G894" s="262" t="str">
        <f t="shared" si="108"/>
        <v>plantot</v>
      </c>
      <c r="H894" s="262" t="str">
        <f t="shared" si="109"/>
        <v>expshrlns</v>
      </c>
      <c r="I894" s="262" t="str">
        <f t="shared" si="110"/>
        <v>EandR1-</v>
      </c>
      <c r="J894" s="262" t="str">
        <f t="shared" si="111"/>
        <v>plantot-expshrlns</v>
      </c>
      <c r="K894" s="262" t="str">
        <f t="shared" si="112"/>
        <v>plantot-</v>
      </c>
    </row>
    <row r="895" spans="1:11" x14ac:dyDescent="0.35">
      <c r="A895" s="267" t="s">
        <v>3295</v>
      </c>
      <c r="B895" s="362">
        <f t="shared" ca="1" si="106"/>
        <v>0</v>
      </c>
      <c r="C895" s="317"/>
      <c r="D895" s="317"/>
      <c r="E895" s="317"/>
      <c r="F895" s="262" t="str">
        <f t="shared" si="107"/>
        <v>EandR1</v>
      </c>
      <c r="G895" s="262" t="str">
        <f t="shared" si="108"/>
        <v>digtot</v>
      </c>
      <c r="H895" s="262" t="str">
        <f t="shared" si="109"/>
        <v>expshrlns</v>
      </c>
      <c r="I895" s="262" t="str">
        <f t="shared" si="110"/>
        <v>EandR1-</v>
      </c>
      <c r="J895" s="262" t="str">
        <f t="shared" si="111"/>
        <v>digtot-expshrlns</v>
      </c>
      <c r="K895" s="262" t="str">
        <f t="shared" si="112"/>
        <v>digtot-</v>
      </c>
    </row>
    <row r="896" spans="1:11" x14ac:dyDescent="0.35">
      <c r="A896" s="267" t="s">
        <v>3296</v>
      </c>
      <c r="B896" s="362">
        <f t="shared" ca="1" si="106"/>
        <v>0</v>
      </c>
      <c r="C896" s="317"/>
      <c r="D896" s="317"/>
      <c r="E896" s="317"/>
      <c r="F896" s="262" t="str">
        <f t="shared" si="107"/>
        <v>EandR1</v>
      </c>
      <c r="G896" s="262" t="str">
        <f t="shared" si="108"/>
        <v>poltot</v>
      </c>
      <c r="H896" s="262" t="str">
        <f t="shared" si="109"/>
        <v>expshrlns</v>
      </c>
      <c r="I896" s="262" t="str">
        <f t="shared" si="110"/>
        <v>EandR1-</v>
      </c>
      <c r="J896" s="262" t="str">
        <f t="shared" si="111"/>
        <v>poltot-expshrlns</v>
      </c>
      <c r="K896" s="262" t="str">
        <f t="shared" si="112"/>
        <v>poltot-</v>
      </c>
    </row>
    <row r="897" spans="1:11" x14ac:dyDescent="0.35">
      <c r="A897" s="267" t="s">
        <v>3297</v>
      </c>
      <c r="B897" s="362">
        <f t="shared" ca="1" si="106"/>
        <v>0</v>
      </c>
      <c r="C897" s="317"/>
      <c r="D897" s="317"/>
      <c r="E897" s="317"/>
      <c r="F897" s="262" t="str">
        <f t="shared" si="107"/>
        <v>EandR1</v>
      </c>
      <c r="G897" s="262" t="str">
        <f t="shared" si="108"/>
        <v>frstot</v>
      </c>
      <c r="H897" s="262" t="str">
        <f t="shared" si="109"/>
        <v>expshrlns</v>
      </c>
      <c r="I897" s="262" t="str">
        <f t="shared" si="110"/>
        <v>EandR1-</v>
      </c>
      <c r="J897" s="262" t="str">
        <f t="shared" si="111"/>
        <v>frstot-expshrlns</v>
      </c>
      <c r="K897" s="262" t="str">
        <f t="shared" si="112"/>
        <v>frstot-</v>
      </c>
    </row>
    <row r="898" spans="1:11" x14ac:dyDescent="0.35">
      <c r="A898" s="267" t="s">
        <v>3298</v>
      </c>
      <c r="B898" s="362">
        <f t="shared" ca="1" si="106"/>
        <v>0</v>
      </c>
      <c r="C898" s="317"/>
      <c r="D898" s="317"/>
      <c r="E898" s="317"/>
      <c r="F898" s="262" t="str">
        <f t="shared" si="107"/>
        <v>EandR1</v>
      </c>
      <c r="G898" s="262" t="str">
        <f t="shared" si="108"/>
        <v>centot</v>
      </c>
      <c r="H898" s="262" t="str">
        <f t="shared" si="109"/>
        <v>expshrlns</v>
      </c>
      <c r="I898" s="262" t="str">
        <f t="shared" si="110"/>
        <v>EandR1-</v>
      </c>
      <c r="J898" s="262" t="str">
        <f t="shared" si="111"/>
        <v>centot-expshrlns</v>
      </c>
      <c r="K898" s="262" t="str">
        <f t="shared" si="112"/>
        <v>centot-</v>
      </c>
    </row>
    <row r="899" spans="1:11" x14ac:dyDescent="0.35">
      <c r="A899" s="267" t="s">
        <v>3299</v>
      </c>
      <c r="B899" s="362">
        <f t="shared" ca="1" si="106"/>
        <v>0</v>
      </c>
      <c r="C899" s="317"/>
      <c r="D899" s="317"/>
      <c r="E899" s="317"/>
      <c r="F899" s="262" t="str">
        <f t="shared" si="107"/>
        <v>EandR1</v>
      </c>
      <c r="G899" s="262" t="str">
        <f t="shared" si="108"/>
        <v>tradcomhous</v>
      </c>
      <c r="H899" s="262" t="str">
        <f t="shared" si="109"/>
        <v>expshrlns</v>
      </c>
      <c r="I899" s="262" t="str">
        <f t="shared" si="110"/>
        <v>EandR1-</v>
      </c>
      <c r="J899" s="262" t="str">
        <f t="shared" si="111"/>
        <v>tradcomhous-expshrlns</v>
      </c>
      <c r="K899" s="262" t="str">
        <f t="shared" si="112"/>
        <v>tradcomhous-</v>
      </c>
    </row>
    <row r="900" spans="1:11" x14ac:dyDescent="0.35">
      <c r="A900" s="267" t="s">
        <v>3300</v>
      </c>
      <c r="B900" s="362">
        <f t="shared" ca="1" si="106"/>
        <v>0</v>
      </c>
      <c r="C900" s="317"/>
      <c r="D900" s="317"/>
      <c r="E900" s="317"/>
      <c r="F900" s="262" t="str">
        <f t="shared" si="107"/>
        <v>EandR1</v>
      </c>
      <c r="G900" s="262" t="str">
        <f t="shared" si="108"/>
        <v>tradcomreal</v>
      </c>
      <c r="H900" s="262" t="str">
        <f t="shared" si="109"/>
        <v>expshrlns</v>
      </c>
      <c r="I900" s="262" t="str">
        <f t="shared" si="110"/>
        <v>EandR1-</v>
      </c>
      <c r="J900" s="262" t="str">
        <f t="shared" si="111"/>
        <v>tradcomreal-expshrlns</v>
      </c>
      <c r="K900" s="262" t="str">
        <f t="shared" si="112"/>
        <v>tradcomreal-</v>
      </c>
    </row>
    <row r="901" spans="1:11" x14ac:dyDescent="0.35">
      <c r="A901" s="267" t="s">
        <v>3301</v>
      </c>
      <c r="B901" s="362">
        <f t="shared" ca="1" si="106"/>
        <v>0</v>
      </c>
      <c r="C901" s="317"/>
      <c r="D901" s="317"/>
      <c r="E901" s="317"/>
      <c r="F901" s="262" t="str">
        <f t="shared" si="107"/>
        <v>EandR1</v>
      </c>
      <c r="G901" s="262" t="str">
        <f t="shared" si="108"/>
        <v>tradcomfin</v>
      </c>
      <c r="H901" s="262" t="str">
        <f t="shared" si="109"/>
        <v>expshrlns</v>
      </c>
      <c r="I901" s="262" t="str">
        <f t="shared" si="110"/>
        <v>EandR1-</v>
      </c>
      <c r="J901" s="262" t="str">
        <f t="shared" si="111"/>
        <v>tradcomfin-expshrlns</v>
      </c>
      <c r="K901" s="262" t="str">
        <f t="shared" si="112"/>
        <v>tradcomfin-</v>
      </c>
    </row>
    <row r="902" spans="1:11" x14ac:dyDescent="0.35">
      <c r="A902" s="267" t="s">
        <v>3302</v>
      </c>
      <c r="B902" s="362">
        <f t="shared" ca="1" si="106"/>
        <v>0</v>
      </c>
      <c r="C902" s="317"/>
      <c r="D902" s="317"/>
      <c r="E902" s="317"/>
      <c r="F902" s="262" t="str">
        <f t="shared" si="107"/>
        <v>EandR1</v>
      </c>
      <c r="G902" s="262" t="str">
        <f t="shared" si="108"/>
        <v>tradcomenr</v>
      </c>
      <c r="H902" s="262" t="str">
        <f t="shared" si="109"/>
        <v>expshrlns</v>
      </c>
      <c r="I902" s="262" t="str">
        <f t="shared" si="110"/>
        <v>EandR1-</v>
      </c>
      <c r="J902" s="262" t="str">
        <f t="shared" si="111"/>
        <v>tradcomenr-expshrlns</v>
      </c>
      <c r="K902" s="262" t="str">
        <f t="shared" si="112"/>
        <v>tradcomenr-</v>
      </c>
    </row>
    <row r="903" spans="1:11" x14ac:dyDescent="0.35">
      <c r="A903" s="267" t="s">
        <v>3303</v>
      </c>
      <c r="B903" s="362">
        <f t="shared" ca="1" si="106"/>
        <v>0</v>
      </c>
      <c r="C903" s="317"/>
      <c r="D903" s="317"/>
      <c r="E903" s="317"/>
      <c r="F903" s="262" t="str">
        <f t="shared" si="107"/>
        <v>EandR1</v>
      </c>
      <c r="G903" s="262" t="str">
        <f t="shared" si="108"/>
        <v>tradcomwtr</v>
      </c>
      <c r="H903" s="262" t="str">
        <f t="shared" si="109"/>
        <v>expshrlns</v>
      </c>
      <c r="I903" s="262" t="str">
        <f t="shared" si="110"/>
        <v>EandR1-</v>
      </c>
      <c r="J903" s="262" t="str">
        <f t="shared" si="111"/>
        <v>tradcomwtr-expshrlns</v>
      </c>
      <c r="K903" s="262" t="str">
        <f t="shared" si="112"/>
        <v>tradcomwtr-</v>
      </c>
    </row>
    <row r="904" spans="1:11" x14ac:dyDescent="0.35">
      <c r="A904" s="267" t="s">
        <v>3304</v>
      </c>
      <c r="B904" s="362">
        <f t="shared" ca="1" si="106"/>
        <v>0</v>
      </c>
      <c r="C904" s="317"/>
      <c r="D904" s="317"/>
      <c r="E904" s="317"/>
      <c r="F904" s="262" t="str">
        <f t="shared" si="107"/>
        <v>EandR1</v>
      </c>
      <c r="G904" s="262" t="str">
        <f t="shared" si="108"/>
        <v>tradcomhsp</v>
      </c>
      <c r="H904" s="262" t="str">
        <f t="shared" si="109"/>
        <v>expshrlns</v>
      </c>
      <c r="I904" s="262" t="str">
        <f t="shared" si="110"/>
        <v>EandR1-</v>
      </c>
      <c r="J904" s="262" t="str">
        <f t="shared" si="111"/>
        <v>tradcomhsp-expshrlns</v>
      </c>
      <c r="K904" s="262" t="str">
        <f t="shared" si="112"/>
        <v>tradcomhsp-</v>
      </c>
    </row>
    <row r="905" spans="1:11" x14ac:dyDescent="0.35">
      <c r="A905" s="267" t="s">
        <v>3305</v>
      </c>
      <c r="B905" s="362">
        <f t="shared" ca="1" si="106"/>
        <v>0</v>
      </c>
      <c r="C905" s="317"/>
      <c r="D905" s="317"/>
      <c r="E905" s="317"/>
      <c r="F905" s="262" t="str">
        <f t="shared" si="107"/>
        <v>EandR1</v>
      </c>
      <c r="G905" s="262" t="str">
        <f t="shared" si="108"/>
        <v>tradcomoth</v>
      </c>
      <c r="H905" s="262" t="str">
        <f t="shared" si="109"/>
        <v>expshrlns</v>
      </c>
      <c r="I905" s="262" t="str">
        <f t="shared" si="110"/>
        <v>EandR1-</v>
      </c>
      <c r="J905" s="262" t="str">
        <f t="shared" si="111"/>
        <v>tradcomoth-expshrlns</v>
      </c>
      <c r="K905" s="262" t="str">
        <f t="shared" si="112"/>
        <v>tradcomoth-</v>
      </c>
    </row>
    <row r="906" spans="1:11" x14ac:dyDescent="0.35">
      <c r="A906" s="267" t="s">
        <v>3306</v>
      </c>
      <c r="B906" s="362">
        <f t="shared" ca="1" si="106"/>
        <v>0</v>
      </c>
      <c r="C906" s="317"/>
      <c r="D906" s="317"/>
      <c r="E906" s="317"/>
      <c r="F906" s="262" t="str">
        <f t="shared" si="107"/>
        <v>EandR1</v>
      </c>
      <c r="G906" s="262" t="str">
        <f t="shared" si="108"/>
        <v>tradcomtot</v>
      </c>
      <c r="H906" s="262" t="str">
        <f t="shared" si="109"/>
        <v>expshrlns</v>
      </c>
      <c r="I906" s="262" t="str">
        <f t="shared" si="110"/>
        <v>EandR1-</v>
      </c>
      <c r="J906" s="262" t="str">
        <f t="shared" si="111"/>
        <v>tradcomtot-expshrlns</v>
      </c>
      <c r="K906" s="262" t="str">
        <f t="shared" si="112"/>
        <v>tradcomtot-</v>
      </c>
    </row>
    <row r="907" spans="1:11" x14ac:dyDescent="0.35">
      <c r="A907" s="267" t="s">
        <v>3307</v>
      </c>
      <c r="B907" s="362">
        <f t="shared" ca="1" si="106"/>
        <v>0</v>
      </c>
      <c r="C907" s="317"/>
      <c r="D907" s="317"/>
      <c r="E907" s="317"/>
      <c r="F907" s="262" t="str">
        <f t="shared" si="107"/>
        <v>EandR1</v>
      </c>
      <c r="G907" s="262" t="str">
        <f t="shared" si="108"/>
        <v>tradoth</v>
      </c>
      <c r="H907" s="262" t="str">
        <f t="shared" si="109"/>
        <v>expshrlns</v>
      </c>
      <c r="I907" s="262" t="str">
        <f t="shared" si="110"/>
        <v>EandR1-</v>
      </c>
      <c r="J907" s="262" t="str">
        <f t="shared" si="111"/>
        <v>tradoth-expshrlns</v>
      </c>
      <c r="K907" s="262" t="str">
        <f t="shared" si="112"/>
        <v>tradoth-</v>
      </c>
    </row>
    <row r="908" spans="1:11" x14ac:dyDescent="0.35">
      <c r="A908" s="267" t="s">
        <v>3308</v>
      </c>
      <c r="B908" s="362">
        <f t="shared" ca="1" si="106"/>
        <v>0</v>
      </c>
      <c r="C908" s="317"/>
      <c r="D908" s="317"/>
      <c r="E908" s="317"/>
      <c r="F908" s="262" t="str">
        <f t="shared" si="107"/>
        <v>EandR1</v>
      </c>
      <c r="G908" s="262" t="str">
        <f t="shared" si="108"/>
        <v>tradtot</v>
      </c>
      <c r="H908" s="262" t="str">
        <f t="shared" si="109"/>
        <v>expshrlns</v>
      </c>
      <c r="I908" s="262" t="str">
        <f t="shared" si="110"/>
        <v>EandR1-</v>
      </c>
      <c r="J908" s="262" t="str">
        <f t="shared" si="111"/>
        <v>tradtot-expshrlns</v>
      </c>
      <c r="K908" s="262" t="str">
        <f t="shared" si="112"/>
        <v>tradtot-</v>
      </c>
    </row>
    <row r="909" spans="1:11" x14ac:dyDescent="0.35">
      <c r="A909" s="267" t="s">
        <v>3309</v>
      </c>
      <c r="B909" s="362">
        <f t="shared" ca="1" si="106"/>
        <v>0</v>
      </c>
      <c r="C909" s="317"/>
      <c r="D909" s="317"/>
      <c r="E909" s="317"/>
      <c r="F909" s="262" t="str">
        <f t="shared" si="107"/>
        <v>EandR1</v>
      </c>
      <c r="G909" s="262" t="str">
        <f t="shared" si="108"/>
        <v>alltot</v>
      </c>
      <c r="H909" s="262" t="str">
        <f t="shared" si="109"/>
        <v>expshrlns</v>
      </c>
      <c r="I909" s="262" t="str">
        <f t="shared" si="110"/>
        <v>EandR1-</v>
      </c>
      <c r="J909" s="262" t="str">
        <f t="shared" si="111"/>
        <v>alltot-expshrlns</v>
      </c>
      <c r="K909" s="262" t="str">
        <f t="shared" si="112"/>
        <v>alltot-</v>
      </c>
    </row>
    <row r="910" spans="1:11" x14ac:dyDescent="0.35">
      <c r="A910" s="267" t="s">
        <v>3310</v>
      </c>
      <c r="B910" s="362">
        <f t="shared" ca="1" si="106"/>
        <v>0</v>
      </c>
      <c r="C910" s="317"/>
      <c r="D910" s="317"/>
      <c r="E910" s="317"/>
      <c r="F910" s="262" t="str">
        <f t="shared" si="107"/>
        <v>EandR1</v>
      </c>
      <c r="G910" s="262" t="str">
        <f t="shared" si="108"/>
        <v>eduerlprm</v>
      </c>
      <c r="H910" s="262" t="str">
        <f t="shared" si="109"/>
        <v>expshrlnsgla</v>
      </c>
      <c r="I910" s="262" t="str">
        <f t="shared" si="110"/>
        <v>EandR1-</v>
      </c>
      <c r="J910" s="262" t="str">
        <f t="shared" si="111"/>
        <v>eduerlprm-expshrlnsgla</v>
      </c>
      <c r="K910" s="262" t="str">
        <f t="shared" si="112"/>
        <v>eduerlprm-</v>
      </c>
    </row>
    <row r="911" spans="1:11" x14ac:dyDescent="0.35">
      <c r="A911" s="267" t="s">
        <v>3311</v>
      </c>
      <c r="B911" s="362">
        <f t="shared" ca="1" si="106"/>
        <v>0</v>
      </c>
      <c r="C911" s="317"/>
      <c r="D911" s="317"/>
      <c r="E911" s="317"/>
      <c r="F911" s="262" t="str">
        <f t="shared" si="107"/>
        <v>EandR1</v>
      </c>
      <c r="G911" s="262" t="str">
        <f t="shared" si="108"/>
        <v>eduscn</v>
      </c>
      <c r="H911" s="262" t="str">
        <f t="shared" si="109"/>
        <v>expshrlnsgla</v>
      </c>
      <c r="I911" s="262" t="str">
        <f t="shared" si="110"/>
        <v>EandR1-</v>
      </c>
      <c r="J911" s="262" t="str">
        <f t="shared" si="111"/>
        <v>eduscn-expshrlnsgla</v>
      </c>
      <c r="K911" s="262" t="str">
        <f t="shared" si="112"/>
        <v>eduscn-</v>
      </c>
    </row>
    <row r="912" spans="1:11" x14ac:dyDescent="0.35">
      <c r="A912" s="267" t="s">
        <v>3312</v>
      </c>
      <c r="B912" s="362">
        <f t="shared" ca="1" si="106"/>
        <v>0</v>
      </c>
      <c r="C912" s="317"/>
      <c r="D912" s="317"/>
      <c r="E912" s="317"/>
      <c r="F912" s="262" t="str">
        <f t="shared" si="107"/>
        <v>EandR1</v>
      </c>
      <c r="G912" s="262" t="str">
        <f t="shared" si="108"/>
        <v>eduspc</v>
      </c>
      <c r="H912" s="262" t="str">
        <f t="shared" si="109"/>
        <v>expshrlnsgla</v>
      </c>
      <c r="I912" s="262" t="str">
        <f t="shared" si="110"/>
        <v>EandR1-</v>
      </c>
      <c r="J912" s="262" t="str">
        <f t="shared" si="111"/>
        <v>eduspc-expshrlnsgla</v>
      </c>
      <c r="K912" s="262" t="str">
        <f t="shared" si="112"/>
        <v>eduspc-</v>
      </c>
    </row>
    <row r="913" spans="1:11" x14ac:dyDescent="0.35">
      <c r="A913" s="267" t="s">
        <v>3313</v>
      </c>
      <c r="B913" s="362">
        <f t="shared" ca="1" si="106"/>
        <v>0</v>
      </c>
      <c r="C913" s="317"/>
      <c r="D913" s="317"/>
      <c r="E913" s="317"/>
      <c r="F913" s="262" t="str">
        <f t="shared" si="107"/>
        <v>EandR1</v>
      </c>
      <c r="G913" s="262" t="str">
        <f t="shared" si="108"/>
        <v>edupstoth</v>
      </c>
      <c r="H913" s="262" t="str">
        <f t="shared" si="109"/>
        <v>expshrlnsgla</v>
      </c>
      <c r="I913" s="262" t="str">
        <f t="shared" si="110"/>
        <v>EandR1-</v>
      </c>
      <c r="J913" s="262" t="str">
        <f t="shared" si="111"/>
        <v>edupstoth-expshrlnsgla</v>
      </c>
      <c r="K913" s="262" t="str">
        <f t="shared" si="112"/>
        <v>edupstoth-</v>
      </c>
    </row>
    <row r="914" spans="1:11" x14ac:dyDescent="0.35">
      <c r="A914" s="267" t="s">
        <v>3314</v>
      </c>
      <c r="B914" s="362">
        <f t="shared" ca="1" si="106"/>
        <v>0</v>
      </c>
      <c r="C914" s="317"/>
      <c r="D914" s="317"/>
      <c r="E914" s="317"/>
      <c r="F914" s="262" t="str">
        <f t="shared" si="107"/>
        <v>EandR1</v>
      </c>
      <c r="G914" s="262" t="str">
        <f t="shared" si="108"/>
        <v>edutot</v>
      </c>
      <c r="H914" s="262" t="str">
        <f t="shared" si="109"/>
        <v>expshrlnsgla</v>
      </c>
      <c r="I914" s="262" t="str">
        <f t="shared" si="110"/>
        <v>EandR1-</v>
      </c>
      <c r="J914" s="262" t="str">
        <f t="shared" si="111"/>
        <v>edutot-expshrlnsgla</v>
      </c>
      <c r="K914" s="262" t="str">
        <f t="shared" si="112"/>
        <v>edutot-</v>
      </c>
    </row>
    <row r="915" spans="1:11" x14ac:dyDescent="0.35">
      <c r="A915" s="267" t="s">
        <v>3315</v>
      </c>
      <c r="B915" s="362">
        <f t="shared" ca="1" si="106"/>
        <v>0</v>
      </c>
      <c r="C915" s="317"/>
      <c r="D915" s="317"/>
      <c r="E915" s="317"/>
      <c r="F915" s="262" t="str">
        <f t="shared" si="107"/>
        <v>EandR1</v>
      </c>
      <c r="G915" s="262" t="str">
        <f t="shared" si="108"/>
        <v>transrds</v>
      </c>
      <c r="H915" s="262" t="str">
        <f t="shared" si="109"/>
        <v>expshrlnsgla</v>
      </c>
      <c r="I915" s="262" t="str">
        <f t="shared" si="110"/>
        <v>EandR1-</v>
      </c>
      <c r="J915" s="262" t="str">
        <f t="shared" si="111"/>
        <v>transrds-expshrlnsgla</v>
      </c>
      <c r="K915" s="262" t="str">
        <f t="shared" si="112"/>
        <v>transrds-</v>
      </c>
    </row>
    <row r="916" spans="1:11" x14ac:dyDescent="0.35">
      <c r="A916" s="267" t="s">
        <v>3316</v>
      </c>
      <c r="B916" s="362">
        <f t="shared" ca="1" si="106"/>
        <v>0</v>
      </c>
      <c r="C916" s="317"/>
      <c r="D916" s="317"/>
      <c r="E916" s="317"/>
      <c r="F916" s="262" t="str">
        <f t="shared" si="107"/>
        <v>EandR1</v>
      </c>
      <c r="G916" s="262" t="str">
        <f t="shared" si="108"/>
        <v>transprk</v>
      </c>
      <c r="H916" s="262" t="str">
        <f t="shared" si="109"/>
        <v>expshrlnsgla</v>
      </c>
      <c r="I916" s="262" t="str">
        <f t="shared" si="110"/>
        <v>EandR1-</v>
      </c>
      <c r="J916" s="262" t="str">
        <f t="shared" si="111"/>
        <v>transprk-expshrlnsgla</v>
      </c>
      <c r="K916" s="262" t="str">
        <f t="shared" si="112"/>
        <v>transprk-</v>
      </c>
    </row>
    <row r="917" spans="1:11" x14ac:dyDescent="0.35">
      <c r="A917" s="267" t="s">
        <v>3317</v>
      </c>
      <c r="B917" s="362">
        <f t="shared" ca="1" si="106"/>
        <v>0</v>
      </c>
      <c r="C917" s="317"/>
      <c r="D917" s="317"/>
      <c r="E917" s="317"/>
      <c r="F917" s="262" t="str">
        <f t="shared" si="107"/>
        <v>EandR1</v>
      </c>
      <c r="G917" s="262" t="str">
        <f t="shared" si="108"/>
        <v>transpblbus</v>
      </c>
      <c r="H917" s="262" t="str">
        <f t="shared" si="109"/>
        <v>expshrlnsgla</v>
      </c>
      <c r="I917" s="262" t="str">
        <f t="shared" si="110"/>
        <v>EandR1-</v>
      </c>
      <c r="J917" s="262" t="str">
        <f t="shared" si="111"/>
        <v>transpblbus-expshrlnsgla</v>
      </c>
      <c r="K917" s="262" t="str">
        <f t="shared" si="112"/>
        <v>transpblbus-</v>
      </c>
    </row>
    <row r="918" spans="1:11" x14ac:dyDescent="0.35">
      <c r="A918" s="267" t="s">
        <v>3318</v>
      </c>
      <c r="B918" s="362">
        <f t="shared" ca="1" si="106"/>
        <v>0</v>
      </c>
      <c r="C918" s="317"/>
      <c r="D918" s="317"/>
      <c r="E918" s="317"/>
      <c r="F918" s="262" t="str">
        <f t="shared" si="107"/>
        <v>EandR1</v>
      </c>
      <c r="G918" s="262" t="str">
        <f t="shared" si="108"/>
        <v>transpblrail</v>
      </c>
      <c r="H918" s="262" t="str">
        <f t="shared" si="109"/>
        <v>expshrlnsgla</v>
      </c>
      <c r="I918" s="262" t="str">
        <f t="shared" si="110"/>
        <v>EandR1-</v>
      </c>
      <c r="J918" s="262" t="str">
        <f t="shared" si="111"/>
        <v>transpblrail-expshrlnsgla</v>
      </c>
      <c r="K918" s="262" t="str">
        <f t="shared" si="112"/>
        <v>transpblrail-</v>
      </c>
    </row>
    <row r="919" spans="1:11" x14ac:dyDescent="0.35">
      <c r="A919" s="267" t="s">
        <v>3319</v>
      </c>
      <c r="B919" s="362">
        <f t="shared" ca="1" si="106"/>
        <v>0</v>
      </c>
      <c r="C919" s="317"/>
      <c r="D919" s="317"/>
      <c r="E919" s="317"/>
      <c r="F919" s="262" t="str">
        <f t="shared" si="107"/>
        <v>EandR1</v>
      </c>
      <c r="G919" s="262" t="str">
        <f t="shared" si="108"/>
        <v>transahtarp</v>
      </c>
      <c r="H919" s="262" t="str">
        <f t="shared" si="109"/>
        <v>expshrlnsgla</v>
      </c>
      <c r="I919" s="262" t="str">
        <f t="shared" si="110"/>
        <v>EandR1-</v>
      </c>
      <c r="J919" s="262" t="str">
        <f t="shared" si="111"/>
        <v>transahtarp-expshrlnsgla</v>
      </c>
      <c r="K919" s="262" t="str">
        <f t="shared" si="112"/>
        <v>transahtarp-</v>
      </c>
    </row>
    <row r="920" spans="1:11" x14ac:dyDescent="0.35">
      <c r="A920" s="267" t="s">
        <v>3320</v>
      </c>
      <c r="B920" s="362">
        <f t="shared" ca="1" si="106"/>
        <v>0</v>
      </c>
      <c r="C920" s="317"/>
      <c r="D920" s="317"/>
      <c r="E920" s="317"/>
      <c r="F920" s="262" t="str">
        <f t="shared" si="107"/>
        <v>EandR1</v>
      </c>
      <c r="G920" s="262" t="str">
        <f t="shared" si="108"/>
        <v>transahthrbprs</v>
      </c>
      <c r="H920" s="262" t="str">
        <f t="shared" si="109"/>
        <v>expshrlnsgla</v>
      </c>
      <c r="I920" s="262" t="str">
        <f t="shared" si="110"/>
        <v>EandR1-</v>
      </c>
      <c r="J920" s="262" t="str">
        <f t="shared" si="111"/>
        <v>transahthrbprs-expshrlnsgla</v>
      </c>
      <c r="K920" s="262" t="str">
        <f t="shared" si="112"/>
        <v>transahthrbprs-</v>
      </c>
    </row>
    <row r="921" spans="1:11" x14ac:dyDescent="0.35">
      <c r="A921" s="267" t="s">
        <v>3321</v>
      </c>
      <c r="B921" s="362">
        <f t="shared" ca="1" si="106"/>
        <v>0</v>
      </c>
      <c r="C921" s="317"/>
      <c r="D921" s="317"/>
      <c r="E921" s="317"/>
      <c r="F921" s="262" t="str">
        <f t="shared" si="107"/>
        <v>EandR1</v>
      </c>
      <c r="G921" s="262" t="str">
        <f t="shared" si="108"/>
        <v>transahttll</v>
      </c>
      <c r="H921" s="262" t="str">
        <f t="shared" si="109"/>
        <v>expshrlnsgla</v>
      </c>
      <c r="I921" s="262" t="str">
        <f t="shared" si="110"/>
        <v>EandR1-</v>
      </c>
      <c r="J921" s="262" t="str">
        <f t="shared" si="111"/>
        <v>transahttll-expshrlnsgla</v>
      </c>
      <c r="K921" s="262" t="str">
        <f t="shared" si="112"/>
        <v>transahttll-</v>
      </c>
    </row>
    <row r="922" spans="1:11" x14ac:dyDescent="0.35">
      <c r="A922" s="267" t="s">
        <v>3322</v>
      </c>
      <c r="B922" s="362">
        <f t="shared" ca="1" si="106"/>
        <v>0</v>
      </c>
      <c r="C922" s="317"/>
      <c r="D922" s="317"/>
      <c r="E922" s="317"/>
      <c r="F922" s="262" t="str">
        <f t="shared" si="107"/>
        <v>EandR1</v>
      </c>
      <c r="G922" s="262" t="str">
        <f t="shared" si="108"/>
        <v>transtot</v>
      </c>
      <c r="H922" s="262" t="str">
        <f t="shared" si="109"/>
        <v>expshrlnsgla</v>
      </c>
      <c r="I922" s="262" t="str">
        <f t="shared" si="110"/>
        <v>EandR1-</v>
      </c>
      <c r="J922" s="262" t="str">
        <f t="shared" si="111"/>
        <v>transtot-expshrlnsgla</v>
      </c>
      <c r="K922" s="262" t="str">
        <f t="shared" si="112"/>
        <v>transtot-</v>
      </c>
    </row>
    <row r="923" spans="1:11" x14ac:dyDescent="0.35">
      <c r="A923" s="267" t="s">
        <v>3323</v>
      </c>
      <c r="B923" s="362">
        <f t="shared" ca="1" si="106"/>
        <v>0</v>
      </c>
      <c r="C923" s="317"/>
      <c r="D923" s="317"/>
      <c r="E923" s="317"/>
      <c r="F923" s="262" t="str">
        <f t="shared" si="107"/>
        <v>EandR1</v>
      </c>
      <c r="G923" s="262" t="str">
        <f t="shared" si="108"/>
        <v>sctot</v>
      </c>
      <c r="H923" s="262" t="str">
        <f t="shared" si="109"/>
        <v>expshrlnsgla</v>
      </c>
      <c r="I923" s="262" t="str">
        <f t="shared" si="110"/>
        <v>EandR1-</v>
      </c>
      <c r="J923" s="262" t="str">
        <f t="shared" si="111"/>
        <v>sctot-expshrlnsgla</v>
      </c>
      <c r="K923" s="262" t="str">
        <f t="shared" si="112"/>
        <v>sctot-</v>
      </c>
    </row>
    <row r="924" spans="1:11" x14ac:dyDescent="0.35">
      <c r="A924" s="267" t="s">
        <v>3324</v>
      </c>
      <c r="B924" s="362">
        <f t="shared" ca="1" si="106"/>
        <v>0</v>
      </c>
      <c r="C924" s="317"/>
      <c r="D924" s="317"/>
      <c r="E924" s="317"/>
      <c r="F924" s="262" t="str">
        <f t="shared" si="107"/>
        <v>EandR1</v>
      </c>
      <c r="G924" s="262" t="str">
        <f t="shared" si="108"/>
        <v>phtot</v>
      </c>
      <c r="H924" s="262" t="str">
        <f t="shared" si="109"/>
        <v>expshrlnsgla</v>
      </c>
      <c r="I924" s="262" t="str">
        <f t="shared" si="110"/>
        <v>EandR1-</v>
      </c>
      <c r="J924" s="262" t="str">
        <f t="shared" si="111"/>
        <v>phtot-expshrlnsgla</v>
      </c>
      <c r="K924" s="262" t="str">
        <f t="shared" si="112"/>
        <v>phtot-</v>
      </c>
    </row>
    <row r="925" spans="1:11" x14ac:dyDescent="0.35">
      <c r="A925" s="267" t="s">
        <v>3325</v>
      </c>
      <c r="B925" s="362">
        <f t="shared" ca="1" si="106"/>
        <v>0</v>
      </c>
      <c r="C925" s="317"/>
      <c r="D925" s="317"/>
      <c r="E925" s="317"/>
      <c r="F925" s="262" t="str">
        <f t="shared" si="107"/>
        <v>EandR1</v>
      </c>
      <c r="G925" s="262" t="str">
        <f t="shared" si="108"/>
        <v>houshratot</v>
      </c>
      <c r="H925" s="262" t="str">
        <f t="shared" si="109"/>
        <v>expshrlnsgla</v>
      </c>
      <c r="I925" s="262" t="str">
        <f t="shared" si="110"/>
        <v>EandR1-</v>
      </c>
      <c r="J925" s="262" t="str">
        <f t="shared" si="111"/>
        <v>houshratot-expshrlnsgla</v>
      </c>
      <c r="K925" s="262" t="str">
        <f t="shared" si="112"/>
        <v>houshratot-</v>
      </c>
    </row>
    <row r="926" spans="1:11" x14ac:dyDescent="0.35">
      <c r="A926" s="267" t="s">
        <v>3326</v>
      </c>
      <c r="B926" s="362">
        <f t="shared" ca="1" si="106"/>
        <v>0</v>
      </c>
      <c r="C926" s="317"/>
      <c r="D926" s="317"/>
      <c r="E926" s="317"/>
      <c r="F926" s="262" t="str">
        <f t="shared" si="107"/>
        <v>EandR1</v>
      </c>
      <c r="G926" s="262" t="str">
        <f t="shared" si="108"/>
        <v>housgfcftot</v>
      </c>
      <c r="H926" s="262" t="str">
        <f t="shared" si="109"/>
        <v>expshrlnsgla</v>
      </c>
      <c r="I926" s="262" t="str">
        <f t="shared" si="110"/>
        <v>EandR1-</v>
      </c>
      <c r="J926" s="262" t="str">
        <f t="shared" si="111"/>
        <v>housgfcftot-expshrlnsgla</v>
      </c>
      <c r="K926" s="262" t="str">
        <f t="shared" si="112"/>
        <v>housgfcftot-</v>
      </c>
    </row>
    <row r="927" spans="1:11" x14ac:dyDescent="0.35">
      <c r="A927" s="267" t="s">
        <v>3327</v>
      </c>
      <c r="B927" s="362">
        <f t="shared" ca="1" si="106"/>
        <v>0</v>
      </c>
      <c r="C927" s="317"/>
      <c r="D927" s="317"/>
      <c r="E927" s="317"/>
      <c r="F927" s="262" t="str">
        <f t="shared" si="107"/>
        <v>EandR1</v>
      </c>
      <c r="G927" s="262" t="str">
        <f t="shared" si="108"/>
        <v>houstot</v>
      </c>
      <c r="H927" s="262" t="str">
        <f t="shared" si="109"/>
        <v>expshrlnsgla</v>
      </c>
      <c r="I927" s="262" t="str">
        <f t="shared" si="110"/>
        <v>EandR1-</v>
      </c>
      <c r="J927" s="262" t="str">
        <f t="shared" si="111"/>
        <v>houstot-expshrlnsgla</v>
      </c>
      <c r="K927" s="262" t="str">
        <f t="shared" si="112"/>
        <v>houstot-</v>
      </c>
    </row>
    <row r="928" spans="1:11" x14ac:dyDescent="0.35">
      <c r="A928" s="267" t="s">
        <v>3328</v>
      </c>
      <c r="B928" s="362">
        <f t="shared" ca="1" si="106"/>
        <v>0</v>
      </c>
      <c r="C928" s="317"/>
      <c r="D928" s="317"/>
      <c r="E928" s="317"/>
      <c r="F928" s="262" t="str">
        <f t="shared" si="107"/>
        <v>EandR1</v>
      </c>
      <c r="G928" s="262" t="str">
        <f t="shared" si="108"/>
        <v>culhrt</v>
      </c>
      <c r="H928" s="262" t="str">
        <f t="shared" si="109"/>
        <v>expshrlnsgla</v>
      </c>
      <c r="I928" s="262" t="str">
        <f t="shared" si="110"/>
        <v>EandR1-</v>
      </c>
      <c r="J928" s="262" t="str">
        <f t="shared" si="111"/>
        <v>culhrt-expshrlnsgla</v>
      </c>
      <c r="K928" s="262" t="str">
        <f t="shared" si="112"/>
        <v>culhrt-</v>
      </c>
    </row>
    <row r="929" spans="1:11" x14ac:dyDescent="0.35">
      <c r="A929" s="267" t="s">
        <v>3329</v>
      </c>
      <c r="B929" s="362">
        <f t="shared" ca="1" si="106"/>
        <v>0</v>
      </c>
      <c r="C929" s="317"/>
      <c r="D929" s="317"/>
      <c r="E929" s="317"/>
      <c r="F929" s="262" t="str">
        <f t="shared" si="107"/>
        <v>EandR1</v>
      </c>
      <c r="G929" s="262" t="str">
        <f t="shared" si="108"/>
        <v>culspr</v>
      </c>
      <c r="H929" s="262" t="str">
        <f t="shared" si="109"/>
        <v>expshrlnsgla</v>
      </c>
      <c r="I929" s="262" t="str">
        <f t="shared" si="110"/>
        <v>EandR1-</v>
      </c>
      <c r="J929" s="262" t="str">
        <f t="shared" si="111"/>
        <v>culspr-expshrlnsgla</v>
      </c>
      <c r="K929" s="262" t="str">
        <f t="shared" si="112"/>
        <v>culspr-</v>
      </c>
    </row>
    <row r="930" spans="1:11" x14ac:dyDescent="0.35">
      <c r="A930" s="267" t="s">
        <v>3330</v>
      </c>
      <c r="B930" s="362">
        <f t="shared" ca="1" si="106"/>
        <v>0</v>
      </c>
      <c r="C930" s="317"/>
      <c r="D930" s="317"/>
      <c r="E930" s="317"/>
      <c r="F930" s="262" t="str">
        <f t="shared" si="107"/>
        <v>EandR1</v>
      </c>
      <c r="G930" s="262" t="str">
        <f t="shared" si="108"/>
        <v>culopn</v>
      </c>
      <c r="H930" s="262" t="str">
        <f t="shared" si="109"/>
        <v>expshrlnsgla</v>
      </c>
      <c r="I930" s="262" t="str">
        <f t="shared" si="110"/>
        <v>EandR1-</v>
      </c>
      <c r="J930" s="262" t="str">
        <f t="shared" si="111"/>
        <v>culopn-expshrlnsgla</v>
      </c>
      <c r="K930" s="262" t="str">
        <f t="shared" si="112"/>
        <v>culopn-</v>
      </c>
    </row>
    <row r="931" spans="1:11" x14ac:dyDescent="0.35">
      <c r="A931" s="267" t="s">
        <v>3331</v>
      </c>
      <c r="B931" s="362">
        <f t="shared" ca="1" si="106"/>
        <v>0</v>
      </c>
      <c r="C931" s="317"/>
      <c r="D931" s="317"/>
      <c r="E931" s="317"/>
      <c r="F931" s="262" t="str">
        <f t="shared" si="107"/>
        <v>EandR1</v>
      </c>
      <c r="G931" s="262" t="str">
        <f t="shared" si="108"/>
        <v>cultrs</v>
      </c>
      <c r="H931" s="262" t="str">
        <f t="shared" si="109"/>
        <v>expshrlnsgla</v>
      </c>
      <c r="I931" s="262" t="str">
        <f t="shared" si="110"/>
        <v>EandR1-</v>
      </c>
      <c r="J931" s="262" t="str">
        <f t="shared" si="111"/>
        <v>cultrs-expshrlnsgla</v>
      </c>
      <c r="K931" s="262" t="str">
        <f t="shared" si="112"/>
        <v>cultrs-</v>
      </c>
    </row>
    <row r="932" spans="1:11" x14ac:dyDescent="0.35">
      <c r="A932" s="267" t="s">
        <v>3332</v>
      </c>
      <c r="B932" s="362">
        <f t="shared" ca="1" si="106"/>
        <v>0</v>
      </c>
      <c r="C932" s="317"/>
      <c r="D932" s="317"/>
      <c r="E932" s="317"/>
      <c r="F932" s="262" t="str">
        <f t="shared" si="107"/>
        <v>EandR1</v>
      </c>
      <c r="G932" s="262" t="str">
        <f t="shared" si="108"/>
        <v>cullib</v>
      </c>
      <c r="H932" s="262" t="str">
        <f t="shared" si="109"/>
        <v>expshrlnsgla</v>
      </c>
      <c r="I932" s="262" t="str">
        <f t="shared" si="110"/>
        <v>EandR1-</v>
      </c>
      <c r="J932" s="262" t="str">
        <f t="shared" si="111"/>
        <v>cullib-expshrlnsgla</v>
      </c>
      <c r="K932" s="262" t="str">
        <f t="shared" si="112"/>
        <v>cullib-</v>
      </c>
    </row>
    <row r="933" spans="1:11" x14ac:dyDescent="0.35">
      <c r="A933" s="267" t="s">
        <v>3333</v>
      </c>
      <c r="B933" s="362">
        <f t="shared" ca="1" si="106"/>
        <v>0</v>
      </c>
      <c r="C933" s="317"/>
      <c r="D933" s="317"/>
      <c r="E933" s="317"/>
      <c r="F933" s="262" t="str">
        <f t="shared" si="107"/>
        <v>EandR1</v>
      </c>
      <c r="G933" s="262" t="str">
        <f t="shared" si="108"/>
        <v>cultot</v>
      </c>
      <c r="H933" s="262" t="str">
        <f t="shared" si="109"/>
        <v>expshrlnsgla</v>
      </c>
      <c r="I933" s="262" t="str">
        <f t="shared" si="110"/>
        <v>EandR1-</v>
      </c>
      <c r="J933" s="262" t="str">
        <f t="shared" si="111"/>
        <v>cultot-expshrlnsgla</v>
      </c>
      <c r="K933" s="262" t="str">
        <f t="shared" si="112"/>
        <v>cultot-</v>
      </c>
    </row>
    <row r="934" spans="1:11" x14ac:dyDescent="0.35">
      <c r="A934" s="267" t="s">
        <v>3334</v>
      </c>
      <c r="B934" s="362">
        <f t="shared" ca="1" si="106"/>
        <v>0</v>
      </c>
      <c r="C934" s="317"/>
      <c r="D934" s="317"/>
      <c r="E934" s="317"/>
      <c r="F934" s="262" t="str">
        <f t="shared" si="107"/>
        <v>EandR1</v>
      </c>
      <c r="G934" s="262" t="str">
        <f t="shared" si="108"/>
        <v>envcmt</v>
      </c>
      <c r="H934" s="262" t="str">
        <f t="shared" si="109"/>
        <v>expshrlnsgla</v>
      </c>
      <c r="I934" s="262" t="str">
        <f t="shared" si="110"/>
        <v>EandR1-</v>
      </c>
      <c r="J934" s="262" t="str">
        <f t="shared" si="111"/>
        <v>envcmt-expshrlnsgla</v>
      </c>
      <c r="K934" s="262" t="str">
        <f t="shared" si="112"/>
        <v>envcmt-</v>
      </c>
    </row>
    <row r="935" spans="1:11" x14ac:dyDescent="0.35">
      <c r="A935" s="267" t="s">
        <v>3335</v>
      </c>
      <c r="B935" s="362">
        <f t="shared" ca="1" si="106"/>
        <v>0</v>
      </c>
      <c r="C935" s="317"/>
      <c r="D935" s="317"/>
      <c r="E935" s="317"/>
      <c r="F935" s="262" t="str">
        <f t="shared" si="107"/>
        <v>EandR1</v>
      </c>
      <c r="G935" s="262" t="str">
        <f t="shared" si="108"/>
        <v>envcst</v>
      </c>
      <c r="H935" s="262" t="str">
        <f t="shared" si="109"/>
        <v>expshrlnsgla</v>
      </c>
      <c r="I935" s="262" t="str">
        <f t="shared" si="110"/>
        <v>EandR1-</v>
      </c>
      <c r="J935" s="262" t="str">
        <f t="shared" si="111"/>
        <v>envcst-expshrlnsgla</v>
      </c>
      <c r="K935" s="262" t="str">
        <f t="shared" si="112"/>
        <v>envcst-</v>
      </c>
    </row>
    <row r="936" spans="1:11" x14ac:dyDescent="0.35">
      <c r="A936" s="267" t="s">
        <v>3336</v>
      </c>
      <c r="B936" s="362">
        <f t="shared" ca="1" si="106"/>
        <v>0</v>
      </c>
      <c r="C936" s="317"/>
      <c r="D936" s="317"/>
      <c r="E936" s="317"/>
      <c r="F936" s="262" t="str">
        <f t="shared" si="107"/>
        <v>EandR1</v>
      </c>
      <c r="G936" s="262" t="str">
        <f t="shared" si="108"/>
        <v>envcmm</v>
      </c>
      <c r="H936" s="262" t="str">
        <f t="shared" si="109"/>
        <v>expshrlnsgla</v>
      </c>
      <c r="I936" s="262" t="str">
        <f t="shared" si="110"/>
        <v>EandR1-</v>
      </c>
      <c r="J936" s="262" t="str">
        <f t="shared" si="111"/>
        <v>envcmm-expshrlnsgla</v>
      </c>
      <c r="K936" s="262" t="str">
        <f t="shared" si="112"/>
        <v>envcmm-</v>
      </c>
    </row>
    <row r="937" spans="1:11" x14ac:dyDescent="0.35">
      <c r="A937" s="267" t="s">
        <v>3337</v>
      </c>
      <c r="B937" s="362">
        <f t="shared" ca="1" si="106"/>
        <v>0</v>
      </c>
      <c r="C937" s="317"/>
      <c r="D937" s="317"/>
      <c r="E937" s="317"/>
      <c r="F937" s="262" t="str">
        <f t="shared" si="107"/>
        <v>EandR1</v>
      </c>
      <c r="G937" s="262" t="str">
        <f t="shared" si="108"/>
        <v>envflddrn</v>
      </c>
      <c r="H937" s="262" t="str">
        <f t="shared" si="109"/>
        <v>expshrlnsgla</v>
      </c>
      <c r="I937" s="262" t="str">
        <f t="shared" si="110"/>
        <v>EandR1-</v>
      </c>
      <c r="J937" s="262" t="str">
        <f t="shared" si="111"/>
        <v>envflddrn-expshrlnsgla</v>
      </c>
      <c r="K937" s="262" t="str">
        <f t="shared" si="112"/>
        <v>envflddrn-</v>
      </c>
    </row>
    <row r="938" spans="1:11" x14ac:dyDescent="0.35">
      <c r="A938" s="267" t="s">
        <v>3338</v>
      </c>
      <c r="B938" s="362">
        <f t="shared" ca="1" si="106"/>
        <v>0</v>
      </c>
      <c r="C938" s="317"/>
      <c r="D938" s="317"/>
      <c r="E938" s="317"/>
      <c r="F938" s="262" t="str">
        <f t="shared" si="107"/>
        <v>EandR1</v>
      </c>
      <c r="G938" s="262" t="str">
        <f t="shared" si="108"/>
        <v>envagr</v>
      </c>
      <c r="H938" s="262" t="str">
        <f t="shared" si="109"/>
        <v>expshrlnsgla</v>
      </c>
      <c r="I938" s="262" t="str">
        <f t="shared" si="110"/>
        <v>EandR1-</v>
      </c>
      <c r="J938" s="262" t="str">
        <f t="shared" si="111"/>
        <v>envagr-expshrlnsgla</v>
      </c>
      <c r="K938" s="262" t="str">
        <f t="shared" si="112"/>
        <v>envagr-</v>
      </c>
    </row>
    <row r="939" spans="1:11" x14ac:dyDescent="0.35">
      <c r="A939" s="267" t="s">
        <v>3339</v>
      </c>
      <c r="B939" s="362">
        <f t="shared" ca="1" si="106"/>
        <v>0</v>
      </c>
      <c r="C939" s="317"/>
      <c r="D939" s="317"/>
      <c r="E939" s="317"/>
      <c r="F939" s="262" t="str">
        <f t="shared" si="107"/>
        <v>EandR1</v>
      </c>
      <c r="G939" s="262" t="str">
        <f t="shared" si="108"/>
        <v>envrglenv</v>
      </c>
      <c r="H939" s="262" t="str">
        <f t="shared" si="109"/>
        <v>expshrlnsgla</v>
      </c>
      <c r="I939" s="262" t="str">
        <f t="shared" si="110"/>
        <v>EandR1-</v>
      </c>
      <c r="J939" s="262" t="str">
        <f t="shared" si="111"/>
        <v>envrglenv-expshrlnsgla</v>
      </c>
      <c r="K939" s="262" t="str">
        <f t="shared" si="112"/>
        <v>envrglenv-</v>
      </c>
    </row>
    <row r="940" spans="1:11" x14ac:dyDescent="0.35">
      <c r="A940" s="267" t="s">
        <v>3340</v>
      </c>
      <c r="B940" s="362">
        <f t="shared" ca="1" si="106"/>
        <v>0</v>
      </c>
      <c r="C940" s="317"/>
      <c r="D940" s="317"/>
      <c r="E940" s="317"/>
      <c r="F940" s="262" t="str">
        <f t="shared" si="107"/>
        <v>EandR1</v>
      </c>
      <c r="G940" s="262" t="str">
        <f t="shared" si="108"/>
        <v>envrgltrd</v>
      </c>
      <c r="H940" s="262" t="str">
        <f t="shared" si="109"/>
        <v>expshrlnsgla</v>
      </c>
      <c r="I940" s="262" t="str">
        <f t="shared" si="110"/>
        <v>EandR1-</v>
      </c>
      <c r="J940" s="262" t="str">
        <f t="shared" si="111"/>
        <v>envrgltrd-expshrlnsgla</v>
      </c>
      <c r="K940" s="262" t="str">
        <f t="shared" si="112"/>
        <v>envrgltrd-</v>
      </c>
    </row>
    <row r="941" spans="1:11" x14ac:dyDescent="0.35">
      <c r="A941" s="267" t="s">
        <v>3341</v>
      </c>
      <c r="B941" s="362">
        <f t="shared" ca="1" si="106"/>
        <v>0</v>
      </c>
      <c r="C941" s="317"/>
      <c r="D941" s="317"/>
      <c r="E941" s="317"/>
      <c r="F941" s="262" t="str">
        <f t="shared" si="107"/>
        <v>EandR1</v>
      </c>
      <c r="G941" s="262" t="str">
        <f t="shared" si="108"/>
        <v>envstr</v>
      </c>
      <c r="H941" s="262" t="str">
        <f t="shared" si="109"/>
        <v>expshrlnsgla</v>
      </c>
      <c r="I941" s="262" t="str">
        <f t="shared" si="110"/>
        <v>EandR1-</v>
      </c>
      <c r="J941" s="262" t="str">
        <f t="shared" si="111"/>
        <v>envstr-expshrlnsgla</v>
      </c>
      <c r="K941" s="262" t="str">
        <f t="shared" si="112"/>
        <v>envstr-</v>
      </c>
    </row>
    <row r="942" spans="1:11" x14ac:dyDescent="0.35">
      <c r="A942" s="267" t="s">
        <v>3342</v>
      </c>
      <c r="B942" s="362">
        <f t="shared" ca="1" si="106"/>
        <v>0</v>
      </c>
      <c r="C942" s="317"/>
      <c r="D942" s="317"/>
      <c r="E942" s="317"/>
      <c r="F942" s="262" t="str">
        <f t="shared" si="107"/>
        <v>EandR1</v>
      </c>
      <c r="G942" s="262" t="str">
        <f t="shared" si="108"/>
        <v>envcll</v>
      </c>
      <c r="H942" s="262" t="str">
        <f t="shared" si="109"/>
        <v>expshrlnsgla</v>
      </c>
      <c r="I942" s="262" t="str">
        <f t="shared" si="110"/>
        <v>EandR1-</v>
      </c>
      <c r="J942" s="262" t="str">
        <f t="shared" si="111"/>
        <v>envcll-expshrlnsgla</v>
      </c>
      <c r="K942" s="262" t="str">
        <f t="shared" si="112"/>
        <v>envcll-</v>
      </c>
    </row>
    <row r="943" spans="1:11" x14ac:dyDescent="0.35">
      <c r="A943" s="267" t="s">
        <v>3343</v>
      </c>
      <c r="B943" s="362">
        <f t="shared" ref="B943:B1008" ca="1" si="113">IFERROR(INDEX(INDIRECT(LEFT($A943,SEARCH("-",$A943,1)-1)&amp;"_data"),MATCH(MID($A943, SEARCH("-",$A943) + 1, SEARCH("-",$A943,SEARCH("-",$A943)+1) - SEARCH("-",$A943) - 1),INDIRECT(LEFT($A943,SEARCH("-",$A943,1)-1)&amp;"_rows"),0),MATCH(RIGHT($A943,LEN($A943) - SEARCH("-", $A943, SEARCH("-", $A943) + 1)),INDIRECT(LEFT($A943,SEARCH("-",$A943,1)-1)&amp;"_Header"),0)),0)</f>
        <v>0</v>
      </c>
      <c r="C943" s="317"/>
      <c r="D943" s="317"/>
      <c r="E943" s="317"/>
      <c r="F943" s="262" t="str">
        <f t="shared" ref="F943:F1008" si="114">LEFT(A943,SEARCH("-",A943)-1)</f>
        <v>EandR1</v>
      </c>
      <c r="G943" s="262" t="str">
        <f t="shared" ref="G943:G1008" si="115">LEFT(J943,SEARCH("-",J943)-1)</f>
        <v>envdsp</v>
      </c>
      <c r="H943" s="262" t="str">
        <f t="shared" ref="H943:H1008" si="116">SUBSTITUTE(J943,K943,"")</f>
        <v>expshrlnsgla</v>
      </c>
      <c r="I943" s="262" t="str">
        <f t="shared" ref="I943:I1008" si="117">LEFT(A943,SEARCH("-",A943))</f>
        <v>EandR1-</v>
      </c>
      <c r="J943" s="262" t="str">
        <f t="shared" ref="J943:J1008" si="118">SUBSTITUTE(A943,I943,"")</f>
        <v>envdsp-expshrlnsgla</v>
      </c>
      <c r="K943" s="262" t="str">
        <f t="shared" ref="K943:K1008" si="119">LEFT(J943,SEARCH("-",J943))</f>
        <v>envdsp-</v>
      </c>
    </row>
    <row r="944" spans="1:11" x14ac:dyDescent="0.35">
      <c r="A944" s="267" t="s">
        <v>3344</v>
      </c>
      <c r="B944" s="362">
        <f t="shared" ca="1" si="113"/>
        <v>0</v>
      </c>
      <c r="C944" s="317"/>
      <c r="D944" s="317"/>
      <c r="E944" s="317"/>
      <c r="F944" s="262" t="str">
        <f t="shared" si="114"/>
        <v>EandR1</v>
      </c>
      <c r="G944" s="262" t="str">
        <f t="shared" si="115"/>
        <v>envtrd</v>
      </c>
      <c r="H944" s="262" t="str">
        <f t="shared" si="116"/>
        <v>expshrlnsgla</v>
      </c>
      <c r="I944" s="262" t="str">
        <f t="shared" si="117"/>
        <v>EandR1-</v>
      </c>
      <c r="J944" s="262" t="str">
        <f t="shared" si="118"/>
        <v>envtrd-expshrlnsgla</v>
      </c>
      <c r="K944" s="262" t="str">
        <f t="shared" si="119"/>
        <v>envtrd-</v>
      </c>
    </row>
    <row r="945" spans="1:11" x14ac:dyDescent="0.35">
      <c r="A945" s="267" t="s">
        <v>3345</v>
      </c>
      <c r="B945" s="362">
        <f t="shared" ca="1" si="113"/>
        <v>0</v>
      </c>
      <c r="C945" s="317"/>
      <c r="D945" s="317"/>
      <c r="E945" s="317"/>
      <c r="F945" s="262" t="str">
        <f t="shared" si="114"/>
        <v>EandR1</v>
      </c>
      <c r="G945" s="262" t="str">
        <f t="shared" si="115"/>
        <v>envrcy</v>
      </c>
      <c r="H945" s="262" t="str">
        <f t="shared" si="116"/>
        <v>expshrlnsgla</v>
      </c>
      <c r="I945" s="262" t="str">
        <f t="shared" si="117"/>
        <v>EandR1-</v>
      </c>
      <c r="J945" s="262" t="str">
        <f t="shared" si="118"/>
        <v>envrcy-expshrlnsgla</v>
      </c>
      <c r="K945" s="262" t="str">
        <f t="shared" si="119"/>
        <v>envrcy-</v>
      </c>
    </row>
    <row r="946" spans="1:11" x14ac:dyDescent="0.35">
      <c r="A946" s="267" t="s">
        <v>3346</v>
      </c>
      <c r="B946" s="362">
        <f t="shared" ca="1" si="113"/>
        <v>0</v>
      </c>
      <c r="C946" s="317"/>
      <c r="D946" s="317"/>
      <c r="E946" s="317"/>
      <c r="F946" s="262" t="str">
        <f t="shared" si="114"/>
        <v>EandR1</v>
      </c>
      <c r="G946" s="262" t="str">
        <f t="shared" si="115"/>
        <v>envmin</v>
      </c>
      <c r="H946" s="262" t="str">
        <f t="shared" si="116"/>
        <v>expshrlnsgla</v>
      </c>
      <c r="I946" s="262" t="str">
        <f t="shared" si="117"/>
        <v>EandR1-</v>
      </c>
      <c r="J946" s="262" t="str">
        <f t="shared" si="118"/>
        <v>envmin-expshrlnsgla</v>
      </c>
      <c r="K946" s="262" t="str">
        <f t="shared" si="119"/>
        <v>envmin-</v>
      </c>
    </row>
    <row r="947" spans="1:11" x14ac:dyDescent="0.35">
      <c r="A947" s="267" t="s">
        <v>3347</v>
      </c>
      <c r="B947" s="362">
        <f t="shared" ca="1" si="113"/>
        <v>0</v>
      </c>
      <c r="C947" s="317"/>
      <c r="D947" s="317"/>
      <c r="E947" s="317"/>
      <c r="F947" s="262" t="str">
        <f t="shared" si="114"/>
        <v>EandR1</v>
      </c>
      <c r="G947" s="262" t="str">
        <f t="shared" si="115"/>
        <v>envclm</v>
      </c>
      <c r="H947" s="262" t="str">
        <f t="shared" si="116"/>
        <v>expshrlnsgla</v>
      </c>
      <c r="I947" s="262" t="str">
        <f t="shared" si="117"/>
        <v>EandR1-</v>
      </c>
      <c r="J947" s="262" t="str">
        <f t="shared" si="118"/>
        <v>envclm-expshrlnsgla</v>
      </c>
      <c r="K947" s="262" t="str">
        <f t="shared" si="119"/>
        <v>envclm-</v>
      </c>
    </row>
    <row r="948" spans="1:11" x14ac:dyDescent="0.35">
      <c r="A948" s="267" t="s">
        <v>3348</v>
      </c>
      <c r="B948" s="362">
        <f t="shared" ca="1" si="113"/>
        <v>0</v>
      </c>
      <c r="C948" s="317"/>
      <c r="D948" s="317"/>
      <c r="E948" s="317"/>
      <c r="F948" s="262" t="str">
        <f t="shared" si="114"/>
        <v>EandR1</v>
      </c>
      <c r="G948" s="262" t="str">
        <f t="shared" si="115"/>
        <v>envtot</v>
      </c>
      <c r="H948" s="262" t="str">
        <f t="shared" si="116"/>
        <v>expshrlnsgla</v>
      </c>
      <c r="I948" s="262" t="str">
        <f t="shared" si="117"/>
        <v>EandR1-</v>
      </c>
      <c r="J948" s="262" t="str">
        <f t="shared" si="118"/>
        <v>envtot-expshrlnsgla</v>
      </c>
      <c r="K948" s="262" t="str">
        <f t="shared" si="119"/>
        <v>envtot-</v>
      </c>
    </row>
    <row r="949" spans="1:11" x14ac:dyDescent="0.35">
      <c r="A949" s="267" t="s">
        <v>3349</v>
      </c>
      <c r="B949" s="362">
        <f t="shared" ca="1" si="113"/>
        <v>0</v>
      </c>
      <c r="C949" s="317"/>
      <c r="D949" s="317"/>
      <c r="E949" s="317"/>
      <c r="F949" s="262" t="str">
        <f t="shared" si="114"/>
        <v>EandR1</v>
      </c>
      <c r="G949" s="262" t="str">
        <f t="shared" si="115"/>
        <v>plantot</v>
      </c>
      <c r="H949" s="262" t="str">
        <f t="shared" si="116"/>
        <v>expshrlnsgla</v>
      </c>
      <c r="I949" s="262" t="str">
        <f t="shared" si="117"/>
        <v>EandR1-</v>
      </c>
      <c r="J949" s="262" t="str">
        <f t="shared" si="118"/>
        <v>plantot-expshrlnsgla</v>
      </c>
      <c r="K949" s="262" t="str">
        <f t="shared" si="119"/>
        <v>plantot-</v>
      </c>
    </row>
    <row r="950" spans="1:11" x14ac:dyDescent="0.35">
      <c r="A950" s="267" t="s">
        <v>3350</v>
      </c>
      <c r="B950" s="362">
        <f t="shared" ca="1" si="113"/>
        <v>0</v>
      </c>
      <c r="C950" s="317"/>
      <c r="D950" s="317"/>
      <c r="E950" s="317"/>
      <c r="F950" s="262" t="str">
        <f t="shared" si="114"/>
        <v>EandR1</v>
      </c>
      <c r="G950" s="262" t="str">
        <f t="shared" si="115"/>
        <v>digtot</v>
      </c>
      <c r="H950" s="262" t="str">
        <f t="shared" si="116"/>
        <v>expshrlnsgla</v>
      </c>
      <c r="I950" s="262" t="str">
        <f t="shared" si="117"/>
        <v>EandR1-</v>
      </c>
      <c r="J950" s="262" t="str">
        <f t="shared" si="118"/>
        <v>digtot-expshrlnsgla</v>
      </c>
      <c r="K950" s="262" t="str">
        <f t="shared" si="119"/>
        <v>digtot-</v>
      </c>
    </row>
    <row r="951" spans="1:11" x14ac:dyDescent="0.35">
      <c r="A951" s="267" t="s">
        <v>3351</v>
      </c>
      <c r="B951" s="362">
        <f t="shared" ca="1" si="113"/>
        <v>0</v>
      </c>
      <c r="C951" s="317"/>
      <c r="D951" s="317"/>
      <c r="E951" s="317"/>
      <c r="F951" s="262" t="str">
        <f t="shared" si="114"/>
        <v>EandR1</v>
      </c>
      <c r="G951" s="262" t="str">
        <f t="shared" si="115"/>
        <v>poltot</v>
      </c>
      <c r="H951" s="262" t="str">
        <f t="shared" si="116"/>
        <v>expshrlnsgla</v>
      </c>
      <c r="I951" s="262" t="str">
        <f t="shared" si="117"/>
        <v>EandR1-</v>
      </c>
      <c r="J951" s="262" t="str">
        <f t="shared" si="118"/>
        <v>poltot-expshrlnsgla</v>
      </c>
      <c r="K951" s="262" t="str">
        <f t="shared" si="119"/>
        <v>poltot-</v>
      </c>
    </row>
    <row r="952" spans="1:11" x14ac:dyDescent="0.35">
      <c r="A952" s="267" t="s">
        <v>3352</v>
      </c>
      <c r="B952" s="362">
        <f t="shared" ca="1" si="113"/>
        <v>0</v>
      </c>
      <c r="C952" s="317"/>
      <c r="D952" s="317"/>
      <c r="E952" s="317"/>
      <c r="F952" s="262" t="str">
        <f t="shared" si="114"/>
        <v>EandR1</v>
      </c>
      <c r="G952" s="262" t="str">
        <f t="shared" si="115"/>
        <v>frstot</v>
      </c>
      <c r="H952" s="262" t="str">
        <f t="shared" si="116"/>
        <v>expshrlnsgla</v>
      </c>
      <c r="I952" s="262" t="str">
        <f t="shared" si="117"/>
        <v>EandR1-</v>
      </c>
      <c r="J952" s="262" t="str">
        <f t="shared" si="118"/>
        <v>frstot-expshrlnsgla</v>
      </c>
      <c r="K952" s="262" t="str">
        <f t="shared" si="119"/>
        <v>frstot-</v>
      </c>
    </row>
    <row r="953" spans="1:11" x14ac:dyDescent="0.35">
      <c r="A953" s="267" t="s">
        <v>3353</v>
      </c>
      <c r="B953" s="362">
        <f t="shared" ca="1" si="113"/>
        <v>0</v>
      </c>
      <c r="C953" s="317"/>
      <c r="D953" s="317"/>
      <c r="E953" s="317"/>
      <c r="F953" s="262" t="str">
        <f t="shared" si="114"/>
        <v>EandR1</v>
      </c>
      <c r="G953" s="262" t="str">
        <f t="shared" si="115"/>
        <v>centot</v>
      </c>
      <c r="H953" s="262" t="str">
        <f t="shared" si="116"/>
        <v>expshrlnsgla</v>
      </c>
      <c r="I953" s="262" t="str">
        <f t="shared" si="117"/>
        <v>EandR1-</v>
      </c>
      <c r="J953" s="262" t="str">
        <f t="shared" si="118"/>
        <v>centot-expshrlnsgla</v>
      </c>
      <c r="K953" s="262" t="str">
        <f t="shared" si="119"/>
        <v>centot-</v>
      </c>
    </row>
    <row r="954" spans="1:11" x14ac:dyDescent="0.35">
      <c r="A954" s="267" t="s">
        <v>3354</v>
      </c>
      <c r="B954" s="362">
        <f t="shared" ca="1" si="113"/>
        <v>0</v>
      </c>
      <c r="C954" s="317"/>
      <c r="D954" s="317"/>
      <c r="E954" s="317"/>
      <c r="F954" s="262" t="str">
        <f t="shared" si="114"/>
        <v>EandR1</v>
      </c>
      <c r="G954" s="262" t="str">
        <f t="shared" si="115"/>
        <v>tradcomhous</v>
      </c>
      <c r="H954" s="262" t="str">
        <f t="shared" si="116"/>
        <v>expshrlnsgla</v>
      </c>
      <c r="I954" s="262" t="str">
        <f t="shared" si="117"/>
        <v>EandR1-</v>
      </c>
      <c r="J954" s="262" t="str">
        <f t="shared" si="118"/>
        <v>tradcomhous-expshrlnsgla</v>
      </c>
      <c r="K954" s="262" t="str">
        <f t="shared" si="119"/>
        <v>tradcomhous-</v>
      </c>
    </row>
    <row r="955" spans="1:11" x14ac:dyDescent="0.35">
      <c r="A955" s="267" t="s">
        <v>3355</v>
      </c>
      <c r="B955" s="362">
        <f t="shared" ca="1" si="113"/>
        <v>0</v>
      </c>
      <c r="C955" s="317"/>
      <c r="D955" s="317"/>
      <c r="E955" s="317"/>
      <c r="F955" s="262" t="str">
        <f t="shared" si="114"/>
        <v>EandR1</v>
      </c>
      <c r="G955" s="262" t="str">
        <f t="shared" si="115"/>
        <v>tradcomreal</v>
      </c>
      <c r="H955" s="262" t="str">
        <f t="shared" si="116"/>
        <v>expshrlnsgla</v>
      </c>
      <c r="I955" s="262" t="str">
        <f t="shared" si="117"/>
        <v>EandR1-</v>
      </c>
      <c r="J955" s="262" t="str">
        <f t="shared" si="118"/>
        <v>tradcomreal-expshrlnsgla</v>
      </c>
      <c r="K955" s="262" t="str">
        <f t="shared" si="119"/>
        <v>tradcomreal-</v>
      </c>
    </row>
    <row r="956" spans="1:11" x14ac:dyDescent="0.35">
      <c r="A956" s="267" t="s">
        <v>3356</v>
      </c>
      <c r="B956" s="362">
        <f t="shared" ca="1" si="113"/>
        <v>0</v>
      </c>
      <c r="C956" s="317"/>
      <c r="D956" s="317"/>
      <c r="E956" s="317"/>
      <c r="F956" s="262" t="str">
        <f t="shared" si="114"/>
        <v>EandR1</v>
      </c>
      <c r="G956" s="262" t="str">
        <f t="shared" si="115"/>
        <v>tradcomfin</v>
      </c>
      <c r="H956" s="262" t="str">
        <f t="shared" si="116"/>
        <v>expshrlnsgla</v>
      </c>
      <c r="I956" s="262" t="str">
        <f t="shared" si="117"/>
        <v>EandR1-</v>
      </c>
      <c r="J956" s="262" t="str">
        <f t="shared" si="118"/>
        <v>tradcomfin-expshrlnsgla</v>
      </c>
      <c r="K956" s="262" t="str">
        <f t="shared" si="119"/>
        <v>tradcomfin-</v>
      </c>
    </row>
    <row r="957" spans="1:11" x14ac:dyDescent="0.35">
      <c r="A957" s="267" t="s">
        <v>3357</v>
      </c>
      <c r="B957" s="362">
        <f t="shared" ca="1" si="113"/>
        <v>0</v>
      </c>
      <c r="C957" s="317"/>
      <c r="D957" s="317"/>
      <c r="E957" s="317"/>
      <c r="F957" s="262" t="str">
        <f t="shared" si="114"/>
        <v>EandR1</v>
      </c>
      <c r="G957" s="262" t="str">
        <f t="shared" si="115"/>
        <v>tradcomenr</v>
      </c>
      <c r="H957" s="262" t="str">
        <f t="shared" si="116"/>
        <v>expshrlnsgla</v>
      </c>
      <c r="I957" s="262" t="str">
        <f t="shared" si="117"/>
        <v>EandR1-</v>
      </c>
      <c r="J957" s="262" t="str">
        <f t="shared" si="118"/>
        <v>tradcomenr-expshrlnsgla</v>
      </c>
      <c r="K957" s="262" t="str">
        <f t="shared" si="119"/>
        <v>tradcomenr-</v>
      </c>
    </row>
    <row r="958" spans="1:11" x14ac:dyDescent="0.35">
      <c r="A958" s="267" t="s">
        <v>3358</v>
      </c>
      <c r="B958" s="362">
        <f t="shared" ca="1" si="113"/>
        <v>0</v>
      </c>
      <c r="C958" s="317"/>
      <c r="D958" s="317"/>
      <c r="E958" s="317"/>
      <c r="F958" s="262" t="str">
        <f t="shared" si="114"/>
        <v>EandR1</v>
      </c>
      <c r="G958" s="262" t="str">
        <f t="shared" si="115"/>
        <v>tradcomwtr</v>
      </c>
      <c r="H958" s="262" t="str">
        <f t="shared" si="116"/>
        <v>expshrlnsgla</v>
      </c>
      <c r="I958" s="262" t="str">
        <f t="shared" si="117"/>
        <v>EandR1-</v>
      </c>
      <c r="J958" s="262" t="str">
        <f t="shared" si="118"/>
        <v>tradcomwtr-expshrlnsgla</v>
      </c>
      <c r="K958" s="262" t="str">
        <f t="shared" si="119"/>
        <v>tradcomwtr-</v>
      </c>
    </row>
    <row r="959" spans="1:11" x14ac:dyDescent="0.35">
      <c r="A959" s="267" t="s">
        <v>3359</v>
      </c>
      <c r="B959" s="362">
        <f t="shared" ca="1" si="113"/>
        <v>0</v>
      </c>
      <c r="C959" s="317"/>
      <c r="D959" s="317"/>
      <c r="E959" s="317"/>
      <c r="F959" s="262" t="str">
        <f t="shared" si="114"/>
        <v>EandR1</v>
      </c>
      <c r="G959" s="262" t="str">
        <f t="shared" si="115"/>
        <v>tradcomhsp</v>
      </c>
      <c r="H959" s="262" t="str">
        <f t="shared" si="116"/>
        <v>expshrlnsgla</v>
      </c>
      <c r="I959" s="262" t="str">
        <f t="shared" si="117"/>
        <v>EandR1-</v>
      </c>
      <c r="J959" s="262" t="str">
        <f t="shared" si="118"/>
        <v>tradcomhsp-expshrlnsgla</v>
      </c>
      <c r="K959" s="262" t="str">
        <f t="shared" si="119"/>
        <v>tradcomhsp-</v>
      </c>
    </row>
    <row r="960" spans="1:11" x14ac:dyDescent="0.35">
      <c r="A960" s="267" t="s">
        <v>3360</v>
      </c>
      <c r="B960" s="362">
        <f t="shared" ca="1" si="113"/>
        <v>0</v>
      </c>
      <c r="C960" s="317"/>
      <c r="D960" s="317"/>
      <c r="E960" s="317"/>
      <c r="F960" s="262" t="str">
        <f t="shared" si="114"/>
        <v>EandR1</v>
      </c>
      <c r="G960" s="262" t="str">
        <f t="shared" si="115"/>
        <v>tradcomoth</v>
      </c>
      <c r="H960" s="262" t="str">
        <f t="shared" si="116"/>
        <v>expshrlnsgla</v>
      </c>
      <c r="I960" s="262" t="str">
        <f t="shared" si="117"/>
        <v>EandR1-</v>
      </c>
      <c r="J960" s="262" t="str">
        <f t="shared" si="118"/>
        <v>tradcomoth-expshrlnsgla</v>
      </c>
      <c r="K960" s="262" t="str">
        <f t="shared" si="119"/>
        <v>tradcomoth-</v>
      </c>
    </row>
    <row r="961" spans="1:11" x14ac:dyDescent="0.35">
      <c r="A961" s="267" t="s">
        <v>3361</v>
      </c>
      <c r="B961" s="362">
        <f t="shared" ca="1" si="113"/>
        <v>0</v>
      </c>
      <c r="C961" s="317"/>
      <c r="D961" s="317"/>
      <c r="E961" s="317"/>
      <c r="F961" s="262" t="str">
        <f t="shared" si="114"/>
        <v>EandR1</v>
      </c>
      <c r="G961" s="262" t="str">
        <f t="shared" si="115"/>
        <v>tradcomtot</v>
      </c>
      <c r="H961" s="262" t="str">
        <f t="shared" si="116"/>
        <v>expshrlnsgla</v>
      </c>
      <c r="I961" s="262" t="str">
        <f t="shared" si="117"/>
        <v>EandR1-</v>
      </c>
      <c r="J961" s="262" t="str">
        <f t="shared" si="118"/>
        <v>tradcomtot-expshrlnsgla</v>
      </c>
      <c r="K961" s="262" t="str">
        <f t="shared" si="119"/>
        <v>tradcomtot-</v>
      </c>
    </row>
    <row r="962" spans="1:11" x14ac:dyDescent="0.35">
      <c r="A962" s="267" t="s">
        <v>3362</v>
      </c>
      <c r="B962" s="362">
        <f t="shared" ca="1" si="113"/>
        <v>0</v>
      </c>
      <c r="C962" s="317"/>
      <c r="D962" s="317"/>
      <c r="E962" s="317"/>
      <c r="F962" s="262" t="str">
        <f t="shared" si="114"/>
        <v>EandR1</v>
      </c>
      <c r="G962" s="262" t="str">
        <f t="shared" si="115"/>
        <v>tradoth</v>
      </c>
      <c r="H962" s="262" t="str">
        <f t="shared" si="116"/>
        <v>expshrlnsgla</v>
      </c>
      <c r="I962" s="262" t="str">
        <f t="shared" si="117"/>
        <v>EandR1-</v>
      </c>
      <c r="J962" s="262" t="str">
        <f t="shared" si="118"/>
        <v>tradoth-expshrlnsgla</v>
      </c>
      <c r="K962" s="262" t="str">
        <f t="shared" si="119"/>
        <v>tradoth-</v>
      </c>
    </row>
    <row r="963" spans="1:11" x14ac:dyDescent="0.35">
      <c r="A963" s="267" t="s">
        <v>3363</v>
      </c>
      <c r="B963" s="362">
        <f t="shared" ca="1" si="113"/>
        <v>0</v>
      </c>
      <c r="C963" s="317"/>
      <c r="D963" s="317"/>
      <c r="E963" s="317"/>
      <c r="F963" s="262" t="str">
        <f t="shared" si="114"/>
        <v>EandR1</v>
      </c>
      <c r="G963" s="262" t="str">
        <f t="shared" si="115"/>
        <v>tradtot</v>
      </c>
      <c r="H963" s="262" t="str">
        <f t="shared" si="116"/>
        <v>expshrlnsgla</v>
      </c>
      <c r="I963" s="262" t="str">
        <f t="shared" si="117"/>
        <v>EandR1-</v>
      </c>
      <c r="J963" s="262" t="str">
        <f t="shared" si="118"/>
        <v>tradtot-expshrlnsgla</v>
      </c>
      <c r="K963" s="262" t="str">
        <f t="shared" si="119"/>
        <v>tradtot-</v>
      </c>
    </row>
    <row r="964" spans="1:11" x14ac:dyDescent="0.35">
      <c r="A964" s="267" t="s">
        <v>3364</v>
      </c>
      <c r="B964" s="362">
        <f t="shared" ca="1" si="113"/>
        <v>0</v>
      </c>
      <c r="C964" s="317"/>
      <c r="D964" s="317"/>
      <c r="E964" s="317"/>
      <c r="F964" s="262" t="str">
        <f t="shared" si="114"/>
        <v>EandR1</v>
      </c>
      <c r="G964" s="262" t="str">
        <f t="shared" si="115"/>
        <v>alltot</v>
      </c>
      <c r="H964" s="262" t="str">
        <f t="shared" si="116"/>
        <v>expshrlnsgla</v>
      </c>
      <c r="I964" s="262" t="str">
        <f t="shared" si="117"/>
        <v>EandR1-</v>
      </c>
      <c r="J964" s="262" t="str">
        <f t="shared" si="118"/>
        <v>alltot-expshrlnsgla</v>
      </c>
      <c r="K964" s="262" t="str">
        <f t="shared" si="119"/>
        <v>alltot-</v>
      </c>
    </row>
    <row r="965" spans="1:11" x14ac:dyDescent="0.35">
      <c r="A965" s="267" t="s">
        <v>3365</v>
      </c>
      <c r="B965" s="362">
        <f t="shared" ca="1" si="113"/>
        <v>0</v>
      </c>
      <c r="C965" s="317"/>
      <c r="D965" s="317"/>
      <c r="E965" s="317"/>
      <c r="F965" s="262" t="str">
        <f t="shared" si="114"/>
        <v>EandR1</v>
      </c>
      <c r="G965" s="262" t="str">
        <f t="shared" si="115"/>
        <v>eduerlprm</v>
      </c>
      <c r="H965" s="262" t="str">
        <f t="shared" si="116"/>
        <v>expshrlnsoth</v>
      </c>
      <c r="I965" s="262" t="str">
        <f t="shared" si="117"/>
        <v>EandR1-</v>
      </c>
      <c r="J965" s="262" t="str">
        <f t="shared" si="118"/>
        <v>eduerlprm-expshrlnsoth</v>
      </c>
      <c r="K965" s="262" t="str">
        <f t="shared" si="119"/>
        <v>eduerlprm-</v>
      </c>
    </row>
    <row r="966" spans="1:11" x14ac:dyDescent="0.35">
      <c r="A966" s="267" t="s">
        <v>3366</v>
      </c>
      <c r="B966" s="362">
        <f t="shared" ca="1" si="113"/>
        <v>0</v>
      </c>
      <c r="C966" s="317"/>
      <c r="D966" s="317"/>
      <c r="E966" s="317"/>
      <c r="F966" s="262" t="str">
        <f t="shared" si="114"/>
        <v>EandR1</v>
      </c>
      <c r="G966" s="262" t="str">
        <f t="shared" si="115"/>
        <v>eduscn</v>
      </c>
      <c r="H966" s="262" t="str">
        <f t="shared" si="116"/>
        <v>expshrlnsoth</v>
      </c>
      <c r="I966" s="262" t="str">
        <f t="shared" si="117"/>
        <v>EandR1-</v>
      </c>
      <c r="J966" s="262" t="str">
        <f t="shared" si="118"/>
        <v>eduscn-expshrlnsoth</v>
      </c>
      <c r="K966" s="262" t="str">
        <f t="shared" si="119"/>
        <v>eduscn-</v>
      </c>
    </row>
    <row r="967" spans="1:11" x14ac:dyDescent="0.35">
      <c r="A967" s="267" t="s">
        <v>3367</v>
      </c>
      <c r="B967" s="362">
        <f t="shared" ca="1" si="113"/>
        <v>0</v>
      </c>
      <c r="C967" s="317"/>
      <c r="D967" s="317"/>
      <c r="E967" s="317"/>
      <c r="F967" s="262" t="str">
        <f t="shared" si="114"/>
        <v>EandR1</v>
      </c>
      <c r="G967" s="262" t="str">
        <f t="shared" si="115"/>
        <v>eduspc</v>
      </c>
      <c r="H967" s="262" t="str">
        <f t="shared" si="116"/>
        <v>expshrlnsoth</v>
      </c>
      <c r="I967" s="262" t="str">
        <f t="shared" si="117"/>
        <v>EandR1-</v>
      </c>
      <c r="J967" s="262" t="str">
        <f t="shared" si="118"/>
        <v>eduspc-expshrlnsoth</v>
      </c>
      <c r="K967" s="262" t="str">
        <f t="shared" si="119"/>
        <v>eduspc-</v>
      </c>
    </row>
    <row r="968" spans="1:11" x14ac:dyDescent="0.35">
      <c r="A968" s="267" t="s">
        <v>3368</v>
      </c>
      <c r="B968" s="362">
        <f t="shared" ca="1" si="113"/>
        <v>0</v>
      </c>
      <c r="C968" s="317"/>
      <c r="D968" s="317"/>
      <c r="E968" s="317"/>
      <c r="F968" s="262" t="str">
        <f t="shared" si="114"/>
        <v>EandR1</v>
      </c>
      <c r="G968" s="262" t="str">
        <f t="shared" si="115"/>
        <v>edupstoth</v>
      </c>
      <c r="H968" s="262" t="str">
        <f t="shared" si="116"/>
        <v>expshrlnsoth</v>
      </c>
      <c r="I968" s="262" t="str">
        <f t="shared" si="117"/>
        <v>EandR1-</v>
      </c>
      <c r="J968" s="262" t="str">
        <f t="shared" si="118"/>
        <v>edupstoth-expshrlnsoth</v>
      </c>
      <c r="K968" s="262" t="str">
        <f t="shared" si="119"/>
        <v>edupstoth-</v>
      </c>
    </row>
    <row r="969" spans="1:11" x14ac:dyDescent="0.35">
      <c r="A969" s="267" t="s">
        <v>3369</v>
      </c>
      <c r="B969" s="362">
        <f t="shared" ca="1" si="113"/>
        <v>0</v>
      </c>
      <c r="C969" s="317"/>
      <c r="D969" s="317"/>
      <c r="E969" s="317"/>
      <c r="F969" s="262" t="str">
        <f t="shared" si="114"/>
        <v>EandR1</v>
      </c>
      <c r="G969" s="262" t="str">
        <f t="shared" si="115"/>
        <v>edutot</v>
      </c>
      <c r="H969" s="262" t="str">
        <f t="shared" si="116"/>
        <v>expshrlnsoth</v>
      </c>
      <c r="I969" s="262" t="str">
        <f t="shared" si="117"/>
        <v>EandR1-</v>
      </c>
      <c r="J969" s="262" t="str">
        <f t="shared" si="118"/>
        <v>edutot-expshrlnsoth</v>
      </c>
      <c r="K969" s="262" t="str">
        <f t="shared" si="119"/>
        <v>edutot-</v>
      </c>
    </row>
    <row r="970" spans="1:11" x14ac:dyDescent="0.35">
      <c r="A970" s="267" t="s">
        <v>3370</v>
      </c>
      <c r="B970" s="362">
        <f t="shared" ca="1" si="113"/>
        <v>0</v>
      </c>
      <c r="C970" s="317"/>
      <c r="D970" s="317"/>
      <c r="E970" s="317"/>
      <c r="F970" s="262" t="str">
        <f t="shared" si="114"/>
        <v>EandR1</v>
      </c>
      <c r="G970" s="262" t="str">
        <f t="shared" si="115"/>
        <v>transrds</v>
      </c>
      <c r="H970" s="262" t="str">
        <f t="shared" si="116"/>
        <v>expshrlnsoth</v>
      </c>
      <c r="I970" s="262" t="str">
        <f t="shared" si="117"/>
        <v>EandR1-</v>
      </c>
      <c r="J970" s="262" t="str">
        <f t="shared" si="118"/>
        <v>transrds-expshrlnsoth</v>
      </c>
      <c r="K970" s="262" t="str">
        <f t="shared" si="119"/>
        <v>transrds-</v>
      </c>
    </row>
    <row r="971" spans="1:11" x14ac:dyDescent="0.35">
      <c r="A971" s="267" t="s">
        <v>3371</v>
      </c>
      <c r="B971" s="362">
        <f t="shared" ca="1" si="113"/>
        <v>0</v>
      </c>
      <c r="C971" s="317"/>
      <c r="D971" s="317"/>
      <c r="E971" s="317"/>
      <c r="F971" s="262" t="str">
        <f t="shared" si="114"/>
        <v>EandR1</v>
      </c>
      <c r="G971" s="262" t="str">
        <f t="shared" si="115"/>
        <v>transprk</v>
      </c>
      <c r="H971" s="262" t="str">
        <f t="shared" si="116"/>
        <v>expshrlnsoth</v>
      </c>
      <c r="I971" s="262" t="str">
        <f t="shared" si="117"/>
        <v>EandR1-</v>
      </c>
      <c r="J971" s="262" t="str">
        <f t="shared" si="118"/>
        <v>transprk-expshrlnsoth</v>
      </c>
      <c r="K971" s="262" t="str">
        <f t="shared" si="119"/>
        <v>transprk-</v>
      </c>
    </row>
    <row r="972" spans="1:11" x14ac:dyDescent="0.35">
      <c r="A972" s="267" t="s">
        <v>3372</v>
      </c>
      <c r="B972" s="362">
        <f t="shared" ca="1" si="113"/>
        <v>0</v>
      </c>
      <c r="C972" s="317"/>
      <c r="D972" s="317"/>
      <c r="E972" s="317"/>
      <c r="F972" s="262" t="str">
        <f t="shared" si="114"/>
        <v>EandR1</v>
      </c>
      <c r="G972" s="262" t="str">
        <f t="shared" si="115"/>
        <v>transpblbus</v>
      </c>
      <c r="H972" s="262" t="str">
        <f t="shared" si="116"/>
        <v>expshrlnsoth</v>
      </c>
      <c r="I972" s="262" t="str">
        <f t="shared" si="117"/>
        <v>EandR1-</v>
      </c>
      <c r="J972" s="262" t="str">
        <f t="shared" si="118"/>
        <v>transpblbus-expshrlnsoth</v>
      </c>
      <c r="K972" s="262" t="str">
        <f t="shared" si="119"/>
        <v>transpblbus-</v>
      </c>
    </row>
    <row r="973" spans="1:11" x14ac:dyDescent="0.35">
      <c r="A973" s="267" t="s">
        <v>3373</v>
      </c>
      <c r="B973" s="362">
        <f t="shared" ca="1" si="113"/>
        <v>0</v>
      </c>
      <c r="C973" s="317"/>
      <c r="D973" s="317"/>
      <c r="E973" s="317"/>
      <c r="F973" s="262" t="str">
        <f t="shared" si="114"/>
        <v>EandR1</v>
      </c>
      <c r="G973" s="262" t="str">
        <f t="shared" si="115"/>
        <v>transpblrail</v>
      </c>
      <c r="H973" s="262" t="str">
        <f t="shared" si="116"/>
        <v>expshrlnsoth</v>
      </c>
      <c r="I973" s="262" t="str">
        <f t="shared" si="117"/>
        <v>EandR1-</v>
      </c>
      <c r="J973" s="262" t="str">
        <f t="shared" si="118"/>
        <v>transpblrail-expshrlnsoth</v>
      </c>
      <c r="K973" s="262" t="str">
        <f t="shared" si="119"/>
        <v>transpblrail-</v>
      </c>
    </row>
    <row r="974" spans="1:11" x14ac:dyDescent="0.35">
      <c r="A974" s="267" t="s">
        <v>3374</v>
      </c>
      <c r="B974" s="362">
        <f t="shared" ca="1" si="113"/>
        <v>0</v>
      </c>
      <c r="C974" s="317"/>
      <c r="D974" s="317"/>
      <c r="E974" s="317"/>
      <c r="F974" s="262" t="str">
        <f t="shared" si="114"/>
        <v>EandR1</v>
      </c>
      <c r="G974" s="262" t="str">
        <f t="shared" si="115"/>
        <v>transahtarp</v>
      </c>
      <c r="H974" s="262" t="str">
        <f t="shared" si="116"/>
        <v>expshrlnsoth</v>
      </c>
      <c r="I974" s="262" t="str">
        <f t="shared" si="117"/>
        <v>EandR1-</v>
      </c>
      <c r="J974" s="262" t="str">
        <f t="shared" si="118"/>
        <v>transahtarp-expshrlnsoth</v>
      </c>
      <c r="K974" s="262" t="str">
        <f t="shared" si="119"/>
        <v>transahtarp-</v>
      </c>
    </row>
    <row r="975" spans="1:11" x14ac:dyDescent="0.35">
      <c r="A975" s="267" t="s">
        <v>3375</v>
      </c>
      <c r="B975" s="362">
        <f t="shared" ca="1" si="113"/>
        <v>0</v>
      </c>
      <c r="C975" s="317"/>
      <c r="D975" s="317"/>
      <c r="E975" s="317"/>
      <c r="F975" s="262" t="str">
        <f t="shared" si="114"/>
        <v>EandR1</v>
      </c>
      <c r="G975" s="262" t="str">
        <f t="shared" si="115"/>
        <v>transahthrbprs</v>
      </c>
      <c r="H975" s="262" t="str">
        <f t="shared" si="116"/>
        <v>expshrlnsoth</v>
      </c>
      <c r="I975" s="262" t="str">
        <f t="shared" si="117"/>
        <v>EandR1-</v>
      </c>
      <c r="J975" s="262" t="str">
        <f t="shared" si="118"/>
        <v>transahthrbprs-expshrlnsoth</v>
      </c>
      <c r="K975" s="262" t="str">
        <f t="shared" si="119"/>
        <v>transahthrbprs-</v>
      </c>
    </row>
    <row r="976" spans="1:11" x14ac:dyDescent="0.35">
      <c r="A976" s="267" t="s">
        <v>3376</v>
      </c>
      <c r="B976" s="362">
        <f t="shared" ca="1" si="113"/>
        <v>0</v>
      </c>
      <c r="C976" s="317"/>
      <c r="D976" s="317"/>
      <c r="E976" s="317"/>
      <c r="F976" s="262" t="str">
        <f t="shared" si="114"/>
        <v>EandR1</v>
      </c>
      <c r="G976" s="262" t="str">
        <f t="shared" si="115"/>
        <v>transahttll</v>
      </c>
      <c r="H976" s="262" t="str">
        <f t="shared" si="116"/>
        <v>expshrlnsoth</v>
      </c>
      <c r="I976" s="262" t="str">
        <f t="shared" si="117"/>
        <v>EandR1-</v>
      </c>
      <c r="J976" s="262" t="str">
        <f t="shared" si="118"/>
        <v>transahttll-expshrlnsoth</v>
      </c>
      <c r="K976" s="262" t="str">
        <f t="shared" si="119"/>
        <v>transahttll-</v>
      </c>
    </row>
    <row r="977" spans="1:11" x14ac:dyDescent="0.35">
      <c r="A977" s="267" t="s">
        <v>3377</v>
      </c>
      <c r="B977" s="362">
        <f t="shared" ca="1" si="113"/>
        <v>0</v>
      </c>
      <c r="C977" s="317"/>
      <c r="D977" s="317"/>
      <c r="E977" s="317"/>
      <c r="F977" s="262" t="str">
        <f t="shared" si="114"/>
        <v>EandR1</v>
      </c>
      <c r="G977" s="262" t="str">
        <f t="shared" si="115"/>
        <v>transtot</v>
      </c>
      <c r="H977" s="262" t="str">
        <f t="shared" si="116"/>
        <v>expshrlnsoth</v>
      </c>
      <c r="I977" s="262" t="str">
        <f t="shared" si="117"/>
        <v>EandR1-</v>
      </c>
      <c r="J977" s="262" t="str">
        <f t="shared" si="118"/>
        <v>transtot-expshrlnsoth</v>
      </c>
      <c r="K977" s="262" t="str">
        <f t="shared" si="119"/>
        <v>transtot-</v>
      </c>
    </row>
    <row r="978" spans="1:11" x14ac:dyDescent="0.35">
      <c r="A978" s="267" t="s">
        <v>3378</v>
      </c>
      <c r="B978" s="362">
        <f t="shared" ca="1" si="113"/>
        <v>0</v>
      </c>
      <c r="C978" s="317"/>
      <c r="D978" s="317"/>
      <c r="E978" s="317"/>
      <c r="F978" s="262" t="str">
        <f t="shared" si="114"/>
        <v>EandR1</v>
      </c>
      <c r="G978" s="262" t="str">
        <f t="shared" si="115"/>
        <v>sctot</v>
      </c>
      <c r="H978" s="262" t="str">
        <f t="shared" si="116"/>
        <v>expshrlnsoth</v>
      </c>
      <c r="I978" s="262" t="str">
        <f t="shared" si="117"/>
        <v>EandR1-</v>
      </c>
      <c r="J978" s="262" t="str">
        <f t="shared" si="118"/>
        <v>sctot-expshrlnsoth</v>
      </c>
      <c r="K978" s="262" t="str">
        <f t="shared" si="119"/>
        <v>sctot-</v>
      </c>
    </row>
    <row r="979" spans="1:11" x14ac:dyDescent="0.35">
      <c r="A979" s="267" t="s">
        <v>3379</v>
      </c>
      <c r="B979" s="362">
        <f t="shared" ca="1" si="113"/>
        <v>0</v>
      </c>
      <c r="C979" s="317"/>
      <c r="D979" s="317"/>
      <c r="E979" s="317"/>
      <c r="F979" s="262" t="str">
        <f t="shared" si="114"/>
        <v>EandR1</v>
      </c>
      <c r="G979" s="262" t="str">
        <f t="shared" si="115"/>
        <v>phtot</v>
      </c>
      <c r="H979" s="262" t="str">
        <f t="shared" si="116"/>
        <v>expshrlnsoth</v>
      </c>
      <c r="I979" s="262" t="str">
        <f t="shared" si="117"/>
        <v>EandR1-</v>
      </c>
      <c r="J979" s="262" t="str">
        <f t="shared" si="118"/>
        <v>phtot-expshrlnsoth</v>
      </c>
      <c r="K979" s="262" t="str">
        <f t="shared" si="119"/>
        <v>phtot-</v>
      </c>
    </row>
    <row r="980" spans="1:11" x14ac:dyDescent="0.35">
      <c r="A980" s="267" t="s">
        <v>3380</v>
      </c>
      <c r="B980" s="362">
        <f t="shared" ca="1" si="113"/>
        <v>0</v>
      </c>
      <c r="C980" s="317"/>
      <c r="D980" s="317"/>
      <c r="E980" s="317"/>
      <c r="F980" s="262" t="str">
        <f t="shared" si="114"/>
        <v>EandR1</v>
      </c>
      <c r="G980" s="262" t="str">
        <f t="shared" si="115"/>
        <v>houshratot</v>
      </c>
      <c r="H980" s="262" t="str">
        <f t="shared" si="116"/>
        <v>expshrlnsoth</v>
      </c>
      <c r="I980" s="262" t="str">
        <f t="shared" si="117"/>
        <v>EandR1-</v>
      </c>
      <c r="J980" s="262" t="str">
        <f t="shared" si="118"/>
        <v>houshratot-expshrlnsoth</v>
      </c>
      <c r="K980" s="262" t="str">
        <f t="shared" si="119"/>
        <v>houshratot-</v>
      </c>
    </row>
    <row r="981" spans="1:11" x14ac:dyDescent="0.35">
      <c r="A981" s="267" t="s">
        <v>3381</v>
      </c>
      <c r="B981" s="362">
        <f t="shared" ca="1" si="113"/>
        <v>0</v>
      </c>
      <c r="C981" s="317"/>
      <c r="D981" s="317"/>
      <c r="E981" s="317"/>
      <c r="F981" s="262" t="str">
        <f t="shared" si="114"/>
        <v>EandR1</v>
      </c>
      <c r="G981" s="262" t="str">
        <f t="shared" si="115"/>
        <v>housgfcftot</v>
      </c>
      <c r="H981" s="262" t="str">
        <f t="shared" si="116"/>
        <v>expshrlnsoth</v>
      </c>
      <c r="I981" s="262" t="str">
        <f t="shared" si="117"/>
        <v>EandR1-</v>
      </c>
      <c r="J981" s="262" t="str">
        <f t="shared" si="118"/>
        <v>housgfcftot-expshrlnsoth</v>
      </c>
      <c r="K981" s="262" t="str">
        <f t="shared" si="119"/>
        <v>housgfcftot-</v>
      </c>
    </row>
    <row r="982" spans="1:11" x14ac:dyDescent="0.35">
      <c r="A982" s="267" t="s">
        <v>3382</v>
      </c>
      <c r="B982" s="362">
        <f t="shared" ca="1" si="113"/>
        <v>0</v>
      </c>
      <c r="C982" s="317"/>
      <c r="D982" s="317"/>
      <c r="E982" s="317"/>
      <c r="F982" s="262" t="str">
        <f t="shared" si="114"/>
        <v>EandR1</v>
      </c>
      <c r="G982" s="262" t="str">
        <f t="shared" si="115"/>
        <v>houstot</v>
      </c>
      <c r="H982" s="262" t="str">
        <f t="shared" si="116"/>
        <v>expshrlnsoth</v>
      </c>
      <c r="I982" s="262" t="str">
        <f t="shared" si="117"/>
        <v>EandR1-</v>
      </c>
      <c r="J982" s="262" t="str">
        <f t="shared" si="118"/>
        <v>houstot-expshrlnsoth</v>
      </c>
      <c r="K982" s="262" t="str">
        <f t="shared" si="119"/>
        <v>houstot-</v>
      </c>
    </row>
    <row r="983" spans="1:11" x14ac:dyDescent="0.35">
      <c r="A983" s="267" t="s">
        <v>3383</v>
      </c>
      <c r="B983" s="362">
        <f t="shared" ca="1" si="113"/>
        <v>0</v>
      </c>
      <c r="C983" s="317"/>
      <c r="D983" s="317"/>
      <c r="E983" s="317"/>
      <c r="F983" s="262" t="str">
        <f t="shared" si="114"/>
        <v>EandR1</v>
      </c>
      <c r="G983" s="262" t="str">
        <f t="shared" si="115"/>
        <v>culhrt</v>
      </c>
      <c r="H983" s="262" t="str">
        <f t="shared" si="116"/>
        <v>expshrlnsoth</v>
      </c>
      <c r="I983" s="262" t="str">
        <f t="shared" si="117"/>
        <v>EandR1-</v>
      </c>
      <c r="J983" s="262" t="str">
        <f t="shared" si="118"/>
        <v>culhrt-expshrlnsoth</v>
      </c>
      <c r="K983" s="262" t="str">
        <f t="shared" si="119"/>
        <v>culhrt-</v>
      </c>
    </row>
    <row r="984" spans="1:11" x14ac:dyDescent="0.35">
      <c r="A984" s="267" t="s">
        <v>3384</v>
      </c>
      <c r="B984" s="362">
        <f t="shared" ca="1" si="113"/>
        <v>0</v>
      </c>
      <c r="C984" s="317"/>
      <c r="D984" s="317"/>
      <c r="E984" s="317"/>
      <c r="F984" s="262" t="str">
        <f t="shared" si="114"/>
        <v>EandR1</v>
      </c>
      <c r="G984" s="262" t="str">
        <f t="shared" si="115"/>
        <v>culspr</v>
      </c>
      <c r="H984" s="262" t="str">
        <f t="shared" si="116"/>
        <v>expshrlnsoth</v>
      </c>
      <c r="I984" s="262" t="str">
        <f t="shared" si="117"/>
        <v>EandR1-</v>
      </c>
      <c r="J984" s="262" t="str">
        <f t="shared" si="118"/>
        <v>culspr-expshrlnsoth</v>
      </c>
      <c r="K984" s="262" t="str">
        <f t="shared" si="119"/>
        <v>culspr-</v>
      </c>
    </row>
    <row r="985" spans="1:11" x14ac:dyDescent="0.35">
      <c r="A985" s="267" t="s">
        <v>3385</v>
      </c>
      <c r="B985" s="362">
        <f t="shared" ca="1" si="113"/>
        <v>0</v>
      </c>
      <c r="C985" s="317"/>
      <c r="D985" s="317"/>
      <c r="E985" s="317"/>
      <c r="F985" s="262" t="str">
        <f t="shared" si="114"/>
        <v>EandR1</v>
      </c>
      <c r="G985" s="262" t="str">
        <f t="shared" si="115"/>
        <v>culopn</v>
      </c>
      <c r="H985" s="262" t="str">
        <f t="shared" si="116"/>
        <v>expshrlnsoth</v>
      </c>
      <c r="I985" s="262" t="str">
        <f t="shared" si="117"/>
        <v>EandR1-</v>
      </c>
      <c r="J985" s="262" t="str">
        <f t="shared" si="118"/>
        <v>culopn-expshrlnsoth</v>
      </c>
      <c r="K985" s="262" t="str">
        <f t="shared" si="119"/>
        <v>culopn-</v>
      </c>
    </row>
    <row r="986" spans="1:11" x14ac:dyDescent="0.35">
      <c r="A986" s="267" t="s">
        <v>3386</v>
      </c>
      <c r="B986" s="362">
        <f t="shared" ca="1" si="113"/>
        <v>0</v>
      </c>
      <c r="C986" s="317"/>
      <c r="D986" s="317"/>
      <c r="E986" s="317"/>
      <c r="F986" s="262" t="str">
        <f t="shared" si="114"/>
        <v>EandR1</v>
      </c>
      <c r="G986" s="262" t="str">
        <f t="shared" si="115"/>
        <v>cultrs</v>
      </c>
      <c r="H986" s="262" t="str">
        <f t="shared" si="116"/>
        <v>expshrlnsoth</v>
      </c>
      <c r="I986" s="262" t="str">
        <f t="shared" si="117"/>
        <v>EandR1-</v>
      </c>
      <c r="J986" s="262" t="str">
        <f t="shared" si="118"/>
        <v>cultrs-expshrlnsoth</v>
      </c>
      <c r="K986" s="262" t="str">
        <f t="shared" si="119"/>
        <v>cultrs-</v>
      </c>
    </row>
    <row r="987" spans="1:11" x14ac:dyDescent="0.35">
      <c r="A987" s="267" t="s">
        <v>3387</v>
      </c>
      <c r="B987" s="362">
        <f t="shared" ca="1" si="113"/>
        <v>0</v>
      </c>
      <c r="C987" s="317"/>
      <c r="D987" s="317"/>
      <c r="E987" s="317"/>
      <c r="F987" s="262" t="str">
        <f t="shared" si="114"/>
        <v>EandR1</v>
      </c>
      <c r="G987" s="262" t="str">
        <f t="shared" si="115"/>
        <v>cullib</v>
      </c>
      <c r="H987" s="262" t="str">
        <f t="shared" si="116"/>
        <v>expshrlnsoth</v>
      </c>
      <c r="I987" s="262" t="str">
        <f t="shared" si="117"/>
        <v>EandR1-</v>
      </c>
      <c r="J987" s="262" t="str">
        <f t="shared" si="118"/>
        <v>cullib-expshrlnsoth</v>
      </c>
      <c r="K987" s="262" t="str">
        <f t="shared" si="119"/>
        <v>cullib-</v>
      </c>
    </row>
    <row r="988" spans="1:11" x14ac:dyDescent="0.35">
      <c r="A988" s="267" t="s">
        <v>3388</v>
      </c>
      <c r="B988" s="362">
        <f t="shared" ca="1" si="113"/>
        <v>0</v>
      </c>
      <c r="C988" s="317"/>
      <c r="D988" s="317"/>
      <c r="E988" s="317"/>
      <c r="F988" s="262" t="str">
        <f t="shared" si="114"/>
        <v>EandR1</v>
      </c>
      <c r="G988" s="262" t="str">
        <f t="shared" si="115"/>
        <v>cultot</v>
      </c>
      <c r="H988" s="262" t="str">
        <f t="shared" si="116"/>
        <v>expshrlnsoth</v>
      </c>
      <c r="I988" s="262" t="str">
        <f t="shared" si="117"/>
        <v>EandR1-</v>
      </c>
      <c r="J988" s="262" t="str">
        <f t="shared" si="118"/>
        <v>cultot-expshrlnsoth</v>
      </c>
      <c r="K988" s="262" t="str">
        <f t="shared" si="119"/>
        <v>cultot-</v>
      </c>
    </row>
    <row r="989" spans="1:11" x14ac:dyDescent="0.35">
      <c r="A989" s="267" t="s">
        <v>3389</v>
      </c>
      <c r="B989" s="362">
        <f t="shared" ca="1" si="113"/>
        <v>0</v>
      </c>
      <c r="C989" s="317"/>
      <c r="D989" s="317"/>
      <c r="E989" s="317"/>
      <c r="F989" s="262" t="str">
        <f t="shared" si="114"/>
        <v>EandR1</v>
      </c>
      <c r="G989" s="262" t="str">
        <f t="shared" si="115"/>
        <v>envcmt</v>
      </c>
      <c r="H989" s="262" t="str">
        <f t="shared" si="116"/>
        <v>expshrlnsoth</v>
      </c>
      <c r="I989" s="262" t="str">
        <f t="shared" si="117"/>
        <v>EandR1-</v>
      </c>
      <c r="J989" s="262" t="str">
        <f t="shared" si="118"/>
        <v>envcmt-expshrlnsoth</v>
      </c>
      <c r="K989" s="262" t="str">
        <f t="shared" si="119"/>
        <v>envcmt-</v>
      </c>
    </row>
    <row r="990" spans="1:11" x14ac:dyDescent="0.35">
      <c r="A990" s="267" t="s">
        <v>3390</v>
      </c>
      <c r="B990" s="362">
        <f t="shared" ca="1" si="113"/>
        <v>0</v>
      </c>
      <c r="C990" s="317"/>
      <c r="D990" s="317"/>
      <c r="E990" s="317"/>
      <c r="F990" s="262" t="str">
        <f t="shared" si="114"/>
        <v>EandR1</v>
      </c>
      <c r="G990" s="262" t="str">
        <f t="shared" si="115"/>
        <v>envcst</v>
      </c>
      <c r="H990" s="262" t="str">
        <f t="shared" si="116"/>
        <v>expshrlnsoth</v>
      </c>
      <c r="I990" s="262" t="str">
        <f t="shared" si="117"/>
        <v>EandR1-</v>
      </c>
      <c r="J990" s="262" t="str">
        <f t="shared" si="118"/>
        <v>envcst-expshrlnsoth</v>
      </c>
      <c r="K990" s="262" t="str">
        <f t="shared" si="119"/>
        <v>envcst-</v>
      </c>
    </row>
    <row r="991" spans="1:11" x14ac:dyDescent="0.35">
      <c r="A991" s="267" t="s">
        <v>3391</v>
      </c>
      <c r="B991" s="362">
        <f t="shared" ca="1" si="113"/>
        <v>0</v>
      </c>
      <c r="C991" s="317"/>
      <c r="D991" s="317"/>
      <c r="E991" s="317"/>
      <c r="F991" s="262" t="str">
        <f t="shared" si="114"/>
        <v>EandR1</v>
      </c>
      <c r="G991" s="262" t="str">
        <f t="shared" si="115"/>
        <v>envcmm</v>
      </c>
      <c r="H991" s="262" t="str">
        <f t="shared" si="116"/>
        <v>expshrlnsoth</v>
      </c>
      <c r="I991" s="262" t="str">
        <f t="shared" si="117"/>
        <v>EandR1-</v>
      </c>
      <c r="J991" s="262" t="str">
        <f t="shared" si="118"/>
        <v>envcmm-expshrlnsoth</v>
      </c>
      <c r="K991" s="262" t="str">
        <f t="shared" si="119"/>
        <v>envcmm-</v>
      </c>
    </row>
    <row r="992" spans="1:11" x14ac:dyDescent="0.35">
      <c r="A992" s="267" t="s">
        <v>3392</v>
      </c>
      <c r="B992" s="362">
        <f t="shared" ca="1" si="113"/>
        <v>0</v>
      </c>
      <c r="C992" s="317"/>
      <c r="D992" s="317"/>
      <c r="E992" s="317"/>
      <c r="F992" s="262" t="str">
        <f t="shared" si="114"/>
        <v>EandR1</v>
      </c>
      <c r="G992" s="262" t="str">
        <f t="shared" si="115"/>
        <v>envflddrn</v>
      </c>
      <c r="H992" s="262" t="str">
        <f t="shared" si="116"/>
        <v>expshrlnsoth</v>
      </c>
      <c r="I992" s="262" t="str">
        <f t="shared" si="117"/>
        <v>EandR1-</v>
      </c>
      <c r="J992" s="262" t="str">
        <f t="shared" si="118"/>
        <v>envflddrn-expshrlnsoth</v>
      </c>
      <c r="K992" s="262" t="str">
        <f t="shared" si="119"/>
        <v>envflddrn-</v>
      </c>
    </row>
    <row r="993" spans="1:11" x14ac:dyDescent="0.35">
      <c r="A993" s="267" t="s">
        <v>3393</v>
      </c>
      <c r="B993" s="362">
        <f t="shared" ca="1" si="113"/>
        <v>0</v>
      </c>
      <c r="C993" s="317"/>
      <c r="D993" s="317"/>
      <c r="E993" s="317"/>
      <c r="F993" s="262" t="str">
        <f t="shared" si="114"/>
        <v>EandR1</v>
      </c>
      <c r="G993" s="262" t="str">
        <f t="shared" si="115"/>
        <v>envagr</v>
      </c>
      <c r="H993" s="262" t="str">
        <f t="shared" si="116"/>
        <v>expshrlnsoth</v>
      </c>
      <c r="I993" s="262" t="str">
        <f t="shared" si="117"/>
        <v>EandR1-</v>
      </c>
      <c r="J993" s="262" t="str">
        <f t="shared" si="118"/>
        <v>envagr-expshrlnsoth</v>
      </c>
      <c r="K993" s="262" t="str">
        <f t="shared" si="119"/>
        <v>envagr-</v>
      </c>
    </row>
    <row r="994" spans="1:11" x14ac:dyDescent="0.35">
      <c r="A994" s="267" t="s">
        <v>3394</v>
      </c>
      <c r="B994" s="362">
        <f t="shared" ca="1" si="113"/>
        <v>0</v>
      </c>
      <c r="C994" s="317"/>
      <c r="D994" s="317"/>
      <c r="E994" s="317"/>
      <c r="F994" s="262" t="str">
        <f t="shared" si="114"/>
        <v>EandR1</v>
      </c>
      <c r="G994" s="262" t="str">
        <f t="shared" si="115"/>
        <v>envrglenv</v>
      </c>
      <c r="H994" s="262" t="str">
        <f t="shared" si="116"/>
        <v>expshrlnsoth</v>
      </c>
      <c r="I994" s="262" t="str">
        <f t="shared" si="117"/>
        <v>EandR1-</v>
      </c>
      <c r="J994" s="262" t="str">
        <f t="shared" si="118"/>
        <v>envrglenv-expshrlnsoth</v>
      </c>
      <c r="K994" s="262" t="str">
        <f t="shared" si="119"/>
        <v>envrglenv-</v>
      </c>
    </row>
    <row r="995" spans="1:11" x14ac:dyDescent="0.35">
      <c r="A995" s="267" t="s">
        <v>3395</v>
      </c>
      <c r="B995" s="362">
        <f t="shared" ca="1" si="113"/>
        <v>0</v>
      </c>
      <c r="C995" s="317"/>
      <c r="D995" s="317"/>
      <c r="E995" s="317"/>
      <c r="F995" s="262" t="str">
        <f t="shared" si="114"/>
        <v>EandR1</v>
      </c>
      <c r="G995" s="262" t="str">
        <f t="shared" si="115"/>
        <v>envrgltrd</v>
      </c>
      <c r="H995" s="262" t="str">
        <f t="shared" si="116"/>
        <v>expshrlnsoth</v>
      </c>
      <c r="I995" s="262" t="str">
        <f t="shared" si="117"/>
        <v>EandR1-</v>
      </c>
      <c r="J995" s="262" t="str">
        <f t="shared" si="118"/>
        <v>envrgltrd-expshrlnsoth</v>
      </c>
      <c r="K995" s="262" t="str">
        <f t="shared" si="119"/>
        <v>envrgltrd-</v>
      </c>
    </row>
    <row r="996" spans="1:11" x14ac:dyDescent="0.35">
      <c r="A996" s="267" t="s">
        <v>3396</v>
      </c>
      <c r="B996" s="362">
        <f t="shared" ca="1" si="113"/>
        <v>0</v>
      </c>
      <c r="C996" s="317"/>
      <c r="D996" s="317"/>
      <c r="E996" s="317"/>
      <c r="F996" s="262" t="str">
        <f t="shared" si="114"/>
        <v>EandR1</v>
      </c>
      <c r="G996" s="262" t="str">
        <f t="shared" si="115"/>
        <v>envstr</v>
      </c>
      <c r="H996" s="262" t="str">
        <f t="shared" si="116"/>
        <v>expshrlnsoth</v>
      </c>
      <c r="I996" s="262" t="str">
        <f t="shared" si="117"/>
        <v>EandR1-</v>
      </c>
      <c r="J996" s="262" t="str">
        <f t="shared" si="118"/>
        <v>envstr-expshrlnsoth</v>
      </c>
      <c r="K996" s="262" t="str">
        <f t="shared" si="119"/>
        <v>envstr-</v>
      </c>
    </row>
    <row r="997" spans="1:11" x14ac:dyDescent="0.35">
      <c r="A997" s="267" t="s">
        <v>3397</v>
      </c>
      <c r="B997" s="362">
        <f t="shared" ca="1" si="113"/>
        <v>0</v>
      </c>
      <c r="C997" s="317"/>
      <c r="D997" s="317"/>
      <c r="E997" s="317"/>
      <c r="F997" s="262" t="str">
        <f t="shared" si="114"/>
        <v>EandR1</v>
      </c>
      <c r="G997" s="262" t="str">
        <f t="shared" si="115"/>
        <v>envcll</v>
      </c>
      <c r="H997" s="262" t="str">
        <f t="shared" si="116"/>
        <v>expshrlnsoth</v>
      </c>
      <c r="I997" s="262" t="str">
        <f t="shared" si="117"/>
        <v>EandR1-</v>
      </c>
      <c r="J997" s="262" t="str">
        <f t="shared" si="118"/>
        <v>envcll-expshrlnsoth</v>
      </c>
      <c r="K997" s="262" t="str">
        <f t="shared" si="119"/>
        <v>envcll-</v>
      </c>
    </row>
    <row r="998" spans="1:11" x14ac:dyDescent="0.35">
      <c r="A998" s="267" t="s">
        <v>3398</v>
      </c>
      <c r="B998" s="362">
        <f t="shared" ca="1" si="113"/>
        <v>0</v>
      </c>
      <c r="C998" s="317"/>
      <c r="D998" s="317"/>
      <c r="E998" s="317"/>
      <c r="F998" s="262" t="str">
        <f t="shared" si="114"/>
        <v>EandR1</v>
      </c>
      <c r="G998" s="262" t="str">
        <f t="shared" si="115"/>
        <v>envdsp</v>
      </c>
      <c r="H998" s="262" t="str">
        <f t="shared" si="116"/>
        <v>expshrlnsoth</v>
      </c>
      <c r="I998" s="262" t="str">
        <f t="shared" si="117"/>
        <v>EandR1-</v>
      </c>
      <c r="J998" s="262" t="str">
        <f t="shared" si="118"/>
        <v>envdsp-expshrlnsoth</v>
      </c>
      <c r="K998" s="262" t="str">
        <f t="shared" si="119"/>
        <v>envdsp-</v>
      </c>
    </row>
    <row r="999" spans="1:11" x14ac:dyDescent="0.35">
      <c r="A999" s="267" t="s">
        <v>3399</v>
      </c>
      <c r="B999" s="362">
        <f t="shared" ca="1" si="113"/>
        <v>0</v>
      </c>
      <c r="C999" s="317"/>
      <c r="D999" s="317"/>
      <c r="E999" s="317"/>
      <c r="F999" s="262" t="str">
        <f t="shared" si="114"/>
        <v>EandR1</v>
      </c>
      <c r="G999" s="262" t="str">
        <f t="shared" si="115"/>
        <v>envtrd</v>
      </c>
      <c r="H999" s="262" t="str">
        <f t="shared" si="116"/>
        <v>expshrlnsoth</v>
      </c>
      <c r="I999" s="262" t="str">
        <f t="shared" si="117"/>
        <v>EandR1-</v>
      </c>
      <c r="J999" s="262" t="str">
        <f t="shared" si="118"/>
        <v>envtrd-expshrlnsoth</v>
      </c>
      <c r="K999" s="262" t="str">
        <f t="shared" si="119"/>
        <v>envtrd-</v>
      </c>
    </row>
    <row r="1000" spans="1:11" x14ac:dyDescent="0.35">
      <c r="A1000" s="267" t="s">
        <v>3400</v>
      </c>
      <c r="B1000" s="362">
        <f t="shared" ca="1" si="113"/>
        <v>0</v>
      </c>
      <c r="C1000" s="317"/>
      <c r="D1000" s="317"/>
      <c r="E1000" s="317"/>
      <c r="F1000" s="262" t="str">
        <f t="shared" si="114"/>
        <v>EandR1</v>
      </c>
      <c r="G1000" s="262" t="str">
        <f t="shared" si="115"/>
        <v>envrcy</v>
      </c>
      <c r="H1000" s="262" t="str">
        <f t="shared" si="116"/>
        <v>expshrlnsoth</v>
      </c>
      <c r="I1000" s="262" t="str">
        <f t="shared" si="117"/>
        <v>EandR1-</v>
      </c>
      <c r="J1000" s="262" t="str">
        <f t="shared" si="118"/>
        <v>envrcy-expshrlnsoth</v>
      </c>
      <c r="K1000" s="262" t="str">
        <f t="shared" si="119"/>
        <v>envrcy-</v>
      </c>
    </row>
    <row r="1001" spans="1:11" x14ac:dyDescent="0.35">
      <c r="A1001" s="267" t="s">
        <v>3401</v>
      </c>
      <c r="B1001" s="362">
        <f t="shared" ca="1" si="113"/>
        <v>0</v>
      </c>
      <c r="C1001" s="317"/>
      <c r="D1001" s="317"/>
      <c r="E1001" s="317"/>
      <c r="F1001" s="262" t="str">
        <f t="shared" si="114"/>
        <v>EandR1</v>
      </c>
      <c r="G1001" s="262" t="str">
        <f t="shared" si="115"/>
        <v>envmin</v>
      </c>
      <c r="H1001" s="262" t="str">
        <f t="shared" si="116"/>
        <v>expshrlnsoth</v>
      </c>
      <c r="I1001" s="262" t="str">
        <f t="shared" si="117"/>
        <v>EandR1-</v>
      </c>
      <c r="J1001" s="262" t="str">
        <f t="shared" si="118"/>
        <v>envmin-expshrlnsoth</v>
      </c>
      <c r="K1001" s="262" t="str">
        <f t="shared" si="119"/>
        <v>envmin-</v>
      </c>
    </row>
    <row r="1002" spans="1:11" x14ac:dyDescent="0.35">
      <c r="A1002" s="267" t="s">
        <v>3402</v>
      </c>
      <c r="B1002" s="362">
        <f t="shared" ca="1" si="113"/>
        <v>0</v>
      </c>
      <c r="C1002" s="317"/>
      <c r="D1002" s="317"/>
      <c r="E1002" s="317"/>
      <c r="F1002" s="262" t="str">
        <f t="shared" si="114"/>
        <v>EandR1</v>
      </c>
      <c r="G1002" s="262" t="str">
        <f t="shared" si="115"/>
        <v>envclm</v>
      </c>
      <c r="H1002" s="262" t="str">
        <f t="shared" si="116"/>
        <v>expshrlnsoth</v>
      </c>
      <c r="I1002" s="262" t="str">
        <f t="shared" si="117"/>
        <v>EandR1-</v>
      </c>
      <c r="J1002" s="262" t="str">
        <f t="shared" si="118"/>
        <v>envclm-expshrlnsoth</v>
      </c>
      <c r="K1002" s="262" t="str">
        <f t="shared" si="119"/>
        <v>envclm-</v>
      </c>
    </row>
    <row r="1003" spans="1:11" x14ac:dyDescent="0.35">
      <c r="A1003" s="267" t="s">
        <v>3403</v>
      </c>
      <c r="B1003" s="362">
        <f t="shared" ca="1" si="113"/>
        <v>0</v>
      </c>
      <c r="C1003" s="317"/>
      <c r="D1003" s="317"/>
      <c r="E1003" s="317"/>
      <c r="F1003" s="262" t="str">
        <f t="shared" si="114"/>
        <v>EandR1</v>
      </c>
      <c r="G1003" s="262" t="str">
        <f t="shared" si="115"/>
        <v>envtot</v>
      </c>
      <c r="H1003" s="262" t="str">
        <f t="shared" si="116"/>
        <v>expshrlnsoth</v>
      </c>
      <c r="I1003" s="262" t="str">
        <f t="shared" si="117"/>
        <v>EandR1-</v>
      </c>
      <c r="J1003" s="262" t="str">
        <f t="shared" si="118"/>
        <v>envtot-expshrlnsoth</v>
      </c>
      <c r="K1003" s="262" t="str">
        <f t="shared" si="119"/>
        <v>envtot-</v>
      </c>
    </row>
    <row r="1004" spans="1:11" x14ac:dyDescent="0.35">
      <c r="A1004" s="267" t="s">
        <v>3404</v>
      </c>
      <c r="B1004" s="362">
        <f t="shared" ca="1" si="113"/>
        <v>0</v>
      </c>
      <c r="C1004" s="317"/>
      <c r="D1004" s="317"/>
      <c r="E1004" s="317"/>
      <c r="F1004" s="262" t="str">
        <f t="shared" si="114"/>
        <v>EandR1</v>
      </c>
      <c r="G1004" s="262" t="str">
        <f t="shared" si="115"/>
        <v>plantot</v>
      </c>
      <c r="H1004" s="262" t="str">
        <f t="shared" si="116"/>
        <v>expshrlnsoth</v>
      </c>
      <c r="I1004" s="262" t="str">
        <f t="shared" si="117"/>
        <v>EandR1-</v>
      </c>
      <c r="J1004" s="262" t="str">
        <f t="shared" si="118"/>
        <v>plantot-expshrlnsoth</v>
      </c>
      <c r="K1004" s="262" t="str">
        <f t="shared" si="119"/>
        <v>plantot-</v>
      </c>
    </row>
    <row r="1005" spans="1:11" x14ac:dyDescent="0.35">
      <c r="A1005" s="267" t="s">
        <v>3405</v>
      </c>
      <c r="B1005" s="362">
        <f t="shared" ca="1" si="113"/>
        <v>0</v>
      </c>
      <c r="C1005" s="317"/>
      <c r="D1005" s="317"/>
      <c r="E1005" s="317"/>
      <c r="F1005" s="262" t="str">
        <f t="shared" si="114"/>
        <v>EandR1</v>
      </c>
      <c r="G1005" s="262" t="str">
        <f t="shared" si="115"/>
        <v>digtot</v>
      </c>
      <c r="H1005" s="262" t="str">
        <f t="shared" si="116"/>
        <v>expshrlnsoth</v>
      </c>
      <c r="I1005" s="262" t="str">
        <f t="shared" si="117"/>
        <v>EandR1-</v>
      </c>
      <c r="J1005" s="262" t="str">
        <f t="shared" si="118"/>
        <v>digtot-expshrlnsoth</v>
      </c>
      <c r="K1005" s="262" t="str">
        <f t="shared" si="119"/>
        <v>digtot-</v>
      </c>
    </row>
    <row r="1006" spans="1:11" x14ac:dyDescent="0.35">
      <c r="A1006" s="267" t="s">
        <v>3406</v>
      </c>
      <c r="B1006" s="362">
        <f t="shared" ca="1" si="113"/>
        <v>0</v>
      </c>
      <c r="C1006" s="317"/>
      <c r="D1006" s="317"/>
      <c r="E1006" s="317"/>
      <c r="F1006" s="262" t="str">
        <f t="shared" si="114"/>
        <v>EandR1</v>
      </c>
      <c r="G1006" s="262" t="str">
        <f t="shared" si="115"/>
        <v>poltot</v>
      </c>
      <c r="H1006" s="262" t="str">
        <f t="shared" si="116"/>
        <v>expshrlnsoth</v>
      </c>
      <c r="I1006" s="262" t="str">
        <f t="shared" si="117"/>
        <v>EandR1-</v>
      </c>
      <c r="J1006" s="262" t="str">
        <f t="shared" si="118"/>
        <v>poltot-expshrlnsoth</v>
      </c>
      <c r="K1006" s="262" t="str">
        <f t="shared" si="119"/>
        <v>poltot-</v>
      </c>
    </row>
    <row r="1007" spans="1:11" x14ac:dyDescent="0.35">
      <c r="A1007" s="267" t="s">
        <v>3407</v>
      </c>
      <c r="B1007" s="362">
        <f t="shared" ca="1" si="113"/>
        <v>0</v>
      </c>
      <c r="C1007" s="317"/>
      <c r="D1007" s="317"/>
      <c r="E1007" s="317"/>
      <c r="F1007" s="262" t="str">
        <f t="shared" si="114"/>
        <v>EandR1</v>
      </c>
      <c r="G1007" s="262" t="str">
        <f t="shared" si="115"/>
        <v>frstot</v>
      </c>
      <c r="H1007" s="262" t="str">
        <f t="shared" si="116"/>
        <v>expshrlnsoth</v>
      </c>
      <c r="I1007" s="262" t="str">
        <f t="shared" si="117"/>
        <v>EandR1-</v>
      </c>
      <c r="J1007" s="262" t="str">
        <f t="shared" si="118"/>
        <v>frstot-expshrlnsoth</v>
      </c>
      <c r="K1007" s="262" t="str">
        <f t="shared" si="119"/>
        <v>frstot-</v>
      </c>
    </row>
    <row r="1008" spans="1:11" x14ac:dyDescent="0.35">
      <c r="A1008" s="267" t="s">
        <v>3408</v>
      </c>
      <c r="B1008" s="362">
        <f t="shared" ca="1" si="113"/>
        <v>0</v>
      </c>
      <c r="C1008" s="317"/>
      <c r="D1008" s="317"/>
      <c r="E1008" s="317"/>
      <c r="F1008" s="262" t="str">
        <f t="shared" si="114"/>
        <v>EandR1</v>
      </c>
      <c r="G1008" s="262" t="str">
        <f t="shared" si="115"/>
        <v>centot</v>
      </c>
      <c r="H1008" s="262" t="str">
        <f t="shared" si="116"/>
        <v>expshrlnsoth</v>
      </c>
      <c r="I1008" s="262" t="str">
        <f t="shared" si="117"/>
        <v>EandR1-</v>
      </c>
      <c r="J1008" s="262" t="str">
        <f t="shared" si="118"/>
        <v>centot-expshrlnsoth</v>
      </c>
      <c r="K1008" s="262" t="str">
        <f t="shared" si="119"/>
        <v>centot-</v>
      </c>
    </row>
    <row r="1009" spans="1:11" x14ac:dyDescent="0.35">
      <c r="A1009" s="267" t="s">
        <v>3409</v>
      </c>
      <c r="B1009" s="362">
        <f t="shared" ref="B1009:B1073" ca="1" si="120">IFERROR(INDEX(INDIRECT(LEFT($A1009,SEARCH("-",$A1009,1)-1)&amp;"_data"),MATCH(MID($A1009, SEARCH("-",$A1009) + 1, SEARCH("-",$A1009,SEARCH("-",$A1009)+1) - SEARCH("-",$A1009) - 1),INDIRECT(LEFT($A1009,SEARCH("-",$A1009,1)-1)&amp;"_rows"),0),MATCH(RIGHT($A1009,LEN($A1009) - SEARCH("-", $A1009, SEARCH("-", $A1009) + 1)),INDIRECT(LEFT($A1009,SEARCH("-",$A1009,1)-1)&amp;"_Header"),0)),0)</f>
        <v>0</v>
      </c>
      <c r="C1009" s="317"/>
      <c r="D1009" s="317"/>
      <c r="E1009" s="317"/>
      <c r="F1009" s="262" t="str">
        <f t="shared" ref="F1009:F1073" si="121">LEFT(A1009,SEARCH("-",A1009)-1)</f>
        <v>EandR1</v>
      </c>
      <c r="G1009" s="262" t="str">
        <f t="shared" ref="G1009:G1073" si="122">LEFT(J1009,SEARCH("-",J1009)-1)</f>
        <v>tradcomhous</v>
      </c>
      <c r="H1009" s="262" t="str">
        <f t="shared" ref="H1009:H1073" si="123">SUBSTITUTE(J1009,K1009,"")</f>
        <v>expshrlnsoth</v>
      </c>
      <c r="I1009" s="262" t="str">
        <f t="shared" ref="I1009:I1073" si="124">LEFT(A1009,SEARCH("-",A1009))</f>
        <v>EandR1-</v>
      </c>
      <c r="J1009" s="262" t="str">
        <f t="shared" ref="J1009:J1073" si="125">SUBSTITUTE(A1009,I1009,"")</f>
        <v>tradcomhous-expshrlnsoth</v>
      </c>
      <c r="K1009" s="262" t="str">
        <f t="shared" ref="K1009:K1073" si="126">LEFT(J1009,SEARCH("-",J1009))</f>
        <v>tradcomhous-</v>
      </c>
    </row>
    <row r="1010" spans="1:11" x14ac:dyDescent="0.35">
      <c r="A1010" s="267" t="s">
        <v>3410</v>
      </c>
      <c r="B1010" s="362">
        <f t="shared" ca="1" si="120"/>
        <v>0</v>
      </c>
      <c r="C1010" s="317"/>
      <c r="D1010" s="317"/>
      <c r="E1010" s="317"/>
      <c r="F1010" s="262" t="str">
        <f t="shared" si="121"/>
        <v>EandR1</v>
      </c>
      <c r="G1010" s="262" t="str">
        <f t="shared" si="122"/>
        <v>tradcomreal</v>
      </c>
      <c r="H1010" s="262" t="str">
        <f t="shared" si="123"/>
        <v>expshrlnsoth</v>
      </c>
      <c r="I1010" s="262" t="str">
        <f t="shared" si="124"/>
        <v>EandR1-</v>
      </c>
      <c r="J1010" s="262" t="str">
        <f t="shared" si="125"/>
        <v>tradcomreal-expshrlnsoth</v>
      </c>
      <c r="K1010" s="262" t="str">
        <f t="shared" si="126"/>
        <v>tradcomreal-</v>
      </c>
    </row>
    <row r="1011" spans="1:11" x14ac:dyDescent="0.35">
      <c r="A1011" s="267" t="s">
        <v>3411</v>
      </c>
      <c r="B1011" s="362">
        <f t="shared" ca="1" si="120"/>
        <v>0</v>
      </c>
      <c r="C1011" s="317"/>
      <c r="D1011" s="317"/>
      <c r="E1011" s="317"/>
      <c r="F1011" s="262" t="str">
        <f t="shared" si="121"/>
        <v>EandR1</v>
      </c>
      <c r="G1011" s="262" t="str">
        <f t="shared" si="122"/>
        <v>tradcomfin</v>
      </c>
      <c r="H1011" s="262" t="str">
        <f t="shared" si="123"/>
        <v>expshrlnsoth</v>
      </c>
      <c r="I1011" s="262" t="str">
        <f t="shared" si="124"/>
        <v>EandR1-</v>
      </c>
      <c r="J1011" s="262" t="str">
        <f t="shared" si="125"/>
        <v>tradcomfin-expshrlnsoth</v>
      </c>
      <c r="K1011" s="262" t="str">
        <f t="shared" si="126"/>
        <v>tradcomfin-</v>
      </c>
    </row>
    <row r="1012" spans="1:11" x14ac:dyDescent="0.35">
      <c r="A1012" s="267" t="s">
        <v>3412</v>
      </c>
      <c r="B1012" s="362">
        <f t="shared" ca="1" si="120"/>
        <v>0</v>
      </c>
      <c r="C1012" s="317"/>
      <c r="D1012" s="317"/>
      <c r="E1012" s="317"/>
      <c r="F1012" s="262" t="str">
        <f t="shared" si="121"/>
        <v>EandR1</v>
      </c>
      <c r="G1012" s="262" t="str">
        <f t="shared" si="122"/>
        <v>tradcomenr</v>
      </c>
      <c r="H1012" s="262" t="str">
        <f t="shared" si="123"/>
        <v>expshrlnsoth</v>
      </c>
      <c r="I1012" s="262" t="str">
        <f t="shared" si="124"/>
        <v>EandR1-</v>
      </c>
      <c r="J1012" s="262" t="str">
        <f t="shared" si="125"/>
        <v>tradcomenr-expshrlnsoth</v>
      </c>
      <c r="K1012" s="262" t="str">
        <f t="shared" si="126"/>
        <v>tradcomenr-</v>
      </c>
    </row>
    <row r="1013" spans="1:11" x14ac:dyDescent="0.35">
      <c r="A1013" s="267" t="s">
        <v>3413</v>
      </c>
      <c r="B1013" s="362">
        <f t="shared" ca="1" si="120"/>
        <v>0</v>
      </c>
      <c r="C1013" s="317"/>
      <c r="D1013" s="317"/>
      <c r="E1013" s="317"/>
      <c r="F1013" s="262" t="str">
        <f t="shared" si="121"/>
        <v>EandR1</v>
      </c>
      <c r="G1013" s="262" t="str">
        <f t="shared" si="122"/>
        <v>tradcomwtr</v>
      </c>
      <c r="H1013" s="262" t="str">
        <f t="shared" si="123"/>
        <v>expshrlnsoth</v>
      </c>
      <c r="I1013" s="262" t="str">
        <f t="shared" si="124"/>
        <v>EandR1-</v>
      </c>
      <c r="J1013" s="262" t="str">
        <f t="shared" si="125"/>
        <v>tradcomwtr-expshrlnsoth</v>
      </c>
      <c r="K1013" s="262" t="str">
        <f t="shared" si="126"/>
        <v>tradcomwtr-</v>
      </c>
    </row>
    <row r="1014" spans="1:11" x14ac:dyDescent="0.35">
      <c r="A1014" s="267" t="s">
        <v>3414</v>
      </c>
      <c r="B1014" s="362">
        <f t="shared" ca="1" si="120"/>
        <v>0</v>
      </c>
      <c r="C1014" s="317"/>
      <c r="D1014" s="317"/>
      <c r="E1014" s="317"/>
      <c r="F1014" s="262" t="str">
        <f t="shared" si="121"/>
        <v>EandR1</v>
      </c>
      <c r="G1014" s="262" t="str">
        <f t="shared" si="122"/>
        <v>tradcomhsp</v>
      </c>
      <c r="H1014" s="262" t="str">
        <f t="shared" si="123"/>
        <v>expshrlnsoth</v>
      </c>
      <c r="I1014" s="262" t="str">
        <f t="shared" si="124"/>
        <v>EandR1-</v>
      </c>
      <c r="J1014" s="262" t="str">
        <f t="shared" si="125"/>
        <v>tradcomhsp-expshrlnsoth</v>
      </c>
      <c r="K1014" s="262" t="str">
        <f t="shared" si="126"/>
        <v>tradcomhsp-</v>
      </c>
    </row>
    <row r="1015" spans="1:11" x14ac:dyDescent="0.35">
      <c r="A1015" s="267" t="s">
        <v>3415</v>
      </c>
      <c r="B1015" s="362">
        <f t="shared" ca="1" si="120"/>
        <v>0</v>
      </c>
      <c r="C1015" s="317"/>
      <c r="D1015" s="317"/>
      <c r="E1015" s="317"/>
      <c r="F1015" s="262" t="str">
        <f t="shared" si="121"/>
        <v>EandR1</v>
      </c>
      <c r="G1015" s="262" t="str">
        <f t="shared" si="122"/>
        <v>tradcomoth</v>
      </c>
      <c r="H1015" s="262" t="str">
        <f t="shared" si="123"/>
        <v>expshrlnsoth</v>
      </c>
      <c r="I1015" s="262" t="str">
        <f t="shared" si="124"/>
        <v>EandR1-</v>
      </c>
      <c r="J1015" s="262" t="str">
        <f t="shared" si="125"/>
        <v>tradcomoth-expshrlnsoth</v>
      </c>
      <c r="K1015" s="262" t="str">
        <f t="shared" si="126"/>
        <v>tradcomoth-</v>
      </c>
    </row>
    <row r="1016" spans="1:11" x14ac:dyDescent="0.35">
      <c r="A1016" s="267" t="s">
        <v>3416</v>
      </c>
      <c r="B1016" s="362">
        <f t="shared" ca="1" si="120"/>
        <v>0</v>
      </c>
      <c r="C1016" s="317"/>
      <c r="D1016" s="317"/>
      <c r="E1016" s="317"/>
      <c r="F1016" s="262" t="str">
        <f t="shared" si="121"/>
        <v>EandR1</v>
      </c>
      <c r="G1016" s="262" t="str">
        <f t="shared" si="122"/>
        <v>tradcomtot</v>
      </c>
      <c r="H1016" s="262" t="str">
        <f t="shared" si="123"/>
        <v>expshrlnsoth</v>
      </c>
      <c r="I1016" s="262" t="str">
        <f t="shared" si="124"/>
        <v>EandR1-</v>
      </c>
      <c r="J1016" s="262" t="str">
        <f t="shared" si="125"/>
        <v>tradcomtot-expshrlnsoth</v>
      </c>
      <c r="K1016" s="262" t="str">
        <f t="shared" si="126"/>
        <v>tradcomtot-</v>
      </c>
    </row>
    <row r="1017" spans="1:11" x14ac:dyDescent="0.35">
      <c r="A1017" s="267" t="s">
        <v>3417</v>
      </c>
      <c r="B1017" s="362">
        <f t="shared" ca="1" si="120"/>
        <v>0</v>
      </c>
      <c r="C1017" s="317"/>
      <c r="D1017" s="317"/>
      <c r="E1017" s="317"/>
      <c r="F1017" s="262" t="str">
        <f t="shared" si="121"/>
        <v>EandR1</v>
      </c>
      <c r="G1017" s="262" t="str">
        <f t="shared" si="122"/>
        <v>tradoth</v>
      </c>
      <c r="H1017" s="262" t="str">
        <f t="shared" si="123"/>
        <v>expshrlnsoth</v>
      </c>
      <c r="I1017" s="262" t="str">
        <f t="shared" si="124"/>
        <v>EandR1-</v>
      </c>
      <c r="J1017" s="262" t="str">
        <f t="shared" si="125"/>
        <v>tradoth-expshrlnsoth</v>
      </c>
      <c r="K1017" s="262" t="str">
        <f t="shared" si="126"/>
        <v>tradoth-</v>
      </c>
    </row>
    <row r="1018" spans="1:11" x14ac:dyDescent="0.35">
      <c r="A1018" s="267" t="s">
        <v>3418</v>
      </c>
      <c r="B1018" s="362">
        <f t="shared" ca="1" si="120"/>
        <v>0</v>
      </c>
      <c r="C1018" s="317"/>
      <c r="D1018" s="317"/>
      <c r="E1018" s="317"/>
      <c r="F1018" s="262" t="str">
        <f t="shared" si="121"/>
        <v>EandR1</v>
      </c>
      <c r="G1018" s="262" t="str">
        <f t="shared" si="122"/>
        <v>tradtot</v>
      </c>
      <c r="H1018" s="262" t="str">
        <f t="shared" si="123"/>
        <v>expshrlnsoth</v>
      </c>
      <c r="I1018" s="262" t="str">
        <f t="shared" si="124"/>
        <v>EandR1-</v>
      </c>
      <c r="J1018" s="262" t="str">
        <f t="shared" si="125"/>
        <v>tradtot-expshrlnsoth</v>
      </c>
      <c r="K1018" s="262" t="str">
        <f t="shared" si="126"/>
        <v>tradtot-</v>
      </c>
    </row>
    <row r="1019" spans="1:11" x14ac:dyDescent="0.35">
      <c r="A1019" s="267" t="s">
        <v>3419</v>
      </c>
      <c r="B1019" s="362">
        <f t="shared" ca="1" si="120"/>
        <v>0</v>
      </c>
      <c r="C1019" s="317"/>
      <c r="D1019" s="317"/>
      <c r="E1019" s="317"/>
      <c r="F1019" s="262" t="str">
        <f t="shared" si="121"/>
        <v>EandR1</v>
      </c>
      <c r="G1019" s="262" t="str">
        <f t="shared" si="122"/>
        <v>alltot</v>
      </c>
      <c r="H1019" s="262" t="str">
        <f t="shared" si="123"/>
        <v>expshrlnsoth</v>
      </c>
      <c r="I1019" s="262" t="str">
        <f t="shared" si="124"/>
        <v>EandR1-</v>
      </c>
      <c r="J1019" s="262" t="str">
        <f t="shared" si="125"/>
        <v>alltot-expshrlnsoth</v>
      </c>
      <c r="K1019" s="262" t="str">
        <f t="shared" si="126"/>
        <v>alltot-</v>
      </c>
    </row>
    <row r="1020" spans="1:11" x14ac:dyDescent="0.35">
      <c r="A1020" s="267" t="s">
        <v>3420</v>
      </c>
      <c r="B1020" s="362">
        <f t="shared" ca="1" si="120"/>
        <v>0</v>
      </c>
      <c r="C1020" s="317">
        <f t="shared" ref="C1020:D1072" ca="1" si="127">INDEX(INDIRECT(LEFT($A1020,SEARCH("-",$A1020,1)-1)&amp;"_validation_data"),MATCH($A1020&amp;"-"&amp;C$1,INDIRECT(LEFT($A1020,SEARCH("-",$A1020,1)-1)&amp;"_validation_rows"),0),MATCH("txt",INDIRECT(LEFT($A1020,SEARCH("-",$A1020,1)-1)&amp;"_validation_Header"),0))</f>
        <v>0</v>
      </c>
      <c r="D1020" s="317">
        <f t="shared" ca="1" si="127"/>
        <v>0</v>
      </c>
      <c r="E1020" s="317"/>
      <c r="F1020" s="262" t="str">
        <f t="shared" si="121"/>
        <v>EandR1</v>
      </c>
      <c r="G1020" s="262" t="str">
        <f t="shared" si="122"/>
        <v>eduerlprm</v>
      </c>
      <c r="H1020" s="262" t="str">
        <f t="shared" si="123"/>
        <v>exptotfin</v>
      </c>
      <c r="I1020" s="262" t="str">
        <f t="shared" si="124"/>
        <v>EandR1-</v>
      </c>
      <c r="J1020" s="262" t="str">
        <f t="shared" si="125"/>
        <v>eduerlprm-exptotfin</v>
      </c>
      <c r="K1020" s="262" t="str">
        <f t="shared" si="126"/>
        <v>eduerlprm-</v>
      </c>
    </row>
    <row r="1021" spans="1:11" x14ac:dyDescent="0.35">
      <c r="A1021" s="267" t="s">
        <v>3421</v>
      </c>
      <c r="B1021" s="362">
        <f t="shared" ca="1" si="120"/>
        <v>0</v>
      </c>
      <c r="C1021" s="317">
        <f t="shared" ca="1" si="127"/>
        <v>0</v>
      </c>
      <c r="D1021" s="317">
        <f t="shared" ca="1" si="127"/>
        <v>0</v>
      </c>
      <c r="E1021" s="317"/>
      <c r="F1021" s="262" t="str">
        <f t="shared" si="121"/>
        <v>EandR1</v>
      </c>
      <c r="G1021" s="262" t="str">
        <f t="shared" si="122"/>
        <v>eduscn</v>
      </c>
      <c r="H1021" s="262" t="str">
        <f t="shared" si="123"/>
        <v>exptotfin</v>
      </c>
      <c r="I1021" s="262" t="str">
        <f t="shared" si="124"/>
        <v>EandR1-</v>
      </c>
      <c r="J1021" s="262" t="str">
        <f t="shared" si="125"/>
        <v>eduscn-exptotfin</v>
      </c>
      <c r="K1021" s="262" t="str">
        <f t="shared" si="126"/>
        <v>eduscn-</v>
      </c>
    </row>
    <row r="1022" spans="1:11" x14ac:dyDescent="0.35">
      <c r="A1022" s="267" t="s">
        <v>3422</v>
      </c>
      <c r="B1022" s="362">
        <f t="shared" ca="1" si="120"/>
        <v>0</v>
      </c>
      <c r="C1022" s="317">
        <f t="shared" ca="1" si="127"/>
        <v>0</v>
      </c>
      <c r="D1022" s="317">
        <f t="shared" ca="1" si="127"/>
        <v>0</v>
      </c>
      <c r="E1022" s="317"/>
      <c r="F1022" s="262" t="str">
        <f t="shared" si="121"/>
        <v>EandR1</v>
      </c>
      <c r="G1022" s="262" t="str">
        <f t="shared" si="122"/>
        <v>eduspc</v>
      </c>
      <c r="H1022" s="262" t="str">
        <f t="shared" si="123"/>
        <v>exptotfin</v>
      </c>
      <c r="I1022" s="262" t="str">
        <f t="shared" si="124"/>
        <v>EandR1-</v>
      </c>
      <c r="J1022" s="262" t="str">
        <f t="shared" si="125"/>
        <v>eduspc-exptotfin</v>
      </c>
      <c r="K1022" s="262" t="str">
        <f t="shared" si="126"/>
        <v>eduspc-</v>
      </c>
    </row>
    <row r="1023" spans="1:11" x14ac:dyDescent="0.35">
      <c r="A1023" s="267" t="s">
        <v>3423</v>
      </c>
      <c r="B1023" s="362">
        <f t="shared" ca="1" si="120"/>
        <v>0</v>
      </c>
      <c r="C1023" s="317">
        <f t="shared" ca="1" si="127"/>
        <v>0</v>
      </c>
      <c r="D1023" s="317">
        <f t="shared" ca="1" si="127"/>
        <v>0</v>
      </c>
      <c r="E1023" s="317"/>
      <c r="F1023" s="262" t="str">
        <f t="shared" si="121"/>
        <v>EandR1</v>
      </c>
      <c r="G1023" s="262" t="str">
        <f t="shared" si="122"/>
        <v>edupstoth</v>
      </c>
      <c r="H1023" s="262" t="str">
        <f t="shared" si="123"/>
        <v>exptotfin</v>
      </c>
      <c r="I1023" s="262" t="str">
        <f t="shared" si="124"/>
        <v>EandR1-</v>
      </c>
      <c r="J1023" s="262" t="str">
        <f t="shared" si="125"/>
        <v>edupstoth-exptotfin</v>
      </c>
      <c r="K1023" s="262" t="str">
        <f t="shared" si="126"/>
        <v>edupstoth-</v>
      </c>
    </row>
    <row r="1024" spans="1:11" x14ac:dyDescent="0.35">
      <c r="A1024" s="267" t="s">
        <v>3424</v>
      </c>
      <c r="B1024" s="362">
        <f t="shared" ca="1" si="120"/>
        <v>0</v>
      </c>
      <c r="C1024" s="317"/>
      <c r="D1024" s="317"/>
      <c r="E1024" s="317"/>
      <c r="F1024" s="262" t="str">
        <f t="shared" si="121"/>
        <v>EandR1</v>
      </c>
      <c r="G1024" s="262" t="str">
        <f t="shared" si="122"/>
        <v>edutot</v>
      </c>
      <c r="H1024" s="262" t="str">
        <f t="shared" si="123"/>
        <v>exptotfin</v>
      </c>
      <c r="I1024" s="262" t="str">
        <f t="shared" si="124"/>
        <v>EandR1-</v>
      </c>
      <c r="J1024" s="262" t="str">
        <f t="shared" si="125"/>
        <v>edutot-exptotfin</v>
      </c>
      <c r="K1024" s="262" t="str">
        <f t="shared" si="126"/>
        <v>edutot-</v>
      </c>
    </row>
    <row r="1025" spans="1:11" x14ac:dyDescent="0.35">
      <c r="A1025" s="267" t="s">
        <v>3425</v>
      </c>
      <c r="B1025" s="362">
        <f t="shared" ca="1" si="120"/>
        <v>0</v>
      </c>
      <c r="C1025" s="317">
        <f t="shared" ca="1" si="127"/>
        <v>0</v>
      </c>
      <c r="D1025" s="317">
        <f t="shared" ca="1" si="127"/>
        <v>0</v>
      </c>
      <c r="E1025" s="317"/>
      <c r="F1025" s="262" t="str">
        <f t="shared" si="121"/>
        <v>EandR1</v>
      </c>
      <c r="G1025" s="262" t="str">
        <f t="shared" si="122"/>
        <v>transrds</v>
      </c>
      <c r="H1025" s="262" t="str">
        <f t="shared" si="123"/>
        <v>exptotfin</v>
      </c>
      <c r="I1025" s="262" t="str">
        <f t="shared" si="124"/>
        <v>EandR1-</v>
      </c>
      <c r="J1025" s="262" t="str">
        <f t="shared" si="125"/>
        <v>transrds-exptotfin</v>
      </c>
      <c r="K1025" s="262" t="str">
        <f t="shared" si="126"/>
        <v>transrds-</v>
      </c>
    </row>
    <row r="1026" spans="1:11" x14ac:dyDescent="0.35">
      <c r="A1026" s="267" t="s">
        <v>3426</v>
      </c>
      <c r="B1026" s="362">
        <f t="shared" ca="1" si="120"/>
        <v>0</v>
      </c>
      <c r="C1026" s="317">
        <f t="shared" ca="1" si="127"/>
        <v>0</v>
      </c>
      <c r="D1026" s="317">
        <f t="shared" ca="1" si="127"/>
        <v>0</v>
      </c>
      <c r="E1026" s="317"/>
      <c r="F1026" s="262" t="str">
        <f t="shared" si="121"/>
        <v>EandR1</v>
      </c>
      <c r="G1026" s="262" t="str">
        <f t="shared" si="122"/>
        <v>transprk</v>
      </c>
      <c r="H1026" s="262" t="str">
        <f t="shared" si="123"/>
        <v>exptotfin</v>
      </c>
      <c r="I1026" s="262" t="str">
        <f t="shared" si="124"/>
        <v>EandR1-</v>
      </c>
      <c r="J1026" s="262" t="str">
        <f t="shared" si="125"/>
        <v>transprk-exptotfin</v>
      </c>
      <c r="K1026" s="262" t="str">
        <f t="shared" si="126"/>
        <v>transprk-</v>
      </c>
    </row>
    <row r="1027" spans="1:11" x14ac:dyDescent="0.35">
      <c r="A1027" s="267" t="s">
        <v>3427</v>
      </c>
      <c r="B1027" s="362">
        <f t="shared" ca="1" si="120"/>
        <v>0</v>
      </c>
      <c r="C1027" s="317">
        <f t="shared" ca="1" si="127"/>
        <v>0</v>
      </c>
      <c r="D1027" s="317">
        <f t="shared" ca="1" si="127"/>
        <v>0</v>
      </c>
      <c r="E1027" s="317"/>
      <c r="F1027" s="262" t="str">
        <f t="shared" si="121"/>
        <v>EandR1</v>
      </c>
      <c r="G1027" s="262" t="str">
        <f t="shared" si="122"/>
        <v>transpblbus</v>
      </c>
      <c r="H1027" s="262" t="str">
        <f t="shared" si="123"/>
        <v>exptotfin</v>
      </c>
      <c r="I1027" s="262" t="str">
        <f t="shared" si="124"/>
        <v>EandR1-</v>
      </c>
      <c r="J1027" s="262" t="str">
        <f t="shared" si="125"/>
        <v>transpblbus-exptotfin</v>
      </c>
      <c r="K1027" s="262" t="str">
        <f t="shared" si="126"/>
        <v>transpblbus-</v>
      </c>
    </row>
    <row r="1028" spans="1:11" x14ac:dyDescent="0.35">
      <c r="A1028" s="267" t="s">
        <v>3428</v>
      </c>
      <c r="B1028" s="362">
        <f t="shared" ca="1" si="120"/>
        <v>0</v>
      </c>
      <c r="C1028" s="317">
        <f t="shared" ca="1" si="127"/>
        <v>0</v>
      </c>
      <c r="D1028" s="317">
        <f t="shared" ca="1" si="127"/>
        <v>0</v>
      </c>
      <c r="E1028" s="317"/>
      <c r="F1028" s="262" t="str">
        <f t="shared" si="121"/>
        <v>EandR1</v>
      </c>
      <c r="G1028" s="262" t="str">
        <f t="shared" si="122"/>
        <v>transpblrail</v>
      </c>
      <c r="H1028" s="262" t="str">
        <f t="shared" si="123"/>
        <v>exptotfin</v>
      </c>
      <c r="I1028" s="262" t="str">
        <f t="shared" si="124"/>
        <v>EandR1-</v>
      </c>
      <c r="J1028" s="262" t="str">
        <f t="shared" si="125"/>
        <v>transpblrail-exptotfin</v>
      </c>
      <c r="K1028" s="262" t="str">
        <f t="shared" si="126"/>
        <v>transpblrail-</v>
      </c>
    </row>
    <row r="1029" spans="1:11" x14ac:dyDescent="0.35">
      <c r="A1029" s="267" t="s">
        <v>3429</v>
      </c>
      <c r="B1029" s="362">
        <f t="shared" ca="1" si="120"/>
        <v>0</v>
      </c>
      <c r="C1029" s="317">
        <f t="shared" ca="1" si="127"/>
        <v>0</v>
      </c>
      <c r="D1029" s="317">
        <f t="shared" ca="1" si="127"/>
        <v>0</v>
      </c>
      <c r="E1029" s="317"/>
      <c r="F1029" s="262" t="str">
        <f t="shared" si="121"/>
        <v>EandR1</v>
      </c>
      <c r="G1029" s="262" t="str">
        <f t="shared" si="122"/>
        <v>transahtarp</v>
      </c>
      <c r="H1029" s="262" t="str">
        <f t="shared" si="123"/>
        <v>exptotfin</v>
      </c>
      <c r="I1029" s="262" t="str">
        <f t="shared" si="124"/>
        <v>EandR1-</v>
      </c>
      <c r="J1029" s="262" t="str">
        <f t="shared" si="125"/>
        <v>transahtarp-exptotfin</v>
      </c>
      <c r="K1029" s="262" t="str">
        <f t="shared" si="126"/>
        <v>transahtarp-</v>
      </c>
    </row>
    <row r="1030" spans="1:11" x14ac:dyDescent="0.35">
      <c r="A1030" s="267" t="s">
        <v>3430</v>
      </c>
      <c r="B1030" s="362">
        <f t="shared" ca="1" si="120"/>
        <v>0</v>
      </c>
      <c r="C1030" s="317">
        <f t="shared" ca="1" si="127"/>
        <v>0</v>
      </c>
      <c r="D1030" s="317">
        <f t="shared" ca="1" si="127"/>
        <v>0</v>
      </c>
      <c r="E1030" s="317"/>
      <c r="F1030" s="262" t="str">
        <f t="shared" si="121"/>
        <v>EandR1</v>
      </c>
      <c r="G1030" s="262" t="str">
        <f t="shared" si="122"/>
        <v>transahthrbprs</v>
      </c>
      <c r="H1030" s="262" t="str">
        <f t="shared" si="123"/>
        <v>exptotfin</v>
      </c>
      <c r="I1030" s="262" t="str">
        <f t="shared" si="124"/>
        <v>EandR1-</v>
      </c>
      <c r="J1030" s="262" t="str">
        <f t="shared" si="125"/>
        <v>transahthrbprs-exptotfin</v>
      </c>
      <c r="K1030" s="262" t="str">
        <f t="shared" si="126"/>
        <v>transahthrbprs-</v>
      </c>
    </row>
    <row r="1031" spans="1:11" x14ac:dyDescent="0.35">
      <c r="A1031" s="267" t="s">
        <v>3431</v>
      </c>
      <c r="B1031" s="362">
        <f t="shared" ca="1" si="120"/>
        <v>0</v>
      </c>
      <c r="C1031" s="317">
        <f t="shared" ca="1" si="127"/>
        <v>0</v>
      </c>
      <c r="D1031" s="317">
        <f t="shared" ca="1" si="127"/>
        <v>0</v>
      </c>
      <c r="E1031" s="317"/>
      <c r="F1031" s="262" t="str">
        <f t="shared" si="121"/>
        <v>EandR1</v>
      </c>
      <c r="G1031" s="262" t="str">
        <f t="shared" si="122"/>
        <v>transahttll</v>
      </c>
      <c r="H1031" s="262" t="str">
        <f t="shared" si="123"/>
        <v>exptotfin</v>
      </c>
      <c r="I1031" s="262" t="str">
        <f t="shared" si="124"/>
        <v>EandR1-</v>
      </c>
      <c r="J1031" s="262" t="str">
        <f t="shared" si="125"/>
        <v>transahttll-exptotfin</v>
      </c>
      <c r="K1031" s="262" t="str">
        <f t="shared" si="126"/>
        <v>transahttll-</v>
      </c>
    </row>
    <row r="1032" spans="1:11" x14ac:dyDescent="0.35">
      <c r="A1032" s="267" t="s">
        <v>3432</v>
      </c>
      <c r="B1032" s="362">
        <f t="shared" ca="1" si="120"/>
        <v>0</v>
      </c>
      <c r="C1032" s="317"/>
      <c r="D1032" s="317"/>
      <c r="E1032" s="317"/>
      <c r="F1032" s="262" t="str">
        <f t="shared" si="121"/>
        <v>EandR1</v>
      </c>
      <c r="G1032" s="262" t="str">
        <f t="shared" si="122"/>
        <v>transtot</v>
      </c>
      <c r="H1032" s="262" t="str">
        <f t="shared" si="123"/>
        <v>exptotfin</v>
      </c>
      <c r="I1032" s="262" t="str">
        <f t="shared" si="124"/>
        <v>EandR1-</v>
      </c>
      <c r="J1032" s="262" t="str">
        <f t="shared" si="125"/>
        <v>transtot-exptotfin</v>
      </c>
      <c r="K1032" s="262" t="str">
        <f t="shared" si="126"/>
        <v>transtot-</v>
      </c>
    </row>
    <row r="1033" spans="1:11" x14ac:dyDescent="0.35">
      <c r="A1033" s="267" t="s">
        <v>3433</v>
      </c>
      <c r="B1033" s="362">
        <f t="shared" ca="1" si="120"/>
        <v>0</v>
      </c>
      <c r="C1033" s="317">
        <f t="shared" ca="1" si="127"/>
        <v>0</v>
      </c>
      <c r="D1033" s="317">
        <f t="shared" ca="1" si="127"/>
        <v>0</v>
      </c>
      <c r="E1033" s="317"/>
      <c r="F1033" s="262" t="str">
        <f t="shared" si="121"/>
        <v>EandR1</v>
      </c>
      <c r="G1033" s="262" t="str">
        <f t="shared" si="122"/>
        <v>sctot</v>
      </c>
      <c r="H1033" s="262" t="str">
        <f t="shared" si="123"/>
        <v>exptotfin</v>
      </c>
      <c r="I1033" s="262" t="str">
        <f t="shared" si="124"/>
        <v>EandR1-</v>
      </c>
      <c r="J1033" s="262" t="str">
        <f t="shared" si="125"/>
        <v>sctot-exptotfin</v>
      </c>
      <c r="K1033" s="262" t="str">
        <f t="shared" si="126"/>
        <v>sctot-</v>
      </c>
    </row>
    <row r="1034" spans="1:11" x14ac:dyDescent="0.35">
      <c r="A1034" s="267" t="s">
        <v>3434</v>
      </c>
      <c r="B1034" s="362">
        <f t="shared" ca="1" si="120"/>
        <v>0</v>
      </c>
      <c r="C1034" s="317">
        <f t="shared" ca="1" si="127"/>
        <v>0</v>
      </c>
      <c r="D1034" s="317">
        <f t="shared" ca="1" si="127"/>
        <v>0</v>
      </c>
      <c r="E1034" s="317"/>
      <c r="F1034" s="262" t="str">
        <f t="shared" si="121"/>
        <v>EandR1</v>
      </c>
      <c r="G1034" s="262" t="str">
        <f t="shared" si="122"/>
        <v>phtot</v>
      </c>
      <c r="H1034" s="262" t="str">
        <f t="shared" si="123"/>
        <v>exptotfin</v>
      </c>
      <c r="I1034" s="262" t="str">
        <f t="shared" si="124"/>
        <v>EandR1-</v>
      </c>
      <c r="J1034" s="262" t="str">
        <f t="shared" si="125"/>
        <v>phtot-exptotfin</v>
      </c>
      <c r="K1034" s="262" t="str">
        <f t="shared" si="126"/>
        <v>phtot-</v>
      </c>
    </row>
    <row r="1035" spans="1:11" x14ac:dyDescent="0.35">
      <c r="A1035" s="267" t="s">
        <v>3435</v>
      </c>
      <c r="B1035" s="362">
        <f t="shared" ca="1" si="120"/>
        <v>0</v>
      </c>
      <c r="C1035" s="317"/>
      <c r="D1035" s="317"/>
      <c r="E1035" s="317"/>
      <c r="F1035" s="262" t="str">
        <f t="shared" si="121"/>
        <v>EandR1</v>
      </c>
      <c r="G1035" s="262" t="str">
        <f t="shared" si="122"/>
        <v>houshratot</v>
      </c>
      <c r="H1035" s="262" t="str">
        <f t="shared" si="123"/>
        <v>exptotfin</v>
      </c>
      <c r="I1035" s="262" t="str">
        <f t="shared" si="124"/>
        <v>EandR1-</v>
      </c>
      <c r="J1035" s="262" t="str">
        <f t="shared" si="125"/>
        <v>houshratot-exptotfin</v>
      </c>
      <c r="K1035" s="262" t="str">
        <f t="shared" si="126"/>
        <v>houshratot-</v>
      </c>
    </row>
    <row r="1036" spans="1:11" x14ac:dyDescent="0.35">
      <c r="A1036" s="267" t="s">
        <v>3436</v>
      </c>
      <c r="B1036" s="362">
        <f t="shared" ca="1" si="120"/>
        <v>0</v>
      </c>
      <c r="C1036" s="317"/>
      <c r="D1036" s="317"/>
      <c r="E1036" s="317"/>
      <c r="F1036" s="262" t="str">
        <f t="shared" si="121"/>
        <v>EandR1</v>
      </c>
      <c r="G1036" s="262" t="str">
        <f t="shared" si="122"/>
        <v>housgfcftot</v>
      </c>
      <c r="H1036" s="262" t="str">
        <f t="shared" si="123"/>
        <v>exptotfin</v>
      </c>
      <c r="I1036" s="262" t="str">
        <f t="shared" si="124"/>
        <v>EandR1-</v>
      </c>
      <c r="J1036" s="262" t="str">
        <f t="shared" si="125"/>
        <v>housgfcftot-exptotfin</v>
      </c>
      <c r="K1036" s="262" t="str">
        <f t="shared" si="126"/>
        <v>housgfcftot-</v>
      </c>
    </row>
    <row r="1037" spans="1:11" x14ac:dyDescent="0.35">
      <c r="A1037" s="267" t="s">
        <v>3437</v>
      </c>
      <c r="B1037" s="362">
        <f t="shared" ca="1" si="120"/>
        <v>0</v>
      </c>
      <c r="C1037" s="317">
        <f t="shared" ca="1" si="127"/>
        <v>0</v>
      </c>
      <c r="D1037" s="317">
        <f t="shared" ca="1" si="127"/>
        <v>0</v>
      </c>
      <c r="E1037" s="317"/>
      <c r="F1037" s="262" t="str">
        <f t="shared" si="121"/>
        <v>EandR1</v>
      </c>
      <c r="G1037" s="262" t="str">
        <f t="shared" si="122"/>
        <v>houstot</v>
      </c>
      <c r="H1037" s="262" t="str">
        <f t="shared" si="123"/>
        <v>exptotfin</v>
      </c>
      <c r="I1037" s="262" t="str">
        <f t="shared" si="124"/>
        <v>EandR1-</v>
      </c>
      <c r="J1037" s="262" t="str">
        <f t="shared" si="125"/>
        <v>houstot-exptotfin</v>
      </c>
      <c r="K1037" s="262" t="str">
        <f t="shared" si="126"/>
        <v>houstot-</v>
      </c>
    </row>
    <row r="1038" spans="1:11" x14ac:dyDescent="0.35">
      <c r="A1038" s="267" t="s">
        <v>3438</v>
      </c>
      <c r="B1038" s="362">
        <f t="shared" ca="1" si="120"/>
        <v>0</v>
      </c>
      <c r="C1038" s="317">
        <f t="shared" ca="1" si="127"/>
        <v>0</v>
      </c>
      <c r="D1038" s="317">
        <f t="shared" ca="1" si="127"/>
        <v>0</v>
      </c>
      <c r="E1038" s="317"/>
      <c r="F1038" s="262" t="str">
        <f t="shared" si="121"/>
        <v>EandR1</v>
      </c>
      <c r="G1038" s="262" t="str">
        <f t="shared" si="122"/>
        <v>culhrt</v>
      </c>
      <c r="H1038" s="262" t="str">
        <f t="shared" si="123"/>
        <v>exptotfin</v>
      </c>
      <c r="I1038" s="262" t="str">
        <f t="shared" si="124"/>
        <v>EandR1-</v>
      </c>
      <c r="J1038" s="262" t="str">
        <f t="shared" si="125"/>
        <v>culhrt-exptotfin</v>
      </c>
      <c r="K1038" s="262" t="str">
        <f t="shared" si="126"/>
        <v>culhrt-</v>
      </c>
    </row>
    <row r="1039" spans="1:11" x14ac:dyDescent="0.35">
      <c r="A1039" s="267" t="s">
        <v>3439</v>
      </c>
      <c r="B1039" s="362">
        <f t="shared" ca="1" si="120"/>
        <v>0</v>
      </c>
      <c r="C1039" s="317">
        <f t="shared" ca="1" si="127"/>
        <v>0</v>
      </c>
      <c r="D1039" s="317">
        <f t="shared" ca="1" si="127"/>
        <v>0</v>
      </c>
      <c r="E1039" s="317"/>
      <c r="F1039" s="262" t="str">
        <f t="shared" si="121"/>
        <v>EandR1</v>
      </c>
      <c r="G1039" s="262" t="str">
        <f t="shared" si="122"/>
        <v>culspr</v>
      </c>
      <c r="H1039" s="262" t="str">
        <f t="shared" si="123"/>
        <v>exptotfin</v>
      </c>
      <c r="I1039" s="262" t="str">
        <f t="shared" si="124"/>
        <v>EandR1-</v>
      </c>
      <c r="J1039" s="262" t="str">
        <f t="shared" si="125"/>
        <v>culspr-exptotfin</v>
      </c>
      <c r="K1039" s="262" t="str">
        <f t="shared" si="126"/>
        <v>culspr-</v>
      </c>
    </row>
    <row r="1040" spans="1:11" x14ac:dyDescent="0.35">
      <c r="A1040" s="267" t="s">
        <v>3440</v>
      </c>
      <c r="B1040" s="362">
        <f t="shared" ca="1" si="120"/>
        <v>0</v>
      </c>
      <c r="C1040" s="317">
        <f t="shared" ca="1" si="127"/>
        <v>0</v>
      </c>
      <c r="D1040" s="317">
        <f t="shared" ca="1" si="127"/>
        <v>0</v>
      </c>
      <c r="E1040" s="317"/>
      <c r="F1040" s="262" t="str">
        <f t="shared" si="121"/>
        <v>EandR1</v>
      </c>
      <c r="G1040" s="262" t="str">
        <f t="shared" si="122"/>
        <v>culopn</v>
      </c>
      <c r="H1040" s="262" t="str">
        <f t="shared" si="123"/>
        <v>exptotfin</v>
      </c>
      <c r="I1040" s="262" t="str">
        <f t="shared" si="124"/>
        <v>EandR1-</v>
      </c>
      <c r="J1040" s="262" t="str">
        <f t="shared" si="125"/>
        <v>culopn-exptotfin</v>
      </c>
      <c r="K1040" s="262" t="str">
        <f t="shared" si="126"/>
        <v>culopn-</v>
      </c>
    </row>
    <row r="1041" spans="1:11" x14ac:dyDescent="0.35">
      <c r="A1041" s="267" t="s">
        <v>3441</v>
      </c>
      <c r="B1041" s="362">
        <f t="shared" ca="1" si="120"/>
        <v>0</v>
      </c>
      <c r="C1041" s="317">
        <f t="shared" ca="1" si="127"/>
        <v>0</v>
      </c>
      <c r="D1041" s="317">
        <f t="shared" ca="1" si="127"/>
        <v>0</v>
      </c>
      <c r="E1041" s="317"/>
      <c r="F1041" s="262" t="str">
        <f t="shared" si="121"/>
        <v>EandR1</v>
      </c>
      <c r="G1041" s="262" t="str">
        <f t="shared" si="122"/>
        <v>cultrs</v>
      </c>
      <c r="H1041" s="262" t="str">
        <f t="shared" si="123"/>
        <v>exptotfin</v>
      </c>
      <c r="I1041" s="262" t="str">
        <f t="shared" si="124"/>
        <v>EandR1-</v>
      </c>
      <c r="J1041" s="262" t="str">
        <f t="shared" si="125"/>
        <v>cultrs-exptotfin</v>
      </c>
      <c r="K1041" s="262" t="str">
        <f t="shared" si="126"/>
        <v>cultrs-</v>
      </c>
    </row>
    <row r="1042" spans="1:11" x14ac:dyDescent="0.35">
      <c r="A1042" s="267" t="s">
        <v>3442</v>
      </c>
      <c r="B1042" s="362">
        <f t="shared" ca="1" si="120"/>
        <v>0</v>
      </c>
      <c r="C1042" s="317">
        <f t="shared" ca="1" si="127"/>
        <v>0</v>
      </c>
      <c r="D1042" s="317">
        <f t="shared" ca="1" si="127"/>
        <v>0</v>
      </c>
      <c r="E1042" s="317"/>
      <c r="F1042" s="262" t="str">
        <f t="shared" si="121"/>
        <v>EandR1</v>
      </c>
      <c r="G1042" s="262" t="str">
        <f t="shared" si="122"/>
        <v>cullib</v>
      </c>
      <c r="H1042" s="262" t="str">
        <f t="shared" si="123"/>
        <v>exptotfin</v>
      </c>
      <c r="I1042" s="262" t="str">
        <f t="shared" si="124"/>
        <v>EandR1-</v>
      </c>
      <c r="J1042" s="262" t="str">
        <f t="shared" si="125"/>
        <v>cullib-exptotfin</v>
      </c>
      <c r="K1042" s="262" t="str">
        <f t="shared" si="126"/>
        <v>cullib-</v>
      </c>
    </row>
    <row r="1043" spans="1:11" x14ac:dyDescent="0.35">
      <c r="A1043" s="267" t="s">
        <v>3443</v>
      </c>
      <c r="B1043" s="362">
        <f t="shared" ca="1" si="120"/>
        <v>0</v>
      </c>
      <c r="C1043" s="317"/>
      <c r="D1043" s="317"/>
      <c r="E1043" s="317"/>
      <c r="F1043" s="262" t="str">
        <f t="shared" si="121"/>
        <v>EandR1</v>
      </c>
      <c r="G1043" s="262" t="str">
        <f t="shared" si="122"/>
        <v>cultot</v>
      </c>
      <c r="H1043" s="262" t="str">
        <f t="shared" si="123"/>
        <v>exptotfin</v>
      </c>
      <c r="I1043" s="262" t="str">
        <f t="shared" si="124"/>
        <v>EandR1-</v>
      </c>
      <c r="J1043" s="262" t="str">
        <f t="shared" si="125"/>
        <v>cultot-exptotfin</v>
      </c>
      <c r="K1043" s="262" t="str">
        <f t="shared" si="126"/>
        <v>cultot-</v>
      </c>
    </row>
    <row r="1044" spans="1:11" x14ac:dyDescent="0.35">
      <c r="A1044" s="267" t="s">
        <v>3444</v>
      </c>
      <c r="B1044" s="362">
        <f t="shared" ca="1" si="120"/>
        <v>0</v>
      </c>
      <c r="C1044" s="317">
        <f t="shared" ca="1" si="127"/>
        <v>0</v>
      </c>
      <c r="D1044" s="317">
        <f t="shared" ca="1" si="127"/>
        <v>0</v>
      </c>
      <c r="E1044" s="317"/>
      <c r="F1044" s="262" t="str">
        <f t="shared" si="121"/>
        <v>EandR1</v>
      </c>
      <c r="G1044" s="262" t="str">
        <f t="shared" si="122"/>
        <v>envcmt</v>
      </c>
      <c r="H1044" s="262" t="str">
        <f t="shared" si="123"/>
        <v>exptotfin</v>
      </c>
      <c r="I1044" s="262" t="str">
        <f t="shared" si="124"/>
        <v>EandR1-</v>
      </c>
      <c r="J1044" s="262" t="str">
        <f t="shared" si="125"/>
        <v>envcmt-exptotfin</v>
      </c>
      <c r="K1044" s="262" t="str">
        <f t="shared" si="126"/>
        <v>envcmt-</v>
      </c>
    </row>
    <row r="1045" spans="1:11" x14ac:dyDescent="0.35">
      <c r="A1045" s="267" t="s">
        <v>3445</v>
      </c>
      <c r="B1045" s="362">
        <f t="shared" ca="1" si="120"/>
        <v>0</v>
      </c>
      <c r="C1045" s="317">
        <f t="shared" ca="1" si="127"/>
        <v>0</v>
      </c>
      <c r="D1045" s="317">
        <f t="shared" ca="1" si="127"/>
        <v>0</v>
      </c>
      <c r="E1045" s="317"/>
      <c r="F1045" s="262" t="str">
        <f t="shared" si="121"/>
        <v>EandR1</v>
      </c>
      <c r="G1045" s="262" t="str">
        <f t="shared" si="122"/>
        <v>envcst</v>
      </c>
      <c r="H1045" s="262" t="str">
        <f t="shared" si="123"/>
        <v>exptotfin</v>
      </c>
      <c r="I1045" s="262" t="str">
        <f t="shared" si="124"/>
        <v>EandR1-</v>
      </c>
      <c r="J1045" s="262" t="str">
        <f t="shared" si="125"/>
        <v>envcst-exptotfin</v>
      </c>
      <c r="K1045" s="262" t="str">
        <f t="shared" si="126"/>
        <v>envcst-</v>
      </c>
    </row>
    <row r="1046" spans="1:11" x14ac:dyDescent="0.35">
      <c r="A1046" s="267" t="s">
        <v>3446</v>
      </c>
      <c r="B1046" s="362">
        <f t="shared" ca="1" si="120"/>
        <v>0</v>
      </c>
      <c r="C1046" s="317">
        <f t="shared" ca="1" si="127"/>
        <v>0</v>
      </c>
      <c r="D1046" s="317">
        <f t="shared" ca="1" si="127"/>
        <v>0</v>
      </c>
      <c r="E1046" s="317"/>
      <c r="F1046" s="262" t="str">
        <f t="shared" si="121"/>
        <v>EandR1</v>
      </c>
      <c r="G1046" s="262" t="str">
        <f t="shared" si="122"/>
        <v>envcmm</v>
      </c>
      <c r="H1046" s="262" t="str">
        <f t="shared" si="123"/>
        <v>exptotfin</v>
      </c>
      <c r="I1046" s="262" t="str">
        <f t="shared" si="124"/>
        <v>EandR1-</v>
      </c>
      <c r="J1046" s="262" t="str">
        <f t="shared" si="125"/>
        <v>envcmm-exptotfin</v>
      </c>
      <c r="K1046" s="262" t="str">
        <f t="shared" si="126"/>
        <v>envcmm-</v>
      </c>
    </row>
    <row r="1047" spans="1:11" x14ac:dyDescent="0.35">
      <c r="A1047" s="267" t="s">
        <v>3447</v>
      </c>
      <c r="B1047" s="362">
        <f t="shared" ca="1" si="120"/>
        <v>0</v>
      </c>
      <c r="C1047" s="317">
        <f t="shared" ca="1" si="127"/>
        <v>0</v>
      </c>
      <c r="D1047" s="317">
        <f t="shared" ca="1" si="127"/>
        <v>0</v>
      </c>
      <c r="E1047" s="317"/>
      <c r="F1047" s="262" t="str">
        <f t="shared" si="121"/>
        <v>EandR1</v>
      </c>
      <c r="G1047" s="262" t="str">
        <f t="shared" si="122"/>
        <v>envflddrn</v>
      </c>
      <c r="H1047" s="262" t="str">
        <f t="shared" si="123"/>
        <v>exptotfin</v>
      </c>
      <c r="I1047" s="262" t="str">
        <f t="shared" si="124"/>
        <v>EandR1-</v>
      </c>
      <c r="J1047" s="262" t="str">
        <f t="shared" si="125"/>
        <v>envflddrn-exptotfin</v>
      </c>
      <c r="K1047" s="262" t="str">
        <f t="shared" si="126"/>
        <v>envflddrn-</v>
      </c>
    </row>
    <row r="1048" spans="1:11" x14ac:dyDescent="0.35">
      <c r="A1048" s="267" t="s">
        <v>3448</v>
      </c>
      <c r="B1048" s="362">
        <f t="shared" ca="1" si="120"/>
        <v>0</v>
      </c>
      <c r="C1048" s="317">
        <f t="shared" ca="1" si="127"/>
        <v>0</v>
      </c>
      <c r="D1048" s="317">
        <f t="shared" ca="1" si="127"/>
        <v>0</v>
      </c>
      <c r="E1048" s="317"/>
      <c r="F1048" s="262" t="str">
        <f t="shared" si="121"/>
        <v>EandR1</v>
      </c>
      <c r="G1048" s="262" t="str">
        <f t="shared" si="122"/>
        <v>envagr</v>
      </c>
      <c r="H1048" s="262" t="str">
        <f t="shared" si="123"/>
        <v>exptotfin</v>
      </c>
      <c r="I1048" s="262" t="str">
        <f t="shared" si="124"/>
        <v>EandR1-</v>
      </c>
      <c r="J1048" s="262" t="str">
        <f t="shared" si="125"/>
        <v>envagr-exptotfin</v>
      </c>
      <c r="K1048" s="262" t="str">
        <f t="shared" si="126"/>
        <v>envagr-</v>
      </c>
    </row>
    <row r="1049" spans="1:11" x14ac:dyDescent="0.35">
      <c r="A1049" s="267" t="s">
        <v>3449</v>
      </c>
      <c r="B1049" s="362">
        <f t="shared" ca="1" si="120"/>
        <v>0</v>
      </c>
      <c r="C1049" s="317">
        <f t="shared" ca="1" si="127"/>
        <v>0</v>
      </c>
      <c r="D1049" s="317">
        <f t="shared" ca="1" si="127"/>
        <v>0</v>
      </c>
      <c r="E1049" s="317"/>
      <c r="F1049" s="262" t="str">
        <f t="shared" si="121"/>
        <v>EandR1</v>
      </c>
      <c r="G1049" s="262" t="str">
        <f t="shared" si="122"/>
        <v>envrglenv</v>
      </c>
      <c r="H1049" s="262" t="str">
        <f t="shared" si="123"/>
        <v>exptotfin</v>
      </c>
      <c r="I1049" s="262" t="str">
        <f t="shared" si="124"/>
        <v>EandR1-</v>
      </c>
      <c r="J1049" s="262" t="str">
        <f t="shared" si="125"/>
        <v>envrglenv-exptotfin</v>
      </c>
      <c r="K1049" s="262" t="str">
        <f t="shared" si="126"/>
        <v>envrglenv-</v>
      </c>
    </row>
    <row r="1050" spans="1:11" x14ac:dyDescent="0.35">
      <c r="A1050" s="267" t="s">
        <v>3450</v>
      </c>
      <c r="B1050" s="362">
        <f t="shared" ca="1" si="120"/>
        <v>0</v>
      </c>
      <c r="C1050" s="317">
        <f t="shared" ca="1" si="127"/>
        <v>0</v>
      </c>
      <c r="D1050" s="317">
        <f t="shared" ca="1" si="127"/>
        <v>0</v>
      </c>
      <c r="E1050" s="317"/>
      <c r="F1050" s="262" t="str">
        <f t="shared" si="121"/>
        <v>EandR1</v>
      </c>
      <c r="G1050" s="262" t="str">
        <f t="shared" si="122"/>
        <v>envrgltrd</v>
      </c>
      <c r="H1050" s="262" t="str">
        <f t="shared" si="123"/>
        <v>exptotfin</v>
      </c>
      <c r="I1050" s="262" t="str">
        <f t="shared" si="124"/>
        <v>EandR1-</v>
      </c>
      <c r="J1050" s="262" t="str">
        <f t="shared" si="125"/>
        <v>envrgltrd-exptotfin</v>
      </c>
      <c r="K1050" s="262" t="str">
        <f t="shared" si="126"/>
        <v>envrgltrd-</v>
      </c>
    </row>
    <row r="1051" spans="1:11" x14ac:dyDescent="0.35">
      <c r="A1051" s="267" t="s">
        <v>3451</v>
      </c>
      <c r="B1051" s="362">
        <f t="shared" ca="1" si="120"/>
        <v>0</v>
      </c>
      <c r="C1051" s="317">
        <f t="shared" ca="1" si="127"/>
        <v>0</v>
      </c>
      <c r="D1051" s="317">
        <f t="shared" ca="1" si="127"/>
        <v>0</v>
      </c>
      <c r="E1051" s="317"/>
      <c r="F1051" s="262" t="str">
        <f t="shared" si="121"/>
        <v>EandR1</v>
      </c>
      <c r="G1051" s="262" t="str">
        <f t="shared" si="122"/>
        <v>envstr</v>
      </c>
      <c r="H1051" s="262" t="str">
        <f t="shared" si="123"/>
        <v>exptotfin</v>
      </c>
      <c r="I1051" s="262" t="str">
        <f t="shared" si="124"/>
        <v>EandR1-</v>
      </c>
      <c r="J1051" s="262" t="str">
        <f t="shared" si="125"/>
        <v>envstr-exptotfin</v>
      </c>
      <c r="K1051" s="262" t="str">
        <f t="shared" si="126"/>
        <v>envstr-</v>
      </c>
    </row>
    <row r="1052" spans="1:11" x14ac:dyDescent="0.35">
      <c r="A1052" s="267" t="s">
        <v>3452</v>
      </c>
      <c r="B1052" s="362">
        <f t="shared" ca="1" si="120"/>
        <v>0</v>
      </c>
      <c r="C1052" s="317">
        <f t="shared" ca="1" si="127"/>
        <v>0</v>
      </c>
      <c r="D1052" s="317">
        <f t="shared" ca="1" si="127"/>
        <v>0</v>
      </c>
      <c r="E1052" s="317"/>
      <c r="F1052" s="262" t="str">
        <f t="shared" si="121"/>
        <v>EandR1</v>
      </c>
      <c r="G1052" s="262" t="str">
        <f t="shared" si="122"/>
        <v>envcll</v>
      </c>
      <c r="H1052" s="262" t="str">
        <f t="shared" si="123"/>
        <v>exptotfin</v>
      </c>
      <c r="I1052" s="262" t="str">
        <f t="shared" si="124"/>
        <v>EandR1-</v>
      </c>
      <c r="J1052" s="262" t="str">
        <f t="shared" si="125"/>
        <v>envcll-exptotfin</v>
      </c>
      <c r="K1052" s="262" t="str">
        <f t="shared" si="126"/>
        <v>envcll-</v>
      </c>
    </row>
    <row r="1053" spans="1:11" x14ac:dyDescent="0.35">
      <c r="A1053" s="267" t="s">
        <v>3453</v>
      </c>
      <c r="B1053" s="362">
        <f t="shared" ca="1" si="120"/>
        <v>0</v>
      </c>
      <c r="C1053" s="317">
        <f t="shared" ca="1" si="127"/>
        <v>0</v>
      </c>
      <c r="D1053" s="317">
        <f t="shared" ca="1" si="127"/>
        <v>0</v>
      </c>
      <c r="E1053" s="317"/>
      <c r="F1053" s="262" t="str">
        <f t="shared" si="121"/>
        <v>EandR1</v>
      </c>
      <c r="G1053" s="262" t="str">
        <f t="shared" si="122"/>
        <v>envdsp</v>
      </c>
      <c r="H1053" s="262" t="str">
        <f t="shared" si="123"/>
        <v>exptotfin</v>
      </c>
      <c r="I1053" s="262" t="str">
        <f t="shared" si="124"/>
        <v>EandR1-</v>
      </c>
      <c r="J1053" s="262" t="str">
        <f t="shared" si="125"/>
        <v>envdsp-exptotfin</v>
      </c>
      <c r="K1053" s="262" t="str">
        <f t="shared" si="126"/>
        <v>envdsp-</v>
      </c>
    </row>
    <row r="1054" spans="1:11" x14ac:dyDescent="0.35">
      <c r="A1054" s="267" t="s">
        <v>3454</v>
      </c>
      <c r="B1054" s="362">
        <f t="shared" ca="1" si="120"/>
        <v>0</v>
      </c>
      <c r="C1054" s="317">
        <f t="shared" ca="1" si="127"/>
        <v>0</v>
      </c>
      <c r="D1054" s="317">
        <f t="shared" ca="1" si="127"/>
        <v>0</v>
      </c>
      <c r="E1054" s="317"/>
      <c r="F1054" s="262" t="str">
        <f t="shared" si="121"/>
        <v>EandR1</v>
      </c>
      <c r="G1054" s="262" t="str">
        <f t="shared" si="122"/>
        <v>envtrd</v>
      </c>
      <c r="H1054" s="262" t="str">
        <f t="shared" si="123"/>
        <v>exptotfin</v>
      </c>
      <c r="I1054" s="262" t="str">
        <f t="shared" si="124"/>
        <v>EandR1-</v>
      </c>
      <c r="J1054" s="262" t="str">
        <f t="shared" si="125"/>
        <v>envtrd-exptotfin</v>
      </c>
      <c r="K1054" s="262" t="str">
        <f t="shared" si="126"/>
        <v>envtrd-</v>
      </c>
    </row>
    <row r="1055" spans="1:11" x14ac:dyDescent="0.35">
      <c r="A1055" s="267" t="s">
        <v>3455</v>
      </c>
      <c r="B1055" s="362">
        <f t="shared" ca="1" si="120"/>
        <v>0</v>
      </c>
      <c r="C1055" s="317">
        <f t="shared" ca="1" si="127"/>
        <v>0</v>
      </c>
      <c r="D1055" s="317">
        <f t="shared" ca="1" si="127"/>
        <v>0</v>
      </c>
      <c r="E1055" s="317"/>
      <c r="F1055" s="262" t="str">
        <f t="shared" si="121"/>
        <v>EandR1</v>
      </c>
      <c r="G1055" s="262" t="str">
        <f t="shared" si="122"/>
        <v>envrcy</v>
      </c>
      <c r="H1055" s="262" t="str">
        <f t="shared" si="123"/>
        <v>exptotfin</v>
      </c>
      <c r="I1055" s="262" t="str">
        <f t="shared" si="124"/>
        <v>EandR1-</v>
      </c>
      <c r="J1055" s="262" t="str">
        <f t="shared" si="125"/>
        <v>envrcy-exptotfin</v>
      </c>
      <c r="K1055" s="262" t="str">
        <f t="shared" si="126"/>
        <v>envrcy-</v>
      </c>
    </row>
    <row r="1056" spans="1:11" x14ac:dyDescent="0.35">
      <c r="A1056" s="267" t="s">
        <v>3456</v>
      </c>
      <c r="B1056" s="362">
        <f t="shared" ca="1" si="120"/>
        <v>0</v>
      </c>
      <c r="C1056" s="317">
        <f t="shared" ca="1" si="127"/>
        <v>0</v>
      </c>
      <c r="D1056" s="317">
        <f t="shared" ca="1" si="127"/>
        <v>0</v>
      </c>
      <c r="E1056" s="317"/>
      <c r="F1056" s="262" t="str">
        <f t="shared" si="121"/>
        <v>EandR1</v>
      </c>
      <c r="G1056" s="262" t="str">
        <f t="shared" si="122"/>
        <v>envmin</v>
      </c>
      <c r="H1056" s="262" t="str">
        <f t="shared" si="123"/>
        <v>exptotfin</v>
      </c>
      <c r="I1056" s="262" t="str">
        <f t="shared" si="124"/>
        <v>EandR1-</v>
      </c>
      <c r="J1056" s="262" t="str">
        <f t="shared" si="125"/>
        <v>envmin-exptotfin</v>
      </c>
      <c r="K1056" s="262" t="str">
        <f t="shared" si="126"/>
        <v>envmin-</v>
      </c>
    </row>
    <row r="1057" spans="1:11" x14ac:dyDescent="0.35">
      <c r="A1057" s="267" t="s">
        <v>3457</v>
      </c>
      <c r="B1057" s="362">
        <f t="shared" ca="1" si="120"/>
        <v>0</v>
      </c>
      <c r="C1057" s="317">
        <f t="shared" ca="1" si="127"/>
        <v>0</v>
      </c>
      <c r="D1057" s="317">
        <f t="shared" ca="1" si="127"/>
        <v>0</v>
      </c>
      <c r="E1057" s="317"/>
      <c r="F1057" s="262" t="str">
        <f t="shared" si="121"/>
        <v>EandR1</v>
      </c>
      <c r="G1057" s="262" t="str">
        <f t="shared" si="122"/>
        <v>envclm</v>
      </c>
      <c r="H1057" s="262" t="str">
        <f t="shared" si="123"/>
        <v>exptotfin</v>
      </c>
      <c r="I1057" s="262" t="str">
        <f t="shared" si="124"/>
        <v>EandR1-</v>
      </c>
      <c r="J1057" s="262" t="str">
        <f t="shared" si="125"/>
        <v>envclm-exptotfin</v>
      </c>
      <c r="K1057" s="262" t="str">
        <f t="shared" si="126"/>
        <v>envclm-</v>
      </c>
    </row>
    <row r="1058" spans="1:11" x14ac:dyDescent="0.35">
      <c r="A1058" s="267" t="s">
        <v>3458</v>
      </c>
      <c r="B1058" s="362">
        <f t="shared" ca="1" si="120"/>
        <v>0</v>
      </c>
      <c r="C1058" s="317"/>
      <c r="D1058" s="317"/>
      <c r="E1058" s="317"/>
      <c r="F1058" s="262" t="str">
        <f t="shared" si="121"/>
        <v>EandR1</v>
      </c>
      <c r="G1058" s="262" t="str">
        <f t="shared" si="122"/>
        <v>envtot</v>
      </c>
      <c r="H1058" s="262" t="str">
        <f t="shared" si="123"/>
        <v>exptotfin</v>
      </c>
      <c r="I1058" s="262" t="str">
        <f t="shared" si="124"/>
        <v>EandR1-</v>
      </c>
      <c r="J1058" s="262" t="str">
        <f t="shared" si="125"/>
        <v>envtot-exptotfin</v>
      </c>
      <c r="K1058" s="262" t="str">
        <f t="shared" si="126"/>
        <v>envtot-</v>
      </c>
    </row>
    <row r="1059" spans="1:11" x14ac:dyDescent="0.35">
      <c r="A1059" s="267" t="s">
        <v>3459</v>
      </c>
      <c r="B1059" s="362">
        <f t="shared" ca="1" si="120"/>
        <v>0</v>
      </c>
      <c r="C1059" s="317">
        <f t="shared" ca="1" si="127"/>
        <v>0</v>
      </c>
      <c r="D1059" s="317">
        <f t="shared" ca="1" si="127"/>
        <v>0</v>
      </c>
      <c r="E1059" s="317"/>
      <c r="F1059" s="262" t="str">
        <f t="shared" si="121"/>
        <v>EandR1</v>
      </c>
      <c r="G1059" s="262" t="str">
        <f t="shared" si="122"/>
        <v>plantot</v>
      </c>
      <c r="H1059" s="262" t="str">
        <f t="shared" si="123"/>
        <v>exptotfin</v>
      </c>
      <c r="I1059" s="262" t="str">
        <f t="shared" si="124"/>
        <v>EandR1-</v>
      </c>
      <c r="J1059" s="262" t="str">
        <f t="shared" si="125"/>
        <v>plantot-exptotfin</v>
      </c>
      <c r="K1059" s="262" t="str">
        <f t="shared" si="126"/>
        <v>plantot-</v>
      </c>
    </row>
    <row r="1060" spans="1:11" x14ac:dyDescent="0.35">
      <c r="A1060" s="267" t="s">
        <v>3460</v>
      </c>
      <c r="B1060" s="362">
        <f t="shared" ca="1" si="120"/>
        <v>0</v>
      </c>
      <c r="C1060" s="317">
        <f t="shared" ca="1" si="127"/>
        <v>0</v>
      </c>
      <c r="D1060" s="317">
        <f t="shared" ca="1" si="127"/>
        <v>0</v>
      </c>
      <c r="E1060" s="317"/>
      <c r="F1060" s="262" t="str">
        <f t="shared" si="121"/>
        <v>EandR1</v>
      </c>
      <c r="G1060" s="262" t="str">
        <f t="shared" si="122"/>
        <v>digtot</v>
      </c>
      <c r="H1060" s="262" t="str">
        <f t="shared" si="123"/>
        <v>exptotfin</v>
      </c>
      <c r="I1060" s="262" t="str">
        <f t="shared" si="124"/>
        <v>EandR1-</v>
      </c>
      <c r="J1060" s="262" t="str">
        <f t="shared" si="125"/>
        <v>digtot-exptotfin</v>
      </c>
      <c r="K1060" s="262" t="str">
        <f t="shared" si="126"/>
        <v>digtot-</v>
      </c>
    </row>
    <row r="1061" spans="1:11" x14ac:dyDescent="0.35">
      <c r="A1061" s="267" t="s">
        <v>3461</v>
      </c>
      <c r="B1061" s="362">
        <f t="shared" ca="1" si="120"/>
        <v>0</v>
      </c>
      <c r="C1061" s="317">
        <f t="shared" ca="1" si="127"/>
        <v>0</v>
      </c>
      <c r="D1061" s="317">
        <f t="shared" ca="1" si="127"/>
        <v>0</v>
      </c>
      <c r="E1061" s="317"/>
      <c r="F1061" s="262" t="str">
        <f t="shared" si="121"/>
        <v>EandR1</v>
      </c>
      <c r="G1061" s="262" t="str">
        <f t="shared" si="122"/>
        <v>poltot</v>
      </c>
      <c r="H1061" s="262" t="str">
        <f t="shared" si="123"/>
        <v>exptotfin</v>
      </c>
      <c r="I1061" s="262" t="str">
        <f t="shared" si="124"/>
        <v>EandR1-</v>
      </c>
      <c r="J1061" s="262" t="str">
        <f t="shared" si="125"/>
        <v>poltot-exptotfin</v>
      </c>
      <c r="K1061" s="262" t="str">
        <f t="shared" si="126"/>
        <v>poltot-</v>
      </c>
    </row>
    <row r="1062" spans="1:11" x14ac:dyDescent="0.35">
      <c r="A1062" s="267" t="s">
        <v>3462</v>
      </c>
      <c r="B1062" s="362">
        <f t="shared" ca="1" si="120"/>
        <v>0</v>
      </c>
      <c r="C1062" s="317">
        <f t="shared" ca="1" si="127"/>
        <v>0</v>
      </c>
      <c r="D1062" s="317">
        <f t="shared" ca="1" si="127"/>
        <v>0</v>
      </c>
      <c r="E1062" s="317"/>
      <c r="F1062" s="262" t="str">
        <f t="shared" si="121"/>
        <v>EandR1</v>
      </c>
      <c r="G1062" s="262" t="str">
        <f t="shared" si="122"/>
        <v>frstot</v>
      </c>
      <c r="H1062" s="262" t="str">
        <f t="shared" si="123"/>
        <v>exptotfin</v>
      </c>
      <c r="I1062" s="262" t="str">
        <f t="shared" si="124"/>
        <v>EandR1-</v>
      </c>
      <c r="J1062" s="262" t="str">
        <f t="shared" si="125"/>
        <v>frstot-exptotfin</v>
      </c>
      <c r="K1062" s="262" t="str">
        <f t="shared" si="126"/>
        <v>frstot-</v>
      </c>
    </row>
    <row r="1063" spans="1:11" x14ac:dyDescent="0.35">
      <c r="A1063" s="267" t="s">
        <v>3463</v>
      </c>
      <c r="B1063" s="362">
        <f t="shared" ca="1" si="120"/>
        <v>0</v>
      </c>
      <c r="C1063" s="317">
        <f t="shared" ca="1" si="127"/>
        <v>0</v>
      </c>
      <c r="D1063" s="317">
        <f t="shared" ca="1" si="127"/>
        <v>0</v>
      </c>
      <c r="E1063" s="317"/>
      <c r="F1063" s="262" t="str">
        <f t="shared" si="121"/>
        <v>EandR1</v>
      </c>
      <c r="G1063" s="262" t="str">
        <f t="shared" si="122"/>
        <v>centot</v>
      </c>
      <c r="H1063" s="262" t="str">
        <f t="shared" si="123"/>
        <v>exptotfin</v>
      </c>
      <c r="I1063" s="262" t="str">
        <f t="shared" si="124"/>
        <v>EandR1-</v>
      </c>
      <c r="J1063" s="262" t="str">
        <f t="shared" si="125"/>
        <v>centot-exptotfin</v>
      </c>
      <c r="K1063" s="262" t="str">
        <f t="shared" si="126"/>
        <v>centot-</v>
      </c>
    </row>
    <row r="1064" spans="1:11" x14ac:dyDescent="0.35">
      <c r="A1064" s="267" t="s">
        <v>3464</v>
      </c>
      <c r="B1064" s="362">
        <f t="shared" ca="1" si="120"/>
        <v>0</v>
      </c>
      <c r="C1064" s="317"/>
      <c r="D1064" s="317"/>
      <c r="E1064" s="317"/>
      <c r="F1064" s="262" t="str">
        <f t="shared" si="121"/>
        <v>EandR1</v>
      </c>
      <c r="G1064" s="262" t="str">
        <f t="shared" si="122"/>
        <v>tradcomhous</v>
      </c>
      <c r="H1064" s="262" t="str">
        <f t="shared" si="123"/>
        <v>exptotfin</v>
      </c>
      <c r="I1064" s="262" t="str">
        <f t="shared" si="124"/>
        <v>EandR1-</v>
      </c>
      <c r="J1064" s="262" t="str">
        <f t="shared" si="125"/>
        <v>tradcomhous-exptotfin</v>
      </c>
      <c r="K1064" s="262" t="str">
        <f t="shared" si="126"/>
        <v>tradcomhous-</v>
      </c>
    </row>
    <row r="1065" spans="1:11" x14ac:dyDescent="0.35">
      <c r="A1065" s="267" t="s">
        <v>3465</v>
      </c>
      <c r="B1065" s="362">
        <f t="shared" ca="1" si="120"/>
        <v>0</v>
      </c>
      <c r="C1065" s="317"/>
      <c r="D1065" s="317"/>
      <c r="E1065" s="317"/>
      <c r="F1065" s="262" t="str">
        <f t="shared" si="121"/>
        <v>EandR1</v>
      </c>
      <c r="G1065" s="262" t="str">
        <f t="shared" si="122"/>
        <v>tradcomreal</v>
      </c>
      <c r="H1065" s="262" t="str">
        <f t="shared" si="123"/>
        <v>exptotfin</v>
      </c>
      <c r="I1065" s="262" t="str">
        <f t="shared" si="124"/>
        <v>EandR1-</v>
      </c>
      <c r="J1065" s="262" t="str">
        <f t="shared" si="125"/>
        <v>tradcomreal-exptotfin</v>
      </c>
      <c r="K1065" s="262" t="str">
        <f t="shared" si="126"/>
        <v>tradcomreal-</v>
      </c>
    </row>
    <row r="1066" spans="1:11" x14ac:dyDescent="0.35">
      <c r="A1066" s="267" t="s">
        <v>3466</v>
      </c>
      <c r="B1066" s="362">
        <f t="shared" ca="1" si="120"/>
        <v>0</v>
      </c>
      <c r="C1066" s="317"/>
      <c r="D1066" s="317"/>
      <c r="E1066" s="317"/>
      <c r="F1066" s="262" t="str">
        <f t="shared" si="121"/>
        <v>EandR1</v>
      </c>
      <c r="G1066" s="262" t="str">
        <f t="shared" si="122"/>
        <v>tradcomfin</v>
      </c>
      <c r="H1066" s="262" t="str">
        <f t="shared" si="123"/>
        <v>exptotfin</v>
      </c>
      <c r="I1066" s="262" t="str">
        <f t="shared" si="124"/>
        <v>EandR1-</v>
      </c>
      <c r="J1066" s="262" t="str">
        <f t="shared" si="125"/>
        <v>tradcomfin-exptotfin</v>
      </c>
      <c r="K1066" s="262" t="str">
        <f t="shared" si="126"/>
        <v>tradcomfin-</v>
      </c>
    </row>
    <row r="1067" spans="1:11" x14ac:dyDescent="0.35">
      <c r="A1067" s="267" t="s">
        <v>3467</v>
      </c>
      <c r="B1067" s="362">
        <f t="shared" ca="1" si="120"/>
        <v>0</v>
      </c>
      <c r="C1067" s="317"/>
      <c r="D1067" s="317"/>
      <c r="E1067" s="317"/>
      <c r="F1067" s="262" t="str">
        <f t="shared" si="121"/>
        <v>EandR1</v>
      </c>
      <c r="G1067" s="262" t="str">
        <f t="shared" si="122"/>
        <v>tradcomenr</v>
      </c>
      <c r="H1067" s="262" t="str">
        <f t="shared" si="123"/>
        <v>exptotfin</v>
      </c>
      <c r="I1067" s="262" t="str">
        <f t="shared" si="124"/>
        <v>EandR1-</v>
      </c>
      <c r="J1067" s="262" t="str">
        <f t="shared" si="125"/>
        <v>tradcomenr-exptotfin</v>
      </c>
      <c r="K1067" s="262" t="str">
        <f t="shared" si="126"/>
        <v>tradcomenr-</v>
      </c>
    </row>
    <row r="1068" spans="1:11" x14ac:dyDescent="0.35">
      <c r="A1068" s="267" t="s">
        <v>3468</v>
      </c>
      <c r="B1068" s="362">
        <f t="shared" ca="1" si="120"/>
        <v>0</v>
      </c>
      <c r="C1068" s="317"/>
      <c r="D1068" s="317"/>
      <c r="E1068" s="317"/>
      <c r="F1068" s="262" t="str">
        <f t="shared" si="121"/>
        <v>EandR1</v>
      </c>
      <c r="G1068" s="262" t="str">
        <f t="shared" si="122"/>
        <v>tradcomwtr</v>
      </c>
      <c r="H1068" s="262" t="str">
        <f t="shared" si="123"/>
        <v>exptotfin</v>
      </c>
      <c r="I1068" s="262" t="str">
        <f t="shared" si="124"/>
        <v>EandR1-</v>
      </c>
      <c r="J1068" s="262" t="str">
        <f t="shared" si="125"/>
        <v>tradcomwtr-exptotfin</v>
      </c>
      <c r="K1068" s="262" t="str">
        <f t="shared" si="126"/>
        <v>tradcomwtr-</v>
      </c>
    </row>
    <row r="1069" spans="1:11" x14ac:dyDescent="0.35">
      <c r="A1069" s="267" t="s">
        <v>3469</v>
      </c>
      <c r="B1069" s="362">
        <f t="shared" ca="1" si="120"/>
        <v>0</v>
      </c>
      <c r="C1069" s="317"/>
      <c r="D1069" s="317"/>
      <c r="E1069" s="317"/>
      <c r="F1069" s="262" t="str">
        <f t="shared" si="121"/>
        <v>EandR1</v>
      </c>
      <c r="G1069" s="262" t="str">
        <f t="shared" si="122"/>
        <v>tradcomhsp</v>
      </c>
      <c r="H1069" s="262" t="str">
        <f t="shared" si="123"/>
        <v>exptotfin</v>
      </c>
      <c r="I1069" s="262" t="str">
        <f t="shared" si="124"/>
        <v>EandR1-</v>
      </c>
      <c r="J1069" s="262" t="str">
        <f t="shared" si="125"/>
        <v>tradcomhsp-exptotfin</v>
      </c>
      <c r="K1069" s="262" t="str">
        <f t="shared" si="126"/>
        <v>tradcomhsp-</v>
      </c>
    </row>
    <row r="1070" spans="1:11" x14ac:dyDescent="0.35">
      <c r="A1070" s="267" t="s">
        <v>3470</v>
      </c>
      <c r="B1070" s="362">
        <f t="shared" ca="1" si="120"/>
        <v>0</v>
      </c>
      <c r="C1070" s="317"/>
      <c r="D1070" s="317"/>
      <c r="E1070" s="317"/>
      <c r="F1070" s="262" t="str">
        <f t="shared" si="121"/>
        <v>EandR1</v>
      </c>
      <c r="G1070" s="262" t="str">
        <f t="shared" si="122"/>
        <v>tradcomoth</v>
      </c>
      <c r="H1070" s="262" t="str">
        <f t="shared" si="123"/>
        <v>exptotfin</v>
      </c>
      <c r="I1070" s="262" t="str">
        <f t="shared" si="124"/>
        <v>EandR1-</v>
      </c>
      <c r="J1070" s="262" t="str">
        <f t="shared" si="125"/>
        <v>tradcomoth-exptotfin</v>
      </c>
      <c r="K1070" s="262" t="str">
        <f t="shared" si="126"/>
        <v>tradcomoth-</v>
      </c>
    </row>
    <row r="1071" spans="1:11" x14ac:dyDescent="0.35">
      <c r="A1071" s="267" t="s">
        <v>3471</v>
      </c>
      <c r="B1071" s="362">
        <f t="shared" ca="1" si="120"/>
        <v>0</v>
      </c>
      <c r="C1071" s="317">
        <f t="shared" ca="1" si="127"/>
        <v>0</v>
      </c>
      <c r="D1071" s="317">
        <f t="shared" ca="1" si="127"/>
        <v>0</v>
      </c>
      <c r="E1071" s="317"/>
      <c r="F1071" s="262" t="str">
        <f t="shared" si="121"/>
        <v>EandR1</v>
      </c>
      <c r="G1071" s="262" t="str">
        <f t="shared" si="122"/>
        <v>tradcomtot</v>
      </c>
      <c r="H1071" s="262" t="str">
        <f t="shared" si="123"/>
        <v>exptotfin</v>
      </c>
      <c r="I1071" s="262" t="str">
        <f t="shared" si="124"/>
        <v>EandR1-</v>
      </c>
      <c r="J1071" s="262" t="str">
        <f t="shared" si="125"/>
        <v>tradcomtot-exptotfin</v>
      </c>
      <c r="K1071" s="262" t="str">
        <f t="shared" si="126"/>
        <v>tradcomtot-</v>
      </c>
    </row>
    <row r="1072" spans="1:11" x14ac:dyDescent="0.35">
      <c r="A1072" s="267" t="s">
        <v>3472</v>
      </c>
      <c r="B1072" s="362">
        <f t="shared" ca="1" si="120"/>
        <v>0</v>
      </c>
      <c r="C1072" s="317">
        <f t="shared" ca="1" si="127"/>
        <v>0</v>
      </c>
      <c r="D1072" s="317">
        <f t="shared" ca="1" si="127"/>
        <v>0</v>
      </c>
      <c r="E1072" s="317"/>
      <c r="F1072" s="262" t="str">
        <f t="shared" si="121"/>
        <v>EandR1</v>
      </c>
      <c r="G1072" s="262" t="str">
        <f t="shared" si="122"/>
        <v>tradoth</v>
      </c>
      <c r="H1072" s="262" t="str">
        <f t="shared" si="123"/>
        <v>exptotfin</v>
      </c>
      <c r="I1072" s="262" t="str">
        <f t="shared" si="124"/>
        <v>EandR1-</v>
      </c>
      <c r="J1072" s="262" t="str">
        <f t="shared" si="125"/>
        <v>tradoth-exptotfin</v>
      </c>
      <c r="K1072" s="262" t="str">
        <f t="shared" si="126"/>
        <v>tradoth-</v>
      </c>
    </row>
    <row r="1073" spans="1:11" x14ac:dyDescent="0.35">
      <c r="A1073" s="267" t="s">
        <v>3473</v>
      </c>
      <c r="B1073" s="362">
        <f t="shared" ca="1" si="120"/>
        <v>0</v>
      </c>
      <c r="C1073" s="317"/>
      <c r="D1073" s="317"/>
      <c r="E1073" s="317"/>
      <c r="F1073" s="262" t="str">
        <f t="shared" si="121"/>
        <v>EandR1</v>
      </c>
      <c r="G1073" s="262" t="str">
        <f t="shared" si="122"/>
        <v>tradtot</v>
      </c>
      <c r="H1073" s="262" t="str">
        <f t="shared" si="123"/>
        <v>exptotfin</v>
      </c>
      <c r="I1073" s="262" t="str">
        <f t="shared" si="124"/>
        <v>EandR1-</v>
      </c>
      <c r="J1073" s="262" t="str">
        <f t="shared" si="125"/>
        <v>tradtot-exptotfin</v>
      </c>
      <c r="K1073" s="262" t="str">
        <f t="shared" si="126"/>
        <v>tradtot-</v>
      </c>
    </row>
    <row r="1074" spans="1:11" x14ac:dyDescent="0.35">
      <c r="A1074" s="267" t="s">
        <v>3474</v>
      </c>
      <c r="B1074" s="362">
        <f t="shared" ref="B1074:B1139" ca="1" si="128">IFERROR(INDEX(INDIRECT(LEFT($A1074,SEARCH("-",$A1074,1)-1)&amp;"_data"),MATCH(MID($A1074, SEARCH("-",$A1074) + 1, SEARCH("-",$A1074,SEARCH("-",$A1074)+1) - SEARCH("-",$A1074) - 1),INDIRECT(LEFT($A1074,SEARCH("-",$A1074,1)-1)&amp;"_rows"),0),MATCH(RIGHT($A1074,LEN($A1074) - SEARCH("-", $A1074, SEARCH("-", $A1074) + 1)),INDIRECT(LEFT($A1074,SEARCH("-",$A1074,1)-1)&amp;"_Header"),0)),0)</f>
        <v>0</v>
      </c>
      <c r="C1074" s="317"/>
      <c r="D1074" s="317"/>
      <c r="E1074" s="317"/>
      <c r="F1074" s="262" t="str">
        <f t="shared" ref="F1074:F1139" si="129">LEFT(A1074,SEARCH("-",A1074)-1)</f>
        <v>EandR1</v>
      </c>
      <c r="G1074" s="262" t="str">
        <f t="shared" ref="G1074:G1139" si="130">LEFT(J1074,SEARCH("-",J1074)-1)</f>
        <v>alltot</v>
      </c>
      <c r="H1074" s="262" t="str">
        <f t="shared" ref="H1074:H1139" si="131">SUBSTITUTE(J1074,K1074,"")</f>
        <v>exptotfin</v>
      </c>
      <c r="I1074" s="262" t="str">
        <f t="shared" ref="I1074:I1139" si="132">LEFT(A1074,SEARCH("-",A1074))</f>
        <v>EandR1-</v>
      </c>
      <c r="J1074" s="262" t="str">
        <f t="shared" ref="J1074:J1139" si="133">SUBSTITUTE(A1074,I1074,"")</f>
        <v>alltot-exptotfin</v>
      </c>
      <c r="K1074" s="262" t="str">
        <f t="shared" ref="K1074:K1139" si="134">LEFT(J1074,SEARCH("-",J1074))</f>
        <v>alltot-</v>
      </c>
    </row>
    <row r="1075" spans="1:11" x14ac:dyDescent="0.35">
      <c r="A1075" s="267" t="s">
        <v>3475</v>
      </c>
      <c r="B1075" s="362">
        <f t="shared" ca="1" si="128"/>
        <v>0</v>
      </c>
      <c r="C1075" s="317"/>
      <c r="D1075" s="317"/>
      <c r="E1075" s="317"/>
      <c r="F1075" s="262" t="str">
        <f t="shared" si="129"/>
        <v>EandR1</v>
      </c>
      <c r="G1075" s="262" t="str">
        <f t="shared" si="130"/>
        <v>eduerlprm</v>
      </c>
      <c r="H1075" s="262" t="str">
        <f t="shared" si="131"/>
        <v>exptot</v>
      </c>
      <c r="I1075" s="262" t="str">
        <f t="shared" si="132"/>
        <v>EandR1-</v>
      </c>
      <c r="J1075" s="262" t="str">
        <f t="shared" si="133"/>
        <v>eduerlprm-exptot</v>
      </c>
      <c r="K1075" s="262" t="str">
        <f t="shared" si="134"/>
        <v>eduerlprm-</v>
      </c>
    </row>
    <row r="1076" spans="1:11" x14ac:dyDescent="0.35">
      <c r="A1076" s="267" t="s">
        <v>3476</v>
      </c>
      <c r="B1076" s="362">
        <f t="shared" ca="1" si="128"/>
        <v>0</v>
      </c>
      <c r="C1076" s="317"/>
      <c r="D1076" s="317"/>
      <c r="E1076" s="317"/>
      <c r="F1076" s="262" t="str">
        <f t="shared" si="129"/>
        <v>EandR1</v>
      </c>
      <c r="G1076" s="262" t="str">
        <f t="shared" si="130"/>
        <v>eduscn</v>
      </c>
      <c r="H1076" s="262" t="str">
        <f t="shared" si="131"/>
        <v>exptot</v>
      </c>
      <c r="I1076" s="262" t="str">
        <f t="shared" si="132"/>
        <v>EandR1-</v>
      </c>
      <c r="J1076" s="262" t="str">
        <f t="shared" si="133"/>
        <v>eduscn-exptot</v>
      </c>
      <c r="K1076" s="262" t="str">
        <f t="shared" si="134"/>
        <v>eduscn-</v>
      </c>
    </row>
    <row r="1077" spans="1:11" x14ac:dyDescent="0.35">
      <c r="A1077" s="267" t="s">
        <v>3477</v>
      </c>
      <c r="B1077" s="362">
        <f t="shared" ca="1" si="128"/>
        <v>0</v>
      </c>
      <c r="C1077" s="317"/>
      <c r="D1077" s="317"/>
      <c r="E1077" s="317"/>
      <c r="F1077" s="262" t="str">
        <f t="shared" si="129"/>
        <v>EandR1</v>
      </c>
      <c r="G1077" s="262" t="str">
        <f t="shared" si="130"/>
        <v>eduspc</v>
      </c>
      <c r="H1077" s="262" t="str">
        <f t="shared" si="131"/>
        <v>exptot</v>
      </c>
      <c r="I1077" s="262" t="str">
        <f t="shared" si="132"/>
        <v>EandR1-</v>
      </c>
      <c r="J1077" s="262" t="str">
        <f t="shared" si="133"/>
        <v>eduspc-exptot</v>
      </c>
      <c r="K1077" s="262" t="str">
        <f t="shared" si="134"/>
        <v>eduspc-</v>
      </c>
    </row>
    <row r="1078" spans="1:11" x14ac:dyDescent="0.35">
      <c r="A1078" s="267" t="s">
        <v>3478</v>
      </c>
      <c r="B1078" s="362">
        <f t="shared" ca="1" si="128"/>
        <v>0</v>
      </c>
      <c r="C1078" s="317"/>
      <c r="D1078" s="317"/>
      <c r="E1078" s="317"/>
      <c r="F1078" s="262" t="str">
        <f t="shared" si="129"/>
        <v>EandR1</v>
      </c>
      <c r="G1078" s="262" t="str">
        <f t="shared" si="130"/>
        <v>edupstoth</v>
      </c>
      <c r="H1078" s="262" t="str">
        <f t="shared" si="131"/>
        <v>exptot</v>
      </c>
      <c r="I1078" s="262" t="str">
        <f t="shared" si="132"/>
        <v>EandR1-</v>
      </c>
      <c r="J1078" s="262" t="str">
        <f t="shared" si="133"/>
        <v>edupstoth-exptot</v>
      </c>
      <c r="K1078" s="262" t="str">
        <f t="shared" si="134"/>
        <v>edupstoth-</v>
      </c>
    </row>
    <row r="1079" spans="1:11" x14ac:dyDescent="0.35">
      <c r="A1079" s="267" t="s">
        <v>3479</v>
      </c>
      <c r="B1079" s="362">
        <f t="shared" ca="1" si="128"/>
        <v>0</v>
      </c>
      <c r="C1079" s="317"/>
      <c r="D1079" s="317"/>
      <c r="E1079" s="317"/>
      <c r="F1079" s="262" t="str">
        <f t="shared" si="129"/>
        <v>EandR1</v>
      </c>
      <c r="G1079" s="262" t="str">
        <f t="shared" si="130"/>
        <v>edutot</v>
      </c>
      <c r="H1079" s="262" t="str">
        <f t="shared" si="131"/>
        <v>exptot</v>
      </c>
      <c r="I1079" s="262" t="str">
        <f t="shared" si="132"/>
        <v>EandR1-</v>
      </c>
      <c r="J1079" s="262" t="str">
        <f t="shared" si="133"/>
        <v>edutot-exptot</v>
      </c>
      <c r="K1079" s="262" t="str">
        <f t="shared" si="134"/>
        <v>edutot-</v>
      </c>
    </row>
    <row r="1080" spans="1:11" x14ac:dyDescent="0.35">
      <c r="A1080" s="267" t="s">
        <v>3480</v>
      </c>
      <c r="B1080" s="362">
        <f t="shared" ca="1" si="128"/>
        <v>0</v>
      </c>
      <c r="C1080" s="317"/>
      <c r="D1080" s="317"/>
      <c r="E1080" s="317"/>
      <c r="F1080" s="262" t="str">
        <f t="shared" si="129"/>
        <v>EandR1</v>
      </c>
      <c r="G1080" s="262" t="str">
        <f t="shared" si="130"/>
        <v>transrds</v>
      </c>
      <c r="H1080" s="262" t="str">
        <f t="shared" si="131"/>
        <v>exptot</v>
      </c>
      <c r="I1080" s="262" t="str">
        <f t="shared" si="132"/>
        <v>EandR1-</v>
      </c>
      <c r="J1080" s="262" t="str">
        <f t="shared" si="133"/>
        <v>transrds-exptot</v>
      </c>
      <c r="K1080" s="262" t="str">
        <f t="shared" si="134"/>
        <v>transrds-</v>
      </c>
    </row>
    <row r="1081" spans="1:11" x14ac:dyDescent="0.35">
      <c r="A1081" s="267" t="s">
        <v>3481</v>
      </c>
      <c r="B1081" s="362">
        <f t="shared" ca="1" si="128"/>
        <v>0</v>
      </c>
      <c r="C1081" s="317"/>
      <c r="D1081" s="317"/>
      <c r="E1081" s="317"/>
      <c r="F1081" s="262" t="str">
        <f t="shared" si="129"/>
        <v>EandR1</v>
      </c>
      <c r="G1081" s="262" t="str">
        <f t="shared" si="130"/>
        <v>transprk</v>
      </c>
      <c r="H1081" s="262" t="str">
        <f t="shared" si="131"/>
        <v>exptot</v>
      </c>
      <c r="I1081" s="262" t="str">
        <f t="shared" si="132"/>
        <v>EandR1-</v>
      </c>
      <c r="J1081" s="262" t="str">
        <f t="shared" si="133"/>
        <v>transprk-exptot</v>
      </c>
      <c r="K1081" s="262" t="str">
        <f t="shared" si="134"/>
        <v>transprk-</v>
      </c>
    </row>
    <row r="1082" spans="1:11" x14ac:dyDescent="0.35">
      <c r="A1082" s="267" t="s">
        <v>3482</v>
      </c>
      <c r="B1082" s="362">
        <f t="shared" ca="1" si="128"/>
        <v>0</v>
      </c>
      <c r="C1082" s="317"/>
      <c r="D1082" s="317"/>
      <c r="E1082" s="317"/>
      <c r="F1082" s="262" t="str">
        <f t="shared" si="129"/>
        <v>EandR1</v>
      </c>
      <c r="G1082" s="262" t="str">
        <f t="shared" si="130"/>
        <v>transpblbus</v>
      </c>
      <c r="H1082" s="262" t="str">
        <f t="shared" si="131"/>
        <v>exptot</v>
      </c>
      <c r="I1082" s="262" t="str">
        <f t="shared" si="132"/>
        <v>EandR1-</v>
      </c>
      <c r="J1082" s="262" t="str">
        <f t="shared" si="133"/>
        <v>transpblbus-exptot</v>
      </c>
      <c r="K1082" s="262" t="str">
        <f t="shared" si="134"/>
        <v>transpblbus-</v>
      </c>
    </row>
    <row r="1083" spans="1:11" x14ac:dyDescent="0.35">
      <c r="A1083" s="267" t="s">
        <v>3483</v>
      </c>
      <c r="B1083" s="362">
        <f t="shared" ca="1" si="128"/>
        <v>0</v>
      </c>
      <c r="C1083" s="317"/>
      <c r="D1083" s="317"/>
      <c r="E1083" s="317"/>
      <c r="F1083" s="262" t="str">
        <f t="shared" si="129"/>
        <v>EandR1</v>
      </c>
      <c r="G1083" s="262" t="str">
        <f t="shared" si="130"/>
        <v>transpblrail</v>
      </c>
      <c r="H1083" s="262" t="str">
        <f t="shared" si="131"/>
        <v>exptot</v>
      </c>
      <c r="I1083" s="262" t="str">
        <f t="shared" si="132"/>
        <v>EandR1-</v>
      </c>
      <c r="J1083" s="262" t="str">
        <f t="shared" si="133"/>
        <v>transpblrail-exptot</v>
      </c>
      <c r="K1083" s="262" t="str">
        <f t="shared" si="134"/>
        <v>transpblrail-</v>
      </c>
    </row>
    <row r="1084" spans="1:11" x14ac:dyDescent="0.35">
      <c r="A1084" s="267" t="s">
        <v>3484</v>
      </c>
      <c r="B1084" s="362">
        <f t="shared" ca="1" si="128"/>
        <v>0</v>
      </c>
      <c r="C1084" s="317"/>
      <c r="D1084" s="317"/>
      <c r="E1084" s="317"/>
      <c r="F1084" s="262" t="str">
        <f t="shared" si="129"/>
        <v>EandR1</v>
      </c>
      <c r="G1084" s="262" t="str">
        <f t="shared" si="130"/>
        <v>transahtarp</v>
      </c>
      <c r="H1084" s="262" t="str">
        <f t="shared" si="131"/>
        <v>exptot</v>
      </c>
      <c r="I1084" s="262" t="str">
        <f t="shared" si="132"/>
        <v>EandR1-</v>
      </c>
      <c r="J1084" s="262" t="str">
        <f t="shared" si="133"/>
        <v>transahtarp-exptot</v>
      </c>
      <c r="K1084" s="262" t="str">
        <f t="shared" si="134"/>
        <v>transahtarp-</v>
      </c>
    </row>
    <row r="1085" spans="1:11" x14ac:dyDescent="0.35">
      <c r="A1085" s="267" t="s">
        <v>3485</v>
      </c>
      <c r="B1085" s="362">
        <f t="shared" ca="1" si="128"/>
        <v>0</v>
      </c>
      <c r="C1085" s="317"/>
      <c r="D1085" s="317"/>
      <c r="E1085" s="317"/>
      <c r="F1085" s="262" t="str">
        <f t="shared" si="129"/>
        <v>EandR1</v>
      </c>
      <c r="G1085" s="262" t="str">
        <f t="shared" si="130"/>
        <v>transahthrbprs</v>
      </c>
      <c r="H1085" s="262" t="str">
        <f t="shared" si="131"/>
        <v>exptot</v>
      </c>
      <c r="I1085" s="262" t="str">
        <f t="shared" si="132"/>
        <v>EandR1-</v>
      </c>
      <c r="J1085" s="262" t="str">
        <f t="shared" si="133"/>
        <v>transahthrbprs-exptot</v>
      </c>
      <c r="K1085" s="262" t="str">
        <f t="shared" si="134"/>
        <v>transahthrbprs-</v>
      </c>
    </row>
    <row r="1086" spans="1:11" x14ac:dyDescent="0.35">
      <c r="A1086" s="267" t="s">
        <v>3486</v>
      </c>
      <c r="B1086" s="362">
        <f t="shared" ca="1" si="128"/>
        <v>0</v>
      </c>
      <c r="C1086" s="317"/>
      <c r="D1086" s="317"/>
      <c r="E1086" s="317"/>
      <c r="F1086" s="262" t="str">
        <f t="shared" si="129"/>
        <v>EandR1</v>
      </c>
      <c r="G1086" s="262" t="str">
        <f t="shared" si="130"/>
        <v>transahttll</v>
      </c>
      <c r="H1086" s="262" t="str">
        <f t="shared" si="131"/>
        <v>exptot</v>
      </c>
      <c r="I1086" s="262" t="str">
        <f t="shared" si="132"/>
        <v>EandR1-</v>
      </c>
      <c r="J1086" s="262" t="str">
        <f t="shared" si="133"/>
        <v>transahttll-exptot</v>
      </c>
      <c r="K1086" s="262" t="str">
        <f t="shared" si="134"/>
        <v>transahttll-</v>
      </c>
    </row>
    <row r="1087" spans="1:11" x14ac:dyDescent="0.35">
      <c r="A1087" s="267" t="s">
        <v>3487</v>
      </c>
      <c r="B1087" s="362">
        <f t="shared" ca="1" si="128"/>
        <v>0</v>
      </c>
      <c r="C1087" s="317"/>
      <c r="D1087" s="317"/>
      <c r="E1087" s="317"/>
      <c r="F1087" s="262" t="str">
        <f t="shared" si="129"/>
        <v>EandR1</v>
      </c>
      <c r="G1087" s="262" t="str">
        <f t="shared" si="130"/>
        <v>transtot</v>
      </c>
      <c r="H1087" s="262" t="str">
        <f t="shared" si="131"/>
        <v>exptot</v>
      </c>
      <c r="I1087" s="262" t="str">
        <f t="shared" si="132"/>
        <v>EandR1-</v>
      </c>
      <c r="J1087" s="262" t="str">
        <f t="shared" si="133"/>
        <v>transtot-exptot</v>
      </c>
      <c r="K1087" s="262" t="str">
        <f t="shared" si="134"/>
        <v>transtot-</v>
      </c>
    </row>
    <row r="1088" spans="1:11" x14ac:dyDescent="0.35">
      <c r="A1088" s="267" t="s">
        <v>3488</v>
      </c>
      <c r="B1088" s="362">
        <f t="shared" ca="1" si="128"/>
        <v>0</v>
      </c>
      <c r="C1088" s="317"/>
      <c r="D1088" s="317"/>
      <c r="E1088" s="317"/>
      <c r="F1088" s="262" t="str">
        <f t="shared" si="129"/>
        <v>EandR1</v>
      </c>
      <c r="G1088" s="262" t="str">
        <f t="shared" si="130"/>
        <v>sctot</v>
      </c>
      <c r="H1088" s="262" t="str">
        <f t="shared" si="131"/>
        <v>exptot</v>
      </c>
      <c r="I1088" s="262" t="str">
        <f t="shared" si="132"/>
        <v>EandR1-</v>
      </c>
      <c r="J1088" s="262" t="str">
        <f t="shared" si="133"/>
        <v>sctot-exptot</v>
      </c>
      <c r="K1088" s="262" t="str">
        <f t="shared" si="134"/>
        <v>sctot-</v>
      </c>
    </row>
    <row r="1089" spans="1:11" x14ac:dyDescent="0.35">
      <c r="A1089" s="267" t="s">
        <v>3489</v>
      </c>
      <c r="B1089" s="362">
        <f t="shared" ca="1" si="128"/>
        <v>0</v>
      </c>
      <c r="C1089" s="317"/>
      <c r="D1089" s="317"/>
      <c r="E1089" s="317"/>
      <c r="F1089" s="262" t="str">
        <f t="shared" si="129"/>
        <v>EandR1</v>
      </c>
      <c r="G1089" s="262" t="str">
        <f t="shared" si="130"/>
        <v>phtot</v>
      </c>
      <c r="H1089" s="262" t="str">
        <f t="shared" si="131"/>
        <v>exptot</v>
      </c>
      <c r="I1089" s="262" t="str">
        <f t="shared" si="132"/>
        <v>EandR1-</v>
      </c>
      <c r="J1089" s="262" t="str">
        <f t="shared" si="133"/>
        <v>phtot-exptot</v>
      </c>
      <c r="K1089" s="262" t="str">
        <f t="shared" si="134"/>
        <v>phtot-</v>
      </c>
    </row>
    <row r="1090" spans="1:11" x14ac:dyDescent="0.35">
      <c r="A1090" s="267" t="s">
        <v>3490</v>
      </c>
      <c r="B1090" s="362">
        <f t="shared" ca="1" si="128"/>
        <v>0</v>
      </c>
      <c r="C1090" s="317"/>
      <c r="D1090" s="317"/>
      <c r="E1090" s="317"/>
      <c r="F1090" s="262" t="str">
        <f t="shared" si="129"/>
        <v>EandR1</v>
      </c>
      <c r="G1090" s="262" t="str">
        <f t="shared" si="130"/>
        <v>houshratot</v>
      </c>
      <c r="H1090" s="262" t="str">
        <f t="shared" si="131"/>
        <v>exptot</v>
      </c>
      <c r="I1090" s="262" t="str">
        <f t="shared" si="132"/>
        <v>EandR1-</v>
      </c>
      <c r="J1090" s="262" t="str">
        <f t="shared" si="133"/>
        <v>houshratot-exptot</v>
      </c>
      <c r="K1090" s="262" t="str">
        <f t="shared" si="134"/>
        <v>houshratot-</v>
      </c>
    </row>
    <row r="1091" spans="1:11" x14ac:dyDescent="0.35">
      <c r="A1091" s="267" t="s">
        <v>3491</v>
      </c>
      <c r="B1091" s="362">
        <f t="shared" ca="1" si="128"/>
        <v>0</v>
      </c>
      <c r="C1091" s="317"/>
      <c r="D1091" s="317"/>
      <c r="E1091" s="317"/>
      <c r="F1091" s="262" t="str">
        <f t="shared" si="129"/>
        <v>EandR1</v>
      </c>
      <c r="G1091" s="262" t="str">
        <f t="shared" si="130"/>
        <v>housgfcftot</v>
      </c>
      <c r="H1091" s="262" t="str">
        <f t="shared" si="131"/>
        <v>exptot</v>
      </c>
      <c r="I1091" s="262" t="str">
        <f t="shared" si="132"/>
        <v>EandR1-</v>
      </c>
      <c r="J1091" s="262" t="str">
        <f t="shared" si="133"/>
        <v>housgfcftot-exptot</v>
      </c>
      <c r="K1091" s="262" t="str">
        <f t="shared" si="134"/>
        <v>housgfcftot-</v>
      </c>
    </row>
    <row r="1092" spans="1:11" x14ac:dyDescent="0.35">
      <c r="A1092" s="267" t="s">
        <v>3492</v>
      </c>
      <c r="B1092" s="362">
        <f t="shared" ca="1" si="128"/>
        <v>0</v>
      </c>
      <c r="C1092" s="317"/>
      <c r="D1092" s="317"/>
      <c r="E1092" s="317"/>
      <c r="F1092" s="262" t="str">
        <f t="shared" si="129"/>
        <v>EandR1</v>
      </c>
      <c r="G1092" s="262" t="str">
        <f t="shared" si="130"/>
        <v>houstot</v>
      </c>
      <c r="H1092" s="262" t="str">
        <f t="shared" si="131"/>
        <v>exptot</v>
      </c>
      <c r="I1092" s="262" t="str">
        <f t="shared" si="132"/>
        <v>EandR1-</v>
      </c>
      <c r="J1092" s="262" t="str">
        <f t="shared" si="133"/>
        <v>houstot-exptot</v>
      </c>
      <c r="K1092" s="262" t="str">
        <f t="shared" si="134"/>
        <v>houstot-</v>
      </c>
    </row>
    <row r="1093" spans="1:11" x14ac:dyDescent="0.35">
      <c r="A1093" s="267" t="s">
        <v>3493</v>
      </c>
      <c r="B1093" s="362">
        <f t="shared" ca="1" si="128"/>
        <v>0</v>
      </c>
      <c r="C1093" s="317"/>
      <c r="D1093" s="317"/>
      <c r="E1093" s="317"/>
      <c r="F1093" s="262" t="str">
        <f t="shared" si="129"/>
        <v>EandR1</v>
      </c>
      <c r="G1093" s="262" t="str">
        <f t="shared" si="130"/>
        <v>culhrt</v>
      </c>
      <c r="H1093" s="262" t="str">
        <f t="shared" si="131"/>
        <v>exptot</v>
      </c>
      <c r="I1093" s="262" t="str">
        <f t="shared" si="132"/>
        <v>EandR1-</v>
      </c>
      <c r="J1093" s="262" t="str">
        <f t="shared" si="133"/>
        <v>culhrt-exptot</v>
      </c>
      <c r="K1093" s="262" t="str">
        <f t="shared" si="134"/>
        <v>culhrt-</v>
      </c>
    </row>
    <row r="1094" spans="1:11" x14ac:dyDescent="0.35">
      <c r="A1094" s="267" t="s">
        <v>3494</v>
      </c>
      <c r="B1094" s="362">
        <f t="shared" ca="1" si="128"/>
        <v>0</v>
      </c>
      <c r="C1094" s="317"/>
      <c r="D1094" s="317"/>
      <c r="E1094" s="317"/>
      <c r="F1094" s="262" t="str">
        <f t="shared" si="129"/>
        <v>EandR1</v>
      </c>
      <c r="G1094" s="262" t="str">
        <f t="shared" si="130"/>
        <v>culspr</v>
      </c>
      <c r="H1094" s="262" t="str">
        <f t="shared" si="131"/>
        <v>exptot</v>
      </c>
      <c r="I1094" s="262" t="str">
        <f t="shared" si="132"/>
        <v>EandR1-</v>
      </c>
      <c r="J1094" s="262" t="str">
        <f t="shared" si="133"/>
        <v>culspr-exptot</v>
      </c>
      <c r="K1094" s="262" t="str">
        <f t="shared" si="134"/>
        <v>culspr-</v>
      </c>
    </row>
    <row r="1095" spans="1:11" x14ac:dyDescent="0.35">
      <c r="A1095" s="267" t="s">
        <v>3495</v>
      </c>
      <c r="B1095" s="362">
        <f t="shared" ca="1" si="128"/>
        <v>0</v>
      </c>
      <c r="C1095" s="317"/>
      <c r="D1095" s="317"/>
      <c r="E1095" s="317"/>
      <c r="F1095" s="262" t="str">
        <f t="shared" si="129"/>
        <v>EandR1</v>
      </c>
      <c r="G1095" s="262" t="str">
        <f t="shared" si="130"/>
        <v>culopn</v>
      </c>
      <c r="H1095" s="262" t="str">
        <f t="shared" si="131"/>
        <v>exptot</v>
      </c>
      <c r="I1095" s="262" t="str">
        <f t="shared" si="132"/>
        <v>EandR1-</v>
      </c>
      <c r="J1095" s="262" t="str">
        <f t="shared" si="133"/>
        <v>culopn-exptot</v>
      </c>
      <c r="K1095" s="262" t="str">
        <f t="shared" si="134"/>
        <v>culopn-</v>
      </c>
    </row>
    <row r="1096" spans="1:11" x14ac:dyDescent="0.35">
      <c r="A1096" s="267" t="s">
        <v>3496</v>
      </c>
      <c r="B1096" s="362">
        <f t="shared" ca="1" si="128"/>
        <v>0</v>
      </c>
      <c r="C1096" s="317"/>
      <c r="D1096" s="317"/>
      <c r="E1096" s="317"/>
      <c r="F1096" s="262" t="str">
        <f t="shared" si="129"/>
        <v>EandR1</v>
      </c>
      <c r="G1096" s="262" t="str">
        <f t="shared" si="130"/>
        <v>cultrs</v>
      </c>
      <c r="H1096" s="262" t="str">
        <f t="shared" si="131"/>
        <v>exptot</v>
      </c>
      <c r="I1096" s="262" t="str">
        <f t="shared" si="132"/>
        <v>EandR1-</v>
      </c>
      <c r="J1096" s="262" t="str">
        <f t="shared" si="133"/>
        <v>cultrs-exptot</v>
      </c>
      <c r="K1096" s="262" t="str">
        <f t="shared" si="134"/>
        <v>cultrs-</v>
      </c>
    </row>
    <row r="1097" spans="1:11" x14ac:dyDescent="0.35">
      <c r="A1097" s="267" t="s">
        <v>3497</v>
      </c>
      <c r="B1097" s="362">
        <f t="shared" ca="1" si="128"/>
        <v>0</v>
      </c>
      <c r="C1097" s="317"/>
      <c r="D1097" s="317"/>
      <c r="E1097" s="317"/>
      <c r="F1097" s="262" t="str">
        <f t="shared" si="129"/>
        <v>EandR1</v>
      </c>
      <c r="G1097" s="262" t="str">
        <f t="shared" si="130"/>
        <v>cullib</v>
      </c>
      <c r="H1097" s="262" t="str">
        <f t="shared" si="131"/>
        <v>exptot</v>
      </c>
      <c r="I1097" s="262" t="str">
        <f t="shared" si="132"/>
        <v>EandR1-</v>
      </c>
      <c r="J1097" s="262" t="str">
        <f t="shared" si="133"/>
        <v>cullib-exptot</v>
      </c>
      <c r="K1097" s="262" t="str">
        <f t="shared" si="134"/>
        <v>cullib-</v>
      </c>
    </row>
    <row r="1098" spans="1:11" x14ac:dyDescent="0.35">
      <c r="A1098" s="267" t="s">
        <v>3498</v>
      </c>
      <c r="B1098" s="362">
        <f t="shared" ca="1" si="128"/>
        <v>0</v>
      </c>
      <c r="C1098" s="317"/>
      <c r="D1098" s="317"/>
      <c r="E1098" s="317"/>
      <c r="F1098" s="262" t="str">
        <f t="shared" si="129"/>
        <v>EandR1</v>
      </c>
      <c r="G1098" s="262" t="str">
        <f t="shared" si="130"/>
        <v>cultot</v>
      </c>
      <c r="H1098" s="262" t="str">
        <f t="shared" si="131"/>
        <v>exptot</v>
      </c>
      <c r="I1098" s="262" t="str">
        <f t="shared" si="132"/>
        <v>EandR1-</v>
      </c>
      <c r="J1098" s="262" t="str">
        <f t="shared" si="133"/>
        <v>cultot-exptot</v>
      </c>
      <c r="K1098" s="262" t="str">
        <f t="shared" si="134"/>
        <v>cultot-</v>
      </c>
    </row>
    <row r="1099" spans="1:11" x14ac:dyDescent="0.35">
      <c r="A1099" s="267" t="s">
        <v>3499</v>
      </c>
      <c r="B1099" s="362">
        <f t="shared" ca="1" si="128"/>
        <v>0</v>
      </c>
      <c r="C1099" s="317"/>
      <c r="D1099" s="317"/>
      <c r="E1099" s="317"/>
      <c r="F1099" s="262" t="str">
        <f t="shared" si="129"/>
        <v>EandR1</v>
      </c>
      <c r="G1099" s="262" t="str">
        <f t="shared" si="130"/>
        <v>envcmt</v>
      </c>
      <c r="H1099" s="262" t="str">
        <f t="shared" si="131"/>
        <v>exptot</v>
      </c>
      <c r="I1099" s="262" t="str">
        <f t="shared" si="132"/>
        <v>EandR1-</v>
      </c>
      <c r="J1099" s="262" t="str">
        <f t="shared" si="133"/>
        <v>envcmt-exptot</v>
      </c>
      <c r="K1099" s="262" t="str">
        <f t="shared" si="134"/>
        <v>envcmt-</v>
      </c>
    </row>
    <row r="1100" spans="1:11" x14ac:dyDescent="0.35">
      <c r="A1100" s="267" t="s">
        <v>3500</v>
      </c>
      <c r="B1100" s="362">
        <f t="shared" ca="1" si="128"/>
        <v>0</v>
      </c>
      <c r="C1100" s="317"/>
      <c r="D1100" s="317"/>
      <c r="E1100" s="317"/>
      <c r="F1100" s="262" t="str">
        <f t="shared" si="129"/>
        <v>EandR1</v>
      </c>
      <c r="G1100" s="262" t="str">
        <f t="shared" si="130"/>
        <v>envcst</v>
      </c>
      <c r="H1100" s="262" t="str">
        <f t="shared" si="131"/>
        <v>exptot</v>
      </c>
      <c r="I1100" s="262" t="str">
        <f t="shared" si="132"/>
        <v>EandR1-</v>
      </c>
      <c r="J1100" s="262" t="str">
        <f t="shared" si="133"/>
        <v>envcst-exptot</v>
      </c>
      <c r="K1100" s="262" t="str">
        <f t="shared" si="134"/>
        <v>envcst-</v>
      </c>
    </row>
    <row r="1101" spans="1:11" x14ac:dyDescent="0.35">
      <c r="A1101" s="267" t="s">
        <v>3501</v>
      </c>
      <c r="B1101" s="362">
        <f t="shared" ca="1" si="128"/>
        <v>0</v>
      </c>
      <c r="C1101" s="317"/>
      <c r="D1101" s="317"/>
      <c r="E1101" s="317"/>
      <c r="F1101" s="262" t="str">
        <f t="shared" si="129"/>
        <v>EandR1</v>
      </c>
      <c r="G1101" s="262" t="str">
        <f t="shared" si="130"/>
        <v>envcmm</v>
      </c>
      <c r="H1101" s="262" t="str">
        <f t="shared" si="131"/>
        <v>exptot</v>
      </c>
      <c r="I1101" s="262" t="str">
        <f t="shared" si="132"/>
        <v>EandR1-</v>
      </c>
      <c r="J1101" s="262" t="str">
        <f t="shared" si="133"/>
        <v>envcmm-exptot</v>
      </c>
      <c r="K1101" s="262" t="str">
        <f t="shared" si="134"/>
        <v>envcmm-</v>
      </c>
    </row>
    <row r="1102" spans="1:11" x14ac:dyDescent="0.35">
      <c r="A1102" s="267" t="s">
        <v>3502</v>
      </c>
      <c r="B1102" s="362">
        <f t="shared" ca="1" si="128"/>
        <v>0</v>
      </c>
      <c r="C1102" s="317"/>
      <c r="D1102" s="317"/>
      <c r="E1102" s="317"/>
      <c r="F1102" s="262" t="str">
        <f t="shared" si="129"/>
        <v>EandR1</v>
      </c>
      <c r="G1102" s="262" t="str">
        <f t="shared" si="130"/>
        <v>envflddrn</v>
      </c>
      <c r="H1102" s="262" t="str">
        <f t="shared" si="131"/>
        <v>exptot</v>
      </c>
      <c r="I1102" s="262" t="str">
        <f t="shared" si="132"/>
        <v>EandR1-</v>
      </c>
      <c r="J1102" s="262" t="str">
        <f t="shared" si="133"/>
        <v>envflddrn-exptot</v>
      </c>
      <c r="K1102" s="262" t="str">
        <f t="shared" si="134"/>
        <v>envflddrn-</v>
      </c>
    </row>
    <row r="1103" spans="1:11" x14ac:dyDescent="0.35">
      <c r="A1103" s="267" t="s">
        <v>3503</v>
      </c>
      <c r="B1103" s="362">
        <f t="shared" ca="1" si="128"/>
        <v>0</v>
      </c>
      <c r="C1103" s="317"/>
      <c r="D1103" s="317"/>
      <c r="E1103" s="317"/>
      <c r="F1103" s="262" t="str">
        <f t="shared" si="129"/>
        <v>EandR1</v>
      </c>
      <c r="G1103" s="262" t="str">
        <f t="shared" si="130"/>
        <v>envagr</v>
      </c>
      <c r="H1103" s="262" t="str">
        <f t="shared" si="131"/>
        <v>exptot</v>
      </c>
      <c r="I1103" s="262" t="str">
        <f t="shared" si="132"/>
        <v>EandR1-</v>
      </c>
      <c r="J1103" s="262" t="str">
        <f t="shared" si="133"/>
        <v>envagr-exptot</v>
      </c>
      <c r="K1103" s="262" t="str">
        <f t="shared" si="134"/>
        <v>envagr-</v>
      </c>
    </row>
    <row r="1104" spans="1:11" x14ac:dyDescent="0.35">
      <c r="A1104" s="267" t="s">
        <v>3504</v>
      </c>
      <c r="B1104" s="362">
        <f t="shared" ca="1" si="128"/>
        <v>0</v>
      </c>
      <c r="C1104" s="317"/>
      <c r="D1104" s="317"/>
      <c r="E1104" s="317"/>
      <c r="F1104" s="262" t="str">
        <f t="shared" si="129"/>
        <v>EandR1</v>
      </c>
      <c r="G1104" s="262" t="str">
        <f t="shared" si="130"/>
        <v>envrglenv</v>
      </c>
      <c r="H1104" s="262" t="str">
        <f t="shared" si="131"/>
        <v>exptot</v>
      </c>
      <c r="I1104" s="262" t="str">
        <f t="shared" si="132"/>
        <v>EandR1-</v>
      </c>
      <c r="J1104" s="262" t="str">
        <f t="shared" si="133"/>
        <v>envrglenv-exptot</v>
      </c>
      <c r="K1104" s="262" t="str">
        <f t="shared" si="134"/>
        <v>envrglenv-</v>
      </c>
    </row>
    <row r="1105" spans="1:11" x14ac:dyDescent="0.35">
      <c r="A1105" s="267" t="s">
        <v>3505</v>
      </c>
      <c r="B1105" s="362">
        <f t="shared" ca="1" si="128"/>
        <v>0</v>
      </c>
      <c r="C1105" s="317"/>
      <c r="D1105" s="317"/>
      <c r="E1105" s="317"/>
      <c r="F1105" s="262" t="str">
        <f t="shared" si="129"/>
        <v>EandR1</v>
      </c>
      <c r="G1105" s="262" t="str">
        <f t="shared" si="130"/>
        <v>envrgltrd</v>
      </c>
      <c r="H1105" s="262" t="str">
        <f t="shared" si="131"/>
        <v>exptot</v>
      </c>
      <c r="I1105" s="262" t="str">
        <f t="shared" si="132"/>
        <v>EandR1-</v>
      </c>
      <c r="J1105" s="262" t="str">
        <f t="shared" si="133"/>
        <v>envrgltrd-exptot</v>
      </c>
      <c r="K1105" s="262" t="str">
        <f t="shared" si="134"/>
        <v>envrgltrd-</v>
      </c>
    </row>
    <row r="1106" spans="1:11" x14ac:dyDescent="0.35">
      <c r="A1106" s="267" t="s">
        <v>3506</v>
      </c>
      <c r="B1106" s="362">
        <f t="shared" ca="1" si="128"/>
        <v>0</v>
      </c>
      <c r="C1106" s="317"/>
      <c r="D1106" s="317"/>
      <c r="E1106" s="317"/>
      <c r="F1106" s="262" t="str">
        <f t="shared" si="129"/>
        <v>EandR1</v>
      </c>
      <c r="G1106" s="262" t="str">
        <f t="shared" si="130"/>
        <v>envstr</v>
      </c>
      <c r="H1106" s="262" t="str">
        <f t="shared" si="131"/>
        <v>exptot</v>
      </c>
      <c r="I1106" s="262" t="str">
        <f t="shared" si="132"/>
        <v>EandR1-</v>
      </c>
      <c r="J1106" s="262" t="str">
        <f t="shared" si="133"/>
        <v>envstr-exptot</v>
      </c>
      <c r="K1106" s="262" t="str">
        <f t="shared" si="134"/>
        <v>envstr-</v>
      </c>
    </row>
    <row r="1107" spans="1:11" x14ac:dyDescent="0.35">
      <c r="A1107" s="267" t="s">
        <v>3507</v>
      </c>
      <c r="B1107" s="362">
        <f t="shared" ca="1" si="128"/>
        <v>0</v>
      </c>
      <c r="C1107" s="317"/>
      <c r="D1107" s="317"/>
      <c r="E1107" s="317"/>
      <c r="F1107" s="262" t="str">
        <f t="shared" si="129"/>
        <v>EandR1</v>
      </c>
      <c r="G1107" s="262" t="str">
        <f t="shared" si="130"/>
        <v>envcll</v>
      </c>
      <c r="H1107" s="262" t="str">
        <f t="shared" si="131"/>
        <v>exptot</v>
      </c>
      <c r="I1107" s="262" t="str">
        <f t="shared" si="132"/>
        <v>EandR1-</v>
      </c>
      <c r="J1107" s="262" t="str">
        <f t="shared" si="133"/>
        <v>envcll-exptot</v>
      </c>
      <c r="K1107" s="262" t="str">
        <f t="shared" si="134"/>
        <v>envcll-</v>
      </c>
    </row>
    <row r="1108" spans="1:11" x14ac:dyDescent="0.35">
      <c r="A1108" s="267" t="s">
        <v>3508</v>
      </c>
      <c r="B1108" s="362">
        <f t="shared" ca="1" si="128"/>
        <v>0</v>
      </c>
      <c r="C1108" s="317"/>
      <c r="D1108" s="317"/>
      <c r="E1108" s="317"/>
      <c r="F1108" s="262" t="str">
        <f t="shared" si="129"/>
        <v>EandR1</v>
      </c>
      <c r="G1108" s="262" t="str">
        <f t="shared" si="130"/>
        <v>envdsp</v>
      </c>
      <c r="H1108" s="262" t="str">
        <f t="shared" si="131"/>
        <v>exptot</v>
      </c>
      <c r="I1108" s="262" t="str">
        <f t="shared" si="132"/>
        <v>EandR1-</v>
      </c>
      <c r="J1108" s="262" t="str">
        <f t="shared" si="133"/>
        <v>envdsp-exptot</v>
      </c>
      <c r="K1108" s="262" t="str">
        <f t="shared" si="134"/>
        <v>envdsp-</v>
      </c>
    </row>
    <row r="1109" spans="1:11" x14ac:dyDescent="0.35">
      <c r="A1109" s="267" t="s">
        <v>3509</v>
      </c>
      <c r="B1109" s="362">
        <f t="shared" ca="1" si="128"/>
        <v>0</v>
      </c>
      <c r="C1109" s="317"/>
      <c r="D1109" s="317"/>
      <c r="E1109" s="317"/>
      <c r="F1109" s="262" t="str">
        <f t="shared" si="129"/>
        <v>EandR1</v>
      </c>
      <c r="G1109" s="262" t="str">
        <f t="shared" si="130"/>
        <v>envtrd</v>
      </c>
      <c r="H1109" s="262" t="str">
        <f t="shared" si="131"/>
        <v>exptot</v>
      </c>
      <c r="I1109" s="262" t="str">
        <f t="shared" si="132"/>
        <v>EandR1-</v>
      </c>
      <c r="J1109" s="262" t="str">
        <f t="shared" si="133"/>
        <v>envtrd-exptot</v>
      </c>
      <c r="K1109" s="262" t="str">
        <f t="shared" si="134"/>
        <v>envtrd-</v>
      </c>
    </row>
    <row r="1110" spans="1:11" x14ac:dyDescent="0.35">
      <c r="A1110" s="267" t="s">
        <v>3510</v>
      </c>
      <c r="B1110" s="362">
        <f t="shared" ca="1" si="128"/>
        <v>0</v>
      </c>
      <c r="C1110" s="317"/>
      <c r="D1110" s="317"/>
      <c r="E1110" s="317"/>
      <c r="F1110" s="262" t="str">
        <f t="shared" si="129"/>
        <v>EandR1</v>
      </c>
      <c r="G1110" s="262" t="str">
        <f t="shared" si="130"/>
        <v>envrcy</v>
      </c>
      <c r="H1110" s="262" t="str">
        <f t="shared" si="131"/>
        <v>exptot</v>
      </c>
      <c r="I1110" s="262" t="str">
        <f t="shared" si="132"/>
        <v>EandR1-</v>
      </c>
      <c r="J1110" s="262" t="str">
        <f t="shared" si="133"/>
        <v>envrcy-exptot</v>
      </c>
      <c r="K1110" s="262" t="str">
        <f t="shared" si="134"/>
        <v>envrcy-</v>
      </c>
    </row>
    <row r="1111" spans="1:11" x14ac:dyDescent="0.35">
      <c r="A1111" s="267" t="s">
        <v>3511</v>
      </c>
      <c r="B1111" s="362">
        <f t="shared" ca="1" si="128"/>
        <v>0</v>
      </c>
      <c r="C1111" s="317"/>
      <c r="D1111" s="317"/>
      <c r="E1111" s="317"/>
      <c r="F1111" s="262" t="str">
        <f t="shared" si="129"/>
        <v>EandR1</v>
      </c>
      <c r="G1111" s="262" t="str">
        <f t="shared" si="130"/>
        <v>envmin</v>
      </c>
      <c r="H1111" s="262" t="str">
        <f t="shared" si="131"/>
        <v>exptot</v>
      </c>
      <c r="I1111" s="262" t="str">
        <f t="shared" si="132"/>
        <v>EandR1-</v>
      </c>
      <c r="J1111" s="262" t="str">
        <f t="shared" si="133"/>
        <v>envmin-exptot</v>
      </c>
      <c r="K1111" s="262" t="str">
        <f t="shared" si="134"/>
        <v>envmin-</v>
      </c>
    </row>
    <row r="1112" spans="1:11" x14ac:dyDescent="0.35">
      <c r="A1112" s="267" t="s">
        <v>3512</v>
      </c>
      <c r="B1112" s="362">
        <f t="shared" ca="1" si="128"/>
        <v>0</v>
      </c>
      <c r="C1112" s="317"/>
      <c r="D1112" s="317"/>
      <c r="E1112" s="317"/>
      <c r="F1112" s="262" t="str">
        <f t="shared" si="129"/>
        <v>EandR1</v>
      </c>
      <c r="G1112" s="262" t="str">
        <f t="shared" si="130"/>
        <v>envclm</v>
      </c>
      <c r="H1112" s="262" t="str">
        <f t="shared" si="131"/>
        <v>exptot</v>
      </c>
      <c r="I1112" s="262" t="str">
        <f t="shared" si="132"/>
        <v>EandR1-</v>
      </c>
      <c r="J1112" s="262" t="str">
        <f t="shared" si="133"/>
        <v>envclm-exptot</v>
      </c>
      <c r="K1112" s="262" t="str">
        <f t="shared" si="134"/>
        <v>envclm-</v>
      </c>
    </row>
    <row r="1113" spans="1:11" x14ac:dyDescent="0.35">
      <c r="A1113" s="267" t="s">
        <v>3513</v>
      </c>
      <c r="B1113" s="362">
        <f t="shared" ca="1" si="128"/>
        <v>0</v>
      </c>
      <c r="C1113" s="317"/>
      <c r="D1113" s="317"/>
      <c r="E1113" s="317"/>
      <c r="F1113" s="262" t="str">
        <f t="shared" si="129"/>
        <v>EandR1</v>
      </c>
      <c r="G1113" s="262" t="str">
        <f t="shared" si="130"/>
        <v>envtot</v>
      </c>
      <c r="H1113" s="262" t="str">
        <f t="shared" si="131"/>
        <v>exptot</v>
      </c>
      <c r="I1113" s="262" t="str">
        <f t="shared" si="132"/>
        <v>EandR1-</v>
      </c>
      <c r="J1113" s="262" t="str">
        <f t="shared" si="133"/>
        <v>envtot-exptot</v>
      </c>
      <c r="K1113" s="262" t="str">
        <f t="shared" si="134"/>
        <v>envtot-</v>
      </c>
    </row>
    <row r="1114" spans="1:11" x14ac:dyDescent="0.35">
      <c r="A1114" s="267" t="s">
        <v>3514</v>
      </c>
      <c r="B1114" s="362">
        <f t="shared" ca="1" si="128"/>
        <v>0</v>
      </c>
      <c r="C1114" s="317"/>
      <c r="D1114" s="317"/>
      <c r="E1114" s="317"/>
      <c r="F1114" s="262" t="str">
        <f t="shared" si="129"/>
        <v>EandR1</v>
      </c>
      <c r="G1114" s="262" t="str">
        <f t="shared" si="130"/>
        <v>plantot</v>
      </c>
      <c r="H1114" s="262" t="str">
        <f t="shared" si="131"/>
        <v>exptot</v>
      </c>
      <c r="I1114" s="262" t="str">
        <f t="shared" si="132"/>
        <v>EandR1-</v>
      </c>
      <c r="J1114" s="262" t="str">
        <f t="shared" si="133"/>
        <v>plantot-exptot</v>
      </c>
      <c r="K1114" s="262" t="str">
        <f t="shared" si="134"/>
        <v>plantot-</v>
      </c>
    </row>
    <row r="1115" spans="1:11" x14ac:dyDescent="0.35">
      <c r="A1115" s="267" t="s">
        <v>3515</v>
      </c>
      <c r="B1115" s="362">
        <f t="shared" ca="1" si="128"/>
        <v>0</v>
      </c>
      <c r="C1115" s="317"/>
      <c r="D1115" s="317"/>
      <c r="E1115" s="317"/>
      <c r="F1115" s="262" t="str">
        <f t="shared" si="129"/>
        <v>EandR1</v>
      </c>
      <c r="G1115" s="262" t="str">
        <f t="shared" si="130"/>
        <v>digtot</v>
      </c>
      <c r="H1115" s="262" t="str">
        <f t="shared" si="131"/>
        <v>exptot</v>
      </c>
      <c r="I1115" s="262" t="str">
        <f t="shared" si="132"/>
        <v>EandR1-</v>
      </c>
      <c r="J1115" s="262" t="str">
        <f t="shared" si="133"/>
        <v>digtot-exptot</v>
      </c>
      <c r="K1115" s="262" t="str">
        <f t="shared" si="134"/>
        <v>digtot-</v>
      </c>
    </row>
    <row r="1116" spans="1:11" x14ac:dyDescent="0.35">
      <c r="A1116" s="267" t="s">
        <v>3516</v>
      </c>
      <c r="B1116" s="362">
        <f t="shared" ca="1" si="128"/>
        <v>0</v>
      </c>
      <c r="C1116" s="317"/>
      <c r="D1116" s="317"/>
      <c r="E1116" s="317"/>
      <c r="F1116" s="262" t="str">
        <f t="shared" si="129"/>
        <v>EandR1</v>
      </c>
      <c r="G1116" s="262" t="str">
        <f t="shared" si="130"/>
        <v>poltot</v>
      </c>
      <c r="H1116" s="262" t="str">
        <f t="shared" si="131"/>
        <v>exptot</v>
      </c>
      <c r="I1116" s="262" t="str">
        <f t="shared" si="132"/>
        <v>EandR1-</v>
      </c>
      <c r="J1116" s="262" t="str">
        <f t="shared" si="133"/>
        <v>poltot-exptot</v>
      </c>
      <c r="K1116" s="262" t="str">
        <f t="shared" si="134"/>
        <v>poltot-</v>
      </c>
    </row>
    <row r="1117" spans="1:11" x14ac:dyDescent="0.35">
      <c r="A1117" s="267" t="s">
        <v>3517</v>
      </c>
      <c r="B1117" s="362">
        <f t="shared" ca="1" si="128"/>
        <v>0</v>
      </c>
      <c r="C1117" s="317"/>
      <c r="D1117" s="317"/>
      <c r="E1117" s="317"/>
      <c r="F1117" s="262" t="str">
        <f t="shared" si="129"/>
        <v>EandR1</v>
      </c>
      <c r="G1117" s="262" t="str">
        <f t="shared" si="130"/>
        <v>frstot</v>
      </c>
      <c r="H1117" s="262" t="str">
        <f t="shared" si="131"/>
        <v>exptot</v>
      </c>
      <c r="I1117" s="262" t="str">
        <f t="shared" si="132"/>
        <v>EandR1-</v>
      </c>
      <c r="J1117" s="262" t="str">
        <f t="shared" si="133"/>
        <v>frstot-exptot</v>
      </c>
      <c r="K1117" s="262" t="str">
        <f t="shared" si="134"/>
        <v>frstot-</v>
      </c>
    </row>
    <row r="1118" spans="1:11" x14ac:dyDescent="0.35">
      <c r="A1118" s="267" t="s">
        <v>3518</v>
      </c>
      <c r="B1118" s="362">
        <f t="shared" ca="1" si="128"/>
        <v>0</v>
      </c>
      <c r="C1118" s="317"/>
      <c r="D1118" s="317"/>
      <c r="E1118" s="317"/>
      <c r="F1118" s="262" t="str">
        <f t="shared" si="129"/>
        <v>EandR1</v>
      </c>
      <c r="G1118" s="262" t="str">
        <f t="shared" si="130"/>
        <v>centot</v>
      </c>
      <c r="H1118" s="262" t="str">
        <f t="shared" si="131"/>
        <v>exptot</v>
      </c>
      <c r="I1118" s="262" t="str">
        <f t="shared" si="132"/>
        <v>EandR1-</v>
      </c>
      <c r="J1118" s="262" t="str">
        <f t="shared" si="133"/>
        <v>centot-exptot</v>
      </c>
      <c r="K1118" s="262" t="str">
        <f t="shared" si="134"/>
        <v>centot-</v>
      </c>
    </row>
    <row r="1119" spans="1:11" x14ac:dyDescent="0.35">
      <c r="A1119" s="267" t="s">
        <v>3519</v>
      </c>
      <c r="B1119" s="362">
        <f t="shared" ca="1" si="128"/>
        <v>0</v>
      </c>
      <c r="C1119" s="317"/>
      <c r="D1119" s="317"/>
      <c r="E1119" s="317"/>
      <c r="F1119" s="262" t="str">
        <f t="shared" si="129"/>
        <v>EandR1</v>
      </c>
      <c r="G1119" s="262" t="str">
        <f t="shared" si="130"/>
        <v>tradcomhous</v>
      </c>
      <c r="H1119" s="262" t="str">
        <f t="shared" si="131"/>
        <v>exptot</v>
      </c>
      <c r="I1119" s="262" t="str">
        <f t="shared" si="132"/>
        <v>EandR1-</v>
      </c>
      <c r="J1119" s="262" t="str">
        <f t="shared" si="133"/>
        <v>tradcomhous-exptot</v>
      </c>
      <c r="K1119" s="262" t="str">
        <f t="shared" si="134"/>
        <v>tradcomhous-</v>
      </c>
    </row>
    <row r="1120" spans="1:11" x14ac:dyDescent="0.35">
      <c r="A1120" s="267" t="s">
        <v>3520</v>
      </c>
      <c r="B1120" s="362">
        <f t="shared" ca="1" si="128"/>
        <v>0</v>
      </c>
      <c r="C1120" s="317"/>
      <c r="D1120" s="317"/>
      <c r="E1120" s="317"/>
      <c r="F1120" s="262" t="str">
        <f t="shared" si="129"/>
        <v>EandR1</v>
      </c>
      <c r="G1120" s="262" t="str">
        <f t="shared" si="130"/>
        <v>tradcomreal</v>
      </c>
      <c r="H1120" s="262" t="str">
        <f t="shared" si="131"/>
        <v>exptot</v>
      </c>
      <c r="I1120" s="262" t="str">
        <f t="shared" si="132"/>
        <v>EandR1-</v>
      </c>
      <c r="J1120" s="262" t="str">
        <f t="shared" si="133"/>
        <v>tradcomreal-exptot</v>
      </c>
      <c r="K1120" s="262" t="str">
        <f t="shared" si="134"/>
        <v>tradcomreal-</v>
      </c>
    </row>
    <row r="1121" spans="1:11" x14ac:dyDescent="0.35">
      <c r="A1121" s="267" t="s">
        <v>3521</v>
      </c>
      <c r="B1121" s="362">
        <f t="shared" ca="1" si="128"/>
        <v>0</v>
      </c>
      <c r="C1121" s="317"/>
      <c r="D1121" s="317"/>
      <c r="E1121" s="317"/>
      <c r="F1121" s="262" t="str">
        <f t="shared" si="129"/>
        <v>EandR1</v>
      </c>
      <c r="G1121" s="262" t="str">
        <f t="shared" si="130"/>
        <v>tradcomfin</v>
      </c>
      <c r="H1121" s="262" t="str">
        <f t="shared" si="131"/>
        <v>exptot</v>
      </c>
      <c r="I1121" s="262" t="str">
        <f t="shared" si="132"/>
        <v>EandR1-</v>
      </c>
      <c r="J1121" s="262" t="str">
        <f t="shared" si="133"/>
        <v>tradcomfin-exptot</v>
      </c>
      <c r="K1121" s="262" t="str">
        <f t="shared" si="134"/>
        <v>tradcomfin-</v>
      </c>
    </row>
    <row r="1122" spans="1:11" x14ac:dyDescent="0.35">
      <c r="A1122" s="267" t="s">
        <v>3522</v>
      </c>
      <c r="B1122" s="362">
        <f t="shared" ca="1" si="128"/>
        <v>0</v>
      </c>
      <c r="C1122" s="317"/>
      <c r="D1122" s="317"/>
      <c r="E1122" s="317"/>
      <c r="F1122" s="262" t="str">
        <f t="shared" si="129"/>
        <v>EandR1</v>
      </c>
      <c r="G1122" s="262" t="str">
        <f t="shared" si="130"/>
        <v>tradcomenr</v>
      </c>
      <c r="H1122" s="262" t="str">
        <f t="shared" si="131"/>
        <v>exptot</v>
      </c>
      <c r="I1122" s="262" t="str">
        <f t="shared" si="132"/>
        <v>EandR1-</v>
      </c>
      <c r="J1122" s="262" t="str">
        <f t="shared" si="133"/>
        <v>tradcomenr-exptot</v>
      </c>
      <c r="K1122" s="262" t="str">
        <f t="shared" si="134"/>
        <v>tradcomenr-</v>
      </c>
    </row>
    <row r="1123" spans="1:11" x14ac:dyDescent="0.35">
      <c r="A1123" s="267" t="s">
        <v>3523</v>
      </c>
      <c r="B1123" s="362">
        <f t="shared" ca="1" si="128"/>
        <v>0</v>
      </c>
      <c r="C1123" s="317"/>
      <c r="D1123" s="317"/>
      <c r="E1123" s="317"/>
      <c r="F1123" s="262" t="str">
        <f t="shared" si="129"/>
        <v>EandR1</v>
      </c>
      <c r="G1123" s="262" t="str">
        <f t="shared" si="130"/>
        <v>tradcomwtr</v>
      </c>
      <c r="H1123" s="262" t="str">
        <f t="shared" si="131"/>
        <v>exptot</v>
      </c>
      <c r="I1123" s="262" t="str">
        <f t="shared" si="132"/>
        <v>EandR1-</v>
      </c>
      <c r="J1123" s="262" t="str">
        <f t="shared" si="133"/>
        <v>tradcomwtr-exptot</v>
      </c>
      <c r="K1123" s="262" t="str">
        <f t="shared" si="134"/>
        <v>tradcomwtr-</v>
      </c>
    </row>
    <row r="1124" spans="1:11" x14ac:dyDescent="0.35">
      <c r="A1124" s="267" t="s">
        <v>3524</v>
      </c>
      <c r="B1124" s="362">
        <f t="shared" ca="1" si="128"/>
        <v>0</v>
      </c>
      <c r="C1124" s="317"/>
      <c r="D1124" s="317"/>
      <c r="E1124" s="317"/>
      <c r="F1124" s="262" t="str">
        <f t="shared" si="129"/>
        <v>EandR1</v>
      </c>
      <c r="G1124" s="262" t="str">
        <f t="shared" si="130"/>
        <v>tradcomhsp</v>
      </c>
      <c r="H1124" s="262" t="str">
        <f t="shared" si="131"/>
        <v>exptot</v>
      </c>
      <c r="I1124" s="262" t="str">
        <f t="shared" si="132"/>
        <v>EandR1-</v>
      </c>
      <c r="J1124" s="262" t="str">
        <f t="shared" si="133"/>
        <v>tradcomhsp-exptot</v>
      </c>
      <c r="K1124" s="262" t="str">
        <f t="shared" si="134"/>
        <v>tradcomhsp-</v>
      </c>
    </row>
    <row r="1125" spans="1:11" x14ac:dyDescent="0.35">
      <c r="A1125" s="267" t="s">
        <v>3525</v>
      </c>
      <c r="B1125" s="362">
        <f t="shared" ca="1" si="128"/>
        <v>0</v>
      </c>
      <c r="C1125" s="317"/>
      <c r="D1125" s="317"/>
      <c r="E1125" s="317"/>
      <c r="F1125" s="262" t="str">
        <f t="shared" si="129"/>
        <v>EandR1</v>
      </c>
      <c r="G1125" s="262" t="str">
        <f t="shared" si="130"/>
        <v>tradcomoth</v>
      </c>
      <c r="H1125" s="262" t="str">
        <f t="shared" si="131"/>
        <v>exptot</v>
      </c>
      <c r="I1125" s="262" t="str">
        <f t="shared" si="132"/>
        <v>EandR1-</v>
      </c>
      <c r="J1125" s="262" t="str">
        <f t="shared" si="133"/>
        <v>tradcomoth-exptot</v>
      </c>
      <c r="K1125" s="262" t="str">
        <f t="shared" si="134"/>
        <v>tradcomoth-</v>
      </c>
    </row>
    <row r="1126" spans="1:11" x14ac:dyDescent="0.35">
      <c r="A1126" s="267" t="s">
        <v>3526</v>
      </c>
      <c r="B1126" s="362">
        <f t="shared" ca="1" si="128"/>
        <v>0</v>
      </c>
      <c r="C1126" s="317"/>
      <c r="D1126" s="317"/>
      <c r="E1126" s="317"/>
      <c r="F1126" s="262" t="str">
        <f t="shared" si="129"/>
        <v>EandR1</v>
      </c>
      <c r="G1126" s="262" t="str">
        <f t="shared" si="130"/>
        <v>tradcomtot</v>
      </c>
      <c r="H1126" s="262" t="str">
        <f t="shared" si="131"/>
        <v>exptot</v>
      </c>
      <c r="I1126" s="262" t="str">
        <f t="shared" si="132"/>
        <v>EandR1-</v>
      </c>
      <c r="J1126" s="262" t="str">
        <f t="shared" si="133"/>
        <v>tradcomtot-exptot</v>
      </c>
      <c r="K1126" s="262" t="str">
        <f t="shared" si="134"/>
        <v>tradcomtot-</v>
      </c>
    </row>
    <row r="1127" spans="1:11" x14ac:dyDescent="0.35">
      <c r="A1127" s="267" t="s">
        <v>3527</v>
      </c>
      <c r="B1127" s="362">
        <f t="shared" ca="1" si="128"/>
        <v>0</v>
      </c>
      <c r="C1127" s="317"/>
      <c r="D1127" s="317"/>
      <c r="E1127" s="317"/>
      <c r="F1127" s="262" t="str">
        <f t="shared" si="129"/>
        <v>EandR1</v>
      </c>
      <c r="G1127" s="262" t="str">
        <f t="shared" si="130"/>
        <v>tradoth</v>
      </c>
      <c r="H1127" s="262" t="str">
        <f t="shared" si="131"/>
        <v>exptot</v>
      </c>
      <c r="I1127" s="262" t="str">
        <f t="shared" si="132"/>
        <v>EandR1-</v>
      </c>
      <c r="J1127" s="262" t="str">
        <f t="shared" si="133"/>
        <v>tradoth-exptot</v>
      </c>
      <c r="K1127" s="262" t="str">
        <f t="shared" si="134"/>
        <v>tradoth-</v>
      </c>
    </row>
    <row r="1128" spans="1:11" x14ac:dyDescent="0.35">
      <c r="A1128" s="267" t="s">
        <v>3528</v>
      </c>
      <c r="B1128" s="362">
        <f t="shared" ca="1" si="128"/>
        <v>0</v>
      </c>
      <c r="C1128" s="317"/>
      <c r="D1128" s="317"/>
      <c r="E1128" s="317"/>
      <c r="F1128" s="262" t="str">
        <f t="shared" si="129"/>
        <v>EandR1</v>
      </c>
      <c r="G1128" s="262" t="str">
        <f t="shared" si="130"/>
        <v>tradtot</v>
      </c>
      <c r="H1128" s="262" t="str">
        <f t="shared" si="131"/>
        <v>exptot</v>
      </c>
      <c r="I1128" s="262" t="str">
        <f t="shared" si="132"/>
        <v>EandR1-</v>
      </c>
      <c r="J1128" s="262" t="str">
        <f t="shared" si="133"/>
        <v>tradtot-exptot</v>
      </c>
      <c r="K1128" s="262" t="str">
        <f t="shared" si="134"/>
        <v>tradtot-</v>
      </c>
    </row>
    <row r="1129" spans="1:11" x14ac:dyDescent="0.35">
      <c r="A1129" s="267" t="s">
        <v>3529</v>
      </c>
      <c r="B1129" s="362">
        <f t="shared" ca="1" si="128"/>
        <v>0</v>
      </c>
      <c r="C1129" s="317"/>
      <c r="D1129" s="317"/>
      <c r="E1129" s="317"/>
      <c r="F1129" s="262" t="str">
        <f t="shared" si="129"/>
        <v>EandR1</v>
      </c>
      <c r="G1129" s="262" t="str">
        <f t="shared" si="130"/>
        <v>alltot</v>
      </c>
      <c r="H1129" s="262" t="str">
        <f t="shared" si="131"/>
        <v>exptot</v>
      </c>
      <c r="I1129" s="262" t="str">
        <f t="shared" si="132"/>
        <v>EandR1-</v>
      </c>
      <c r="J1129" s="262" t="str">
        <f t="shared" si="133"/>
        <v>alltot-exptot</v>
      </c>
      <c r="K1129" s="262" t="str">
        <f t="shared" si="134"/>
        <v>alltot-</v>
      </c>
    </row>
    <row r="1130" spans="1:11" x14ac:dyDescent="0.35">
      <c r="A1130" s="267" t="s">
        <v>3530</v>
      </c>
      <c r="B1130" s="362">
        <f t="shared" ca="1" si="128"/>
        <v>0</v>
      </c>
      <c r="C1130" s="317"/>
      <c r="D1130" s="317"/>
      <c r="E1130" s="317"/>
      <c r="F1130" s="262" t="str">
        <f t="shared" si="129"/>
        <v>EandR1</v>
      </c>
      <c r="G1130" s="262" t="str">
        <f t="shared" si="130"/>
        <v>edutot</v>
      </c>
      <c r="H1130" s="262" t="str">
        <f t="shared" si="131"/>
        <v>exps162b</v>
      </c>
      <c r="I1130" s="262" t="str">
        <f t="shared" si="132"/>
        <v>EandR1-</v>
      </c>
      <c r="J1130" s="262" t="str">
        <f t="shared" si="133"/>
        <v>edutot-exps162b</v>
      </c>
      <c r="K1130" s="262" t="str">
        <f t="shared" si="134"/>
        <v>edutot-</v>
      </c>
    </row>
    <row r="1131" spans="1:11" x14ac:dyDescent="0.35">
      <c r="A1131" s="267" t="s">
        <v>3531</v>
      </c>
      <c r="B1131" s="362">
        <f t="shared" ca="1" si="128"/>
        <v>0</v>
      </c>
      <c r="C1131" s="317"/>
      <c r="D1131" s="317"/>
      <c r="E1131" s="317"/>
      <c r="F1131" s="262" t="str">
        <f t="shared" si="129"/>
        <v>EandR1</v>
      </c>
      <c r="G1131" s="262" t="str">
        <f t="shared" si="130"/>
        <v>transtot</v>
      </c>
      <c r="H1131" s="262" t="str">
        <f t="shared" si="131"/>
        <v>exps162b</v>
      </c>
      <c r="I1131" s="262" t="str">
        <f t="shared" si="132"/>
        <v>EandR1-</v>
      </c>
      <c r="J1131" s="262" t="str">
        <f t="shared" si="133"/>
        <v>transtot-exps162b</v>
      </c>
      <c r="K1131" s="262" t="str">
        <f t="shared" si="134"/>
        <v>transtot-</v>
      </c>
    </row>
    <row r="1132" spans="1:11" x14ac:dyDescent="0.35">
      <c r="A1132" s="267" t="s">
        <v>3532</v>
      </c>
      <c r="B1132" s="362">
        <f t="shared" ca="1" si="128"/>
        <v>0</v>
      </c>
      <c r="C1132" s="317"/>
      <c r="D1132" s="317"/>
      <c r="E1132" s="317"/>
      <c r="F1132" s="262" t="str">
        <f t="shared" si="129"/>
        <v>EandR1</v>
      </c>
      <c r="G1132" s="262" t="str">
        <f t="shared" si="130"/>
        <v>sctot</v>
      </c>
      <c r="H1132" s="262" t="str">
        <f t="shared" si="131"/>
        <v>exps162b</v>
      </c>
      <c r="I1132" s="262" t="str">
        <f t="shared" si="132"/>
        <v>EandR1-</v>
      </c>
      <c r="J1132" s="262" t="str">
        <f t="shared" si="133"/>
        <v>sctot-exps162b</v>
      </c>
      <c r="K1132" s="262" t="str">
        <f t="shared" si="134"/>
        <v>sctot-</v>
      </c>
    </row>
    <row r="1133" spans="1:11" x14ac:dyDescent="0.35">
      <c r="A1133" s="267" t="s">
        <v>3533</v>
      </c>
      <c r="B1133" s="362">
        <f t="shared" ca="1" si="128"/>
        <v>0</v>
      </c>
      <c r="C1133" s="317"/>
      <c r="D1133" s="317"/>
      <c r="E1133" s="317"/>
      <c r="F1133" s="262" t="str">
        <f t="shared" si="129"/>
        <v>EandR1</v>
      </c>
      <c r="G1133" s="262" t="str">
        <f t="shared" si="130"/>
        <v>phtot</v>
      </c>
      <c r="H1133" s="262" t="str">
        <f t="shared" si="131"/>
        <v>exps162b</v>
      </c>
      <c r="I1133" s="262" t="str">
        <f t="shared" si="132"/>
        <v>EandR1-</v>
      </c>
      <c r="J1133" s="262" t="str">
        <f t="shared" si="133"/>
        <v>phtot-exps162b</v>
      </c>
      <c r="K1133" s="262" t="str">
        <f t="shared" si="134"/>
        <v>phtot-</v>
      </c>
    </row>
    <row r="1134" spans="1:11" x14ac:dyDescent="0.35">
      <c r="A1134" s="267" t="s">
        <v>3534</v>
      </c>
      <c r="B1134" s="362">
        <f t="shared" ca="1" si="128"/>
        <v>0</v>
      </c>
      <c r="C1134" s="317"/>
      <c r="D1134" s="317"/>
      <c r="E1134" s="317"/>
      <c r="F1134" s="262" t="str">
        <f t="shared" si="129"/>
        <v>EandR1</v>
      </c>
      <c r="G1134" s="262" t="str">
        <f t="shared" si="130"/>
        <v>houstot</v>
      </c>
      <c r="H1134" s="262" t="str">
        <f t="shared" si="131"/>
        <v>explsvt</v>
      </c>
      <c r="I1134" s="262" t="str">
        <f t="shared" si="132"/>
        <v>EandR1-</v>
      </c>
      <c r="J1134" s="262" t="str">
        <f t="shared" si="133"/>
        <v>houstot-explsvt</v>
      </c>
      <c r="K1134" s="262" t="str">
        <f t="shared" si="134"/>
        <v>houstot-</v>
      </c>
    </row>
    <row r="1135" spans="1:11" x14ac:dyDescent="0.35">
      <c r="A1135" s="267" t="s">
        <v>3535</v>
      </c>
      <c r="B1135" s="362">
        <f t="shared" ca="1" si="128"/>
        <v>0</v>
      </c>
      <c r="C1135" s="317"/>
      <c r="D1135" s="317"/>
      <c r="E1135" s="317"/>
      <c r="F1135" s="262" t="str">
        <f t="shared" si="129"/>
        <v>EandR1</v>
      </c>
      <c r="G1135" s="262" t="str">
        <f t="shared" si="130"/>
        <v>cultot</v>
      </c>
      <c r="H1135" s="262" t="str">
        <f t="shared" si="131"/>
        <v>exps162b</v>
      </c>
      <c r="I1135" s="262" t="str">
        <f t="shared" si="132"/>
        <v>EandR1-</v>
      </c>
      <c r="J1135" s="262" t="str">
        <f t="shared" si="133"/>
        <v>cultot-exps162b</v>
      </c>
      <c r="K1135" s="262" t="str">
        <f t="shared" si="134"/>
        <v>cultot-</v>
      </c>
    </row>
    <row r="1136" spans="1:11" x14ac:dyDescent="0.35">
      <c r="A1136" s="267" t="s">
        <v>3536</v>
      </c>
      <c r="B1136" s="362">
        <f t="shared" ca="1" si="128"/>
        <v>0</v>
      </c>
      <c r="C1136" s="317"/>
      <c r="D1136" s="317"/>
      <c r="E1136" s="317"/>
      <c r="F1136" s="262" t="str">
        <f t="shared" si="129"/>
        <v>EandR1</v>
      </c>
      <c r="G1136" s="262" t="str">
        <f t="shared" si="130"/>
        <v>envtot</v>
      </c>
      <c r="H1136" s="262" t="str">
        <f t="shared" si="131"/>
        <v>exps162b</v>
      </c>
      <c r="I1136" s="262" t="str">
        <f t="shared" si="132"/>
        <v>EandR1-</v>
      </c>
      <c r="J1136" s="262" t="str">
        <f t="shared" si="133"/>
        <v>envtot-exps162b</v>
      </c>
      <c r="K1136" s="262" t="str">
        <f t="shared" si="134"/>
        <v>envtot-</v>
      </c>
    </row>
    <row r="1137" spans="1:11" x14ac:dyDescent="0.35">
      <c r="A1137" s="267" t="s">
        <v>3537</v>
      </c>
      <c r="B1137" s="362">
        <f t="shared" ca="1" si="128"/>
        <v>0</v>
      </c>
      <c r="C1137" s="317"/>
      <c r="D1137" s="317"/>
      <c r="E1137" s="317"/>
      <c r="F1137" s="262" t="str">
        <f t="shared" si="129"/>
        <v>EandR1</v>
      </c>
      <c r="G1137" s="262" t="str">
        <f t="shared" si="130"/>
        <v>plantot</v>
      </c>
      <c r="H1137" s="262" t="str">
        <f t="shared" si="131"/>
        <v>exps162b</v>
      </c>
      <c r="I1137" s="262" t="str">
        <f t="shared" si="132"/>
        <v>EandR1-</v>
      </c>
      <c r="J1137" s="262" t="str">
        <f t="shared" si="133"/>
        <v>plantot-exps162b</v>
      </c>
      <c r="K1137" s="262" t="str">
        <f t="shared" si="134"/>
        <v>plantot-</v>
      </c>
    </row>
    <row r="1138" spans="1:11" x14ac:dyDescent="0.35">
      <c r="A1138" s="267" t="s">
        <v>3538</v>
      </c>
      <c r="B1138" s="362">
        <f t="shared" ca="1" si="128"/>
        <v>0</v>
      </c>
      <c r="C1138" s="317"/>
      <c r="D1138" s="317"/>
      <c r="E1138" s="317"/>
      <c r="F1138" s="262" t="str">
        <f t="shared" si="129"/>
        <v>EandR1</v>
      </c>
      <c r="G1138" s="262" t="str">
        <f t="shared" si="130"/>
        <v>digtot</v>
      </c>
      <c r="H1138" s="262" t="str">
        <f t="shared" si="131"/>
        <v>exps162b</v>
      </c>
      <c r="I1138" s="262" t="str">
        <f t="shared" si="132"/>
        <v>EandR1-</v>
      </c>
      <c r="J1138" s="262" t="str">
        <f t="shared" si="133"/>
        <v>digtot-exps162b</v>
      </c>
      <c r="K1138" s="262" t="str">
        <f t="shared" si="134"/>
        <v>digtot-</v>
      </c>
    </row>
    <row r="1139" spans="1:11" x14ac:dyDescent="0.35">
      <c r="A1139" s="267" t="s">
        <v>3539</v>
      </c>
      <c r="B1139" s="362">
        <f t="shared" ca="1" si="128"/>
        <v>0</v>
      </c>
      <c r="C1139" s="317"/>
      <c r="D1139" s="317"/>
      <c r="E1139" s="317"/>
      <c r="F1139" s="262" t="str">
        <f t="shared" si="129"/>
        <v>EandR1</v>
      </c>
      <c r="G1139" s="262" t="str">
        <f t="shared" si="130"/>
        <v>poltot</v>
      </c>
      <c r="H1139" s="262" t="str">
        <f t="shared" si="131"/>
        <v>exps162b</v>
      </c>
      <c r="I1139" s="262" t="str">
        <f t="shared" si="132"/>
        <v>EandR1-</v>
      </c>
      <c r="J1139" s="262" t="str">
        <f t="shared" si="133"/>
        <v>poltot-exps162b</v>
      </c>
      <c r="K1139" s="262" t="str">
        <f t="shared" si="134"/>
        <v>poltot-</v>
      </c>
    </row>
    <row r="1140" spans="1:11" x14ac:dyDescent="0.35">
      <c r="A1140" s="267" t="s">
        <v>3540</v>
      </c>
      <c r="B1140" s="362">
        <f t="shared" ref="B1140:B1205" ca="1" si="135">IFERROR(INDEX(INDIRECT(LEFT($A1140,SEARCH("-",$A1140,1)-1)&amp;"_data"),MATCH(MID($A1140, SEARCH("-",$A1140) + 1, SEARCH("-",$A1140,SEARCH("-",$A1140)+1) - SEARCH("-",$A1140) - 1),INDIRECT(LEFT($A1140,SEARCH("-",$A1140,1)-1)&amp;"_rows"),0),MATCH(RIGHT($A1140,LEN($A1140) - SEARCH("-", $A1140, SEARCH("-", $A1140) + 1)),INDIRECT(LEFT($A1140,SEARCH("-",$A1140,1)-1)&amp;"_Header"),0)),0)</f>
        <v>0</v>
      </c>
      <c r="C1140" s="317"/>
      <c r="D1140" s="317"/>
      <c r="E1140" s="317"/>
      <c r="F1140" s="262" t="str">
        <f t="shared" ref="F1140:F1205" si="136">LEFT(A1140,SEARCH("-",A1140)-1)</f>
        <v>EandR1</v>
      </c>
      <c r="G1140" s="262" t="str">
        <f t="shared" ref="G1140:G1205" si="137">LEFT(J1140,SEARCH("-",J1140)-1)</f>
        <v>frstot</v>
      </c>
      <c r="H1140" s="262" t="str">
        <f t="shared" ref="H1140:H1205" si="138">SUBSTITUTE(J1140,K1140,"")</f>
        <v>exps162b</v>
      </c>
      <c r="I1140" s="262" t="str">
        <f t="shared" ref="I1140:I1205" si="139">LEFT(A1140,SEARCH("-",A1140))</f>
        <v>EandR1-</v>
      </c>
      <c r="J1140" s="262" t="str">
        <f t="shared" ref="J1140:J1205" si="140">SUBSTITUTE(A1140,I1140,"")</f>
        <v>frstot-exps162b</v>
      </c>
      <c r="K1140" s="262" t="str">
        <f t="shared" ref="K1140:K1205" si="141">LEFT(J1140,SEARCH("-",J1140))</f>
        <v>frstot-</v>
      </c>
    </row>
    <row r="1141" spans="1:11" x14ac:dyDescent="0.35">
      <c r="A1141" s="267" t="s">
        <v>3541</v>
      </c>
      <c r="B1141" s="362">
        <f t="shared" ca="1" si="135"/>
        <v>0</v>
      </c>
      <c r="C1141" s="317"/>
      <c r="D1141" s="317"/>
      <c r="E1141" s="317"/>
      <c r="F1141" s="262" t="str">
        <f t="shared" si="136"/>
        <v>EandR1</v>
      </c>
      <c r="G1141" s="262" t="str">
        <f t="shared" si="137"/>
        <v>centot</v>
      </c>
      <c r="H1141" s="262" t="str">
        <f t="shared" si="138"/>
        <v>exps162b</v>
      </c>
      <c r="I1141" s="262" t="str">
        <f t="shared" si="139"/>
        <v>EandR1-</v>
      </c>
      <c r="J1141" s="262" t="str">
        <f t="shared" si="140"/>
        <v>centot-exps162b</v>
      </c>
      <c r="K1141" s="262" t="str">
        <f t="shared" si="141"/>
        <v>centot-</v>
      </c>
    </row>
    <row r="1142" spans="1:11" x14ac:dyDescent="0.35">
      <c r="A1142" s="267" t="s">
        <v>3542</v>
      </c>
      <c r="B1142" s="362">
        <f t="shared" ca="1" si="135"/>
        <v>0</v>
      </c>
      <c r="C1142" s="317"/>
      <c r="D1142" s="317"/>
      <c r="E1142" s="317"/>
      <c r="F1142" s="262" t="str">
        <f t="shared" si="136"/>
        <v>EandR1</v>
      </c>
      <c r="G1142" s="262" t="str">
        <f t="shared" si="137"/>
        <v>tradtot</v>
      </c>
      <c r="H1142" s="262" t="str">
        <f t="shared" si="138"/>
        <v>exps162b</v>
      </c>
      <c r="I1142" s="262" t="str">
        <f t="shared" si="139"/>
        <v>EandR1-</v>
      </c>
      <c r="J1142" s="262" t="str">
        <f t="shared" si="140"/>
        <v>tradtot-exps162b</v>
      </c>
      <c r="K1142" s="262" t="str">
        <f t="shared" si="141"/>
        <v>tradtot-</v>
      </c>
    </row>
    <row r="1143" spans="1:11" x14ac:dyDescent="0.35">
      <c r="A1143" s="267" t="s">
        <v>3543</v>
      </c>
      <c r="B1143" s="362">
        <f t="shared" ca="1" si="135"/>
        <v>0</v>
      </c>
      <c r="C1143" s="317"/>
      <c r="D1143" s="317"/>
      <c r="E1143" s="317"/>
      <c r="F1143" s="262" t="str">
        <f t="shared" si="136"/>
        <v>EandR1</v>
      </c>
      <c r="G1143" s="262" t="str">
        <f t="shared" si="137"/>
        <v>edutot</v>
      </c>
      <c r="H1143" s="262" t="str">
        <f t="shared" si="138"/>
        <v>expgrandtot</v>
      </c>
      <c r="I1143" s="262" t="str">
        <f t="shared" si="139"/>
        <v>EandR1-</v>
      </c>
      <c r="J1143" s="262" t="str">
        <f t="shared" si="140"/>
        <v>edutot-expgrandtot</v>
      </c>
      <c r="K1143" s="262" t="str">
        <f t="shared" si="141"/>
        <v>edutot-</v>
      </c>
    </row>
    <row r="1144" spans="1:11" x14ac:dyDescent="0.35">
      <c r="A1144" s="267" t="s">
        <v>3544</v>
      </c>
      <c r="B1144" s="362">
        <f t="shared" ca="1" si="135"/>
        <v>0</v>
      </c>
      <c r="C1144" s="317"/>
      <c r="D1144" s="317"/>
      <c r="E1144" s="317"/>
      <c r="F1144" s="262" t="str">
        <f t="shared" si="136"/>
        <v>EandR1</v>
      </c>
      <c r="G1144" s="262" t="str">
        <f t="shared" si="137"/>
        <v>transtot</v>
      </c>
      <c r="H1144" s="262" t="str">
        <f t="shared" si="138"/>
        <v>expgrandtot</v>
      </c>
      <c r="I1144" s="262" t="str">
        <f t="shared" si="139"/>
        <v>EandR1-</v>
      </c>
      <c r="J1144" s="262" t="str">
        <f t="shared" si="140"/>
        <v>transtot-expgrandtot</v>
      </c>
      <c r="K1144" s="262" t="str">
        <f t="shared" si="141"/>
        <v>transtot-</v>
      </c>
    </row>
    <row r="1145" spans="1:11" x14ac:dyDescent="0.35">
      <c r="A1145" s="267" t="s">
        <v>3545</v>
      </c>
      <c r="B1145" s="362">
        <f t="shared" ca="1" si="135"/>
        <v>0</v>
      </c>
      <c r="C1145" s="317"/>
      <c r="D1145" s="317"/>
      <c r="E1145" s="317"/>
      <c r="F1145" s="262" t="str">
        <f t="shared" si="136"/>
        <v>EandR1</v>
      </c>
      <c r="G1145" s="262" t="str">
        <f t="shared" si="137"/>
        <v>sctot</v>
      </c>
      <c r="H1145" s="262" t="str">
        <f t="shared" si="138"/>
        <v>expgrandtot</v>
      </c>
      <c r="I1145" s="262" t="str">
        <f t="shared" si="139"/>
        <v>EandR1-</v>
      </c>
      <c r="J1145" s="262" t="str">
        <f t="shared" si="140"/>
        <v>sctot-expgrandtot</v>
      </c>
      <c r="K1145" s="262" t="str">
        <f t="shared" si="141"/>
        <v>sctot-</v>
      </c>
    </row>
    <row r="1146" spans="1:11" x14ac:dyDescent="0.35">
      <c r="A1146" s="267" t="s">
        <v>3546</v>
      </c>
      <c r="B1146" s="362">
        <f t="shared" ca="1" si="135"/>
        <v>0</v>
      </c>
      <c r="C1146" s="317"/>
      <c r="D1146" s="317"/>
      <c r="E1146" s="317"/>
      <c r="F1146" s="262" t="str">
        <f t="shared" si="136"/>
        <v>EandR1</v>
      </c>
      <c r="G1146" s="262" t="str">
        <f t="shared" si="137"/>
        <v>phtot</v>
      </c>
      <c r="H1146" s="262" t="str">
        <f t="shared" si="138"/>
        <v>expgrandtot</v>
      </c>
      <c r="I1146" s="262" t="str">
        <f t="shared" si="139"/>
        <v>EandR1-</v>
      </c>
      <c r="J1146" s="262" t="str">
        <f t="shared" si="140"/>
        <v>phtot-expgrandtot</v>
      </c>
      <c r="K1146" s="262" t="str">
        <f t="shared" si="141"/>
        <v>phtot-</v>
      </c>
    </row>
    <row r="1147" spans="1:11" x14ac:dyDescent="0.35">
      <c r="A1147" s="267" t="s">
        <v>3547</v>
      </c>
      <c r="B1147" s="362">
        <f t="shared" ca="1" si="135"/>
        <v>0</v>
      </c>
      <c r="C1147" s="317"/>
      <c r="D1147" s="317"/>
      <c r="E1147" s="317"/>
      <c r="F1147" s="262" t="str">
        <f t="shared" si="136"/>
        <v>EandR1</v>
      </c>
      <c r="G1147" s="262" t="str">
        <f t="shared" si="137"/>
        <v>houstot</v>
      </c>
      <c r="H1147" s="262" t="str">
        <f t="shared" si="138"/>
        <v>exps162b</v>
      </c>
      <c r="I1147" s="262" t="str">
        <f t="shared" si="139"/>
        <v>EandR1-</v>
      </c>
      <c r="J1147" s="262" t="str">
        <f t="shared" si="140"/>
        <v>houstot-exps162b</v>
      </c>
      <c r="K1147" s="262" t="str">
        <f t="shared" si="141"/>
        <v>houstot-</v>
      </c>
    </row>
    <row r="1148" spans="1:11" x14ac:dyDescent="0.35">
      <c r="A1148" s="267" t="s">
        <v>3548</v>
      </c>
      <c r="B1148" s="362">
        <f t="shared" ca="1" si="135"/>
        <v>0</v>
      </c>
      <c r="C1148" s="317"/>
      <c r="D1148" s="317"/>
      <c r="E1148" s="317"/>
      <c r="F1148" s="262" t="str">
        <f t="shared" si="136"/>
        <v>EandR1</v>
      </c>
      <c r="G1148" s="262" t="str">
        <f t="shared" si="137"/>
        <v>cultot</v>
      </c>
      <c r="H1148" s="262" t="str">
        <f t="shared" si="138"/>
        <v>expgrandtot</v>
      </c>
      <c r="I1148" s="262" t="str">
        <f t="shared" si="139"/>
        <v>EandR1-</v>
      </c>
      <c r="J1148" s="262" t="str">
        <f t="shared" si="140"/>
        <v>cultot-expgrandtot</v>
      </c>
      <c r="K1148" s="262" t="str">
        <f t="shared" si="141"/>
        <v>cultot-</v>
      </c>
    </row>
    <row r="1149" spans="1:11" x14ac:dyDescent="0.35">
      <c r="A1149" s="267" t="s">
        <v>3549</v>
      </c>
      <c r="B1149" s="362">
        <f t="shared" ca="1" si="135"/>
        <v>0</v>
      </c>
      <c r="C1149" s="317"/>
      <c r="D1149" s="317"/>
      <c r="E1149" s="317"/>
      <c r="F1149" s="262" t="str">
        <f t="shared" si="136"/>
        <v>EandR1</v>
      </c>
      <c r="G1149" s="262" t="str">
        <f t="shared" si="137"/>
        <v>envtot</v>
      </c>
      <c r="H1149" s="262" t="str">
        <f t="shared" si="138"/>
        <v>expgrandtot</v>
      </c>
      <c r="I1149" s="262" t="str">
        <f t="shared" si="139"/>
        <v>EandR1-</v>
      </c>
      <c r="J1149" s="262" t="str">
        <f t="shared" si="140"/>
        <v>envtot-expgrandtot</v>
      </c>
      <c r="K1149" s="262" t="str">
        <f t="shared" si="141"/>
        <v>envtot-</v>
      </c>
    </row>
    <row r="1150" spans="1:11" x14ac:dyDescent="0.35">
      <c r="A1150" s="267" t="s">
        <v>3550</v>
      </c>
      <c r="B1150" s="362">
        <f t="shared" ca="1" si="135"/>
        <v>0</v>
      </c>
      <c r="C1150" s="317"/>
      <c r="D1150" s="317"/>
      <c r="E1150" s="317"/>
      <c r="F1150" s="262" t="str">
        <f t="shared" si="136"/>
        <v>EandR1</v>
      </c>
      <c r="G1150" s="262" t="str">
        <f t="shared" si="137"/>
        <v>plantot</v>
      </c>
      <c r="H1150" s="262" t="str">
        <f t="shared" si="138"/>
        <v>expgrandtot</v>
      </c>
      <c r="I1150" s="262" t="str">
        <f t="shared" si="139"/>
        <v>EandR1-</v>
      </c>
      <c r="J1150" s="262" t="str">
        <f t="shared" si="140"/>
        <v>plantot-expgrandtot</v>
      </c>
      <c r="K1150" s="262" t="str">
        <f t="shared" si="141"/>
        <v>plantot-</v>
      </c>
    </row>
    <row r="1151" spans="1:11" x14ac:dyDescent="0.35">
      <c r="A1151" s="267" t="s">
        <v>3551</v>
      </c>
      <c r="B1151" s="362">
        <f t="shared" ca="1" si="135"/>
        <v>0</v>
      </c>
      <c r="C1151" s="317"/>
      <c r="D1151" s="317"/>
      <c r="E1151" s="317"/>
      <c r="F1151" s="262" t="str">
        <f t="shared" si="136"/>
        <v>EandR1</v>
      </c>
      <c r="G1151" s="262" t="str">
        <f t="shared" si="137"/>
        <v>digtot</v>
      </c>
      <c r="H1151" s="262" t="str">
        <f t="shared" si="138"/>
        <v>expgrandtot</v>
      </c>
      <c r="I1151" s="262" t="str">
        <f t="shared" si="139"/>
        <v>EandR1-</v>
      </c>
      <c r="J1151" s="262" t="str">
        <f t="shared" si="140"/>
        <v>digtot-expgrandtot</v>
      </c>
      <c r="K1151" s="262" t="str">
        <f t="shared" si="141"/>
        <v>digtot-</v>
      </c>
    </row>
    <row r="1152" spans="1:11" x14ac:dyDescent="0.35">
      <c r="A1152" s="267" t="s">
        <v>3552</v>
      </c>
      <c r="B1152" s="362">
        <f t="shared" ca="1" si="135"/>
        <v>0</v>
      </c>
      <c r="C1152" s="317"/>
      <c r="D1152" s="317"/>
      <c r="E1152" s="317"/>
      <c r="F1152" s="262" t="str">
        <f t="shared" si="136"/>
        <v>EandR1</v>
      </c>
      <c r="G1152" s="262" t="str">
        <f t="shared" si="137"/>
        <v>poltot</v>
      </c>
      <c r="H1152" s="262" t="str">
        <f t="shared" si="138"/>
        <v>expgrandtot</v>
      </c>
      <c r="I1152" s="262" t="str">
        <f t="shared" si="139"/>
        <v>EandR1-</v>
      </c>
      <c r="J1152" s="262" t="str">
        <f t="shared" si="140"/>
        <v>poltot-expgrandtot</v>
      </c>
      <c r="K1152" s="262" t="str">
        <f t="shared" si="141"/>
        <v>poltot-</v>
      </c>
    </row>
    <row r="1153" spans="1:11" x14ac:dyDescent="0.35">
      <c r="A1153" s="267" t="s">
        <v>3553</v>
      </c>
      <c r="B1153" s="362">
        <f t="shared" ca="1" si="135"/>
        <v>0</v>
      </c>
      <c r="C1153" s="317"/>
      <c r="D1153" s="317"/>
      <c r="E1153" s="317"/>
      <c r="F1153" s="262" t="str">
        <f t="shared" si="136"/>
        <v>EandR1</v>
      </c>
      <c r="G1153" s="262" t="str">
        <f t="shared" si="137"/>
        <v>frstot</v>
      </c>
      <c r="H1153" s="262" t="str">
        <f t="shared" si="138"/>
        <v>expgrandtot</v>
      </c>
      <c r="I1153" s="262" t="str">
        <f t="shared" si="139"/>
        <v>EandR1-</v>
      </c>
      <c r="J1153" s="262" t="str">
        <f t="shared" si="140"/>
        <v>frstot-expgrandtot</v>
      </c>
      <c r="K1153" s="262" t="str">
        <f t="shared" si="141"/>
        <v>frstot-</v>
      </c>
    </row>
    <row r="1154" spans="1:11" x14ac:dyDescent="0.35">
      <c r="A1154" s="267" t="s">
        <v>3554</v>
      </c>
      <c r="B1154" s="362">
        <f t="shared" ca="1" si="135"/>
        <v>0</v>
      </c>
      <c r="C1154" s="317"/>
      <c r="D1154" s="317"/>
      <c r="E1154" s="317"/>
      <c r="F1154" s="262" t="str">
        <f t="shared" si="136"/>
        <v>EandR1</v>
      </c>
      <c r="G1154" s="262" t="str">
        <f t="shared" si="137"/>
        <v>centot</v>
      </c>
      <c r="H1154" s="262" t="str">
        <f t="shared" si="138"/>
        <v>expgrandtot</v>
      </c>
      <c r="I1154" s="262" t="str">
        <f t="shared" si="139"/>
        <v>EandR1-</v>
      </c>
      <c r="J1154" s="262" t="str">
        <f t="shared" si="140"/>
        <v>centot-expgrandtot</v>
      </c>
      <c r="K1154" s="262" t="str">
        <f t="shared" si="141"/>
        <v>centot-</v>
      </c>
    </row>
    <row r="1155" spans="1:11" x14ac:dyDescent="0.35">
      <c r="A1155" s="267" t="s">
        <v>3555</v>
      </c>
      <c r="B1155" s="362">
        <f t="shared" ca="1" si="135"/>
        <v>0</v>
      </c>
      <c r="C1155" s="317"/>
      <c r="D1155" s="317"/>
      <c r="E1155" s="317"/>
      <c r="F1155" s="262" t="str">
        <f t="shared" si="136"/>
        <v>EandR1</v>
      </c>
      <c r="G1155" s="262" t="str">
        <f t="shared" si="137"/>
        <v>tradtot</v>
      </c>
      <c r="H1155" s="262" t="str">
        <f t="shared" si="138"/>
        <v>expgrandtot</v>
      </c>
      <c r="I1155" s="262" t="str">
        <f t="shared" si="139"/>
        <v>EandR1-</v>
      </c>
      <c r="J1155" s="262" t="str">
        <f t="shared" si="140"/>
        <v>tradtot-expgrandtot</v>
      </c>
      <c r="K1155" s="262" t="str">
        <f t="shared" si="141"/>
        <v>tradtot-</v>
      </c>
    </row>
    <row r="1156" spans="1:11" x14ac:dyDescent="0.35">
      <c r="A1156" s="267" t="s">
        <v>3556</v>
      </c>
      <c r="B1156" s="362">
        <f t="shared" ca="1" si="135"/>
        <v>0</v>
      </c>
      <c r="C1156" s="317"/>
      <c r="D1156" s="317"/>
      <c r="E1156" s="317"/>
      <c r="F1156" s="262" t="str">
        <f t="shared" si="136"/>
        <v>EandR1</v>
      </c>
      <c r="G1156" s="262" t="str">
        <f t="shared" si="137"/>
        <v>alltot</v>
      </c>
      <c r="H1156" s="262" t="str">
        <f t="shared" si="138"/>
        <v>explsvt</v>
      </c>
      <c r="I1156" s="262" t="str">
        <f t="shared" si="139"/>
        <v>EandR1-</v>
      </c>
      <c r="J1156" s="262" t="str">
        <f t="shared" si="140"/>
        <v>alltot-explsvt</v>
      </c>
      <c r="K1156" s="262" t="str">
        <f t="shared" si="141"/>
        <v>alltot-</v>
      </c>
    </row>
    <row r="1157" spans="1:11" x14ac:dyDescent="0.35">
      <c r="A1157" s="267" t="s">
        <v>3557</v>
      </c>
      <c r="B1157" s="362">
        <f t="shared" ca="1" si="135"/>
        <v>0</v>
      </c>
      <c r="C1157" s="317"/>
      <c r="D1157" s="317"/>
      <c r="E1157" s="317"/>
      <c r="F1157" s="262" t="str">
        <f t="shared" si="136"/>
        <v>EandR1</v>
      </c>
      <c r="G1157" s="262" t="str">
        <f t="shared" si="137"/>
        <v>houstot</v>
      </c>
      <c r="H1157" s="262" t="str">
        <f t="shared" si="138"/>
        <v>expgrandtot</v>
      </c>
      <c r="I1157" s="262" t="str">
        <f t="shared" si="139"/>
        <v>EandR1-</v>
      </c>
      <c r="J1157" s="262" t="str">
        <f t="shared" si="140"/>
        <v>houstot-expgrandtot</v>
      </c>
      <c r="K1157" s="262" t="str">
        <f t="shared" si="141"/>
        <v>houstot-</v>
      </c>
    </row>
    <row r="1158" spans="1:11" x14ac:dyDescent="0.35">
      <c r="A1158" s="267" t="s">
        <v>3558</v>
      </c>
      <c r="B1158" s="362">
        <f t="shared" ca="1" si="135"/>
        <v>0</v>
      </c>
      <c r="C1158" s="317"/>
      <c r="D1158" s="317"/>
      <c r="E1158" s="317"/>
      <c r="F1158" s="262" t="str">
        <f t="shared" si="136"/>
        <v>EandR1</v>
      </c>
      <c r="G1158" s="262" t="str">
        <f t="shared" si="137"/>
        <v>alltot</v>
      </c>
      <c r="H1158" s="262" t="str">
        <f t="shared" si="138"/>
        <v>exps162b</v>
      </c>
      <c r="I1158" s="262" t="str">
        <f t="shared" si="139"/>
        <v>EandR1-</v>
      </c>
      <c r="J1158" s="262" t="str">
        <f t="shared" si="140"/>
        <v>alltot-exps162b</v>
      </c>
      <c r="K1158" s="262" t="str">
        <f t="shared" si="141"/>
        <v>alltot-</v>
      </c>
    </row>
    <row r="1159" spans="1:11" x14ac:dyDescent="0.35">
      <c r="A1159" s="267" t="s">
        <v>3559</v>
      </c>
      <c r="B1159" s="362">
        <f t="shared" ca="1" si="135"/>
        <v>0</v>
      </c>
      <c r="C1159" s="317"/>
      <c r="D1159" s="317"/>
      <c r="E1159" s="317"/>
      <c r="F1159" s="262" t="str">
        <f t="shared" si="136"/>
        <v>EandR1</v>
      </c>
      <c r="G1159" s="262" t="str">
        <f t="shared" si="137"/>
        <v>alltot</v>
      </c>
      <c r="H1159" s="262" t="str">
        <f t="shared" si="138"/>
        <v>expgrandtot</v>
      </c>
      <c r="I1159" s="262" t="str">
        <f t="shared" si="139"/>
        <v>EandR1-</v>
      </c>
      <c r="J1159" s="262" t="str">
        <f t="shared" si="140"/>
        <v>alltot-expgrandtot</v>
      </c>
      <c r="K1159" s="262" t="str">
        <f t="shared" si="141"/>
        <v>alltot-</v>
      </c>
    </row>
    <row r="1160" spans="1:11" x14ac:dyDescent="0.35">
      <c r="A1160" s="267" t="s">
        <v>3560</v>
      </c>
      <c r="B1160" s="362">
        <f t="shared" ca="1" si="135"/>
        <v>0</v>
      </c>
      <c r="C1160" s="317"/>
      <c r="D1160" s="317"/>
      <c r="E1160" s="317"/>
      <c r="F1160" s="262" t="str">
        <f t="shared" si="136"/>
        <v>EandR1</v>
      </c>
      <c r="G1160" s="262" t="str">
        <f t="shared" si="137"/>
        <v>eduerlprm</v>
      </c>
      <c r="H1160" s="262" t="str">
        <f t="shared" si="138"/>
        <v>rectng</v>
      </c>
      <c r="I1160" s="262" t="str">
        <f t="shared" si="139"/>
        <v>EandR1-</v>
      </c>
      <c r="J1160" s="262" t="str">
        <f t="shared" si="140"/>
        <v>eduerlprm-rectng</v>
      </c>
      <c r="K1160" s="262" t="str">
        <f t="shared" si="141"/>
        <v>eduerlprm-</v>
      </c>
    </row>
    <row r="1161" spans="1:11" x14ac:dyDescent="0.35">
      <c r="A1161" s="267" t="s">
        <v>3561</v>
      </c>
      <c r="B1161" s="362">
        <f t="shared" ca="1" si="135"/>
        <v>0</v>
      </c>
      <c r="C1161" s="317"/>
      <c r="D1161" s="317"/>
      <c r="E1161" s="317"/>
      <c r="F1161" s="262" t="str">
        <f t="shared" si="136"/>
        <v>EandR1</v>
      </c>
      <c r="G1161" s="262" t="str">
        <f t="shared" si="137"/>
        <v>eduscn</v>
      </c>
      <c r="H1161" s="262" t="str">
        <f t="shared" si="138"/>
        <v>rectng</v>
      </c>
      <c r="I1161" s="262" t="str">
        <f t="shared" si="139"/>
        <v>EandR1-</v>
      </c>
      <c r="J1161" s="262" t="str">
        <f t="shared" si="140"/>
        <v>eduscn-rectng</v>
      </c>
      <c r="K1161" s="262" t="str">
        <f t="shared" si="141"/>
        <v>eduscn-</v>
      </c>
    </row>
    <row r="1162" spans="1:11" x14ac:dyDescent="0.35">
      <c r="A1162" s="267" t="s">
        <v>3562</v>
      </c>
      <c r="B1162" s="362">
        <f t="shared" ca="1" si="135"/>
        <v>0</v>
      </c>
      <c r="C1162" s="317"/>
      <c r="D1162" s="317"/>
      <c r="E1162" s="317"/>
      <c r="F1162" s="262" t="str">
        <f t="shared" si="136"/>
        <v>EandR1</v>
      </c>
      <c r="G1162" s="262" t="str">
        <f t="shared" si="137"/>
        <v>eduspc</v>
      </c>
      <c r="H1162" s="262" t="str">
        <f t="shared" si="138"/>
        <v>rectng</v>
      </c>
      <c r="I1162" s="262" t="str">
        <f t="shared" si="139"/>
        <v>EandR1-</v>
      </c>
      <c r="J1162" s="262" t="str">
        <f t="shared" si="140"/>
        <v>eduspc-rectng</v>
      </c>
      <c r="K1162" s="262" t="str">
        <f t="shared" si="141"/>
        <v>eduspc-</v>
      </c>
    </row>
    <row r="1163" spans="1:11" x14ac:dyDescent="0.35">
      <c r="A1163" s="267" t="s">
        <v>3563</v>
      </c>
      <c r="B1163" s="362">
        <f t="shared" ca="1" si="135"/>
        <v>0</v>
      </c>
      <c r="C1163" s="317"/>
      <c r="D1163" s="317"/>
      <c r="E1163" s="317"/>
      <c r="F1163" s="262" t="str">
        <f t="shared" si="136"/>
        <v>EandR1</v>
      </c>
      <c r="G1163" s="262" t="str">
        <f t="shared" si="137"/>
        <v>edupstoth</v>
      </c>
      <c r="H1163" s="262" t="str">
        <f t="shared" si="138"/>
        <v>rectng</v>
      </c>
      <c r="I1163" s="262" t="str">
        <f t="shared" si="139"/>
        <v>EandR1-</v>
      </c>
      <c r="J1163" s="262" t="str">
        <f t="shared" si="140"/>
        <v>edupstoth-rectng</v>
      </c>
      <c r="K1163" s="262" t="str">
        <f t="shared" si="141"/>
        <v>edupstoth-</v>
      </c>
    </row>
    <row r="1164" spans="1:11" x14ac:dyDescent="0.35">
      <c r="A1164" s="267" t="s">
        <v>3564</v>
      </c>
      <c r="B1164" s="362">
        <f t="shared" ca="1" si="135"/>
        <v>0</v>
      </c>
      <c r="C1164" s="317"/>
      <c r="D1164" s="317"/>
      <c r="E1164" s="317"/>
      <c r="F1164" s="262" t="str">
        <f t="shared" si="136"/>
        <v>EandR1</v>
      </c>
      <c r="G1164" s="262" t="str">
        <f t="shared" si="137"/>
        <v>edutot</v>
      </c>
      <c r="H1164" s="262" t="str">
        <f t="shared" si="138"/>
        <v>rectng</v>
      </c>
      <c r="I1164" s="262" t="str">
        <f t="shared" si="139"/>
        <v>EandR1-</v>
      </c>
      <c r="J1164" s="262" t="str">
        <f t="shared" si="140"/>
        <v>edutot-rectng</v>
      </c>
      <c r="K1164" s="262" t="str">
        <f t="shared" si="141"/>
        <v>edutot-</v>
      </c>
    </row>
    <row r="1165" spans="1:11" x14ac:dyDescent="0.35">
      <c r="A1165" s="267" t="s">
        <v>3565</v>
      </c>
      <c r="B1165" s="362">
        <f t="shared" ca="1" si="135"/>
        <v>0</v>
      </c>
      <c r="C1165" s="317"/>
      <c r="D1165" s="317"/>
      <c r="E1165" s="317"/>
      <c r="F1165" s="262" t="str">
        <f t="shared" si="136"/>
        <v>EandR1</v>
      </c>
      <c r="G1165" s="262" t="str">
        <f t="shared" si="137"/>
        <v>transrds</v>
      </c>
      <c r="H1165" s="262" t="str">
        <f t="shared" si="138"/>
        <v>rectng</v>
      </c>
      <c r="I1165" s="262" t="str">
        <f t="shared" si="139"/>
        <v>EandR1-</v>
      </c>
      <c r="J1165" s="262" t="str">
        <f t="shared" si="140"/>
        <v>transrds-rectng</v>
      </c>
      <c r="K1165" s="262" t="str">
        <f t="shared" si="141"/>
        <v>transrds-</v>
      </c>
    </row>
    <row r="1166" spans="1:11" x14ac:dyDescent="0.35">
      <c r="A1166" s="267" t="s">
        <v>3566</v>
      </c>
      <c r="B1166" s="362">
        <f t="shared" ca="1" si="135"/>
        <v>0</v>
      </c>
      <c r="C1166" s="317"/>
      <c r="D1166" s="317"/>
      <c r="E1166" s="317"/>
      <c r="F1166" s="262" t="str">
        <f t="shared" si="136"/>
        <v>EandR1</v>
      </c>
      <c r="G1166" s="262" t="str">
        <f t="shared" si="137"/>
        <v>transprk</v>
      </c>
      <c r="H1166" s="262" t="str">
        <f t="shared" si="138"/>
        <v>rectng</v>
      </c>
      <c r="I1166" s="262" t="str">
        <f t="shared" si="139"/>
        <v>EandR1-</v>
      </c>
      <c r="J1166" s="262" t="str">
        <f t="shared" si="140"/>
        <v>transprk-rectng</v>
      </c>
      <c r="K1166" s="262" t="str">
        <f t="shared" si="141"/>
        <v>transprk-</v>
      </c>
    </row>
    <row r="1167" spans="1:11" x14ac:dyDescent="0.35">
      <c r="A1167" s="267" t="s">
        <v>3567</v>
      </c>
      <c r="B1167" s="362">
        <f t="shared" ca="1" si="135"/>
        <v>0</v>
      </c>
      <c r="C1167" s="317"/>
      <c r="D1167" s="317"/>
      <c r="E1167" s="317"/>
      <c r="F1167" s="262" t="str">
        <f t="shared" si="136"/>
        <v>EandR1</v>
      </c>
      <c r="G1167" s="262" t="str">
        <f t="shared" si="137"/>
        <v>transpblbus</v>
      </c>
      <c r="H1167" s="262" t="str">
        <f t="shared" si="138"/>
        <v>rectng</v>
      </c>
      <c r="I1167" s="262" t="str">
        <f t="shared" si="139"/>
        <v>EandR1-</v>
      </c>
      <c r="J1167" s="262" t="str">
        <f t="shared" si="140"/>
        <v>transpblbus-rectng</v>
      </c>
      <c r="K1167" s="262" t="str">
        <f t="shared" si="141"/>
        <v>transpblbus-</v>
      </c>
    </row>
    <row r="1168" spans="1:11" x14ac:dyDescent="0.35">
      <c r="A1168" s="267" t="s">
        <v>3568</v>
      </c>
      <c r="B1168" s="362">
        <f t="shared" ca="1" si="135"/>
        <v>0</v>
      </c>
      <c r="C1168" s="317"/>
      <c r="D1168" s="317"/>
      <c r="E1168" s="317"/>
      <c r="F1168" s="262" t="str">
        <f t="shared" si="136"/>
        <v>EandR1</v>
      </c>
      <c r="G1168" s="262" t="str">
        <f t="shared" si="137"/>
        <v>transpblrail</v>
      </c>
      <c r="H1168" s="262" t="str">
        <f t="shared" si="138"/>
        <v>rectng</v>
      </c>
      <c r="I1168" s="262" t="str">
        <f t="shared" si="139"/>
        <v>EandR1-</v>
      </c>
      <c r="J1168" s="262" t="str">
        <f t="shared" si="140"/>
        <v>transpblrail-rectng</v>
      </c>
      <c r="K1168" s="262" t="str">
        <f t="shared" si="141"/>
        <v>transpblrail-</v>
      </c>
    </row>
    <row r="1169" spans="1:11" x14ac:dyDescent="0.35">
      <c r="A1169" s="267" t="s">
        <v>3569</v>
      </c>
      <c r="B1169" s="362">
        <f t="shared" ca="1" si="135"/>
        <v>0</v>
      </c>
      <c r="C1169" s="317"/>
      <c r="D1169" s="317"/>
      <c r="E1169" s="317"/>
      <c r="F1169" s="262" t="str">
        <f t="shared" si="136"/>
        <v>EandR1</v>
      </c>
      <c r="G1169" s="262" t="str">
        <f t="shared" si="137"/>
        <v>transahtarp</v>
      </c>
      <c r="H1169" s="262" t="str">
        <f t="shared" si="138"/>
        <v>rectng</v>
      </c>
      <c r="I1169" s="262" t="str">
        <f t="shared" si="139"/>
        <v>EandR1-</v>
      </c>
      <c r="J1169" s="262" t="str">
        <f t="shared" si="140"/>
        <v>transahtarp-rectng</v>
      </c>
      <c r="K1169" s="262" t="str">
        <f t="shared" si="141"/>
        <v>transahtarp-</v>
      </c>
    </row>
    <row r="1170" spans="1:11" x14ac:dyDescent="0.35">
      <c r="A1170" s="267" t="s">
        <v>3570</v>
      </c>
      <c r="B1170" s="362">
        <f t="shared" ca="1" si="135"/>
        <v>0</v>
      </c>
      <c r="C1170" s="317"/>
      <c r="D1170" s="317"/>
      <c r="E1170" s="317"/>
      <c r="F1170" s="262" t="str">
        <f t="shared" si="136"/>
        <v>EandR1</v>
      </c>
      <c r="G1170" s="262" t="str">
        <f t="shared" si="137"/>
        <v>transahthrbprs</v>
      </c>
      <c r="H1170" s="262" t="str">
        <f t="shared" si="138"/>
        <v>rectng</v>
      </c>
      <c r="I1170" s="262" t="str">
        <f t="shared" si="139"/>
        <v>EandR1-</v>
      </c>
      <c r="J1170" s="262" t="str">
        <f t="shared" si="140"/>
        <v>transahthrbprs-rectng</v>
      </c>
      <c r="K1170" s="262" t="str">
        <f t="shared" si="141"/>
        <v>transahthrbprs-</v>
      </c>
    </row>
    <row r="1171" spans="1:11" x14ac:dyDescent="0.35">
      <c r="A1171" s="267" t="s">
        <v>3571</v>
      </c>
      <c r="B1171" s="362">
        <f t="shared" ca="1" si="135"/>
        <v>0</v>
      </c>
      <c r="C1171" s="317"/>
      <c r="D1171" s="317"/>
      <c r="E1171" s="317"/>
      <c r="F1171" s="262" t="str">
        <f t="shared" si="136"/>
        <v>EandR1</v>
      </c>
      <c r="G1171" s="262" t="str">
        <f t="shared" si="137"/>
        <v>transahttll</v>
      </c>
      <c r="H1171" s="262" t="str">
        <f t="shared" si="138"/>
        <v>rectng</v>
      </c>
      <c r="I1171" s="262" t="str">
        <f t="shared" si="139"/>
        <v>EandR1-</v>
      </c>
      <c r="J1171" s="262" t="str">
        <f t="shared" si="140"/>
        <v>transahttll-rectng</v>
      </c>
      <c r="K1171" s="262" t="str">
        <f t="shared" si="141"/>
        <v>transahttll-</v>
      </c>
    </row>
    <row r="1172" spans="1:11" x14ac:dyDescent="0.35">
      <c r="A1172" s="267" t="s">
        <v>3572</v>
      </c>
      <c r="B1172" s="362">
        <f t="shared" ca="1" si="135"/>
        <v>0</v>
      </c>
      <c r="C1172" s="317"/>
      <c r="D1172" s="317"/>
      <c r="E1172" s="317"/>
      <c r="F1172" s="262" t="str">
        <f t="shared" si="136"/>
        <v>EandR1</v>
      </c>
      <c r="G1172" s="262" t="str">
        <f t="shared" si="137"/>
        <v>transtot</v>
      </c>
      <c r="H1172" s="262" t="str">
        <f t="shared" si="138"/>
        <v>rectng</v>
      </c>
      <c r="I1172" s="262" t="str">
        <f t="shared" si="139"/>
        <v>EandR1-</v>
      </c>
      <c r="J1172" s="262" t="str">
        <f t="shared" si="140"/>
        <v>transtot-rectng</v>
      </c>
      <c r="K1172" s="262" t="str">
        <f t="shared" si="141"/>
        <v>transtot-</v>
      </c>
    </row>
    <row r="1173" spans="1:11" x14ac:dyDescent="0.35">
      <c r="A1173" s="267" t="s">
        <v>3573</v>
      </c>
      <c r="B1173" s="362">
        <f t="shared" ca="1" si="135"/>
        <v>0</v>
      </c>
      <c r="C1173" s="317"/>
      <c r="D1173" s="317"/>
      <c r="E1173" s="317"/>
      <c r="F1173" s="262" t="str">
        <f t="shared" si="136"/>
        <v>EandR1</v>
      </c>
      <c r="G1173" s="262" t="str">
        <f t="shared" si="137"/>
        <v>sctot</v>
      </c>
      <c r="H1173" s="262" t="str">
        <f t="shared" si="138"/>
        <v>rectng</v>
      </c>
      <c r="I1173" s="262" t="str">
        <f t="shared" si="139"/>
        <v>EandR1-</v>
      </c>
      <c r="J1173" s="262" t="str">
        <f t="shared" si="140"/>
        <v>sctot-rectng</v>
      </c>
      <c r="K1173" s="262" t="str">
        <f t="shared" si="141"/>
        <v>sctot-</v>
      </c>
    </row>
    <row r="1174" spans="1:11" x14ac:dyDescent="0.35">
      <c r="A1174" s="267" t="s">
        <v>3574</v>
      </c>
      <c r="B1174" s="362">
        <f t="shared" ca="1" si="135"/>
        <v>0</v>
      </c>
      <c r="C1174" s="317"/>
      <c r="D1174" s="317"/>
      <c r="E1174" s="317"/>
      <c r="F1174" s="262" t="str">
        <f t="shared" si="136"/>
        <v>EandR1</v>
      </c>
      <c r="G1174" s="262" t="str">
        <f t="shared" si="137"/>
        <v>phtot</v>
      </c>
      <c r="H1174" s="262" t="str">
        <f t="shared" si="138"/>
        <v>rectng</v>
      </c>
      <c r="I1174" s="262" t="str">
        <f t="shared" si="139"/>
        <v>EandR1-</v>
      </c>
      <c r="J1174" s="262" t="str">
        <f t="shared" si="140"/>
        <v>phtot-rectng</v>
      </c>
      <c r="K1174" s="262" t="str">
        <f t="shared" si="141"/>
        <v>phtot-</v>
      </c>
    </row>
    <row r="1175" spans="1:11" x14ac:dyDescent="0.35">
      <c r="A1175" s="267" t="s">
        <v>3575</v>
      </c>
      <c r="B1175" s="362">
        <f t="shared" ca="1" si="135"/>
        <v>0</v>
      </c>
      <c r="C1175" s="317"/>
      <c r="D1175" s="317"/>
      <c r="E1175" s="317"/>
      <c r="F1175" s="262" t="str">
        <f t="shared" si="136"/>
        <v>EandR1</v>
      </c>
      <c r="G1175" s="262" t="str">
        <f t="shared" si="137"/>
        <v>houshratot</v>
      </c>
      <c r="H1175" s="262" t="str">
        <f t="shared" si="138"/>
        <v>rectng</v>
      </c>
      <c r="I1175" s="262" t="str">
        <f t="shared" si="139"/>
        <v>EandR1-</v>
      </c>
      <c r="J1175" s="262" t="str">
        <f t="shared" si="140"/>
        <v>houshratot-rectng</v>
      </c>
      <c r="K1175" s="262" t="str">
        <f t="shared" si="141"/>
        <v>houshratot-</v>
      </c>
    </row>
    <row r="1176" spans="1:11" x14ac:dyDescent="0.35">
      <c r="A1176" s="267" t="s">
        <v>3576</v>
      </c>
      <c r="B1176" s="362">
        <f t="shared" ca="1" si="135"/>
        <v>0</v>
      </c>
      <c r="C1176" s="317"/>
      <c r="D1176" s="317"/>
      <c r="E1176" s="317"/>
      <c r="F1176" s="262" t="str">
        <f t="shared" si="136"/>
        <v>EandR1</v>
      </c>
      <c r="G1176" s="262" t="str">
        <f t="shared" si="137"/>
        <v>housgfcftot</v>
      </c>
      <c r="H1176" s="262" t="str">
        <f t="shared" si="138"/>
        <v>rectng</v>
      </c>
      <c r="I1176" s="262" t="str">
        <f t="shared" si="139"/>
        <v>EandR1-</v>
      </c>
      <c r="J1176" s="262" t="str">
        <f t="shared" si="140"/>
        <v>housgfcftot-rectng</v>
      </c>
      <c r="K1176" s="262" t="str">
        <f t="shared" si="141"/>
        <v>housgfcftot-</v>
      </c>
    </row>
    <row r="1177" spans="1:11" x14ac:dyDescent="0.35">
      <c r="A1177" s="267" t="s">
        <v>3577</v>
      </c>
      <c r="B1177" s="362">
        <f t="shared" ca="1" si="135"/>
        <v>0</v>
      </c>
      <c r="C1177" s="317"/>
      <c r="D1177" s="317"/>
      <c r="E1177" s="317"/>
      <c r="F1177" s="262" t="str">
        <f t="shared" si="136"/>
        <v>EandR1</v>
      </c>
      <c r="G1177" s="262" t="str">
        <f t="shared" si="137"/>
        <v>houstot</v>
      </c>
      <c r="H1177" s="262" t="str">
        <f t="shared" si="138"/>
        <v>rectng</v>
      </c>
      <c r="I1177" s="262" t="str">
        <f t="shared" si="139"/>
        <v>EandR1-</v>
      </c>
      <c r="J1177" s="262" t="str">
        <f t="shared" si="140"/>
        <v>houstot-rectng</v>
      </c>
      <c r="K1177" s="262" t="str">
        <f t="shared" si="141"/>
        <v>houstot-</v>
      </c>
    </row>
    <row r="1178" spans="1:11" x14ac:dyDescent="0.35">
      <c r="A1178" s="267" t="s">
        <v>3578</v>
      </c>
      <c r="B1178" s="362">
        <f t="shared" ca="1" si="135"/>
        <v>0</v>
      </c>
      <c r="C1178" s="317"/>
      <c r="D1178" s="317"/>
      <c r="E1178" s="317"/>
      <c r="F1178" s="262" t="str">
        <f t="shared" si="136"/>
        <v>EandR1</v>
      </c>
      <c r="G1178" s="262" t="str">
        <f t="shared" si="137"/>
        <v>culhrt</v>
      </c>
      <c r="H1178" s="262" t="str">
        <f t="shared" si="138"/>
        <v>rectng</v>
      </c>
      <c r="I1178" s="262" t="str">
        <f t="shared" si="139"/>
        <v>EandR1-</v>
      </c>
      <c r="J1178" s="262" t="str">
        <f t="shared" si="140"/>
        <v>culhrt-rectng</v>
      </c>
      <c r="K1178" s="262" t="str">
        <f t="shared" si="141"/>
        <v>culhrt-</v>
      </c>
    </row>
    <row r="1179" spans="1:11" x14ac:dyDescent="0.35">
      <c r="A1179" s="267" t="s">
        <v>3579</v>
      </c>
      <c r="B1179" s="362">
        <f t="shared" ca="1" si="135"/>
        <v>0</v>
      </c>
      <c r="C1179" s="317"/>
      <c r="D1179" s="317"/>
      <c r="E1179" s="317"/>
      <c r="F1179" s="262" t="str">
        <f t="shared" si="136"/>
        <v>EandR1</v>
      </c>
      <c r="G1179" s="262" t="str">
        <f t="shared" si="137"/>
        <v>culspr</v>
      </c>
      <c r="H1179" s="262" t="str">
        <f t="shared" si="138"/>
        <v>rectng</v>
      </c>
      <c r="I1179" s="262" t="str">
        <f t="shared" si="139"/>
        <v>EandR1-</v>
      </c>
      <c r="J1179" s="262" t="str">
        <f t="shared" si="140"/>
        <v>culspr-rectng</v>
      </c>
      <c r="K1179" s="262" t="str">
        <f t="shared" si="141"/>
        <v>culspr-</v>
      </c>
    </row>
    <row r="1180" spans="1:11" x14ac:dyDescent="0.35">
      <c r="A1180" s="267" t="s">
        <v>3580</v>
      </c>
      <c r="B1180" s="362">
        <f t="shared" ca="1" si="135"/>
        <v>0</v>
      </c>
      <c r="C1180" s="317"/>
      <c r="D1180" s="317"/>
      <c r="E1180" s="317"/>
      <c r="F1180" s="262" t="str">
        <f t="shared" si="136"/>
        <v>EandR1</v>
      </c>
      <c r="G1180" s="262" t="str">
        <f t="shared" si="137"/>
        <v>culopn</v>
      </c>
      <c r="H1180" s="262" t="str">
        <f t="shared" si="138"/>
        <v>rectng</v>
      </c>
      <c r="I1180" s="262" t="str">
        <f t="shared" si="139"/>
        <v>EandR1-</v>
      </c>
      <c r="J1180" s="262" t="str">
        <f t="shared" si="140"/>
        <v>culopn-rectng</v>
      </c>
      <c r="K1180" s="262" t="str">
        <f t="shared" si="141"/>
        <v>culopn-</v>
      </c>
    </row>
    <row r="1181" spans="1:11" x14ac:dyDescent="0.35">
      <c r="A1181" s="267" t="s">
        <v>3581</v>
      </c>
      <c r="B1181" s="362">
        <f t="shared" ca="1" si="135"/>
        <v>0</v>
      </c>
      <c r="C1181" s="317"/>
      <c r="D1181" s="317"/>
      <c r="E1181" s="317"/>
      <c r="F1181" s="262" t="str">
        <f t="shared" si="136"/>
        <v>EandR1</v>
      </c>
      <c r="G1181" s="262" t="str">
        <f t="shared" si="137"/>
        <v>cultrs</v>
      </c>
      <c r="H1181" s="262" t="str">
        <f t="shared" si="138"/>
        <v>rectng</v>
      </c>
      <c r="I1181" s="262" t="str">
        <f t="shared" si="139"/>
        <v>EandR1-</v>
      </c>
      <c r="J1181" s="262" t="str">
        <f t="shared" si="140"/>
        <v>cultrs-rectng</v>
      </c>
      <c r="K1181" s="262" t="str">
        <f t="shared" si="141"/>
        <v>cultrs-</v>
      </c>
    </row>
    <row r="1182" spans="1:11" x14ac:dyDescent="0.35">
      <c r="A1182" s="267" t="s">
        <v>3582</v>
      </c>
      <c r="B1182" s="362">
        <f t="shared" ca="1" si="135"/>
        <v>0</v>
      </c>
      <c r="C1182" s="317"/>
      <c r="D1182" s="317"/>
      <c r="E1182" s="317"/>
      <c r="F1182" s="262" t="str">
        <f t="shared" si="136"/>
        <v>EandR1</v>
      </c>
      <c r="G1182" s="262" t="str">
        <f t="shared" si="137"/>
        <v>cullib</v>
      </c>
      <c r="H1182" s="262" t="str">
        <f t="shared" si="138"/>
        <v>rectng</v>
      </c>
      <c r="I1182" s="262" t="str">
        <f t="shared" si="139"/>
        <v>EandR1-</v>
      </c>
      <c r="J1182" s="262" t="str">
        <f t="shared" si="140"/>
        <v>cullib-rectng</v>
      </c>
      <c r="K1182" s="262" t="str">
        <f t="shared" si="141"/>
        <v>cullib-</v>
      </c>
    </row>
    <row r="1183" spans="1:11" x14ac:dyDescent="0.35">
      <c r="A1183" s="267" t="s">
        <v>3583</v>
      </c>
      <c r="B1183" s="362">
        <f t="shared" ca="1" si="135"/>
        <v>0</v>
      </c>
      <c r="C1183" s="317"/>
      <c r="D1183" s="317"/>
      <c r="E1183" s="317"/>
      <c r="F1183" s="262" t="str">
        <f t="shared" si="136"/>
        <v>EandR1</v>
      </c>
      <c r="G1183" s="262" t="str">
        <f t="shared" si="137"/>
        <v>cultot</v>
      </c>
      <c r="H1183" s="262" t="str">
        <f t="shared" si="138"/>
        <v>rectng</v>
      </c>
      <c r="I1183" s="262" t="str">
        <f t="shared" si="139"/>
        <v>EandR1-</v>
      </c>
      <c r="J1183" s="262" t="str">
        <f t="shared" si="140"/>
        <v>cultot-rectng</v>
      </c>
      <c r="K1183" s="262" t="str">
        <f t="shared" si="141"/>
        <v>cultot-</v>
      </c>
    </row>
    <row r="1184" spans="1:11" x14ac:dyDescent="0.35">
      <c r="A1184" s="267" t="s">
        <v>3584</v>
      </c>
      <c r="B1184" s="362">
        <f t="shared" ca="1" si="135"/>
        <v>0</v>
      </c>
      <c r="C1184" s="317"/>
      <c r="D1184" s="317"/>
      <c r="E1184" s="317"/>
      <c r="F1184" s="262" t="str">
        <f t="shared" si="136"/>
        <v>EandR1</v>
      </c>
      <c r="G1184" s="262" t="str">
        <f t="shared" si="137"/>
        <v>envcmt</v>
      </c>
      <c r="H1184" s="262" t="str">
        <f t="shared" si="138"/>
        <v>rectng</v>
      </c>
      <c r="I1184" s="262" t="str">
        <f t="shared" si="139"/>
        <v>EandR1-</v>
      </c>
      <c r="J1184" s="262" t="str">
        <f t="shared" si="140"/>
        <v>envcmt-rectng</v>
      </c>
      <c r="K1184" s="262" t="str">
        <f t="shared" si="141"/>
        <v>envcmt-</v>
      </c>
    </row>
    <row r="1185" spans="1:11" x14ac:dyDescent="0.35">
      <c r="A1185" s="267" t="s">
        <v>3585</v>
      </c>
      <c r="B1185" s="362">
        <f t="shared" ca="1" si="135"/>
        <v>0</v>
      </c>
      <c r="C1185" s="317"/>
      <c r="D1185" s="317"/>
      <c r="E1185" s="317"/>
      <c r="F1185" s="262" t="str">
        <f t="shared" si="136"/>
        <v>EandR1</v>
      </c>
      <c r="G1185" s="262" t="str">
        <f t="shared" si="137"/>
        <v>envcst</v>
      </c>
      <c r="H1185" s="262" t="str">
        <f t="shared" si="138"/>
        <v>rectng</v>
      </c>
      <c r="I1185" s="262" t="str">
        <f t="shared" si="139"/>
        <v>EandR1-</v>
      </c>
      <c r="J1185" s="262" t="str">
        <f t="shared" si="140"/>
        <v>envcst-rectng</v>
      </c>
      <c r="K1185" s="262" t="str">
        <f t="shared" si="141"/>
        <v>envcst-</v>
      </c>
    </row>
    <row r="1186" spans="1:11" x14ac:dyDescent="0.35">
      <c r="A1186" s="267" t="s">
        <v>3586</v>
      </c>
      <c r="B1186" s="362">
        <f t="shared" ca="1" si="135"/>
        <v>0</v>
      </c>
      <c r="C1186" s="317"/>
      <c r="D1186" s="317"/>
      <c r="E1186" s="317"/>
      <c r="F1186" s="262" t="str">
        <f t="shared" si="136"/>
        <v>EandR1</v>
      </c>
      <c r="G1186" s="262" t="str">
        <f t="shared" si="137"/>
        <v>envcmm</v>
      </c>
      <c r="H1186" s="262" t="str">
        <f t="shared" si="138"/>
        <v>rectng</v>
      </c>
      <c r="I1186" s="262" t="str">
        <f t="shared" si="139"/>
        <v>EandR1-</v>
      </c>
      <c r="J1186" s="262" t="str">
        <f t="shared" si="140"/>
        <v>envcmm-rectng</v>
      </c>
      <c r="K1186" s="262" t="str">
        <f t="shared" si="141"/>
        <v>envcmm-</v>
      </c>
    </row>
    <row r="1187" spans="1:11" x14ac:dyDescent="0.35">
      <c r="A1187" s="267" t="s">
        <v>3587</v>
      </c>
      <c r="B1187" s="362">
        <f t="shared" ca="1" si="135"/>
        <v>0</v>
      </c>
      <c r="C1187" s="317"/>
      <c r="D1187" s="317"/>
      <c r="E1187" s="317"/>
      <c r="F1187" s="262" t="str">
        <f t="shared" si="136"/>
        <v>EandR1</v>
      </c>
      <c r="G1187" s="262" t="str">
        <f t="shared" si="137"/>
        <v>envflddrn</v>
      </c>
      <c r="H1187" s="262" t="str">
        <f t="shared" si="138"/>
        <v>rectng</v>
      </c>
      <c r="I1187" s="262" t="str">
        <f t="shared" si="139"/>
        <v>EandR1-</v>
      </c>
      <c r="J1187" s="262" t="str">
        <f t="shared" si="140"/>
        <v>envflddrn-rectng</v>
      </c>
      <c r="K1187" s="262" t="str">
        <f t="shared" si="141"/>
        <v>envflddrn-</v>
      </c>
    </row>
    <row r="1188" spans="1:11" x14ac:dyDescent="0.35">
      <c r="A1188" s="267" t="s">
        <v>3588</v>
      </c>
      <c r="B1188" s="362">
        <f t="shared" ca="1" si="135"/>
        <v>0</v>
      </c>
      <c r="C1188" s="317"/>
      <c r="D1188" s="317"/>
      <c r="E1188" s="317"/>
      <c r="F1188" s="262" t="str">
        <f t="shared" si="136"/>
        <v>EandR1</v>
      </c>
      <c r="G1188" s="262" t="str">
        <f t="shared" si="137"/>
        <v>envagr</v>
      </c>
      <c r="H1188" s="262" t="str">
        <f t="shared" si="138"/>
        <v>rectng</v>
      </c>
      <c r="I1188" s="262" t="str">
        <f t="shared" si="139"/>
        <v>EandR1-</v>
      </c>
      <c r="J1188" s="262" t="str">
        <f t="shared" si="140"/>
        <v>envagr-rectng</v>
      </c>
      <c r="K1188" s="262" t="str">
        <f t="shared" si="141"/>
        <v>envagr-</v>
      </c>
    </row>
    <row r="1189" spans="1:11" x14ac:dyDescent="0.35">
      <c r="A1189" s="267" t="s">
        <v>3589</v>
      </c>
      <c r="B1189" s="362">
        <f t="shared" ca="1" si="135"/>
        <v>0</v>
      </c>
      <c r="C1189" s="317"/>
      <c r="D1189" s="317"/>
      <c r="E1189" s="317"/>
      <c r="F1189" s="262" t="str">
        <f t="shared" si="136"/>
        <v>EandR1</v>
      </c>
      <c r="G1189" s="262" t="str">
        <f t="shared" si="137"/>
        <v>envrglenv</v>
      </c>
      <c r="H1189" s="262" t="str">
        <f t="shared" si="138"/>
        <v>rectng</v>
      </c>
      <c r="I1189" s="262" t="str">
        <f t="shared" si="139"/>
        <v>EandR1-</v>
      </c>
      <c r="J1189" s="262" t="str">
        <f t="shared" si="140"/>
        <v>envrglenv-rectng</v>
      </c>
      <c r="K1189" s="262" t="str">
        <f t="shared" si="141"/>
        <v>envrglenv-</v>
      </c>
    </row>
    <row r="1190" spans="1:11" x14ac:dyDescent="0.35">
      <c r="A1190" s="267" t="s">
        <v>3590</v>
      </c>
      <c r="B1190" s="362">
        <f t="shared" ca="1" si="135"/>
        <v>0</v>
      </c>
      <c r="C1190" s="317"/>
      <c r="D1190" s="317"/>
      <c r="E1190" s="317"/>
      <c r="F1190" s="262" t="str">
        <f t="shared" si="136"/>
        <v>EandR1</v>
      </c>
      <c r="G1190" s="262" t="str">
        <f t="shared" si="137"/>
        <v>envrgltrd</v>
      </c>
      <c r="H1190" s="262" t="str">
        <f t="shared" si="138"/>
        <v>rectng</v>
      </c>
      <c r="I1190" s="262" t="str">
        <f t="shared" si="139"/>
        <v>EandR1-</v>
      </c>
      <c r="J1190" s="262" t="str">
        <f t="shared" si="140"/>
        <v>envrgltrd-rectng</v>
      </c>
      <c r="K1190" s="262" t="str">
        <f t="shared" si="141"/>
        <v>envrgltrd-</v>
      </c>
    </row>
    <row r="1191" spans="1:11" x14ac:dyDescent="0.35">
      <c r="A1191" s="267" t="s">
        <v>3591</v>
      </c>
      <c r="B1191" s="362">
        <f t="shared" ca="1" si="135"/>
        <v>0</v>
      </c>
      <c r="C1191" s="317"/>
      <c r="D1191" s="317"/>
      <c r="E1191" s="317"/>
      <c r="F1191" s="262" t="str">
        <f t="shared" si="136"/>
        <v>EandR1</v>
      </c>
      <c r="G1191" s="262" t="str">
        <f t="shared" si="137"/>
        <v>envstr</v>
      </c>
      <c r="H1191" s="262" t="str">
        <f t="shared" si="138"/>
        <v>rectng</v>
      </c>
      <c r="I1191" s="262" t="str">
        <f t="shared" si="139"/>
        <v>EandR1-</v>
      </c>
      <c r="J1191" s="262" t="str">
        <f t="shared" si="140"/>
        <v>envstr-rectng</v>
      </c>
      <c r="K1191" s="262" t="str">
        <f t="shared" si="141"/>
        <v>envstr-</v>
      </c>
    </row>
    <row r="1192" spans="1:11" x14ac:dyDescent="0.35">
      <c r="A1192" s="267" t="s">
        <v>3592</v>
      </c>
      <c r="B1192" s="362">
        <f t="shared" ca="1" si="135"/>
        <v>0</v>
      </c>
      <c r="C1192" s="317"/>
      <c r="D1192" s="317"/>
      <c r="E1192" s="317"/>
      <c r="F1192" s="262" t="str">
        <f t="shared" si="136"/>
        <v>EandR1</v>
      </c>
      <c r="G1192" s="262" t="str">
        <f t="shared" si="137"/>
        <v>envcll</v>
      </c>
      <c r="H1192" s="262" t="str">
        <f t="shared" si="138"/>
        <v>rectng</v>
      </c>
      <c r="I1192" s="262" t="str">
        <f t="shared" si="139"/>
        <v>EandR1-</v>
      </c>
      <c r="J1192" s="262" t="str">
        <f t="shared" si="140"/>
        <v>envcll-rectng</v>
      </c>
      <c r="K1192" s="262" t="str">
        <f t="shared" si="141"/>
        <v>envcll-</v>
      </c>
    </row>
    <row r="1193" spans="1:11" x14ac:dyDescent="0.35">
      <c r="A1193" s="267" t="s">
        <v>3593</v>
      </c>
      <c r="B1193" s="362">
        <f t="shared" ca="1" si="135"/>
        <v>0</v>
      </c>
      <c r="C1193" s="317"/>
      <c r="D1193" s="317"/>
      <c r="E1193" s="317"/>
      <c r="F1193" s="262" t="str">
        <f t="shared" si="136"/>
        <v>EandR1</v>
      </c>
      <c r="G1193" s="262" t="str">
        <f t="shared" si="137"/>
        <v>envdsp</v>
      </c>
      <c r="H1193" s="262" t="str">
        <f t="shared" si="138"/>
        <v>rectng</v>
      </c>
      <c r="I1193" s="262" t="str">
        <f t="shared" si="139"/>
        <v>EandR1-</v>
      </c>
      <c r="J1193" s="262" t="str">
        <f t="shared" si="140"/>
        <v>envdsp-rectng</v>
      </c>
      <c r="K1193" s="262" t="str">
        <f t="shared" si="141"/>
        <v>envdsp-</v>
      </c>
    </row>
    <row r="1194" spans="1:11" x14ac:dyDescent="0.35">
      <c r="A1194" s="267" t="s">
        <v>3594</v>
      </c>
      <c r="B1194" s="362">
        <f t="shared" ca="1" si="135"/>
        <v>0</v>
      </c>
      <c r="C1194" s="317"/>
      <c r="D1194" s="317"/>
      <c r="E1194" s="317"/>
      <c r="F1194" s="262" t="str">
        <f t="shared" si="136"/>
        <v>EandR1</v>
      </c>
      <c r="G1194" s="262" t="str">
        <f t="shared" si="137"/>
        <v>envtrd</v>
      </c>
      <c r="H1194" s="262" t="str">
        <f t="shared" si="138"/>
        <v>rectng</v>
      </c>
      <c r="I1194" s="262" t="str">
        <f t="shared" si="139"/>
        <v>EandR1-</v>
      </c>
      <c r="J1194" s="262" t="str">
        <f t="shared" si="140"/>
        <v>envtrd-rectng</v>
      </c>
      <c r="K1194" s="262" t="str">
        <f t="shared" si="141"/>
        <v>envtrd-</v>
      </c>
    </row>
    <row r="1195" spans="1:11" x14ac:dyDescent="0.35">
      <c r="A1195" s="267" t="s">
        <v>3595</v>
      </c>
      <c r="B1195" s="362">
        <f t="shared" ca="1" si="135"/>
        <v>0</v>
      </c>
      <c r="C1195" s="317"/>
      <c r="D1195" s="317"/>
      <c r="E1195" s="317"/>
      <c r="F1195" s="262" t="str">
        <f t="shared" si="136"/>
        <v>EandR1</v>
      </c>
      <c r="G1195" s="262" t="str">
        <f t="shared" si="137"/>
        <v>envrcy</v>
      </c>
      <c r="H1195" s="262" t="str">
        <f t="shared" si="138"/>
        <v>rectng</v>
      </c>
      <c r="I1195" s="262" t="str">
        <f t="shared" si="139"/>
        <v>EandR1-</v>
      </c>
      <c r="J1195" s="262" t="str">
        <f t="shared" si="140"/>
        <v>envrcy-rectng</v>
      </c>
      <c r="K1195" s="262" t="str">
        <f t="shared" si="141"/>
        <v>envrcy-</v>
      </c>
    </row>
    <row r="1196" spans="1:11" x14ac:dyDescent="0.35">
      <c r="A1196" s="267" t="s">
        <v>3596</v>
      </c>
      <c r="B1196" s="362">
        <f t="shared" ca="1" si="135"/>
        <v>0</v>
      </c>
      <c r="C1196" s="317"/>
      <c r="D1196" s="317"/>
      <c r="E1196" s="317"/>
      <c r="F1196" s="262" t="str">
        <f t="shared" si="136"/>
        <v>EandR1</v>
      </c>
      <c r="G1196" s="262" t="str">
        <f t="shared" si="137"/>
        <v>envmin</v>
      </c>
      <c r="H1196" s="262" t="str">
        <f t="shared" si="138"/>
        <v>rectng</v>
      </c>
      <c r="I1196" s="262" t="str">
        <f t="shared" si="139"/>
        <v>EandR1-</v>
      </c>
      <c r="J1196" s="262" t="str">
        <f t="shared" si="140"/>
        <v>envmin-rectng</v>
      </c>
      <c r="K1196" s="262" t="str">
        <f t="shared" si="141"/>
        <v>envmin-</v>
      </c>
    </row>
    <row r="1197" spans="1:11" x14ac:dyDescent="0.35">
      <c r="A1197" s="267" t="s">
        <v>3597</v>
      </c>
      <c r="B1197" s="362">
        <f t="shared" ca="1" si="135"/>
        <v>0</v>
      </c>
      <c r="C1197" s="317"/>
      <c r="D1197" s="317"/>
      <c r="E1197" s="317"/>
      <c r="F1197" s="262" t="str">
        <f t="shared" si="136"/>
        <v>EandR1</v>
      </c>
      <c r="G1197" s="262" t="str">
        <f t="shared" si="137"/>
        <v>envclm</v>
      </c>
      <c r="H1197" s="262" t="str">
        <f t="shared" si="138"/>
        <v>rectng</v>
      </c>
      <c r="I1197" s="262" t="str">
        <f t="shared" si="139"/>
        <v>EandR1-</v>
      </c>
      <c r="J1197" s="262" t="str">
        <f t="shared" si="140"/>
        <v>envclm-rectng</v>
      </c>
      <c r="K1197" s="262" t="str">
        <f t="shared" si="141"/>
        <v>envclm-</v>
      </c>
    </row>
    <row r="1198" spans="1:11" x14ac:dyDescent="0.35">
      <c r="A1198" s="267" t="s">
        <v>3598</v>
      </c>
      <c r="B1198" s="362">
        <f t="shared" ca="1" si="135"/>
        <v>0</v>
      </c>
      <c r="C1198" s="317"/>
      <c r="D1198" s="317"/>
      <c r="E1198" s="317"/>
      <c r="F1198" s="262" t="str">
        <f t="shared" si="136"/>
        <v>EandR1</v>
      </c>
      <c r="G1198" s="262" t="str">
        <f t="shared" si="137"/>
        <v>envtot</v>
      </c>
      <c r="H1198" s="262" t="str">
        <f t="shared" si="138"/>
        <v>rectng</v>
      </c>
      <c r="I1198" s="262" t="str">
        <f t="shared" si="139"/>
        <v>EandR1-</v>
      </c>
      <c r="J1198" s="262" t="str">
        <f t="shared" si="140"/>
        <v>envtot-rectng</v>
      </c>
      <c r="K1198" s="262" t="str">
        <f t="shared" si="141"/>
        <v>envtot-</v>
      </c>
    </row>
    <row r="1199" spans="1:11" x14ac:dyDescent="0.35">
      <c r="A1199" s="267" t="s">
        <v>3599</v>
      </c>
      <c r="B1199" s="362">
        <f t="shared" ca="1" si="135"/>
        <v>0</v>
      </c>
      <c r="C1199" s="317"/>
      <c r="D1199" s="317"/>
      <c r="E1199" s="317"/>
      <c r="F1199" s="262" t="str">
        <f t="shared" si="136"/>
        <v>EandR1</v>
      </c>
      <c r="G1199" s="262" t="str">
        <f t="shared" si="137"/>
        <v>plantot</v>
      </c>
      <c r="H1199" s="262" t="str">
        <f t="shared" si="138"/>
        <v>rectng</v>
      </c>
      <c r="I1199" s="262" t="str">
        <f t="shared" si="139"/>
        <v>EandR1-</v>
      </c>
      <c r="J1199" s="262" t="str">
        <f t="shared" si="140"/>
        <v>plantot-rectng</v>
      </c>
      <c r="K1199" s="262" t="str">
        <f t="shared" si="141"/>
        <v>plantot-</v>
      </c>
    </row>
    <row r="1200" spans="1:11" x14ac:dyDescent="0.35">
      <c r="A1200" s="267" t="s">
        <v>3600</v>
      </c>
      <c r="B1200" s="362">
        <f t="shared" ca="1" si="135"/>
        <v>0</v>
      </c>
      <c r="C1200" s="317"/>
      <c r="D1200" s="317"/>
      <c r="E1200" s="317"/>
      <c r="F1200" s="262" t="str">
        <f t="shared" si="136"/>
        <v>EandR1</v>
      </c>
      <c r="G1200" s="262" t="str">
        <f t="shared" si="137"/>
        <v>digtot</v>
      </c>
      <c r="H1200" s="262" t="str">
        <f t="shared" si="138"/>
        <v>rectng</v>
      </c>
      <c r="I1200" s="262" t="str">
        <f t="shared" si="139"/>
        <v>EandR1-</v>
      </c>
      <c r="J1200" s="262" t="str">
        <f t="shared" si="140"/>
        <v>digtot-rectng</v>
      </c>
      <c r="K1200" s="262" t="str">
        <f t="shared" si="141"/>
        <v>digtot-</v>
      </c>
    </row>
    <row r="1201" spans="1:11" x14ac:dyDescent="0.35">
      <c r="A1201" s="267" t="s">
        <v>3601</v>
      </c>
      <c r="B1201" s="362">
        <f t="shared" ca="1" si="135"/>
        <v>0</v>
      </c>
      <c r="C1201" s="317"/>
      <c r="D1201" s="317"/>
      <c r="E1201" s="317"/>
      <c r="F1201" s="262" t="str">
        <f t="shared" si="136"/>
        <v>EandR1</v>
      </c>
      <c r="G1201" s="262" t="str">
        <f t="shared" si="137"/>
        <v>poltot</v>
      </c>
      <c r="H1201" s="262" t="str">
        <f t="shared" si="138"/>
        <v>rectng</v>
      </c>
      <c r="I1201" s="262" t="str">
        <f t="shared" si="139"/>
        <v>EandR1-</v>
      </c>
      <c r="J1201" s="262" t="str">
        <f t="shared" si="140"/>
        <v>poltot-rectng</v>
      </c>
      <c r="K1201" s="262" t="str">
        <f t="shared" si="141"/>
        <v>poltot-</v>
      </c>
    </row>
    <row r="1202" spans="1:11" x14ac:dyDescent="0.35">
      <c r="A1202" s="267" t="s">
        <v>3602</v>
      </c>
      <c r="B1202" s="362">
        <f t="shared" ca="1" si="135"/>
        <v>0</v>
      </c>
      <c r="C1202" s="317"/>
      <c r="D1202" s="317"/>
      <c r="E1202" s="317"/>
      <c r="F1202" s="262" t="str">
        <f t="shared" si="136"/>
        <v>EandR1</v>
      </c>
      <c r="G1202" s="262" t="str">
        <f t="shared" si="137"/>
        <v>frstot</v>
      </c>
      <c r="H1202" s="262" t="str">
        <f t="shared" si="138"/>
        <v>rectng</v>
      </c>
      <c r="I1202" s="262" t="str">
        <f t="shared" si="139"/>
        <v>EandR1-</v>
      </c>
      <c r="J1202" s="262" t="str">
        <f t="shared" si="140"/>
        <v>frstot-rectng</v>
      </c>
      <c r="K1202" s="262" t="str">
        <f t="shared" si="141"/>
        <v>frstot-</v>
      </c>
    </row>
    <row r="1203" spans="1:11" x14ac:dyDescent="0.35">
      <c r="A1203" s="267" t="s">
        <v>3603</v>
      </c>
      <c r="B1203" s="362">
        <f t="shared" ca="1" si="135"/>
        <v>0</v>
      </c>
      <c r="C1203" s="317"/>
      <c r="D1203" s="317"/>
      <c r="E1203" s="317"/>
      <c r="F1203" s="262" t="str">
        <f t="shared" si="136"/>
        <v>EandR1</v>
      </c>
      <c r="G1203" s="262" t="str">
        <f t="shared" si="137"/>
        <v>centot</v>
      </c>
      <c r="H1203" s="262" t="str">
        <f t="shared" si="138"/>
        <v>rectng</v>
      </c>
      <c r="I1203" s="262" t="str">
        <f t="shared" si="139"/>
        <v>EandR1-</v>
      </c>
      <c r="J1203" s="262" t="str">
        <f t="shared" si="140"/>
        <v>centot-rectng</v>
      </c>
      <c r="K1203" s="262" t="str">
        <f t="shared" si="141"/>
        <v>centot-</v>
      </c>
    </row>
    <row r="1204" spans="1:11" x14ac:dyDescent="0.35">
      <c r="A1204" s="267" t="s">
        <v>3604</v>
      </c>
      <c r="B1204" s="362">
        <f t="shared" ca="1" si="135"/>
        <v>0</v>
      </c>
      <c r="C1204" s="317"/>
      <c r="D1204" s="317"/>
      <c r="E1204" s="317"/>
      <c r="F1204" s="262" t="str">
        <f t="shared" si="136"/>
        <v>EandR1</v>
      </c>
      <c r="G1204" s="262" t="str">
        <f t="shared" si="137"/>
        <v>tradcomhous</v>
      </c>
      <c r="H1204" s="262" t="str">
        <f t="shared" si="138"/>
        <v>rectng</v>
      </c>
      <c r="I1204" s="262" t="str">
        <f t="shared" si="139"/>
        <v>EandR1-</v>
      </c>
      <c r="J1204" s="262" t="str">
        <f t="shared" si="140"/>
        <v>tradcomhous-rectng</v>
      </c>
      <c r="K1204" s="262" t="str">
        <f t="shared" si="141"/>
        <v>tradcomhous-</v>
      </c>
    </row>
    <row r="1205" spans="1:11" x14ac:dyDescent="0.35">
      <c r="A1205" s="267" t="s">
        <v>3605</v>
      </c>
      <c r="B1205" s="362">
        <f t="shared" ca="1" si="135"/>
        <v>0</v>
      </c>
      <c r="C1205" s="317"/>
      <c r="D1205" s="317"/>
      <c r="E1205" s="317"/>
      <c r="F1205" s="262" t="str">
        <f t="shared" si="136"/>
        <v>EandR1</v>
      </c>
      <c r="G1205" s="262" t="str">
        <f t="shared" si="137"/>
        <v>tradcomreal</v>
      </c>
      <c r="H1205" s="262" t="str">
        <f t="shared" si="138"/>
        <v>rectng</v>
      </c>
      <c r="I1205" s="262" t="str">
        <f t="shared" si="139"/>
        <v>EandR1-</v>
      </c>
      <c r="J1205" s="262" t="str">
        <f t="shared" si="140"/>
        <v>tradcomreal-rectng</v>
      </c>
      <c r="K1205" s="262" t="str">
        <f t="shared" si="141"/>
        <v>tradcomreal-</v>
      </c>
    </row>
    <row r="1206" spans="1:11" x14ac:dyDescent="0.35">
      <c r="A1206" s="267" t="s">
        <v>3606</v>
      </c>
      <c r="B1206" s="362">
        <f t="shared" ref="B1206:B1270" ca="1" si="142">IFERROR(INDEX(INDIRECT(LEFT($A1206,SEARCH("-",$A1206,1)-1)&amp;"_data"),MATCH(MID($A1206, SEARCH("-",$A1206) + 1, SEARCH("-",$A1206,SEARCH("-",$A1206)+1) - SEARCH("-",$A1206) - 1),INDIRECT(LEFT($A1206,SEARCH("-",$A1206,1)-1)&amp;"_rows"),0),MATCH(RIGHT($A1206,LEN($A1206) - SEARCH("-", $A1206, SEARCH("-", $A1206) + 1)),INDIRECT(LEFT($A1206,SEARCH("-",$A1206,1)-1)&amp;"_Header"),0)),0)</f>
        <v>0</v>
      </c>
      <c r="C1206" s="317"/>
      <c r="D1206" s="317"/>
      <c r="E1206" s="317"/>
      <c r="F1206" s="262" t="str">
        <f t="shared" ref="F1206:F1270" si="143">LEFT(A1206,SEARCH("-",A1206)-1)</f>
        <v>EandR1</v>
      </c>
      <c r="G1206" s="262" t="str">
        <f t="shared" ref="G1206:G1270" si="144">LEFT(J1206,SEARCH("-",J1206)-1)</f>
        <v>tradcomfin</v>
      </c>
      <c r="H1206" s="262" t="str">
        <f t="shared" ref="H1206:H1270" si="145">SUBSTITUTE(J1206,K1206,"")</f>
        <v>rectng</v>
      </c>
      <c r="I1206" s="262" t="str">
        <f t="shared" ref="I1206:I1270" si="146">LEFT(A1206,SEARCH("-",A1206))</f>
        <v>EandR1-</v>
      </c>
      <c r="J1206" s="262" t="str">
        <f t="shared" ref="J1206:J1270" si="147">SUBSTITUTE(A1206,I1206,"")</f>
        <v>tradcomfin-rectng</v>
      </c>
      <c r="K1206" s="262" t="str">
        <f t="shared" ref="K1206:K1270" si="148">LEFT(J1206,SEARCH("-",J1206))</f>
        <v>tradcomfin-</v>
      </c>
    </row>
    <row r="1207" spans="1:11" x14ac:dyDescent="0.35">
      <c r="A1207" s="267" t="s">
        <v>3607</v>
      </c>
      <c r="B1207" s="362">
        <f t="shared" ca="1" si="142"/>
        <v>0</v>
      </c>
      <c r="C1207" s="317"/>
      <c r="D1207" s="317"/>
      <c r="E1207" s="317"/>
      <c r="F1207" s="262" t="str">
        <f t="shared" si="143"/>
        <v>EandR1</v>
      </c>
      <c r="G1207" s="262" t="str">
        <f t="shared" si="144"/>
        <v>tradcomenr</v>
      </c>
      <c r="H1207" s="262" t="str">
        <f t="shared" si="145"/>
        <v>rectng</v>
      </c>
      <c r="I1207" s="262" t="str">
        <f t="shared" si="146"/>
        <v>EandR1-</v>
      </c>
      <c r="J1207" s="262" t="str">
        <f t="shared" si="147"/>
        <v>tradcomenr-rectng</v>
      </c>
      <c r="K1207" s="262" t="str">
        <f t="shared" si="148"/>
        <v>tradcomenr-</v>
      </c>
    </row>
    <row r="1208" spans="1:11" x14ac:dyDescent="0.35">
      <c r="A1208" s="267" t="s">
        <v>3608</v>
      </c>
      <c r="B1208" s="362">
        <f t="shared" ca="1" si="142"/>
        <v>0</v>
      </c>
      <c r="C1208" s="317"/>
      <c r="D1208" s="317"/>
      <c r="E1208" s="317"/>
      <c r="F1208" s="262" t="str">
        <f t="shared" si="143"/>
        <v>EandR1</v>
      </c>
      <c r="G1208" s="262" t="str">
        <f t="shared" si="144"/>
        <v>tradcomwtr</v>
      </c>
      <c r="H1208" s="262" t="str">
        <f t="shared" si="145"/>
        <v>rectng</v>
      </c>
      <c r="I1208" s="262" t="str">
        <f t="shared" si="146"/>
        <v>EandR1-</v>
      </c>
      <c r="J1208" s="262" t="str">
        <f t="shared" si="147"/>
        <v>tradcomwtr-rectng</v>
      </c>
      <c r="K1208" s="262" t="str">
        <f t="shared" si="148"/>
        <v>tradcomwtr-</v>
      </c>
    </row>
    <row r="1209" spans="1:11" x14ac:dyDescent="0.35">
      <c r="A1209" s="267" t="s">
        <v>3609</v>
      </c>
      <c r="B1209" s="362">
        <f t="shared" ca="1" si="142"/>
        <v>0</v>
      </c>
      <c r="C1209" s="317"/>
      <c r="D1209" s="317"/>
      <c r="E1209" s="317"/>
      <c r="F1209" s="262" t="str">
        <f t="shared" si="143"/>
        <v>EandR1</v>
      </c>
      <c r="G1209" s="262" t="str">
        <f t="shared" si="144"/>
        <v>tradcomhsp</v>
      </c>
      <c r="H1209" s="262" t="str">
        <f t="shared" si="145"/>
        <v>rectng</v>
      </c>
      <c r="I1209" s="262" t="str">
        <f t="shared" si="146"/>
        <v>EandR1-</v>
      </c>
      <c r="J1209" s="262" t="str">
        <f t="shared" si="147"/>
        <v>tradcomhsp-rectng</v>
      </c>
      <c r="K1209" s="262" t="str">
        <f t="shared" si="148"/>
        <v>tradcomhsp-</v>
      </c>
    </row>
    <row r="1210" spans="1:11" x14ac:dyDescent="0.35">
      <c r="A1210" s="267" t="s">
        <v>3610</v>
      </c>
      <c r="B1210" s="362">
        <f t="shared" ca="1" si="142"/>
        <v>0</v>
      </c>
      <c r="C1210" s="317"/>
      <c r="D1210" s="317"/>
      <c r="E1210" s="317"/>
      <c r="F1210" s="262" t="str">
        <f t="shared" si="143"/>
        <v>EandR1</v>
      </c>
      <c r="G1210" s="262" t="str">
        <f t="shared" si="144"/>
        <v>tradcomoth</v>
      </c>
      <c r="H1210" s="262" t="str">
        <f t="shared" si="145"/>
        <v>rectng</v>
      </c>
      <c r="I1210" s="262" t="str">
        <f t="shared" si="146"/>
        <v>EandR1-</v>
      </c>
      <c r="J1210" s="262" t="str">
        <f t="shared" si="147"/>
        <v>tradcomoth-rectng</v>
      </c>
      <c r="K1210" s="262" t="str">
        <f t="shared" si="148"/>
        <v>tradcomoth-</v>
      </c>
    </row>
    <row r="1211" spans="1:11" x14ac:dyDescent="0.35">
      <c r="A1211" s="267" t="s">
        <v>3611</v>
      </c>
      <c r="B1211" s="362">
        <f t="shared" ca="1" si="142"/>
        <v>0</v>
      </c>
      <c r="C1211" s="317"/>
      <c r="D1211" s="317"/>
      <c r="E1211" s="317"/>
      <c r="F1211" s="262" t="str">
        <f t="shared" si="143"/>
        <v>EandR1</v>
      </c>
      <c r="G1211" s="262" t="str">
        <f t="shared" si="144"/>
        <v>tradcomtot</v>
      </c>
      <c r="H1211" s="262" t="str">
        <f t="shared" si="145"/>
        <v>rectng</v>
      </c>
      <c r="I1211" s="262" t="str">
        <f t="shared" si="146"/>
        <v>EandR1-</v>
      </c>
      <c r="J1211" s="262" t="str">
        <f t="shared" si="147"/>
        <v>tradcomtot-rectng</v>
      </c>
      <c r="K1211" s="262" t="str">
        <f t="shared" si="148"/>
        <v>tradcomtot-</v>
      </c>
    </row>
    <row r="1212" spans="1:11" x14ac:dyDescent="0.35">
      <c r="A1212" s="267" t="s">
        <v>3612</v>
      </c>
      <c r="B1212" s="362">
        <f t="shared" ca="1" si="142"/>
        <v>0</v>
      </c>
      <c r="C1212" s="317"/>
      <c r="D1212" s="317"/>
      <c r="E1212" s="317"/>
      <c r="F1212" s="262" t="str">
        <f t="shared" si="143"/>
        <v>EandR1</v>
      </c>
      <c r="G1212" s="262" t="str">
        <f t="shared" si="144"/>
        <v>tradoth</v>
      </c>
      <c r="H1212" s="262" t="str">
        <f t="shared" si="145"/>
        <v>rectng</v>
      </c>
      <c r="I1212" s="262" t="str">
        <f t="shared" si="146"/>
        <v>EandR1-</v>
      </c>
      <c r="J1212" s="262" t="str">
        <f t="shared" si="147"/>
        <v>tradoth-rectng</v>
      </c>
      <c r="K1212" s="262" t="str">
        <f t="shared" si="148"/>
        <v>tradoth-</v>
      </c>
    </row>
    <row r="1213" spans="1:11" x14ac:dyDescent="0.35">
      <c r="A1213" s="267" t="s">
        <v>3613</v>
      </c>
      <c r="B1213" s="362">
        <f t="shared" ca="1" si="142"/>
        <v>0</v>
      </c>
      <c r="C1213" s="317"/>
      <c r="D1213" s="317"/>
      <c r="E1213" s="317"/>
      <c r="F1213" s="262" t="str">
        <f t="shared" si="143"/>
        <v>EandR1</v>
      </c>
      <c r="G1213" s="262" t="str">
        <f t="shared" si="144"/>
        <v>tradtot</v>
      </c>
      <c r="H1213" s="262" t="str">
        <f t="shared" si="145"/>
        <v>rectng</v>
      </c>
      <c r="I1213" s="262" t="str">
        <f t="shared" si="146"/>
        <v>EandR1-</v>
      </c>
      <c r="J1213" s="262" t="str">
        <f t="shared" si="147"/>
        <v>tradtot-rectng</v>
      </c>
      <c r="K1213" s="262" t="str">
        <f t="shared" si="148"/>
        <v>tradtot-</v>
      </c>
    </row>
    <row r="1214" spans="1:11" x14ac:dyDescent="0.35">
      <c r="A1214" s="267" t="s">
        <v>3614</v>
      </c>
      <c r="B1214" s="362">
        <f t="shared" ca="1" si="142"/>
        <v>0</v>
      </c>
      <c r="C1214" s="317"/>
      <c r="D1214" s="317"/>
      <c r="E1214" s="317"/>
      <c r="F1214" s="262" t="str">
        <f t="shared" si="143"/>
        <v>EandR1</v>
      </c>
      <c r="G1214" s="262" t="str">
        <f t="shared" si="144"/>
        <v>alltot</v>
      </c>
      <c r="H1214" s="262" t="str">
        <f t="shared" si="145"/>
        <v>rectng</v>
      </c>
      <c r="I1214" s="262" t="str">
        <f t="shared" si="146"/>
        <v>EandR1-</v>
      </c>
      <c r="J1214" s="262" t="str">
        <f t="shared" si="147"/>
        <v>alltot-rectng</v>
      </c>
      <c r="K1214" s="262" t="str">
        <f t="shared" si="148"/>
        <v>alltot-</v>
      </c>
    </row>
    <row r="1215" spans="1:11" x14ac:dyDescent="0.35">
      <c r="A1215" s="267" t="s">
        <v>3615</v>
      </c>
      <c r="B1215" s="362">
        <f t="shared" ca="1" si="142"/>
        <v>0</v>
      </c>
      <c r="C1215" s="317"/>
      <c r="D1215" s="317"/>
      <c r="E1215" s="317"/>
      <c r="F1215" s="262" t="str">
        <f t="shared" si="143"/>
        <v>EandR1</v>
      </c>
      <c r="G1215" s="262" t="str">
        <f t="shared" si="144"/>
        <v>eduerlprm</v>
      </c>
      <c r="H1215" s="262" t="str">
        <f t="shared" si="145"/>
        <v>recint</v>
      </c>
      <c r="I1215" s="262" t="str">
        <f t="shared" si="146"/>
        <v>EandR1-</v>
      </c>
      <c r="J1215" s="262" t="str">
        <f t="shared" si="147"/>
        <v>eduerlprm-recint</v>
      </c>
      <c r="K1215" s="262" t="str">
        <f t="shared" si="148"/>
        <v>eduerlprm-</v>
      </c>
    </row>
    <row r="1216" spans="1:11" x14ac:dyDescent="0.35">
      <c r="A1216" s="267" t="s">
        <v>3616</v>
      </c>
      <c r="B1216" s="362">
        <f t="shared" ca="1" si="142"/>
        <v>0</v>
      </c>
      <c r="C1216" s="317"/>
      <c r="D1216" s="317"/>
      <c r="E1216" s="317"/>
      <c r="F1216" s="262" t="str">
        <f t="shared" si="143"/>
        <v>EandR1</v>
      </c>
      <c r="G1216" s="262" t="str">
        <f t="shared" si="144"/>
        <v>eduscn</v>
      </c>
      <c r="H1216" s="262" t="str">
        <f t="shared" si="145"/>
        <v>recint</v>
      </c>
      <c r="I1216" s="262" t="str">
        <f t="shared" si="146"/>
        <v>EandR1-</v>
      </c>
      <c r="J1216" s="262" t="str">
        <f t="shared" si="147"/>
        <v>eduscn-recint</v>
      </c>
      <c r="K1216" s="262" t="str">
        <f t="shared" si="148"/>
        <v>eduscn-</v>
      </c>
    </row>
    <row r="1217" spans="1:11" x14ac:dyDescent="0.35">
      <c r="A1217" s="267" t="s">
        <v>3617</v>
      </c>
      <c r="B1217" s="362">
        <f t="shared" ca="1" si="142"/>
        <v>0</v>
      </c>
      <c r="C1217" s="317"/>
      <c r="D1217" s="317"/>
      <c r="E1217" s="317"/>
      <c r="F1217" s="262" t="str">
        <f t="shared" si="143"/>
        <v>EandR1</v>
      </c>
      <c r="G1217" s="262" t="str">
        <f t="shared" si="144"/>
        <v>eduspc</v>
      </c>
      <c r="H1217" s="262" t="str">
        <f t="shared" si="145"/>
        <v>recint</v>
      </c>
      <c r="I1217" s="262" t="str">
        <f t="shared" si="146"/>
        <v>EandR1-</v>
      </c>
      <c r="J1217" s="262" t="str">
        <f t="shared" si="147"/>
        <v>eduspc-recint</v>
      </c>
      <c r="K1217" s="262" t="str">
        <f t="shared" si="148"/>
        <v>eduspc-</v>
      </c>
    </row>
    <row r="1218" spans="1:11" x14ac:dyDescent="0.35">
      <c r="A1218" s="267" t="s">
        <v>3618</v>
      </c>
      <c r="B1218" s="362">
        <f t="shared" ca="1" si="142"/>
        <v>0</v>
      </c>
      <c r="C1218" s="317"/>
      <c r="D1218" s="317"/>
      <c r="E1218" s="317"/>
      <c r="F1218" s="262" t="str">
        <f t="shared" si="143"/>
        <v>EandR1</v>
      </c>
      <c r="G1218" s="262" t="str">
        <f t="shared" si="144"/>
        <v>edupstoth</v>
      </c>
      <c r="H1218" s="262" t="str">
        <f t="shared" si="145"/>
        <v>recint</v>
      </c>
      <c r="I1218" s="262" t="str">
        <f t="shared" si="146"/>
        <v>EandR1-</v>
      </c>
      <c r="J1218" s="262" t="str">
        <f t="shared" si="147"/>
        <v>edupstoth-recint</v>
      </c>
      <c r="K1218" s="262" t="str">
        <f t="shared" si="148"/>
        <v>edupstoth-</v>
      </c>
    </row>
    <row r="1219" spans="1:11" x14ac:dyDescent="0.35">
      <c r="A1219" s="267" t="s">
        <v>3619</v>
      </c>
      <c r="B1219" s="362">
        <f t="shared" ca="1" si="142"/>
        <v>0</v>
      </c>
      <c r="C1219" s="317"/>
      <c r="D1219" s="317"/>
      <c r="E1219" s="317"/>
      <c r="F1219" s="262" t="str">
        <f t="shared" si="143"/>
        <v>EandR1</v>
      </c>
      <c r="G1219" s="262" t="str">
        <f t="shared" si="144"/>
        <v>edutot</v>
      </c>
      <c r="H1219" s="262" t="str">
        <f t="shared" si="145"/>
        <v>recint</v>
      </c>
      <c r="I1219" s="262" t="str">
        <f t="shared" si="146"/>
        <v>EandR1-</v>
      </c>
      <c r="J1219" s="262" t="str">
        <f t="shared" si="147"/>
        <v>edutot-recint</v>
      </c>
      <c r="K1219" s="262" t="str">
        <f t="shared" si="148"/>
        <v>edutot-</v>
      </c>
    </row>
    <row r="1220" spans="1:11" x14ac:dyDescent="0.35">
      <c r="A1220" s="267" t="s">
        <v>3620</v>
      </c>
      <c r="B1220" s="362">
        <f t="shared" ca="1" si="142"/>
        <v>0</v>
      </c>
      <c r="C1220" s="317"/>
      <c r="D1220" s="317"/>
      <c r="E1220" s="317"/>
      <c r="F1220" s="262" t="str">
        <f t="shared" si="143"/>
        <v>EandR1</v>
      </c>
      <c r="G1220" s="262" t="str">
        <f t="shared" si="144"/>
        <v>transrds</v>
      </c>
      <c r="H1220" s="262" t="str">
        <f t="shared" si="145"/>
        <v>recint</v>
      </c>
      <c r="I1220" s="262" t="str">
        <f t="shared" si="146"/>
        <v>EandR1-</v>
      </c>
      <c r="J1220" s="262" t="str">
        <f t="shared" si="147"/>
        <v>transrds-recint</v>
      </c>
      <c r="K1220" s="262" t="str">
        <f t="shared" si="148"/>
        <v>transrds-</v>
      </c>
    </row>
    <row r="1221" spans="1:11" x14ac:dyDescent="0.35">
      <c r="A1221" s="267" t="s">
        <v>3621</v>
      </c>
      <c r="B1221" s="362">
        <f t="shared" ca="1" si="142"/>
        <v>0</v>
      </c>
      <c r="C1221" s="317"/>
      <c r="D1221" s="317"/>
      <c r="E1221" s="317"/>
      <c r="F1221" s="262" t="str">
        <f t="shared" si="143"/>
        <v>EandR1</v>
      </c>
      <c r="G1221" s="262" t="str">
        <f t="shared" si="144"/>
        <v>transprk</v>
      </c>
      <c r="H1221" s="262" t="str">
        <f t="shared" si="145"/>
        <v>recint</v>
      </c>
      <c r="I1221" s="262" t="str">
        <f t="shared" si="146"/>
        <v>EandR1-</v>
      </c>
      <c r="J1221" s="262" t="str">
        <f t="shared" si="147"/>
        <v>transprk-recint</v>
      </c>
      <c r="K1221" s="262" t="str">
        <f t="shared" si="148"/>
        <v>transprk-</v>
      </c>
    </row>
    <row r="1222" spans="1:11" x14ac:dyDescent="0.35">
      <c r="A1222" s="267" t="s">
        <v>3622</v>
      </c>
      <c r="B1222" s="362">
        <f t="shared" ca="1" si="142"/>
        <v>0</v>
      </c>
      <c r="C1222" s="317"/>
      <c r="D1222" s="317"/>
      <c r="E1222" s="317"/>
      <c r="F1222" s="262" t="str">
        <f t="shared" si="143"/>
        <v>EandR1</v>
      </c>
      <c r="G1222" s="262" t="str">
        <f t="shared" si="144"/>
        <v>transpblbus</v>
      </c>
      <c r="H1222" s="262" t="str">
        <f t="shared" si="145"/>
        <v>recint</v>
      </c>
      <c r="I1222" s="262" t="str">
        <f t="shared" si="146"/>
        <v>EandR1-</v>
      </c>
      <c r="J1222" s="262" t="str">
        <f t="shared" si="147"/>
        <v>transpblbus-recint</v>
      </c>
      <c r="K1222" s="262" t="str">
        <f t="shared" si="148"/>
        <v>transpblbus-</v>
      </c>
    </row>
    <row r="1223" spans="1:11" x14ac:dyDescent="0.35">
      <c r="A1223" s="267" t="s">
        <v>3623</v>
      </c>
      <c r="B1223" s="362">
        <f t="shared" ca="1" si="142"/>
        <v>0</v>
      </c>
      <c r="C1223" s="317"/>
      <c r="D1223" s="317"/>
      <c r="E1223" s="317"/>
      <c r="F1223" s="262" t="str">
        <f t="shared" si="143"/>
        <v>EandR1</v>
      </c>
      <c r="G1223" s="262" t="str">
        <f t="shared" si="144"/>
        <v>transpblrail</v>
      </c>
      <c r="H1223" s="262" t="str">
        <f t="shared" si="145"/>
        <v>recint</v>
      </c>
      <c r="I1223" s="262" t="str">
        <f t="shared" si="146"/>
        <v>EandR1-</v>
      </c>
      <c r="J1223" s="262" t="str">
        <f t="shared" si="147"/>
        <v>transpblrail-recint</v>
      </c>
      <c r="K1223" s="262" t="str">
        <f t="shared" si="148"/>
        <v>transpblrail-</v>
      </c>
    </row>
    <row r="1224" spans="1:11" x14ac:dyDescent="0.35">
      <c r="A1224" s="267" t="s">
        <v>3624</v>
      </c>
      <c r="B1224" s="362">
        <f t="shared" ca="1" si="142"/>
        <v>0</v>
      </c>
      <c r="C1224" s="317"/>
      <c r="D1224" s="317"/>
      <c r="E1224" s="317"/>
      <c r="F1224" s="262" t="str">
        <f t="shared" si="143"/>
        <v>EandR1</v>
      </c>
      <c r="G1224" s="262" t="str">
        <f t="shared" si="144"/>
        <v>transahtarp</v>
      </c>
      <c r="H1224" s="262" t="str">
        <f t="shared" si="145"/>
        <v>recint</v>
      </c>
      <c r="I1224" s="262" t="str">
        <f t="shared" si="146"/>
        <v>EandR1-</v>
      </c>
      <c r="J1224" s="262" t="str">
        <f t="shared" si="147"/>
        <v>transahtarp-recint</v>
      </c>
      <c r="K1224" s="262" t="str">
        <f t="shared" si="148"/>
        <v>transahtarp-</v>
      </c>
    </row>
    <row r="1225" spans="1:11" x14ac:dyDescent="0.35">
      <c r="A1225" s="267" t="s">
        <v>3625</v>
      </c>
      <c r="B1225" s="362">
        <f t="shared" ca="1" si="142"/>
        <v>0</v>
      </c>
      <c r="C1225" s="317"/>
      <c r="D1225" s="317"/>
      <c r="E1225" s="317"/>
      <c r="F1225" s="262" t="str">
        <f t="shared" si="143"/>
        <v>EandR1</v>
      </c>
      <c r="G1225" s="262" t="str">
        <f t="shared" si="144"/>
        <v>transahthrbprs</v>
      </c>
      <c r="H1225" s="262" t="str">
        <f t="shared" si="145"/>
        <v>recint</v>
      </c>
      <c r="I1225" s="262" t="str">
        <f t="shared" si="146"/>
        <v>EandR1-</v>
      </c>
      <c r="J1225" s="262" t="str">
        <f t="shared" si="147"/>
        <v>transahthrbprs-recint</v>
      </c>
      <c r="K1225" s="262" t="str">
        <f t="shared" si="148"/>
        <v>transahthrbprs-</v>
      </c>
    </row>
    <row r="1226" spans="1:11" x14ac:dyDescent="0.35">
      <c r="A1226" s="267" t="s">
        <v>3626</v>
      </c>
      <c r="B1226" s="362">
        <f t="shared" ca="1" si="142"/>
        <v>0</v>
      </c>
      <c r="C1226" s="317"/>
      <c r="D1226" s="317"/>
      <c r="E1226" s="317"/>
      <c r="F1226" s="262" t="str">
        <f t="shared" si="143"/>
        <v>EandR1</v>
      </c>
      <c r="G1226" s="262" t="str">
        <f t="shared" si="144"/>
        <v>transahttll</v>
      </c>
      <c r="H1226" s="262" t="str">
        <f t="shared" si="145"/>
        <v>recint</v>
      </c>
      <c r="I1226" s="262" t="str">
        <f t="shared" si="146"/>
        <v>EandR1-</v>
      </c>
      <c r="J1226" s="262" t="str">
        <f t="shared" si="147"/>
        <v>transahttll-recint</v>
      </c>
      <c r="K1226" s="262" t="str">
        <f t="shared" si="148"/>
        <v>transahttll-</v>
      </c>
    </row>
    <row r="1227" spans="1:11" x14ac:dyDescent="0.35">
      <c r="A1227" s="267" t="s">
        <v>3627</v>
      </c>
      <c r="B1227" s="362">
        <f t="shared" ca="1" si="142"/>
        <v>0</v>
      </c>
      <c r="C1227" s="317"/>
      <c r="D1227" s="317"/>
      <c r="E1227" s="317"/>
      <c r="F1227" s="262" t="str">
        <f t="shared" si="143"/>
        <v>EandR1</v>
      </c>
      <c r="G1227" s="262" t="str">
        <f t="shared" si="144"/>
        <v>transtot</v>
      </c>
      <c r="H1227" s="262" t="str">
        <f t="shared" si="145"/>
        <v>recint</v>
      </c>
      <c r="I1227" s="262" t="str">
        <f t="shared" si="146"/>
        <v>EandR1-</v>
      </c>
      <c r="J1227" s="262" t="str">
        <f t="shared" si="147"/>
        <v>transtot-recint</v>
      </c>
      <c r="K1227" s="262" t="str">
        <f t="shared" si="148"/>
        <v>transtot-</v>
      </c>
    </row>
    <row r="1228" spans="1:11" x14ac:dyDescent="0.35">
      <c r="A1228" s="267" t="s">
        <v>3628</v>
      </c>
      <c r="B1228" s="362">
        <f t="shared" ca="1" si="142"/>
        <v>0</v>
      </c>
      <c r="C1228" s="317"/>
      <c r="D1228" s="317"/>
      <c r="E1228" s="317"/>
      <c r="F1228" s="262" t="str">
        <f t="shared" si="143"/>
        <v>EandR1</v>
      </c>
      <c r="G1228" s="262" t="str">
        <f t="shared" si="144"/>
        <v>sctot</v>
      </c>
      <c r="H1228" s="262" t="str">
        <f t="shared" si="145"/>
        <v>recint</v>
      </c>
      <c r="I1228" s="262" t="str">
        <f t="shared" si="146"/>
        <v>EandR1-</v>
      </c>
      <c r="J1228" s="262" t="str">
        <f t="shared" si="147"/>
        <v>sctot-recint</v>
      </c>
      <c r="K1228" s="262" t="str">
        <f t="shared" si="148"/>
        <v>sctot-</v>
      </c>
    </row>
    <row r="1229" spans="1:11" x14ac:dyDescent="0.35">
      <c r="A1229" s="267" t="s">
        <v>3629</v>
      </c>
      <c r="B1229" s="362">
        <f t="shared" ca="1" si="142"/>
        <v>0</v>
      </c>
      <c r="C1229" s="317"/>
      <c r="D1229" s="317"/>
      <c r="E1229" s="317"/>
      <c r="F1229" s="262" t="str">
        <f t="shared" si="143"/>
        <v>EandR1</v>
      </c>
      <c r="G1229" s="262" t="str">
        <f t="shared" si="144"/>
        <v>phtot</v>
      </c>
      <c r="H1229" s="262" t="str">
        <f t="shared" si="145"/>
        <v>recint</v>
      </c>
      <c r="I1229" s="262" t="str">
        <f t="shared" si="146"/>
        <v>EandR1-</v>
      </c>
      <c r="J1229" s="262" t="str">
        <f t="shared" si="147"/>
        <v>phtot-recint</v>
      </c>
      <c r="K1229" s="262" t="str">
        <f t="shared" si="148"/>
        <v>phtot-</v>
      </c>
    </row>
    <row r="1230" spans="1:11" x14ac:dyDescent="0.35">
      <c r="A1230" s="267" t="s">
        <v>3630</v>
      </c>
      <c r="B1230" s="362">
        <f t="shared" ca="1" si="142"/>
        <v>0</v>
      </c>
      <c r="C1230" s="317"/>
      <c r="D1230" s="317"/>
      <c r="E1230" s="317"/>
      <c r="F1230" s="262" t="str">
        <f t="shared" si="143"/>
        <v>EandR1</v>
      </c>
      <c r="G1230" s="262" t="str">
        <f t="shared" si="144"/>
        <v>houshratot</v>
      </c>
      <c r="H1230" s="262" t="str">
        <f t="shared" si="145"/>
        <v>recint</v>
      </c>
      <c r="I1230" s="262" t="str">
        <f t="shared" si="146"/>
        <v>EandR1-</v>
      </c>
      <c r="J1230" s="262" t="str">
        <f t="shared" si="147"/>
        <v>houshratot-recint</v>
      </c>
      <c r="K1230" s="262" t="str">
        <f t="shared" si="148"/>
        <v>houshratot-</v>
      </c>
    </row>
    <row r="1231" spans="1:11" x14ac:dyDescent="0.35">
      <c r="A1231" s="267" t="s">
        <v>3631</v>
      </c>
      <c r="B1231" s="362">
        <f t="shared" ca="1" si="142"/>
        <v>0</v>
      </c>
      <c r="C1231" s="317"/>
      <c r="D1231" s="317"/>
      <c r="E1231" s="317"/>
      <c r="F1231" s="262" t="str">
        <f t="shared" si="143"/>
        <v>EandR1</v>
      </c>
      <c r="G1231" s="262" t="str">
        <f t="shared" si="144"/>
        <v>housgfcftot</v>
      </c>
      <c r="H1231" s="262" t="str">
        <f t="shared" si="145"/>
        <v>recint</v>
      </c>
      <c r="I1231" s="262" t="str">
        <f t="shared" si="146"/>
        <v>EandR1-</v>
      </c>
      <c r="J1231" s="262" t="str">
        <f t="shared" si="147"/>
        <v>housgfcftot-recint</v>
      </c>
      <c r="K1231" s="262" t="str">
        <f t="shared" si="148"/>
        <v>housgfcftot-</v>
      </c>
    </row>
    <row r="1232" spans="1:11" x14ac:dyDescent="0.35">
      <c r="A1232" s="267" t="s">
        <v>3632</v>
      </c>
      <c r="B1232" s="362">
        <f t="shared" ca="1" si="142"/>
        <v>0</v>
      </c>
      <c r="C1232" s="317"/>
      <c r="D1232" s="317"/>
      <c r="E1232" s="317"/>
      <c r="F1232" s="262" t="str">
        <f t="shared" si="143"/>
        <v>EandR1</v>
      </c>
      <c r="G1232" s="262" t="str">
        <f t="shared" si="144"/>
        <v>houstot</v>
      </c>
      <c r="H1232" s="262" t="str">
        <f t="shared" si="145"/>
        <v>recint</v>
      </c>
      <c r="I1232" s="262" t="str">
        <f t="shared" si="146"/>
        <v>EandR1-</v>
      </c>
      <c r="J1232" s="262" t="str">
        <f t="shared" si="147"/>
        <v>houstot-recint</v>
      </c>
      <c r="K1232" s="262" t="str">
        <f t="shared" si="148"/>
        <v>houstot-</v>
      </c>
    </row>
    <row r="1233" spans="1:11" x14ac:dyDescent="0.35">
      <c r="A1233" s="267" t="s">
        <v>3633</v>
      </c>
      <c r="B1233" s="362">
        <f t="shared" ca="1" si="142"/>
        <v>0</v>
      </c>
      <c r="C1233" s="317"/>
      <c r="D1233" s="317"/>
      <c r="E1233" s="317"/>
      <c r="F1233" s="262" t="str">
        <f t="shared" si="143"/>
        <v>EandR1</v>
      </c>
      <c r="G1233" s="262" t="str">
        <f t="shared" si="144"/>
        <v>culhrt</v>
      </c>
      <c r="H1233" s="262" t="str">
        <f t="shared" si="145"/>
        <v>recint</v>
      </c>
      <c r="I1233" s="262" t="str">
        <f t="shared" si="146"/>
        <v>EandR1-</v>
      </c>
      <c r="J1233" s="262" t="str">
        <f t="shared" si="147"/>
        <v>culhrt-recint</v>
      </c>
      <c r="K1233" s="262" t="str">
        <f t="shared" si="148"/>
        <v>culhrt-</v>
      </c>
    </row>
    <row r="1234" spans="1:11" x14ac:dyDescent="0.35">
      <c r="A1234" s="267" t="s">
        <v>3634</v>
      </c>
      <c r="B1234" s="362">
        <f t="shared" ca="1" si="142"/>
        <v>0</v>
      </c>
      <c r="C1234" s="317"/>
      <c r="D1234" s="317"/>
      <c r="E1234" s="317"/>
      <c r="F1234" s="262" t="str">
        <f t="shared" si="143"/>
        <v>EandR1</v>
      </c>
      <c r="G1234" s="262" t="str">
        <f t="shared" si="144"/>
        <v>culspr</v>
      </c>
      <c r="H1234" s="262" t="str">
        <f t="shared" si="145"/>
        <v>recint</v>
      </c>
      <c r="I1234" s="262" t="str">
        <f t="shared" si="146"/>
        <v>EandR1-</v>
      </c>
      <c r="J1234" s="262" t="str">
        <f t="shared" si="147"/>
        <v>culspr-recint</v>
      </c>
      <c r="K1234" s="262" t="str">
        <f t="shared" si="148"/>
        <v>culspr-</v>
      </c>
    </row>
    <row r="1235" spans="1:11" x14ac:dyDescent="0.35">
      <c r="A1235" s="267" t="s">
        <v>3635</v>
      </c>
      <c r="B1235" s="362">
        <f t="shared" ca="1" si="142"/>
        <v>0</v>
      </c>
      <c r="C1235" s="317"/>
      <c r="D1235" s="317"/>
      <c r="E1235" s="317"/>
      <c r="F1235" s="262" t="str">
        <f t="shared" si="143"/>
        <v>EandR1</v>
      </c>
      <c r="G1235" s="262" t="str">
        <f t="shared" si="144"/>
        <v>culopn</v>
      </c>
      <c r="H1235" s="262" t="str">
        <f t="shared" si="145"/>
        <v>recint</v>
      </c>
      <c r="I1235" s="262" t="str">
        <f t="shared" si="146"/>
        <v>EandR1-</v>
      </c>
      <c r="J1235" s="262" t="str">
        <f t="shared" si="147"/>
        <v>culopn-recint</v>
      </c>
      <c r="K1235" s="262" t="str">
        <f t="shared" si="148"/>
        <v>culopn-</v>
      </c>
    </row>
    <row r="1236" spans="1:11" x14ac:dyDescent="0.35">
      <c r="A1236" s="267" t="s">
        <v>3636</v>
      </c>
      <c r="B1236" s="362">
        <f t="shared" ca="1" si="142"/>
        <v>0</v>
      </c>
      <c r="C1236" s="317"/>
      <c r="D1236" s="317"/>
      <c r="E1236" s="317"/>
      <c r="F1236" s="262" t="str">
        <f t="shared" si="143"/>
        <v>EandR1</v>
      </c>
      <c r="G1236" s="262" t="str">
        <f t="shared" si="144"/>
        <v>cultrs</v>
      </c>
      <c r="H1236" s="262" t="str">
        <f t="shared" si="145"/>
        <v>recint</v>
      </c>
      <c r="I1236" s="262" t="str">
        <f t="shared" si="146"/>
        <v>EandR1-</v>
      </c>
      <c r="J1236" s="262" t="str">
        <f t="shared" si="147"/>
        <v>cultrs-recint</v>
      </c>
      <c r="K1236" s="262" t="str">
        <f t="shared" si="148"/>
        <v>cultrs-</v>
      </c>
    </row>
    <row r="1237" spans="1:11" x14ac:dyDescent="0.35">
      <c r="A1237" s="267" t="s">
        <v>3637</v>
      </c>
      <c r="B1237" s="362">
        <f t="shared" ca="1" si="142"/>
        <v>0</v>
      </c>
      <c r="C1237" s="317"/>
      <c r="D1237" s="317"/>
      <c r="E1237" s="317"/>
      <c r="F1237" s="262" t="str">
        <f t="shared" si="143"/>
        <v>EandR1</v>
      </c>
      <c r="G1237" s="262" t="str">
        <f t="shared" si="144"/>
        <v>cullib</v>
      </c>
      <c r="H1237" s="262" t="str">
        <f t="shared" si="145"/>
        <v>recint</v>
      </c>
      <c r="I1237" s="262" t="str">
        <f t="shared" si="146"/>
        <v>EandR1-</v>
      </c>
      <c r="J1237" s="262" t="str">
        <f t="shared" si="147"/>
        <v>cullib-recint</v>
      </c>
      <c r="K1237" s="262" t="str">
        <f t="shared" si="148"/>
        <v>cullib-</v>
      </c>
    </row>
    <row r="1238" spans="1:11" x14ac:dyDescent="0.35">
      <c r="A1238" s="267" t="s">
        <v>3638</v>
      </c>
      <c r="B1238" s="362">
        <f t="shared" ca="1" si="142"/>
        <v>0</v>
      </c>
      <c r="C1238" s="317"/>
      <c r="D1238" s="317"/>
      <c r="E1238" s="317"/>
      <c r="F1238" s="262" t="str">
        <f t="shared" si="143"/>
        <v>EandR1</v>
      </c>
      <c r="G1238" s="262" t="str">
        <f t="shared" si="144"/>
        <v>cultot</v>
      </c>
      <c r="H1238" s="262" t="str">
        <f t="shared" si="145"/>
        <v>recint</v>
      </c>
      <c r="I1238" s="262" t="str">
        <f t="shared" si="146"/>
        <v>EandR1-</v>
      </c>
      <c r="J1238" s="262" t="str">
        <f t="shared" si="147"/>
        <v>cultot-recint</v>
      </c>
      <c r="K1238" s="262" t="str">
        <f t="shared" si="148"/>
        <v>cultot-</v>
      </c>
    </row>
    <row r="1239" spans="1:11" x14ac:dyDescent="0.35">
      <c r="A1239" s="267" t="s">
        <v>3639</v>
      </c>
      <c r="B1239" s="362">
        <f t="shared" ca="1" si="142"/>
        <v>0</v>
      </c>
      <c r="C1239" s="317"/>
      <c r="D1239" s="317"/>
      <c r="E1239" s="317"/>
      <c r="F1239" s="262" t="str">
        <f t="shared" si="143"/>
        <v>EandR1</v>
      </c>
      <c r="G1239" s="262" t="str">
        <f t="shared" si="144"/>
        <v>envcmt</v>
      </c>
      <c r="H1239" s="262" t="str">
        <f t="shared" si="145"/>
        <v>recint</v>
      </c>
      <c r="I1239" s="262" t="str">
        <f t="shared" si="146"/>
        <v>EandR1-</v>
      </c>
      <c r="J1239" s="262" t="str">
        <f t="shared" si="147"/>
        <v>envcmt-recint</v>
      </c>
      <c r="K1239" s="262" t="str">
        <f t="shared" si="148"/>
        <v>envcmt-</v>
      </c>
    </row>
    <row r="1240" spans="1:11" x14ac:dyDescent="0.35">
      <c r="A1240" s="267" t="s">
        <v>3640</v>
      </c>
      <c r="B1240" s="362">
        <f t="shared" ca="1" si="142"/>
        <v>0</v>
      </c>
      <c r="C1240" s="317"/>
      <c r="D1240" s="317"/>
      <c r="E1240" s="317"/>
      <c r="F1240" s="262" t="str">
        <f t="shared" si="143"/>
        <v>EandR1</v>
      </c>
      <c r="G1240" s="262" t="str">
        <f t="shared" si="144"/>
        <v>envcst</v>
      </c>
      <c r="H1240" s="262" t="str">
        <f t="shared" si="145"/>
        <v>recint</v>
      </c>
      <c r="I1240" s="262" t="str">
        <f t="shared" si="146"/>
        <v>EandR1-</v>
      </c>
      <c r="J1240" s="262" t="str">
        <f t="shared" si="147"/>
        <v>envcst-recint</v>
      </c>
      <c r="K1240" s="262" t="str">
        <f t="shared" si="148"/>
        <v>envcst-</v>
      </c>
    </row>
    <row r="1241" spans="1:11" x14ac:dyDescent="0.35">
      <c r="A1241" s="267" t="s">
        <v>3641</v>
      </c>
      <c r="B1241" s="362">
        <f t="shared" ca="1" si="142"/>
        <v>0</v>
      </c>
      <c r="C1241" s="317"/>
      <c r="D1241" s="317"/>
      <c r="E1241" s="317"/>
      <c r="F1241" s="262" t="str">
        <f t="shared" si="143"/>
        <v>EandR1</v>
      </c>
      <c r="G1241" s="262" t="str">
        <f t="shared" si="144"/>
        <v>envcmm</v>
      </c>
      <c r="H1241" s="262" t="str">
        <f t="shared" si="145"/>
        <v>recint</v>
      </c>
      <c r="I1241" s="262" t="str">
        <f t="shared" si="146"/>
        <v>EandR1-</v>
      </c>
      <c r="J1241" s="262" t="str">
        <f t="shared" si="147"/>
        <v>envcmm-recint</v>
      </c>
      <c r="K1241" s="262" t="str">
        <f t="shared" si="148"/>
        <v>envcmm-</v>
      </c>
    </row>
    <row r="1242" spans="1:11" x14ac:dyDescent="0.35">
      <c r="A1242" s="267" t="s">
        <v>3642</v>
      </c>
      <c r="B1242" s="362">
        <f t="shared" ca="1" si="142"/>
        <v>0</v>
      </c>
      <c r="C1242" s="317"/>
      <c r="D1242" s="317"/>
      <c r="E1242" s="317"/>
      <c r="F1242" s="262" t="str">
        <f t="shared" si="143"/>
        <v>EandR1</v>
      </c>
      <c r="G1242" s="262" t="str">
        <f t="shared" si="144"/>
        <v>envflddrn</v>
      </c>
      <c r="H1242" s="262" t="str">
        <f t="shared" si="145"/>
        <v>recint</v>
      </c>
      <c r="I1242" s="262" t="str">
        <f t="shared" si="146"/>
        <v>EandR1-</v>
      </c>
      <c r="J1242" s="262" t="str">
        <f t="shared" si="147"/>
        <v>envflddrn-recint</v>
      </c>
      <c r="K1242" s="262" t="str">
        <f t="shared" si="148"/>
        <v>envflddrn-</v>
      </c>
    </row>
    <row r="1243" spans="1:11" x14ac:dyDescent="0.35">
      <c r="A1243" s="267" t="s">
        <v>3643</v>
      </c>
      <c r="B1243" s="362">
        <f t="shared" ca="1" si="142"/>
        <v>0</v>
      </c>
      <c r="C1243" s="317"/>
      <c r="D1243" s="317"/>
      <c r="E1243" s="317"/>
      <c r="F1243" s="262" t="str">
        <f t="shared" si="143"/>
        <v>EandR1</v>
      </c>
      <c r="G1243" s="262" t="str">
        <f t="shared" si="144"/>
        <v>envagr</v>
      </c>
      <c r="H1243" s="262" t="str">
        <f t="shared" si="145"/>
        <v>recint</v>
      </c>
      <c r="I1243" s="262" t="str">
        <f t="shared" si="146"/>
        <v>EandR1-</v>
      </c>
      <c r="J1243" s="262" t="str">
        <f t="shared" si="147"/>
        <v>envagr-recint</v>
      </c>
      <c r="K1243" s="262" t="str">
        <f t="shared" si="148"/>
        <v>envagr-</v>
      </c>
    </row>
    <row r="1244" spans="1:11" x14ac:dyDescent="0.35">
      <c r="A1244" s="267" t="s">
        <v>3644</v>
      </c>
      <c r="B1244" s="362">
        <f t="shared" ca="1" si="142"/>
        <v>0</v>
      </c>
      <c r="C1244" s="317"/>
      <c r="D1244" s="317"/>
      <c r="E1244" s="317"/>
      <c r="F1244" s="262" t="str">
        <f t="shared" si="143"/>
        <v>EandR1</v>
      </c>
      <c r="G1244" s="262" t="str">
        <f t="shared" si="144"/>
        <v>envrglenv</v>
      </c>
      <c r="H1244" s="262" t="str">
        <f t="shared" si="145"/>
        <v>recint</v>
      </c>
      <c r="I1244" s="262" t="str">
        <f t="shared" si="146"/>
        <v>EandR1-</v>
      </c>
      <c r="J1244" s="262" t="str">
        <f t="shared" si="147"/>
        <v>envrglenv-recint</v>
      </c>
      <c r="K1244" s="262" t="str">
        <f t="shared" si="148"/>
        <v>envrglenv-</v>
      </c>
    </row>
    <row r="1245" spans="1:11" x14ac:dyDescent="0.35">
      <c r="A1245" s="267" t="s">
        <v>3645</v>
      </c>
      <c r="B1245" s="362">
        <f t="shared" ca="1" si="142"/>
        <v>0</v>
      </c>
      <c r="C1245" s="317"/>
      <c r="D1245" s="317"/>
      <c r="E1245" s="317"/>
      <c r="F1245" s="262" t="str">
        <f t="shared" si="143"/>
        <v>EandR1</v>
      </c>
      <c r="G1245" s="262" t="str">
        <f t="shared" si="144"/>
        <v>envrgltrd</v>
      </c>
      <c r="H1245" s="262" t="str">
        <f t="shared" si="145"/>
        <v>recint</v>
      </c>
      <c r="I1245" s="262" t="str">
        <f t="shared" si="146"/>
        <v>EandR1-</v>
      </c>
      <c r="J1245" s="262" t="str">
        <f t="shared" si="147"/>
        <v>envrgltrd-recint</v>
      </c>
      <c r="K1245" s="262" t="str">
        <f t="shared" si="148"/>
        <v>envrgltrd-</v>
      </c>
    </row>
    <row r="1246" spans="1:11" x14ac:dyDescent="0.35">
      <c r="A1246" s="267" t="s">
        <v>3646</v>
      </c>
      <c r="B1246" s="362">
        <f t="shared" ca="1" si="142"/>
        <v>0</v>
      </c>
      <c r="C1246" s="317"/>
      <c r="D1246" s="317"/>
      <c r="E1246" s="317"/>
      <c r="F1246" s="262" t="str">
        <f t="shared" si="143"/>
        <v>EandR1</v>
      </c>
      <c r="G1246" s="262" t="str">
        <f t="shared" si="144"/>
        <v>envstr</v>
      </c>
      <c r="H1246" s="262" t="str">
        <f t="shared" si="145"/>
        <v>recint</v>
      </c>
      <c r="I1246" s="262" t="str">
        <f t="shared" si="146"/>
        <v>EandR1-</v>
      </c>
      <c r="J1246" s="262" t="str">
        <f t="shared" si="147"/>
        <v>envstr-recint</v>
      </c>
      <c r="K1246" s="262" t="str">
        <f t="shared" si="148"/>
        <v>envstr-</v>
      </c>
    </row>
    <row r="1247" spans="1:11" x14ac:dyDescent="0.35">
      <c r="A1247" s="267" t="s">
        <v>3647</v>
      </c>
      <c r="B1247" s="362">
        <f t="shared" ca="1" si="142"/>
        <v>0</v>
      </c>
      <c r="C1247" s="317"/>
      <c r="D1247" s="317"/>
      <c r="E1247" s="317"/>
      <c r="F1247" s="262" t="str">
        <f t="shared" si="143"/>
        <v>EandR1</v>
      </c>
      <c r="G1247" s="262" t="str">
        <f t="shared" si="144"/>
        <v>envcll</v>
      </c>
      <c r="H1247" s="262" t="str">
        <f t="shared" si="145"/>
        <v>recint</v>
      </c>
      <c r="I1247" s="262" t="str">
        <f t="shared" si="146"/>
        <v>EandR1-</v>
      </c>
      <c r="J1247" s="262" t="str">
        <f t="shared" si="147"/>
        <v>envcll-recint</v>
      </c>
      <c r="K1247" s="262" t="str">
        <f t="shared" si="148"/>
        <v>envcll-</v>
      </c>
    </row>
    <row r="1248" spans="1:11" x14ac:dyDescent="0.35">
      <c r="A1248" s="267" t="s">
        <v>3648</v>
      </c>
      <c r="B1248" s="362">
        <f t="shared" ca="1" si="142"/>
        <v>0</v>
      </c>
      <c r="C1248" s="317"/>
      <c r="D1248" s="317"/>
      <c r="E1248" s="317"/>
      <c r="F1248" s="262" t="str">
        <f t="shared" si="143"/>
        <v>EandR1</v>
      </c>
      <c r="G1248" s="262" t="str">
        <f t="shared" si="144"/>
        <v>envdsp</v>
      </c>
      <c r="H1248" s="262" t="str">
        <f t="shared" si="145"/>
        <v>recint</v>
      </c>
      <c r="I1248" s="262" t="str">
        <f t="shared" si="146"/>
        <v>EandR1-</v>
      </c>
      <c r="J1248" s="262" t="str">
        <f t="shared" si="147"/>
        <v>envdsp-recint</v>
      </c>
      <c r="K1248" s="262" t="str">
        <f t="shared" si="148"/>
        <v>envdsp-</v>
      </c>
    </row>
    <row r="1249" spans="1:11" x14ac:dyDescent="0.35">
      <c r="A1249" s="267" t="s">
        <v>3649</v>
      </c>
      <c r="B1249" s="362">
        <f t="shared" ca="1" si="142"/>
        <v>0</v>
      </c>
      <c r="C1249" s="317"/>
      <c r="D1249" s="317"/>
      <c r="E1249" s="317"/>
      <c r="F1249" s="262" t="str">
        <f t="shared" si="143"/>
        <v>EandR1</v>
      </c>
      <c r="G1249" s="262" t="str">
        <f t="shared" si="144"/>
        <v>envtrd</v>
      </c>
      <c r="H1249" s="262" t="str">
        <f t="shared" si="145"/>
        <v>recint</v>
      </c>
      <c r="I1249" s="262" t="str">
        <f t="shared" si="146"/>
        <v>EandR1-</v>
      </c>
      <c r="J1249" s="262" t="str">
        <f t="shared" si="147"/>
        <v>envtrd-recint</v>
      </c>
      <c r="K1249" s="262" t="str">
        <f t="shared" si="148"/>
        <v>envtrd-</v>
      </c>
    </row>
    <row r="1250" spans="1:11" x14ac:dyDescent="0.35">
      <c r="A1250" s="267" t="s">
        <v>3650</v>
      </c>
      <c r="B1250" s="362">
        <f t="shared" ca="1" si="142"/>
        <v>0</v>
      </c>
      <c r="C1250" s="317"/>
      <c r="D1250" s="317"/>
      <c r="E1250" s="317"/>
      <c r="F1250" s="262" t="str">
        <f t="shared" si="143"/>
        <v>EandR1</v>
      </c>
      <c r="G1250" s="262" t="str">
        <f t="shared" si="144"/>
        <v>envrcy</v>
      </c>
      <c r="H1250" s="262" t="str">
        <f t="shared" si="145"/>
        <v>recint</v>
      </c>
      <c r="I1250" s="262" t="str">
        <f t="shared" si="146"/>
        <v>EandR1-</v>
      </c>
      <c r="J1250" s="262" t="str">
        <f t="shared" si="147"/>
        <v>envrcy-recint</v>
      </c>
      <c r="K1250" s="262" t="str">
        <f t="shared" si="148"/>
        <v>envrcy-</v>
      </c>
    </row>
    <row r="1251" spans="1:11" x14ac:dyDescent="0.35">
      <c r="A1251" s="267" t="s">
        <v>3651</v>
      </c>
      <c r="B1251" s="362">
        <f t="shared" ca="1" si="142"/>
        <v>0</v>
      </c>
      <c r="C1251" s="317"/>
      <c r="D1251" s="317"/>
      <c r="E1251" s="317"/>
      <c r="F1251" s="262" t="str">
        <f t="shared" si="143"/>
        <v>EandR1</v>
      </c>
      <c r="G1251" s="262" t="str">
        <f t="shared" si="144"/>
        <v>envmin</v>
      </c>
      <c r="H1251" s="262" t="str">
        <f t="shared" si="145"/>
        <v>recint</v>
      </c>
      <c r="I1251" s="262" t="str">
        <f t="shared" si="146"/>
        <v>EandR1-</v>
      </c>
      <c r="J1251" s="262" t="str">
        <f t="shared" si="147"/>
        <v>envmin-recint</v>
      </c>
      <c r="K1251" s="262" t="str">
        <f t="shared" si="148"/>
        <v>envmin-</v>
      </c>
    </row>
    <row r="1252" spans="1:11" x14ac:dyDescent="0.35">
      <c r="A1252" s="267" t="s">
        <v>3652</v>
      </c>
      <c r="B1252" s="362">
        <f t="shared" ca="1" si="142"/>
        <v>0</v>
      </c>
      <c r="C1252" s="317"/>
      <c r="D1252" s="317"/>
      <c r="E1252" s="317"/>
      <c r="F1252" s="262" t="str">
        <f t="shared" si="143"/>
        <v>EandR1</v>
      </c>
      <c r="G1252" s="262" t="str">
        <f t="shared" si="144"/>
        <v>envclm</v>
      </c>
      <c r="H1252" s="262" t="str">
        <f t="shared" si="145"/>
        <v>recint</v>
      </c>
      <c r="I1252" s="262" t="str">
        <f t="shared" si="146"/>
        <v>EandR1-</v>
      </c>
      <c r="J1252" s="262" t="str">
        <f t="shared" si="147"/>
        <v>envclm-recint</v>
      </c>
      <c r="K1252" s="262" t="str">
        <f t="shared" si="148"/>
        <v>envclm-</v>
      </c>
    </row>
    <row r="1253" spans="1:11" x14ac:dyDescent="0.35">
      <c r="A1253" s="267" t="s">
        <v>3653</v>
      </c>
      <c r="B1253" s="362">
        <f t="shared" ca="1" si="142"/>
        <v>0</v>
      </c>
      <c r="C1253" s="317"/>
      <c r="D1253" s="317"/>
      <c r="E1253" s="317"/>
      <c r="F1253" s="262" t="str">
        <f t="shared" si="143"/>
        <v>EandR1</v>
      </c>
      <c r="G1253" s="262" t="str">
        <f t="shared" si="144"/>
        <v>envtot</v>
      </c>
      <c r="H1253" s="262" t="str">
        <f t="shared" si="145"/>
        <v>recint</v>
      </c>
      <c r="I1253" s="262" t="str">
        <f t="shared" si="146"/>
        <v>EandR1-</v>
      </c>
      <c r="J1253" s="262" t="str">
        <f t="shared" si="147"/>
        <v>envtot-recint</v>
      </c>
      <c r="K1253" s="262" t="str">
        <f t="shared" si="148"/>
        <v>envtot-</v>
      </c>
    </row>
    <row r="1254" spans="1:11" x14ac:dyDescent="0.35">
      <c r="A1254" s="267" t="s">
        <v>3654</v>
      </c>
      <c r="B1254" s="362">
        <f t="shared" ca="1" si="142"/>
        <v>0</v>
      </c>
      <c r="C1254" s="317"/>
      <c r="D1254" s="317"/>
      <c r="E1254" s="317"/>
      <c r="F1254" s="262" t="str">
        <f t="shared" si="143"/>
        <v>EandR1</v>
      </c>
      <c r="G1254" s="262" t="str">
        <f t="shared" si="144"/>
        <v>plantot</v>
      </c>
      <c r="H1254" s="262" t="str">
        <f t="shared" si="145"/>
        <v>recint</v>
      </c>
      <c r="I1254" s="262" t="str">
        <f t="shared" si="146"/>
        <v>EandR1-</v>
      </c>
      <c r="J1254" s="262" t="str">
        <f t="shared" si="147"/>
        <v>plantot-recint</v>
      </c>
      <c r="K1254" s="262" t="str">
        <f t="shared" si="148"/>
        <v>plantot-</v>
      </c>
    </row>
    <row r="1255" spans="1:11" x14ac:dyDescent="0.35">
      <c r="A1255" s="267" t="s">
        <v>3655</v>
      </c>
      <c r="B1255" s="362">
        <f t="shared" ca="1" si="142"/>
        <v>0</v>
      </c>
      <c r="C1255" s="317"/>
      <c r="D1255" s="317"/>
      <c r="E1255" s="317"/>
      <c r="F1255" s="262" t="str">
        <f t="shared" si="143"/>
        <v>EandR1</v>
      </c>
      <c r="G1255" s="262" t="str">
        <f t="shared" si="144"/>
        <v>digtot</v>
      </c>
      <c r="H1255" s="262" t="str">
        <f t="shared" si="145"/>
        <v>recint</v>
      </c>
      <c r="I1255" s="262" t="str">
        <f t="shared" si="146"/>
        <v>EandR1-</v>
      </c>
      <c r="J1255" s="262" t="str">
        <f t="shared" si="147"/>
        <v>digtot-recint</v>
      </c>
      <c r="K1255" s="262" t="str">
        <f t="shared" si="148"/>
        <v>digtot-</v>
      </c>
    </row>
    <row r="1256" spans="1:11" x14ac:dyDescent="0.35">
      <c r="A1256" s="267" t="s">
        <v>3656</v>
      </c>
      <c r="B1256" s="362">
        <f t="shared" ca="1" si="142"/>
        <v>0</v>
      </c>
      <c r="C1256" s="317"/>
      <c r="D1256" s="317"/>
      <c r="E1256" s="317"/>
      <c r="F1256" s="262" t="str">
        <f t="shared" si="143"/>
        <v>EandR1</v>
      </c>
      <c r="G1256" s="262" t="str">
        <f t="shared" si="144"/>
        <v>poltot</v>
      </c>
      <c r="H1256" s="262" t="str">
        <f t="shared" si="145"/>
        <v>recint</v>
      </c>
      <c r="I1256" s="262" t="str">
        <f t="shared" si="146"/>
        <v>EandR1-</v>
      </c>
      <c r="J1256" s="262" t="str">
        <f t="shared" si="147"/>
        <v>poltot-recint</v>
      </c>
      <c r="K1256" s="262" t="str">
        <f t="shared" si="148"/>
        <v>poltot-</v>
      </c>
    </row>
    <row r="1257" spans="1:11" x14ac:dyDescent="0.35">
      <c r="A1257" s="267" t="s">
        <v>3657</v>
      </c>
      <c r="B1257" s="362">
        <f t="shared" ca="1" si="142"/>
        <v>0</v>
      </c>
      <c r="C1257" s="317"/>
      <c r="D1257" s="317"/>
      <c r="E1257" s="317"/>
      <c r="F1257" s="262" t="str">
        <f t="shared" si="143"/>
        <v>EandR1</v>
      </c>
      <c r="G1257" s="262" t="str">
        <f t="shared" si="144"/>
        <v>frstot</v>
      </c>
      <c r="H1257" s="262" t="str">
        <f t="shared" si="145"/>
        <v>recint</v>
      </c>
      <c r="I1257" s="262" t="str">
        <f t="shared" si="146"/>
        <v>EandR1-</v>
      </c>
      <c r="J1257" s="262" t="str">
        <f t="shared" si="147"/>
        <v>frstot-recint</v>
      </c>
      <c r="K1257" s="262" t="str">
        <f t="shared" si="148"/>
        <v>frstot-</v>
      </c>
    </row>
    <row r="1258" spans="1:11" x14ac:dyDescent="0.35">
      <c r="A1258" s="267" t="s">
        <v>3658</v>
      </c>
      <c r="B1258" s="362">
        <f t="shared" ca="1" si="142"/>
        <v>0</v>
      </c>
      <c r="C1258" s="317"/>
      <c r="D1258" s="317"/>
      <c r="E1258" s="317"/>
      <c r="F1258" s="262" t="str">
        <f t="shared" si="143"/>
        <v>EandR1</v>
      </c>
      <c r="G1258" s="262" t="str">
        <f t="shared" si="144"/>
        <v>centot</v>
      </c>
      <c r="H1258" s="262" t="str">
        <f t="shared" si="145"/>
        <v>recint</v>
      </c>
      <c r="I1258" s="262" t="str">
        <f t="shared" si="146"/>
        <v>EandR1-</v>
      </c>
      <c r="J1258" s="262" t="str">
        <f t="shared" si="147"/>
        <v>centot-recint</v>
      </c>
      <c r="K1258" s="262" t="str">
        <f t="shared" si="148"/>
        <v>centot-</v>
      </c>
    </row>
    <row r="1259" spans="1:11" x14ac:dyDescent="0.35">
      <c r="A1259" s="267" t="s">
        <v>3659</v>
      </c>
      <c r="B1259" s="362">
        <f t="shared" ca="1" si="142"/>
        <v>0</v>
      </c>
      <c r="C1259" s="317"/>
      <c r="D1259" s="317"/>
      <c r="E1259" s="317"/>
      <c r="F1259" s="262" t="str">
        <f t="shared" si="143"/>
        <v>EandR1</v>
      </c>
      <c r="G1259" s="262" t="str">
        <f t="shared" si="144"/>
        <v>tradcomhous</v>
      </c>
      <c r="H1259" s="262" t="str">
        <f t="shared" si="145"/>
        <v>recint</v>
      </c>
      <c r="I1259" s="262" t="str">
        <f t="shared" si="146"/>
        <v>EandR1-</v>
      </c>
      <c r="J1259" s="262" t="str">
        <f t="shared" si="147"/>
        <v>tradcomhous-recint</v>
      </c>
      <c r="K1259" s="262" t="str">
        <f t="shared" si="148"/>
        <v>tradcomhous-</v>
      </c>
    </row>
    <row r="1260" spans="1:11" x14ac:dyDescent="0.35">
      <c r="A1260" s="267" t="s">
        <v>3660</v>
      </c>
      <c r="B1260" s="362">
        <f t="shared" ca="1" si="142"/>
        <v>0</v>
      </c>
      <c r="C1260" s="317"/>
      <c r="D1260" s="317"/>
      <c r="E1260" s="317"/>
      <c r="F1260" s="262" t="str">
        <f t="shared" si="143"/>
        <v>EandR1</v>
      </c>
      <c r="G1260" s="262" t="str">
        <f t="shared" si="144"/>
        <v>tradcomreal</v>
      </c>
      <c r="H1260" s="262" t="str">
        <f t="shared" si="145"/>
        <v>recint</v>
      </c>
      <c r="I1260" s="262" t="str">
        <f t="shared" si="146"/>
        <v>EandR1-</v>
      </c>
      <c r="J1260" s="262" t="str">
        <f t="shared" si="147"/>
        <v>tradcomreal-recint</v>
      </c>
      <c r="K1260" s="262" t="str">
        <f t="shared" si="148"/>
        <v>tradcomreal-</v>
      </c>
    </row>
    <row r="1261" spans="1:11" x14ac:dyDescent="0.35">
      <c r="A1261" s="267" t="s">
        <v>3661</v>
      </c>
      <c r="B1261" s="362">
        <f t="shared" ca="1" si="142"/>
        <v>0</v>
      </c>
      <c r="C1261" s="317"/>
      <c r="D1261" s="317"/>
      <c r="E1261" s="317"/>
      <c r="F1261" s="262" t="str">
        <f t="shared" si="143"/>
        <v>EandR1</v>
      </c>
      <c r="G1261" s="262" t="str">
        <f t="shared" si="144"/>
        <v>tradcomfin</v>
      </c>
      <c r="H1261" s="262" t="str">
        <f t="shared" si="145"/>
        <v>recint</v>
      </c>
      <c r="I1261" s="262" t="str">
        <f t="shared" si="146"/>
        <v>EandR1-</v>
      </c>
      <c r="J1261" s="262" t="str">
        <f t="shared" si="147"/>
        <v>tradcomfin-recint</v>
      </c>
      <c r="K1261" s="262" t="str">
        <f t="shared" si="148"/>
        <v>tradcomfin-</v>
      </c>
    </row>
    <row r="1262" spans="1:11" x14ac:dyDescent="0.35">
      <c r="A1262" s="267" t="s">
        <v>3662</v>
      </c>
      <c r="B1262" s="362">
        <f t="shared" ca="1" si="142"/>
        <v>0</v>
      </c>
      <c r="C1262" s="317"/>
      <c r="D1262" s="317"/>
      <c r="E1262" s="317"/>
      <c r="F1262" s="262" t="str">
        <f t="shared" si="143"/>
        <v>EandR1</v>
      </c>
      <c r="G1262" s="262" t="str">
        <f t="shared" si="144"/>
        <v>tradcomenr</v>
      </c>
      <c r="H1262" s="262" t="str">
        <f t="shared" si="145"/>
        <v>recint</v>
      </c>
      <c r="I1262" s="262" t="str">
        <f t="shared" si="146"/>
        <v>EandR1-</v>
      </c>
      <c r="J1262" s="262" t="str">
        <f t="shared" si="147"/>
        <v>tradcomenr-recint</v>
      </c>
      <c r="K1262" s="262" t="str">
        <f t="shared" si="148"/>
        <v>tradcomenr-</v>
      </c>
    </row>
    <row r="1263" spans="1:11" x14ac:dyDescent="0.35">
      <c r="A1263" s="267" t="s">
        <v>3663</v>
      </c>
      <c r="B1263" s="362">
        <f t="shared" ca="1" si="142"/>
        <v>0</v>
      </c>
      <c r="C1263" s="317"/>
      <c r="D1263" s="317"/>
      <c r="E1263" s="317"/>
      <c r="F1263" s="262" t="str">
        <f t="shared" si="143"/>
        <v>EandR1</v>
      </c>
      <c r="G1263" s="262" t="str">
        <f t="shared" si="144"/>
        <v>tradcomwtr</v>
      </c>
      <c r="H1263" s="262" t="str">
        <f t="shared" si="145"/>
        <v>recint</v>
      </c>
      <c r="I1263" s="262" t="str">
        <f t="shared" si="146"/>
        <v>EandR1-</v>
      </c>
      <c r="J1263" s="262" t="str">
        <f t="shared" si="147"/>
        <v>tradcomwtr-recint</v>
      </c>
      <c r="K1263" s="262" t="str">
        <f t="shared" si="148"/>
        <v>tradcomwtr-</v>
      </c>
    </row>
    <row r="1264" spans="1:11" x14ac:dyDescent="0.35">
      <c r="A1264" s="267" t="s">
        <v>3664</v>
      </c>
      <c r="B1264" s="362">
        <f t="shared" ca="1" si="142"/>
        <v>0</v>
      </c>
      <c r="C1264" s="317"/>
      <c r="D1264" s="317"/>
      <c r="E1264" s="317"/>
      <c r="F1264" s="262" t="str">
        <f t="shared" si="143"/>
        <v>EandR1</v>
      </c>
      <c r="G1264" s="262" t="str">
        <f t="shared" si="144"/>
        <v>tradcomhsp</v>
      </c>
      <c r="H1264" s="262" t="str">
        <f t="shared" si="145"/>
        <v>recint</v>
      </c>
      <c r="I1264" s="262" t="str">
        <f t="shared" si="146"/>
        <v>EandR1-</v>
      </c>
      <c r="J1264" s="262" t="str">
        <f t="shared" si="147"/>
        <v>tradcomhsp-recint</v>
      </c>
      <c r="K1264" s="262" t="str">
        <f t="shared" si="148"/>
        <v>tradcomhsp-</v>
      </c>
    </row>
    <row r="1265" spans="1:11" x14ac:dyDescent="0.35">
      <c r="A1265" s="267" t="s">
        <v>3665</v>
      </c>
      <c r="B1265" s="362">
        <f t="shared" ca="1" si="142"/>
        <v>0</v>
      </c>
      <c r="C1265" s="317"/>
      <c r="D1265" s="317"/>
      <c r="E1265" s="317"/>
      <c r="F1265" s="262" t="str">
        <f t="shared" si="143"/>
        <v>EandR1</v>
      </c>
      <c r="G1265" s="262" t="str">
        <f t="shared" si="144"/>
        <v>tradcomoth</v>
      </c>
      <c r="H1265" s="262" t="str">
        <f t="shared" si="145"/>
        <v>recint</v>
      </c>
      <c r="I1265" s="262" t="str">
        <f t="shared" si="146"/>
        <v>EandR1-</v>
      </c>
      <c r="J1265" s="262" t="str">
        <f t="shared" si="147"/>
        <v>tradcomoth-recint</v>
      </c>
      <c r="K1265" s="262" t="str">
        <f t="shared" si="148"/>
        <v>tradcomoth-</v>
      </c>
    </row>
    <row r="1266" spans="1:11" x14ac:dyDescent="0.35">
      <c r="A1266" s="267" t="s">
        <v>3666</v>
      </c>
      <c r="B1266" s="362">
        <f t="shared" ca="1" si="142"/>
        <v>0</v>
      </c>
      <c r="C1266" s="317"/>
      <c r="D1266" s="317"/>
      <c r="E1266" s="317"/>
      <c r="F1266" s="262" t="str">
        <f t="shared" si="143"/>
        <v>EandR1</v>
      </c>
      <c r="G1266" s="262" t="str">
        <f t="shared" si="144"/>
        <v>tradcomtot</v>
      </c>
      <c r="H1266" s="262" t="str">
        <f t="shared" si="145"/>
        <v>recint</v>
      </c>
      <c r="I1266" s="262" t="str">
        <f t="shared" si="146"/>
        <v>EandR1-</v>
      </c>
      <c r="J1266" s="262" t="str">
        <f t="shared" si="147"/>
        <v>tradcomtot-recint</v>
      </c>
      <c r="K1266" s="262" t="str">
        <f t="shared" si="148"/>
        <v>tradcomtot-</v>
      </c>
    </row>
    <row r="1267" spans="1:11" x14ac:dyDescent="0.35">
      <c r="A1267" s="267" t="s">
        <v>3667</v>
      </c>
      <c r="B1267" s="362">
        <f t="shared" ca="1" si="142"/>
        <v>0</v>
      </c>
      <c r="C1267" s="317"/>
      <c r="D1267" s="317"/>
      <c r="E1267" s="317"/>
      <c r="F1267" s="262" t="str">
        <f t="shared" si="143"/>
        <v>EandR1</v>
      </c>
      <c r="G1267" s="262" t="str">
        <f t="shared" si="144"/>
        <v>tradoth</v>
      </c>
      <c r="H1267" s="262" t="str">
        <f t="shared" si="145"/>
        <v>recint</v>
      </c>
      <c r="I1267" s="262" t="str">
        <f t="shared" si="146"/>
        <v>EandR1-</v>
      </c>
      <c r="J1267" s="262" t="str">
        <f t="shared" si="147"/>
        <v>tradoth-recint</v>
      </c>
      <c r="K1267" s="262" t="str">
        <f t="shared" si="148"/>
        <v>tradoth-</v>
      </c>
    </row>
    <row r="1268" spans="1:11" x14ac:dyDescent="0.35">
      <c r="A1268" s="267" t="s">
        <v>3668</v>
      </c>
      <c r="B1268" s="362">
        <f t="shared" ca="1" si="142"/>
        <v>0</v>
      </c>
      <c r="C1268" s="317"/>
      <c r="D1268" s="317"/>
      <c r="E1268" s="317"/>
      <c r="F1268" s="262" t="str">
        <f t="shared" si="143"/>
        <v>EandR1</v>
      </c>
      <c r="G1268" s="262" t="str">
        <f t="shared" si="144"/>
        <v>tradtot</v>
      </c>
      <c r="H1268" s="262" t="str">
        <f t="shared" si="145"/>
        <v>recint</v>
      </c>
      <c r="I1268" s="262" t="str">
        <f t="shared" si="146"/>
        <v>EandR1-</v>
      </c>
      <c r="J1268" s="262" t="str">
        <f t="shared" si="147"/>
        <v>tradtot-recint</v>
      </c>
      <c r="K1268" s="262" t="str">
        <f t="shared" si="148"/>
        <v>tradtot-</v>
      </c>
    </row>
    <row r="1269" spans="1:11" x14ac:dyDescent="0.35">
      <c r="A1269" s="267" t="s">
        <v>3669</v>
      </c>
      <c r="B1269" s="362">
        <f t="shared" ca="1" si="142"/>
        <v>0</v>
      </c>
      <c r="C1269" s="317"/>
      <c r="D1269" s="317"/>
      <c r="E1269" s="317"/>
      <c r="F1269" s="262" t="str">
        <f t="shared" si="143"/>
        <v>EandR1</v>
      </c>
      <c r="G1269" s="262" t="str">
        <f t="shared" si="144"/>
        <v>alltot</v>
      </c>
      <c r="H1269" s="262" t="str">
        <f t="shared" si="145"/>
        <v>recint</v>
      </c>
      <c r="I1269" s="262" t="str">
        <f t="shared" si="146"/>
        <v>EandR1-</v>
      </c>
      <c r="J1269" s="262" t="str">
        <f t="shared" si="147"/>
        <v>alltot-recint</v>
      </c>
      <c r="K1269" s="262" t="str">
        <f t="shared" si="148"/>
        <v>alltot-</v>
      </c>
    </row>
    <row r="1270" spans="1:11" x14ac:dyDescent="0.35">
      <c r="A1270" s="267" t="s">
        <v>3670</v>
      </c>
      <c r="B1270" s="362">
        <f t="shared" ca="1" si="142"/>
        <v>0</v>
      </c>
      <c r="C1270" s="317"/>
      <c r="D1270" s="317"/>
      <c r="E1270" s="317"/>
      <c r="F1270" s="262" t="str">
        <f t="shared" si="143"/>
        <v>EandR1</v>
      </c>
      <c r="G1270" s="262" t="str">
        <f t="shared" si="144"/>
        <v>eduerlprm</v>
      </c>
      <c r="H1270" s="262" t="str">
        <f t="shared" si="145"/>
        <v>recrpy</v>
      </c>
      <c r="I1270" s="262" t="str">
        <f t="shared" si="146"/>
        <v>EandR1-</v>
      </c>
      <c r="J1270" s="262" t="str">
        <f t="shared" si="147"/>
        <v>eduerlprm-recrpy</v>
      </c>
      <c r="K1270" s="262" t="str">
        <f t="shared" si="148"/>
        <v>eduerlprm-</v>
      </c>
    </row>
    <row r="1271" spans="1:11" x14ac:dyDescent="0.35">
      <c r="A1271" s="267" t="s">
        <v>3671</v>
      </c>
      <c r="B1271" s="362">
        <f t="shared" ref="B1271:B1335" ca="1" si="149">IFERROR(INDEX(INDIRECT(LEFT($A1271,SEARCH("-",$A1271,1)-1)&amp;"_data"),MATCH(MID($A1271, SEARCH("-",$A1271) + 1, SEARCH("-",$A1271,SEARCH("-",$A1271)+1) - SEARCH("-",$A1271) - 1),INDIRECT(LEFT($A1271,SEARCH("-",$A1271,1)-1)&amp;"_rows"),0),MATCH(RIGHT($A1271,LEN($A1271) - SEARCH("-", $A1271, SEARCH("-", $A1271) + 1)),INDIRECT(LEFT($A1271,SEARCH("-",$A1271,1)-1)&amp;"_Header"),0)),0)</f>
        <v>0</v>
      </c>
      <c r="C1271" s="317"/>
      <c r="D1271" s="317"/>
      <c r="E1271" s="317"/>
      <c r="F1271" s="262" t="str">
        <f t="shared" ref="F1271:F1335" si="150">LEFT(A1271,SEARCH("-",A1271)-1)</f>
        <v>EandR1</v>
      </c>
      <c r="G1271" s="262" t="str">
        <f t="shared" ref="G1271:G1335" si="151">LEFT(J1271,SEARCH("-",J1271)-1)</f>
        <v>eduscn</v>
      </c>
      <c r="H1271" s="262" t="str">
        <f t="shared" ref="H1271:H1335" si="152">SUBSTITUTE(J1271,K1271,"")</f>
        <v>recrpy</v>
      </c>
      <c r="I1271" s="262" t="str">
        <f t="shared" ref="I1271:I1335" si="153">LEFT(A1271,SEARCH("-",A1271))</f>
        <v>EandR1-</v>
      </c>
      <c r="J1271" s="262" t="str">
        <f t="shared" ref="J1271:J1335" si="154">SUBSTITUTE(A1271,I1271,"")</f>
        <v>eduscn-recrpy</v>
      </c>
      <c r="K1271" s="262" t="str">
        <f t="shared" ref="K1271:K1335" si="155">LEFT(J1271,SEARCH("-",J1271))</f>
        <v>eduscn-</v>
      </c>
    </row>
    <row r="1272" spans="1:11" x14ac:dyDescent="0.35">
      <c r="A1272" s="267" t="s">
        <v>3672</v>
      </c>
      <c r="B1272" s="362">
        <f t="shared" ca="1" si="149"/>
        <v>0</v>
      </c>
      <c r="C1272" s="317"/>
      <c r="D1272" s="317"/>
      <c r="E1272" s="317"/>
      <c r="F1272" s="262" t="str">
        <f t="shared" si="150"/>
        <v>EandR1</v>
      </c>
      <c r="G1272" s="262" t="str">
        <f t="shared" si="151"/>
        <v>eduspc</v>
      </c>
      <c r="H1272" s="262" t="str">
        <f t="shared" si="152"/>
        <v>recrpy</v>
      </c>
      <c r="I1272" s="262" t="str">
        <f t="shared" si="153"/>
        <v>EandR1-</v>
      </c>
      <c r="J1272" s="262" t="str">
        <f t="shared" si="154"/>
        <v>eduspc-recrpy</v>
      </c>
      <c r="K1272" s="262" t="str">
        <f t="shared" si="155"/>
        <v>eduspc-</v>
      </c>
    </row>
    <row r="1273" spans="1:11" x14ac:dyDescent="0.35">
      <c r="A1273" s="267" t="s">
        <v>3673</v>
      </c>
      <c r="B1273" s="362">
        <f t="shared" ca="1" si="149"/>
        <v>0</v>
      </c>
      <c r="C1273" s="317"/>
      <c r="D1273" s="317"/>
      <c r="E1273" s="317"/>
      <c r="F1273" s="262" t="str">
        <f t="shared" si="150"/>
        <v>EandR1</v>
      </c>
      <c r="G1273" s="262" t="str">
        <f t="shared" si="151"/>
        <v>edupstoth</v>
      </c>
      <c r="H1273" s="262" t="str">
        <f t="shared" si="152"/>
        <v>recrpy</v>
      </c>
      <c r="I1273" s="262" t="str">
        <f t="shared" si="153"/>
        <v>EandR1-</v>
      </c>
      <c r="J1273" s="262" t="str">
        <f t="shared" si="154"/>
        <v>edupstoth-recrpy</v>
      </c>
      <c r="K1273" s="262" t="str">
        <f t="shared" si="155"/>
        <v>edupstoth-</v>
      </c>
    </row>
    <row r="1274" spans="1:11" x14ac:dyDescent="0.35">
      <c r="A1274" s="267" t="s">
        <v>3674</v>
      </c>
      <c r="B1274" s="362">
        <f t="shared" ca="1" si="149"/>
        <v>0</v>
      </c>
      <c r="C1274" s="317"/>
      <c r="D1274" s="317"/>
      <c r="E1274" s="317"/>
      <c r="F1274" s="262" t="str">
        <f t="shared" si="150"/>
        <v>EandR1</v>
      </c>
      <c r="G1274" s="262" t="str">
        <f t="shared" si="151"/>
        <v>edutot</v>
      </c>
      <c r="H1274" s="262" t="str">
        <f t="shared" si="152"/>
        <v>recrpy</v>
      </c>
      <c r="I1274" s="262" t="str">
        <f t="shared" si="153"/>
        <v>EandR1-</v>
      </c>
      <c r="J1274" s="262" t="str">
        <f t="shared" si="154"/>
        <v>edutot-recrpy</v>
      </c>
      <c r="K1274" s="262" t="str">
        <f t="shared" si="155"/>
        <v>edutot-</v>
      </c>
    </row>
    <row r="1275" spans="1:11" x14ac:dyDescent="0.35">
      <c r="A1275" s="267" t="s">
        <v>3675</v>
      </c>
      <c r="B1275" s="362">
        <f t="shared" ca="1" si="149"/>
        <v>0</v>
      </c>
      <c r="C1275" s="317"/>
      <c r="D1275" s="317"/>
      <c r="E1275" s="317"/>
      <c r="F1275" s="262" t="str">
        <f t="shared" si="150"/>
        <v>EandR1</v>
      </c>
      <c r="G1275" s="262" t="str">
        <f t="shared" si="151"/>
        <v>transrds</v>
      </c>
      <c r="H1275" s="262" t="str">
        <f t="shared" si="152"/>
        <v>recrpy</v>
      </c>
      <c r="I1275" s="262" t="str">
        <f t="shared" si="153"/>
        <v>EandR1-</v>
      </c>
      <c r="J1275" s="262" t="str">
        <f t="shared" si="154"/>
        <v>transrds-recrpy</v>
      </c>
      <c r="K1275" s="262" t="str">
        <f t="shared" si="155"/>
        <v>transrds-</v>
      </c>
    </row>
    <row r="1276" spans="1:11" x14ac:dyDescent="0.35">
      <c r="A1276" s="267" t="s">
        <v>3676</v>
      </c>
      <c r="B1276" s="362">
        <f t="shared" ca="1" si="149"/>
        <v>0</v>
      </c>
      <c r="C1276" s="317"/>
      <c r="D1276" s="317"/>
      <c r="E1276" s="317"/>
      <c r="F1276" s="262" t="str">
        <f t="shared" si="150"/>
        <v>EandR1</v>
      </c>
      <c r="G1276" s="262" t="str">
        <f t="shared" si="151"/>
        <v>transprk</v>
      </c>
      <c r="H1276" s="262" t="str">
        <f t="shared" si="152"/>
        <v>recrpy</v>
      </c>
      <c r="I1276" s="262" t="str">
        <f t="shared" si="153"/>
        <v>EandR1-</v>
      </c>
      <c r="J1276" s="262" t="str">
        <f t="shared" si="154"/>
        <v>transprk-recrpy</v>
      </c>
      <c r="K1276" s="262" t="str">
        <f t="shared" si="155"/>
        <v>transprk-</v>
      </c>
    </row>
    <row r="1277" spans="1:11" x14ac:dyDescent="0.35">
      <c r="A1277" s="267" t="s">
        <v>3677</v>
      </c>
      <c r="B1277" s="362">
        <f t="shared" ca="1" si="149"/>
        <v>0</v>
      </c>
      <c r="C1277" s="317"/>
      <c r="D1277" s="317"/>
      <c r="E1277" s="317"/>
      <c r="F1277" s="262" t="str">
        <f t="shared" si="150"/>
        <v>EandR1</v>
      </c>
      <c r="G1277" s="262" t="str">
        <f t="shared" si="151"/>
        <v>transpblbus</v>
      </c>
      <c r="H1277" s="262" t="str">
        <f t="shared" si="152"/>
        <v>recrpy</v>
      </c>
      <c r="I1277" s="262" t="str">
        <f t="shared" si="153"/>
        <v>EandR1-</v>
      </c>
      <c r="J1277" s="262" t="str">
        <f t="shared" si="154"/>
        <v>transpblbus-recrpy</v>
      </c>
      <c r="K1277" s="262" t="str">
        <f t="shared" si="155"/>
        <v>transpblbus-</v>
      </c>
    </row>
    <row r="1278" spans="1:11" x14ac:dyDescent="0.35">
      <c r="A1278" s="267" t="s">
        <v>3678</v>
      </c>
      <c r="B1278" s="362">
        <f t="shared" ca="1" si="149"/>
        <v>0</v>
      </c>
      <c r="C1278" s="317"/>
      <c r="D1278" s="317"/>
      <c r="E1278" s="317"/>
      <c r="F1278" s="262" t="str">
        <f t="shared" si="150"/>
        <v>EandR1</v>
      </c>
      <c r="G1278" s="262" t="str">
        <f t="shared" si="151"/>
        <v>transpblrail</v>
      </c>
      <c r="H1278" s="262" t="str">
        <f t="shared" si="152"/>
        <v>recrpy</v>
      </c>
      <c r="I1278" s="262" t="str">
        <f t="shared" si="153"/>
        <v>EandR1-</v>
      </c>
      <c r="J1278" s="262" t="str">
        <f t="shared" si="154"/>
        <v>transpblrail-recrpy</v>
      </c>
      <c r="K1278" s="262" t="str">
        <f t="shared" si="155"/>
        <v>transpblrail-</v>
      </c>
    </row>
    <row r="1279" spans="1:11" x14ac:dyDescent="0.35">
      <c r="A1279" s="267" t="s">
        <v>3679</v>
      </c>
      <c r="B1279" s="362">
        <f t="shared" ca="1" si="149"/>
        <v>0</v>
      </c>
      <c r="C1279" s="317"/>
      <c r="D1279" s="317"/>
      <c r="E1279" s="317"/>
      <c r="F1279" s="262" t="str">
        <f t="shared" si="150"/>
        <v>EandR1</v>
      </c>
      <c r="G1279" s="262" t="str">
        <f t="shared" si="151"/>
        <v>transahtarp</v>
      </c>
      <c r="H1279" s="262" t="str">
        <f t="shared" si="152"/>
        <v>recrpy</v>
      </c>
      <c r="I1279" s="262" t="str">
        <f t="shared" si="153"/>
        <v>EandR1-</v>
      </c>
      <c r="J1279" s="262" t="str">
        <f t="shared" si="154"/>
        <v>transahtarp-recrpy</v>
      </c>
      <c r="K1279" s="262" t="str">
        <f t="shared" si="155"/>
        <v>transahtarp-</v>
      </c>
    </row>
    <row r="1280" spans="1:11" x14ac:dyDescent="0.35">
      <c r="A1280" s="267" t="s">
        <v>3680</v>
      </c>
      <c r="B1280" s="362">
        <f t="shared" ca="1" si="149"/>
        <v>0</v>
      </c>
      <c r="C1280" s="317"/>
      <c r="D1280" s="317"/>
      <c r="E1280" s="317"/>
      <c r="F1280" s="262" t="str">
        <f t="shared" si="150"/>
        <v>EandR1</v>
      </c>
      <c r="G1280" s="262" t="str">
        <f t="shared" si="151"/>
        <v>transahthrbprs</v>
      </c>
      <c r="H1280" s="262" t="str">
        <f t="shared" si="152"/>
        <v>recrpy</v>
      </c>
      <c r="I1280" s="262" t="str">
        <f t="shared" si="153"/>
        <v>EandR1-</v>
      </c>
      <c r="J1280" s="262" t="str">
        <f t="shared" si="154"/>
        <v>transahthrbprs-recrpy</v>
      </c>
      <c r="K1280" s="262" t="str">
        <f t="shared" si="155"/>
        <v>transahthrbprs-</v>
      </c>
    </row>
    <row r="1281" spans="1:11" x14ac:dyDescent="0.35">
      <c r="A1281" s="267" t="s">
        <v>3681</v>
      </c>
      <c r="B1281" s="362">
        <f t="shared" ca="1" si="149"/>
        <v>0</v>
      </c>
      <c r="C1281" s="317"/>
      <c r="D1281" s="317"/>
      <c r="E1281" s="317"/>
      <c r="F1281" s="262" t="str">
        <f t="shared" si="150"/>
        <v>EandR1</v>
      </c>
      <c r="G1281" s="262" t="str">
        <f t="shared" si="151"/>
        <v>transahttll</v>
      </c>
      <c r="H1281" s="262" t="str">
        <f t="shared" si="152"/>
        <v>recrpy</v>
      </c>
      <c r="I1281" s="262" t="str">
        <f t="shared" si="153"/>
        <v>EandR1-</v>
      </c>
      <c r="J1281" s="262" t="str">
        <f t="shared" si="154"/>
        <v>transahttll-recrpy</v>
      </c>
      <c r="K1281" s="262" t="str">
        <f t="shared" si="155"/>
        <v>transahttll-</v>
      </c>
    </row>
    <row r="1282" spans="1:11" x14ac:dyDescent="0.35">
      <c r="A1282" s="267" t="s">
        <v>3682</v>
      </c>
      <c r="B1282" s="362">
        <f t="shared" ca="1" si="149"/>
        <v>0</v>
      </c>
      <c r="C1282" s="317"/>
      <c r="D1282" s="317"/>
      <c r="E1282" s="317"/>
      <c r="F1282" s="262" t="str">
        <f t="shared" si="150"/>
        <v>EandR1</v>
      </c>
      <c r="G1282" s="262" t="str">
        <f t="shared" si="151"/>
        <v>transtot</v>
      </c>
      <c r="H1282" s="262" t="str">
        <f t="shared" si="152"/>
        <v>recrpy</v>
      </c>
      <c r="I1282" s="262" t="str">
        <f t="shared" si="153"/>
        <v>EandR1-</v>
      </c>
      <c r="J1282" s="262" t="str">
        <f t="shared" si="154"/>
        <v>transtot-recrpy</v>
      </c>
      <c r="K1282" s="262" t="str">
        <f t="shared" si="155"/>
        <v>transtot-</v>
      </c>
    </row>
    <row r="1283" spans="1:11" x14ac:dyDescent="0.35">
      <c r="A1283" s="267" t="s">
        <v>3683</v>
      </c>
      <c r="B1283" s="362">
        <f t="shared" ca="1" si="149"/>
        <v>0</v>
      </c>
      <c r="C1283" s="317"/>
      <c r="D1283" s="317"/>
      <c r="E1283" s="317"/>
      <c r="F1283" s="262" t="str">
        <f t="shared" si="150"/>
        <v>EandR1</v>
      </c>
      <c r="G1283" s="262" t="str">
        <f t="shared" si="151"/>
        <v>sctot</v>
      </c>
      <c r="H1283" s="262" t="str">
        <f t="shared" si="152"/>
        <v>recrpy</v>
      </c>
      <c r="I1283" s="262" t="str">
        <f t="shared" si="153"/>
        <v>EandR1-</v>
      </c>
      <c r="J1283" s="262" t="str">
        <f t="shared" si="154"/>
        <v>sctot-recrpy</v>
      </c>
      <c r="K1283" s="262" t="str">
        <f t="shared" si="155"/>
        <v>sctot-</v>
      </c>
    </row>
    <row r="1284" spans="1:11" x14ac:dyDescent="0.35">
      <c r="A1284" s="267" t="s">
        <v>3684</v>
      </c>
      <c r="B1284" s="362">
        <f t="shared" ca="1" si="149"/>
        <v>0</v>
      </c>
      <c r="C1284" s="317"/>
      <c r="D1284" s="317"/>
      <c r="E1284" s="317"/>
      <c r="F1284" s="262" t="str">
        <f t="shared" si="150"/>
        <v>EandR1</v>
      </c>
      <c r="G1284" s="262" t="str">
        <f t="shared" si="151"/>
        <v>phtot</v>
      </c>
      <c r="H1284" s="262" t="str">
        <f t="shared" si="152"/>
        <v>recrpy</v>
      </c>
      <c r="I1284" s="262" t="str">
        <f t="shared" si="153"/>
        <v>EandR1-</v>
      </c>
      <c r="J1284" s="262" t="str">
        <f t="shared" si="154"/>
        <v>phtot-recrpy</v>
      </c>
      <c r="K1284" s="262" t="str">
        <f t="shared" si="155"/>
        <v>phtot-</v>
      </c>
    </row>
    <row r="1285" spans="1:11" x14ac:dyDescent="0.35">
      <c r="A1285" s="267" t="s">
        <v>3685</v>
      </c>
      <c r="B1285" s="362">
        <f t="shared" ca="1" si="149"/>
        <v>0</v>
      </c>
      <c r="C1285" s="317"/>
      <c r="D1285" s="317"/>
      <c r="E1285" s="317"/>
      <c r="F1285" s="262" t="str">
        <f t="shared" si="150"/>
        <v>EandR1</v>
      </c>
      <c r="G1285" s="262" t="str">
        <f t="shared" si="151"/>
        <v>houshratot</v>
      </c>
      <c r="H1285" s="262" t="str">
        <f t="shared" si="152"/>
        <v>recrpy</v>
      </c>
      <c r="I1285" s="262" t="str">
        <f t="shared" si="153"/>
        <v>EandR1-</v>
      </c>
      <c r="J1285" s="262" t="str">
        <f t="shared" si="154"/>
        <v>houshratot-recrpy</v>
      </c>
      <c r="K1285" s="262" t="str">
        <f t="shared" si="155"/>
        <v>houshratot-</v>
      </c>
    </row>
    <row r="1286" spans="1:11" x14ac:dyDescent="0.35">
      <c r="A1286" s="267" t="s">
        <v>3686</v>
      </c>
      <c r="B1286" s="362">
        <f t="shared" ca="1" si="149"/>
        <v>0</v>
      </c>
      <c r="C1286" s="317"/>
      <c r="D1286" s="317"/>
      <c r="E1286" s="317"/>
      <c r="F1286" s="262" t="str">
        <f t="shared" si="150"/>
        <v>EandR1</v>
      </c>
      <c r="G1286" s="262" t="str">
        <f t="shared" si="151"/>
        <v>housgfcftot</v>
      </c>
      <c r="H1286" s="262" t="str">
        <f t="shared" si="152"/>
        <v>recrpy</v>
      </c>
      <c r="I1286" s="262" t="str">
        <f t="shared" si="153"/>
        <v>EandR1-</v>
      </c>
      <c r="J1286" s="262" t="str">
        <f t="shared" si="154"/>
        <v>housgfcftot-recrpy</v>
      </c>
      <c r="K1286" s="262" t="str">
        <f t="shared" si="155"/>
        <v>housgfcftot-</v>
      </c>
    </row>
    <row r="1287" spans="1:11" x14ac:dyDescent="0.35">
      <c r="A1287" s="267" t="s">
        <v>3687</v>
      </c>
      <c r="B1287" s="362">
        <f t="shared" ca="1" si="149"/>
        <v>0</v>
      </c>
      <c r="C1287" s="317"/>
      <c r="D1287" s="317"/>
      <c r="E1287" s="317"/>
      <c r="F1287" s="262" t="str">
        <f t="shared" si="150"/>
        <v>EandR1</v>
      </c>
      <c r="G1287" s="262" t="str">
        <f t="shared" si="151"/>
        <v>houstot</v>
      </c>
      <c r="H1287" s="262" t="str">
        <f t="shared" si="152"/>
        <v>recrpy</v>
      </c>
      <c r="I1287" s="262" t="str">
        <f t="shared" si="153"/>
        <v>EandR1-</v>
      </c>
      <c r="J1287" s="262" t="str">
        <f t="shared" si="154"/>
        <v>houstot-recrpy</v>
      </c>
      <c r="K1287" s="262" t="str">
        <f t="shared" si="155"/>
        <v>houstot-</v>
      </c>
    </row>
    <row r="1288" spans="1:11" x14ac:dyDescent="0.35">
      <c r="A1288" s="267" t="s">
        <v>3688</v>
      </c>
      <c r="B1288" s="362">
        <f t="shared" ca="1" si="149"/>
        <v>0</v>
      </c>
      <c r="C1288" s="317"/>
      <c r="D1288" s="317"/>
      <c r="E1288" s="317"/>
      <c r="F1288" s="262" t="str">
        <f t="shared" si="150"/>
        <v>EandR1</v>
      </c>
      <c r="G1288" s="262" t="str">
        <f t="shared" si="151"/>
        <v>culhrt</v>
      </c>
      <c r="H1288" s="262" t="str">
        <f t="shared" si="152"/>
        <v>recrpy</v>
      </c>
      <c r="I1288" s="262" t="str">
        <f t="shared" si="153"/>
        <v>EandR1-</v>
      </c>
      <c r="J1288" s="262" t="str">
        <f t="shared" si="154"/>
        <v>culhrt-recrpy</v>
      </c>
      <c r="K1288" s="262" t="str">
        <f t="shared" si="155"/>
        <v>culhrt-</v>
      </c>
    </row>
    <row r="1289" spans="1:11" x14ac:dyDescent="0.35">
      <c r="A1289" s="267" t="s">
        <v>3689</v>
      </c>
      <c r="B1289" s="362">
        <f t="shared" ca="1" si="149"/>
        <v>0</v>
      </c>
      <c r="C1289" s="317"/>
      <c r="D1289" s="317"/>
      <c r="E1289" s="317"/>
      <c r="F1289" s="262" t="str">
        <f t="shared" si="150"/>
        <v>EandR1</v>
      </c>
      <c r="G1289" s="262" t="str">
        <f t="shared" si="151"/>
        <v>culspr</v>
      </c>
      <c r="H1289" s="262" t="str">
        <f t="shared" si="152"/>
        <v>recrpy</v>
      </c>
      <c r="I1289" s="262" t="str">
        <f t="shared" si="153"/>
        <v>EandR1-</v>
      </c>
      <c r="J1289" s="262" t="str">
        <f t="shared" si="154"/>
        <v>culspr-recrpy</v>
      </c>
      <c r="K1289" s="262" t="str">
        <f t="shared" si="155"/>
        <v>culspr-</v>
      </c>
    </row>
    <row r="1290" spans="1:11" x14ac:dyDescent="0.35">
      <c r="A1290" s="267" t="s">
        <v>3690</v>
      </c>
      <c r="B1290" s="362">
        <f t="shared" ca="1" si="149"/>
        <v>0</v>
      </c>
      <c r="C1290" s="317"/>
      <c r="D1290" s="317"/>
      <c r="E1290" s="317"/>
      <c r="F1290" s="262" t="str">
        <f t="shared" si="150"/>
        <v>EandR1</v>
      </c>
      <c r="G1290" s="262" t="str">
        <f t="shared" si="151"/>
        <v>culopn</v>
      </c>
      <c r="H1290" s="262" t="str">
        <f t="shared" si="152"/>
        <v>recrpy</v>
      </c>
      <c r="I1290" s="262" t="str">
        <f t="shared" si="153"/>
        <v>EandR1-</v>
      </c>
      <c r="J1290" s="262" t="str">
        <f t="shared" si="154"/>
        <v>culopn-recrpy</v>
      </c>
      <c r="K1290" s="262" t="str">
        <f t="shared" si="155"/>
        <v>culopn-</v>
      </c>
    </row>
    <row r="1291" spans="1:11" x14ac:dyDescent="0.35">
      <c r="A1291" s="267" t="s">
        <v>3691</v>
      </c>
      <c r="B1291" s="362">
        <f t="shared" ca="1" si="149"/>
        <v>0</v>
      </c>
      <c r="C1291" s="317"/>
      <c r="D1291" s="317"/>
      <c r="E1291" s="317"/>
      <c r="F1291" s="262" t="str">
        <f t="shared" si="150"/>
        <v>EandR1</v>
      </c>
      <c r="G1291" s="262" t="str">
        <f t="shared" si="151"/>
        <v>cultrs</v>
      </c>
      <c r="H1291" s="262" t="str">
        <f t="shared" si="152"/>
        <v>recrpy</v>
      </c>
      <c r="I1291" s="262" t="str">
        <f t="shared" si="153"/>
        <v>EandR1-</v>
      </c>
      <c r="J1291" s="262" t="str">
        <f t="shared" si="154"/>
        <v>cultrs-recrpy</v>
      </c>
      <c r="K1291" s="262" t="str">
        <f t="shared" si="155"/>
        <v>cultrs-</v>
      </c>
    </row>
    <row r="1292" spans="1:11" x14ac:dyDescent="0.35">
      <c r="A1292" s="267" t="s">
        <v>3692</v>
      </c>
      <c r="B1292" s="362">
        <f t="shared" ca="1" si="149"/>
        <v>0</v>
      </c>
      <c r="C1292" s="317"/>
      <c r="D1292" s="317"/>
      <c r="E1292" s="317"/>
      <c r="F1292" s="262" t="str">
        <f t="shared" si="150"/>
        <v>EandR1</v>
      </c>
      <c r="G1292" s="262" t="str">
        <f t="shared" si="151"/>
        <v>cullib</v>
      </c>
      <c r="H1292" s="262" t="str">
        <f t="shared" si="152"/>
        <v>recrpy</v>
      </c>
      <c r="I1292" s="262" t="str">
        <f t="shared" si="153"/>
        <v>EandR1-</v>
      </c>
      <c r="J1292" s="262" t="str">
        <f t="shared" si="154"/>
        <v>cullib-recrpy</v>
      </c>
      <c r="K1292" s="262" t="str">
        <f t="shared" si="155"/>
        <v>cullib-</v>
      </c>
    </row>
    <row r="1293" spans="1:11" x14ac:dyDescent="0.35">
      <c r="A1293" s="267" t="s">
        <v>3693</v>
      </c>
      <c r="B1293" s="362">
        <f t="shared" ca="1" si="149"/>
        <v>0</v>
      </c>
      <c r="C1293" s="317"/>
      <c r="D1293" s="317"/>
      <c r="E1293" s="317"/>
      <c r="F1293" s="262" t="str">
        <f t="shared" si="150"/>
        <v>EandR1</v>
      </c>
      <c r="G1293" s="262" t="str">
        <f t="shared" si="151"/>
        <v>cultot</v>
      </c>
      <c r="H1293" s="262" t="str">
        <f t="shared" si="152"/>
        <v>recrpy</v>
      </c>
      <c r="I1293" s="262" t="str">
        <f t="shared" si="153"/>
        <v>EandR1-</v>
      </c>
      <c r="J1293" s="262" t="str">
        <f t="shared" si="154"/>
        <v>cultot-recrpy</v>
      </c>
      <c r="K1293" s="262" t="str">
        <f t="shared" si="155"/>
        <v>cultot-</v>
      </c>
    </row>
    <row r="1294" spans="1:11" x14ac:dyDescent="0.35">
      <c r="A1294" s="267" t="s">
        <v>3694</v>
      </c>
      <c r="B1294" s="362">
        <f t="shared" ca="1" si="149"/>
        <v>0</v>
      </c>
      <c r="C1294" s="317"/>
      <c r="D1294" s="317"/>
      <c r="E1294" s="317"/>
      <c r="F1294" s="262" t="str">
        <f t="shared" si="150"/>
        <v>EandR1</v>
      </c>
      <c r="G1294" s="262" t="str">
        <f t="shared" si="151"/>
        <v>envcmt</v>
      </c>
      <c r="H1294" s="262" t="str">
        <f t="shared" si="152"/>
        <v>recrpy</v>
      </c>
      <c r="I1294" s="262" t="str">
        <f t="shared" si="153"/>
        <v>EandR1-</v>
      </c>
      <c r="J1294" s="262" t="str">
        <f t="shared" si="154"/>
        <v>envcmt-recrpy</v>
      </c>
      <c r="K1294" s="262" t="str">
        <f t="shared" si="155"/>
        <v>envcmt-</v>
      </c>
    </row>
    <row r="1295" spans="1:11" x14ac:dyDescent="0.35">
      <c r="A1295" s="267" t="s">
        <v>3695</v>
      </c>
      <c r="B1295" s="362">
        <f t="shared" ca="1" si="149"/>
        <v>0</v>
      </c>
      <c r="C1295" s="317"/>
      <c r="D1295" s="317"/>
      <c r="E1295" s="317"/>
      <c r="F1295" s="262" t="str">
        <f t="shared" si="150"/>
        <v>EandR1</v>
      </c>
      <c r="G1295" s="262" t="str">
        <f t="shared" si="151"/>
        <v>envcst</v>
      </c>
      <c r="H1295" s="262" t="str">
        <f t="shared" si="152"/>
        <v>recrpy</v>
      </c>
      <c r="I1295" s="262" t="str">
        <f t="shared" si="153"/>
        <v>EandR1-</v>
      </c>
      <c r="J1295" s="262" t="str">
        <f t="shared" si="154"/>
        <v>envcst-recrpy</v>
      </c>
      <c r="K1295" s="262" t="str">
        <f t="shared" si="155"/>
        <v>envcst-</v>
      </c>
    </row>
    <row r="1296" spans="1:11" x14ac:dyDescent="0.35">
      <c r="A1296" s="267" t="s">
        <v>3696</v>
      </c>
      <c r="B1296" s="362">
        <f t="shared" ca="1" si="149"/>
        <v>0</v>
      </c>
      <c r="C1296" s="317"/>
      <c r="D1296" s="317"/>
      <c r="E1296" s="317"/>
      <c r="F1296" s="262" t="str">
        <f t="shared" si="150"/>
        <v>EandR1</v>
      </c>
      <c r="G1296" s="262" t="str">
        <f t="shared" si="151"/>
        <v>envcmm</v>
      </c>
      <c r="H1296" s="262" t="str">
        <f t="shared" si="152"/>
        <v>recrpy</v>
      </c>
      <c r="I1296" s="262" t="str">
        <f t="shared" si="153"/>
        <v>EandR1-</v>
      </c>
      <c r="J1296" s="262" t="str">
        <f t="shared" si="154"/>
        <v>envcmm-recrpy</v>
      </c>
      <c r="K1296" s="262" t="str">
        <f t="shared" si="155"/>
        <v>envcmm-</v>
      </c>
    </row>
    <row r="1297" spans="1:11" x14ac:dyDescent="0.35">
      <c r="A1297" s="267" t="s">
        <v>3697</v>
      </c>
      <c r="B1297" s="362">
        <f t="shared" ca="1" si="149"/>
        <v>0</v>
      </c>
      <c r="C1297" s="317"/>
      <c r="D1297" s="317"/>
      <c r="E1297" s="317"/>
      <c r="F1297" s="262" t="str">
        <f t="shared" si="150"/>
        <v>EandR1</v>
      </c>
      <c r="G1297" s="262" t="str">
        <f t="shared" si="151"/>
        <v>envflddrn</v>
      </c>
      <c r="H1297" s="262" t="str">
        <f t="shared" si="152"/>
        <v>recrpy</v>
      </c>
      <c r="I1297" s="262" t="str">
        <f t="shared" si="153"/>
        <v>EandR1-</v>
      </c>
      <c r="J1297" s="262" t="str">
        <f t="shared" si="154"/>
        <v>envflddrn-recrpy</v>
      </c>
      <c r="K1297" s="262" t="str">
        <f t="shared" si="155"/>
        <v>envflddrn-</v>
      </c>
    </row>
    <row r="1298" spans="1:11" x14ac:dyDescent="0.35">
      <c r="A1298" s="267" t="s">
        <v>3698</v>
      </c>
      <c r="B1298" s="362">
        <f t="shared" ca="1" si="149"/>
        <v>0</v>
      </c>
      <c r="C1298" s="317"/>
      <c r="D1298" s="317"/>
      <c r="E1298" s="317"/>
      <c r="F1298" s="262" t="str">
        <f t="shared" si="150"/>
        <v>EandR1</v>
      </c>
      <c r="G1298" s="262" t="str">
        <f t="shared" si="151"/>
        <v>envagr</v>
      </c>
      <c r="H1298" s="262" t="str">
        <f t="shared" si="152"/>
        <v>recrpy</v>
      </c>
      <c r="I1298" s="262" t="str">
        <f t="shared" si="153"/>
        <v>EandR1-</v>
      </c>
      <c r="J1298" s="262" t="str">
        <f t="shared" si="154"/>
        <v>envagr-recrpy</v>
      </c>
      <c r="K1298" s="262" t="str">
        <f t="shared" si="155"/>
        <v>envagr-</v>
      </c>
    </row>
    <row r="1299" spans="1:11" x14ac:dyDescent="0.35">
      <c r="A1299" s="267" t="s">
        <v>3699</v>
      </c>
      <c r="B1299" s="362">
        <f t="shared" ca="1" si="149"/>
        <v>0</v>
      </c>
      <c r="C1299" s="317"/>
      <c r="D1299" s="317"/>
      <c r="E1299" s="317"/>
      <c r="F1299" s="262" t="str">
        <f t="shared" si="150"/>
        <v>EandR1</v>
      </c>
      <c r="G1299" s="262" t="str">
        <f t="shared" si="151"/>
        <v>envrglenv</v>
      </c>
      <c r="H1299" s="262" t="str">
        <f t="shared" si="152"/>
        <v>recrpy</v>
      </c>
      <c r="I1299" s="262" t="str">
        <f t="shared" si="153"/>
        <v>EandR1-</v>
      </c>
      <c r="J1299" s="262" t="str">
        <f t="shared" si="154"/>
        <v>envrglenv-recrpy</v>
      </c>
      <c r="K1299" s="262" t="str">
        <f t="shared" si="155"/>
        <v>envrglenv-</v>
      </c>
    </row>
    <row r="1300" spans="1:11" x14ac:dyDescent="0.35">
      <c r="A1300" s="267" t="s">
        <v>3700</v>
      </c>
      <c r="B1300" s="362">
        <f t="shared" ca="1" si="149"/>
        <v>0</v>
      </c>
      <c r="C1300" s="317"/>
      <c r="D1300" s="317"/>
      <c r="E1300" s="317"/>
      <c r="F1300" s="262" t="str">
        <f t="shared" si="150"/>
        <v>EandR1</v>
      </c>
      <c r="G1300" s="262" t="str">
        <f t="shared" si="151"/>
        <v>envrgltrd</v>
      </c>
      <c r="H1300" s="262" t="str">
        <f t="shared" si="152"/>
        <v>recrpy</v>
      </c>
      <c r="I1300" s="262" t="str">
        <f t="shared" si="153"/>
        <v>EandR1-</v>
      </c>
      <c r="J1300" s="262" t="str">
        <f t="shared" si="154"/>
        <v>envrgltrd-recrpy</v>
      </c>
      <c r="K1300" s="262" t="str">
        <f t="shared" si="155"/>
        <v>envrgltrd-</v>
      </c>
    </row>
    <row r="1301" spans="1:11" x14ac:dyDescent="0.35">
      <c r="A1301" s="267" t="s">
        <v>3701</v>
      </c>
      <c r="B1301" s="362">
        <f t="shared" ca="1" si="149"/>
        <v>0</v>
      </c>
      <c r="C1301" s="317"/>
      <c r="D1301" s="317"/>
      <c r="E1301" s="317"/>
      <c r="F1301" s="262" t="str">
        <f t="shared" si="150"/>
        <v>EandR1</v>
      </c>
      <c r="G1301" s="262" t="str">
        <f t="shared" si="151"/>
        <v>envstr</v>
      </c>
      <c r="H1301" s="262" t="str">
        <f t="shared" si="152"/>
        <v>recrpy</v>
      </c>
      <c r="I1301" s="262" t="str">
        <f t="shared" si="153"/>
        <v>EandR1-</v>
      </c>
      <c r="J1301" s="262" t="str">
        <f t="shared" si="154"/>
        <v>envstr-recrpy</v>
      </c>
      <c r="K1301" s="262" t="str">
        <f t="shared" si="155"/>
        <v>envstr-</v>
      </c>
    </row>
    <row r="1302" spans="1:11" x14ac:dyDescent="0.35">
      <c r="A1302" s="267" t="s">
        <v>3702</v>
      </c>
      <c r="B1302" s="362">
        <f t="shared" ca="1" si="149"/>
        <v>0</v>
      </c>
      <c r="C1302" s="317"/>
      <c r="D1302" s="317"/>
      <c r="E1302" s="317"/>
      <c r="F1302" s="262" t="str">
        <f t="shared" si="150"/>
        <v>EandR1</v>
      </c>
      <c r="G1302" s="262" t="str">
        <f t="shared" si="151"/>
        <v>envcll</v>
      </c>
      <c r="H1302" s="262" t="str">
        <f t="shared" si="152"/>
        <v>recrpy</v>
      </c>
      <c r="I1302" s="262" t="str">
        <f t="shared" si="153"/>
        <v>EandR1-</v>
      </c>
      <c r="J1302" s="262" t="str">
        <f t="shared" si="154"/>
        <v>envcll-recrpy</v>
      </c>
      <c r="K1302" s="262" t="str">
        <f t="shared" si="155"/>
        <v>envcll-</v>
      </c>
    </row>
    <row r="1303" spans="1:11" x14ac:dyDescent="0.35">
      <c r="A1303" s="267" t="s">
        <v>3703</v>
      </c>
      <c r="B1303" s="362">
        <f t="shared" ca="1" si="149"/>
        <v>0</v>
      </c>
      <c r="C1303" s="317"/>
      <c r="D1303" s="317"/>
      <c r="E1303" s="317"/>
      <c r="F1303" s="262" t="str">
        <f t="shared" si="150"/>
        <v>EandR1</v>
      </c>
      <c r="G1303" s="262" t="str">
        <f t="shared" si="151"/>
        <v>envdsp</v>
      </c>
      <c r="H1303" s="262" t="str">
        <f t="shared" si="152"/>
        <v>recrpy</v>
      </c>
      <c r="I1303" s="262" t="str">
        <f t="shared" si="153"/>
        <v>EandR1-</v>
      </c>
      <c r="J1303" s="262" t="str">
        <f t="shared" si="154"/>
        <v>envdsp-recrpy</v>
      </c>
      <c r="K1303" s="262" t="str">
        <f t="shared" si="155"/>
        <v>envdsp-</v>
      </c>
    </row>
    <row r="1304" spans="1:11" x14ac:dyDescent="0.35">
      <c r="A1304" s="267" t="s">
        <v>3704</v>
      </c>
      <c r="B1304" s="362">
        <f t="shared" ca="1" si="149"/>
        <v>0</v>
      </c>
      <c r="C1304" s="317"/>
      <c r="D1304" s="317"/>
      <c r="E1304" s="317"/>
      <c r="F1304" s="262" t="str">
        <f t="shared" si="150"/>
        <v>EandR1</v>
      </c>
      <c r="G1304" s="262" t="str">
        <f t="shared" si="151"/>
        <v>envtrd</v>
      </c>
      <c r="H1304" s="262" t="str">
        <f t="shared" si="152"/>
        <v>recrpy</v>
      </c>
      <c r="I1304" s="262" t="str">
        <f t="shared" si="153"/>
        <v>EandR1-</v>
      </c>
      <c r="J1304" s="262" t="str">
        <f t="shared" si="154"/>
        <v>envtrd-recrpy</v>
      </c>
      <c r="K1304" s="262" t="str">
        <f t="shared" si="155"/>
        <v>envtrd-</v>
      </c>
    </row>
    <row r="1305" spans="1:11" x14ac:dyDescent="0.35">
      <c r="A1305" s="267" t="s">
        <v>3705</v>
      </c>
      <c r="B1305" s="362">
        <f t="shared" ca="1" si="149"/>
        <v>0</v>
      </c>
      <c r="C1305" s="317"/>
      <c r="D1305" s="317"/>
      <c r="E1305" s="317"/>
      <c r="F1305" s="262" t="str">
        <f t="shared" si="150"/>
        <v>EandR1</v>
      </c>
      <c r="G1305" s="262" t="str">
        <f t="shared" si="151"/>
        <v>envrcy</v>
      </c>
      <c r="H1305" s="262" t="str">
        <f t="shared" si="152"/>
        <v>recrpy</v>
      </c>
      <c r="I1305" s="262" t="str">
        <f t="shared" si="153"/>
        <v>EandR1-</v>
      </c>
      <c r="J1305" s="262" t="str">
        <f t="shared" si="154"/>
        <v>envrcy-recrpy</v>
      </c>
      <c r="K1305" s="262" t="str">
        <f t="shared" si="155"/>
        <v>envrcy-</v>
      </c>
    </row>
    <row r="1306" spans="1:11" x14ac:dyDescent="0.35">
      <c r="A1306" s="267" t="s">
        <v>3706</v>
      </c>
      <c r="B1306" s="362">
        <f t="shared" ca="1" si="149"/>
        <v>0</v>
      </c>
      <c r="C1306" s="317"/>
      <c r="D1306" s="317"/>
      <c r="E1306" s="317"/>
      <c r="F1306" s="262" t="str">
        <f t="shared" si="150"/>
        <v>EandR1</v>
      </c>
      <c r="G1306" s="262" t="str">
        <f t="shared" si="151"/>
        <v>envmin</v>
      </c>
      <c r="H1306" s="262" t="str">
        <f t="shared" si="152"/>
        <v>recrpy</v>
      </c>
      <c r="I1306" s="262" t="str">
        <f t="shared" si="153"/>
        <v>EandR1-</v>
      </c>
      <c r="J1306" s="262" t="str">
        <f t="shared" si="154"/>
        <v>envmin-recrpy</v>
      </c>
      <c r="K1306" s="262" t="str">
        <f t="shared" si="155"/>
        <v>envmin-</v>
      </c>
    </row>
    <row r="1307" spans="1:11" x14ac:dyDescent="0.35">
      <c r="A1307" s="267" t="s">
        <v>3707</v>
      </c>
      <c r="B1307" s="362">
        <f t="shared" ca="1" si="149"/>
        <v>0</v>
      </c>
      <c r="C1307" s="317"/>
      <c r="D1307" s="317"/>
      <c r="E1307" s="317"/>
      <c r="F1307" s="262" t="str">
        <f t="shared" si="150"/>
        <v>EandR1</v>
      </c>
      <c r="G1307" s="262" t="str">
        <f t="shared" si="151"/>
        <v>envclm</v>
      </c>
      <c r="H1307" s="262" t="str">
        <f t="shared" si="152"/>
        <v>recrpy</v>
      </c>
      <c r="I1307" s="262" t="str">
        <f t="shared" si="153"/>
        <v>EandR1-</v>
      </c>
      <c r="J1307" s="262" t="str">
        <f t="shared" si="154"/>
        <v>envclm-recrpy</v>
      </c>
      <c r="K1307" s="262" t="str">
        <f t="shared" si="155"/>
        <v>envclm-</v>
      </c>
    </row>
    <row r="1308" spans="1:11" x14ac:dyDescent="0.35">
      <c r="A1308" s="267" t="s">
        <v>3708</v>
      </c>
      <c r="B1308" s="362">
        <f t="shared" ca="1" si="149"/>
        <v>0</v>
      </c>
      <c r="C1308" s="317"/>
      <c r="D1308" s="317"/>
      <c r="E1308" s="317"/>
      <c r="F1308" s="262" t="str">
        <f t="shared" si="150"/>
        <v>EandR1</v>
      </c>
      <c r="G1308" s="262" t="str">
        <f t="shared" si="151"/>
        <v>envtot</v>
      </c>
      <c r="H1308" s="262" t="str">
        <f t="shared" si="152"/>
        <v>recrpy</v>
      </c>
      <c r="I1308" s="262" t="str">
        <f t="shared" si="153"/>
        <v>EandR1-</v>
      </c>
      <c r="J1308" s="262" t="str">
        <f t="shared" si="154"/>
        <v>envtot-recrpy</v>
      </c>
      <c r="K1308" s="262" t="str">
        <f t="shared" si="155"/>
        <v>envtot-</v>
      </c>
    </row>
    <row r="1309" spans="1:11" x14ac:dyDescent="0.35">
      <c r="A1309" s="267" t="s">
        <v>3709</v>
      </c>
      <c r="B1309" s="362">
        <f t="shared" ca="1" si="149"/>
        <v>0</v>
      </c>
      <c r="C1309" s="317"/>
      <c r="D1309" s="317"/>
      <c r="E1309" s="317"/>
      <c r="F1309" s="262" t="str">
        <f t="shared" si="150"/>
        <v>EandR1</v>
      </c>
      <c r="G1309" s="262" t="str">
        <f t="shared" si="151"/>
        <v>plantot</v>
      </c>
      <c r="H1309" s="262" t="str">
        <f t="shared" si="152"/>
        <v>recrpy</v>
      </c>
      <c r="I1309" s="262" t="str">
        <f t="shared" si="153"/>
        <v>EandR1-</v>
      </c>
      <c r="J1309" s="262" t="str">
        <f t="shared" si="154"/>
        <v>plantot-recrpy</v>
      </c>
      <c r="K1309" s="262" t="str">
        <f t="shared" si="155"/>
        <v>plantot-</v>
      </c>
    </row>
    <row r="1310" spans="1:11" x14ac:dyDescent="0.35">
      <c r="A1310" s="267" t="s">
        <v>3710</v>
      </c>
      <c r="B1310" s="362">
        <f t="shared" ca="1" si="149"/>
        <v>0</v>
      </c>
      <c r="C1310" s="317"/>
      <c r="D1310" s="317"/>
      <c r="E1310" s="317"/>
      <c r="F1310" s="262" t="str">
        <f t="shared" si="150"/>
        <v>EandR1</v>
      </c>
      <c r="G1310" s="262" t="str">
        <f t="shared" si="151"/>
        <v>digtot</v>
      </c>
      <c r="H1310" s="262" t="str">
        <f t="shared" si="152"/>
        <v>recrpy</v>
      </c>
      <c r="I1310" s="262" t="str">
        <f t="shared" si="153"/>
        <v>EandR1-</v>
      </c>
      <c r="J1310" s="262" t="str">
        <f t="shared" si="154"/>
        <v>digtot-recrpy</v>
      </c>
      <c r="K1310" s="262" t="str">
        <f t="shared" si="155"/>
        <v>digtot-</v>
      </c>
    </row>
    <row r="1311" spans="1:11" x14ac:dyDescent="0.35">
      <c r="A1311" s="267" t="s">
        <v>3711</v>
      </c>
      <c r="B1311" s="362">
        <f t="shared" ca="1" si="149"/>
        <v>0</v>
      </c>
      <c r="C1311" s="317"/>
      <c r="D1311" s="317"/>
      <c r="E1311" s="317"/>
      <c r="F1311" s="262" t="str">
        <f t="shared" si="150"/>
        <v>EandR1</v>
      </c>
      <c r="G1311" s="262" t="str">
        <f t="shared" si="151"/>
        <v>poltot</v>
      </c>
      <c r="H1311" s="262" t="str">
        <f t="shared" si="152"/>
        <v>recrpy</v>
      </c>
      <c r="I1311" s="262" t="str">
        <f t="shared" si="153"/>
        <v>EandR1-</v>
      </c>
      <c r="J1311" s="262" t="str">
        <f t="shared" si="154"/>
        <v>poltot-recrpy</v>
      </c>
      <c r="K1311" s="262" t="str">
        <f t="shared" si="155"/>
        <v>poltot-</v>
      </c>
    </row>
    <row r="1312" spans="1:11" x14ac:dyDescent="0.35">
      <c r="A1312" s="267" t="s">
        <v>3712</v>
      </c>
      <c r="B1312" s="362">
        <f t="shared" ca="1" si="149"/>
        <v>0</v>
      </c>
      <c r="C1312" s="317"/>
      <c r="D1312" s="317"/>
      <c r="E1312" s="317"/>
      <c r="F1312" s="262" t="str">
        <f t="shared" si="150"/>
        <v>EandR1</v>
      </c>
      <c r="G1312" s="262" t="str">
        <f t="shared" si="151"/>
        <v>frstot</v>
      </c>
      <c r="H1312" s="262" t="str">
        <f t="shared" si="152"/>
        <v>recrpy</v>
      </c>
      <c r="I1312" s="262" t="str">
        <f t="shared" si="153"/>
        <v>EandR1-</v>
      </c>
      <c r="J1312" s="262" t="str">
        <f t="shared" si="154"/>
        <v>frstot-recrpy</v>
      </c>
      <c r="K1312" s="262" t="str">
        <f t="shared" si="155"/>
        <v>frstot-</v>
      </c>
    </row>
    <row r="1313" spans="1:11" x14ac:dyDescent="0.35">
      <c r="A1313" s="267" t="s">
        <v>3713</v>
      </c>
      <c r="B1313" s="362">
        <f t="shared" ca="1" si="149"/>
        <v>0</v>
      </c>
      <c r="C1313" s="317"/>
      <c r="D1313" s="317"/>
      <c r="E1313" s="317"/>
      <c r="F1313" s="262" t="str">
        <f t="shared" si="150"/>
        <v>EandR1</v>
      </c>
      <c r="G1313" s="262" t="str">
        <f t="shared" si="151"/>
        <v>centot</v>
      </c>
      <c r="H1313" s="262" t="str">
        <f t="shared" si="152"/>
        <v>recrpy</v>
      </c>
      <c r="I1313" s="262" t="str">
        <f t="shared" si="153"/>
        <v>EandR1-</v>
      </c>
      <c r="J1313" s="262" t="str">
        <f t="shared" si="154"/>
        <v>centot-recrpy</v>
      </c>
      <c r="K1313" s="262" t="str">
        <f t="shared" si="155"/>
        <v>centot-</v>
      </c>
    </row>
    <row r="1314" spans="1:11" x14ac:dyDescent="0.35">
      <c r="A1314" s="267" t="s">
        <v>3714</v>
      </c>
      <c r="B1314" s="362">
        <f t="shared" ca="1" si="149"/>
        <v>0</v>
      </c>
      <c r="C1314" s="317"/>
      <c r="D1314" s="317"/>
      <c r="E1314" s="317"/>
      <c r="F1314" s="262" t="str">
        <f t="shared" si="150"/>
        <v>EandR1</v>
      </c>
      <c r="G1314" s="262" t="str">
        <f t="shared" si="151"/>
        <v>tradcomhous</v>
      </c>
      <c r="H1314" s="262" t="str">
        <f t="shared" si="152"/>
        <v>recrpy</v>
      </c>
      <c r="I1314" s="262" t="str">
        <f t="shared" si="153"/>
        <v>EandR1-</v>
      </c>
      <c r="J1314" s="262" t="str">
        <f t="shared" si="154"/>
        <v>tradcomhous-recrpy</v>
      </c>
      <c r="K1314" s="262" t="str">
        <f t="shared" si="155"/>
        <v>tradcomhous-</v>
      </c>
    </row>
    <row r="1315" spans="1:11" x14ac:dyDescent="0.35">
      <c r="A1315" s="267" t="s">
        <v>3715</v>
      </c>
      <c r="B1315" s="362">
        <f t="shared" ca="1" si="149"/>
        <v>0</v>
      </c>
      <c r="C1315" s="317"/>
      <c r="D1315" s="317"/>
      <c r="E1315" s="317"/>
      <c r="F1315" s="262" t="str">
        <f t="shared" si="150"/>
        <v>EandR1</v>
      </c>
      <c r="G1315" s="262" t="str">
        <f t="shared" si="151"/>
        <v>tradcomreal</v>
      </c>
      <c r="H1315" s="262" t="str">
        <f t="shared" si="152"/>
        <v>recrpy</v>
      </c>
      <c r="I1315" s="262" t="str">
        <f t="shared" si="153"/>
        <v>EandR1-</v>
      </c>
      <c r="J1315" s="262" t="str">
        <f t="shared" si="154"/>
        <v>tradcomreal-recrpy</v>
      </c>
      <c r="K1315" s="262" t="str">
        <f t="shared" si="155"/>
        <v>tradcomreal-</v>
      </c>
    </row>
    <row r="1316" spans="1:11" x14ac:dyDescent="0.35">
      <c r="A1316" s="267" t="s">
        <v>3716</v>
      </c>
      <c r="B1316" s="362">
        <f t="shared" ca="1" si="149"/>
        <v>0</v>
      </c>
      <c r="C1316" s="317"/>
      <c r="D1316" s="317"/>
      <c r="E1316" s="317"/>
      <c r="F1316" s="262" t="str">
        <f t="shared" si="150"/>
        <v>EandR1</v>
      </c>
      <c r="G1316" s="262" t="str">
        <f t="shared" si="151"/>
        <v>tradcomfin</v>
      </c>
      <c r="H1316" s="262" t="str">
        <f t="shared" si="152"/>
        <v>recrpy</v>
      </c>
      <c r="I1316" s="262" t="str">
        <f t="shared" si="153"/>
        <v>EandR1-</v>
      </c>
      <c r="J1316" s="262" t="str">
        <f t="shared" si="154"/>
        <v>tradcomfin-recrpy</v>
      </c>
      <c r="K1316" s="262" t="str">
        <f t="shared" si="155"/>
        <v>tradcomfin-</v>
      </c>
    </row>
    <row r="1317" spans="1:11" x14ac:dyDescent="0.35">
      <c r="A1317" s="267" t="s">
        <v>3717</v>
      </c>
      <c r="B1317" s="362">
        <f t="shared" ca="1" si="149"/>
        <v>0</v>
      </c>
      <c r="C1317" s="317"/>
      <c r="D1317" s="317"/>
      <c r="E1317" s="317"/>
      <c r="F1317" s="262" t="str">
        <f t="shared" si="150"/>
        <v>EandR1</v>
      </c>
      <c r="G1317" s="262" t="str">
        <f t="shared" si="151"/>
        <v>tradcomenr</v>
      </c>
      <c r="H1317" s="262" t="str">
        <f t="shared" si="152"/>
        <v>recrpy</v>
      </c>
      <c r="I1317" s="262" t="str">
        <f t="shared" si="153"/>
        <v>EandR1-</v>
      </c>
      <c r="J1317" s="262" t="str">
        <f t="shared" si="154"/>
        <v>tradcomenr-recrpy</v>
      </c>
      <c r="K1317" s="262" t="str">
        <f t="shared" si="155"/>
        <v>tradcomenr-</v>
      </c>
    </row>
    <row r="1318" spans="1:11" x14ac:dyDescent="0.35">
      <c r="A1318" s="267" t="s">
        <v>3718</v>
      </c>
      <c r="B1318" s="362">
        <f t="shared" ca="1" si="149"/>
        <v>0</v>
      </c>
      <c r="C1318" s="317"/>
      <c r="D1318" s="317"/>
      <c r="E1318" s="317"/>
      <c r="F1318" s="262" t="str">
        <f t="shared" si="150"/>
        <v>EandR1</v>
      </c>
      <c r="G1318" s="262" t="str">
        <f t="shared" si="151"/>
        <v>tradcomwtr</v>
      </c>
      <c r="H1318" s="262" t="str">
        <f t="shared" si="152"/>
        <v>recrpy</v>
      </c>
      <c r="I1318" s="262" t="str">
        <f t="shared" si="153"/>
        <v>EandR1-</v>
      </c>
      <c r="J1318" s="262" t="str">
        <f t="shared" si="154"/>
        <v>tradcomwtr-recrpy</v>
      </c>
      <c r="K1318" s="262" t="str">
        <f t="shared" si="155"/>
        <v>tradcomwtr-</v>
      </c>
    </row>
    <row r="1319" spans="1:11" x14ac:dyDescent="0.35">
      <c r="A1319" s="267" t="s">
        <v>3719</v>
      </c>
      <c r="B1319" s="362">
        <f t="shared" ca="1" si="149"/>
        <v>0</v>
      </c>
      <c r="C1319" s="317"/>
      <c r="D1319" s="317"/>
      <c r="E1319" s="317"/>
      <c r="F1319" s="262" t="str">
        <f t="shared" si="150"/>
        <v>EandR1</v>
      </c>
      <c r="G1319" s="262" t="str">
        <f t="shared" si="151"/>
        <v>tradcomhsp</v>
      </c>
      <c r="H1319" s="262" t="str">
        <f t="shared" si="152"/>
        <v>recrpy</v>
      </c>
      <c r="I1319" s="262" t="str">
        <f t="shared" si="153"/>
        <v>EandR1-</v>
      </c>
      <c r="J1319" s="262" t="str">
        <f t="shared" si="154"/>
        <v>tradcomhsp-recrpy</v>
      </c>
      <c r="K1319" s="262" t="str">
        <f t="shared" si="155"/>
        <v>tradcomhsp-</v>
      </c>
    </row>
    <row r="1320" spans="1:11" x14ac:dyDescent="0.35">
      <c r="A1320" s="267" t="s">
        <v>3720</v>
      </c>
      <c r="B1320" s="362">
        <f t="shared" ca="1" si="149"/>
        <v>0</v>
      </c>
      <c r="C1320" s="317"/>
      <c r="D1320" s="317"/>
      <c r="E1320" s="317"/>
      <c r="F1320" s="262" t="str">
        <f t="shared" si="150"/>
        <v>EandR1</v>
      </c>
      <c r="G1320" s="262" t="str">
        <f t="shared" si="151"/>
        <v>tradcomoth</v>
      </c>
      <c r="H1320" s="262" t="str">
        <f t="shared" si="152"/>
        <v>recrpy</v>
      </c>
      <c r="I1320" s="262" t="str">
        <f t="shared" si="153"/>
        <v>EandR1-</v>
      </c>
      <c r="J1320" s="262" t="str">
        <f t="shared" si="154"/>
        <v>tradcomoth-recrpy</v>
      </c>
      <c r="K1320" s="262" t="str">
        <f t="shared" si="155"/>
        <v>tradcomoth-</v>
      </c>
    </row>
    <row r="1321" spans="1:11" x14ac:dyDescent="0.35">
      <c r="A1321" s="267" t="s">
        <v>3721</v>
      </c>
      <c r="B1321" s="362">
        <f t="shared" ca="1" si="149"/>
        <v>0</v>
      </c>
      <c r="C1321" s="317"/>
      <c r="D1321" s="317"/>
      <c r="E1321" s="317"/>
      <c r="F1321" s="262" t="str">
        <f t="shared" si="150"/>
        <v>EandR1</v>
      </c>
      <c r="G1321" s="262" t="str">
        <f t="shared" si="151"/>
        <v>tradcomtot</v>
      </c>
      <c r="H1321" s="262" t="str">
        <f t="shared" si="152"/>
        <v>recrpy</v>
      </c>
      <c r="I1321" s="262" t="str">
        <f t="shared" si="153"/>
        <v>EandR1-</v>
      </c>
      <c r="J1321" s="262" t="str">
        <f t="shared" si="154"/>
        <v>tradcomtot-recrpy</v>
      </c>
      <c r="K1321" s="262" t="str">
        <f t="shared" si="155"/>
        <v>tradcomtot-</v>
      </c>
    </row>
    <row r="1322" spans="1:11" x14ac:dyDescent="0.35">
      <c r="A1322" s="267" t="s">
        <v>3722</v>
      </c>
      <c r="B1322" s="362">
        <f t="shared" ca="1" si="149"/>
        <v>0</v>
      </c>
      <c r="C1322" s="317"/>
      <c r="D1322" s="317"/>
      <c r="E1322" s="317"/>
      <c r="F1322" s="262" t="str">
        <f t="shared" si="150"/>
        <v>EandR1</v>
      </c>
      <c r="G1322" s="262" t="str">
        <f t="shared" si="151"/>
        <v>tradoth</v>
      </c>
      <c r="H1322" s="262" t="str">
        <f t="shared" si="152"/>
        <v>recrpy</v>
      </c>
      <c r="I1322" s="262" t="str">
        <f t="shared" si="153"/>
        <v>EandR1-</v>
      </c>
      <c r="J1322" s="262" t="str">
        <f t="shared" si="154"/>
        <v>tradoth-recrpy</v>
      </c>
      <c r="K1322" s="262" t="str">
        <f t="shared" si="155"/>
        <v>tradoth-</v>
      </c>
    </row>
    <row r="1323" spans="1:11" x14ac:dyDescent="0.35">
      <c r="A1323" s="267" t="s">
        <v>3723</v>
      </c>
      <c r="B1323" s="362">
        <f t="shared" ca="1" si="149"/>
        <v>0</v>
      </c>
      <c r="C1323" s="317"/>
      <c r="D1323" s="317"/>
      <c r="E1323" s="317"/>
      <c r="F1323" s="262" t="str">
        <f t="shared" si="150"/>
        <v>EandR1</v>
      </c>
      <c r="G1323" s="262" t="str">
        <f t="shared" si="151"/>
        <v>tradtot</v>
      </c>
      <c r="H1323" s="262" t="str">
        <f t="shared" si="152"/>
        <v>recrpy</v>
      </c>
      <c r="I1323" s="262" t="str">
        <f t="shared" si="153"/>
        <v>EandR1-</v>
      </c>
      <c r="J1323" s="262" t="str">
        <f t="shared" si="154"/>
        <v>tradtot-recrpy</v>
      </c>
      <c r="K1323" s="262" t="str">
        <f t="shared" si="155"/>
        <v>tradtot-</v>
      </c>
    </row>
    <row r="1324" spans="1:11" x14ac:dyDescent="0.35">
      <c r="A1324" s="267" t="s">
        <v>3724</v>
      </c>
      <c r="B1324" s="362">
        <f t="shared" ca="1" si="149"/>
        <v>0</v>
      </c>
      <c r="C1324" s="317"/>
      <c r="D1324" s="317"/>
      <c r="E1324" s="317"/>
      <c r="F1324" s="262" t="str">
        <f t="shared" si="150"/>
        <v>EandR1</v>
      </c>
      <c r="G1324" s="262" t="str">
        <f t="shared" si="151"/>
        <v>alltot</v>
      </c>
      <c r="H1324" s="262" t="str">
        <f t="shared" si="152"/>
        <v>recrpy</v>
      </c>
      <c r="I1324" s="262" t="str">
        <f t="shared" si="153"/>
        <v>EandR1-</v>
      </c>
      <c r="J1324" s="262" t="str">
        <f t="shared" si="154"/>
        <v>alltot-recrpy</v>
      </c>
      <c r="K1324" s="262" t="str">
        <f t="shared" si="155"/>
        <v>alltot-</v>
      </c>
    </row>
    <row r="1325" spans="1:11" x14ac:dyDescent="0.35">
      <c r="A1325" s="267" t="s">
        <v>3725</v>
      </c>
      <c r="B1325" s="362">
        <f t="shared" ca="1" si="149"/>
        <v>0</v>
      </c>
      <c r="C1325" s="317"/>
      <c r="D1325" s="317"/>
      <c r="E1325" s="317"/>
      <c r="F1325" s="262" t="str">
        <f t="shared" si="150"/>
        <v>EandR1</v>
      </c>
      <c r="G1325" s="262" t="str">
        <f t="shared" si="151"/>
        <v>eduerlprm</v>
      </c>
      <c r="H1325" s="262" t="str">
        <f t="shared" si="152"/>
        <v>recinv</v>
      </c>
      <c r="I1325" s="262" t="str">
        <f t="shared" si="153"/>
        <v>EandR1-</v>
      </c>
      <c r="J1325" s="262" t="str">
        <f t="shared" si="154"/>
        <v>eduerlprm-recinv</v>
      </c>
      <c r="K1325" s="262" t="str">
        <f t="shared" si="155"/>
        <v>eduerlprm-</v>
      </c>
    </row>
    <row r="1326" spans="1:11" x14ac:dyDescent="0.35">
      <c r="A1326" s="267" t="s">
        <v>3726</v>
      </c>
      <c r="B1326" s="362">
        <f t="shared" ca="1" si="149"/>
        <v>0</v>
      </c>
      <c r="C1326" s="317"/>
      <c r="D1326" s="317"/>
      <c r="E1326" s="317"/>
      <c r="F1326" s="262" t="str">
        <f t="shared" si="150"/>
        <v>EandR1</v>
      </c>
      <c r="G1326" s="262" t="str">
        <f t="shared" si="151"/>
        <v>eduscn</v>
      </c>
      <c r="H1326" s="262" t="str">
        <f t="shared" si="152"/>
        <v>recinv</v>
      </c>
      <c r="I1326" s="262" t="str">
        <f t="shared" si="153"/>
        <v>EandR1-</v>
      </c>
      <c r="J1326" s="262" t="str">
        <f t="shared" si="154"/>
        <v>eduscn-recinv</v>
      </c>
      <c r="K1326" s="262" t="str">
        <f t="shared" si="155"/>
        <v>eduscn-</v>
      </c>
    </row>
    <row r="1327" spans="1:11" x14ac:dyDescent="0.35">
      <c r="A1327" s="267" t="s">
        <v>3727</v>
      </c>
      <c r="B1327" s="362">
        <f t="shared" ca="1" si="149"/>
        <v>0</v>
      </c>
      <c r="C1327" s="317"/>
      <c r="D1327" s="317"/>
      <c r="E1327" s="317"/>
      <c r="F1327" s="262" t="str">
        <f t="shared" si="150"/>
        <v>EandR1</v>
      </c>
      <c r="G1327" s="262" t="str">
        <f t="shared" si="151"/>
        <v>eduspc</v>
      </c>
      <c r="H1327" s="262" t="str">
        <f t="shared" si="152"/>
        <v>recinv</v>
      </c>
      <c r="I1327" s="262" t="str">
        <f t="shared" si="153"/>
        <v>EandR1-</v>
      </c>
      <c r="J1327" s="262" t="str">
        <f t="shared" si="154"/>
        <v>eduspc-recinv</v>
      </c>
      <c r="K1327" s="262" t="str">
        <f t="shared" si="155"/>
        <v>eduspc-</v>
      </c>
    </row>
    <row r="1328" spans="1:11" x14ac:dyDescent="0.35">
      <c r="A1328" s="267" t="s">
        <v>3728</v>
      </c>
      <c r="B1328" s="362">
        <f t="shared" ca="1" si="149"/>
        <v>0</v>
      </c>
      <c r="C1328" s="317"/>
      <c r="D1328" s="317"/>
      <c r="E1328" s="317"/>
      <c r="F1328" s="262" t="str">
        <f t="shared" si="150"/>
        <v>EandR1</v>
      </c>
      <c r="G1328" s="262" t="str">
        <f t="shared" si="151"/>
        <v>edupstoth</v>
      </c>
      <c r="H1328" s="262" t="str">
        <f t="shared" si="152"/>
        <v>recinv</v>
      </c>
      <c r="I1328" s="262" t="str">
        <f t="shared" si="153"/>
        <v>EandR1-</v>
      </c>
      <c r="J1328" s="262" t="str">
        <f t="shared" si="154"/>
        <v>edupstoth-recinv</v>
      </c>
      <c r="K1328" s="262" t="str">
        <f t="shared" si="155"/>
        <v>edupstoth-</v>
      </c>
    </row>
    <row r="1329" spans="1:11" x14ac:dyDescent="0.35">
      <c r="A1329" s="267" t="s">
        <v>3729</v>
      </c>
      <c r="B1329" s="362">
        <f t="shared" ca="1" si="149"/>
        <v>0</v>
      </c>
      <c r="C1329" s="317"/>
      <c r="D1329" s="317"/>
      <c r="E1329" s="317"/>
      <c r="F1329" s="262" t="str">
        <f t="shared" si="150"/>
        <v>EandR1</v>
      </c>
      <c r="G1329" s="262" t="str">
        <f t="shared" si="151"/>
        <v>edutot</v>
      </c>
      <c r="H1329" s="262" t="str">
        <f t="shared" si="152"/>
        <v>recinv</v>
      </c>
      <c r="I1329" s="262" t="str">
        <f t="shared" si="153"/>
        <v>EandR1-</v>
      </c>
      <c r="J1329" s="262" t="str">
        <f t="shared" si="154"/>
        <v>edutot-recinv</v>
      </c>
      <c r="K1329" s="262" t="str">
        <f t="shared" si="155"/>
        <v>edutot-</v>
      </c>
    </row>
    <row r="1330" spans="1:11" x14ac:dyDescent="0.35">
      <c r="A1330" s="267" t="s">
        <v>3730</v>
      </c>
      <c r="B1330" s="362">
        <f t="shared" ca="1" si="149"/>
        <v>0</v>
      </c>
      <c r="C1330" s="317"/>
      <c r="D1330" s="317"/>
      <c r="E1330" s="317"/>
      <c r="F1330" s="262" t="str">
        <f t="shared" si="150"/>
        <v>EandR1</v>
      </c>
      <c r="G1330" s="262" t="str">
        <f t="shared" si="151"/>
        <v>transrds</v>
      </c>
      <c r="H1330" s="262" t="str">
        <f t="shared" si="152"/>
        <v>recinv</v>
      </c>
      <c r="I1330" s="262" t="str">
        <f t="shared" si="153"/>
        <v>EandR1-</v>
      </c>
      <c r="J1330" s="262" t="str">
        <f t="shared" si="154"/>
        <v>transrds-recinv</v>
      </c>
      <c r="K1330" s="262" t="str">
        <f t="shared" si="155"/>
        <v>transrds-</v>
      </c>
    </row>
    <row r="1331" spans="1:11" x14ac:dyDescent="0.35">
      <c r="A1331" s="267" t="s">
        <v>3731</v>
      </c>
      <c r="B1331" s="362">
        <f t="shared" ca="1" si="149"/>
        <v>0</v>
      </c>
      <c r="C1331" s="317"/>
      <c r="D1331" s="317"/>
      <c r="E1331" s="317"/>
      <c r="F1331" s="262" t="str">
        <f t="shared" si="150"/>
        <v>EandR1</v>
      </c>
      <c r="G1331" s="262" t="str">
        <f t="shared" si="151"/>
        <v>transprk</v>
      </c>
      <c r="H1331" s="262" t="str">
        <f t="shared" si="152"/>
        <v>recinv</v>
      </c>
      <c r="I1331" s="262" t="str">
        <f t="shared" si="153"/>
        <v>EandR1-</v>
      </c>
      <c r="J1331" s="262" t="str">
        <f t="shared" si="154"/>
        <v>transprk-recinv</v>
      </c>
      <c r="K1331" s="262" t="str">
        <f t="shared" si="155"/>
        <v>transprk-</v>
      </c>
    </row>
    <row r="1332" spans="1:11" x14ac:dyDescent="0.35">
      <c r="A1332" s="267" t="s">
        <v>3732</v>
      </c>
      <c r="B1332" s="362">
        <f t="shared" ca="1" si="149"/>
        <v>0</v>
      </c>
      <c r="C1332" s="317"/>
      <c r="D1332" s="317"/>
      <c r="E1332" s="317"/>
      <c r="F1332" s="262" t="str">
        <f t="shared" si="150"/>
        <v>EandR1</v>
      </c>
      <c r="G1332" s="262" t="str">
        <f t="shared" si="151"/>
        <v>transpblbus</v>
      </c>
      <c r="H1332" s="262" t="str">
        <f t="shared" si="152"/>
        <v>recinv</v>
      </c>
      <c r="I1332" s="262" t="str">
        <f t="shared" si="153"/>
        <v>EandR1-</v>
      </c>
      <c r="J1332" s="262" t="str">
        <f t="shared" si="154"/>
        <v>transpblbus-recinv</v>
      </c>
      <c r="K1332" s="262" t="str">
        <f t="shared" si="155"/>
        <v>transpblbus-</v>
      </c>
    </row>
    <row r="1333" spans="1:11" x14ac:dyDescent="0.35">
      <c r="A1333" s="267" t="s">
        <v>3733</v>
      </c>
      <c r="B1333" s="362">
        <f t="shared" ca="1" si="149"/>
        <v>0</v>
      </c>
      <c r="C1333" s="317"/>
      <c r="D1333" s="317"/>
      <c r="E1333" s="317"/>
      <c r="F1333" s="262" t="str">
        <f t="shared" si="150"/>
        <v>EandR1</v>
      </c>
      <c r="G1333" s="262" t="str">
        <f t="shared" si="151"/>
        <v>transpblrail</v>
      </c>
      <c r="H1333" s="262" t="str">
        <f t="shared" si="152"/>
        <v>recinv</v>
      </c>
      <c r="I1333" s="262" t="str">
        <f t="shared" si="153"/>
        <v>EandR1-</v>
      </c>
      <c r="J1333" s="262" t="str">
        <f t="shared" si="154"/>
        <v>transpblrail-recinv</v>
      </c>
      <c r="K1333" s="262" t="str">
        <f t="shared" si="155"/>
        <v>transpblrail-</v>
      </c>
    </row>
    <row r="1334" spans="1:11" x14ac:dyDescent="0.35">
      <c r="A1334" s="267" t="s">
        <v>3734</v>
      </c>
      <c r="B1334" s="362">
        <f t="shared" ca="1" si="149"/>
        <v>0</v>
      </c>
      <c r="C1334" s="317"/>
      <c r="D1334" s="317"/>
      <c r="E1334" s="317"/>
      <c r="F1334" s="262" t="str">
        <f t="shared" si="150"/>
        <v>EandR1</v>
      </c>
      <c r="G1334" s="262" t="str">
        <f t="shared" si="151"/>
        <v>transahtarp</v>
      </c>
      <c r="H1334" s="262" t="str">
        <f t="shared" si="152"/>
        <v>recinv</v>
      </c>
      <c r="I1334" s="262" t="str">
        <f t="shared" si="153"/>
        <v>EandR1-</v>
      </c>
      <c r="J1334" s="262" t="str">
        <f t="shared" si="154"/>
        <v>transahtarp-recinv</v>
      </c>
      <c r="K1334" s="262" t="str">
        <f t="shared" si="155"/>
        <v>transahtarp-</v>
      </c>
    </row>
    <row r="1335" spans="1:11" x14ac:dyDescent="0.35">
      <c r="A1335" s="267" t="s">
        <v>3735</v>
      </c>
      <c r="B1335" s="362">
        <f t="shared" ca="1" si="149"/>
        <v>0</v>
      </c>
      <c r="C1335" s="317"/>
      <c r="D1335" s="317"/>
      <c r="E1335" s="317"/>
      <c r="F1335" s="262" t="str">
        <f t="shared" si="150"/>
        <v>EandR1</v>
      </c>
      <c r="G1335" s="262" t="str">
        <f t="shared" si="151"/>
        <v>transahthrbprs</v>
      </c>
      <c r="H1335" s="262" t="str">
        <f t="shared" si="152"/>
        <v>recinv</v>
      </c>
      <c r="I1335" s="262" t="str">
        <f t="shared" si="153"/>
        <v>EandR1-</v>
      </c>
      <c r="J1335" s="262" t="str">
        <f t="shared" si="154"/>
        <v>transahthrbprs-recinv</v>
      </c>
      <c r="K1335" s="262" t="str">
        <f t="shared" si="155"/>
        <v>transahthrbprs-</v>
      </c>
    </row>
    <row r="1336" spans="1:11" x14ac:dyDescent="0.35">
      <c r="A1336" s="267" t="s">
        <v>3736</v>
      </c>
      <c r="B1336" s="362">
        <f t="shared" ref="B1336:B1400" ca="1" si="156">IFERROR(INDEX(INDIRECT(LEFT($A1336,SEARCH("-",$A1336,1)-1)&amp;"_data"),MATCH(MID($A1336, SEARCH("-",$A1336) + 1, SEARCH("-",$A1336,SEARCH("-",$A1336)+1) - SEARCH("-",$A1336) - 1),INDIRECT(LEFT($A1336,SEARCH("-",$A1336,1)-1)&amp;"_rows"),0),MATCH(RIGHT($A1336,LEN($A1336) - SEARCH("-", $A1336, SEARCH("-", $A1336) + 1)),INDIRECT(LEFT($A1336,SEARCH("-",$A1336,1)-1)&amp;"_Header"),0)),0)</f>
        <v>0</v>
      </c>
      <c r="C1336" s="317"/>
      <c r="D1336" s="317"/>
      <c r="E1336" s="317"/>
      <c r="F1336" s="262" t="str">
        <f t="shared" ref="F1336:F1400" si="157">LEFT(A1336,SEARCH("-",A1336)-1)</f>
        <v>EandR1</v>
      </c>
      <c r="G1336" s="262" t="str">
        <f t="shared" ref="G1336:G1400" si="158">LEFT(J1336,SEARCH("-",J1336)-1)</f>
        <v>transahttll</v>
      </c>
      <c r="H1336" s="262" t="str">
        <f t="shared" ref="H1336:H1400" si="159">SUBSTITUTE(J1336,K1336,"")</f>
        <v>recinv</v>
      </c>
      <c r="I1336" s="262" t="str">
        <f t="shared" ref="I1336:I1400" si="160">LEFT(A1336,SEARCH("-",A1336))</f>
        <v>EandR1-</v>
      </c>
      <c r="J1336" s="262" t="str">
        <f t="shared" ref="J1336:J1400" si="161">SUBSTITUTE(A1336,I1336,"")</f>
        <v>transahttll-recinv</v>
      </c>
      <c r="K1336" s="262" t="str">
        <f t="shared" ref="K1336:K1400" si="162">LEFT(J1336,SEARCH("-",J1336))</f>
        <v>transahttll-</v>
      </c>
    </row>
    <row r="1337" spans="1:11" x14ac:dyDescent="0.35">
      <c r="A1337" s="267" t="s">
        <v>3737</v>
      </c>
      <c r="B1337" s="362">
        <f t="shared" ca="1" si="156"/>
        <v>0</v>
      </c>
      <c r="C1337" s="317"/>
      <c r="D1337" s="317"/>
      <c r="E1337" s="317"/>
      <c r="F1337" s="262" t="str">
        <f t="shared" si="157"/>
        <v>EandR1</v>
      </c>
      <c r="G1337" s="262" t="str">
        <f t="shared" si="158"/>
        <v>transtot</v>
      </c>
      <c r="H1337" s="262" t="str">
        <f t="shared" si="159"/>
        <v>recinv</v>
      </c>
      <c r="I1337" s="262" t="str">
        <f t="shared" si="160"/>
        <v>EandR1-</v>
      </c>
      <c r="J1337" s="262" t="str">
        <f t="shared" si="161"/>
        <v>transtot-recinv</v>
      </c>
      <c r="K1337" s="262" t="str">
        <f t="shared" si="162"/>
        <v>transtot-</v>
      </c>
    </row>
    <row r="1338" spans="1:11" x14ac:dyDescent="0.35">
      <c r="A1338" s="267" t="s">
        <v>3738</v>
      </c>
      <c r="B1338" s="362">
        <f t="shared" ca="1" si="156"/>
        <v>0</v>
      </c>
      <c r="C1338" s="317"/>
      <c r="D1338" s="317"/>
      <c r="E1338" s="317"/>
      <c r="F1338" s="262" t="str">
        <f t="shared" si="157"/>
        <v>EandR1</v>
      </c>
      <c r="G1338" s="262" t="str">
        <f t="shared" si="158"/>
        <v>sctot</v>
      </c>
      <c r="H1338" s="262" t="str">
        <f t="shared" si="159"/>
        <v>recinv</v>
      </c>
      <c r="I1338" s="262" t="str">
        <f t="shared" si="160"/>
        <v>EandR1-</v>
      </c>
      <c r="J1338" s="262" t="str">
        <f t="shared" si="161"/>
        <v>sctot-recinv</v>
      </c>
      <c r="K1338" s="262" t="str">
        <f t="shared" si="162"/>
        <v>sctot-</v>
      </c>
    </row>
    <row r="1339" spans="1:11" x14ac:dyDescent="0.35">
      <c r="A1339" s="267" t="s">
        <v>3739</v>
      </c>
      <c r="B1339" s="362">
        <f t="shared" ca="1" si="156"/>
        <v>0</v>
      </c>
      <c r="C1339" s="317"/>
      <c r="D1339" s="317"/>
      <c r="E1339" s="317"/>
      <c r="F1339" s="262" t="str">
        <f t="shared" si="157"/>
        <v>EandR1</v>
      </c>
      <c r="G1339" s="262" t="str">
        <f t="shared" si="158"/>
        <v>phtot</v>
      </c>
      <c r="H1339" s="262" t="str">
        <f t="shared" si="159"/>
        <v>recinv</v>
      </c>
      <c r="I1339" s="262" t="str">
        <f t="shared" si="160"/>
        <v>EandR1-</v>
      </c>
      <c r="J1339" s="262" t="str">
        <f t="shared" si="161"/>
        <v>phtot-recinv</v>
      </c>
      <c r="K1339" s="262" t="str">
        <f t="shared" si="162"/>
        <v>phtot-</v>
      </c>
    </row>
    <row r="1340" spans="1:11" x14ac:dyDescent="0.35">
      <c r="A1340" s="267" t="s">
        <v>3740</v>
      </c>
      <c r="B1340" s="362">
        <f t="shared" ca="1" si="156"/>
        <v>0</v>
      </c>
      <c r="C1340" s="317"/>
      <c r="D1340" s="317"/>
      <c r="E1340" s="317"/>
      <c r="F1340" s="262" t="str">
        <f t="shared" si="157"/>
        <v>EandR1</v>
      </c>
      <c r="G1340" s="262" t="str">
        <f t="shared" si="158"/>
        <v>houshratot</v>
      </c>
      <c r="H1340" s="262" t="str">
        <f t="shared" si="159"/>
        <v>recinv</v>
      </c>
      <c r="I1340" s="262" t="str">
        <f t="shared" si="160"/>
        <v>EandR1-</v>
      </c>
      <c r="J1340" s="262" t="str">
        <f t="shared" si="161"/>
        <v>houshratot-recinv</v>
      </c>
      <c r="K1340" s="262" t="str">
        <f t="shared" si="162"/>
        <v>houshratot-</v>
      </c>
    </row>
    <row r="1341" spans="1:11" x14ac:dyDescent="0.35">
      <c r="A1341" s="267" t="s">
        <v>3741</v>
      </c>
      <c r="B1341" s="362">
        <f t="shared" ca="1" si="156"/>
        <v>0</v>
      </c>
      <c r="C1341" s="317"/>
      <c r="D1341" s="317"/>
      <c r="E1341" s="317"/>
      <c r="F1341" s="262" t="str">
        <f t="shared" si="157"/>
        <v>EandR1</v>
      </c>
      <c r="G1341" s="262" t="str">
        <f t="shared" si="158"/>
        <v>housgfcftot</v>
      </c>
      <c r="H1341" s="262" t="str">
        <f t="shared" si="159"/>
        <v>recinv</v>
      </c>
      <c r="I1341" s="262" t="str">
        <f t="shared" si="160"/>
        <v>EandR1-</v>
      </c>
      <c r="J1341" s="262" t="str">
        <f t="shared" si="161"/>
        <v>housgfcftot-recinv</v>
      </c>
      <c r="K1341" s="262" t="str">
        <f t="shared" si="162"/>
        <v>housgfcftot-</v>
      </c>
    </row>
    <row r="1342" spans="1:11" x14ac:dyDescent="0.35">
      <c r="A1342" s="267" t="s">
        <v>3742</v>
      </c>
      <c r="B1342" s="362">
        <f t="shared" ca="1" si="156"/>
        <v>0</v>
      </c>
      <c r="C1342" s="317"/>
      <c r="D1342" s="317"/>
      <c r="E1342" s="317"/>
      <c r="F1342" s="262" t="str">
        <f t="shared" si="157"/>
        <v>EandR1</v>
      </c>
      <c r="G1342" s="262" t="str">
        <f t="shared" si="158"/>
        <v>houstot</v>
      </c>
      <c r="H1342" s="262" t="str">
        <f t="shared" si="159"/>
        <v>recinv</v>
      </c>
      <c r="I1342" s="262" t="str">
        <f t="shared" si="160"/>
        <v>EandR1-</v>
      </c>
      <c r="J1342" s="262" t="str">
        <f t="shared" si="161"/>
        <v>houstot-recinv</v>
      </c>
      <c r="K1342" s="262" t="str">
        <f t="shared" si="162"/>
        <v>houstot-</v>
      </c>
    </row>
    <row r="1343" spans="1:11" x14ac:dyDescent="0.35">
      <c r="A1343" s="267" t="s">
        <v>3743</v>
      </c>
      <c r="B1343" s="362">
        <f t="shared" ca="1" si="156"/>
        <v>0</v>
      </c>
      <c r="C1343" s="317"/>
      <c r="D1343" s="317"/>
      <c r="E1343" s="317"/>
      <c r="F1343" s="262" t="str">
        <f t="shared" si="157"/>
        <v>EandR1</v>
      </c>
      <c r="G1343" s="262" t="str">
        <f t="shared" si="158"/>
        <v>culhrt</v>
      </c>
      <c r="H1343" s="262" t="str">
        <f t="shared" si="159"/>
        <v>recinv</v>
      </c>
      <c r="I1343" s="262" t="str">
        <f t="shared" si="160"/>
        <v>EandR1-</v>
      </c>
      <c r="J1343" s="262" t="str">
        <f t="shared" si="161"/>
        <v>culhrt-recinv</v>
      </c>
      <c r="K1343" s="262" t="str">
        <f t="shared" si="162"/>
        <v>culhrt-</v>
      </c>
    </row>
    <row r="1344" spans="1:11" x14ac:dyDescent="0.35">
      <c r="A1344" s="267" t="s">
        <v>3744</v>
      </c>
      <c r="B1344" s="362">
        <f t="shared" ca="1" si="156"/>
        <v>0</v>
      </c>
      <c r="C1344" s="317"/>
      <c r="D1344" s="317"/>
      <c r="E1344" s="317"/>
      <c r="F1344" s="262" t="str">
        <f t="shared" si="157"/>
        <v>EandR1</v>
      </c>
      <c r="G1344" s="262" t="str">
        <f t="shared" si="158"/>
        <v>culspr</v>
      </c>
      <c r="H1344" s="262" t="str">
        <f t="shared" si="159"/>
        <v>recinv</v>
      </c>
      <c r="I1344" s="262" t="str">
        <f t="shared" si="160"/>
        <v>EandR1-</v>
      </c>
      <c r="J1344" s="262" t="str">
        <f t="shared" si="161"/>
        <v>culspr-recinv</v>
      </c>
      <c r="K1344" s="262" t="str">
        <f t="shared" si="162"/>
        <v>culspr-</v>
      </c>
    </row>
    <row r="1345" spans="1:11" x14ac:dyDescent="0.35">
      <c r="A1345" s="267" t="s">
        <v>3745</v>
      </c>
      <c r="B1345" s="362">
        <f t="shared" ca="1" si="156"/>
        <v>0</v>
      </c>
      <c r="C1345" s="317"/>
      <c r="D1345" s="317"/>
      <c r="E1345" s="317"/>
      <c r="F1345" s="262" t="str">
        <f t="shared" si="157"/>
        <v>EandR1</v>
      </c>
      <c r="G1345" s="262" t="str">
        <f t="shared" si="158"/>
        <v>culopn</v>
      </c>
      <c r="H1345" s="262" t="str">
        <f t="shared" si="159"/>
        <v>recinv</v>
      </c>
      <c r="I1345" s="262" t="str">
        <f t="shared" si="160"/>
        <v>EandR1-</v>
      </c>
      <c r="J1345" s="262" t="str">
        <f t="shared" si="161"/>
        <v>culopn-recinv</v>
      </c>
      <c r="K1345" s="262" t="str">
        <f t="shared" si="162"/>
        <v>culopn-</v>
      </c>
    </row>
    <row r="1346" spans="1:11" x14ac:dyDescent="0.35">
      <c r="A1346" s="267" t="s">
        <v>3746</v>
      </c>
      <c r="B1346" s="362">
        <f t="shared" ca="1" si="156"/>
        <v>0</v>
      </c>
      <c r="C1346" s="317"/>
      <c r="D1346" s="317"/>
      <c r="E1346" s="317"/>
      <c r="F1346" s="262" t="str">
        <f t="shared" si="157"/>
        <v>EandR1</v>
      </c>
      <c r="G1346" s="262" t="str">
        <f t="shared" si="158"/>
        <v>cultrs</v>
      </c>
      <c r="H1346" s="262" t="str">
        <f t="shared" si="159"/>
        <v>recinv</v>
      </c>
      <c r="I1346" s="262" t="str">
        <f t="shared" si="160"/>
        <v>EandR1-</v>
      </c>
      <c r="J1346" s="262" t="str">
        <f t="shared" si="161"/>
        <v>cultrs-recinv</v>
      </c>
      <c r="K1346" s="262" t="str">
        <f t="shared" si="162"/>
        <v>cultrs-</v>
      </c>
    </row>
    <row r="1347" spans="1:11" x14ac:dyDescent="0.35">
      <c r="A1347" s="267" t="s">
        <v>3747</v>
      </c>
      <c r="B1347" s="362">
        <f t="shared" ca="1" si="156"/>
        <v>0</v>
      </c>
      <c r="C1347" s="317"/>
      <c r="D1347" s="317"/>
      <c r="E1347" s="317"/>
      <c r="F1347" s="262" t="str">
        <f t="shared" si="157"/>
        <v>EandR1</v>
      </c>
      <c r="G1347" s="262" t="str">
        <f t="shared" si="158"/>
        <v>cullib</v>
      </c>
      <c r="H1347" s="262" t="str">
        <f t="shared" si="159"/>
        <v>recinv</v>
      </c>
      <c r="I1347" s="262" t="str">
        <f t="shared" si="160"/>
        <v>EandR1-</v>
      </c>
      <c r="J1347" s="262" t="str">
        <f t="shared" si="161"/>
        <v>cullib-recinv</v>
      </c>
      <c r="K1347" s="262" t="str">
        <f t="shared" si="162"/>
        <v>cullib-</v>
      </c>
    </row>
    <row r="1348" spans="1:11" x14ac:dyDescent="0.35">
      <c r="A1348" s="267" t="s">
        <v>3748</v>
      </c>
      <c r="B1348" s="362">
        <f t="shared" ca="1" si="156"/>
        <v>0</v>
      </c>
      <c r="C1348" s="317"/>
      <c r="D1348" s="317"/>
      <c r="E1348" s="317"/>
      <c r="F1348" s="262" t="str">
        <f t="shared" si="157"/>
        <v>EandR1</v>
      </c>
      <c r="G1348" s="262" t="str">
        <f t="shared" si="158"/>
        <v>cultot</v>
      </c>
      <c r="H1348" s="262" t="str">
        <f t="shared" si="159"/>
        <v>recinv</v>
      </c>
      <c r="I1348" s="262" t="str">
        <f t="shared" si="160"/>
        <v>EandR1-</v>
      </c>
      <c r="J1348" s="262" t="str">
        <f t="shared" si="161"/>
        <v>cultot-recinv</v>
      </c>
      <c r="K1348" s="262" t="str">
        <f t="shared" si="162"/>
        <v>cultot-</v>
      </c>
    </row>
    <row r="1349" spans="1:11" x14ac:dyDescent="0.35">
      <c r="A1349" s="267" t="s">
        <v>3749</v>
      </c>
      <c r="B1349" s="362">
        <f t="shared" ca="1" si="156"/>
        <v>0</v>
      </c>
      <c r="C1349" s="317"/>
      <c r="D1349" s="317"/>
      <c r="E1349" s="317"/>
      <c r="F1349" s="262" t="str">
        <f t="shared" si="157"/>
        <v>EandR1</v>
      </c>
      <c r="G1349" s="262" t="str">
        <f t="shared" si="158"/>
        <v>envcmt</v>
      </c>
      <c r="H1349" s="262" t="str">
        <f t="shared" si="159"/>
        <v>recinv</v>
      </c>
      <c r="I1349" s="262" t="str">
        <f t="shared" si="160"/>
        <v>EandR1-</v>
      </c>
      <c r="J1349" s="262" t="str">
        <f t="shared" si="161"/>
        <v>envcmt-recinv</v>
      </c>
      <c r="K1349" s="262" t="str">
        <f t="shared" si="162"/>
        <v>envcmt-</v>
      </c>
    </row>
    <row r="1350" spans="1:11" x14ac:dyDescent="0.35">
      <c r="A1350" s="267" t="s">
        <v>3750</v>
      </c>
      <c r="B1350" s="362">
        <f t="shared" ca="1" si="156"/>
        <v>0</v>
      </c>
      <c r="C1350" s="317"/>
      <c r="D1350" s="317"/>
      <c r="E1350" s="317"/>
      <c r="F1350" s="262" t="str">
        <f t="shared" si="157"/>
        <v>EandR1</v>
      </c>
      <c r="G1350" s="262" t="str">
        <f t="shared" si="158"/>
        <v>envcst</v>
      </c>
      <c r="H1350" s="262" t="str">
        <f t="shared" si="159"/>
        <v>recinv</v>
      </c>
      <c r="I1350" s="262" t="str">
        <f t="shared" si="160"/>
        <v>EandR1-</v>
      </c>
      <c r="J1350" s="262" t="str">
        <f t="shared" si="161"/>
        <v>envcst-recinv</v>
      </c>
      <c r="K1350" s="262" t="str">
        <f t="shared" si="162"/>
        <v>envcst-</v>
      </c>
    </row>
    <row r="1351" spans="1:11" x14ac:dyDescent="0.35">
      <c r="A1351" s="267" t="s">
        <v>3751</v>
      </c>
      <c r="B1351" s="362">
        <f t="shared" ca="1" si="156"/>
        <v>0</v>
      </c>
      <c r="C1351" s="317"/>
      <c r="D1351" s="317"/>
      <c r="E1351" s="317"/>
      <c r="F1351" s="262" t="str">
        <f t="shared" si="157"/>
        <v>EandR1</v>
      </c>
      <c r="G1351" s="262" t="str">
        <f t="shared" si="158"/>
        <v>envcmm</v>
      </c>
      <c r="H1351" s="262" t="str">
        <f t="shared" si="159"/>
        <v>recinv</v>
      </c>
      <c r="I1351" s="262" t="str">
        <f t="shared" si="160"/>
        <v>EandR1-</v>
      </c>
      <c r="J1351" s="262" t="str">
        <f t="shared" si="161"/>
        <v>envcmm-recinv</v>
      </c>
      <c r="K1351" s="262" t="str">
        <f t="shared" si="162"/>
        <v>envcmm-</v>
      </c>
    </row>
    <row r="1352" spans="1:11" x14ac:dyDescent="0.35">
      <c r="A1352" s="267" t="s">
        <v>3752</v>
      </c>
      <c r="B1352" s="362">
        <f t="shared" ca="1" si="156"/>
        <v>0</v>
      </c>
      <c r="C1352" s="317"/>
      <c r="D1352" s="317"/>
      <c r="E1352" s="317"/>
      <c r="F1352" s="262" t="str">
        <f t="shared" si="157"/>
        <v>EandR1</v>
      </c>
      <c r="G1352" s="262" t="str">
        <f t="shared" si="158"/>
        <v>envflddrn</v>
      </c>
      <c r="H1352" s="262" t="str">
        <f t="shared" si="159"/>
        <v>recinv</v>
      </c>
      <c r="I1352" s="262" t="str">
        <f t="shared" si="160"/>
        <v>EandR1-</v>
      </c>
      <c r="J1352" s="262" t="str">
        <f t="shared" si="161"/>
        <v>envflddrn-recinv</v>
      </c>
      <c r="K1352" s="262" t="str">
        <f t="shared" si="162"/>
        <v>envflddrn-</v>
      </c>
    </row>
    <row r="1353" spans="1:11" x14ac:dyDescent="0.35">
      <c r="A1353" s="267" t="s">
        <v>3753</v>
      </c>
      <c r="B1353" s="362">
        <f t="shared" ca="1" si="156"/>
        <v>0</v>
      </c>
      <c r="C1353" s="317"/>
      <c r="D1353" s="317"/>
      <c r="E1353" s="317"/>
      <c r="F1353" s="262" t="str">
        <f t="shared" si="157"/>
        <v>EandR1</v>
      </c>
      <c r="G1353" s="262" t="str">
        <f t="shared" si="158"/>
        <v>envagr</v>
      </c>
      <c r="H1353" s="262" t="str">
        <f t="shared" si="159"/>
        <v>recinv</v>
      </c>
      <c r="I1353" s="262" t="str">
        <f t="shared" si="160"/>
        <v>EandR1-</v>
      </c>
      <c r="J1353" s="262" t="str">
        <f t="shared" si="161"/>
        <v>envagr-recinv</v>
      </c>
      <c r="K1353" s="262" t="str">
        <f t="shared" si="162"/>
        <v>envagr-</v>
      </c>
    </row>
    <row r="1354" spans="1:11" x14ac:dyDescent="0.35">
      <c r="A1354" s="267" t="s">
        <v>3754</v>
      </c>
      <c r="B1354" s="362">
        <f t="shared" ca="1" si="156"/>
        <v>0</v>
      </c>
      <c r="C1354" s="317"/>
      <c r="D1354" s="317"/>
      <c r="E1354" s="317"/>
      <c r="F1354" s="262" t="str">
        <f t="shared" si="157"/>
        <v>EandR1</v>
      </c>
      <c r="G1354" s="262" t="str">
        <f t="shared" si="158"/>
        <v>envrglenv</v>
      </c>
      <c r="H1354" s="262" t="str">
        <f t="shared" si="159"/>
        <v>recinv</v>
      </c>
      <c r="I1354" s="262" t="str">
        <f t="shared" si="160"/>
        <v>EandR1-</v>
      </c>
      <c r="J1354" s="262" t="str">
        <f t="shared" si="161"/>
        <v>envrglenv-recinv</v>
      </c>
      <c r="K1354" s="262" t="str">
        <f t="shared" si="162"/>
        <v>envrglenv-</v>
      </c>
    </row>
    <row r="1355" spans="1:11" x14ac:dyDescent="0.35">
      <c r="A1355" s="267" t="s">
        <v>3755</v>
      </c>
      <c r="B1355" s="362">
        <f t="shared" ca="1" si="156"/>
        <v>0</v>
      </c>
      <c r="C1355" s="317"/>
      <c r="D1355" s="317"/>
      <c r="E1355" s="317"/>
      <c r="F1355" s="262" t="str">
        <f t="shared" si="157"/>
        <v>EandR1</v>
      </c>
      <c r="G1355" s="262" t="str">
        <f t="shared" si="158"/>
        <v>envrgltrd</v>
      </c>
      <c r="H1355" s="262" t="str">
        <f t="shared" si="159"/>
        <v>recinv</v>
      </c>
      <c r="I1355" s="262" t="str">
        <f t="shared" si="160"/>
        <v>EandR1-</v>
      </c>
      <c r="J1355" s="262" t="str">
        <f t="shared" si="161"/>
        <v>envrgltrd-recinv</v>
      </c>
      <c r="K1355" s="262" t="str">
        <f t="shared" si="162"/>
        <v>envrgltrd-</v>
      </c>
    </row>
    <row r="1356" spans="1:11" x14ac:dyDescent="0.35">
      <c r="A1356" s="267" t="s">
        <v>3756</v>
      </c>
      <c r="B1356" s="362">
        <f t="shared" ca="1" si="156"/>
        <v>0</v>
      </c>
      <c r="C1356" s="317"/>
      <c r="D1356" s="317"/>
      <c r="E1356" s="317"/>
      <c r="F1356" s="262" t="str">
        <f t="shared" si="157"/>
        <v>EandR1</v>
      </c>
      <c r="G1356" s="262" t="str">
        <f t="shared" si="158"/>
        <v>envstr</v>
      </c>
      <c r="H1356" s="262" t="str">
        <f t="shared" si="159"/>
        <v>recinv</v>
      </c>
      <c r="I1356" s="262" t="str">
        <f t="shared" si="160"/>
        <v>EandR1-</v>
      </c>
      <c r="J1356" s="262" t="str">
        <f t="shared" si="161"/>
        <v>envstr-recinv</v>
      </c>
      <c r="K1356" s="262" t="str">
        <f t="shared" si="162"/>
        <v>envstr-</v>
      </c>
    </row>
    <row r="1357" spans="1:11" x14ac:dyDescent="0.35">
      <c r="A1357" s="267" t="s">
        <v>3757</v>
      </c>
      <c r="B1357" s="362">
        <f t="shared" ca="1" si="156"/>
        <v>0</v>
      </c>
      <c r="C1357" s="317"/>
      <c r="D1357" s="317"/>
      <c r="E1357" s="317"/>
      <c r="F1357" s="262" t="str">
        <f t="shared" si="157"/>
        <v>EandR1</v>
      </c>
      <c r="G1357" s="262" t="str">
        <f t="shared" si="158"/>
        <v>envcll</v>
      </c>
      <c r="H1357" s="262" t="str">
        <f t="shared" si="159"/>
        <v>recinv</v>
      </c>
      <c r="I1357" s="262" t="str">
        <f t="shared" si="160"/>
        <v>EandR1-</v>
      </c>
      <c r="J1357" s="262" t="str">
        <f t="shared" si="161"/>
        <v>envcll-recinv</v>
      </c>
      <c r="K1357" s="262" t="str">
        <f t="shared" si="162"/>
        <v>envcll-</v>
      </c>
    </row>
    <row r="1358" spans="1:11" x14ac:dyDescent="0.35">
      <c r="A1358" s="267" t="s">
        <v>3758</v>
      </c>
      <c r="B1358" s="362">
        <f t="shared" ca="1" si="156"/>
        <v>0</v>
      </c>
      <c r="C1358" s="317"/>
      <c r="D1358" s="317"/>
      <c r="E1358" s="317"/>
      <c r="F1358" s="262" t="str">
        <f t="shared" si="157"/>
        <v>EandR1</v>
      </c>
      <c r="G1358" s="262" t="str">
        <f t="shared" si="158"/>
        <v>envdsp</v>
      </c>
      <c r="H1358" s="262" t="str">
        <f t="shared" si="159"/>
        <v>recinv</v>
      </c>
      <c r="I1358" s="262" t="str">
        <f t="shared" si="160"/>
        <v>EandR1-</v>
      </c>
      <c r="J1358" s="262" t="str">
        <f t="shared" si="161"/>
        <v>envdsp-recinv</v>
      </c>
      <c r="K1358" s="262" t="str">
        <f t="shared" si="162"/>
        <v>envdsp-</v>
      </c>
    </row>
    <row r="1359" spans="1:11" x14ac:dyDescent="0.35">
      <c r="A1359" s="267" t="s">
        <v>3759</v>
      </c>
      <c r="B1359" s="362">
        <f t="shared" ca="1" si="156"/>
        <v>0</v>
      </c>
      <c r="C1359" s="317"/>
      <c r="D1359" s="317"/>
      <c r="E1359" s="317"/>
      <c r="F1359" s="262" t="str">
        <f t="shared" si="157"/>
        <v>EandR1</v>
      </c>
      <c r="G1359" s="262" t="str">
        <f t="shared" si="158"/>
        <v>envtrd</v>
      </c>
      <c r="H1359" s="262" t="str">
        <f t="shared" si="159"/>
        <v>recinv</v>
      </c>
      <c r="I1359" s="262" t="str">
        <f t="shared" si="160"/>
        <v>EandR1-</v>
      </c>
      <c r="J1359" s="262" t="str">
        <f t="shared" si="161"/>
        <v>envtrd-recinv</v>
      </c>
      <c r="K1359" s="262" t="str">
        <f t="shared" si="162"/>
        <v>envtrd-</v>
      </c>
    </row>
    <row r="1360" spans="1:11" x14ac:dyDescent="0.35">
      <c r="A1360" s="267" t="s">
        <v>3760</v>
      </c>
      <c r="B1360" s="362">
        <f t="shared" ca="1" si="156"/>
        <v>0</v>
      </c>
      <c r="C1360" s="317"/>
      <c r="D1360" s="317"/>
      <c r="E1360" s="317"/>
      <c r="F1360" s="262" t="str">
        <f t="shared" si="157"/>
        <v>EandR1</v>
      </c>
      <c r="G1360" s="262" t="str">
        <f t="shared" si="158"/>
        <v>envrcy</v>
      </c>
      <c r="H1360" s="262" t="str">
        <f t="shared" si="159"/>
        <v>recinv</v>
      </c>
      <c r="I1360" s="262" t="str">
        <f t="shared" si="160"/>
        <v>EandR1-</v>
      </c>
      <c r="J1360" s="262" t="str">
        <f t="shared" si="161"/>
        <v>envrcy-recinv</v>
      </c>
      <c r="K1360" s="262" t="str">
        <f t="shared" si="162"/>
        <v>envrcy-</v>
      </c>
    </row>
    <row r="1361" spans="1:11" x14ac:dyDescent="0.35">
      <c r="A1361" s="267" t="s">
        <v>3761</v>
      </c>
      <c r="B1361" s="362">
        <f t="shared" ca="1" si="156"/>
        <v>0</v>
      </c>
      <c r="C1361" s="317"/>
      <c r="D1361" s="317"/>
      <c r="E1361" s="317"/>
      <c r="F1361" s="262" t="str">
        <f t="shared" si="157"/>
        <v>EandR1</v>
      </c>
      <c r="G1361" s="262" t="str">
        <f t="shared" si="158"/>
        <v>envmin</v>
      </c>
      <c r="H1361" s="262" t="str">
        <f t="shared" si="159"/>
        <v>recinv</v>
      </c>
      <c r="I1361" s="262" t="str">
        <f t="shared" si="160"/>
        <v>EandR1-</v>
      </c>
      <c r="J1361" s="262" t="str">
        <f t="shared" si="161"/>
        <v>envmin-recinv</v>
      </c>
      <c r="K1361" s="262" t="str">
        <f t="shared" si="162"/>
        <v>envmin-</v>
      </c>
    </row>
    <row r="1362" spans="1:11" x14ac:dyDescent="0.35">
      <c r="A1362" s="267" t="s">
        <v>3762</v>
      </c>
      <c r="B1362" s="362">
        <f t="shared" ca="1" si="156"/>
        <v>0</v>
      </c>
      <c r="C1362" s="317"/>
      <c r="D1362" s="317"/>
      <c r="E1362" s="317"/>
      <c r="F1362" s="262" t="str">
        <f t="shared" si="157"/>
        <v>EandR1</v>
      </c>
      <c r="G1362" s="262" t="str">
        <f t="shared" si="158"/>
        <v>envclm</v>
      </c>
      <c r="H1362" s="262" t="str">
        <f t="shared" si="159"/>
        <v>recinv</v>
      </c>
      <c r="I1362" s="262" t="str">
        <f t="shared" si="160"/>
        <v>EandR1-</v>
      </c>
      <c r="J1362" s="262" t="str">
        <f t="shared" si="161"/>
        <v>envclm-recinv</v>
      </c>
      <c r="K1362" s="262" t="str">
        <f t="shared" si="162"/>
        <v>envclm-</v>
      </c>
    </row>
    <row r="1363" spans="1:11" x14ac:dyDescent="0.35">
      <c r="A1363" s="267" t="s">
        <v>3763</v>
      </c>
      <c r="B1363" s="362">
        <f t="shared" ca="1" si="156"/>
        <v>0</v>
      </c>
      <c r="C1363" s="317"/>
      <c r="D1363" s="317"/>
      <c r="E1363" s="317"/>
      <c r="F1363" s="262" t="str">
        <f t="shared" si="157"/>
        <v>EandR1</v>
      </c>
      <c r="G1363" s="262" t="str">
        <f t="shared" si="158"/>
        <v>envtot</v>
      </c>
      <c r="H1363" s="262" t="str">
        <f t="shared" si="159"/>
        <v>recinv</v>
      </c>
      <c r="I1363" s="262" t="str">
        <f t="shared" si="160"/>
        <v>EandR1-</v>
      </c>
      <c r="J1363" s="262" t="str">
        <f t="shared" si="161"/>
        <v>envtot-recinv</v>
      </c>
      <c r="K1363" s="262" t="str">
        <f t="shared" si="162"/>
        <v>envtot-</v>
      </c>
    </row>
    <row r="1364" spans="1:11" x14ac:dyDescent="0.35">
      <c r="A1364" s="267" t="s">
        <v>3764</v>
      </c>
      <c r="B1364" s="362">
        <f t="shared" ca="1" si="156"/>
        <v>0</v>
      </c>
      <c r="C1364" s="317"/>
      <c r="D1364" s="317"/>
      <c r="E1364" s="317"/>
      <c r="F1364" s="262" t="str">
        <f t="shared" si="157"/>
        <v>EandR1</v>
      </c>
      <c r="G1364" s="262" t="str">
        <f t="shared" si="158"/>
        <v>plantot</v>
      </c>
      <c r="H1364" s="262" t="str">
        <f t="shared" si="159"/>
        <v>recinv</v>
      </c>
      <c r="I1364" s="262" t="str">
        <f t="shared" si="160"/>
        <v>EandR1-</v>
      </c>
      <c r="J1364" s="262" t="str">
        <f t="shared" si="161"/>
        <v>plantot-recinv</v>
      </c>
      <c r="K1364" s="262" t="str">
        <f t="shared" si="162"/>
        <v>plantot-</v>
      </c>
    </row>
    <row r="1365" spans="1:11" x14ac:dyDescent="0.35">
      <c r="A1365" s="267" t="s">
        <v>3765</v>
      </c>
      <c r="B1365" s="362">
        <f t="shared" ca="1" si="156"/>
        <v>0</v>
      </c>
      <c r="C1365" s="317"/>
      <c r="D1365" s="317"/>
      <c r="E1365" s="317"/>
      <c r="F1365" s="262" t="str">
        <f t="shared" si="157"/>
        <v>EandR1</v>
      </c>
      <c r="G1365" s="262" t="str">
        <f t="shared" si="158"/>
        <v>digtot</v>
      </c>
      <c r="H1365" s="262" t="str">
        <f t="shared" si="159"/>
        <v>recinv</v>
      </c>
      <c r="I1365" s="262" t="str">
        <f t="shared" si="160"/>
        <v>EandR1-</v>
      </c>
      <c r="J1365" s="262" t="str">
        <f t="shared" si="161"/>
        <v>digtot-recinv</v>
      </c>
      <c r="K1365" s="262" t="str">
        <f t="shared" si="162"/>
        <v>digtot-</v>
      </c>
    </row>
    <row r="1366" spans="1:11" x14ac:dyDescent="0.35">
      <c r="A1366" s="267" t="s">
        <v>3766</v>
      </c>
      <c r="B1366" s="362">
        <f t="shared" ca="1" si="156"/>
        <v>0</v>
      </c>
      <c r="C1366" s="317"/>
      <c r="D1366" s="317"/>
      <c r="E1366" s="317"/>
      <c r="F1366" s="262" t="str">
        <f t="shared" si="157"/>
        <v>EandR1</v>
      </c>
      <c r="G1366" s="262" t="str">
        <f t="shared" si="158"/>
        <v>poltot</v>
      </c>
      <c r="H1366" s="262" t="str">
        <f t="shared" si="159"/>
        <v>recinv</v>
      </c>
      <c r="I1366" s="262" t="str">
        <f t="shared" si="160"/>
        <v>EandR1-</v>
      </c>
      <c r="J1366" s="262" t="str">
        <f t="shared" si="161"/>
        <v>poltot-recinv</v>
      </c>
      <c r="K1366" s="262" t="str">
        <f t="shared" si="162"/>
        <v>poltot-</v>
      </c>
    </row>
    <row r="1367" spans="1:11" x14ac:dyDescent="0.35">
      <c r="A1367" s="267" t="s">
        <v>3767</v>
      </c>
      <c r="B1367" s="362">
        <f t="shared" ca="1" si="156"/>
        <v>0</v>
      </c>
      <c r="C1367" s="317"/>
      <c r="D1367" s="317"/>
      <c r="E1367" s="317"/>
      <c r="F1367" s="262" t="str">
        <f t="shared" si="157"/>
        <v>EandR1</v>
      </c>
      <c r="G1367" s="262" t="str">
        <f t="shared" si="158"/>
        <v>frstot</v>
      </c>
      <c r="H1367" s="262" t="str">
        <f t="shared" si="159"/>
        <v>recinv</v>
      </c>
      <c r="I1367" s="262" t="str">
        <f t="shared" si="160"/>
        <v>EandR1-</v>
      </c>
      <c r="J1367" s="262" t="str">
        <f t="shared" si="161"/>
        <v>frstot-recinv</v>
      </c>
      <c r="K1367" s="262" t="str">
        <f t="shared" si="162"/>
        <v>frstot-</v>
      </c>
    </row>
    <row r="1368" spans="1:11" x14ac:dyDescent="0.35">
      <c r="A1368" s="267" t="s">
        <v>3768</v>
      </c>
      <c r="B1368" s="362">
        <f t="shared" ca="1" si="156"/>
        <v>0</v>
      </c>
      <c r="C1368" s="317"/>
      <c r="D1368" s="317"/>
      <c r="E1368" s="317"/>
      <c r="F1368" s="262" t="str">
        <f t="shared" si="157"/>
        <v>EandR1</v>
      </c>
      <c r="G1368" s="262" t="str">
        <f t="shared" si="158"/>
        <v>centot</v>
      </c>
      <c r="H1368" s="262" t="str">
        <f t="shared" si="159"/>
        <v>recinv</v>
      </c>
      <c r="I1368" s="262" t="str">
        <f t="shared" si="160"/>
        <v>EandR1-</v>
      </c>
      <c r="J1368" s="262" t="str">
        <f t="shared" si="161"/>
        <v>centot-recinv</v>
      </c>
      <c r="K1368" s="262" t="str">
        <f t="shared" si="162"/>
        <v>centot-</v>
      </c>
    </row>
    <row r="1369" spans="1:11" x14ac:dyDescent="0.35">
      <c r="A1369" s="267" t="s">
        <v>3769</v>
      </c>
      <c r="B1369" s="362">
        <f t="shared" ca="1" si="156"/>
        <v>0</v>
      </c>
      <c r="C1369" s="317"/>
      <c r="D1369" s="317"/>
      <c r="E1369" s="317"/>
      <c r="F1369" s="262" t="str">
        <f t="shared" si="157"/>
        <v>EandR1</v>
      </c>
      <c r="G1369" s="262" t="str">
        <f t="shared" si="158"/>
        <v>tradcomhous</v>
      </c>
      <c r="H1369" s="262" t="str">
        <f t="shared" si="159"/>
        <v>recinv</v>
      </c>
      <c r="I1369" s="262" t="str">
        <f t="shared" si="160"/>
        <v>EandR1-</v>
      </c>
      <c r="J1369" s="262" t="str">
        <f t="shared" si="161"/>
        <v>tradcomhous-recinv</v>
      </c>
      <c r="K1369" s="262" t="str">
        <f t="shared" si="162"/>
        <v>tradcomhous-</v>
      </c>
    </row>
    <row r="1370" spans="1:11" x14ac:dyDescent="0.35">
      <c r="A1370" s="267" t="s">
        <v>3770</v>
      </c>
      <c r="B1370" s="362">
        <f t="shared" ca="1" si="156"/>
        <v>0</v>
      </c>
      <c r="C1370" s="317"/>
      <c r="D1370" s="317"/>
      <c r="E1370" s="317"/>
      <c r="F1370" s="262" t="str">
        <f t="shared" si="157"/>
        <v>EandR1</v>
      </c>
      <c r="G1370" s="262" t="str">
        <f t="shared" si="158"/>
        <v>tradcomreal</v>
      </c>
      <c r="H1370" s="262" t="str">
        <f t="shared" si="159"/>
        <v>recinv</v>
      </c>
      <c r="I1370" s="262" t="str">
        <f t="shared" si="160"/>
        <v>EandR1-</v>
      </c>
      <c r="J1370" s="262" t="str">
        <f t="shared" si="161"/>
        <v>tradcomreal-recinv</v>
      </c>
      <c r="K1370" s="262" t="str">
        <f t="shared" si="162"/>
        <v>tradcomreal-</v>
      </c>
    </row>
    <row r="1371" spans="1:11" x14ac:dyDescent="0.35">
      <c r="A1371" s="267" t="s">
        <v>3771</v>
      </c>
      <c r="B1371" s="362">
        <f t="shared" ca="1" si="156"/>
        <v>0</v>
      </c>
      <c r="C1371" s="317"/>
      <c r="D1371" s="317"/>
      <c r="E1371" s="317"/>
      <c r="F1371" s="262" t="str">
        <f t="shared" si="157"/>
        <v>EandR1</v>
      </c>
      <c r="G1371" s="262" t="str">
        <f t="shared" si="158"/>
        <v>tradcomfin</v>
      </c>
      <c r="H1371" s="262" t="str">
        <f t="shared" si="159"/>
        <v>recinv</v>
      </c>
      <c r="I1371" s="262" t="str">
        <f t="shared" si="160"/>
        <v>EandR1-</v>
      </c>
      <c r="J1371" s="262" t="str">
        <f t="shared" si="161"/>
        <v>tradcomfin-recinv</v>
      </c>
      <c r="K1371" s="262" t="str">
        <f t="shared" si="162"/>
        <v>tradcomfin-</v>
      </c>
    </row>
    <row r="1372" spans="1:11" x14ac:dyDescent="0.35">
      <c r="A1372" s="267" t="s">
        <v>3772</v>
      </c>
      <c r="B1372" s="362">
        <f t="shared" ca="1" si="156"/>
        <v>0</v>
      </c>
      <c r="C1372" s="317"/>
      <c r="D1372" s="317"/>
      <c r="E1372" s="317"/>
      <c r="F1372" s="262" t="str">
        <f t="shared" si="157"/>
        <v>EandR1</v>
      </c>
      <c r="G1372" s="262" t="str">
        <f t="shared" si="158"/>
        <v>tradcomenr</v>
      </c>
      <c r="H1372" s="262" t="str">
        <f t="shared" si="159"/>
        <v>recinv</v>
      </c>
      <c r="I1372" s="262" t="str">
        <f t="shared" si="160"/>
        <v>EandR1-</v>
      </c>
      <c r="J1372" s="262" t="str">
        <f t="shared" si="161"/>
        <v>tradcomenr-recinv</v>
      </c>
      <c r="K1372" s="262" t="str">
        <f t="shared" si="162"/>
        <v>tradcomenr-</v>
      </c>
    </row>
    <row r="1373" spans="1:11" x14ac:dyDescent="0.35">
      <c r="A1373" s="267" t="s">
        <v>3773</v>
      </c>
      <c r="B1373" s="362">
        <f t="shared" ca="1" si="156"/>
        <v>0</v>
      </c>
      <c r="C1373" s="317"/>
      <c r="D1373" s="317"/>
      <c r="E1373" s="317"/>
      <c r="F1373" s="262" t="str">
        <f t="shared" si="157"/>
        <v>EandR1</v>
      </c>
      <c r="G1373" s="262" t="str">
        <f t="shared" si="158"/>
        <v>tradcomwtr</v>
      </c>
      <c r="H1373" s="262" t="str">
        <f t="shared" si="159"/>
        <v>recinv</v>
      </c>
      <c r="I1373" s="262" t="str">
        <f t="shared" si="160"/>
        <v>EandR1-</v>
      </c>
      <c r="J1373" s="262" t="str">
        <f t="shared" si="161"/>
        <v>tradcomwtr-recinv</v>
      </c>
      <c r="K1373" s="262" t="str">
        <f t="shared" si="162"/>
        <v>tradcomwtr-</v>
      </c>
    </row>
    <row r="1374" spans="1:11" x14ac:dyDescent="0.35">
      <c r="A1374" s="267" t="s">
        <v>3774</v>
      </c>
      <c r="B1374" s="362">
        <f t="shared" ca="1" si="156"/>
        <v>0</v>
      </c>
      <c r="C1374" s="317"/>
      <c r="D1374" s="317"/>
      <c r="E1374" s="317"/>
      <c r="F1374" s="262" t="str">
        <f t="shared" si="157"/>
        <v>EandR1</v>
      </c>
      <c r="G1374" s="262" t="str">
        <f t="shared" si="158"/>
        <v>tradcomhsp</v>
      </c>
      <c r="H1374" s="262" t="str">
        <f t="shared" si="159"/>
        <v>recinv</v>
      </c>
      <c r="I1374" s="262" t="str">
        <f t="shared" si="160"/>
        <v>EandR1-</v>
      </c>
      <c r="J1374" s="262" t="str">
        <f t="shared" si="161"/>
        <v>tradcomhsp-recinv</v>
      </c>
      <c r="K1374" s="262" t="str">
        <f t="shared" si="162"/>
        <v>tradcomhsp-</v>
      </c>
    </row>
    <row r="1375" spans="1:11" x14ac:dyDescent="0.35">
      <c r="A1375" s="267" t="s">
        <v>3775</v>
      </c>
      <c r="B1375" s="362">
        <f t="shared" ca="1" si="156"/>
        <v>0</v>
      </c>
      <c r="C1375" s="317"/>
      <c r="D1375" s="317"/>
      <c r="E1375" s="317"/>
      <c r="F1375" s="262" t="str">
        <f t="shared" si="157"/>
        <v>EandR1</v>
      </c>
      <c r="G1375" s="262" t="str">
        <f t="shared" si="158"/>
        <v>tradcomoth</v>
      </c>
      <c r="H1375" s="262" t="str">
        <f t="shared" si="159"/>
        <v>recinv</v>
      </c>
      <c r="I1375" s="262" t="str">
        <f t="shared" si="160"/>
        <v>EandR1-</v>
      </c>
      <c r="J1375" s="262" t="str">
        <f t="shared" si="161"/>
        <v>tradcomoth-recinv</v>
      </c>
      <c r="K1375" s="262" t="str">
        <f t="shared" si="162"/>
        <v>tradcomoth-</v>
      </c>
    </row>
    <row r="1376" spans="1:11" x14ac:dyDescent="0.35">
      <c r="A1376" s="267" t="s">
        <v>3776</v>
      </c>
      <c r="B1376" s="362">
        <f t="shared" ca="1" si="156"/>
        <v>0</v>
      </c>
      <c r="C1376" s="317"/>
      <c r="D1376" s="317"/>
      <c r="E1376" s="317"/>
      <c r="F1376" s="262" t="str">
        <f t="shared" si="157"/>
        <v>EandR1</v>
      </c>
      <c r="G1376" s="262" t="str">
        <f t="shared" si="158"/>
        <v>tradcomtot</v>
      </c>
      <c r="H1376" s="262" t="str">
        <f t="shared" si="159"/>
        <v>recinv</v>
      </c>
      <c r="I1376" s="262" t="str">
        <f t="shared" si="160"/>
        <v>EandR1-</v>
      </c>
      <c r="J1376" s="262" t="str">
        <f t="shared" si="161"/>
        <v>tradcomtot-recinv</v>
      </c>
      <c r="K1376" s="262" t="str">
        <f t="shared" si="162"/>
        <v>tradcomtot-</v>
      </c>
    </row>
    <row r="1377" spans="1:11" x14ac:dyDescent="0.35">
      <c r="A1377" s="267" t="s">
        <v>3777</v>
      </c>
      <c r="B1377" s="362">
        <f t="shared" ca="1" si="156"/>
        <v>0</v>
      </c>
      <c r="C1377" s="317"/>
      <c r="D1377" s="317"/>
      <c r="E1377" s="317"/>
      <c r="F1377" s="262" t="str">
        <f t="shared" si="157"/>
        <v>EandR1</v>
      </c>
      <c r="G1377" s="262" t="str">
        <f t="shared" si="158"/>
        <v>tradoth</v>
      </c>
      <c r="H1377" s="262" t="str">
        <f t="shared" si="159"/>
        <v>recinv</v>
      </c>
      <c r="I1377" s="262" t="str">
        <f t="shared" si="160"/>
        <v>EandR1-</v>
      </c>
      <c r="J1377" s="262" t="str">
        <f t="shared" si="161"/>
        <v>tradoth-recinv</v>
      </c>
      <c r="K1377" s="262" t="str">
        <f t="shared" si="162"/>
        <v>tradoth-</v>
      </c>
    </row>
    <row r="1378" spans="1:11" x14ac:dyDescent="0.35">
      <c r="A1378" s="267" t="s">
        <v>3778</v>
      </c>
      <c r="B1378" s="362">
        <f t="shared" ca="1" si="156"/>
        <v>0</v>
      </c>
      <c r="C1378" s="317"/>
      <c r="D1378" s="317"/>
      <c r="E1378" s="317"/>
      <c r="F1378" s="262" t="str">
        <f t="shared" si="157"/>
        <v>EandR1</v>
      </c>
      <c r="G1378" s="262" t="str">
        <f t="shared" si="158"/>
        <v>tradtot</v>
      </c>
      <c r="H1378" s="262" t="str">
        <f t="shared" si="159"/>
        <v>recinv</v>
      </c>
      <c r="I1378" s="262" t="str">
        <f t="shared" si="160"/>
        <v>EandR1-</v>
      </c>
      <c r="J1378" s="262" t="str">
        <f t="shared" si="161"/>
        <v>tradtot-recinv</v>
      </c>
      <c r="K1378" s="262" t="str">
        <f t="shared" si="162"/>
        <v>tradtot-</v>
      </c>
    </row>
    <row r="1379" spans="1:11" x14ac:dyDescent="0.35">
      <c r="A1379" s="267" t="s">
        <v>3779</v>
      </c>
      <c r="B1379" s="362">
        <f t="shared" ca="1" si="156"/>
        <v>0</v>
      </c>
      <c r="C1379" s="317"/>
      <c r="D1379" s="317"/>
      <c r="E1379" s="317"/>
      <c r="F1379" s="262" t="str">
        <f t="shared" si="157"/>
        <v>EandR1</v>
      </c>
      <c r="G1379" s="262" t="str">
        <f t="shared" si="158"/>
        <v>alltot</v>
      </c>
      <c r="H1379" s="262" t="str">
        <f t="shared" si="159"/>
        <v>recinv</v>
      </c>
      <c r="I1379" s="262" t="str">
        <f t="shared" si="160"/>
        <v>EandR1-</v>
      </c>
      <c r="J1379" s="262" t="str">
        <f t="shared" si="161"/>
        <v>alltot-recinv</v>
      </c>
      <c r="K1379" s="262" t="str">
        <f t="shared" si="162"/>
        <v>alltot-</v>
      </c>
    </row>
    <row r="1380" spans="1:11" x14ac:dyDescent="0.35">
      <c r="A1380" s="267" t="s">
        <v>3780</v>
      </c>
      <c r="B1380" s="362">
        <f t="shared" ca="1" si="156"/>
        <v>0</v>
      </c>
      <c r="C1380" s="317">
        <f t="shared" ref="C1380:D1398" ca="1" si="163">INDEX(INDIRECT(LEFT($A1380,SEARCH("-",$A1380,1)-1)&amp;"_validation_data"),MATCH($A1380&amp;"-"&amp;C$1,INDIRECT(LEFT($A1380,SEARCH("-",$A1380,1)-1)&amp;"_validation_rows"),0),MATCH("txt",INDIRECT(LEFT($A1380,SEARCH("-",$A1380,1)-1)&amp;"_validation_Header"),0))</f>
        <v>0</v>
      </c>
      <c r="D1380" s="317">
        <f t="shared" ca="1" si="163"/>
        <v>0</v>
      </c>
      <c r="E1380" s="317"/>
      <c r="F1380" s="262" t="str">
        <f t="shared" si="157"/>
        <v>EandR1</v>
      </c>
      <c r="G1380" s="262" t="str">
        <f t="shared" si="158"/>
        <v>eduerlprm</v>
      </c>
      <c r="H1380" s="262" t="str">
        <f t="shared" si="159"/>
        <v>rectot</v>
      </c>
      <c r="I1380" s="262" t="str">
        <f t="shared" si="160"/>
        <v>EandR1-</v>
      </c>
      <c r="J1380" s="262" t="str">
        <f t="shared" si="161"/>
        <v>eduerlprm-rectot</v>
      </c>
      <c r="K1380" s="262" t="str">
        <f t="shared" si="162"/>
        <v>eduerlprm-</v>
      </c>
    </row>
    <row r="1381" spans="1:11" x14ac:dyDescent="0.35">
      <c r="A1381" s="267" t="s">
        <v>3781</v>
      </c>
      <c r="B1381" s="362">
        <f t="shared" ca="1" si="156"/>
        <v>0</v>
      </c>
      <c r="C1381" s="317">
        <f t="shared" ca="1" si="163"/>
        <v>0</v>
      </c>
      <c r="D1381" s="317">
        <f t="shared" ca="1" si="163"/>
        <v>0</v>
      </c>
      <c r="E1381" s="317"/>
      <c r="F1381" s="262" t="str">
        <f t="shared" si="157"/>
        <v>EandR1</v>
      </c>
      <c r="G1381" s="262" t="str">
        <f t="shared" si="158"/>
        <v>eduscn</v>
      </c>
      <c r="H1381" s="262" t="str">
        <f t="shared" si="159"/>
        <v>rectot</v>
      </c>
      <c r="I1381" s="262" t="str">
        <f t="shared" si="160"/>
        <v>EandR1-</v>
      </c>
      <c r="J1381" s="262" t="str">
        <f t="shared" si="161"/>
        <v>eduscn-rectot</v>
      </c>
      <c r="K1381" s="262" t="str">
        <f t="shared" si="162"/>
        <v>eduscn-</v>
      </c>
    </row>
    <row r="1382" spans="1:11" x14ac:dyDescent="0.35">
      <c r="A1382" s="267" t="s">
        <v>3782</v>
      </c>
      <c r="B1382" s="362">
        <f t="shared" ca="1" si="156"/>
        <v>0</v>
      </c>
      <c r="C1382" s="317">
        <f t="shared" ca="1" si="163"/>
        <v>0</v>
      </c>
      <c r="D1382" s="317">
        <f t="shared" ca="1" si="163"/>
        <v>0</v>
      </c>
      <c r="E1382" s="317"/>
      <c r="F1382" s="262" t="str">
        <f t="shared" si="157"/>
        <v>EandR1</v>
      </c>
      <c r="G1382" s="262" t="str">
        <f t="shared" si="158"/>
        <v>eduspc</v>
      </c>
      <c r="H1382" s="262" t="str">
        <f t="shared" si="159"/>
        <v>rectot</v>
      </c>
      <c r="I1382" s="262" t="str">
        <f t="shared" si="160"/>
        <v>EandR1-</v>
      </c>
      <c r="J1382" s="262" t="str">
        <f t="shared" si="161"/>
        <v>eduspc-rectot</v>
      </c>
      <c r="K1382" s="262" t="str">
        <f t="shared" si="162"/>
        <v>eduspc-</v>
      </c>
    </row>
    <row r="1383" spans="1:11" x14ac:dyDescent="0.35">
      <c r="A1383" s="267" t="s">
        <v>3783</v>
      </c>
      <c r="B1383" s="362">
        <f t="shared" ca="1" si="156"/>
        <v>0</v>
      </c>
      <c r="C1383" s="317">
        <f t="shared" ca="1" si="163"/>
        <v>0</v>
      </c>
      <c r="D1383" s="317">
        <f t="shared" ca="1" si="163"/>
        <v>0</v>
      </c>
      <c r="E1383" s="317"/>
      <c r="F1383" s="262" t="str">
        <f t="shared" si="157"/>
        <v>EandR1</v>
      </c>
      <c r="G1383" s="262" t="str">
        <f t="shared" si="158"/>
        <v>edupstoth</v>
      </c>
      <c r="H1383" s="262" t="str">
        <f t="shared" si="159"/>
        <v>rectot</v>
      </c>
      <c r="I1383" s="262" t="str">
        <f t="shared" si="160"/>
        <v>EandR1-</v>
      </c>
      <c r="J1383" s="262" t="str">
        <f t="shared" si="161"/>
        <v>edupstoth-rectot</v>
      </c>
      <c r="K1383" s="262" t="str">
        <f t="shared" si="162"/>
        <v>edupstoth-</v>
      </c>
    </row>
    <row r="1384" spans="1:11" x14ac:dyDescent="0.35">
      <c r="A1384" s="267" t="s">
        <v>3784</v>
      </c>
      <c r="B1384" s="362">
        <f t="shared" ca="1" si="156"/>
        <v>0</v>
      </c>
      <c r="C1384" s="317"/>
      <c r="D1384" s="317"/>
      <c r="E1384" s="317"/>
      <c r="F1384" s="262" t="str">
        <f t="shared" si="157"/>
        <v>EandR1</v>
      </c>
      <c r="G1384" s="262" t="str">
        <f t="shared" si="158"/>
        <v>edutot</v>
      </c>
      <c r="H1384" s="262" t="str">
        <f t="shared" si="159"/>
        <v>rectot</v>
      </c>
      <c r="I1384" s="262" t="str">
        <f t="shared" si="160"/>
        <v>EandR1-</v>
      </c>
      <c r="J1384" s="262" t="str">
        <f t="shared" si="161"/>
        <v>edutot-rectot</v>
      </c>
      <c r="K1384" s="262" t="str">
        <f t="shared" si="162"/>
        <v>edutot-</v>
      </c>
    </row>
    <row r="1385" spans="1:11" x14ac:dyDescent="0.35">
      <c r="A1385" s="267" t="s">
        <v>3785</v>
      </c>
      <c r="B1385" s="362">
        <f t="shared" ca="1" si="156"/>
        <v>0</v>
      </c>
      <c r="C1385" s="317">
        <f t="shared" ca="1" si="163"/>
        <v>0</v>
      </c>
      <c r="D1385" s="317">
        <f t="shared" ca="1" si="163"/>
        <v>0</v>
      </c>
      <c r="E1385" s="317"/>
      <c r="F1385" s="262" t="str">
        <f t="shared" si="157"/>
        <v>EandR1</v>
      </c>
      <c r="G1385" s="262" t="str">
        <f t="shared" si="158"/>
        <v>transrds</v>
      </c>
      <c r="H1385" s="262" t="str">
        <f t="shared" si="159"/>
        <v>rectot</v>
      </c>
      <c r="I1385" s="262" t="str">
        <f t="shared" si="160"/>
        <v>EandR1-</v>
      </c>
      <c r="J1385" s="262" t="str">
        <f t="shared" si="161"/>
        <v>transrds-rectot</v>
      </c>
      <c r="K1385" s="262" t="str">
        <f t="shared" si="162"/>
        <v>transrds-</v>
      </c>
    </row>
    <row r="1386" spans="1:11" x14ac:dyDescent="0.35">
      <c r="A1386" s="267" t="s">
        <v>3786</v>
      </c>
      <c r="B1386" s="362">
        <f t="shared" ca="1" si="156"/>
        <v>0</v>
      </c>
      <c r="C1386" s="317">
        <f t="shared" ca="1" si="163"/>
        <v>0</v>
      </c>
      <c r="D1386" s="317">
        <f t="shared" ca="1" si="163"/>
        <v>0</v>
      </c>
      <c r="E1386" s="317"/>
      <c r="F1386" s="262" t="str">
        <f t="shared" si="157"/>
        <v>EandR1</v>
      </c>
      <c r="G1386" s="262" t="str">
        <f t="shared" si="158"/>
        <v>transprk</v>
      </c>
      <c r="H1386" s="262" t="str">
        <f t="shared" si="159"/>
        <v>rectot</v>
      </c>
      <c r="I1386" s="262" t="str">
        <f t="shared" si="160"/>
        <v>EandR1-</v>
      </c>
      <c r="J1386" s="262" t="str">
        <f t="shared" si="161"/>
        <v>transprk-rectot</v>
      </c>
      <c r="K1386" s="262" t="str">
        <f t="shared" si="162"/>
        <v>transprk-</v>
      </c>
    </row>
    <row r="1387" spans="1:11" x14ac:dyDescent="0.35">
      <c r="A1387" s="267" t="s">
        <v>3787</v>
      </c>
      <c r="B1387" s="362">
        <f t="shared" ca="1" si="156"/>
        <v>0</v>
      </c>
      <c r="C1387" s="317">
        <f t="shared" ca="1" si="163"/>
        <v>0</v>
      </c>
      <c r="D1387" s="317">
        <f t="shared" ca="1" si="163"/>
        <v>0</v>
      </c>
      <c r="E1387" s="317"/>
      <c r="F1387" s="262" t="str">
        <f t="shared" si="157"/>
        <v>EandR1</v>
      </c>
      <c r="G1387" s="262" t="str">
        <f t="shared" si="158"/>
        <v>transpblbus</v>
      </c>
      <c r="H1387" s="262" t="str">
        <f t="shared" si="159"/>
        <v>rectot</v>
      </c>
      <c r="I1387" s="262" t="str">
        <f t="shared" si="160"/>
        <v>EandR1-</v>
      </c>
      <c r="J1387" s="262" t="str">
        <f t="shared" si="161"/>
        <v>transpblbus-rectot</v>
      </c>
      <c r="K1387" s="262" t="str">
        <f t="shared" si="162"/>
        <v>transpblbus-</v>
      </c>
    </row>
    <row r="1388" spans="1:11" x14ac:dyDescent="0.35">
      <c r="A1388" s="267" t="s">
        <v>3788</v>
      </c>
      <c r="B1388" s="362">
        <f t="shared" ca="1" si="156"/>
        <v>0</v>
      </c>
      <c r="C1388" s="317">
        <f t="shared" ca="1" si="163"/>
        <v>0</v>
      </c>
      <c r="D1388" s="317">
        <f t="shared" ca="1" si="163"/>
        <v>0</v>
      </c>
      <c r="E1388" s="317"/>
      <c r="F1388" s="262" t="str">
        <f t="shared" si="157"/>
        <v>EandR1</v>
      </c>
      <c r="G1388" s="262" t="str">
        <f t="shared" si="158"/>
        <v>transpblrail</v>
      </c>
      <c r="H1388" s="262" t="str">
        <f t="shared" si="159"/>
        <v>rectot</v>
      </c>
      <c r="I1388" s="262" t="str">
        <f t="shared" si="160"/>
        <v>EandR1-</v>
      </c>
      <c r="J1388" s="262" t="str">
        <f t="shared" si="161"/>
        <v>transpblrail-rectot</v>
      </c>
      <c r="K1388" s="262" t="str">
        <f t="shared" si="162"/>
        <v>transpblrail-</v>
      </c>
    </row>
    <row r="1389" spans="1:11" x14ac:dyDescent="0.35">
      <c r="A1389" s="267" t="s">
        <v>3789</v>
      </c>
      <c r="B1389" s="362">
        <f t="shared" ca="1" si="156"/>
        <v>0</v>
      </c>
      <c r="C1389" s="317">
        <f t="shared" ca="1" si="163"/>
        <v>0</v>
      </c>
      <c r="D1389" s="317">
        <f t="shared" ca="1" si="163"/>
        <v>0</v>
      </c>
      <c r="E1389" s="317"/>
      <c r="F1389" s="262" t="str">
        <f t="shared" si="157"/>
        <v>EandR1</v>
      </c>
      <c r="G1389" s="262" t="str">
        <f t="shared" si="158"/>
        <v>transahtarp</v>
      </c>
      <c r="H1389" s="262" t="str">
        <f t="shared" si="159"/>
        <v>rectot</v>
      </c>
      <c r="I1389" s="262" t="str">
        <f t="shared" si="160"/>
        <v>EandR1-</v>
      </c>
      <c r="J1389" s="262" t="str">
        <f t="shared" si="161"/>
        <v>transahtarp-rectot</v>
      </c>
      <c r="K1389" s="262" t="str">
        <f t="shared" si="162"/>
        <v>transahtarp-</v>
      </c>
    </row>
    <row r="1390" spans="1:11" x14ac:dyDescent="0.35">
      <c r="A1390" s="267" t="s">
        <v>3790</v>
      </c>
      <c r="B1390" s="362">
        <f t="shared" ca="1" si="156"/>
        <v>0</v>
      </c>
      <c r="C1390" s="317">
        <f t="shared" ca="1" si="163"/>
        <v>0</v>
      </c>
      <c r="D1390" s="317">
        <f t="shared" ca="1" si="163"/>
        <v>0</v>
      </c>
      <c r="E1390" s="317"/>
      <c r="F1390" s="262" t="str">
        <f t="shared" si="157"/>
        <v>EandR1</v>
      </c>
      <c r="G1390" s="262" t="str">
        <f t="shared" si="158"/>
        <v>transahthrbprs</v>
      </c>
      <c r="H1390" s="262" t="str">
        <f t="shared" si="159"/>
        <v>rectot</v>
      </c>
      <c r="I1390" s="262" t="str">
        <f t="shared" si="160"/>
        <v>EandR1-</v>
      </c>
      <c r="J1390" s="262" t="str">
        <f t="shared" si="161"/>
        <v>transahthrbprs-rectot</v>
      </c>
      <c r="K1390" s="262" t="str">
        <f t="shared" si="162"/>
        <v>transahthrbprs-</v>
      </c>
    </row>
    <row r="1391" spans="1:11" x14ac:dyDescent="0.35">
      <c r="A1391" s="267" t="s">
        <v>3791</v>
      </c>
      <c r="B1391" s="362">
        <f t="shared" ca="1" si="156"/>
        <v>0</v>
      </c>
      <c r="C1391" s="317">
        <f t="shared" ca="1" si="163"/>
        <v>0</v>
      </c>
      <c r="D1391" s="317">
        <f t="shared" ca="1" si="163"/>
        <v>0</v>
      </c>
      <c r="E1391" s="317"/>
      <c r="F1391" s="262" t="str">
        <f t="shared" si="157"/>
        <v>EandR1</v>
      </c>
      <c r="G1391" s="262" t="str">
        <f t="shared" si="158"/>
        <v>transahttll</v>
      </c>
      <c r="H1391" s="262" t="str">
        <f t="shared" si="159"/>
        <v>rectot</v>
      </c>
      <c r="I1391" s="262" t="str">
        <f t="shared" si="160"/>
        <v>EandR1-</v>
      </c>
      <c r="J1391" s="262" t="str">
        <f t="shared" si="161"/>
        <v>transahttll-rectot</v>
      </c>
      <c r="K1391" s="262" t="str">
        <f t="shared" si="162"/>
        <v>transahttll-</v>
      </c>
    </row>
    <row r="1392" spans="1:11" x14ac:dyDescent="0.35">
      <c r="A1392" s="267" t="s">
        <v>3792</v>
      </c>
      <c r="B1392" s="362">
        <f t="shared" ca="1" si="156"/>
        <v>0</v>
      </c>
      <c r="C1392" s="317"/>
      <c r="D1392" s="317"/>
      <c r="E1392" s="317"/>
      <c r="F1392" s="262" t="str">
        <f t="shared" si="157"/>
        <v>EandR1</v>
      </c>
      <c r="G1392" s="262" t="str">
        <f t="shared" si="158"/>
        <v>transtot</v>
      </c>
      <c r="H1392" s="262" t="str">
        <f t="shared" si="159"/>
        <v>rectot</v>
      </c>
      <c r="I1392" s="262" t="str">
        <f t="shared" si="160"/>
        <v>EandR1-</v>
      </c>
      <c r="J1392" s="262" t="str">
        <f t="shared" si="161"/>
        <v>transtot-rectot</v>
      </c>
      <c r="K1392" s="262" t="str">
        <f t="shared" si="162"/>
        <v>transtot-</v>
      </c>
    </row>
    <row r="1393" spans="1:11" x14ac:dyDescent="0.35">
      <c r="A1393" s="267" t="s">
        <v>3793</v>
      </c>
      <c r="B1393" s="362">
        <f t="shared" ca="1" si="156"/>
        <v>0</v>
      </c>
      <c r="C1393" s="317">
        <f t="shared" ca="1" si="163"/>
        <v>0</v>
      </c>
      <c r="D1393" s="317">
        <f t="shared" ca="1" si="163"/>
        <v>0</v>
      </c>
      <c r="E1393" s="317"/>
      <c r="F1393" s="262" t="str">
        <f t="shared" si="157"/>
        <v>EandR1</v>
      </c>
      <c r="G1393" s="262" t="str">
        <f t="shared" si="158"/>
        <v>sctot</v>
      </c>
      <c r="H1393" s="262" t="str">
        <f t="shared" si="159"/>
        <v>rectot</v>
      </c>
      <c r="I1393" s="262" t="str">
        <f t="shared" si="160"/>
        <v>EandR1-</v>
      </c>
      <c r="J1393" s="262" t="str">
        <f t="shared" si="161"/>
        <v>sctot-rectot</v>
      </c>
      <c r="K1393" s="262" t="str">
        <f t="shared" si="162"/>
        <v>sctot-</v>
      </c>
    </row>
    <row r="1394" spans="1:11" x14ac:dyDescent="0.35">
      <c r="A1394" s="267" t="s">
        <v>3794</v>
      </c>
      <c r="B1394" s="362">
        <f t="shared" ca="1" si="156"/>
        <v>0</v>
      </c>
      <c r="C1394" s="317">
        <f t="shared" ca="1" si="163"/>
        <v>0</v>
      </c>
      <c r="D1394" s="317">
        <f t="shared" ca="1" si="163"/>
        <v>0</v>
      </c>
      <c r="E1394" s="317"/>
      <c r="F1394" s="262" t="str">
        <f t="shared" si="157"/>
        <v>EandR1</v>
      </c>
      <c r="G1394" s="262" t="str">
        <f t="shared" si="158"/>
        <v>phtot</v>
      </c>
      <c r="H1394" s="262" t="str">
        <f t="shared" si="159"/>
        <v>rectot</v>
      </c>
      <c r="I1394" s="262" t="str">
        <f t="shared" si="160"/>
        <v>EandR1-</v>
      </c>
      <c r="J1394" s="262" t="str">
        <f t="shared" si="161"/>
        <v>phtot-rectot</v>
      </c>
      <c r="K1394" s="262" t="str">
        <f t="shared" si="162"/>
        <v>phtot-</v>
      </c>
    </row>
    <row r="1395" spans="1:11" x14ac:dyDescent="0.35">
      <c r="A1395" s="267" t="s">
        <v>3795</v>
      </c>
      <c r="B1395" s="362">
        <f t="shared" ca="1" si="156"/>
        <v>0</v>
      </c>
      <c r="C1395" s="317"/>
      <c r="D1395" s="317"/>
      <c r="E1395" s="317"/>
      <c r="F1395" s="262" t="str">
        <f t="shared" si="157"/>
        <v>EandR1</v>
      </c>
      <c r="G1395" s="262" t="str">
        <f t="shared" si="158"/>
        <v>houshratot</v>
      </c>
      <c r="H1395" s="262" t="str">
        <f t="shared" si="159"/>
        <v>rectot</v>
      </c>
      <c r="I1395" s="262" t="str">
        <f t="shared" si="160"/>
        <v>EandR1-</v>
      </c>
      <c r="J1395" s="262" t="str">
        <f t="shared" si="161"/>
        <v>houshratot-rectot</v>
      </c>
      <c r="K1395" s="262" t="str">
        <f t="shared" si="162"/>
        <v>houshratot-</v>
      </c>
    </row>
    <row r="1396" spans="1:11" x14ac:dyDescent="0.35">
      <c r="A1396" s="267" t="s">
        <v>3796</v>
      </c>
      <c r="B1396" s="362">
        <f t="shared" ca="1" si="156"/>
        <v>0</v>
      </c>
      <c r="C1396" s="317"/>
      <c r="D1396" s="317"/>
      <c r="E1396" s="317"/>
      <c r="F1396" s="262" t="str">
        <f t="shared" si="157"/>
        <v>EandR1</v>
      </c>
      <c r="G1396" s="262" t="str">
        <f t="shared" si="158"/>
        <v>housgfcftot</v>
      </c>
      <c r="H1396" s="262" t="str">
        <f t="shared" si="159"/>
        <v>rectot</v>
      </c>
      <c r="I1396" s="262" t="str">
        <f t="shared" si="160"/>
        <v>EandR1-</v>
      </c>
      <c r="J1396" s="262" t="str">
        <f t="shared" si="161"/>
        <v>housgfcftot-rectot</v>
      </c>
      <c r="K1396" s="262" t="str">
        <f t="shared" si="162"/>
        <v>housgfcftot-</v>
      </c>
    </row>
    <row r="1397" spans="1:11" x14ac:dyDescent="0.35">
      <c r="A1397" s="267" t="s">
        <v>3797</v>
      </c>
      <c r="B1397" s="362">
        <f t="shared" ca="1" si="156"/>
        <v>0</v>
      </c>
      <c r="C1397" s="317">
        <f t="shared" ca="1" si="163"/>
        <v>0</v>
      </c>
      <c r="D1397" s="317">
        <f t="shared" ca="1" si="163"/>
        <v>0</v>
      </c>
      <c r="E1397" s="317"/>
      <c r="F1397" s="262" t="str">
        <f t="shared" si="157"/>
        <v>EandR1</v>
      </c>
      <c r="G1397" s="262" t="str">
        <f t="shared" si="158"/>
        <v>houstot</v>
      </c>
      <c r="H1397" s="262" t="str">
        <f t="shared" si="159"/>
        <v>rectot</v>
      </c>
      <c r="I1397" s="262" t="str">
        <f t="shared" si="160"/>
        <v>EandR1-</v>
      </c>
      <c r="J1397" s="262" t="str">
        <f t="shared" si="161"/>
        <v>houstot-rectot</v>
      </c>
      <c r="K1397" s="262" t="str">
        <f t="shared" si="162"/>
        <v>houstot-</v>
      </c>
    </row>
    <row r="1398" spans="1:11" x14ac:dyDescent="0.35">
      <c r="A1398" s="267" t="s">
        <v>3798</v>
      </c>
      <c r="B1398" s="362">
        <f t="shared" ca="1" si="156"/>
        <v>0</v>
      </c>
      <c r="C1398" s="317">
        <f t="shared" ca="1" si="163"/>
        <v>0</v>
      </c>
      <c r="D1398" s="317">
        <f t="shared" ca="1" si="163"/>
        <v>0</v>
      </c>
      <c r="E1398" s="317"/>
      <c r="F1398" s="262" t="str">
        <f t="shared" si="157"/>
        <v>EandR1</v>
      </c>
      <c r="G1398" s="262" t="str">
        <f t="shared" si="158"/>
        <v>culhrt</v>
      </c>
      <c r="H1398" s="262" t="str">
        <f t="shared" si="159"/>
        <v>rectot</v>
      </c>
      <c r="I1398" s="262" t="str">
        <f t="shared" si="160"/>
        <v>EandR1-</v>
      </c>
      <c r="J1398" s="262" t="str">
        <f t="shared" si="161"/>
        <v>culhrt-rectot</v>
      </c>
      <c r="K1398" s="262" t="str">
        <f t="shared" si="162"/>
        <v>culhrt-</v>
      </c>
    </row>
    <row r="1399" spans="1:11" x14ac:dyDescent="0.35">
      <c r="A1399" s="267" t="s">
        <v>3799</v>
      </c>
      <c r="B1399" s="362">
        <f t="shared" ca="1" si="156"/>
        <v>0</v>
      </c>
      <c r="C1399" s="317">
        <f t="shared" ref="C1399:D1432" ca="1" si="164">INDEX(INDIRECT(LEFT($A1399,SEARCH("-",$A1399,1)-1)&amp;"_validation_data"),MATCH($A1399&amp;"-"&amp;C$1,INDIRECT(LEFT($A1399,SEARCH("-",$A1399,1)-1)&amp;"_validation_rows"),0),MATCH("txt",INDIRECT(LEFT($A1399,SEARCH("-",$A1399,1)-1)&amp;"_validation_Header"),0))</f>
        <v>0</v>
      </c>
      <c r="D1399" s="317">
        <f t="shared" ca="1" si="164"/>
        <v>0</v>
      </c>
      <c r="E1399" s="317"/>
      <c r="F1399" s="262" t="str">
        <f t="shared" si="157"/>
        <v>EandR1</v>
      </c>
      <c r="G1399" s="262" t="str">
        <f t="shared" si="158"/>
        <v>culspr</v>
      </c>
      <c r="H1399" s="262" t="str">
        <f t="shared" si="159"/>
        <v>rectot</v>
      </c>
      <c r="I1399" s="262" t="str">
        <f t="shared" si="160"/>
        <v>EandR1-</v>
      </c>
      <c r="J1399" s="262" t="str">
        <f t="shared" si="161"/>
        <v>culspr-rectot</v>
      </c>
      <c r="K1399" s="262" t="str">
        <f t="shared" si="162"/>
        <v>culspr-</v>
      </c>
    </row>
    <row r="1400" spans="1:11" x14ac:dyDescent="0.35">
      <c r="A1400" s="267" t="s">
        <v>3800</v>
      </c>
      <c r="B1400" s="362">
        <f t="shared" ca="1" si="156"/>
        <v>0</v>
      </c>
      <c r="C1400" s="317">
        <f t="shared" ca="1" si="164"/>
        <v>0</v>
      </c>
      <c r="D1400" s="317">
        <f t="shared" ca="1" si="164"/>
        <v>0</v>
      </c>
      <c r="E1400" s="317"/>
      <c r="F1400" s="262" t="str">
        <f t="shared" si="157"/>
        <v>EandR1</v>
      </c>
      <c r="G1400" s="262" t="str">
        <f t="shared" si="158"/>
        <v>culopn</v>
      </c>
      <c r="H1400" s="262" t="str">
        <f t="shared" si="159"/>
        <v>rectot</v>
      </c>
      <c r="I1400" s="262" t="str">
        <f t="shared" si="160"/>
        <v>EandR1-</v>
      </c>
      <c r="J1400" s="262" t="str">
        <f t="shared" si="161"/>
        <v>culopn-rectot</v>
      </c>
      <c r="K1400" s="262" t="str">
        <f t="shared" si="162"/>
        <v>culopn-</v>
      </c>
    </row>
    <row r="1401" spans="1:11" x14ac:dyDescent="0.35">
      <c r="A1401" s="267" t="s">
        <v>3801</v>
      </c>
      <c r="B1401" s="362">
        <f t="shared" ref="B1401:B1465" ca="1" si="165">IFERROR(INDEX(INDIRECT(LEFT($A1401,SEARCH("-",$A1401,1)-1)&amp;"_data"),MATCH(MID($A1401, SEARCH("-",$A1401) + 1, SEARCH("-",$A1401,SEARCH("-",$A1401)+1) - SEARCH("-",$A1401) - 1),INDIRECT(LEFT($A1401,SEARCH("-",$A1401,1)-1)&amp;"_rows"),0),MATCH(RIGHT($A1401,LEN($A1401) - SEARCH("-", $A1401, SEARCH("-", $A1401) + 1)),INDIRECT(LEFT($A1401,SEARCH("-",$A1401,1)-1)&amp;"_Header"),0)),0)</f>
        <v>0</v>
      </c>
      <c r="C1401" s="317">
        <f t="shared" ca="1" si="164"/>
        <v>0</v>
      </c>
      <c r="D1401" s="317">
        <f t="shared" ca="1" si="164"/>
        <v>0</v>
      </c>
      <c r="E1401" s="317"/>
      <c r="F1401" s="262" t="str">
        <f t="shared" ref="F1401:F1465" si="166">LEFT(A1401,SEARCH("-",A1401)-1)</f>
        <v>EandR1</v>
      </c>
      <c r="G1401" s="262" t="str">
        <f t="shared" ref="G1401:G1465" si="167">LEFT(J1401,SEARCH("-",J1401)-1)</f>
        <v>cultrs</v>
      </c>
      <c r="H1401" s="262" t="str">
        <f t="shared" ref="H1401:H1465" si="168">SUBSTITUTE(J1401,K1401,"")</f>
        <v>rectot</v>
      </c>
      <c r="I1401" s="262" t="str">
        <f t="shared" ref="I1401:I1465" si="169">LEFT(A1401,SEARCH("-",A1401))</f>
        <v>EandR1-</v>
      </c>
      <c r="J1401" s="262" t="str">
        <f t="shared" ref="J1401:J1465" si="170">SUBSTITUTE(A1401,I1401,"")</f>
        <v>cultrs-rectot</v>
      </c>
      <c r="K1401" s="262" t="str">
        <f t="shared" ref="K1401:K1465" si="171">LEFT(J1401,SEARCH("-",J1401))</f>
        <v>cultrs-</v>
      </c>
    </row>
    <row r="1402" spans="1:11" x14ac:dyDescent="0.35">
      <c r="A1402" s="267" t="s">
        <v>3802</v>
      </c>
      <c r="B1402" s="362">
        <f t="shared" ca="1" si="165"/>
        <v>0</v>
      </c>
      <c r="C1402" s="317">
        <f t="shared" ca="1" si="164"/>
        <v>0</v>
      </c>
      <c r="D1402" s="317">
        <f t="shared" ca="1" si="164"/>
        <v>0</v>
      </c>
      <c r="E1402" s="317"/>
      <c r="F1402" s="262" t="str">
        <f t="shared" si="166"/>
        <v>EandR1</v>
      </c>
      <c r="G1402" s="262" t="str">
        <f t="shared" si="167"/>
        <v>cullib</v>
      </c>
      <c r="H1402" s="262" t="str">
        <f t="shared" si="168"/>
        <v>rectot</v>
      </c>
      <c r="I1402" s="262" t="str">
        <f t="shared" si="169"/>
        <v>EandR1-</v>
      </c>
      <c r="J1402" s="262" t="str">
        <f t="shared" si="170"/>
        <v>cullib-rectot</v>
      </c>
      <c r="K1402" s="262" t="str">
        <f t="shared" si="171"/>
        <v>cullib-</v>
      </c>
    </row>
    <row r="1403" spans="1:11" x14ac:dyDescent="0.35">
      <c r="A1403" s="267" t="s">
        <v>3803</v>
      </c>
      <c r="B1403" s="362">
        <f t="shared" ca="1" si="165"/>
        <v>0</v>
      </c>
      <c r="C1403" s="317"/>
      <c r="D1403" s="317"/>
      <c r="E1403" s="317"/>
      <c r="F1403" s="262" t="str">
        <f t="shared" si="166"/>
        <v>EandR1</v>
      </c>
      <c r="G1403" s="262" t="str">
        <f t="shared" si="167"/>
        <v>cultot</v>
      </c>
      <c r="H1403" s="262" t="str">
        <f t="shared" si="168"/>
        <v>rectot</v>
      </c>
      <c r="I1403" s="262" t="str">
        <f t="shared" si="169"/>
        <v>EandR1-</v>
      </c>
      <c r="J1403" s="262" t="str">
        <f t="shared" si="170"/>
        <v>cultot-rectot</v>
      </c>
      <c r="K1403" s="262" t="str">
        <f t="shared" si="171"/>
        <v>cultot-</v>
      </c>
    </row>
    <row r="1404" spans="1:11" x14ac:dyDescent="0.35">
      <c r="A1404" s="267" t="s">
        <v>3804</v>
      </c>
      <c r="B1404" s="362">
        <f t="shared" ca="1" si="165"/>
        <v>0</v>
      </c>
      <c r="C1404" s="317">
        <f t="shared" ca="1" si="164"/>
        <v>0</v>
      </c>
      <c r="D1404" s="317">
        <f t="shared" ca="1" si="164"/>
        <v>0</v>
      </c>
      <c r="E1404" s="317"/>
      <c r="F1404" s="262" t="str">
        <f t="shared" si="166"/>
        <v>EandR1</v>
      </c>
      <c r="G1404" s="262" t="str">
        <f t="shared" si="167"/>
        <v>envcmt</v>
      </c>
      <c r="H1404" s="262" t="str">
        <f t="shared" si="168"/>
        <v>rectot</v>
      </c>
      <c r="I1404" s="262" t="str">
        <f t="shared" si="169"/>
        <v>EandR1-</v>
      </c>
      <c r="J1404" s="262" t="str">
        <f t="shared" si="170"/>
        <v>envcmt-rectot</v>
      </c>
      <c r="K1404" s="262" t="str">
        <f t="shared" si="171"/>
        <v>envcmt-</v>
      </c>
    </row>
    <row r="1405" spans="1:11" x14ac:dyDescent="0.35">
      <c r="A1405" s="267" t="s">
        <v>3805</v>
      </c>
      <c r="B1405" s="362">
        <f t="shared" ca="1" si="165"/>
        <v>0</v>
      </c>
      <c r="C1405" s="317">
        <f t="shared" ca="1" si="164"/>
        <v>0</v>
      </c>
      <c r="D1405" s="317">
        <f t="shared" ca="1" si="164"/>
        <v>0</v>
      </c>
      <c r="E1405" s="317"/>
      <c r="F1405" s="262" t="str">
        <f t="shared" si="166"/>
        <v>EandR1</v>
      </c>
      <c r="G1405" s="262" t="str">
        <f t="shared" si="167"/>
        <v>envcst</v>
      </c>
      <c r="H1405" s="262" t="str">
        <f t="shared" si="168"/>
        <v>rectot</v>
      </c>
      <c r="I1405" s="262" t="str">
        <f t="shared" si="169"/>
        <v>EandR1-</v>
      </c>
      <c r="J1405" s="262" t="str">
        <f t="shared" si="170"/>
        <v>envcst-rectot</v>
      </c>
      <c r="K1405" s="262" t="str">
        <f t="shared" si="171"/>
        <v>envcst-</v>
      </c>
    </row>
    <row r="1406" spans="1:11" x14ac:dyDescent="0.35">
      <c r="A1406" s="267" t="s">
        <v>3806</v>
      </c>
      <c r="B1406" s="362">
        <f t="shared" ca="1" si="165"/>
        <v>0</v>
      </c>
      <c r="C1406" s="317">
        <f t="shared" ca="1" si="164"/>
        <v>0</v>
      </c>
      <c r="D1406" s="317">
        <f t="shared" ca="1" si="164"/>
        <v>0</v>
      </c>
      <c r="E1406" s="317"/>
      <c r="F1406" s="262" t="str">
        <f t="shared" si="166"/>
        <v>EandR1</v>
      </c>
      <c r="G1406" s="262" t="str">
        <f t="shared" si="167"/>
        <v>envcmm</v>
      </c>
      <c r="H1406" s="262" t="str">
        <f t="shared" si="168"/>
        <v>rectot</v>
      </c>
      <c r="I1406" s="262" t="str">
        <f t="shared" si="169"/>
        <v>EandR1-</v>
      </c>
      <c r="J1406" s="262" t="str">
        <f t="shared" si="170"/>
        <v>envcmm-rectot</v>
      </c>
      <c r="K1406" s="262" t="str">
        <f t="shared" si="171"/>
        <v>envcmm-</v>
      </c>
    </row>
    <row r="1407" spans="1:11" x14ac:dyDescent="0.35">
      <c r="A1407" s="267" t="s">
        <v>3807</v>
      </c>
      <c r="B1407" s="362">
        <f t="shared" ca="1" si="165"/>
        <v>0</v>
      </c>
      <c r="C1407" s="317">
        <f t="shared" ca="1" si="164"/>
        <v>0</v>
      </c>
      <c r="D1407" s="317">
        <f t="shared" ca="1" si="164"/>
        <v>0</v>
      </c>
      <c r="E1407" s="317"/>
      <c r="F1407" s="262" t="str">
        <f t="shared" si="166"/>
        <v>EandR1</v>
      </c>
      <c r="G1407" s="262" t="str">
        <f t="shared" si="167"/>
        <v>envflddrn</v>
      </c>
      <c r="H1407" s="262" t="str">
        <f t="shared" si="168"/>
        <v>rectot</v>
      </c>
      <c r="I1407" s="262" t="str">
        <f t="shared" si="169"/>
        <v>EandR1-</v>
      </c>
      <c r="J1407" s="262" t="str">
        <f t="shared" si="170"/>
        <v>envflddrn-rectot</v>
      </c>
      <c r="K1407" s="262" t="str">
        <f t="shared" si="171"/>
        <v>envflddrn-</v>
      </c>
    </row>
    <row r="1408" spans="1:11" x14ac:dyDescent="0.35">
      <c r="A1408" s="267" t="s">
        <v>3808</v>
      </c>
      <c r="B1408" s="362">
        <f t="shared" ca="1" si="165"/>
        <v>0</v>
      </c>
      <c r="C1408" s="317">
        <f t="shared" ca="1" si="164"/>
        <v>0</v>
      </c>
      <c r="D1408" s="317">
        <f t="shared" ca="1" si="164"/>
        <v>0</v>
      </c>
      <c r="E1408" s="317"/>
      <c r="F1408" s="262" t="str">
        <f t="shared" si="166"/>
        <v>EandR1</v>
      </c>
      <c r="G1408" s="262" t="str">
        <f t="shared" si="167"/>
        <v>envagr</v>
      </c>
      <c r="H1408" s="262" t="str">
        <f t="shared" si="168"/>
        <v>rectot</v>
      </c>
      <c r="I1408" s="262" t="str">
        <f t="shared" si="169"/>
        <v>EandR1-</v>
      </c>
      <c r="J1408" s="262" t="str">
        <f t="shared" si="170"/>
        <v>envagr-rectot</v>
      </c>
      <c r="K1408" s="262" t="str">
        <f t="shared" si="171"/>
        <v>envagr-</v>
      </c>
    </row>
    <row r="1409" spans="1:11" x14ac:dyDescent="0.35">
      <c r="A1409" s="267" t="s">
        <v>3809</v>
      </c>
      <c r="B1409" s="362">
        <f t="shared" ca="1" si="165"/>
        <v>0</v>
      </c>
      <c r="C1409" s="317">
        <f t="shared" ca="1" si="164"/>
        <v>0</v>
      </c>
      <c r="D1409" s="317">
        <f t="shared" ca="1" si="164"/>
        <v>0</v>
      </c>
      <c r="E1409" s="317"/>
      <c r="F1409" s="262" t="str">
        <f t="shared" si="166"/>
        <v>EandR1</v>
      </c>
      <c r="G1409" s="262" t="str">
        <f t="shared" si="167"/>
        <v>envrglenv</v>
      </c>
      <c r="H1409" s="262" t="str">
        <f t="shared" si="168"/>
        <v>rectot</v>
      </c>
      <c r="I1409" s="262" t="str">
        <f t="shared" si="169"/>
        <v>EandR1-</v>
      </c>
      <c r="J1409" s="262" t="str">
        <f t="shared" si="170"/>
        <v>envrglenv-rectot</v>
      </c>
      <c r="K1409" s="262" t="str">
        <f t="shared" si="171"/>
        <v>envrglenv-</v>
      </c>
    </row>
    <row r="1410" spans="1:11" x14ac:dyDescent="0.35">
      <c r="A1410" s="267" t="s">
        <v>3810</v>
      </c>
      <c r="B1410" s="362">
        <f t="shared" ca="1" si="165"/>
        <v>0</v>
      </c>
      <c r="C1410" s="317">
        <f t="shared" ca="1" si="164"/>
        <v>0</v>
      </c>
      <c r="D1410" s="317">
        <f t="shared" ca="1" si="164"/>
        <v>0</v>
      </c>
      <c r="E1410" s="317"/>
      <c r="F1410" s="262" t="str">
        <f t="shared" si="166"/>
        <v>EandR1</v>
      </c>
      <c r="G1410" s="262" t="str">
        <f t="shared" si="167"/>
        <v>envrgltrd</v>
      </c>
      <c r="H1410" s="262" t="str">
        <f t="shared" si="168"/>
        <v>rectot</v>
      </c>
      <c r="I1410" s="262" t="str">
        <f t="shared" si="169"/>
        <v>EandR1-</v>
      </c>
      <c r="J1410" s="262" t="str">
        <f t="shared" si="170"/>
        <v>envrgltrd-rectot</v>
      </c>
      <c r="K1410" s="262" t="str">
        <f t="shared" si="171"/>
        <v>envrgltrd-</v>
      </c>
    </row>
    <row r="1411" spans="1:11" x14ac:dyDescent="0.35">
      <c r="A1411" s="267" t="s">
        <v>3811</v>
      </c>
      <c r="B1411" s="362">
        <f t="shared" ca="1" si="165"/>
        <v>0</v>
      </c>
      <c r="C1411" s="317">
        <f t="shared" ca="1" si="164"/>
        <v>0</v>
      </c>
      <c r="D1411" s="317">
        <f t="shared" ca="1" si="164"/>
        <v>0</v>
      </c>
      <c r="E1411" s="317"/>
      <c r="F1411" s="262" t="str">
        <f t="shared" si="166"/>
        <v>EandR1</v>
      </c>
      <c r="G1411" s="262" t="str">
        <f t="shared" si="167"/>
        <v>envstr</v>
      </c>
      <c r="H1411" s="262" t="str">
        <f t="shared" si="168"/>
        <v>rectot</v>
      </c>
      <c r="I1411" s="262" t="str">
        <f t="shared" si="169"/>
        <v>EandR1-</v>
      </c>
      <c r="J1411" s="262" t="str">
        <f t="shared" si="170"/>
        <v>envstr-rectot</v>
      </c>
      <c r="K1411" s="262" t="str">
        <f t="shared" si="171"/>
        <v>envstr-</v>
      </c>
    </row>
    <row r="1412" spans="1:11" x14ac:dyDescent="0.35">
      <c r="A1412" s="267" t="s">
        <v>3812</v>
      </c>
      <c r="B1412" s="362">
        <f t="shared" ca="1" si="165"/>
        <v>0</v>
      </c>
      <c r="C1412" s="317">
        <f t="shared" ca="1" si="164"/>
        <v>0</v>
      </c>
      <c r="D1412" s="317">
        <f t="shared" ca="1" si="164"/>
        <v>0</v>
      </c>
      <c r="E1412" s="317"/>
      <c r="F1412" s="262" t="str">
        <f t="shared" si="166"/>
        <v>EandR1</v>
      </c>
      <c r="G1412" s="262" t="str">
        <f t="shared" si="167"/>
        <v>envcll</v>
      </c>
      <c r="H1412" s="262" t="str">
        <f t="shared" si="168"/>
        <v>rectot</v>
      </c>
      <c r="I1412" s="262" t="str">
        <f t="shared" si="169"/>
        <v>EandR1-</v>
      </c>
      <c r="J1412" s="262" t="str">
        <f t="shared" si="170"/>
        <v>envcll-rectot</v>
      </c>
      <c r="K1412" s="262" t="str">
        <f t="shared" si="171"/>
        <v>envcll-</v>
      </c>
    </row>
    <row r="1413" spans="1:11" x14ac:dyDescent="0.35">
      <c r="A1413" s="267" t="s">
        <v>3813</v>
      </c>
      <c r="B1413" s="362">
        <f t="shared" ca="1" si="165"/>
        <v>0</v>
      </c>
      <c r="C1413" s="317">
        <f t="shared" ca="1" si="164"/>
        <v>0</v>
      </c>
      <c r="D1413" s="317">
        <f t="shared" ca="1" si="164"/>
        <v>0</v>
      </c>
      <c r="E1413" s="317"/>
      <c r="F1413" s="262" t="str">
        <f t="shared" si="166"/>
        <v>EandR1</v>
      </c>
      <c r="G1413" s="262" t="str">
        <f t="shared" si="167"/>
        <v>envdsp</v>
      </c>
      <c r="H1413" s="262" t="str">
        <f t="shared" si="168"/>
        <v>rectot</v>
      </c>
      <c r="I1413" s="262" t="str">
        <f t="shared" si="169"/>
        <v>EandR1-</v>
      </c>
      <c r="J1413" s="262" t="str">
        <f t="shared" si="170"/>
        <v>envdsp-rectot</v>
      </c>
      <c r="K1413" s="262" t="str">
        <f t="shared" si="171"/>
        <v>envdsp-</v>
      </c>
    </row>
    <row r="1414" spans="1:11" x14ac:dyDescent="0.35">
      <c r="A1414" s="267" t="s">
        <v>3814</v>
      </c>
      <c r="B1414" s="362">
        <f t="shared" ca="1" si="165"/>
        <v>0</v>
      </c>
      <c r="C1414" s="317">
        <f t="shared" ca="1" si="164"/>
        <v>0</v>
      </c>
      <c r="D1414" s="317">
        <f t="shared" ca="1" si="164"/>
        <v>0</v>
      </c>
      <c r="E1414" s="317"/>
      <c r="F1414" s="262" t="str">
        <f t="shared" si="166"/>
        <v>EandR1</v>
      </c>
      <c r="G1414" s="262" t="str">
        <f t="shared" si="167"/>
        <v>envtrd</v>
      </c>
      <c r="H1414" s="262" t="str">
        <f t="shared" si="168"/>
        <v>rectot</v>
      </c>
      <c r="I1414" s="262" t="str">
        <f t="shared" si="169"/>
        <v>EandR1-</v>
      </c>
      <c r="J1414" s="262" t="str">
        <f t="shared" si="170"/>
        <v>envtrd-rectot</v>
      </c>
      <c r="K1414" s="262" t="str">
        <f t="shared" si="171"/>
        <v>envtrd-</v>
      </c>
    </row>
    <row r="1415" spans="1:11" x14ac:dyDescent="0.35">
      <c r="A1415" s="267" t="s">
        <v>3815</v>
      </c>
      <c r="B1415" s="362">
        <f t="shared" ca="1" si="165"/>
        <v>0</v>
      </c>
      <c r="C1415" s="317">
        <f t="shared" ca="1" si="164"/>
        <v>0</v>
      </c>
      <c r="D1415" s="317">
        <f t="shared" ca="1" si="164"/>
        <v>0</v>
      </c>
      <c r="E1415" s="317"/>
      <c r="F1415" s="262" t="str">
        <f t="shared" si="166"/>
        <v>EandR1</v>
      </c>
      <c r="G1415" s="262" t="str">
        <f t="shared" si="167"/>
        <v>envrcy</v>
      </c>
      <c r="H1415" s="262" t="str">
        <f t="shared" si="168"/>
        <v>rectot</v>
      </c>
      <c r="I1415" s="262" t="str">
        <f t="shared" si="169"/>
        <v>EandR1-</v>
      </c>
      <c r="J1415" s="262" t="str">
        <f t="shared" si="170"/>
        <v>envrcy-rectot</v>
      </c>
      <c r="K1415" s="262" t="str">
        <f t="shared" si="171"/>
        <v>envrcy-</v>
      </c>
    </row>
    <row r="1416" spans="1:11" x14ac:dyDescent="0.35">
      <c r="A1416" s="267" t="s">
        <v>3816</v>
      </c>
      <c r="B1416" s="362">
        <f t="shared" ca="1" si="165"/>
        <v>0</v>
      </c>
      <c r="C1416" s="317">
        <f t="shared" ca="1" si="164"/>
        <v>0</v>
      </c>
      <c r="D1416" s="317">
        <f t="shared" ca="1" si="164"/>
        <v>0</v>
      </c>
      <c r="E1416" s="317"/>
      <c r="F1416" s="262" t="str">
        <f t="shared" si="166"/>
        <v>EandR1</v>
      </c>
      <c r="G1416" s="262" t="str">
        <f t="shared" si="167"/>
        <v>envmin</v>
      </c>
      <c r="H1416" s="262" t="str">
        <f t="shared" si="168"/>
        <v>rectot</v>
      </c>
      <c r="I1416" s="262" t="str">
        <f t="shared" si="169"/>
        <v>EandR1-</v>
      </c>
      <c r="J1416" s="262" t="str">
        <f t="shared" si="170"/>
        <v>envmin-rectot</v>
      </c>
      <c r="K1416" s="262" t="str">
        <f t="shared" si="171"/>
        <v>envmin-</v>
      </c>
    </row>
    <row r="1417" spans="1:11" x14ac:dyDescent="0.35">
      <c r="A1417" s="267" t="s">
        <v>3817</v>
      </c>
      <c r="B1417" s="362">
        <f t="shared" ca="1" si="165"/>
        <v>0</v>
      </c>
      <c r="C1417" s="317">
        <f t="shared" ca="1" si="164"/>
        <v>0</v>
      </c>
      <c r="D1417" s="317">
        <f t="shared" ca="1" si="164"/>
        <v>0</v>
      </c>
      <c r="E1417" s="317"/>
      <c r="F1417" s="262" t="str">
        <f t="shared" si="166"/>
        <v>EandR1</v>
      </c>
      <c r="G1417" s="262" t="str">
        <f t="shared" si="167"/>
        <v>envclm</v>
      </c>
      <c r="H1417" s="262" t="str">
        <f t="shared" si="168"/>
        <v>rectot</v>
      </c>
      <c r="I1417" s="262" t="str">
        <f t="shared" si="169"/>
        <v>EandR1-</v>
      </c>
      <c r="J1417" s="262" t="str">
        <f t="shared" si="170"/>
        <v>envclm-rectot</v>
      </c>
      <c r="K1417" s="262" t="str">
        <f t="shared" si="171"/>
        <v>envclm-</v>
      </c>
    </row>
    <row r="1418" spans="1:11" x14ac:dyDescent="0.35">
      <c r="A1418" s="267" t="s">
        <v>3818</v>
      </c>
      <c r="B1418" s="362">
        <f t="shared" ca="1" si="165"/>
        <v>0</v>
      </c>
      <c r="C1418" s="317"/>
      <c r="D1418" s="317"/>
      <c r="E1418" s="317"/>
      <c r="F1418" s="262" t="str">
        <f t="shared" si="166"/>
        <v>EandR1</v>
      </c>
      <c r="G1418" s="262" t="str">
        <f t="shared" si="167"/>
        <v>envtot</v>
      </c>
      <c r="H1418" s="262" t="str">
        <f t="shared" si="168"/>
        <v>rectot</v>
      </c>
      <c r="I1418" s="262" t="str">
        <f t="shared" si="169"/>
        <v>EandR1-</v>
      </c>
      <c r="J1418" s="262" t="str">
        <f t="shared" si="170"/>
        <v>envtot-rectot</v>
      </c>
      <c r="K1418" s="262" t="str">
        <f t="shared" si="171"/>
        <v>envtot-</v>
      </c>
    </row>
    <row r="1419" spans="1:11" x14ac:dyDescent="0.35">
      <c r="A1419" s="267" t="s">
        <v>3819</v>
      </c>
      <c r="B1419" s="362">
        <f t="shared" ca="1" si="165"/>
        <v>0</v>
      </c>
      <c r="C1419" s="317">
        <f t="shared" ca="1" si="164"/>
        <v>0</v>
      </c>
      <c r="D1419" s="317">
        <f t="shared" ca="1" si="164"/>
        <v>0</v>
      </c>
      <c r="E1419" s="317"/>
      <c r="F1419" s="262" t="str">
        <f t="shared" si="166"/>
        <v>EandR1</v>
      </c>
      <c r="G1419" s="262" t="str">
        <f t="shared" si="167"/>
        <v>plantot</v>
      </c>
      <c r="H1419" s="262" t="str">
        <f t="shared" si="168"/>
        <v>rectot</v>
      </c>
      <c r="I1419" s="262" t="str">
        <f t="shared" si="169"/>
        <v>EandR1-</v>
      </c>
      <c r="J1419" s="262" t="str">
        <f t="shared" si="170"/>
        <v>plantot-rectot</v>
      </c>
      <c r="K1419" s="262" t="str">
        <f t="shared" si="171"/>
        <v>plantot-</v>
      </c>
    </row>
    <row r="1420" spans="1:11" x14ac:dyDescent="0.35">
      <c r="A1420" s="267" t="s">
        <v>3820</v>
      </c>
      <c r="B1420" s="362">
        <f t="shared" ca="1" si="165"/>
        <v>0</v>
      </c>
      <c r="C1420" s="317">
        <f t="shared" ca="1" si="164"/>
        <v>0</v>
      </c>
      <c r="D1420" s="317">
        <f t="shared" ca="1" si="164"/>
        <v>0</v>
      </c>
      <c r="E1420" s="317"/>
      <c r="F1420" s="262" t="str">
        <f t="shared" si="166"/>
        <v>EandR1</v>
      </c>
      <c r="G1420" s="262" t="str">
        <f t="shared" si="167"/>
        <v>digtot</v>
      </c>
      <c r="H1420" s="262" t="str">
        <f t="shared" si="168"/>
        <v>rectot</v>
      </c>
      <c r="I1420" s="262" t="str">
        <f t="shared" si="169"/>
        <v>EandR1-</v>
      </c>
      <c r="J1420" s="262" t="str">
        <f t="shared" si="170"/>
        <v>digtot-rectot</v>
      </c>
      <c r="K1420" s="262" t="str">
        <f t="shared" si="171"/>
        <v>digtot-</v>
      </c>
    </row>
    <row r="1421" spans="1:11" x14ac:dyDescent="0.35">
      <c r="A1421" s="267" t="s">
        <v>3821</v>
      </c>
      <c r="B1421" s="362">
        <f t="shared" ca="1" si="165"/>
        <v>0</v>
      </c>
      <c r="C1421" s="317">
        <f t="shared" ca="1" si="164"/>
        <v>0</v>
      </c>
      <c r="D1421" s="317">
        <f t="shared" ca="1" si="164"/>
        <v>0</v>
      </c>
      <c r="E1421" s="317"/>
      <c r="F1421" s="262" t="str">
        <f t="shared" si="166"/>
        <v>EandR1</v>
      </c>
      <c r="G1421" s="262" t="str">
        <f t="shared" si="167"/>
        <v>poltot</v>
      </c>
      <c r="H1421" s="262" t="str">
        <f t="shared" si="168"/>
        <v>rectot</v>
      </c>
      <c r="I1421" s="262" t="str">
        <f t="shared" si="169"/>
        <v>EandR1-</v>
      </c>
      <c r="J1421" s="262" t="str">
        <f t="shared" si="170"/>
        <v>poltot-rectot</v>
      </c>
      <c r="K1421" s="262" t="str">
        <f t="shared" si="171"/>
        <v>poltot-</v>
      </c>
    </row>
    <row r="1422" spans="1:11" x14ac:dyDescent="0.35">
      <c r="A1422" s="267" t="s">
        <v>3822</v>
      </c>
      <c r="B1422" s="362">
        <f t="shared" ca="1" si="165"/>
        <v>0</v>
      </c>
      <c r="C1422" s="317">
        <f t="shared" ca="1" si="164"/>
        <v>0</v>
      </c>
      <c r="D1422" s="317">
        <f t="shared" ca="1" si="164"/>
        <v>0</v>
      </c>
      <c r="E1422" s="317"/>
      <c r="F1422" s="262" t="str">
        <f t="shared" si="166"/>
        <v>EandR1</v>
      </c>
      <c r="G1422" s="262" t="str">
        <f t="shared" si="167"/>
        <v>frstot</v>
      </c>
      <c r="H1422" s="262" t="str">
        <f t="shared" si="168"/>
        <v>rectot</v>
      </c>
      <c r="I1422" s="262" t="str">
        <f t="shared" si="169"/>
        <v>EandR1-</v>
      </c>
      <c r="J1422" s="262" t="str">
        <f t="shared" si="170"/>
        <v>frstot-rectot</v>
      </c>
      <c r="K1422" s="262" t="str">
        <f t="shared" si="171"/>
        <v>frstot-</v>
      </c>
    </row>
    <row r="1423" spans="1:11" x14ac:dyDescent="0.35">
      <c r="A1423" s="267" t="s">
        <v>3823</v>
      </c>
      <c r="B1423" s="362">
        <f t="shared" ca="1" si="165"/>
        <v>0</v>
      </c>
      <c r="C1423" s="317">
        <f t="shared" ca="1" si="164"/>
        <v>0</v>
      </c>
      <c r="D1423" s="317">
        <f t="shared" ca="1" si="164"/>
        <v>0</v>
      </c>
      <c r="E1423" s="317"/>
      <c r="F1423" s="262" t="str">
        <f t="shared" si="166"/>
        <v>EandR1</v>
      </c>
      <c r="G1423" s="262" t="str">
        <f t="shared" si="167"/>
        <v>centot</v>
      </c>
      <c r="H1423" s="262" t="str">
        <f t="shared" si="168"/>
        <v>rectot</v>
      </c>
      <c r="I1423" s="262" t="str">
        <f t="shared" si="169"/>
        <v>EandR1-</v>
      </c>
      <c r="J1423" s="262" t="str">
        <f t="shared" si="170"/>
        <v>centot-rectot</v>
      </c>
      <c r="K1423" s="262" t="str">
        <f t="shared" si="171"/>
        <v>centot-</v>
      </c>
    </row>
    <row r="1424" spans="1:11" x14ac:dyDescent="0.35">
      <c r="A1424" s="267" t="s">
        <v>3824</v>
      </c>
      <c r="B1424" s="362">
        <f t="shared" ca="1" si="165"/>
        <v>0</v>
      </c>
      <c r="C1424" s="317"/>
      <c r="D1424" s="317"/>
      <c r="E1424" s="317"/>
      <c r="F1424" s="262" t="str">
        <f t="shared" si="166"/>
        <v>EandR1</v>
      </c>
      <c r="G1424" s="262" t="str">
        <f t="shared" si="167"/>
        <v>tradcomhous</v>
      </c>
      <c r="H1424" s="262" t="str">
        <f t="shared" si="168"/>
        <v>rectot</v>
      </c>
      <c r="I1424" s="262" t="str">
        <f t="shared" si="169"/>
        <v>EandR1-</v>
      </c>
      <c r="J1424" s="262" t="str">
        <f t="shared" si="170"/>
        <v>tradcomhous-rectot</v>
      </c>
      <c r="K1424" s="262" t="str">
        <f t="shared" si="171"/>
        <v>tradcomhous-</v>
      </c>
    </row>
    <row r="1425" spans="1:11" x14ac:dyDescent="0.35">
      <c r="A1425" s="267" t="s">
        <v>3825</v>
      </c>
      <c r="B1425" s="362">
        <f t="shared" ca="1" si="165"/>
        <v>0</v>
      </c>
      <c r="C1425" s="317"/>
      <c r="D1425" s="317"/>
      <c r="E1425" s="317"/>
      <c r="F1425" s="262" t="str">
        <f t="shared" si="166"/>
        <v>EandR1</v>
      </c>
      <c r="G1425" s="262" t="str">
        <f t="shared" si="167"/>
        <v>tradcomreal</v>
      </c>
      <c r="H1425" s="262" t="str">
        <f t="shared" si="168"/>
        <v>rectot</v>
      </c>
      <c r="I1425" s="262" t="str">
        <f t="shared" si="169"/>
        <v>EandR1-</v>
      </c>
      <c r="J1425" s="262" t="str">
        <f t="shared" si="170"/>
        <v>tradcomreal-rectot</v>
      </c>
      <c r="K1425" s="262" t="str">
        <f t="shared" si="171"/>
        <v>tradcomreal-</v>
      </c>
    </row>
    <row r="1426" spans="1:11" x14ac:dyDescent="0.35">
      <c r="A1426" s="267" t="s">
        <v>3826</v>
      </c>
      <c r="B1426" s="362">
        <f t="shared" ca="1" si="165"/>
        <v>0</v>
      </c>
      <c r="C1426" s="317"/>
      <c r="D1426" s="317"/>
      <c r="E1426" s="317"/>
      <c r="F1426" s="262" t="str">
        <f t="shared" si="166"/>
        <v>EandR1</v>
      </c>
      <c r="G1426" s="262" t="str">
        <f t="shared" si="167"/>
        <v>tradcomfin</v>
      </c>
      <c r="H1426" s="262" t="str">
        <f t="shared" si="168"/>
        <v>rectot</v>
      </c>
      <c r="I1426" s="262" t="str">
        <f t="shared" si="169"/>
        <v>EandR1-</v>
      </c>
      <c r="J1426" s="262" t="str">
        <f t="shared" si="170"/>
        <v>tradcomfin-rectot</v>
      </c>
      <c r="K1426" s="262" t="str">
        <f t="shared" si="171"/>
        <v>tradcomfin-</v>
      </c>
    </row>
    <row r="1427" spans="1:11" x14ac:dyDescent="0.35">
      <c r="A1427" s="267" t="s">
        <v>3827</v>
      </c>
      <c r="B1427" s="362">
        <f t="shared" ca="1" si="165"/>
        <v>0</v>
      </c>
      <c r="C1427" s="317"/>
      <c r="D1427" s="317"/>
      <c r="E1427" s="317"/>
      <c r="F1427" s="262" t="str">
        <f t="shared" si="166"/>
        <v>EandR1</v>
      </c>
      <c r="G1427" s="262" t="str">
        <f t="shared" si="167"/>
        <v>tradcomenr</v>
      </c>
      <c r="H1427" s="262" t="str">
        <f t="shared" si="168"/>
        <v>rectot</v>
      </c>
      <c r="I1427" s="262" t="str">
        <f t="shared" si="169"/>
        <v>EandR1-</v>
      </c>
      <c r="J1427" s="262" t="str">
        <f t="shared" si="170"/>
        <v>tradcomenr-rectot</v>
      </c>
      <c r="K1427" s="262" t="str">
        <f t="shared" si="171"/>
        <v>tradcomenr-</v>
      </c>
    </row>
    <row r="1428" spans="1:11" x14ac:dyDescent="0.35">
      <c r="A1428" s="267" t="s">
        <v>3828</v>
      </c>
      <c r="B1428" s="362">
        <f t="shared" ca="1" si="165"/>
        <v>0</v>
      </c>
      <c r="C1428" s="317"/>
      <c r="D1428" s="317"/>
      <c r="E1428" s="317"/>
      <c r="F1428" s="262" t="str">
        <f t="shared" si="166"/>
        <v>EandR1</v>
      </c>
      <c r="G1428" s="262" t="str">
        <f t="shared" si="167"/>
        <v>tradcomwtr</v>
      </c>
      <c r="H1428" s="262" t="str">
        <f t="shared" si="168"/>
        <v>rectot</v>
      </c>
      <c r="I1428" s="262" t="str">
        <f t="shared" si="169"/>
        <v>EandR1-</v>
      </c>
      <c r="J1428" s="262" t="str">
        <f t="shared" si="170"/>
        <v>tradcomwtr-rectot</v>
      </c>
      <c r="K1428" s="262" t="str">
        <f t="shared" si="171"/>
        <v>tradcomwtr-</v>
      </c>
    </row>
    <row r="1429" spans="1:11" x14ac:dyDescent="0.35">
      <c r="A1429" s="267" t="s">
        <v>3829</v>
      </c>
      <c r="B1429" s="362">
        <f t="shared" ca="1" si="165"/>
        <v>0</v>
      </c>
      <c r="C1429" s="317"/>
      <c r="D1429" s="317"/>
      <c r="E1429" s="317"/>
      <c r="F1429" s="262" t="str">
        <f t="shared" si="166"/>
        <v>EandR1</v>
      </c>
      <c r="G1429" s="262" t="str">
        <f t="shared" si="167"/>
        <v>tradcomhsp</v>
      </c>
      <c r="H1429" s="262" t="str">
        <f t="shared" si="168"/>
        <v>rectot</v>
      </c>
      <c r="I1429" s="262" t="str">
        <f t="shared" si="169"/>
        <v>EandR1-</v>
      </c>
      <c r="J1429" s="262" t="str">
        <f t="shared" si="170"/>
        <v>tradcomhsp-rectot</v>
      </c>
      <c r="K1429" s="262" t="str">
        <f t="shared" si="171"/>
        <v>tradcomhsp-</v>
      </c>
    </row>
    <row r="1430" spans="1:11" x14ac:dyDescent="0.35">
      <c r="A1430" s="267" t="s">
        <v>3830</v>
      </c>
      <c r="B1430" s="362">
        <f t="shared" ca="1" si="165"/>
        <v>0</v>
      </c>
      <c r="C1430" s="317"/>
      <c r="D1430" s="317"/>
      <c r="E1430" s="317"/>
      <c r="F1430" s="262" t="str">
        <f t="shared" si="166"/>
        <v>EandR1</v>
      </c>
      <c r="G1430" s="262" t="str">
        <f t="shared" si="167"/>
        <v>tradcomoth</v>
      </c>
      <c r="H1430" s="262" t="str">
        <f t="shared" si="168"/>
        <v>rectot</v>
      </c>
      <c r="I1430" s="262" t="str">
        <f t="shared" si="169"/>
        <v>EandR1-</v>
      </c>
      <c r="J1430" s="262" t="str">
        <f t="shared" si="170"/>
        <v>tradcomoth-rectot</v>
      </c>
      <c r="K1430" s="262" t="str">
        <f t="shared" si="171"/>
        <v>tradcomoth-</v>
      </c>
    </row>
    <row r="1431" spans="1:11" x14ac:dyDescent="0.35">
      <c r="A1431" s="267" t="s">
        <v>3831</v>
      </c>
      <c r="B1431" s="362">
        <f t="shared" ca="1" si="165"/>
        <v>0</v>
      </c>
      <c r="C1431" s="317">
        <f t="shared" ca="1" si="164"/>
        <v>0</v>
      </c>
      <c r="D1431" s="317">
        <f t="shared" ca="1" si="164"/>
        <v>0</v>
      </c>
      <c r="E1431" s="317"/>
      <c r="F1431" s="262" t="str">
        <f t="shared" si="166"/>
        <v>EandR1</v>
      </c>
      <c r="G1431" s="262" t="str">
        <f t="shared" si="167"/>
        <v>tradcomtot</v>
      </c>
      <c r="H1431" s="262" t="str">
        <f t="shared" si="168"/>
        <v>rectot</v>
      </c>
      <c r="I1431" s="262" t="str">
        <f t="shared" si="169"/>
        <v>EandR1-</v>
      </c>
      <c r="J1431" s="262" t="str">
        <f t="shared" si="170"/>
        <v>tradcomtot-rectot</v>
      </c>
      <c r="K1431" s="262" t="str">
        <f t="shared" si="171"/>
        <v>tradcomtot-</v>
      </c>
    </row>
    <row r="1432" spans="1:11" x14ac:dyDescent="0.35">
      <c r="A1432" s="267" t="s">
        <v>3832</v>
      </c>
      <c r="B1432" s="362">
        <f t="shared" ca="1" si="165"/>
        <v>0</v>
      </c>
      <c r="C1432" s="317">
        <f t="shared" ca="1" si="164"/>
        <v>0</v>
      </c>
      <c r="D1432" s="317">
        <f t="shared" ca="1" si="164"/>
        <v>0</v>
      </c>
      <c r="E1432" s="317"/>
      <c r="F1432" s="262" t="str">
        <f t="shared" si="166"/>
        <v>EandR1</v>
      </c>
      <c r="G1432" s="262" t="str">
        <f t="shared" si="167"/>
        <v>tradoth</v>
      </c>
      <c r="H1432" s="262" t="str">
        <f t="shared" si="168"/>
        <v>rectot</v>
      </c>
      <c r="I1432" s="262" t="str">
        <f t="shared" si="169"/>
        <v>EandR1-</v>
      </c>
      <c r="J1432" s="262" t="str">
        <f t="shared" si="170"/>
        <v>tradoth-rectot</v>
      </c>
      <c r="K1432" s="262" t="str">
        <f t="shared" si="171"/>
        <v>tradoth-</v>
      </c>
    </row>
    <row r="1433" spans="1:11" x14ac:dyDescent="0.35">
      <c r="A1433" s="267" t="s">
        <v>3833</v>
      </c>
      <c r="B1433" s="362">
        <f t="shared" ca="1" si="165"/>
        <v>0</v>
      </c>
      <c r="C1433" s="317"/>
      <c r="D1433" s="317"/>
      <c r="E1433" s="317"/>
      <c r="F1433" s="262" t="str">
        <f t="shared" si="166"/>
        <v>EandR1</v>
      </c>
      <c r="G1433" s="262" t="str">
        <f t="shared" si="167"/>
        <v>tradtot</v>
      </c>
      <c r="H1433" s="262" t="str">
        <f t="shared" si="168"/>
        <v>rectot</v>
      </c>
      <c r="I1433" s="262" t="str">
        <f t="shared" si="169"/>
        <v>EandR1-</v>
      </c>
      <c r="J1433" s="262" t="str">
        <f t="shared" si="170"/>
        <v>tradtot-rectot</v>
      </c>
      <c r="K1433" s="262" t="str">
        <f t="shared" si="171"/>
        <v>tradtot-</v>
      </c>
    </row>
    <row r="1434" spans="1:11" x14ac:dyDescent="0.35">
      <c r="A1434" s="267" t="s">
        <v>3834</v>
      </c>
      <c r="B1434" s="362">
        <f t="shared" ca="1" si="165"/>
        <v>0</v>
      </c>
      <c r="C1434" s="317"/>
      <c r="D1434" s="317"/>
      <c r="E1434" s="317"/>
      <c r="F1434" s="262" t="str">
        <f t="shared" si="166"/>
        <v>EandR1</v>
      </c>
      <c r="G1434" s="262" t="str">
        <f t="shared" si="167"/>
        <v>alltot</v>
      </c>
      <c r="H1434" s="262" t="str">
        <f t="shared" si="168"/>
        <v>rectot</v>
      </c>
      <c r="I1434" s="262" t="str">
        <f t="shared" si="169"/>
        <v>EandR1-</v>
      </c>
      <c r="J1434" s="262" t="str">
        <f t="shared" si="170"/>
        <v>alltot-rectot</v>
      </c>
      <c r="K1434" s="262" t="str">
        <f t="shared" si="171"/>
        <v>alltot-</v>
      </c>
    </row>
    <row r="1435" spans="1:11" x14ac:dyDescent="0.35">
      <c r="A1435" s="267" t="s">
        <v>3835</v>
      </c>
      <c r="B1435" s="362">
        <f t="shared" ca="1" si="165"/>
        <v>0</v>
      </c>
      <c r="C1435" s="317"/>
      <c r="D1435" s="317"/>
      <c r="E1435" s="317"/>
      <c r="F1435" s="262" t="str">
        <f t="shared" si="166"/>
        <v>EandR1</v>
      </c>
      <c r="G1435" s="262" t="str">
        <f t="shared" si="167"/>
        <v>eduerlprm</v>
      </c>
      <c r="H1435" s="262" t="str">
        <f t="shared" si="168"/>
        <v>rectotla</v>
      </c>
      <c r="I1435" s="262" t="str">
        <f t="shared" si="169"/>
        <v>EandR1-</v>
      </c>
      <c r="J1435" s="262" t="str">
        <f t="shared" si="170"/>
        <v>eduerlprm-rectotla</v>
      </c>
      <c r="K1435" s="262" t="str">
        <f t="shared" si="171"/>
        <v>eduerlprm-</v>
      </c>
    </row>
    <row r="1436" spans="1:11" x14ac:dyDescent="0.35">
      <c r="A1436" s="267" t="s">
        <v>3836</v>
      </c>
      <c r="B1436" s="362">
        <f t="shared" ca="1" si="165"/>
        <v>0</v>
      </c>
      <c r="C1436" s="317"/>
      <c r="D1436" s="317"/>
      <c r="E1436" s="317"/>
      <c r="F1436" s="262" t="str">
        <f t="shared" si="166"/>
        <v>EandR1</v>
      </c>
      <c r="G1436" s="262" t="str">
        <f t="shared" si="167"/>
        <v>eduscn</v>
      </c>
      <c r="H1436" s="262" t="str">
        <f t="shared" si="168"/>
        <v>rectotla</v>
      </c>
      <c r="I1436" s="262" t="str">
        <f t="shared" si="169"/>
        <v>EandR1-</v>
      </c>
      <c r="J1436" s="262" t="str">
        <f t="shared" si="170"/>
        <v>eduscn-rectotla</v>
      </c>
      <c r="K1436" s="262" t="str">
        <f t="shared" si="171"/>
        <v>eduscn-</v>
      </c>
    </row>
    <row r="1437" spans="1:11" x14ac:dyDescent="0.35">
      <c r="A1437" s="267" t="s">
        <v>3837</v>
      </c>
      <c r="B1437" s="362">
        <f t="shared" ca="1" si="165"/>
        <v>0</v>
      </c>
      <c r="C1437" s="317"/>
      <c r="D1437" s="317"/>
      <c r="E1437" s="317"/>
      <c r="F1437" s="262" t="str">
        <f t="shared" si="166"/>
        <v>EandR1</v>
      </c>
      <c r="G1437" s="262" t="str">
        <f t="shared" si="167"/>
        <v>eduspc</v>
      </c>
      <c r="H1437" s="262" t="str">
        <f t="shared" si="168"/>
        <v>rectotla</v>
      </c>
      <c r="I1437" s="262" t="str">
        <f t="shared" si="169"/>
        <v>EandR1-</v>
      </c>
      <c r="J1437" s="262" t="str">
        <f t="shared" si="170"/>
        <v>eduspc-rectotla</v>
      </c>
      <c r="K1437" s="262" t="str">
        <f t="shared" si="171"/>
        <v>eduspc-</v>
      </c>
    </row>
    <row r="1438" spans="1:11" x14ac:dyDescent="0.35">
      <c r="A1438" s="267" t="s">
        <v>3838</v>
      </c>
      <c r="B1438" s="362">
        <f t="shared" ca="1" si="165"/>
        <v>0</v>
      </c>
      <c r="C1438" s="317"/>
      <c r="D1438" s="317"/>
      <c r="E1438" s="317"/>
      <c r="F1438" s="262" t="str">
        <f t="shared" si="166"/>
        <v>EandR1</v>
      </c>
      <c r="G1438" s="262" t="str">
        <f t="shared" si="167"/>
        <v>edupstoth</v>
      </c>
      <c r="H1438" s="262" t="str">
        <f t="shared" si="168"/>
        <v>rectotla</v>
      </c>
      <c r="I1438" s="262" t="str">
        <f t="shared" si="169"/>
        <v>EandR1-</v>
      </c>
      <c r="J1438" s="262" t="str">
        <f t="shared" si="170"/>
        <v>edupstoth-rectotla</v>
      </c>
      <c r="K1438" s="262" t="str">
        <f t="shared" si="171"/>
        <v>edupstoth-</v>
      </c>
    </row>
    <row r="1439" spans="1:11" x14ac:dyDescent="0.35">
      <c r="A1439" s="267" t="s">
        <v>3839</v>
      </c>
      <c r="B1439" s="362">
        <f t="shared" ca="1" si="165"/>
        <v>0</v>
      </c>
      <c r="C1439" s="317"/>
      <c r="D1439" s="317"/>
      <c r="E1439" s="317"/>
      <c r="F1439" s="262" t="str">
        <f t="shared" si="166"/>
        <v>EandR1</v>
      </c>
      <c r="G1439" s="262" t="str">
        <f t="shared" si="167"/>
        <v>edutot</v>
      </c>
      <c r="H1439" s="262" t="str">
        <f t="shared" si="168"/>
        <v>rectotla</v>
      </c>
      <c r="I1439" s="262" t="str">
        <f t="shared" si="169"/>
        <v>EandR1-</v>
      </c>
      <c r="J1439" s="262" t="str">
        <f t="shared" si="170"/>
        <v>edutot-rectotla</v>
      </c>
      <c r="K1439" s="262" t="str">
        <f t="shared" si="171"/>
        <v>edutot-</v>
      </c>
    </row>
    <row r="1440" spans="1:11" x14ac:dyDescent="0.35">
      <c r="A1440" s="267" t="s">
        <v>3840</v>
      </c>
      <c r="B1440" s="362">
        <f t="shared" ca="1" si="165"/>
        <v>0</v>
      </c>
      <c r="C1440" s="317"/>
      <c r="D1440" s="317"/>
      <c r="E1440" s="317"/>
      <c r="F1440" s="262" t="str">
        <f t="shared" si="166"/>
        <v>EandR1</v>
      </c>
      <c r="G1440" s="262" t="str">
        <f t="shared" si="167"/>
        <v>transrds</v>
      </c>
      <c r="H1440" s="262" t="str">
        <f t="shared" si="168"/>
        <v>rectotla</v>
      </c>
      <c r="I1440" s="262" t="str">
        <f t="shared" si="169"/>
        <v>EandR1-</v>
      </c>
      <c r="J1440" s="262" t="str">
        <f t="shared" si="170"/>
        <v>transrds-rectotla</v>
      </c>
      <c r="K1440" s="262" t="str">
        <f t="shared" si="171"/>
        <v>transrds-</v>
      </c>
    </row>
    <row r="1441" spans="1:11" x14ac:dyDescent="0.35">
      <c r="A1441" s="267" t="s">
        <v>3841</v>
      </c>
      <c r="B1441" s="362">
        <f t="shared" ca="1" si="165"/>
        <v>0</v>
      </c>
      <c r="C1441" s="317"/>
      <c r="D1441" s="317"/>
      <c r="E1441" s="317"/>
      <c r="F1441" s="262" t="str">
        <f t="shared" si="166"/>
        <v>EandR1</v>
      </c>
      <c r="G1441" s="262" t="str">
        <f t="shared" si="167"/>
        <v>transprk</v>
      </c>
      <c r="H1441" s="262" t="str">
        <f t="shared" si="168"/>
        <v>rectotla</v>
      </c>
      <c r="I1441" s="262" t="str">
        <f t="shared" si="169"/>
        <v>EandR1-</v>
      </c>
      <c r="J1441" s="262" t="str">
        <f t="shared" si="170"/>
        <v>transprk-rectotla</v>
      </c>
      <c r="K1441" s="262" t="str">
        <f t="shared" si="171"/>
        <v>transprk-</v>
      </c>
    </row>
    <row r="1442" spans="1:11" x14ac:dyDescent="0.35">
      <c r="A1442" s="267" t="s">
        <v>3842</v>
      </c>
      <c r="B1442" s="362">
        <f t="shared" ca="1" si="165"/>
        <v>0</v>
      </c>
      <c r="C1442" s="317"/>
      <c r="D1442" s="317"/>
      <c r="E1442" s="317"/>
      <c r="F1442" s="262" t="str">
        <f t="shared" si="166"/>
        <v>EandR1</v>
      </c>
      <c r="G1442" s="262" t="str">
        <f t="shared" si="167"/>
        <v>transpblbus</v>
      </c>
      <c r="H1442" s="262" t="str">
        <f t="shared" si="168"/>
        <v>rectotla</v>
      </c>
      <c r="I1442" s="262" t="str">
        <f t="shared" si="169"/>
        <v>EandR1-</v>
      </c>
      <c r="J1442" s="262" t="str">
        <f t="shared" si="170"/>
        <v>transpblbus-rectotla</v>
      </c>
      <c r="K1442" s="262" t="str">
        <f t="shared" si="171"/>
        <v>transpblbus-</v>
      </c>
    </row>
    <row r="1443" spans="1:11" x14ac:dyDescent="0.35">
      <c r="A1443" s="267" t="s">
        <v>3843</v>
      </c>
      <c r="B1443" s="362">
        <f t="shared" ca="1" si="165"/>
        <v>0</v>
      </c>
      <c r="C1443" s="317"/>
      <c r="D1443" s="317"/>
      <c r="E1443" s="317"/>
      <c r="F1443" s="262" t="str">
        <f t="shared" si="166"/>
        <v>EandR1</v>
      </c>
      <c r="G1443" s="262" t="str">
        <f t="shared" si="167"/>
        <v>transpblrail</v>
      </c>
      <c r="H1443" s="262" t="str">
        <f t="shared" si="168"/>
        <v>rectotla</v>
      </c>
      <c r="I1443" s="262" t="str">
        <f t="shared" si="169"/>
        <v>EandR1-</v>
      </c>
      <c r="J1443" s="262" t="str">
        <f t="shared" si="170"/>
        <v>transpblrail-rectotla</v>
      </c>
      <c r="K1443" s="262" t="str">
        <f t="shared" si="171"/>
        <v>transpblrail-</v>
      </c>
    </row>
    <row r="1444" spans="1:11" x14ac:dyDescent="0.35">
      <c r="A1444" s="267" t="s">
        <v>3844</v>
      </c>
      <c r="B1444" s="362">
        <f t="shared" ca="1" si="165"/>
        <v>0</v>
      </c>
      <c r="C1444" s="317"/>
      <c r="D1444" s="317"/>
      <c r="E1444" s="317"/>
      <c r="F1444" s="262" t="str">
        <f t="shared" si="166"/>
        <v>EandR1</v>
      </c>
      <c r="G1444" s="262" t="str">
        <f t="shared" si="167"/>
        <v>transahtarp</v>
      </c>
      <c r="H1444" s="262" t="str">
        <f t="shared" si="168"/>
        <v>rectotla</v>
      </c>
      <c r="I1444" s="262" t="str">
        <f t="shared" si="169"/>
        <v>EandR1-</v>
      </c>
      <c r="J1444" s="262" t="str">
        <f t="shared" si="170"/>
        <v>transahtarp-rectotla</v>
      </c>
      <c r="K1444" s="262" t="str">
        <f t="shared" si="171"/>
        <v>transahtarp-</v>
      </c>
    </row>
    <row r="1445" spans="1:11" x14ac:dyDescent="0.35">
      <c r="A1445" s="267" t="s">
        <v>3845</v>
      </c>
      <c r="B1445" s="362">
        <f t="shared" ca="1" si="165"/>
        <v>0</v>
      </c>
      <c r="C1445" s="317"/>
      <c r="D1445" s="317"/>
      <c r="E1445" s="317"/>
      <c r="F1445" s="262" t="str">
        <f t="shared" si="166"/>
        <v>EandR1</v>
      </c>
      <c r="G1445" s="262" t="str">
        <f t="shared" si="167"/>
        <v>transahthrbprs</v>
      </c>
      <c r="H1445" s="262" t="str">
        <f t="shared" si="168"/>
        <v>rectotla</v>
      </c>
      <c r="I1445" s="262" t="str">
        <f t="shared" si="169"/>
        <v>EandR1-</v>
      </c>
      <c r="J1445" s="262" t="str">
        <f t="shared" si="170"/>
        <v>transahthrbprs-rectotla</v>
      </c>
      <c r="K1445" s="262" t="str">
        <f t="shared" si="171"/>
        <v>transahthrbprs-</v>
      </c>
    </row>
    <row r="1446" spans="1:11" x14ac:dyDescent="0.35">
      <c r="A1446" s="267" t="s">
        <v>3846</v>
      </c>
      <c r="B1446" s="362">
        <f t="shared" ca="1" si="165"/>
        <v>0</v>
      </c>
      <c r="C1446" s="317"/>
      <c r="D1446" s="317"/>
      <c r="E1446" s="317"/>
      <c r="F1446" s="262" t="str">
        <f t="shared" si="166"/>
        <v>EandR1</v>
      </c>
      <c r="G1446" s="262" t="str">
        <f t="shared" si="167"/>
        <v>transahttll</v>
      </c>
      <c r="H1446" s="262" t="str">
        <f t="shared" si="168"/>
        <v>rectotla</v>
      </c>
      <c r="I1446" s="262" t="str">
        <f t="shared" si="169"/>
        <v>EandR1-</v>
      </c>
      <c r="J1446" s="262" t="str">
        <f t="shared" si="170"/>
        <v>transahttll-rectotla</v>
      </c>
      <c r="K1446" s="262" t="str">
        <f t="shared" si="171"/>
        <v>transahttll-</v>
      </c>
    </row>
    <row r="1447" spans="1:11" x14ac:dyDescent="0.35">
      <c r="A1447" s="267" t="s">
        <v>3847</v>
      </c>
      <c r="B1447" s="362">
        <f t="shared" ca="1" si="165"/>
        <v>0</v>
      </c>
      <c r="C1447" s="317"/>
      <c r="D1447" s="317"/>
      <c r="E1447" s="317"/>
      <c r="F1447" s="262" t="str">
        <f t="shared" si="166"/>
        <v>EandR1</v>
      </c>
      <c r="G1447" s="262" t="str">
        <f t="shared" si="167"/>
        <v>transtot</v>
      </c>
      <c r="H1447" s="262" t="str">
        <f t="shared" si="168"/>
        <v>rectotla</v>
      </c>
      <c r="I1447" s="262" t="str">
        <f t="shared" si="169"/>
        <v>EandR1-</v>
      </c>
      <c r="J1447" s="262" t="str">
        <f t="shared" si="170"/>
        <v>transtot-rectotla</v>
      </c>
      <c r="K1447" s="262" t="str">
        <f t="shared" si="171"/>
        <v>transtot-</v>
      </c>
    </row>
    <row r="1448" spans="1:11" x14ac:dyDescent="0.35">
      <c r="A1448" s="267" t="s">
        <v>3848</v>
      </c>
      <c r="B1448" s="362">
        <f t="shared" ca="1" si="165"/>
        <v>0</v>
      </c>
      <c r="C1448" s="317"/>
      <c r="D1448" s="317"/>
      <c r="E1448" s="317"/>
      <c r="F1448" s="262" t="str">
        <f t="shared" si="166"/>
        <v>EandR1</v>
      </c>
      <c r="G1448" s="262" t="str">
        <f t="shared" si="167"/>
        <v>sctot</v>
      </c>
      <c r="H1448" s="262" t="str">
        <f t="shared" si="168"/>
        <v>rectotla</v>
      </c>
      <c r="I1448" s="262" t="str">
        <f t="shared" si="169"/>
        <v>EandR1-</v>
      </c>
      <c r="J1448" s="262" t="str">
        <f t="shared" si="170"/>
        <v>sctot-rectotla</v>
      </c>
      <c r="K1448" s="262" t="str">
        <f t="shared" si="171"/>
        <v>sctot-</v>
      </c>
    </row>
    <row r="1449" spans="1:11" x14ac:dyDescent="0.35">
      <c r="A1449" s="267" t="s">
        <v>3849</v>
      </c>
      <c r="B1449" s="362">
        <f t="shared" ca="1" si="165"/>
        <v>0</v>
      </c>
      <c r="C1449" s="317"/>
      <c r="D1449" s="317"/>
      <c r="E1449" s="317"/>
      <c r="F1449" s="262" t="str">
        <f t="shared" si="166"/>
        <v>EandR1</v>
      </c>
      <c r="G1449" s="262" t="str">
        <f t="shared" si="167"/>
        <v>phtot</v>
      </c>
      <c r="H1449" s="262" t="str">
        <f t="shared" si="168"/>
        <v>rectotla</v>
      </c>
      <c r="I1449" s="262" t="str">
        <f t="shared" si="169"/>
        <v>EandR1-</v>
      </c>
      <c r="J1449" s="262" t="str">
        <f t="shared" si="170"/>
        <v>phtot-rectotla</v>
      </c>
      <c r="K1449" s="262" t="str">
        <f t="shared" si="171"/>
        <v>phtot-</v>
      </c>
    </row>
    <row r="1450" spans="1:11" x14ac:dyDescent="0.35">
      <c r="A1450" s="267" t="s">
        <v>3850</v>
      </c>
      <c r="B1450" s="362">
        <f t="shared" ca="1" si="165"/>
        <v>0</v>
      </c>
      <c r="C1450" s="317"/>
      <c r="D1450" s="317"/>
      <c r="E1450" s="317"/>
      <c r="F1450" s="262" t="str">
        <f t="shared" si="166"/>
        <v>EandR1</v>
      </c>
      <c r="G1450" s="262" t="str">
        <f t="shared" si="167"/>
        <v>houshratot</v>
      </c>
      <c r="H1450" s="262" t="str">
        <f t="shared" si="168"/>
        <v>rectotla</v>
      </c>
      <c r="I1450" s="262" t="str">
        <f t="shared" si="169"/>
        <v>EandR1-</v>
      </c>
      <c r="J1450" s="262" t="str">
        <f t="shared" si="170"/>
        <v>houshratot-rectotla</v>
      </c>
      <c r="K1450" s="262" t="str">
        <f t="shared" si="171"/>
        <v>houshratot-</v>
      </c>
    </row>
    <row r="1451" spans="1:11" x14ac:dyDescent="0.35">
      <c r="A1451" s="267" t="s">
        <v>3851</v>
      </c>
      <c r="B1451" s="362">
        <f t="shared" ca="1" si="165"/>
        <v>0</v>
      </c>
      <c r="C1451" s="317"/>
      <c r="D1451" s="317"/>
      <c r="E1451" s="317"/>
      <c r="F1451" s="262" t="str">
        <f t="shared" si="166"/>
        <v>EandR1</v>
      </c>
      <c r="G1451" s="262" t="str">
        <f t="shared" si="167"/>
        <v>housgfcftot</v>
      </c>
      <c r="H1451" s="262" t="str">
        <f t="shared" si="168"/>
        <v>rectotla</v>
      </c>
      <c r="I1451" s="262" t="str">
        <f t="shared" si="169"/>
        <v>EandR1-</v>
      </c>
      <c r="J1451" s="262" t="str">
        <f t="shared" si="170"/>
        <v>housgfcftot-rectotla</v>
      </c>
      <c r="K1451" s="262" t="str">
        <f t="shared" si="171"/>
        <v>housgfcftot-</v>
      </c>
    </row>
    <row r="1452" spans="1:11" x14ac:dyDescent="0.35">
      <c r="A1452" s="267" t="s">
        <v>3852</v>
      </c>
      <c r="B1452" s="362">
        <f t="shared" ca="1" si="165"/>
        <v>0</v>
      </c>
      <c r="C1452" s="317"/>
      <c r="D1452" s="317"/>
      <c r="E1452" s="317"/>
      <c r="F1452" s="262" t="str">
        <f t="shared" si="166"/>
        <v>EandR1</v>
      </c>
      <c r="G1452" s="262" t="str">
        <f t="shared" si="167"/>
        <v>houstot</v>
      </c>
      <c r="H1452" s="262" t="str">
        <f t="shared" si="168"/>
        <v>rectotla</v>
      </c>
      <c r="I1452" s="262" t="str">
        <f t="shared" si="169"/>
        <v>EandR1-</v>
      </c>
      <c r="J1452" s="262" t="str">
        <f t="shared" si="170"/>
        <v>houstot-rectotla</v>
      </c>
      <c r="K1452" s="262" t="str">
        <f t="shared" si="171"/>
        <v>houstot-</v>
      </c>
    </row>
    <row r="1453" spans="1:11" x14ac:dyDescent="0.35">
      <c r="A1453" s="267" t="s">
        <v>3853</v>
      </c>
      <c r="B1453" s="362">
        <f t="shared" ca="1" si="165"/>
        <v>0</v>
      </c>
      <c r="C1453" s="317"/>
      <c r="D1453" s="317"/>
      <c r="E1453" s="317"/>
      <c r="F1453" s="262" t="str">
        <f t="shared" si="166"/>
        <v>EandR1</v>
      </c>
      <c r="G1453" s="262" t="str">
        <f t="shared" si="167"/>
        <v>culhrt</v>
      </c>
      <c r="H1453" s="262" t="str">
        <f t="shared" si="168"/>
        <v>rectotla</v>
      </c>
      <c r="I1453" s="262" t="str">
        <f t="shared" si="169"/>
        <v>EandR1-</v>
      </c>
      <c r="J1453" s="262" t="str">
        <f t="shared" si="170"/>
        <v>culhrt-rectotla</v>
      </c>
      <c r="K1453" s="262" t="str">
        <f t="shared" si="171"/>
        <v>culhrt-</v>
      </c>
    </row>
    <row r="1454" spans="1:11" x14ac:dyDescent="0.35">
      <c r="A1454" s="267" t="s">
        <v>3854</v>
      </c>
      <c r="B1454" s="362">
        <f t="shared" ca="1" si="165"/>
        <v>0</v>
      </c>
      <c r="C1454" s="317"/>
      <c r="D1454" s="317"/>
      <c r="E1454" s="317"/>
      <c r="F1454" s="262" t="str">
        <f t="shared" si="166"/>
        <v>EandR1</v>
      </c>
      <c r="G1454" s="262" t="str">
        <f t="shared" si="167"/>
        <v>culspr</v>
      </c>
      <c r="H1454" s="262" t="str">
        <f t="shared" si="168"/>
        <v>rectotla</v>
      </c>
      <c r="I1454" s="262" t="str">
        <f t="shared" si="169"/>
        <v>EandR1-</v>
      </c>
      <c r="J1454" s="262" t="str">
        <f t="shared" si="170"/>
        <v>culspr-rectotla</v>
      </c>
      <c r="K1454" s="262" t="str">
        <f t="shared" si="171"/>
        <v>culspr-</v>
      </c>
    </row>
    <row r="1455" spans="1:11" x14ac:dyDescent="0.35">
      <c r="A1455" s="267" t="s">
        <v>3855</v>
      </c>
      <c r="B1455" s="362">
        <f t="shared" ca="1" si="165"/>
        <v>0</v>
      </c>
      <c r="C1455" s="317"/>
      <c r="D1455" s="317"/>
      <c r="E1455" s="317"/>
      <c r="F1455" s="262" t="str">
        <f t="shared" si="166"/>
        <v>EandR1</v>
      </c>
      <c r="G1455" s="262" t="str">
        <f t="shared" si="167"/>
        <v>culopn</v>
      </c>
      <c r="H1455" s="262" t="str">
        <f t="shared" si="168"/>
        <v>rectotla</v>
      </c>
      <c r="I1455" s="262" t="str">
        <f t="shared" si="169"/>
        <v>EandR1-</v>
      </c>
      <c r="J1455" s="262" t="str">
        <f t="shared" si="170"/>
        <v>culopn-rectotla</v>
      </c>
      <c r="K1455" s="262" t="str">
        <f t="shared" si="171"/>
        <v>culopn-</v>
      </c>
    </row>
    <row r="1456" spans="1:11" x14ac:dyDescent="0.35">
      <c r="A1456" s="267" t="s">
        <v>3856</v>
      </c>
      <c r="B1456" s="362">
        <f t="shared" ca="1" si="165"/>
        <v>0</v>
      </c>
      <c r="C1456" s="317"/>
      <c r="D1456" s="317"/>
      <c r="E1456" s="317"/>
      <c r="F1456" s="262" t="str">
        <f t="shared" si="166"/>
        <v>EandR1</v>
      </c>
      <c r="G1456" s="262" t="str">
        <f t="shared" si="167"/>
        <v>cultrs</v>
      </c>
      <c r="H1456" s="262" t="str">
        <f t="shared" si="168"/>
        <v>rectotla</v>
      </c>
      <c r="I1456" s="262" t="str">
        <f t="shared" si="169"/>
        <v>EandR1-</v>
      </c>
      <c r="J1456" s="262" t="str">
        <f t="shared" si="170"/>
        <v>cultrs-rectotla</v>
      </c>
      <c r="K1456" s="262" t="str">
        <f t="shared" si="171"/>
        <v>cultrs-</v>
      </c>
    </row>
    <row r="1457" spans="1:11" x14ac:dyDescent="0.35">
      <c r="A1457" s="267" t="s">
        <v>3857</v>
      </c>
      <c r="B1457" s="362">
        <f t="shared" ca="1" si="165"/>
        <v>0</v>
      </c>
      <c r="C1457" s="317"/>
      <c r="D1457" s="317"/>
      <c r="E1457" s="317"/>
      <c r="F1457" s="262" t="str">
        <f t="shared" si="166"/>
        <v>EandR1</v>
      </c>
      <c r="G1457" s="262" t="str">
        <f t="shared" si="167"/>
        <v>cullib</v>
      </c>
      <c r="H1457" s="262" t="str">
        <f t="shared" si="168"/>
        <v>rectotla</v>
      </c>
      <c r="I1457" s="262" t="str">
        <f t="shared" si="169"/>
        <v>EandR1-</v>
      </c>
      <c r="J1457" s="262" t="str">
        <f t="shared" si="170"/>
        <v>cullib-rectotla</v>
      </c>
      <c r="K1457" s="262" t="str">
        <f t="shared" si="171"/>
        <v>cullib-</v>
      </c>
    </row>
    <row r="1458" spans="1:11" x14ac:dyDescent="0.35">
      <c r="A1458" s="267" t="s">
        <v>3858</v>
      </c>
      <c r="B1458" s="362">
        <f t="shared" ca="1" si="165"/>
        <v>0</v>
      </c>
      <c r="C1458" s="317"/>
      <c r="D1458" s="317"/>
      <c r="E1458" s="317"/>
      <c r="F1458" s="262" t="str">
        <f t="shared" si="166"/>
        <v>EandR1</v>
      </c>
      <c r="G1458" s="262" t="str">
        <f t="shared" si="167"/>
        <v>cultot</v>
      </c>
      <c r="H1458" s="262" t="str">
        <f t="shared" si="168"/>
        <v>rectotla</v>
      </c>
      <c r="I1458" s="262" t="str">
        <f t="shared" si="169"/>
        <v>EandR1-</v>
      </c>
      <c r="J1458" s="262" t="str">
        <f t="shared" si="170"/>
        <v>cultot-rectotla</v>
      </c>
      <c r="K1458" s="262" t="str">
        <f t="shared" si="171"/>
        <v>cultot-</v>
      </c>
    </row>
    <row r="1459" spans="1:11" x14ac:dyDescent="0.35">
      <c r="A1459" s="267" t="s">
        <v>3859</v>
      </c>
      <c r="B1459" s="362">
        <f t="shared" ca="1" si="165"/>
        <v>0</v>
      </c>
      <c r="C1459" s="317"/>
      <c r="D1459" s="317"/>
      <c r="E1459" s="317"/>
      <c r="F1459" s="262" t="str">
        <f t="shared" si="166"/>
        <v>EandR1</v>
      </c>
      <c r="G1459" s="262" t="str">
        <f t="shared" si="167"/>
        <v>envcmt</v>
      </c>
      <c r="H1459" s="262" t="str">
        <f t="shared" si="168"/>
        <v>rectotla</v>
      </c>
      <c r="I1459" s="262" t="str">
        <f t="shared" si="169"/>
        <v>EandR1-</v>
      </c>
      <c r="J1459" s="262" t="str">
        <f t="shared" si="170"/>
        <v>envcmt-rectotla</v>
      </c>
      <c r="K1459" s="262" t="str">
        <f t="shared" si="171"/>
        <v>envcmt-</v>
      </c>
    </row>
    <row r="1460" spans="1:11" x14ac:dyDescent="0.35">
      <c r="A1460" s="267" t="s">
        <v>3860</v>
      </c>
      <c r="B1460" s="362">
        <f t="shared" ca="1" si="165"/>
        <v>0</v>
      </c>
      <c r="C1460" s="317"/>
      <c r="D1460" s="317"/>
      <c r="E1460" s="317"/>
      <c r="F1460" s="262" t="str">
        <f t="shared" si="166"/>
        <v>EandR1</v>
      </c>
      <c r="G1460" s="262" t="str">
        <f t="shared" si="167"/>
        <v>envcst</v>
      </c>
      <c r="H1460" s="262" t="str">
        <f t="shared" si="168"/>
        <v>rectotla</v>
      </c>
      <c r="I1460" s="262" t="str">
        <f t="shared" si="169"/>
        <v>EandR1-</v>
      </c>
      <c r="J1460" s="262" t="str">
        <f t="shared" si="170"/>
        <v>envcst-rectotla</v>
      </c>
      <c r="K1460" s="262" t="str">
        <f t="shared" si="171"/>
        <v>envcst-</v>
      </c>
    </row>
    <row r="1461" spans="1:11" x14ac:dyDescent="0.35">
      <c r="A1461" s="267" t="s">
        <v>3861</v>
      </c>
      <c r="B1461" s="362">
        <f t="shared" ca="1" si="165"/>
        <v>0</v>
      </c>
      <c r="C1461" s="317"/>
      <c r="D1461" s="317"/>
      <c r="E1461" s="317"/>
      <c r="F1461" s="262" t="str">
        <f t="shared" si="166"/>
        <v>EandR1</v>
      </c>
      <c r="G1461" s="262" t="str">
        <f t="shared" si="167"/>
        <v>envcmm</v>
      </c>
      <c r="H1461" s="262" t="str">
        <f t="shared" si="168"/>
        <v>rectotla</v>
      </c>
      <c r="I1461" s="262" t="str">
        <f t="shared" si="169"/>
        <v>EandR1-</v>
      </c>
      <c r="J1461" s="262" t="str">
        <f t="shared" si="170"/>
        <v>envcmm-rectotla</v>
      </c>
      <c r="K1461" s="262" t="str">
        <f t="shared" si="171"/>
        <v>envcmm-</v>
      </c>
    </row>
    <row r="1462" spans="1:11" x14ac:dyDescent="0.35">
      <c r="A1462" s="267" t="s">
        <v>3862</v>
      </c>
      <c r="B1462" s="362">
        <f t="shared" ca="1" si="165"/>
        <v>0</v>
      </c>
      <c r="C1462" s="317"/>
      <c r="D1462" s="317"/>
      <c r="E1462" s="317"/>
      <c r="F1462" s="262" t="str">
        <f t="shared" si="166"/>
        <v>EandR1</v>
      </c>
      <c r="G1462" s="262" t="str">
        <f t="shared" si="167"/>
        <v>envflddrn</v>
      </c>
      <c r="H1462" s="262" t="str">
        <f t="shared" si="168"/>
        <v>rectotla</v>
      </c>
      <c r="I1462" s="262" t="str">
        <f t="shared" si="169"/>
        <v>EandR1-</v>
      </c>
      <c r="J1462" s="262" t="str">
        <f t="shared" si="170"/>
        <v>envflddrn-rectotla</v>
      </c>
      <c r="K1462" s="262" t="str">
        <f t="shared" si="171"/>
        <v>envflddrn-</v>
      </c>
    </row>
    <row r="1463" spans="1:11" x14ac:dyDescent="0.35">
      <c r="A1463" s="267" t="s">
        <v>3863</v>
      </c>
      <c r="B1463" s="362">
        <f t="shared" ca="1" si="165"/>
        <v>0</v>
      </c>
      <c r="C1463" s="317"/>
      <c r="D1463" s="317"/>
      <c r="E1463" s="317"/>
      <c r="F1463" s="262" t="str">
        <f t="shared" si="166"/>
        <v>EandR1</v>
      </c>
      <c r="G1463" s="262" t="str">
        <f t="shared" si="167"/>
        <v>envagr</v>
      </c>
      <c r="H1463" s="262" t="str">
        <f t="shared" si="168"/>
        <v>rectotla</v>
      </c>
      <c r="I1463" s="262" t="str">
        <f t="shared" si="169"/>
        <v>EandR1-</v>
      </c>
      <c r="J1463" s="262" t="str">
        <f t="shared" si="170"/>
        <v>envagr-rectotla</v>
      </c>
      <c r="K1463" s="262" t="str">
        <f t="shared" si="171"/>
        <v>envagr-</v>
      </c>
    </row>
    <row r="1464" spans="1:11" x14ac:dyDescent="0.35">
      <c r="A1464" s="267" t="s">
        <v>3864</v>
      </c>
      <c r="B1464" s="362">
        <f t="shared" ca="1" si="165"/>
        <v>0</v>
      </c>
      <c r="C1464" s="317"/>
      <c r="D1464" s="317"/>
      <c r="E1464" s="317"/>
      <c r="F1464" s="262" t="str">
        <f t="shared" si="166"/>
        <v>EandR1</v>
      </c>
      <c r="G1464" s="262" t="str">
        <f t="shared" si="167"/>
        <v>envrglenv</v>
      </c>
      <c r="H1464" s="262" t="str">
        <f t="shared" si="168"/>
        <v>rectotla</v>
      </c>
      <c r="I1464" s="262" t="str">
        <f t="shared" si="169"/>
        <v>EandR1-</v>
      </c>
      <c r="J1464" s="262" t="str">
        <f t="shared" si="170"/>
        <v>envrglenv-rectotla</v>
      </c>
      <c r="K1464" s="262" t="str">
        <f t="shared" si="171"/>
        <v>envrglenv-</v>
      </c>
    </row>
    <row r="1465" spans="1:11" x14ac:dyDescent="0.35">
      <c r="A1465" s="267" t="s">
        <v>3865</v>
      </c>
      <c r="B1465" s="362">
        <f t="shared" ca="1" si="165"/>
        <v>0</v>
      </c>
      <c r="C1465" s="317"/>
      <c r="D1465" s="317"/>
      <c r="E1465" s="317"/>
      <c r="F1465" s="262" t="str">
        <f t="shared" si="166"/>
        <v>EandR1</v>
      </c>
      <c r="G1465" s="262" t="str">
        <f t="shared" si="167"/>
        <v>envrgltrd</v>
      </c>
      <c r="H1465" s="262" t="str">
        <f t="shared" si="168"/>
        <v>rectotla</v>
      </c>
      <c r="I1465" s="262" t="str">
        <f t="shared" si="169"/>
        <v>EandR1-</v>
      </c>
      <c r="J1465" s="262" t="str">
        <f t="shared" si="170"/>
        <v>envrgltrd-rectotla</v>
      </c>
      <c r="K1465" s="262" t="str">
        <f t="shared" si="171"/>
        <v>envrgltrd-</v>
      </c>
    </row>
    <row r="1466" spans="1:11" x14ac:dyDescent="0.35">
      <c r="A1466" s="267" t="s">
        <v>3866</v>
      </c>
      <c r="B1466" s="362">
        <f t="shared" ref="B1466:B1531" ca="1" si="172">IFERROR(INDEX(INDIRECT(LEFT($A1466,SEARCH("-",$A1466,1)-1)&amp;"_data"),MATCH(MID($A1466, SEARCH("-",$A1466) + 1, SEARCH("-",$A1466,SEARCH("-",$A1466)+1) - SEARCH("-",$A1466) - 1),INDIRECT(LEFT($A1466,SEARCH("-",$A1466,1)-1)&amp;"_rows"),0),MATCH(RIGHT($A1466,LEN($A1466) - SEARCH("-", $A1466, SEARCH("-", $A1466) + 1)),INDIRECT(LEFT($A1466,SEARCH("-",$A1466,1)-1)&amp;"_Header"),0)),0)</f>
        <v>0</v>
      </c>
      <c r="C1466" s="317"/>
      <c r="D1466" s="317"/>
      <c r="E1466" s="317"/>
      <c r="F1466" s="262" t="str">
        <f t="shared" ref="F1466:F1531" si="173">LEFT(A1466,SEARCH("-",A1466)-1)</f>
        <v>EandR1</v>
      </c>
      <c r="G1466" s="262" t="str">
        <f t="shared" ref="G1466:G1531" si="174">LEFT(J1466,SEARCH("-",J1466)-1)</f>
        <v>envstr</v>
      </c>
      <c r="H1466" s="262" t="str">
        <f t="shared" ref="H1466:H1531" si="175">SUBSTITUTE(J1466,K1466,"")</f>
        <v>rectotla</v>
      </c>
      <c r="I1466" s="262" t="str">
        <f t="shared" ref="I1466:I1531" si="176">LEFT(A1466,SEARCH("-",A1466))</f>
        <v>EandR1-</v>
      </c>
      <c r="J1466" s="262" t="str">
        <f t="shared" ref="J1466:J1531" si="177">SUBSTITUTE(A1466,I1466,"")</f>
        <v>envstr-rectotla</v>
      </c>
      <c r="K1466" s="262" t="str">
        <f t="shared" ref="K1466:K1531" si="178">LEFT(J1466,SEARCH("-",J1466))</f>
        <v>envstr-</v>
      </c>
    </row>
    <row r="1467" spans="1:11" x14ac:dyDescent="0.35">
      <c r="A1467" s="267" t="s">
        <v>3867</v>
      </c>
      <c r="B1467" s="362">
        <f t="shared" ca="1" si="172"/>
        <v>0</v>
      </c>
      <c r="C1467" s="317"/>
      <c r="D1467" s="317"/>
      <c r="E1467" s="317"/>
      <c r="F1467" s="262" t="str">
        <f t="shared" si="173"/>
        <v>EandR1</v>
      </c>
      <c r="G1467" s="262" t="str">
        <f t="shared" si="174"/>
        <v>envcll</v>
      </c>
      <c r="H1467" s="262" t="str">
        <f t="shared" si="175"/>
        <v>rectotla</v>
      </c>
      <c r="I1467" s="262" t="str">
        <f t="shared" si="176"/>
        <v>EandR1-</v>
      </c>
      <c r="J1467" s="262" t="str">
        <f t="shared" si="177"/>
        <v>envcll-rectotla</v>
      </c>
      <c r="K1467" s="262" t="str">
        <f t="shared" si="178"/>
        <v>envcll-</v>
      </c>
    </row>
    <row r="1468" spans="1:11" x14ac:dyDescent="0.35">
      <c r="A1468" s="267" t="s">
        <v>3868</v>
      </c>
      <c r="B1468" s="362">
        <f t="shared" ca="1" si="172"/>
        <v>0</v>
      </c>
      <c r="C1468" s="317"/>
      <c r="D1468" s="317"/>
      <c r="E1468" s="317"/>
      <c r="F1468" s="262" t="str">
        <f t="shared" si="173"/>
        <v>EandR1</v>
      </c>
      <c r="G1468" s="262" t="str">
        <f t="shared" si="174"/>
        <v>envdsp</v>
      </c>
      <c r="H1468" s="262" t="str">
        <f t="shared" si="175"/>
        <v>rectotla</v>
      </c>
      <c r="I1468" s="262" t="str">
        <f t="shared" si="176"/>
        <v>EandR1-</v>
      </c>
      <c r="J1468" s="262" t="str">
        <f t="shared" si="177"/>
        <v>envdsp-rectotla</v>
      </c>
      <c r="K1468" s="262" t="str">
        <f t="shared" si="178"/>
        <v>envdsp-</v>
      </c>
    </row>
    <row r="1469" spans="1:11" x14ac:dyDescent="0.35">
      <c r="A1469" s="267" t="s">
        <v>3869</v>
      </c>
      <c r="B1469" s="362">
        <f t="shared" ca="1" si="172"/>
        <v>0</v>
      </c>
      <c r="C1469" s="317"/>
      <c r="D1469" s="317"/>
      <c r="E1469" s="317"/>
      <c r="F1469" s="262" t="str">
        <f t="shared" si="173"/>
        <v>EandR1</v>
      </c>
      <c r="G1469" s="262" t="str">
        <f t="shared" si="174"/>
        <v>envtrd</v>
      </c>
      <c r="H1469" s="262" t="str">
        <f t="shared" si="175"/>
        <v>rectotla</v>
      </c>
      <c r="I1469" s="262" t="str">
        <f t="shared" si="176"/>
        <v>EandR1-</v>
      </c>
      <c r="J1469" s="262" t="str">
        <f t="shared" si="177"/>
        <v>envtrd-rectotla</v>
      </c>
      <c r="K1469" s="262" t="str">
        <f t="shared" si="178"/>
        <v>envtrd-</v>
      </c>
    </row>
    <row r="1470" spans="1:11" x14ac:dyDescent="0.35">
      <c r="A1470" s="267" t="s">
        <v>3870</v>
      </c>
      <c r="B1470" s="362">
        <f t="shared" ca="1" si="172"/>
        <v>0</v>
      </c>
      <c r="C1470" s="317"/>
      <c r="D1470" s="317"/>
      <c r="E1470" s="317"/>
      <c r="F1470" s="262" t="str">
        <f t="shared" si="173"/>
        <v>EandR1</v>
      </c>
      <c r="G1470" s="262" t="str">
        <f t="shared" si="174"/>
        <v>envrcy</v>
      </c>
      <c r="H1470" s="262" t="str">
        <f t="shared" si="175"/>
        <v>rectotla</v>
      </c>
      <c r="I1470" s="262" t="str">
        <f t="shared" si="176"/>
        <v>EandR1-</v>
      </c>
      <c r="J1470" s="262" t="str">
        <f t="shared" si="177"/>
        <v>envrcy-rectotla</v>
      </c>
      <c r="K1470" s="262" t="str">
        <f t="shared" si="178"/>
        <v>envrcy-</v>
      </c>
    </row>
    <row r="1471" spans="1:11" x14ac:dyDescent="0.35">
      <c r="A1471" s="267" t="s">
        <v>3871</v>
      </c>
      <c r="B1471" s="362">
        <f t="shared" ca="1" si="172"/>
        <v>0</v>
      </c>
      <c r="C1471" s="317"/>
      <c r="D1471" s="317"/>
      <c r="E1471" s="317"/>
      <c r="F1471" s="262" t="str">
        <f t="shared" si="173"/>
        <v>EandR1</v>
      </c>
      <c r="G1471" s="262" t="str">
        <f t="shared" si="174"/>
        <v>envmin</v>
      </c>
      <c r="H1471" s="262" t="str">
        <f t="shared" si="175"/>
        <v>rectotla</v>
      </c>
      <c r="I1471" s="262" t="str">
        <f t="shared" si="176"/>
        <v>EandR1-</v>
      </c>
      <c r="J1471" s="262" t="str">
        <f t="shared" si="177"/>
        <v>envmin-rectotla</v>
      </c>
      <c r="K1471" s="262" t="str">
        <f t="shared" si="178"/>
        <v>envmin-</v>
      </c>
    </row>
    <row r="1472" spans="1:11" x14ac:dyDescent="0.35">
      <c r="A1472" s="267" t="s">
        <v>3872</v>
      </c>
      <c r="B1472" s="362">
        <f t="shared" ca="1" si="172"/>
        <v>0</v>
      </c>
      <c r="C1472" s="317"/>
      <c r="D1472" s="317"/>
      <c r="E1472" s="317"/>
      <c r="F1472" s="262" t="str">
        <f t="shared" si="173"/>
        <v>EandR1</v>
      </c>
      <c r="G1472" s="262" t="str">
        <f t="shared" si="174"/>
        <v>envclm</v>
      </c>
      <c r="H1472" s="262" t="str">
        <f t="shared" si="175"/>
        <v>rectotla</v>
      </c>
      <c r="I1472" s="262" t="str">
        <f t="shared" si="176"/>
        <v>EandR1-</v>
      </c>
      <c r="J1472" s="262" t="str">
        <f t="shared" si="177"/>
        <v>envclm-rectotla</v>
      </c>
      <c r="K1472" s="262" t="str">
        <f t="shared" si="178"/>
        <v>envclm-</v>
      </c>
    </row>
    <row r="1473" spans="1:11" x14ac:dyDescent="0.35">
      <c r="A1473" s="267" t="s">
        <v>3873</v>
      </c>
      <c r="B1473" s="362">
        <f t="shared" ca="1" si="172"/>
        <v>0</v>
      </c>
      <c r="C1473" s="317"/>
      <c r="D1473" s="317"/>
      <c r="E1473" s="317"/>
      <c r="F1473" s="262" t="str">
        <f t="shared" si="173"/>
        <v>EandR1</v>
      </c>
      <c r="G1473" s="262" t="str">
        <f t="shared" si="174"/>
        <v>envtot</v>
      </c>
      <c r="H1473" s="262" t="str">
        <f t="shared" si="175"/>
        <v>rectotla</v>
      </c>
      <c r="I1473" s="262" t="str">
        <f t="shared" si="176"/>
        <v>EandR1-</v>
      </c>
      <c r="J1473" s="262" t="str">
        <f t="shared" si="177"/>
        <v>envtot-rectotla</v>
      </c>
      <c r="K1473" s="262" t="str">
        <f t="shared" si="178"/>
        <v>envtot-</v>
      </c>
    </row>
    <row r="1474" spans="1:11" x14ac:dyDescent="0.35">
      <c r="A1474" s="267" t="s">
        <v>3874</v>
      </c>
      <c r="B1474" s="362">
        <f t="shared" ca="1" si="172"/>
        <v>0</v>
      </c>
      <c r="C1474" s="317"/>
      <c r="D1474" s="317"/>
      <c r="E1474" s="317"/>
      <c r="F1474" s="262" t="str">
        <f t="shared" si="173"/>
        <v>EandR1</v>
      </c>
      <c r="G1474" s="262" t="str">
        <f t="shared" si="174"/>
        <v>plantot</v>
      </c>
      <c r="H1474" s="262" t="str">
        <f t="shared" si="175"/>
        <v>rectotla</v>
      </c>
      <c r="I1474" s="262" t="str">
        <f t="shared" si="176"/>
        <v>EandR1-</v>
      </c>
      <c r="J1474" s="262" t="str">
        <f t="shared" si="177"/>
        <v>plantot-rectotla</v>
      </c>
      <c r="K1474" s="262" t="str">
        <f t="shared" si="178"/>
        <v>plantot-</v>
      </c>
    </row>
    <row r="1475" spans="1:11" x14ac:dyDescent="0.35">
      <c r="A1475" s="267" t="s">
        <v>3875</v>
      </c>
      <c r="B1475" s="362">
        <f t="shared" ca="1" si="172"/>
        <v>0</v>
      </c>
      <c r="C1475" s="317"/>
      <c r="D1475" s="317"/>
      <c r="E1475" s="317"/>
      <c r="F1475" s="262" t="str">
        <f t="shared" si="173"/>
        <v>EandR1</v>
      </c>
      <c r="G1475" s="262" t="str">
        <f t="shared" si="174"/>
        <v>digtot</v>
      </c>
      <c r="H1475" s="262" t="str">
        <f t="shared" si="175"/>
        <v>rectotla</v>
      </c>
      <c r="I1475" s="262" t="str">
        <f t="shared" si="176"/>
        <v>EandR1-</v>
      </c>
      <c r="J1475" s="262" t="str">
        <f t="shared" si="177"/>
        <v>digtot-rectotla</v>
      </c>
      <c r="K1475" s="262" t="str">
        <f t="shared" si="178"/>
        <v>digtot-</v>
      </c>
    </row>
    <row r="1476" spans="1:11" x14ac:dyDescent="0.35">
      <c r="A1476" s="267" t="s">
        <v>3876</v>
      </c>
      <c r="B1476" s="362">
        <f t="shared" ca="1" si="172"/>
        <v>0</v>
      </c>
      <c r="C1476" s="317"/>
      <c r="D1476" s="317"/>
      <c r="E1476" s="317"/>
      <c r="F1476" s="262" t="str">
        <f t="shared" si="173"/>
        <v>EandR1</v>
      </c>
      <c r="G1476" s="262" t="str">
        <f t="shared" si="174"/>
        <v>poltot</v>
      </c>
      <c r="H1476" s="262" t="str">
        <f t="shared" si="175"/>
        <v>rectotla</v>
      </c>
      <c r="I1476" s="262" t="str">
        <f t="shared" si="176"/>
        <v>EandR1-</v>
      </c>
      <c r="J1476" s="262" t="str">
        <f t="shared" si="177"/>
        <v>poltot-rectotla</v>
      </c>
      <c r="K1476" s="262" t="str">
        <f t="shared" si="178"/>
        <v>poltot-</v>
      </c>
    </row>
    <row r="1477" spans="1:11" x14ac:dyDescent="0.35">
      <c r="A1477" s="267" t="s">
        <v>3877</v>
      </c>
      <c r="B1477" s="362">
        <f t="shared" ca="1" si="172"/>
        <v>0</v>
      </c>
      <c r="C1477" s="317"/>
      <c r="D1477" s="317"/>
      <c r="E1477" s="317"/>
      <c r="F1477" s="262" t="str">
        <f t="shared" si="173"/>
        <v>EandR1</v>
      </c>
      <c r="G1477" s="262" t="str">
        <f t="shared" si="174"/>
        <v>frstot</v>
      </c>
      <c r="H1477" s="262" t="str">
        <f t="shared" si="175"/>
        <v>rectotla</v>
      </c>
      <c r="I1477" s="262" t="str">
        <f t="shared" si="176"/>
        <v>EandR1-</v>
      </c>
      <c r="J1477" s="262" t="str">
        <f t="shared" si="177"/>
        <v>frstot-rectotla</v>
      </c>
      <c r="K1477" s="262" t="str">
        <f t="shared" si="178"/>
        <v>frstot-</v>
      </c>
    </row>
    <row r="1478" spans="1:11" x14ac:dyDescent="0.35">
      <c r="A1478" s="267" t="s">
        <v>3878</v>
      </c>
      <c r="B1478" s="362">
        <f t="shared" ca="1" si="172"/>
        <v>0</v>
      </c>
      <c r="C1478" s="317"/>
      <c r="D1478" s="317"/>
      <c r="E1478" s="317"/>
      <c r="F1478" s="262" t="str">
        <f t="shared" si="173"/>
        <v>EandR1</v>
      </c>
      <c r="G1478" s="262" t="str">
        <f t="shared" si="174"/>
        <v>centot</v>
      </c>
      <c r="H1478" s="262" t="str">
        <f t="shared" si="175"/>
        <v>rectotla</v>
      </c>
      <c r="I1478" s="262" t="str">
        <f t="shared" si="176"/>
        <v>EandR1-</v>
      </c>
      <c r="J1478" s="262" t="str">
        <f t="shared" si="177"/>
        <v>centot-rectotla</v>
      </c>
      <c r="K1478" s="262" t="str">
        <f t="shared" si="178"/>
        <v>centot-</v>
      </c>
    </row>
    <row r="1479" spans="1:11" x14ac:dyDescent="0.35">
      <c r="A1479" s="267" t="s">
        <v>3879</v>
      </c>
      <c r="B1479" s="362">
        <f t="shared" ca="1" si="172"/>
        <v>0</v>
      </c>
      <c r="C1479" s="317"/>
      <c r="D1479" s="317"/>
      <c r="E1479" s="317"/>
      <c r="F1479" s="262" t="str">
        <f t="shared" si="173"/>
        <v>EandR1</v>
      </c>
      <c r="G1479" s="262" t="str">
        <f t="shared" si="174"/>
        <v>tradcomhous</v>
      </c>
      <c r="H1479" s="262" t="str">
        <f t="shared" si="175"/>
        <v>rectotla</v>
      </c>
      <c r="I1479" s="262" t="str">
        <f t="shared" si="176"/>
        <v>EandR1-</v>
      </c>
      <c r="J1479" s="262" t="str">
        <f t="shared" si="177"/>
        <v>tradcomhous-rectotla</v>
      </c>
      <c r="K1479" s="262" t="str">
        <f t="shared" si="178"/>
        <v>tradcomhous-</v>
      </c>
    </row>
    <row r="1480" spans="1:11" x14ac:dyDescent="0.35">
      <c r="A1480" s="267" t="s">
        <v>3880</v>
      </c>
      <c r="B1480" s="362">
        <f t="shared" ca="1" si="172"/>
        <v>0</v>
      </c>
      <c r="C1480" s="317"/>
      <c r="D1480" s="317"/>
      <c r="E1480" s="317"/>
      <c r="F1480" s="262" t="str">
        <f t="shared" si="173"/>
        <v>EandR1</v>
      </c>
      <c r="G1480" s="262" t="str">
        <f t="shared" si="174"/>
        <v>tradcomreal</v>
      </c>
      <c r="H1480" s="262" t="str">
        <f t="shared" si="175"/>
        <v>rectotla</v>
      </c>
      <c r="I1480" s="262" t="str">
        <f t="shared" si="176"/>
        <v>EandR1-</v>
      </c>
      <c r="J1480" s="262" t="str">
        <f t="shared" si="177"/>
        <v>tradcomreal-rectotla</v>
      </c>
      <c r="K1480" s="262" t="str">
        <f t="shared" si="178"/>
        <v>tradcomreal-</v>
      </c>
    </row>
    <row r="1481" spans="1:11" x14ac:dyDescent="0.35">
      <c r="A1481" s="267" t="s">
        <v>3881</v>
      </c>
      <c r="B1481" s="362">
        <f t="shared" ca="1" si="172"/>
        <v>0</v>
      </c>
      <c r="C1481" s="317"/>
      <c r="D1481" s="317"/>
      <c r="E1481" s="317"/>
      <c r="F1481" s="262" t="str">
        <f t="shared" si="173"/>
        <v>EandR1</v>
      </c>
      <c r="G1481" s="262" t="str">
        <f t="shared" si="174"/>
        <v>tradcomfin</v>
      </c>
      <c r="H1481" s="262" t="str">
        <f t="shared" si="175"/>
        <v>rectotla</v>
      </c>
      <c r="I1481" s="262" t="str">
        <f t="shared" si="176"/>
        <v>EandR1-</v>
      </c>
      <c r="J1481" s="262" t="str">
        <f t="shared" si="177"/>
        <v>tradcomfin-rectotla</v>
      </c>
      <c r="K1481" s="262" t="str">
        <f t="shared" si="178"/>
        <v>tradcomfin-</v>
      </c>
    </row>
    <row r="1482" spans="1:11" x14ac:dyDescent="0.35">
      <c r="A1482" s="267" t="s">
        <v>3882</v>
      </c>
      <c r="B1482" s="362">
        <f t="shared" ca="1" si="172"/>
        <v>0</v>
      </c>
      <c r="C1482" s="317"/>
      <c r="D1482" s="317"/>
      <c r="E1482" s="317"/>
      <c r="F1482" s="262" t="str">
        <f t="shared" si="173"/>
        <v>EandR1</v>
      </c>
      <c r="G1482" s="262" t="str">
        <f t="shared" si="174"/>
        <v>tradcomenr</v>
      </c>
      <c r="H1482" s="262" t="str">
        <f t="shared" si="175"/>
        <v>rectotla</v>
      </c>
      <c r="I1482" s="262" t="str">
        <f t="shared" si="176"/>
        <v>EandR1-</v>
      </c>
      <c r="J1482" s="262" t="str">
        <f t="shared" si="177"/>
        <v>tradcomenr-rectotla</v>
      </c>
      <c r="K1482" s="262" t="str">
        <f t="shared" si="178"/>
        <v>tradcomenr-</v>
      </c>
    </row>
    <row r="1483" spans="1:11" x14ac:dyDescent="0.35">
      <c r="A1483" s="267" t="s">
        <v>3883</v>
      </c>
      <c r="B1483" s="362">
        <f t="shared" ca="1" si="172"/>
        <v>0</v>
      </c>
      <c r="C1483" s="317"/>
      <c r="D1483" s="317"/>
      <c r="E1483" s="317"/>
      <c r="F1483" s="262" t="str">
        <f t="shared" si="173"/>
        <v>EandR1</v>
      </c>
      <c r="G1483" s="262" t="str">
        <f t="shared" si="174"/>
        <v>tradcomwtr</v>
      </c>
      <c r="H1483" s="262" t="str">
        <f t="shared" si="175"/>
        <v>rectotla</v>
      </c>
      <c r="I1483" s="262" t="str">
        <f t="shared" si="176"/>
        <v>EandR1-</v>
      </c>
      <c r="J1483" s="262" t="str">
        <f t="shared" si="177"/>
        <v>tradcomwtr-rectotla</v>
      </c>
      <c r="K1483" s="262" t="str">
        <f t="shared" si="178"/>
        <v>tradcomwtr-</v>
      </c>
    </row>
    <row r="1484" spans="1:11" x14ac:dyDescent="0.35">
      <c r="A1484" s="267" t="s">
        <v>3884</v>
      </c>
      <c r="B1484" s="362">
        <f t="shared" ca="1" si="172"/>
        <v>0</v>
      </c>
      <c r="C1484" s="317"/>
      <c r="D1484" s="317"/>
      <c r="E1484" s="317"/>
      <c r="F1484" s="262" t="str">
        <f t="shared" si="173"/>
        <v>EandR1</v>
      </c>
      <c r="G1484" s="262" t="str">
        <f t="shared" si="174"/>
        <v>tradcomhsp</v>
      </c>
      <c r="H1484" s="262" t="str">
        <f t="shared" si="175"/>
        <v>rectotla</v>
      </c>
      <c r="I1484" s="262" t="str">
        <f t="shared" si="176"/>
        <v>EandR1-</v>
      </c>
      <c r="J1484" s="262" t="str">
        <f t="shared" si="177"/>
        <v>tradcomhsp-rectotla</v>
      </c>
      <c r="K1484" s="262" t="str">
        <f t="shared" si="178"/>
        <v>tradcomhsp-</v>
      </c>
    </row>
    <row r="1485" spans="1:11" x14ac:dyDescent="0.35">
      <c r="A1485" s="267" t="s">
        <v>3885</v>
      </c>
      <c r="B1485" s="362">
        <f t="shared" ca="1" si="172"/>
        <v>0</v>
      </c>
      <c r="C1485" s="317"/>
      <c r="D1485" s="317"/>
      <c r="E1485" s="317"/>
      <c r="F1485" s="262" t="str">
        <f t="shared" si="173"/>
        <v>EandR1</v>
      </c>
      <c r="G1485" s="262" t="str">
        <f t="shared" si="174"/>
        <v>tradcomoth</v>
      </c>
      <c r="H1485" s="262" t="str">
        <f t="shared" si="175"/>
        <v>rectotla</v>
      </c>
      <c r="I1485" s="262" t="str">
        <f t="shared" si="176"/>
        <v>EandR1-</v>
      </c>
      <c r="J1485" s="262" t="str">
        <f t="shared" si="177"/>
        <v>tradcomoth-rectotla</v>
      </c>
      <c r="K1485" s="262" t="str">
        <f t="shared" si="178"/>
        <v>tradcomoth-</v>
      </c>
    </row>
    <row r="1486" spans="1:11" x14ac:dyDescent="0.35">
      <c r="A1486" s="267" t="s">
        <v>3886</v>
      </c>
      <c r="B1486" s="362">
        <f t="shared" ca="1" si="172"/>
        <v>0</v>
      </c>
      <c r="C1486" s="317"/>
      <c r="D1486" s="317"/>
      <c r="E1486" s="317"/>
      <c r="F1486" s="262" t="str">
        <f t="shared" si="173"/>
        <v>EandR1</v>
      </c>
      <c r="G1486" s="262" t="str">
        <f t="shared" si="174"/>
        <v>tradcomtot</v>
      </c>
      <c r="H1486" s="262" t="str">
        <f t="shared" si="175"/>
        <v>rectotla</v>
      </c>
      <c r="I1486" s="262" t="str">
        <f t="shared" si="176"/>
        <v>EandR1-</v>
      </c>
      <c r="J1486" s="262" t="str">
        <f t="shared" si="177"/>
        <v>tradcomtot-rectotla</v>
      </c>
      <c r="K1486" s="262" t="str">
        <f t="shared" si="178"/>
        <v>tradcomtot-</v>
      </c>
    </row>
    <row r="1487" spans="1:11" x14ac:dyDescent="0.35">
      <c r="A1487" s="267" t="s">
        <v>3887</v>
      </c>
      <c r="B1487" s="362">
        <f t="shared" ca="1" si="172"/>
        <v>0</v>
      </c>
      <c r="C1487" s="317"/>
      <c r="D1487" s="317"/>
      <c r="E1487" s="317"/>
      <c r="F1487" s="262" t="str">
        <f t="shared" si="173"/>
        <v>EandR1</v>
      </c>
      <c r="G1487" s="262" t="str">
        <f t="shared" si="174"/>
        <v>tradoth</v>
      </c>
      <c r="H1487" s="262" t="str">
        <f t="shared" si="175"/>
        <v>rectotla</v>
      </c>
      <c r="I1487" s="262" t="str">
        <f t="shared" si="176"/>
        <v>EandR1-</v>
      </c>
      <c r="J1487" s="262" t="str">
        <f t="shared" si="177"/>
        <v>tradoth-rectotla</v>
      </c>
      <c r="K1487" s="262" t="str">
        <f t="shared" si="178"/>
        <v>tradoth-</v>
      </c>
    </row>
    <row r="1488" spans="1:11" x14ac:dyDescent="0.35">
      <c r="A1488" s="267" t="s">
        <v>3888</v>
      </c>
      <c r="B1488" s="362">
        <f t="shared" ca="1" si="172"/>
        <v>0</v>
      </c>
      <c r="C1488" s="317"/>
      <c r="D1488" s="317"/>
      <c r="E1488" s="317"/>
      <c r="F1488" s="262" t="str">
        <f t="shared" si="173"/>
        <v>EandR1</v>
      </c>
      <c r="G1488" s="262" t="str">
        <f t="shared" si="174"/>
        <v>tradtot</v>
      </c>
      <c r="H1488" s="262" t="str">
        <f t="shared" si="175"/>
        <v>rectotla</v>
      </c>
      <c r="I1488" s="262" t="str">
        <f t="shared" si="176"/>
        <v>EandR1-</v>
      </c>
      <c r="J1488" s="262" t="str">
        <f t="shared" si="177"/>
        <v>tradtot-rectotla</v>
      </c>
      <c r="K1488" s="262" t="str">
        <f t="shared" si="178"/>
        <v>tradtot-</v>
      </c>
    </row>
    <row r="1489" spans="1:11" x14ac:dyDescent="0.35">
      <c r="A1489" s="267" t="s">
        <v>3889</v>
      </c>
      <c r="B1489" s="362">
        <f t="shared" ca="1" si="172"/>
        <v>0</v>
      </c>
      <c r="C1489" s="317"/>
      <c r="D1489" s="317"/>
      <c r="E1489" s="317"/>
      <c r="F1489" s="262" t="str">
        <f t="shared" si="173"/>
        <v>EandR1</v>
      </c>
      <c r="G1489" s="262" t="str">
        <f t="shared" si="174"/>
        <v>alltot</v>
      </c>
      <c r="H1489" s="262" t="str">
        <f t="shared" si="175"/>
        <v>rectotla</v>
      </c>
      <c r="I1489" s="262" t="str">
        <f t="shared" si="176"/>
        <v>EandR1-</v>
      </c>
      <c r="J1489" s="262" t="str">
        <f t="shared" si="177"/>
        <v>alltot-rectotla</v>
      </c>
      <c r="K1489" s="262" t="str">
        <f t="shared" si="178"/>
        <v>alltot-</v>
      </c>
    </row>
    <row r="1490" spans="1:11" x14ac:dyDescent="0.35">
      <c r="A1490" s="267" t="s">
        <v>3890</v>
      </c>
      <c r="B1490" s="362">
        <f t="shared" ca="1" si="172"/>
        <v>0</v>
      </c>
      <c r="C1490" s="317"/>
      <c r="D1490" s="317"/>
      <c r="E1490" s="317"/>
      <c r="F1490" s="262" t="str">
        <f t="shared" si="173"/>
        <v>EandR1</v>
      </c>
      <c r="G1490" s="262" t="str">
        <f t="shared" si="174"/>
        <v>eduerlprm</v>
      </c>
      <c r="H1490" s="262" t="str">
        <f t="shared" si="175"/>
        <v>rectototh</v>
      </c>
      <c r="I1490" s="262" t="str">
        <f t="shared" si="176"/>
        <v>EandR1-</v>
      </c>
      <c r="J1490" s="262" t="str">
        <f t="shared" si="177"/>
        <v>eduerlprm-rectototh</v>
      </c>
      <c r="K1490" s="262" t="str">
        <f t="shared" si="178"/>
        <v>eduerlprm-</v>
      </c>
    </row>
    <row r="1491" spans="1:11" x14ac:dyDescent="0.35">
      <c r="A1491" s="267" t="s">
        <v>3891</v>
      </c>
      <c r="B1491" s="362">
        <f t="shared" ca="1" si="172"/>
        <v>0</v>
      </c>
      <c r="C1491" s="317"/>
      <c r="D1491" s="317"/>
      <c r="E1491" s="317"/>
      <c r="F1491" s="262" t="str">
        <f t="shared" si="173"/>
        <v>EandR1</v>
      </c>
      <c r="G1491" s="262" t="str">
        <f t="shared" si="174"/>
        <v>eduscn</v>
      </c>
      <c r="H1491" s="262" t="str">
        <f t="shared" si="175"/>
        <v>rectototh</v>
      </c>
      <c r="I1491" s="262" t="str">
        <f t="shared" si="176"/>
        <v>EandR1-</v>
      </c>
      <c r="J1491" s="262" t="str">
        <f t="shared" si="177"/>
        <v>eduscn-rectototh</v>
      </c>
      <c r="K1491" s="262" t="str">
        <f t="shared" si="178"/>
        <v>eduscn-</v>
      </c>
    </row>
    <row r="1492" spans="1:11" x14ac:dyDescent="0.35">
      <c r="A1492" s="267" t="s">
        <v>3892</v>
      </c>
      <c r="B1492" s="362">
        <f t="shared" ca="1" si="172"/>
        <v>0</v>
      </c>
      <c r="C1492" s="317"/>
      <c r="D1492" s="317"/>
      <c r="E1492" s="317"/>
      <c r="F1492" s="262" t="str">
        <f t="shared" si="173"/>
        <v>EandR1</v>
      </c>
      <c r="G1492" s="262" t="str">
        <f t="shared" si="174"/>
        <v>eduspc</v>
      </c>
      <c r="H1492" s="262" t="str">
        <f t="shared" si="175"/>
        <v>rectototh</v>
      </c>
      <c r="I1492" s="262" t="str">
        <f t="shared" si="176"/>
        <v>EandR1-</v>
      </c>
      <c r="J1492" s="262" t="str">
        <f t="shared" si="177"/>
        <v>eduspc-rectototh</v>
      </c>
      <c r="K1492" s="262" t="str">
        <f t="shared" si="178"/>
        <v>eduspc-</v>
      </c>
    </row>
    <row r="1493" spans="1:11" x14ac:dyDescent="0.35">
      <c r="A1493" s="267" t="s">
        <v>3893</v>
      </c>
      <c r="B1493" s="362">
        <f t="shared" ca="1" si="172"/>
        <v>0</v>
      </c>
      <c r="C1493" s="317"/>
      <c r="D1493" s="317"/>
      <c r="E1493" s="317"/>
      <c r="F1493" s="262" t="str">
        <f t="shared" si="173"/>
        <v>EandR1</v>
      </c>
      <c r="G1493" s="262" t="str">
        <f t="shared" si="174"/>
        <v>edupstoth</v>
      </c>
      <c r="H1493" s="262" t="str">
        <f t="shared" si="175"/>
        <v>rectototh</v>
      </c>
      <c r="I1493" s="262" t="str">
        <f t="shared" si="176"/>
        <v>EandR1-</v>
      </c>
      <c r="J1493" s="262" t="str">
        <f t="shared" si="177"/>
        <v>edupstoth-rectototh</v>
      </c>
      <c r="K1493" s="262" t="str">
        <f t="shared" si="178"/>
        <v>edupstoth-</v>
      </c>
    </row>
    <row r="1494" spans="1:11" x14ac:dyDescent="0.35">
      <c r="A1494" s="267" t="s">
        <v>3894</v>
      </c>
      <c r="B1494" s="362">
        <f t="shared" ca="1" si="172"/>
        <v>0</v>
      </c>
      <c r="C1494" s="317"/>
      <c r="D1494" s="317"/>
      <c r="E1494" s="317"/>
      <c r="F1494" s="262" t="str">
        <f t="shared" si="173"/>
        <v>EandR1</v>
      </c>
      <c r="G1494" s="262" t="str">
        <f t="shared" si="174"/>
        <v>edutot</v>
      </c>
      <c r="H1494" s="262" t="str">
        <f t="shared" si="175"/>
        <v>rectototh</v>
      </c>
      <c r="I1494" s="262" t="str">
        <f t="shared" si="176"/>
        <v>EandR1-</v>
      </c>
      <c r="J1494" s="262" t="str">
        <f t="shared" si="177"/>
        <v>edutot-rectototh</v>
      </c>
      <c r="K1494" s="262" t="str">
        <f t="shared" si="178"/>
        <v>edutot-</v>
      </c>
    </row>
    <row r="1495" spans="1:11" x14ac:dyDescent="0.35">
      <c r="A1495" s="267" t="s">
        <v>3895</v>
      </c>
      <c r="B1495" s="362">
        <f t="shared" ca="1" si="172"/>
        <v>0</v>
      </c>
      <c r="C1495" s="317"/>
      <c r="D1495" s="317"/>
      <c r="E1495" s="317"/>
      <c r="F1495" s="262" t="str">
        <f t="shared" si="173"/>
        <v>EandR1</v>
      </c>
      <c r="G1495" s="262" t="str">
        <f t="shared" si="174"/>
        <v>transrds</v>
      </c>
      <c r="H1495" s="262" t="str">
        <f t="shared" si="175"/>
        <v>rectototh</v>
      </c>
      <c r="I1495" s="262" t="str">
        <f t="shared" si="176"/>
        <v>EandR1-</v>
      </c>
      <c r="J1495" s="262" t="str">
        <f t="shared" si="177"/>
        <v>transrds-rectototh</v>
      </c>
      <c r="K1495" s="262" t="str">
        <f t="shared" si="178"/>
        <v>transrds-</v>
      </c>
    </row>
    <row r="1496" spans="1:11" x14ac:dyDescent="0.35">
      <c r="A1496" s="267" t="s">
        <v>3896</v>
      </c>
      <c r="B1496" s="362">
        <f t="shared" ca="1" si="172"/>
        <v>0</v>
      </c>
      <c r="C1496" s="317"/>
      <c r="D1496" s="317"/>
      <c r="E1496" s="317"/>
      <c r="F1496" s="262" t="str">
        <f t="shared" si="173"/>
        <v>EandR1</v>
      </c>
      <c r="G1496" s="262" t="str">
        <f t="shared" si="174"/>
        <v>transprk</v>
      </c>
      <c r="H1496" s="262" t="str">
        <f t="shared" si="175"/>
        <v>rectototh</v>
      </c>
      <c r="I1496" s="262" t="str">
        <f t="shared" si="176"/>
        <v>EandR1-</v>
      </c>
      <c r="J1496" s="262" t="str">
        <f t="shared" si="177"/>
        <v>transprk-rectototh</v>
      </c>
      <c r="K1496" s="262" t="str">
        <f t="shared" si="178"/>
        <v>transprk-</v>
      </c>
    </row>
    <row r="1497" spans="1:11" x14ac:dyDescent="0.35">
      <c r="A1497" s="267" t="s">
        <v>3897</v>
      </c>
      <c r="B1497" s="362">
        <f t="shared" ca="1" si="172"/>
        <v>0</v>
      </c>
      <c r="C1497" s="317"/>
      <c r="D1497" s="317"/>
      <c r="E1497" s="317"/>
      <c r="F1497" s="262" t="str">
        <f t="shared" si="173"/>
        <v>EandR1</v>
      </c>
      <c r="G1497" s="262" t="str">
        <f t="shared" si="174"/>
        <v>transpblbus</v>
      </c>
      <c r="H1497" s="262" t="str">
        <f t="shared" si="175"/>
        <v>rectototh</v>
      </c>
      <c r="I1497" s="262" t="str">
        <f t="shared" si="176"/>
        <v>EandR1-</v>
      </c>
      <c r="J1497" s="262" t="str">
        <f t="shared" si="177"/>
        <v>transpblbus-rectototh</v>
      </c>
      <c r="K1497" s="262" t="str">
        <f t="shared" si="178"/>
        <v>transpblbus-</v>
      </c>
    </row>
    <row r="1498" spans="1:11" x14ac:dyDescent="0.35">
      <c r="A1498" s="267" t="s">
        <v>3898</v>
      </c>
      <c r="B1498" s="362">
        <f t="shared" ca="1" si="172"/>
        <v>0</v>
      </c>
      <c r="C1498" s="317"/>
      <c r="D1498" s="317"/>
      <c r="E1498" s="317"/>
      <c r="F1498" s="262" t="str">
        <f t="shared" si="173"/>
        <v>EandR1</v>
      </c>
      <c r="G1498" s="262" t="str">
        <f t="shared" si="174"/>
        <v>transpblrail</v>
      </c>
      <c r="H1498" s="262" t="str">
        <f t="shared" si="175"/>
        <v>rectototh</v>
      </c>
      <c r="I1498" s="262" t="str">
        <f t="shared" si="176"/>
        <v>EandR1-</v>
      </c>
      <c r="J1498" s="262" t="str">
        <f t="shared" si="177"/>
        <v>transpblrail-rectototh</v>
      </c>
      <c r="K1498" s="262" t="str">
        <f t="shared" si="178"/>
        <v>transpblrail-</v>
      </c>
    </row>
    <row r="1499" spans="1:11" x14ac:dyDescent="0.35">
      <c r="A1499" s="267" t="s">
        <v>3899</v>
      </c>
      <c r="B1499" s="362">
        <f t="shared" ca="1" si="172"/>
        <v>0</v>
      </c>
      <c r="C1499" s="317"/>
      <c r="D1499" s="317"/>
      <c r="E1499" s="317"/>
      <c r="F1499" s="262" t="str">
        <f t="shared" si="173"/>
        <v>EandR1</v>
      </c>
      <c r="G1499" s="262" t="str">
        <f t="shared" si="174"/>
        <v>transahtarp</v>
      </c>
      <c r="H1499" s="262" t="str">
        <f t="shared" si="175"/>
        <v>rectototh</v>
      </c>
      <c r="I1499" s="262" t="str">
        <f t="shared" si="176"/>
        <v>EandR1-</v>
      </c>
      <c r="J1499" s="262" t="str">
        <f t="shared" si="177"/>
        <v>transahtarp-rectototh</v>
      </c>
      <c r="K1499" s="262" t="str">
        <f t="shared" si="178"/>
        <v>transahtarp-</v>
      </c>
    </row>
    <row r="1500" spans="1:11" x14ac:dyDescent="0.35">
      <c r="A1500" s="267" t="s">
        <v>3900</v>
      </c>
      <c r="B1500" s="362">
        <f t="shared" ca="1" si="172"/>
        <v>0</v>
      </c>
      <c r="C1500" s="317"/>
      <c r="D1500" s="317"/>
      <c r="E1500" s="317"/>
      <c r="F1500" s="262" t="str">
        <f t="shared" si="173"/>
        <v>EandR1</v>
      </c>
      <c r="G1500" s="262" t="str">
        <f t="shared" si="174"/>
        <v>transahthrbprs</v>
      </c>
      <c r="H1500" s="262" t="str">
        <f t="shared" si="175"/>
        <v>rectototh</v>
      </c>
      <c r="I1500" s="262" t="str">
        <f t="shared" si="176"/>
        <v>EandR1-</v>
      </c>
      <c r="J1500" s="262" t="str">
        <f t="shared" si="177"/>
        <v>transahthrbprs-rectototh</v>
      </c>
      <c r="K1500" s="262" t="str">
        <f t="shared" si="178"/>
        <v>transahthrbprs-</v>
      </c>
    </row>
    <row r="1501" spans="1:11" x14ac:dyDescent="0.35">
      <c r="A1501" s="267" t="s">
        <v>3901</v>
      </c>
      <c r="B1501" s="362">
        <f t="shared" ca="1" si="172"/>
        <v>0</v>
      </c>
      <c r="C1501" s="317"/>
      <c r="D1501" s="317"/>
      <c r="E1501" s="317"/>
      <c r="F1501" s="262" t="str">
        <f t="shared" si="173"/>
        <v>EandR1</v>
      </c>
      <c r="G1501" s="262" t="str">
        <f t="shared" si="174"/>
        <v>transahttll</v>
      </c>
      <c r="H1501" s="262" t="str">
        <f t="shared" si="175"/>
        <v>rectototh</v>
      </c>
      <c r="I1501" s="262" t="str">
        <f t="shared" si="176"/>
        <v>EandR1-</v>
      </c>
      <c r="J1501" s="262" t="str">
        <f t="shared" si="177"/>
        <v>transahttll-rectototh</v>
      </c>
      <c r="K1501" s="262" t="str">
        <f t="shared" si="178"/>
        <v>transahttll-</v>
      </c>
    </row>
    <row r="1502" spans="1:11" x14ac:dyDescent="0.35">
      <c r="A1502" s="267" t="s">
        <v>3902</v>
      </c>
      <c r="B1502" s="362">
        <f t="shared" ca="1" si="172"/>
        <v>0</v>
      </c>
      <c r="C1502" s="317"/>
      <c r="D1502" s="317"/>
      <c r="E1502" s="317"/>
      <c r="F1502" s="262" t="str">
        <f t="shared" si="173"/>
        <v>EandR1</v>
      </c>
      <c r="G1502" s="262" t="str">
        <f t="shared" si="174"/>
        <v>transtot</v>
      </c>
      <c r="H1502" s="262" t="str">
        <f t="shared" si="175"/>
        <v>rectototh</v>
      </c>
      <c r="I1502" s="262" t="str">
        <f t="shared" si="176"/>
        <v>EandR1-</v>
      </c>
      <c r="J1502" s="262" t="str">
        <f t="shared" si="177"/>
        <v>transtot-rectototh</v>
      </c>
      <c r="K1502" s="262" t="str">
        <f t="shared" si="178"/>
        <v>transtot-</v>
      </c>
    </row>
    <row r="1503" spans="1:11" x14ac:dyDescent="0.35">
      <c r="A1503" s="267" t="s">
        <v>3903</v>
      </c>
      <c r="B1503" s="362">
        <f t="shared" ca="1" si="172"/>
        <v>0</v>
      </c>
      <c r="C1503" s="317"/>
      <c r="D1503" s="317"/>
      <c r="E1503" s="317"/>
      <c r="F1503" s="262" t="str">
        <f t="shared" si="173"/>
        <v>EandR1</v>
      </c>
      <c r="G1503" s="262" t="str">
        <f t="shared" si="174"/>
        <v>sctot</v>
      </c>
      <c r="H1503" s="262" t="str">
        <f t="shared" si="175"/>
        <v>rectototh</v>
      </c>
      <c r="I1503" s="262" t="str">
        <f t="shared" si="176"/>
        <v>EandR1-</v>
      </c>
      <c r="J1503" s="262" t="str">
        <f t="shared" si="177"/>
        <v>sctot-rectototh</v>
      </c>
      <c r="K1503" s="262" t="str">
        <f t="shared" si="178"/>
        <v>sctot-</v>
      </c>
    </row>
    <row r="1504" spans="1:11" x14ac:dyDescent="0.35">
      <c r="A1504" s="267" t="s">
        <v>3904</v>
      </c>
      <c r="B1504" s="362">
        <f t="shared" ca="1" si="172"/>
        <v>0</v>
      </c>
      <c r="C1504" s="317"/>
      <c r="D1504" s="317"/>
      <c r="E1504" s="317"/>
      <c r="F1504" s="262" t="str">
        <f t="shared" si="173"/>
        <v>EandR1</v>
      </c>
      <c r="G1504" s="262" t="str">
        <f t="shared" si="174"/>
        <v>phtot</v>
      </c>
      <c r="H1504" s="262" t="str">
        <f t="shared" si="175"/>
        <v>rectototh</v>
      </c>
      <c r="I1504" s="262" t="str">
        <f t="shared" si="176"/>
        <v>EandR1-</v>
      </c>
      <c r="J1504" s="262" t="str">
        <f t="shared" si="177"/>
        <v>phtot-rectototh</v>
      </c>
      <c r="K1504" s="262" t="str">
        <f t="shared" si="178"/>
        <v>phtot-</v>
      </c>
    </row>
    <row r="1505" spans="1:11" x14ac:dyDescent="0.35">
      <c r="A1505" s="267" t="s">
        <v>3905</v>
      </c>
      <c r="B1505" s="362">
        <f t="shared" ca="1" si="172"/>
        <v>0</v>
      </c>
      <c r="C1505" s="317"/>
      <c r="D1505" s="317"/>
      <c r="E1505" s="317"/>
      <c r="F1505" s="262" t="str">
        <f t="shared" si="173"/>
        <v>EandR1</v>
      </c>
      <c r="G1505" s="262" t="str">
        <f t="shared" si="174"/>
        <v>houshratot</v>
      </c>
      <c r="H1505" s="262" t="str">
        <f t="shared" si="175"/>
        <v>rectototh</v>
      </c>
      <c r="I1505" s="262" t="str">
        <f t="shared" si="176"/>
        <v>EandR1-</v>
      </c>
      <c r="J1505" s="262" t="str">
        <f t="shared" si="177"/>
        <v>houshratot-rectototh</v>
      </c>
      <c r="K1505" s="262" t="str">
        <f t="shared" si="178"/>
        <v>houshratot-</v>
      </c>
    </row>
    <row r="1506" spans="1:11" x14ac:dyDescent="0.35">
      <c r="A1506" s="267" t="s">
        <v>3906</v>
      </c>
      <c r="B1506" s="362">
        <f t="shared" ca="1" si="172"/>
        <v>0</v>
      </c>
      <c r="C1506" s="317"/>
      <c r="D1506" s="317"/>
      <c r="E1506" s="317"/>
      <c r="F1506" s="262" t="str">
        <f t="shared" si="173"/>
        <v>EandR1</v>
      </c>
      <c r="G1506" s="262" t="str">
        <f t="shared" si="174"/>
        <v>housgfcftot</v>
      </c>
      <c r="H1506" s="262" t="str">
        <f t="shared" si="175"/>
        <v>rectototh</v>
      </c>
      <c r="I1506" s="262" t="str">
        <f t="shared" si="176"/>
        <v>EandR1-</v>
      </c>
      <c r="J1506" s="262" t="str">
        <f t="shared" si="177"/>
        <v>housgfcftot-rectototh</v>
      </c>
      <c r="K1506" s="262" t="str">
        <f t="shared" si="178"/>
        <v>housgfcftot-</v>
      </c>
    </row>
    <row r="1507" spans="1:11" x14ac:dyDescent="0.35">
      <c r="A1507" s="267" t="s">
        <v>3907</v>
      </c>
      <c r="B1507" s="362">
        <f t="shared" ca="1" si="172"/>
        <v>0</v>
      </c>
      <c r="C1507" s="317"/>
      <c r="D1507" s="317"/>
      <c r="E1507" s="317"/>
      <c r="F1507" s="262" t="str">
        <f t="shared" si="173"/>
        <v>EandR1</v>
      </c>
      <c r="G1507" s="262" t="str">
        <f t="shared" si="174"/>
        <v>houstot</v>
      </c>
      <c r="H1507" s="262" t="str">
        <f t="shared" si="175"/>
        <v>rectototh</v>
      </c>
      <c r="I1507" s="262" t="str">
        <f t="shared" si="176"/>
        <v>EandR1-</v>
      </c>
      <c r="J1507" s="262" t="str">
        <f t="shared" si="177"/>
        <v>houstot-rectototh</v>
      </c>
      <c r="K1507" s="262" t="str">
        <f t="shared" si="178"/>
        <v>houstot-</v>
      </c>
    </row>
    <row r="1508" spans="1:11" x14ac:dyDescent="0.35">
      <c r="A1508" s="267" t="s">
        <v>3908</v>
      </c>
      <c r="B1508" s="362">
        <f t="shared" ca="1" si="172"/>
        <v>0</v>
      </c>
      <c r="C1508" s="317"/>
      <c r="D1508" s="317"/>
      <c r="E1508" s="317"/>
      <c r="F1508" s="262" t="str">
        <f t="shared" si="173"/>
        <v>EandR1</v>
      </c>
      <c r="G1508" s="262" t="str">
        <f t="shared" si="174"/>
        <v>culhrt</v>
      </c>
      <c r="H1508" s="262" t="str">
        <f t="shared" si="175"/>
        <v>rectototh</v>
      </c>
      <c r="I1508" s="262" t="str">
        <f t="shared" si="176"/>
        <v>EandR1-</v>
      </c>
      <c r="J1508" s="262" t="str">
        <f t="shared" si="177"/>
        <v>culhrt-rectototh</v>
      </c>
      <c r="K1508" s="262" t="str">
        <f t="shared" si="178"/>
        <v>culhrt-</v>
      </c>
    </row>
    <row r="1509" spans="1:11" x14ac:dyDescent="0.35">
      <c r="A1509" s="267" t="s">
        <v>3909</v>
      </c>
      <c r="B1509" s="362">
        <f t="shared" ca="1" si="172"/>
        <v>0</v>
      </c>
      <c r="C1509" s="317"/>
      <c r="D1509" s="317"/>
      <c r="E1509" s="317"/>
      <c r="F1509" s="262" t="str">
        <f t="shared" si="173"/>
        <v>EandR1</v>
      </c>
      <c r="G1509" s="262" t="str">
        <f t="shared" si="174"/>
        <v>culspr</v>
      </c>
      <c r="H1509" s="262" t="str">
        <f t="shared" si="175"/>
        <v>rectototh</v>
      </c>
      <c r="I1509" s="262" t="str">
        <f t="shared" si="176"/>
        <v>EandR1-</v>
      </c>
      <c r="J1509" s="262" t="str">
        <f t="shared" si="177"/>
        <v>culspr-rectototh</v>
      </c>
      <c r="K1509" s="262" t="str">
        <f t="shared" si="178"/>
        <v>culspr-</v>
      </c>
    </row>
    <row r="1510" spans="1:11" x14ac:dyDescent="0.35">
      <c r="A1510" s="267" t="s">
        <v>3910</v>
      </c>
      <c r="B1510" s="362">
        <f t="shared" ca="1" si="172"/>
        <v>0</v>
      </c>
      <c r="C1510" s="317"/>
      <c r="D1510" s="317"/>
      <c r="E1510" s="317"/>
      <c r="F1510" s="262" t="str">
        <f t="shared" si="173"/>
        <v>EandR1</v>
      </c>
      <c r="G1510" s="262" t="str">
        <f t="shared" si="174"/>
        <v>culopn</v>
      </c>
      <c r="H1510" s="262" t="str">
        <f t="shared" si="175"/>
        <v>rectototh</v>
      </c>
      <c r="I1510" s="262" t="str">
        <f t="shared" si="176"/>
        <v>EandR1-</v>
      </c>
      <c r="J1510" s="262" t="str">
        <f t="shared" si="177"/>
        <v>culopn-rectototh</v>
      </c>
      <c r="K1510" s="262" t="str">
        <f t="shared" si="178"/>
        <v>culopn-</v>
      </c>
    </row>
    <row r="1511" spans="1:11" x14ac:dyDescent="0.35">
      <c r="A1511" s="267" t="s">
        <v>3911</v>
      </c>
      <c r="B1511" s="362">
        <f t="shared" ca="1" si="172"/>
        <v>0</v>
      </c>
      <c r="C1511" s="317"/>
      <c r="D1511" s="317"/>
      <c r="E1511" s="317"/>
      <c r="F1511" s="262" t="str">
        <f t="shared" si="173"/>
        <v>EandR1</v>
      </c>
      <c r="G1511" s="262" t="str">
        <f t="shared" si="174"/>
        <v>cultrs</v>
      </c>
      <c r="H1511" s="262" t="str">
        <f t="shared" si="175"/>
        <v>rectototh</v>
      </c>
      <c r="I1511" s="262" t="str">
        <f t="shared" si="176"/>
        <v>EandR1-</v>
      </c>
      <c r="J1511" s="262" t="str">
        <f t="shared" si="177"/>
        <v>cultrs-rectototh</v>
      </c>
      <c r="K1511" s="262" t="str">
        <f t="shared" si="178"/>
        <v>cultrs-</v>
      </c>
    </row>
    <row r="1512" spans="1:11" x14ac:dyDescent="0.35">
      <c r="A1512" s="267" t="s">
        <v>3912</v>
      </c>
      <c r="B1512" s="362">
        <f t="shared" ca="1" si="172"/>
        <v>0</v>
      </c>
      <c r="C1512" s="317"/>
      <c r="D1512" s="317"/>
      <c r="E1512" s="317"/>
      <c r="F1512" s="262" t="str">
        <f t="shared" si="173"/>
        <v>EandR1</v>
      </c>
      <c r="G1512" s="262" t="str">
        <f t="shared" si="174"/>
        <v>cullib</v>
      </c>
      <c r="H1512" s="262" t="str">
        <f t="shared" si="175"/>
        <v>rectototh</v>
      </c>
      <c r="I1512" s="262" t="str">
        <f t="shared" si="176"/>
        <v>EandR1-</v>
      </c>
      <c r="J1512" s="262" t="str">
        <f t="shared" si="177"/>
        <v>cullib-rectototh</v>
      </c>
      <c r="K1512" s="262" t="str">
        <f t="shared" si="178"/>
        <v>cullib-</v>
      </c>
    </row>
    <row r="1513" spans="1:11" x14ac:dyDescent="0.35">
      <c r="A1513" s="267" t="s">
        <v>3913</v>
      </c>
      <c r="B1513" s="362">
        <f t="shared" ca="1" si="172"/>
        <v>0</v>
      </c>
      <c r="C1513" s="317"/>
      <c r="D1513" s="317"/>
      <c r="E1513" s="317"/>
      <c r="F1513" s="262" t="str">
        <f t="shared" si="173"/>
        <v>EandR1</v>
      </c>
      <c r="G1513" s="262" t="str">
        <f t="shared" si="174"/>
        <v>cultot</v>
      </c>
      <c r="H1513" s="262" t="str">
        <f t="shared" si="175"/>
        <v>rectototh</v>
      </c>
      <c r="I1513" s="262" t="str">
        <f t="shared" si="176"/>
        <v>EandR1-</v>
      </c>
      <c r="J1513" s="262" t="str">
        <f t="shared" si="177"/>
        <v>cultot-rectototh</v>
      </c>
      <c r="K1513" s="262" t="str">
        <f t="shared" si="178"/>
        <v>cultot-</v>
      </c>
    </row>
    <row r="1514" spans="1:11" x14ac:dyDescent="0.35">
      <c r="A1514" s="267" t="s">
        <v>3914</v>
      </c>
      <c r="B1514" s="362">
        <f t="shared" ca="1" si="172"/>
        <v>0</v>
      </c>
      <c r="C1514" s="317"/>
      <c r="D1514" s="317"/>
      <c r="E1514" s="317"/>
      <c r="F1514" s="262" t="str">
        <f t="shared" si="173"/>
        <v>EandR1</v>
      </c>
      <c r="G1514" s="262" t="str">
        <f t="shared" si="174"/>
        <v>envcmt</v>
      </c>
      <c r="H1514" s="262" t="str">
        <f t="shared" si="175"/>
        <v>rectototh</v>
      </c>
      <c r="I1514" s="262" t="str">
        <f t="shared" si="176"/>
        <v>EandR1-</v>
      </c>
      <c r="J1514" s="262" t="str">
        <f t="shared" si="177"/>
        <v>envcmt-rectototh</v>
      </c>
      <c r="K1514" s="262" t="str">
        <f t="shared" si="178"/>
        <v>envcmt-</v>
      </c>
    </row>
    <row r="1515" spans="1:11" x14ac:dyDescent="0.35">
      <c r="A1515" s="267" t="s">
        <v>3915</v>
      </c>
      <c r="B1515" s="362">
        <f t="shared" ca="1" si="172"/>
        <v>0</v>
      </c>
      <c r="C1515" s="317"/>
      <c r="D1515" s="317"/>
      <c r="E1515" s="317"/>
      <c r="F1515" s="262" t="str">
        <f t="shared" si="173"/>
        <v>EandR1</v>
      </c>
      <c r="G1515" s="262" t="str">
        <f t="shared" si="174"/>
        <v>envcst</v>
      </c>
      <c r="H1515" s="262" t="str">
        <f t="shared" si="175"/>
        <v>rectototh</v>
      </c>
      <c r="I1515" s="262" t="str">
        <f t="shared" si="176"/>
        <v>EandR1-</v>
      </c>
      <c r="J1515" s="262" t="str">
        <f t="shared" si="177"/>
        <v>envcst-rectototh</v>
      </c>
      <c r="K1515" s="262" t="str">
        <f t="shared" si="178"/>
        <v>envcst-</v>
      </c>
    </row>
    <row r="1516" spans="1:11" x14ac:dyDescent="0.35">
      <c r="A1516" s="267" t="s">
        <v>3916</v>
      </c>
      <c r="B1516" s="362">
        <f t="shared" ca="1" si="172"/>
        <v>0</v>
      </c>
      <c r="C1516" s="317"/>
      <c r="D1516" s="317"/>
      <c r="E1516" s="317"/>
      <c r="F1516" s="262" t="str">
        <f t="shared" si="173"/>
        <v>EandR1</v>
      </c>
      <c r="G1516" s="262" t="str">
        <f t="shared" si="174"/>
        <v>envcmm</v>
      </c>
      <c r="H1516" s="262" t="str">
        <f t="shared" si="175"/>
        <v>rectototh</v>
      </c>
      <c r="I1516" s="262" t="str">
        <f t="shared" si="176"/>
        <v>EandR1-</v>
      </c>
      <c r="J1516" s="262" t="str">
        <f t="shared" si="177"/>
        <v>envcmm-rectototh</v>
      </c>
      <c r="K1516" s="262" t="str">
        <f t="shared" si="178"/>
        <v>envcmm-</v>
      </c>
    </row>
    <row r="1517" spans="1:11" x14ac:dyDescent="0.35">
      <c r="A1517" s="267" t="s">
        <v>3917</v>
      </c>
      <c r="B1517" s="362">
        <f t="shared" ca="1" si="172"/>
        <v>0</v>
      </c>
      <c r="C1517" s="317"/>
      <c r="D1517" s="317"/>
      <c r="E1517" s="317"/>
      <c r="F1517" s="262" t="str">
        <f t="shared" si="173"/>
        <v>EandR1</v>
      </c>
      <c r="G1517" s="262" t="str">
        <f t="shared" si="174"/>
        <v>envflddrn</v>
      </c>
      <c r="H1517" s="262" t="str">
        <f t="shared" si="175"/>
        <v>rectototh</v>
      </c>
      <c r="I1517" s="262" t="str">
        <f t="shared" si="176"/>
        <v>EandR1-</v>
      </c>
      <c r="J1517" s="262" t="str">
        <f t="shared" si="177"/>
        <v>envflddrn-rectototh</v>
      </c>
      <c r="K1517" s="262" t="str">
        <f t="shared" si="178"/>
        <v>envflddrn-</v>
      </c>
    </row>
    <row r="1518" spans="1:11" x14ac:dyDescent="0.35">
      <c r="A1518" s="267" t="s">
        <v>3918</v>
      </c>
      <c r="B1518" s="362">
        <f t="shared" ca="1" si="172"/>
        <v>0</v>
      </c>
      <c r="C1518" s="317"/>
      <c r="D1518" s="317"/>
      <c r="E1518" s="317"/>
      <c r="F1518" s="262" t="str">
        <f t="shared" si="173"/>
        <v>EandR1</v>
      </c>
      <c r="G1518" s="262" t="str">
        <f t="shared" si="174"/>
        <v>envagr</v>
      </c>
      <c r="H1518" s="262" t="str">
        <f t="shared" si="175"/>
        <v>rectototh</v>
      </c>
      <c r="I1518" s="262" t="str">
        <f t="shared" si="176"/>
        <v>EandR1-</v>
      </c>
      <c r="J1518" s="262" t="str">
        <f t="shared" si="177"/>
        <v>envagr-rectototh</v>
      </c>
      <c r="K1518" s="262" t="str">
        <f t="shared" si="178"/>
        <v>envagr-</v>
      </c>
    </row>
    <row r="1519" spans="1:11" x14ac:dyDescent="0.35">
      <c r="A1519" s="267" t="s">
        <v>3919</v>
      </c>
      <c r="B1519" s="362">
        <f t="shared" ca="1" si="172"/>
        <v>0</v>
      </c>
      <c r="C1519" s="317"/>
      <c r="D1519" s="317"/>
      <c r="E1519" s="317"/>
      <c r="F1519" s="262" t="str">
        <f t="shared" si="173"/>
        <v>EandR1</v>
      </c>
      <c r="G1519" s="262" t="str">
        <f t="shared" si="174"/>
        <v>envrglenv</v>
      </c>
      <c r="H1519" s="262" t="str">
        <f t="shared" si="175"/>
        <v>rectototh</v>
      </c>
      <c r="I1519" s="262" t="str">
        <f t="shared" si="176"/>
        <v>EandR1-</v>
      </c>
      <c r="J1519" s="262" t="str">
        <f t="shared" si="177"/>
        <v>envrglenv-rectototh</v>
      </c>
      <c r="K1519" s="262" t="str">
        <f t="shared" si="178"/>
        <v>envrglenv-</v>
      </c>
    </row>
    <row r="1520" spans="1:11" x14ac:dyDescent="0.35">
      <c r="A1520" s="267" t="s">
        <v>3920</v>
      </c>
      <c r="B1520" s="362">
        <f t="shared" ca="1" si="172"/>
        <v>0</v>
      </c>
      <c r="C1520" s="317"/>
      <c r="D1520" s="317"/>
      <c r="E1520" s="317"/>
      <c r="F1520" s="262" t="str">
        <f t="shared" si="173"/>
        <v>EandR1</v>
      </c>
      <c r="G1520" s="262" t="str">
        <f t="shared" si="174"/>
        <v>envrgltrd</v>
      </c>
      <c r="H1520" s="262" t="str">
        <f t="shared" si="175"/>
        <v>rectototh</v>
      </c>
      <c r="I1520" s="262" t="str">
        <f t="shared" si="176"/>
        <v>EandR1-</v>
      </c>
      <c r="J1520" s="262" t="str">
        <f t="shared" si="177"/>
        <v>envrgltrd-rectototh</v>
      </c>
      <c r="K1520" s="262" t="str">
        <f t="shared" si="178"/>
        <v>envrgltrd-</v>
      </c>
    </row>
    <row r="1521" spans="1:11" x14ac:dyDescent="0.35">
      <c r="A1521" s="267" t="s">
        <v>3921</v>
      </c>
      <c r="B1521" s="362">
        <f t="shared" ca="1" si="172"/>
        <v>0</v>
      </c>
      <c r="C1521" s="317"/>
      <c r="D1521" s="317"/>
      <c r="E1521" s="317"/>
      <c r="F1521" s="262" t="str">
        <f t="shared" si="173"/>
        <v>EandR1</v>
      </c>
      <c r="G1521" s="262" t="str">
        <f t="shared" si="174"/>
        <v>envstr</v>
      </c>
      <c r="H1521" s="262" t="str">
        <f t="shared" si="175"/>
        <v>rectototh</v>
      </c>
      <c r="I1521" s="262" t="str">
        <f t="shared" si="176"/>
        <v>EandR1-</v>
      </c>
      <c r="J1521" s="262" t="str">
        <f t="shared" si="177"/>
        <v>envstr-rectototh</v>
      </c>
      <c r="K1521" s="262" t="str">
        <f t="shared" si="178"/>
        <v>envstr-</v>
      </c>
    </row>
    <row r="1522" spans="1:11" x14ac:dyDescent="0.35">
      <c r="A1522" s="267" t="s">
        <v>3922</v>
      </c>
      <c r="B1522" s="362">
        <f t="shared" ca="1" si="172"/>
        <v>0</v>
      </c>
      <c r="C1522" s="317"/>
      <c r="D1522" s="317"/>
      <c r="E1522" s="317"/>
      <c r="F1522" s="262" t="str">
        <f t="shared" si="173"/>
        <v>EandR1</v>
      </c>
      <c r="G1522" s="262" t="str">
        <f t="shared" si="174"/>
        <v>envcll</v>
      </c>
      <c r="H1522" s="262" t="str">
        <f t="shared" si="175"/>
        <v>rectototh</v>
      </c>
      <c r="I1522" s="262" t="str">
        <f t="shared" si="176"/>
        <v>EandR1-</v>
      </c>
      <c r="J1522" s="262" t="str">
        <f t="shared" si="177"/>
        <v>envcll-rectototh</v>
      </c>
      <c r="K1522" s="262" t="str">
        <f t="shared" si="178"/>
        <v>envcll-</v>
      </c>
    </row>
    <row r="1523" spans="1:11" x14ac:dyDescent="0.35">
      <c r="A1523" s="267" t="s">
        <v>3923</v>
      </c>
      <c r="B1523" s="362">
        <f t="shared" ca="1" si="172"/>
        <v>0</v>
      </c>
      <c r="C1523" s="317"/>
      <c r="D1523" s="317"/>
      <c r="E1523" s="317"/>
      <c r="F1523" s="262" t="str">
        <f t="shared" si="173"/>
        <v>EandR1</v>
      </c>
      <c r="G1523" s="262" t="str">
        <f t="shared" si="174"/>
        <v>envdsp</v>
      </c>
      <c r="H1523" s="262" t="str">
        <f t="shared" si="175"/>
        <v>rectototh</v>
      </c>
      <c r="I1523" s="262" t="str">
        <f t="shared" si="176"/>
        <v>EandR1-</v>
      </c>
      <c r="J1523" s="262" t="str">
        <f t="shared" si="177"/>
        <v>envdsp-rectototh</v>
      </c>
      <c r="K1523" s="262" t="str">
        <f t="shared" si="178"/>
        <v>envdsp-</v>
      </c>
    </row>
    <row r="1524" spans="1:11" x14ac:dyDescent="0.35">
      <c r="A1524" s="267" t="s">
        <v>3924</v>
      </c>
      <c r="B1524" s="362">
        <f t="shared" ca="1" si="172"/>
        <v>0</v>
      </c>
      <c r="C1524" s="317"/>
      <c r="D1524" s="317"/>
      <c r="E1524" s="317"/>
      <c r="F1524" s="262" t="str">
        <f t="shared" si="173"/>
        <v>EandR1</v>
      </c>
      <c r="G1524" s="262" t="str">
        <f t="shared" si="174"/>
        <v>envtrd</v>
      </c>
      <c r="H1524" s="262" t="str">
        <f t="shared" si="175"/>
        <v>rectototh</v>
      </c>
      <c r="I1524" s="262" t="str">
        <f t="shared" si="176"/>
        <v>EandR1-</v>
      </c>
      <c r="J1524" s="262" t="str">
        <f t="shared" si="177"/>
        <v>envtrd-rectototh</v>
      </c>
      <c r="K1524" s="262" t="str">
        <f t="shared" si="178"/>
        <v>envtrd-</v>
      </c>
    </row>
    <row r="1525" spans="1:11" x14ac:dyDescent="0.35">
      <c r="A1525" s="267" t="s">
        <v>3925</v>
      </c>
      <c r="B1525" s="362">
        <f t="shared" ca="1" si="172"/>
        <v>0</v>
      </c>
      <c r="C1525" s="317"/>
      <c r="D1525" s="317"/>
      <c r="E1525" s="317"/>
      <c r="F1525" s="262" t="str">
        <f t="shared" si="173"/>
        <v>EandR1</v>
      </c>
      <c r="G1525" s="262" t="str">
        <f t="shared" si="174"/>
        <v>envrcy</v>
      </c>
      <c r="H1525" s="262" t="str">
        <f t="shared" si="175"/>
        <v>rectototh</v>
      </c>
      <c r="I1525" s="262" t="str">
        <f t="shared" si="176"/>
        <v>EandR1-</v>
      </c>
      <c r="J1525" s="262" t="str">
        <f t="shared" si="177"/>
        <v>envrcy-rectototh</v>
      </c>
      <c r="K1525" s="262" t="str">
        <f t="shared" si="178"/>
        <v>envrcy-</v>
      </c>
    </row>
    <row r="1526" spans="1:11" x14ac:dyDescent="0.35">
      <c r="A1526" s="267" t="s">
        <v>3926</v>
      </c>
      <c r="B1526" s="362">
        <f t="shared" ca="1" si="172"/>
        <v>0</v>
      </c>
      <c r="C1526" s="317"/>
      <c r="D1526" s="317"/>
      <c r="E1526" s="317"/>
      <c r="F1526" s="262" t="str">
        <f t="shared" si="173"/>
        <v>EandR1</v>
      </c>
      <c r="G1526" s="262" t="str">
        <f t="shared" si="174"/>
        <v>envmin</v>
      </c>
      <c r="H1526" s="262" t="str">
        <f t="shared" si="175"/>
        <v>rectototh</v>
      </c>
      <c r="I1526" s="262" t="str">
        <f t="shared" si="176"/>
        <v>EandR1-</v>
      </c>
      <c r="J1526" s="262" t="str">
        <f t="shared" si="177"/>
        <v>envmin-rectototh</v>
      </c>
      <c r="K1526" s="262" t="str">
        <f t="shared" si="178"/>
        <v>envmin-</v>
      </c>
    </row>
    <row r="1527" spans="1:11" x14ac:dyDescent="0.35">
      <c r="A1527" s="267" t="s">
        <v>3927</v>
      </c>
      <c r="B1527" s="362">
        <f t="shared" ca="1" si="172"/>
        <v>0</v>
      </c>
      <c r="C1527" s="317"/>
      <c r="D1527" s="317"/>
      <c r="E1527" s="317"/>
      <c r="F1527" s="262" t="str">
        <f t="shared" si="173"/>
        <v>EandR1</v>
      </c>
      <c r="G1527" s="262" t="str">
        <f t="shared" si="174"/>
        <v>envclm</v>
      </c>
      <c r="H1527" s="262" t="str">
        <f t="shared" si="175"/>
        <v>rectototh</v>
      </c>
      <c r="I1527" s="262" t="str">
        <f t="shared" si="176"/>
        <v>EandR1-</v>
      </c>
      <c r="J1527" s="262" t="str">
        <f t="shared" si="177"/>
        <v>envclm-rectototh</v>
      </c>
      <c r="K1527" s="262" t="str">
        <f t="shared" si="178"/>
        <v>envclm-</v>
      </c>
    </row>
    <row r="1528" spans="1:11" x14ac:dyDescent="0.35">
      <c r="A1528" s="267" t="s">
        <v>3928</v>
      </c>
      <c r="B1528" s="362">
        <f t="shared" ca="1" si="172"/>
        <v>0</v>
      </c>
      <c r="C1528" s="317"/>
      <c r="D1528" s="317"/>
      <c r="E1528" s="317"/>
      <c r="F1528" s="262" t="str">
        <f t="shared" si="173"/>
        <v>EandR1</v>
      </c>
      <c r="G1528" s="262" t="str">
        <f t="shared" si="174"/>
        <v>envtot</v>
      </c>
      <c r="H1528" s="262" t="str">
        <f t="shared" si="175"/>
        <v>rectototh</v>
      </c>
      <c r="I1528" s="262" t="str">
        <f t="shared" si="176"/>
        <v>EandR1-</v>
      </c>
      <c r="J1528" s="262" t="str">
        <f t="shared" si="177"/>
        <v>envtot-rectototh</v>
      </c>
      <c r="K1528" s="262" t="str">
        <f t="shared" si="178"/>
        <v>envtot-</v>
      </c>
    </row>
    <row r="1529" spans="1:11" x14ac:dyDescent="0.35">
      <c r="A1529" s="267" t="s">
        <v>3929</v>
      </c>
      <c r="B1529" s="362">
        <f t="shared" ca="1" si="172"/>
        <v>0</v>
      </c>
      <c r="C1529" s="317"/>
      <c r="D1529" s="317"/>
      <c r="E1529" s="317"/>
      <c r="F1529" s="262" t="str">
        <f t="shared" si="173"/>
        <v>EandR1</v>
      </c>
      <c r="G1529" s="262" t="str">
        <f t="shared" si="174"/>
        <v>plantot</v>
      </c>
      <c r="H1529" s="262" t="str">
        <f t="shared" si="175"/>
        <v>rectototh</v>
      </c>
      <c r="I1529" s="262" t="str">
        <f t="shared" si="176"/>
        <v>EandR1-</v>
      </c>
      <c r="J1529" s="262" t="str">
        <f t="shared" si="177"/>
        <v>plantot-rectototh</v>
      </c>
      <c r="K1529" s="262" t="str">
        <f t="shared" si="178"/>
        <v>plantot-</v>
      </c>
    </row>
    <row r="1530" spans="1:11" x14ac:dyDescent="0.35">
      <c r="A1530" s="267" t="s">
        <v>3930</v>
      </c>
      <c r="B1530" s="362">
        <f t="shared" ca="1" si="172"/>
        <v>0</v>
      </c>
      <c r="C1530" s="317"/>
      <c r="D1530" s="317"/>
      <c r="E1530" s="317"/>
      <c r="F1530" s="262" t="str">
        <f t="shared" si="173"/>
        <v>EandR1</v>
      </c>
      <c r="G1530" s="262" t="str">
        <f t="shared" si="174"/>
        <v>digtot</v>
      </c>
      <c r="H1530" s="262" t="str">
        <f t="shared" si="175"/>
        <v>rectototh</v>
      </c>
      <c r="I1530" s="262" t="str">
        <f t="shared" si="176"/>
        <v>EandR1-</v>
      </c>
      <c r="J1530" s="262" t="str">
        <f t="shared" si="177"/>
        <v>digtot-rectototh</v>
      </c>
      <c r="K1530" s="262" t="str">
        <f t="shared" si="178"/>
        <v>digtot-</v>
      </c>
    </row>
    <row r="1531" spans="1:11" x14ac:dyDescent="0.35">
      <c r="A1531" s="267" t="s">
        <v>3931</v>
      </c>
      <c r="B1531" s="362">
        <f t="shared" ca="1" si="172"/>
        <v>0</v>
      </c>
      <c r="C1531" s="317"/>
      <c r="D1531" s="317"/>
      <c r="E1531" s="317"/>
      <c r="F1531" s="262" t="str">
        <f t="shared" si="173"/>
        <v>EandR1</v>
      </c>
      <c r="G1531" s="262" t="str">
        <f t="shared" si="174"/>
        <v>poltot</v>
      </c>
      <c r="H1531" s="262" t="str">
        <f t="shared" si="175"/>
        <v>rectototh</v>
      </c>
      <c r="I1531" s="262" t="str">
        <f t="shared" si="176"/>
        <v>EandR1-</v>
      </c>
      <c r="J1531" s="262" t="str">
        <f t="shared" si="177"/>
        <v>poltot-rectototh</v>
      </c>
      <c r="K1531" s="262" t="str">
        <f t="shared" si="178"/>
        <v>poltot-</v>
      </c>
    </row>
    <row r="1532" spans="1:11" x14ac:dyDescent="0.35">
      <c r="A1532" s="267" t="s">
        <v>3932</v>
      </c>
      <c r="B1532" s="362">
        <f t="shared" ref="B1532:B1598" ca="1" si="179">IFERROR(INDEX(INDIRECT(LEFT($A1532,SEARCH("-",$A1532,1)-1)&amp;"_data"),MATCH(MID($A1532, SEARCH("-",$A1532) + 1, SEARCH("-",$A1532,SEARCH("-",$A1532)+1) - SEARCH("-",$A1532) - 1),INDIRECT(LEFT($A1532,SEARCH("-",$A1532,1)-1)&amp;"_rows"),0),MATCH(RIGHT($A1532,LEN($A1532) - SEARCH("-", $A1532, SEARCH("-", $A1532) + 1)),INDIRECT(LEFT($A1532,SEARCH("-",$A1532,1)-1)&amp;"_Header"),0)),0)</f>
        <v>0</v>
      </c>
      <c r="C1532" s="317"/>
      <c r="D1532" s="317"/>
      <c r="E1532" s="317"/>
      <c r="F1532" s="262" t="str">
        <f t="shared" ref="F1532:F1598" si="180">LEFT(A1532,SEARCH("-",A1532)-1)</f>
        <v>EandR1</v>
      </c>
      <c r="G1532" s="262" t="str">
        <f t="shared" ref="G1532:G1598" si="181">LEFT(J1532,SEARCH("-",J1532)-1)</f>
        <v>frstot</v>
      </c>
      <c r="H1532" s="262" t="str">
        <f t="shared" ref="H1532:H1598" si="182">SUBSTITUTE(J1532,K1532,"")</f>
        <v>rectototh</v>
      </c>
      <c r="I1532" s="262" t="str">
        <f t="shared" ref="I1532:I1598" si="183">LEFT(A1532,SEARCH("-",A1532))</f>
        <v>EandR1-</v>
      </c>
      <c r="J1532" s="262" t="str">
        <f t="shared" ref="J1532:J1598" si="184">SUBSTITUTE(A1532,I1532,"")</f>
        <v>frstot-rectototh</v>
      </c>
      <c r="K1532" s="262" t="str">
        <f t="shared" ref="K1532:K1598" si="185">LEFT(J1532,SEARCH("-",J1532))</f>
        <v>frstot-</v>
      </c>
    </row>
    <row r="1533" spans="1:11" x14ac:dyDescent="0.35">
      <c r="A1533" s="267" t="s">
        <v>3933</v>
      </c>
      <c r="B1533" s="362">
        <f t="shared" ca="1" si="179"/>
        <v>0</v>
      </c>
      <c r="C1533" s="317"/>
      <c r="D1533" s="317"/>
      <c r="E1533" s="317"/>
      <c r="F1533" s="262" t="str">
        <f t="shared" si="180"/>
        <v>EandR1</v>
      </c>
      <c r="G1533" s="262" t="str">
        <f t="shared" si="181"/>
        <v>centot</v>
      </c>
      <c r="H1533" s="262" t="str">
        <f t="shared" si="182"/>
        <v>rectototh</v>
      </c>
      <c r="I1533" s="262" t="str">
        <f t="shared" si="183"/>
        <v>EandR1-</v>
      </c>
      <c r="J1533" s="262" t="str">
        <f t="shared" si="184"/>
        <v>centot-rectototh</v>
      </c>
      <c r="K1533" s="262" t="str">
        <f t="shared" si="185"/>
        <v>centot-</v>
      </c>
    </row>
    <row r="1534" spans="1:11" x14ac:dyDescent="0.35">
      <c r="A1534" s="267" t="s">
        <v>3934</v>
      </c>
      <c r="B1534" s="362">
        <f t="shared" ca="1" si="179"/>
        <v>0</v>
      </c>
      <c r="C1534" s="317"/>
      <c r="D1534" s="317"/>
      <c r="E1534" s="317"/>
      <c r="F1534" s="262" t="str">
        <f t="shared" si="180"/>
        <v>EandR1</v>
      </c>
      <c r="G1534" s="262" t="str">
        <f t="shared" si="181"/>
        <v>tradcomhous</v>
      </c>
      <c r="H1534" s="262" t="str">
        <f t="shared" si="182"/>
        <v>rectototh</v>
      </c>
      <c r="I1534" s="262" t="str">
        <f t="shared" si="183"/>
        <v>EandR1-</v>
      </c>
      <c r="J1534" s="262" t="str">
        <f t="shared" si="184"/>
        <v>tradcomhous-rectototh</v>
      </c>
      <c r="K1534" s="262" t="str">
        <f t="shared" si="185"/>
        <v>tradcomhous-</v>
      </c>
    </row>
    <row r="1535" spans="1:11" x14ac:dyDescent="0.35">
      <c r="A1535" s="267" t="s">
        <v>3935</v>
      </c>
      <c r="B1535" s="362">
        <f t="shared" ca="1" si="179"/>
        <v>0</v>
      </c>
      <c r="C1535" s="317"/>
      <c r="D1535" s="317"/>
      <c r="E1535" s="317"/>
      <c r="F1535" s="262" t="str">
        <f t="shared" si="180"/>
        <v>EandR1</v>
      </c>
      <c r="G1535" s="262" t="str">
        <f t="shared" si="181"/>
        <v>tradcomreal</v>
      </c>
      <c r="H1535" s="262" t="str">
        <f t="shared" si="182"/>
        <v>rectototh</v>
      </c>
      <c r="I1535" s="262" t="str">
        <f t="shared" si="183"/>
        <v>EandR1-</v>
      </c>
      <c r="J1535" s="262" t="str">
        <f t="shared" si="184"/>
        <v>tradcomreal-rectototh</v>
      </c>
      <c r="K1535" s="262" t="str">
        <f t="shared" si="185"/>
        <v>tradcomreal-</v>
      </c>
    </row>
    <row r="1536" spans="1:11" x14ac:dyDescent="0.35">
      <c r="A1536" s="267" t="s">
        <v>3936</v>
      </c>
      <c r="B1536" s="362">
        <f t="shared" ca="1" si="179"/>
        <v>0</v>
      </c>
      <c r="C1536" s="317"/>
      <c r="D1536" s="317"/>
      <c r="E1536" s="317"/>
      <c r="F1536" s="262" t="str">
        <f t="shared" si="180"/>
        <v>EandR1</v>
      </c>
      <c r="G1536" s="262" t="str">
        <f t="shared" si="181"/>
        <v>tradcomfin</v>
      </c>
      <c r="H1536" s="262" t="str">
        <f t="shared" si="182"/>
        <v>rectototh</v>
      </c>
      <c r="I1536" s="262" t="str">
        <f t="shared" si="183"/>
        <v>EandR1-</v>
      </c>
      <c r="J1536" s="262" t="str">
        <f t="shared" si="184"/>
        <v>tradcomfin-rectototh</v>
      </c>
      <c r="K1536" s="262" t="str">
        <f t="shared" si="185"/>
        <v>tradcomfin-</v>
      </c>
    </row>
    <row r="1537" spans="1:11" x14ac:dyDescent="0.35">
      <c r="A1537" s="267" t="s">
        <v>3937</v>
      </c>
      <c r="B1537" s="362">
        <f t="shared" ca="1" si="179"/>
        <v>0</v>
      </c>
      <c r="C1537" s="317"/>
      <c r="D1537" s="317"/>
      <c r="E1537" s="317"/>
      <c r="F1537" s="262" t="str">
        <f t="shared" si="180"/>
        <v>EandR1</v>
      </c>
      <c r="G1537" s="262" t="str">
        <f t="shared" si="181"/>
        <v>tradcomenr</v>
      </c>
      <c r="H1537" s="262" t="str">
        <f t="shared" si="182"/>
        <v>rectototh</v>
      </c>
      <c r="I1537" s="262" t="str">
        <f t="shared" si="183"/>
        <v>EandR1-</v>
      </c>
      <c r="J1537" s="262" t="str">
        <f t="shared" si="184"/>
        <v>tradcomenr-rectototh</v>
      </c>
      <c r="K1537" s="262" t="str">
        <f t="shared" si="185"/>
        <v>tradcomenr-</v>
      </c>
    </row>
    <row r="1538" spans="1:11" x14ac:dyDescent="0.35">
      <c r="A1538" s="267" t="s">
        <v>3938</v>
      </c>
      <c r="B1538" s="362">
        <f t="shared" ca="1" si="179"/>
        <v>0</v>
      </c>
      <c r="C1538" s="317"/>
      <c r="D1538" s="317"/>
      <c r="E1538" s="317"/>
      <c r="F1538" s="262" t="str">
        <f t="shared" si="180"/>
        <v>EandR1</v>
      </c>
      <c r="G1538" s="262" t="str">
        <f t="shared" si="181"/>
        <v>tradcomwtr</v>
      </c>
      <c r="H1538" s="262" t="str">
        <f t="shared" si="182"/>
        <v>rectototh</v>
      </c>
      <c r="I1538" s="262" t="str">
        <f t="shared" si="183"/>
        <v>EandR1-</v>
      </c>
      <c r="J1538" s="262" t="str">
        <f t="shared" si="184"/>
        <v>tradcomwtr-rectototh</v>
      </c>
      <c r="K1538" s="262" t="str">
        <f t="shared" si="185"/>
        <v>tradcomwtr-</v>
      </c>
    </row>
    <row r="1539" spans="1:11" x14ac:dyDescent="0.35">
      <c r="A1539" s="267" t="s">
        <v>3939</v>
      </c>
      <c r="B1539" s="362">
        <f t="shared" ca="1" si="179"/>
        <v>0</v>
      </c>
      <c r="C1539" s="317"/>
      <c r="D1539" s="317"/>
      <c r="E1539" s="317"/>
      <c r="F1539" s="262" t="str">
        <f t="shared" si="180"/>
        <v>EandR1</v>
      </c>
      <c r="G1539" s="262" t="str">
        <f t="shared" si="181"/>
        <v>tradcomhsp</v>
      </c>
      <c r="H1539" s="262" t="str">
        <f t="shared" si="182"/>
        <v>rectototh</v>
      </c>
      <c r="I1539" s="262" t="str">
        <f t="shared" si="183"/>
        <v>EandR1-</v>
      </c>
      <c r="J1539" s="262" t="str">
        <f t="shared" si="184"/>
        <v>tradcomhsp-rectototh</v>
      </c>
      <c r="K1539" s="262" t="str">
        <f t="shared" si="185"/>
        <v>tradcomhsp-</v>
      </c>
    </row>
    <row r="1540" spans="1:11" x14ac:dyDescent="0.35">
      <c r="A1540" s="267" t="s">
        <v>3940</v>
      </c>
      <c r="B1540" s="362">
        <f t="shared" ca="1" si="179"/>
        <v>0</v>
      </c>
      <c r="C1540" s="317"/>
      <c r="D1540" s="317"/>
      <c r="E1540" s="317"/>
      <c r="F1540" s="262" t="str">
        <f t="shared" si="180"/>
        <v>EandR1</v>
      </c>
      <c r="G1540" s="262" t="str">
        <f t="shared" si="181"/>
        <v>tradcomoth</v>
      </c>
      <c r="H1540" s="262" t="str">
        <f t="shared" si="182"/>
        <v>rectototh</v>
      </c>
      <c r="I1540" s="262" t="str">
        <f t="shared" si="183"/>
        <v>EandR1-</v>
      </c>
      <c r="J1540" s="262" t="str">
        <f t="shared" si="184"/>
        <v>tradcomoth-rectototh</v>
      </c>
      <c r="K1540" s="262" t="str">
        <f t="shared" si="185"/>
        <v>tradcomoth-</v>
      </c>
    </row>
    <row r="1541" spans="1:11" x14ac:dyDescent="0.35">
      <c r="A1541" s="267" t="s">
        <v>3941</v>
      </c>
      <c r="B1541" s="362">
        <f t="shared" ca="1" si="179"/>
        <v>0</v>
      </c>
      <c r="C1541" s="317"/>
      <c r="D1541" s="317"/>
      <c r="E1541" s="317"/>
      <c r="F1541" s="262" t="str">
        <f t="shared" si="180"/>
        <v>EandR1</v>
      </c>
      <c r="G1541" s="262" t="str">
        <f t="shared" si="181"/>
        <v>tradcomtot</v>
      </c>
      <c r="H1541" s="262" t="str">
        <f t="shared" si="182"/>
        <v>rectototh</v>
      </c>
      <c r="I1541" s="262" t="str">
        <f t="shared" si="183"/>
        <v>EandR1-</v>
      </c>
      <c r="J1541" s="262" t="str">
        <f t="shared" si="184"/>
        <v>tradcomtot-rectototh</v>
      </c>
      <c r="K1541" s="262" t="str">
        <f t="shared" si="185"/>
        <v>tradcomtot-</v>
      </c>
    </row>
    <row r="1542" spans="1:11" x14ac:dyDescent="0.35">
      <c r="A1542" s="267" t="s">
        <v>3942</v>
      </c>
      <c r="B1542" s="362">
        <f t="shared" ca="1" si="179"/>
        <v>0</v>
      </c>
      <c r="C1542" s="317"/>
      <c r="D1542" s="317"/>
      <c r="E1542" s="317"/>
      <c r="F1542" s="262" t="str">
        <f t="shared" si="180"/>
        <v>EandR1</v>
      </c>
      <c r="G1542" s="262" t="str">
        <f t="shared" si="181"/>
        <v>tradoth</v>
      </c>
      <c r="H1542" s="262" t="str">
        <f t="shared" si="182"/>
        <v>rectototh</v>
      </c>
      <c r="I1542" s="262" t="str">
        <f t="shared" si="183"/>
        <v>EandR1-</v>
      </c>
      <c r="J1542" s="262" t="str">
        <f t="shared" si="184"/>
        <v>tradoth-rectototh</v>
      </c>
      <c r="K1542" s="262" t="str">
        <f t="shared" si="185"/>
        <v>tradoth-</v>
      </c>
    </row>
    <row r="1543" spans="1:11" x14ac:dyDescent="0.35">
      <c r="A1543" s="267" t="s">
        <v>3943</v>
      </c>
      <c r="B1543" s="362">
        <f t="shared" ca="1" si="179"/>
        <v>0</v>
      </c>
      <c r="C1543" s="317"/>
      <c r="D1543" s="317"/>
      <c r="E1543" s="317"/>
      <c r="F1543" s="262" t="str">
        <f t="shared" si="180"/>
        <v>EandR1</v>
      </c>
      <c r="G1543" s="262" t="str">
        <f t="shared" si="181"/>
        <v>tradtot</v>
      </c>
      <c r="H1543" s="262" t="str">
        <f t="shared" si="182"/>
        <v>rectototh</v>
      </c>
      <c r="I1543" s="262" t="str">
        <f t="shared" si="183"/>
        <v>EandR1-</v>
      </c>
      <c r="J1543" s="262" t="str">
        <f t="shared" si="184"/>
        <v>tradtot-rectototh</v>
      </c>
      <c r="K1543" s="262" t="str">
        <f t="shared" si="185"/>
        <v>tradtot-</v>
      </c>
    </row>
    <row r="1544" spans="1:11" x14ac:dyDescent="0.35">
      <c r="A1544" s="267" t="s">
        <v>3944</v>
      </c>
      <c r="B1544" s="362">
        <f t="shared" ca="1" si="179"/>
        <v>0</v>
      </c>
      <c r="C1544" s="317"/>
      <c r="D1544" s="317"/>
      <c r="E1544" s="317"/>
      <c r="F1544" s="262" t="str">
        <f t="shared" si="180"/>
        <v>EandR1</v>
      </c>
      <c r="G1544" s="262" t="str">
        <f t="shared" si="181"/>
        <v>alltot</v>
      </c>
      <c r="H1544" s="262" t="str">
        <f t="shared" si="182"/>
        <v>rectototh</v>
      </c>
      <c r="I1544" s="262" t="str">
        <f t="shared" si="183"/>
        <v>EandR1-</v>
      </c>
      <c r="J1544" s="262" t="str">
        <f t="shared" si="184"/>
        <v>alltot-rectototh</v>
      </c>
      <c r="K1544" s="262" t="str">
        <f t="shared" si="185"/>
        <v>alltot-</v>
      </c>
    </row>
    <row r="1545" spans="1:11" x14ac:dyDescent="0.35">
      <c r="A1545" s="267" t="s">
        <v>3945</v>
      </c>
      <c r="B1545" s="362">
        <f t="shared" ca="1" si="179"/>
        <v>0</v>
      </c>
      <c r="C1545" s="317"/>
      <c r="D1545" s="317"/>
      <c r="E1545" s="317"/>
      <c r="F1545" s="262" t="str">
        <f t="shared" si="180"/>
        <v>EandR1</v>
      </c>
      <c r="G1545" s="262" t="str">
        <f t="shared" si="181"/>
        <v>houstot</v>
      </c>
      <c r="H1545" s="262" t="str">
        <f t="shared" si="182"/>
        <v>rectotss</v>
      </c>
      <c r="I1545" s="262" t="str">
        <f t="shared" si="183"/>
        <v>EandR1-</v>
      </c>
      <c r="J1545" s="262" t="str">
        <f t="shared" si="184"/>
        <v>houstot-rectotss</v>
      </c>
      <c r="K1545" s="262" t="str">
        <f t="shared" si="185"/>
        <v>houstot-</v>
      </c>
    </row>
    <row r="1546" spans="1:11" x14ac:dyDescent="0.35">
      <c r="A1546" s="267" t="s">
        <v>3946</v>
      </c>
      <c r="B1546" s="362">
        <f t="shared" ca="1" si="179"/>
        <v>0</v>
      </c>
      <c r="C1546" s="317"/>
      <c r="D1546" s="317"/>
      <c r="E1546" s="317"/>
      <c r="F1546" s="262" t="str">
        <f t="shared" si="180"/>
        <v>EandR1</v>
      </c>
      <c r="G1546" s="262" t="str">
        <f t="shared" si="181"/>
        <v>alltot</v>
      </c>
      <c r="H1546" s="262" t="str">
        <f t="shared" si="182"/>
        <v>rectotss</v>
      </c>
      <c r="I1546" s="262" t="str">
        <f t="shared" si="183"/>
        <v>EandR1-</v>
      </c>
      <c r="J1546" s="262" t="str">
        <f t="shared" si="184"/>
        <v>alltot-rectotss</v>
      </c>
      <c r="K1546" s="262" t="str">
        <f t="shared" si="185"/>
        <v>alltot-</v>
      </c>
    </row>
    <row r="1547" spans="1:11" x14ac:dyDescent="0.35">
      <c r="A1547" s="267" t="s">
        <v>3947</v>
      </c>
      <c r="B1547" s="362">
        <f t="shared" ca="1" si="179"/>
        <v>0</v>
      </c>
      <c r="C1547" s="317"/>
      <c r="D1547" s="317"/>
      <c r="E1547" s="317"/>
      <c r="F1547" s="262" t="str">
        <f t="shared" si="180"/>
        <v>EandR1A</v>
      </c>
      <c r="G1547" s="262" t="str">
        <f t="shared" si="181"/>
        <v>transrdscns</v>
      </c>
      <c r="H1547" s="262" t="str">
        <f t="shared" si="182"/>
        <v>expcnscnvrnv</v>
      </c>
      <c r="I1547" s="262" t="str">
        <f t="shared" si="183"/>
        <v>EandR1A-</v>
      </c>
      <c r="J1547" s="262" t="str">
        <f t="shared" si="184"/>
        <v>transrdscns-expcnscnvrnv</v>
      </c>
      <c r="K1547" s="262" t="str">
        <f t="shared" si="185"/>
        <v>transrdscns-</v>
      </c>
    </row>
    <row r="1548" spans="1:11" x14ac:dyDescent="0.35">
      <c r="A1548" s="267" t="s">
        <v>3948</v>
      </c>
      <c r="B1548" s="362">
        <f t="shared" ca="1" si="179"/>
        <v>0</v>
      </c>
      <c r="C1548" s="317"/>
      <c r="D1548" s="317"/>
      <c r="E1548" s="317"/>
      <c r="F1548" s="262" t="str">
        <f t="shared" si="180"/>
        <v>EandR1A</v>
      </c>
      <c r="G1548" s="262" t="str">
        <f t="shared" si="181"/>
        <v>transrdsmntprn</v>
      </c>
      <c r="H1548" s="262" t="str">
        <f t="shared" si="182"/>
        <v>expcnscnvrnv</v>
      </c>
      <c r="I1548" s="262" t="str">
        <f t="shared" si="183"/>
        <v>EandR1A-</v>
      </c>
      <c r="J1548" s="262" t="str">
        <f t="shared" si="184"/>
        <v>transrdsmntprn-expcnscnvrnv</v>
      </c>
      <c r="K1548" s="262" t="str">
        <f t="shared" si="185"/>
        <v>transrdsmntprn-</v>
      </c>
    </row>
    <row r="1549" spans="1:11" x14ac:dyDescent="0.35">
      <c r="A1549" s="267" t="s">
        <v>3949</v>
      </c>
      <c r="B1549" s="362">
        <f t="shared" ca="1" si="179"/>
        <v>0</v>
      </c>
      <c r="C1549" s="317"/>
      <c r="D1549" s="317"/>
      <c r="E1549" s="317"/>
      <c r="F1549" s="262" t="str">
        <f t="shared" si="180"/>
        <v>EandR1A</v>
      </c>
      <c r="G1549" s="262" t="str">
        <f t="shared" si="181"/>
        <v>transrdsmntoth</v>
      </c>
      <c r="H1549" s="262" t="str">
        <f t="shared" si="182"/>
        <v>expcnscnvrnv</v>
      </c>
      <c r="I1549" s="262" t="str">
        <f t="shared" si="183"/>
        <v>EandR1A-</v>
      </c>
      <c r="J1549" s="262" t="str">
        <f t="shared" si="184"/>
        <v>transrdsmntoth-expcnscnvrnv</v>
      </c>
      <c r="K1549" s="262" t="str">
        <f t="shared" si="185"/>
        <v>transrdsmntoth-</v>
      </c>
    </row>
    <row r="1550" spans="1:11" x14ac:dyDescent="0.35">
      <c r="A1550" s="267" t="s">
        <v>3950</v>
      </c>
      <c r="B1550" s="362">
        <f t="shared" ca="1" si="179"/>
        <v>0</v>
      </c>
      <c r="C1550" s="317"/>
      <c r="D1550" s="317"/>
      <c r="E1550" s="317"/>
      <c r="F1550" s="262" t="str">
        <f t="shared" si="180"/>
        <v>EandR1A</v>
      </c>
      <c r="G1550" s="262" t="str">
        <f t="shared" si="181"/>
        <v>transrdsbrd</v>
      </c>
      <c r="H1550" s="262" t="str">
        <f t="shared" si="182"/>
        <v>expcnscnvrnv</v>
      </c>
      <c r="I1550" s="262" t="str">
        <f t="shared" si="183"/>
        <v>EandR1A-</v>
      </c>
      <c r="J1550" s="262" t="str">
        <f t="shared" si="184"/>
        <v>transrdsbrd-expcnscnvrnv</v>
      </c>
      <c r="K1550" s="262" t="str">
        <f t="shared" si="185"/>
        <v>transrdsbrd-</v>
      </c>
    </row>
    <row r="1551" spans="1:11" x14ac:dyDescent="0.35">
      <c r="A1551" s="267" t="s">
        <v>3951</v>
      </c>
      <c r="B1551" s="362">
        <f t="shared" ca="1" si="179"/>
        <v>0</v>
      </c>
      <c r="C1551" s="317"/>
      <c r="D1551" s="317"/>
      <c r="E1551" s="317"/>
      <c r="F1551" s="262" t="str">
        <f t="shared" si="180"/>
        <v>EandR1A</v>
      </c>
      <c r="G1551" s="262" t="str">
        <f t="shared" si="181"/>
        <v>transrdssft</v>
      </c>
      <c r="H1551" s="262" t="str">
        <f t="shared" si="182"/>
        <v>expcnscnvrnv</v>
      </c>
      <c r="I1551" s="262" t="str">
        <f t="shared" si="183"/>
        <v>EandR1A-</v>
      </c>
      <c r="J1551" s="262" t="str">
        <f t="shared" si="184"/>
        <v>transrdssft-expcnscnvrnv</v>
      </c>
      <c r="K1551" s="262" t="str">
        <f t="shared" si="185"/>
        <v>transrdssft-</v>
      </c>
    </row>
    <row r="1552" spans="1:11" x14ac:dyDescent="0.35">
      <c r="A1552" s="267" t="s">
        <v>3952</v>
      </c>
      <c r="B1552" s="362">
        <f t="shared" ca="1" si="179"/>
        <v>0</v>
      </c>
      <c r="C1552" s="317"/>
      <c r="D1552" s="317"/>
      <c r="E1552" s="317"/>
      <c r="F1552" s="262" t="str">
        <f t="shared" si="180"/>
        <v>EandR1A</v>
      </c>
      <c r="G1552" s="262" t="str">
        <f t="shared" si="181"/>
        <v>transrdslgh</v>
      </c>
      <c r="H1552" s="262" t="str">
        <f t="shared" si="182"/>
        <v>expcnscnvrnv</v>
      </c>
      <c r="I1552" s="262" t="str">
        <f t="shared" si="183"/>
        <v>EandR1A-</v>
      </c>
      <c r="J1552" s="262" t="str">
        <f t="shared" si="184"/>
        <v>transrdslgh-expcnscnvrnv</v>
      </c>
      <c r="K1552" s="262" t="str">
        <f t="shared" si="185"/>
        <v>transrdslgh-</v>
      </c>
    </row>
    <row r="1553" spans="1:11" x14ac:dyDescent="0.35">
      <c r="A1553" s="267" t="s">
        <v>3953</v>
      </c>
      <c r="B1553" s="362">
        <f t="shared" ca="1" si="179"/>
        <v>0</v>
      </c>
      <c r="C1553" s="317"/>
      <c r="D1553" s="317"/>
      <c r="E1553" s="317"/>
      <c r="F1553" s="262" t="str">
        <f t="shared" si="180"/>
        <v>EandR1A</v>
      </c>
      <c r="G1553" s="262" t="str">
        <f t="shared" si="181"/>
        <v>transrds</v>
      </c>
      <c r="H1553" s="262" t="str">
        <f t="shared" si="182"/>
        <v>expcnscnvrnv</v>
      </c>
      <c r="I1553" s="262" t="str">
        <f t="shared" si="183"/>
        <v>EandR1A-</v>
      </c>
      <c r="J1553" s="262" t="str">
        <f t="shared" si="184"/>
        <v>transrds-expcnscnvrnv</v>
      </c>
      <c r="K1553" s="262" t="str">
        <f t="shared" si="185"/>
        <v>transrds-</v>
      </c>
    </row>
    <row r="1554" spans="1:11" x14ac:dyDescent="0.35">
      <c r="A1554" s="267" t="s">
        <v>3954</v>
      </c>
      <c r="B1554" s="362">
        <f t="shared" ca="1" si="179"/>
        <v>0</v>
      </c>
      <c r="C1554" s="317"/>
      <c r="D1554" s="317"/>
      <c r="E1554" s="317"/>
      <c r="F1554" s="262" t="str">
        <f t="shared" si="180"/>
        <v>EandR1B</v>
      </c>
      <c r="G1554" s="262" t="str">
        <f t="shared" si="181"/>
        <v>edutot</v>
      </c>
      <c r="H1554" s="262" t="str">
        <f t="shared" si="182"/>
        <v>expgrnoth</v>
      </c>
      <c r="I1554" s="262" t="str">
        <f t="shared" si="183"/>
        <v>EandR1B-</v>
      </c>
      <c r="J1554" s="262" t="str">
        <f t="shared" si="184"/>
        <v>edutot-expgrnoth</v>
      </c>
      <c r="K1554" s="262" t="str">
        <f t="shared" si="185"/>
        <v>edutot-</v>
      </c>
    </row>
    <row r="1555" spans="1:11" x14ac:dyDescent="0.35">
      <c r="A1555" s="267" t="s">
        <v>3955</v>
      </c>
      <c r="B1555" s="362">
        <f t="shared" ca="1" si="179"/>
        <v>0</v>
      </c>
      <c r="C1555" s="317"/>
      <c r="D1555" s="317"/>
      <c r="E1555" s="317"/>
      <c r="F1555" s="262" t="str">
        <f t="shared" si="180"/>
        <v>EandR1B</v>
      </c>
      <c r="G1555" s="262" t="str">
        <f t="shared" si="181"/>
        <v>transtot</v>
      </c>
      <c r="H1555" s="262" t="str">
        <f t="shared" si="182"/>
        <v>expgrnoth</v>
      </c>
      <c r="I1555" s="262" t="str">
        <f t="shared" si="183"/>
        <v>EandR1B-</v>
      </c>
      <c r="J1555" s="262" t="str">
        <f t="shared" si="184"/>
        <v>transtot-expgrnoth</v>
      </c>
      <c r="K1555" s="262" t="str">
        <f t="shared" si="185"/>
        <v>transtot-</v>
      </c>
    </row>
    <row r="1556" spans="1:11" x14ac:dyDescent="0.35">
      <c r="A1556" s="267" t="s">
        <v>3956</v>
      </c>
      <c r="B1556" s="362">
        <f t="shared" ca="1" si="179"/>
        <v>0</v>
      </c>
      <c r="C1556" s="317"/>
      <c r="D1556" s="317"/>
      <c r="E1556" s="317"/>
      <c r="F1556" s="262" t="str">
        <f t="shared" si="180"/>
        <v>EandR1B</v>
      </c>
      <c r="G1556" s="262" t="str">
        <f t="shared" si="181"/>
        <v>sctot</v>
      </c>
      <c r="H1556" s="262" t="str">
        <f t="shared" si="182"/>
        <v>expgrnoth</v>
      </c>
      <c r="I1556" s="262" t="str">
        <f t="shared" si="183"/>
        <v>EandR1B-</v>
      </c>
      <c r="J1556" s="262" t="str">
        <f t="shared" si="184"/>
        <v>sctot-expgrnoth</v>
      </c>
      <c r="K1556" s="262" t="str">
        <f t="shared" si="185"/>
        <v>sctot-</v>
      </c>
    </row>
    <row r="1557" spans="1:11" x14ac:dyDescent="0.35">
      <c r="A1557" s="267" t="s">
        <v>3957</v>
      </c>
      <c r="B1557" s="362">
        <f t="shared" ca="1" si="179"/>
        <v>0</v>
      </c>
      <c r="C1557" s="317"/>
      <c r="D1557" s="317"/>
      <c r="E1557" s="317"/>
      <c r="F1557" s="262" t="str">
        <f t="shared" si="180"/>
        <v>EandR1B</v>
      </c>
      <c r="G1557" s="262" t="str">
        <f t="shared" si="181"/>
        <v>phtot</v>
      </c>
      <c r="H1557" s="262" t="str">
        <f t="shared" si="182"/>
        <v>expgrnoth</v>
      </c>
      <c r="I1557" s="262" t="str">
        <f t="shared" si="183"/>
        <v>EandR1B-</v>
      </c>
      <c r="J1557" s="262" t="str">
        <f t="shared" si="184"/>
        <v>phtot-expgrnoth</v>
      </c>
      <c r="K1557" s="262" t="str">
        <f t="shared" si="185"/>
        <v>phtot-</v>
      </c>
    </row>
    <row r="1558" spans="1:11" x14ac:dyDescent="0.35">
      <c r="A1558" s="267" t="s">
        <v>3958</v>
      </c>
      <c r="B1558" s="362">
        <f t="shared" ca="1" si="179"/>
        <v>0</v>
      </c>
      <c r="C1558" s="317"/>
      <c r="D1558" s="317"/>
      <c r="E1558" s="317"/>
      <c r="F1558" s="262" t="str">
        <f t="shared" si="180"/>
        <v>EandR1B</v>
      </c>
      <c r="G1558" s="262" t="str">
        <f t="shared" si="181"/>
        <v>houstot</v>
      </c>
      <c r="H1558" s="262" t="str">
        <f t="shared" si="182"/>
        <v>expgrnoth</v>
      </c>
      <c r="I1558" s="262" t="str">
        <f t="shared" si="183"/>
        <v>EandR1B-</v>
      </c>
      <c r="J1558" s="262" t="str">
        <f t="shared" si="184"/>
        <v>houstot-expgrnoth</v>
      </c>
      <c r="K1558" s="262" t="str">
        <f t="shared" si="185"/>
        <v>houstot-</v>
      </c>
    </row>
    <row r="1559" spans="1:11" x14ac:dyDescent="0.35">
      <c r="A1559" s="267" t="s">
        <v>3959</v>
      </c>
      <c r="B1559" s="362">
        <f t="shared" ca="1" si="179"/>
        <v>0</v>
      </c>
      <c r="C1559" s="317"/>
      <c r="D1559" s="317"/>
      <c r="E1559" s="317"/>
      <c r="F1559" s="262" t="str">
        <f t="shared" si="180"/>
        <v>EandR1B</v>
      </c>
      <c r="G1559" s="262" t="str">
        <f t="shared" si="181"/>
        <v>cultot</v>
      </c>
      <c r="H1559" s="262" t="str">
        <f t="shared" si="182"/>
        <v>expgrnoth</v>
      </c>
      <c r="I1559" s="262" t="str">
        <f t="shared" si="183"/>
        <v>EandR1B-</v>
      </c>
      <c r="J1559" s="262" t="str">
        <f t="shared" si="184"/>
        <v>cultot-expgrnoth</v>
      </c>
      <c r="K1559" s="262" t="str">
        <f t="shared" si="185"/>
        <v>cultot-</v>
      </c>
    </row>
    <row r="1560" spans="1:11" x14ac:dyDescent="0.35">
      <c r="A1560" s="267" t="s">
        <v>3960</v>
      </c>
      <c r="B1560" s="362">
        <f t="shared" ca="1" si="179"/>
        <v>0</v>
      </c>
      <c r="C1560" s="317"/>
      <c r="D1560" s="317"/>
      <c r="E1560" s="317"/>
      <c r="F1560" s="262" t="str">
        <f t="shared" si="180"/>
        <v>EandR1B</v>
      </c>
      <c r="G1560" s="262" t="str">
        <f t="shared" si="181"/>
        <v>envtot</v>
      </c>
      <c r="H1560" s="262" t="str">
        <f t="shared" si="182"/>
        <v>expgrnoth</v>
      </c>
      <c r="I1560" s="262" t="str">
        <f t="shared" si="183"/>
        <v>EandR1B-</v>
      </c>
      <c r="J1560" s="262" t="str">
        <f t="shared" si="184"/>
        <v>envtot-expgrnoth</v>
      </c>
      <c r="K1560" s="262" t="str">
        <f t="shared" si="185"/>
        <v>envtot-</v>
      </c>
    </row>
    <row r="1561" spans="1:11" x14ac:dyDescent="0.35">
      <c r="A1561" s="267" t="s">
        <v>3961</v>
      </c>
      <c r="B1561" s="362">
        <f t="shared" ca="1" si="179"/>
        <v>0</v>
      </c>
      <c r="C1561" s="317"/>
      <c r="D1561" s="317"/>
      <c r="E1561" s="317"/>
      <c r="F1561" s="262" t="str">
        <f t="shared" si="180"/>
        <v>EandR1B</v>
      </c>
      <c r="G1561" s="262" t="str">
        <f t="shared" si="181"/>
        <v>plantot</v>
      </c>
      <c r="H1561" s="262" t="str">
        <f t="shared" si="182"/>
        <v>expgrnoth</v>
      </c>
      <c r="I1561" s="262" t="str">
        <f t="shared" si="183"/>
        <v>EandR1B-</v>
      </c>
      <c r="J1561" s="262" t="str">
        <f t="shared" si="184"/>
        <v>plantot-expgrnoth</v>
      </c>
      <c r="K1561" s="262" t="str">
        <f t="shared" si="185"/>
        <v>plantot-</v>
      </c>
    </row>
    <row r="1562" spans="1:11" x14ac:dyDescent="0.35">
      <c r="A1562" s="267" t="s">
        <v>3962</v>
      </c>
      <c r="B1562" s="362">
        <f t="shared" ca="1" si="179"/>
        <v>0</v>
      </c>
      <c r="C1562" s="317"/>
      <c r="D1562" s="317"/>
      <c r="E1562" s="317"/>
      <c r="F1562" s="262" t="str">
        <f t="shared" si="180"/>
        <v>EandR1B</v>
      </c>
      <c r="G1562" s="262" t="s">
        <v>300</v>
      </c>
      <c r="H1562" s="262" t="str">
        <f t="shared" si="182"/>
        <v>expgrnoth</v>
      </c>
      <c r="I1562" s="262" t="str">
        <f t="shared" ref="I1562" si="186">LEFT(A1562,SEARCH("-",A1562))</f>
        <v>EandR1B-</v>
      </c>
      <c r="J1562" s="262" t="str">
        <f t="shared" ref="J1562" si="187">SUBSTITUTE(A1562,I1562,"")</f>
        <v>digtot-expgrnoth</v>
      </c>
      <c r="K1562" s="262" t="str">
        <f t="shared" ref="K1562" si="188">LEFT(J1562,SEARCH("-",J1562))</f>
        <v>digtot-</v>
      </c>
    </row>
    <row r="1563" spans="1:11" x14ac:dyDescent="0.35">
      <c r="A1563" s="267" t="s">
        <v>3963</v>
      </c>
      <c r="B1563" s="362">
        <f t="shared" ca="1" si="179"/>
        <v>0</v>
      </c>
      <c r="C1563" s="317"/>
      <c r="D1563" s="317"/>
      <c r="E1563" s="317"/>
      <c r="F1563" s="262" t="str">
        <f t="shared" si="180"/>
        <v>EandR1B</v>
      </c>
      <c r="G1563" s="262" t="str">
        <f t="shared" si="181"/>
        <v>poltot</v>
      </c>
      <c r="H1563" s="262" t="str">
        <f t="shared" si="182"/>
        <v>expgrnoth</v>
      </c>
      <c r="I1563" s="262" t="str">
        <f t="shared" si="183"/>
        <v>EandR1B-</v>
      </c>
      <c r="J1563" s="262" t="str">
        <f t="shared" si="184"/>
        <v>poltot-expgrnoth</v>
      </c>
      <c r="K1563" s="262" t="str">
        <f t="shared" si="185"/>
        <v>poltot-</v>
      </c>
    </row>
    <row r="1564" spans="1:11" x14ac:dyDescent="0.35">
      <c r="A1564" s="267" t="s">
        <v>3964</v>
      </c>
      <c r="B1564" s="362">
        <f t="shared" ca="1" si="179"/>
        <v>0</v>
      </c>
      <c r="C1564" s="317"/>
      <c r="D1564" s="317"/>
      <c r="E1564" s="317"/>
      <c r="F1564" s="262" t="str">
        <f t="shared" si="180"/>
        <v>EandR1B</v>
      </c>
      <c r="G1564" s="262" t="str">
        <f t="shared" si="181"/>
        <v>frstot</v>
      </c>
      <c r="H1564" s="262" t="str">
        <f t="shared" si="182"/>
        <v>expgrnoth</v>
      </c>
      <c r="I1564" s="262" t="str">
        <f t="shared" si="183"/>
        <v>EandR1B-</v>
      </c>
      <c r="J1564" s="262" t="str">
        <f t="shared" si="184"/>
        <v>frstot-expgrnoth</v>
      </c>
      <c r="K1564" s="262" t="str">
        <f t="shared" si="185"/>
        <v>frstot-</v>
      </c>
    </row>
    <row r="1565" spans="1:11" x14ac:dyDescent="0.35">
      <c r="A1565" s="267" t="s">
        <v>3965</v>
      </c>
      <c r="B1565" s="362">
        <f t="shared" ca="1" si="179"/>
        <v>0</v>
      </c>
      <c r="C1565" s="317"/>
      <c r="D1565" s="317"/>
      <c r="E1565" s="317"/>
      <c r="F1565" s="262" t="str">
        <f t="shared" si="180"/>
        <v>EandR1B</v>
      </c>
      <c r="G1565" s="262" t="str">
        <f t="shared" si="181"/>
        <v>centot</v>
      </c>
      <c r="H1565" s="262" t="str">
        <f t="shared" si="182"/>
        <v>expgrnoth</v>
      </c>
      <c r="I1565" s="262" t="str">
        <f t="shared" si="183"/>
        <v>EandR1B-</v>
      </c>
      <c r="J1565" s="262" t="str">
        <f t="shared" si="184"/>
        <v>centot-expgrnoth</v>
      </c>
      <c r="K1565" s="262" t="str">
        <f t="shared" si="185"/>
        <v>centot-</v>
      </c>
    </row>
    <row r="1566" spans="1:11" x14ac:dyDescent="0.35">
      <c r="A1566" s="267" t="s">
        <v>3966</v>
      </c>
      <c r="B1566" s="362">
        <f t="shared" ca="1" si="179"/>
        <v>0</v>
      </c>
      <c r="C1566" s="317"/>
      <c r="D1566" s="317"/>
      <c r="E1566" s="317"/>
      <c r="F1566" s="262" t="str">
        <f t="shared" si="180"/>
        <v>EandR1B</v>
      </c>
      <c r="G1566" s="262" t="str">
        <f t="shared" si="181"/>
        <v>tradtot</v>
      </c>
      <c r="H1566" s="262" t="str">
        <f t="shared" si="182"/>
        <v>expgrnoth</v>
      </c>
      <c r="I1566" s="262" t="str">
        <f t="shared" si="183"/>
        <v>EandR1B-</v>
      </c>
      <c r="J1566" s="262" t="str">
        <f t="shared" si="184"/>
        <v>tradtot-expgrnoth</v>
      </c>
      <c r="K1566" s="262" t="str">
        <f t="shared" si="185"/>
        <v>tradtot-</v>
      </c>
    </row>
    <row r="1567" spans="1:11" x14ac:dyDescent="0.35">
      <c r="A1567" s="267" t="s">
        <v>3967</v>
      </c>
      <c r="B1567" s="362">
        <f t="shared" ca="1" si="179"/>
        <v>0</v>
      </c>
      <c r="C1567" s="317"/>
      <c r="D1567" s="317"/>
      <c r="E1567" s="317"/>
      <c r="F1567" s="262" t="str">
        <f t="shared" si="180"/>
        <v>EandR1B</v>
      </c>
      <c r="G1567" s="262" t="str">
        <f t="shared" si="181"/>
        <v>alltot</v>
      </c>
      <c r="H1567" s="262" t="str">
        <f t="shared" si="182"/>
        <v>expgrnoth</v>
      </c>
      <c r="I1567" s="262" t="str">
        <f t="shared" si="183"/>
        <v>EandR1B-</v>
      </c>
      <c r="J1567" s="262" t="str">
        <f t="shared" si="184"/>
        <v>alltot-expgrnoth</v>
      </c>
      <c r="K1567" s="262" t="str">
        <f t="shared" si="185"/>
        <v>alltot-</v>
      </c>
    </row>
    <row r="1568" spans="1:11" x14ac:dyDescent="0.35">
      <c r="A1568" s="267" t="s">
        <v>3968</v>
      </c>
      <c r="B1568" s="362">
        <f t="shared" ca="1" si="179"/>
        <v>0</v>
      </c>
      <c r="C1568" s="317"/>
      <c r="D1568" s="317"/>
      <c r="E1568" s="317"/>
      <c r="F1568" s="262" t="str">
        <f t="shared" si="180"/>
        <v>EandR1B</v>
      </c>
      <c r="G1568" s="262" t="str">
        <f t="shared" si="181"/>
        <v>edutot</v>
      </c>
      <c r="H1568" s="262" t="str">
        <f t="shared" si="182"/>
        <v>expgrnothha</v>
      </c>
      <c r="I1568" s="262" t="str">
        <f t="shared" si="183"/>
        <v>EandR1B-</v>
      </c>
      <c r="J1568" s="262" t="str">
        <f t="shared" si="184"/>
        <v>edutot-expgrnothha</v>
      </c>
      <c r="K1568" s="262" t="str">
        <f t="shared" si="185"/>
        <v>edutot-</v>
      </c>
    </row>
    <row r="1569" spans="1:11" x14ac:dyDescent="0.35">
      <c r="A1569" s="267" t="s">
        <v>3969</v>
      </c>
      <c r="B1569" s="362">
        <f t="shared" ca="1" si="179"/>
        <v>0</v>
      </c>
      <c r="C1569" s="317"/>
      <c r="D1569" s="317"/>
      <c r="E1569" s="317"/>
      <c r="F1569" s="262" t="str">
        <f t="shared" si="180"/>
        <v>EandR1B</v>
      </c>
      <c r="G1569" s="262" t="str">
        <f t="shared" si="181"/>
        <v>transtot</v>
      </c>
      <c r="H1569" s="262" t="str">
        <f t="shared" si="182"/>
        <v>expgrnothha</v>
      </c>
      <c r="I1569" s="262" t="str">
        <f t="shared" si="183"/>
        <v>EandR1B-</v>
      </c>
      <c r="J1569" s="262" t="str">
        <f t="shared" si="184"/>
        <v>transtot-expgrnothha</v>
      </c>
      <c r="K1569" s="262" t="str">
        <f t="shared" si="185"/>
        <v>transtot-</v>
      </c>
    </row>
    <row r="1570" spans="1:11" x14ac:dyDescent="0.35">
      <c r="A1570" s="267" t="s">
        <v>3970</v>
      </c>
      <c r="B1570" s="362">
        <f t="shared" ca="1" si="179"/>
        <v>0</v>
      </c>
      <c r="C1570" s="317"/>
      <c r="D1570" s="317"/>
      <c r="E1570" s="317"/>
      <c r="F1570" s="262" t="str">
        <f t="shared" si="180"/>
        <v>EandR1B</v>
      </c>
      <c r="G1570" s="262" t="str">
        <f t="shared" si="181"/>
        <v>sctot</v>
      </c>
      <c r="H1570" s="262" t="str">
        <f t="shared" si="182"/>
        <v>expgrnothha</v>
      </c>
      <c r="I1570" s="262" t="str">
        <f t="shared" si="183"/>
        <v>EandR1B-</v>
      </c>
      <c r="J1570" s="262" t="str">
        <f t="shared" si="184"/>
        <v>sctot-expgrnothha</v>
      </c>
      <c r="K1570" s="262" t="str">
        <f t="shared" si="185"/>
        <v>sctot-</v>
      </c>
    </row>
    <row r="1571" spans="1:11" x14ac:dyDescent="0.35">
      <c r="A1571" s="267" t="s">
        <v>3971</v>
      </c>
      <c r="B1571" s="362">
        <f t="shared" ca="1" si="179"/>
        <v>0</v>
      </c>
      <c r="C1571" s="317"/>
      <c r="D1571" s="317"/>
      <c r="E1571" s="317"/>
      <c r="F1571" s="262" t="str">
        <f t="shared" si="180"/>
        <v>EandR1B</v>
      </c>
      <c r="G1571" s="262" t="str">
        <f t="shared" si="181"/>
        <v>phtot</v>
      </c>
      <c r="H1571" s="262" t="str">
        <f t="shared" si="182"/>
        <v>expgrnothha</v>
      </c>
      <c r="I1571" s="262" t="str">
        <f t="shared" si="183"/>
        <v>EandR1B-</v>
      </c>
      <c r="J1571" s="262" t="str">
        <f t="shared" si="184"/>
        <v>phtot-expgrnothha</v>
      </c>
      <c r="K1571" s="262" t="str">
        <f t="shared" si="185"/>
        <v>phtot-</v>
      </c>
    </row>
    <row r="1572" spans="1:11" x14ac:dyDescent="0.35">
      <c r="A1572" s="267" t="s">
        <v>3972</v>
      </c>
      <c r="B1572" s="362">
        <f t="shared" ca="1" si="179"/>
        <v>0</v>
      </c>
      <c r="C1572" s="317"/>
      <c r="D1572" s="317"/>
      <c r="E1572" s="317"/>
      <c r="F1572" s="262" t="str">
        <f t="shared" si="180"/>
        <v>EandR1B</v>
      </c>
      <c r="G1572" s="262" t="str">
        <f t="shared" si="181"/>
        <v>houstot</v>
      </c>
      <c r="H1572" s="262" t="str">
        <f t="shared" si="182"/>
        <v>expgrnothha</v>
      </c>
      <c r="I1572" s="262" t="str">
        <f t="shared" si="183"/>
        <v>EandR1B-</v>
      </c>
      <c r="J1572" s="262" t="str">
        <f t="shared" si="184"/>
        <v>houstot-expgrnothha</v>
      </c>
      <c r="K1572" s="262" t="str">
        <f t="shared" si="185"/>
        <v>houstot-</v>
      </c>
    </row>
    <row r="1573" spans="1:11" x14ac:dyDescent="0.35">
      <c r="A1573" s="267" t="s">
        <v>3973</v>
      </c>
      <c r="B1573" s="362">
        <f t="shared" ca="1" si="179"/>
        <v>0</v>
      </c>
      <c r="C1573" s="317"/>
      <c r="D1573" s="317"/>
      <c r="E1573" s="317"/>
      <c r="F1573" s="262" t="str">
        <f t="shared" si="180"/>
        <v>EandR1B</v>
      </c>
      <c r="G1573" s="262" t="str">
        <f t="shared" si="181"/>
        <v>cultot</v>
      </c>
      <c r="H1573" s="262" t="str">
        <f t="shared" si="182"/>
        <v>expgrnothha</v>
      </c>
      <c r="I1573" s="262" t="str">
        <f t="shared" si="183"/>
        <v>EandR1B-</v>
      </c>
      <c r="J1573" s="262" t="str">
        <f t="shared" si="184"/>
        <v>cultot-expgrnothha</v>
      </c>
      <c r="K1573" s="262" t="str">
        <f t="shared" si="185"/>
        <v>cultot-</v>
      </c>
    </row>
    <row r="1574" spans="1:11" x14ac:dyDescent="0.35">
      <c r="A1574" s="267" t="s">
        <v>3974</v>
      </c>
      <c r="B1574" s="362">
        <f t="shared" ca="1" si="179"/>
        <v>0</v>
      </c>
      <c r="C1574" s="317"/>
      <c r="D1574" s="317"/>
      <c r="E1574" s="317"/>
      <c r="F1574" s="262" t="str">
        <f t="shared" si="180"/>
        <v>EandR1B</v>
      </c>
      <c r="G1574" s="262" t="str">
        <f t="shared" si="181"/>
        <v>envtot</v>
      </c>
      <c r="H1574" s="262" t="str">
        <f t="shared" si="182"/>
        <v>expgrnothha</v>
      </c>
      <c r="I1574" s="262" t="str">
        <f t="shared" si="183"/>
        <v>EandR1B-</v>
      </c>
      <c r="J1574" s="262" t="str">
        <f t="shared" si="184"/>
        <v>envtot-expgrnothha</v>
      </c>
      <c r="K1574" s="262" t="str">
        <f t="shared" si="185"/>
        <v>envtot-</v>
      </c>
    </row>
    <row r="1575" spans="1:11" x14ac:dyDescent="0.35">
      <c r="A1575" s="267" t="s">
        <v>3975</v>
      </c>
      <c r="B1575" s="362">
        <f t="shared" ca="1" si="179"/>
        <v>0</v>
      </c>
      <c r="C1575" s="317"/>
      <c r="D1575" s="317"/>
      <c r="E1575" s="317"/>
      <c r="F1575" s="262" t="str">
        <f t="shared" si="180"/>
        <v>EandR1B</v>
      </c>
      <c r="G1575" s="262" t="str">
        <f t="shared" si="181"/>
        <v>plantot</v>
      </c>
      <c r="H1575" s="262" t="str">
        <f t="shared" si="182"/>
        <v>expgrnothha</v>
      </c>
      <c r="I1575" s="262" t="str">
        <f t="shared" si="183"/>
        <v>EandR1B-</v>
      </c>
      <c r="J1575" s="262" t="str">
        <f t="shared" si="184"/>
        <v>plantot-expgrnothha</v>
      </c>
      <c r="K1575" s="262" t="str">
        <f t="shared" si="185"/>
        <v>plantot-</v>
      </c>
    </row>
    <row r="1576" spans="1:11" x14ac:dyDescent="0.35">
      <c r="A1576" s="267" t="s">
        <v>3976</v>
      </c>
      <c r="B1576" s="362">
        <f t="shared" ca="1" si="179"/>
        <v>0</v>
      </c>
      <c r="C1576" s="317"/>
      <c r="D1576" s="317"/>
      <c r="E1576" s="317"/>
      <c r="F1576" s="262" t="str">
        <f t="shared" si="180"/>
        <v>EandR1B</v>
      </c>
      <c r="G1576" s="262" t="s">
        <v>300</v>
      </c>
      <c r="H1576" s="262" t="str">
        <f t="shared" ref="H1576" si="189">SUBSTITUTE(J1576,K1576,"")</f>
        <v>expgrnothha</v>
      </c>
      <c r="I1576" s="262" t="str">
        <f t="shared" si="183"/>
        <v>EandR1B-</v>
      </c>
      <c r="J1576" s="262" t="str">
        <f t="shared" si="184"/>
        <v>digtot-expgrnothha</v>
      </c>
      <c r="K1576" s="262" t="str">
        <f t="shared" si="185"/>
        <v>digtot-</v>
      </c>
    </row>
    <row r="1577" spans="1:11" x14ac:dyDescent="0.35">
      <c r="A1577" s="267" t="s">
        <v>3977</v>
      </c>
      <c r="B1577" s="362">
        <f t="shared" ca="1" si="179"/>
        <v>0</v>
      </c>
      <c r="C1577" s="317"/>
      <c r="D1577" s="317"/>
      <c r="E1577" s="317"/>
      <c r="F1577" s="262" t="str">
        <f t="shared" si="180"/>
        <v>EandR1B</v>
      </c>
      <c r="G1577" s="262" t="str">
        <f t="shared" si="181"/>
        <v>poltot</v>
      </c>
      <c r="H1577" s="262" t="str">
        <f t="shared" si="182"/>
        <v>expgrnothha</v>
      </c>
      <c r="I1577" s="262" t="str">
        <f t="shared" si="183"/>
        <v>EandR1B-</v>
      </c>
      <c r="J1577" s="262" t="str">
        <f t="shared" si="184"/>
        <v>poltot-expgrnothha</v>
      </c>
      <c r="K1577" s="262" t="str">
        <f t="shared" si="185"/>
        <v>poltot-</v>
      </c>
    </row>
    <row r="1578" spans="1:11" x14ac:dyDescent="0.35">
      <c r="A1578" s="267" t="s">
        <v>3978</v>
      </c>
      <c r="B1578" s="362">
        <f t="shared" ca="1" si="179"/>
        <v>0</v>
      </c>
      <c r="C1578" s="317"/>
      <c r="D1578" s="317"/>
      <c r="E1578" s="317"/>
      <c r="F1578" s="262" t="str">
        <f t="shared" si="180"/>
        <v>EandR1B</v>
      </c>
      <c r="G1578" s="262" t="str">
        <f t="shared" si="181"/>
        <v>frstot</v>
      </c>
      <c r="H1578" s="262" t="str">
        <f t="shared" si="182"/>
        <v>expgrnothha</v>
      </c>
      <c r="I1578" s="262" t="str">
        <f t="shared" si="183"/>
        <v>EandR1B-</v>
      </c>
      <c r="J1578" s="262" t="str">
        <f t="shared" si="184"/>
        <v>frstot-expgrnothha</v>
      </c>
      <c r="K1578" s="262" t="str">
        <f t="shared" si="185"/>
        <v>frstot-</v>
      </c>
    </row>
    <row r="1579" spans="1:11" x14ac:dyDescent="0.35">
      <c r="A1579" s="267" t="s">
        <v>3979</v>
      </c>
      <c r="B1579" s="362">
        <f t="shared" ca="1" si="179"/>
        <v>0</v>
      </c>
      <c r="C1579" s="317"/>
      <c r="D1579" s="317"/>
      <c r="E1579" s="317"/>
      <c r="F1579" s="262" t="str">
        <f t="shared" si="180"/>
        <v>EandR1B</v>
      </c>
      <c r="G1579" s="262" t="str">
        <f t="shared" si="181"/>
        <v>centot</v>
      </c>
      <c r="H1579" s="262" t="str">
        <f t="shared" si="182"/>
        <v>expgrnothha</v>
      </c>
      <c r="I1579" s="262" t="str">
        <f t="shared" si="183"/>
        <v>EandR1B-</v>
      </c>
      <c r="J1579" s="262" t="str">
        <f t="shared" si="184"/>
        <v>centot-expgrnothha</v>
      </c>
      <c r="K1579" s="262" t="str">
        <f t="shared" si="185"/>
        <v>centot-</v>
      </c>
    </row>
    <row r="1580" spans="1:11" x14ac:dyDescent="0.35">
      <c r="A1580" s="267" t="s">
        <v>3980</v>
      </c>
      <c r="B1580" s="362">
        <f t="shared" ca="1" si="179"/>
        <v>0</v>
      </c>
      <c r="C1580" s="317"/>
      <c r="D1580" s="317"/>
      <c r="E1580" s="317"/>
      <c r="F1580" s="262" t="str">
        <f t="shared" si="180"/>
        <v>EandR1B</v>
      </c>
      <c r="G1580" s="262" t="str">
        <f t="shared" si="181"/>
        <v>tradtot</v>
      </c>
      <c r="H1580" s="262" t="str">
        <f t="shared" si="182"/>
        <v>expgrnothha</v>
      </c>
      <c r="I1580" s="262" t="str">
        <f t="shared" si="183"/>
        <v>EandR1B-</v>
      </c>
      <c r="J1580" s="262" t="str">
        <f t="shared" si="184"/>
        <v>tradtot-expgrnothha</v>
      </c>
      <c r="K1580" s="262" t="str">
        <f t="shared" si="185"/>
        <v>tradtot-</v>
      </c>
    </row>
    <row r="1581" spans="1:11" x14ac:dyDescent="0.35">
      <c r="A1581" s="267" t="s">
        <v>3981</v>
      </c>
      <c r="B1581" s="362">
        <f t="shared" ca="1" si="179"/>
        <v>0</v>
      </c>
      <c r="C1581" s="317"/>
      <c r="D1581" s="317"/>
      <c r="E1581" s="317"/>
      <c r="F1581" s="262" t="str">
        <f t="shared" si="180"/>
        <v>EandR1B</v>
      </c>
      <c r="G1581" s="262" t="str">
        <f t="shared" si="181"/>
        <v>alltot</v>
      </c>
      <c r="H1581" s="262" t="str">
        <f t="shared" si="182"/>
        <v>expgrnothha</v>
      </c>
      <c r="I1581" s="262" t="str">
        <f t="shared" si="183"/>
        <v>EandR1B-</v>
      </c>
      <c r="J1581" s="262" t="str">
        <f t="shared" si="184"/>
        <v>alltot-expgrnothha</v>
      </c>
      <c r="K1581" s="262" t="str">
        <f t="shared" si="185"/>
        <v>alltot-</v>
      </c>
    </row>
    <row r="1582" spans="1:11" x14ac:dyDescent="0.35">
      <c r="A1582" s="267" t="s">
        <v>3982</v>
      </c>
      <c r="B1582" s="362">
        <f t="shared" ca="1" si="179"/>
        <v>0</v>
      </c>
      <c r="C1582" s="317"/>
      <c r="D1582" s="317"/>
      <c r="E1582" s="317"/>
      <c r="F1582" s="262" t="str">
        <f t="shared" si="180"/>
        <v>EandR1B</v>
      </c>
      <c r="G1582" s="262" t="str">
        <f t="shared" si="181"/>
        <v>edutot</v>
      </c>
      <c r="H1582" s="262" t="str">
        <f t="shared" si="182"/>
        <v>expgrnothpub</v>
      </c>
      <c r="I1582" s="262" t="str">
        <f t="shared" si="183"/>
        <v>EandR1B-</v>
      </c>
      <c r="J1582" s="262" t="str">
        <f t="shared" si="184"/>
        <v>edutot-expgrnothpub</v>
      </c>
      <c r="K1582" s="262" t="str">
        <f t="shared" si="185"/>
        <v>edutot-</v>
      </c>
    </row>
    <row r="1583" spans="1:11" x14ac:dyDescent="0.35">
      <c r="A1583" s="267" t="s">
        <v>3983</v>
      </c>
      <c r="B1583" s="362">
        <f t="shared" ca="1" si="179"/>
        <v>0</v>
      </c>
      <c r="C1583" s="317"/>
      <c r="D1583" s="317"/>
      <c r="E1583" s="317"/>
      <c r="F1583" s="262" t="str">
        <f t="shared" si="180"/>
        <v>EandR1B</v>
      </c>
      <c r="G1583" s="262" t="str">
        <f t="shared" si="181"/>
        <v>transtot</v>
      </c>
      <c r="H1583" s="262" t="str">
        <f t="shared" si="182"/>
        <v>expgrnothpub</v>
      </c>
      <c r="I1583" s="262" t="str">
        <f t="shared" si="183"/>
        <v>EandR1B-</v>
      </c>
      <c r="J1583" s="262" t="str">
        <f t="shared" si="184"/>
        <v>transtot-expgrnothpub</v>
      </c>
      <c r="K1583" s="262" t="str">
        <f t="shared" si="185"/>
        <v>transtot-</v>
      </c>
    </row>
    <row r="1584" spans="1:11" x14ac:dyDescent="0.35">
      <c r="A1584" s="267" t="s">
        <v>3984</v>
      </c>
      <c r="B1584" s="362">
        <f t="shared" ca="1" si="179"/>
        <v>0</v>
      </c>
      <c r="C1584" s="317"/>
      <c r="D1584" s="317"/>
      <c r="E1584" s="317"/>
      <c r="F1584" s="262" t="str">
        <f t="shared" si="180"/>
        <v>EandR1B</v>
      </c>
      <c r="G1584" s="262" t="str">
        <f t="shared" si="181"/>
        <v>sctot</v>
      </c>
      <c r="H1584" s="262" t="str">
        <f t="shared" si="182"/>
        <v>expgrnothpub</v>
      </c>
      <c r="I1584" s="262" t="str">
        <f t="shared" si="183"/>
        <v>EandR1B-</v>
      </c>
      <c r="J1584" s="262" t="str">
        <f t="shared" si="184"/>
        <v>sctot-expgrnothpub</v>
      </c>
      <c r="K1584" s="262" t="str">
        <f t="shared" si="185"/>
        <v>sctot-</v>
      </c>
    </row>
    <row r="1585" spans="1:11" x14ac:dyDescent="0.35">
      <c r="A1585" s="267" t="s">
        <v>3985</v>
      </c>
      <c r="B1585" s="362">
        <f t="shared" ca="1" si="179"/>
        <v>0</v>
      </c>
      <c r="C1585" s="317"/>
      <c r="D1585" s="317"/>
      <c r="E1585" s="317"/>
      <c r="F1585" s="262" t="str">
        <f t="shared" si="180"/>
        <v>EandR1B</v>
      </c>
      <c r="G1585" s="262" t="str">
        <f t="shared" si="181"/>
        <v>phtot</v>
      </c>
      <c r="H1585" s="262" t="str">
        <f t="shared" si="182"/>
        <v>expgrnothpub</v>
      </c>
      <c r="I1585" s="262" t="str">
        <f t="shared" si="183"/>
        <v>EandR1B-</v>
      </c>
      <c r="J1585" s="262" t="str">
        <f t="shared" si="184"/>
        <v>phtot-expgrnothpub</v>
      </c>
      <c r="K1585" s="262" t="str">
        <f t="shared" si="185"/>
        <v>phtot-</v>
      </c>
    </row>
    <row r="1586" spans="1:11" x14ac:dyDescent="0.35">
      <c r="A1586" s="267" t="s">
        <v>3986</v>
      </c>
      <c r="B1586" s="362">
        <f t="shared" ca="1" si="179"/>
        <v>0</v>
      </c>
      <c r="C1586" s="317"/>
      <c r="D1586" s="317"/>
      <c r="E1586" s="317"/>
      <c r="F1586" s="262" t="str">
        <f t="shared" si="180"/>
        <v>EandR1B</v>
      </c>
      <c r="G1586" s="262" t="str">
        <f t="shared" si="181"/>
        <v>houstot</v>
      </c>
      <c r="H1586" s="262" t="str">
        <f t="shared" si="182"/>
        <v>expgrnothpub</v>
      </c>
      <c r="I1586" s="262" t="str">
        <f t="shared" si="183"/>
        <v>EandR1B-</v>
      </c>
      <c r="J1586" s="262" t="str">
        <f t="shared" si="184"/>
        <v>houstot-expgrnothpub</v>
      </c>
      <c r="K1586" s="262" t="str">
        <f t="shared" si="185"/>
        <v>houstot-</v>
      </c>
    </row>
    <row r="1587" spans="1:11" x14ac:dyDescent="0.35">
      <c r="A1587" s="267" t="s">
        <v>3987</v>
      </c>
      <c r="B1587" s="362">
        <f t="shared" ca="1" si="179"/>
        <v>0</v>
      </c>
      <c r="C1587" s="317"/>
      <c r="D1587" s="317"/>
      <c r="E1587" s="317"/>
      <c r="F1587" s="262" t="str">
        <f t="shared" si="180"/>
        <v>EandR1B</v>
      </c>
      <c r="G1587" s="262" t="str">
        <f t="shared" si="181"/>
        <v>cultot</v>
      </c>
      <c r="H1587" s="262" t="str">
        <f t="shared" si="182"/>
        <v>expgrnothpub</v>
      </c>
      <c r="I1587" s="262" t="str">
        <f t="shared" si="183"/>
        <v>EandR1B-</v>
      </c>
      <c r="J1587" s="262" t="str">
        <f t="shared" si="184"/>
        <v>cultot-expgrnothpub</v>
      </c>
      <c r="K1587" s="262" t="str">
        <f t="shared" si="185"/>
        <v>cultot-</v>
      </c>
    </row>
    <row r="1588" spans="1:11" x14ac:dyDescent="0.35">
      <c r="A1588" s="267" t="s">
        <v>3988</v>
      </c>
      <c r="B1588" s="362">
        <f t="shared" ca="1" si="179"/>
        <v>0</v>
      </c>
      <c r="C1588" s="317"/>
      <c r="D1588" s="317"/>
      <c r="E1588" s="317"/>
      <c r="F1588" s="262" t="str">
        <f t="shared" si="180"/>
        <v>EandR1B</v>
      </c>
      <c r="G1588" s="262" t="str">
        <f t="shared" si="181"/>
        <v>envtot</v>
      </c>
      <c r="H1588" s="262" t="str">
        <f t="shared" si="182"/>
        <v>expgrnothpub</v>
      </c>
      <c r="I1588" s="262" t="str">
        <f t="shared" si="183"/>
        <v>EandR1B-</v>
      </c>
      <c r="J1588" s="262" t="str">
        <f t="shared" si="184"/>
        <v>envtot-expgrnothpub</v>
      </c>
      <c r="K1588" s="262" t="str">
        <f t="shared" si="185"/>
        <v>envtot-</v>
      </c>
    </row>
    <row r="1589" spans="1:11" x14ac:dyDescent="0.35">
      <c r="A1589" s="267" t="s">
        <v>3989</v>
      </c>
      <c r="B1589" s="362">
        <f t="shared" ca="1" si="179"/>
        <v>0</v>
      </c>
      <c r="C1589" s="317"/>
      <c r="D1589" s="317"/>
      <c r="E1589" s="317"/>
      <c r="F1589" s="262" t="str">
        <f t="shared" si="180"/>
        <v>EandR1B</v>
      </c>
      <c r="G1589" s="262" t="str">
        <f t="shared" si="181"/>
        <v>plantot</v>
      </c>
      <c r="H1589" s="262" t="str">
        <f t="shared" si="182"/>
        <v>expgrnothpub</v>
      </c>
      <c r="I1589" s="262" t="str">
        <f t="shared" si="183"/>
        <v>EandR1B-</v>
      </c>
      <c r="J1589" s="262" t="str">
        <f t="shared" si="184"/>
        <v>plantot-expgrnothpub</v>
      </c>
      <c r="K1589" s="262" t="str">
        <f t="shared" si="185"/>
        <v>plantot-</v>
      </c>
    </row>
    <row r="1590" spans="1:11" x14ac:dyDescent="0.35">
      <c r="A1590" s="267" t="s">
        <v>3990</v>
      </c>
      <c r="B1590" s="362">
        <f t="shared" ca="1" si="179"/>
        <v>0</v>
      </c>
      <c r="C1590" s="317"/>
      <c r="D1590" s="317"/>
      <c r="E1590" s="317"/>
      <c r="F1590" s="262" t="str">
        <f t="shared" si="180"/>
        <v>EandR1B</v>
      </c>
      <c r="G1590" s="262" t="s">
        <v>300</v>
      </c>
      <c r="H1590" s="262" t="str">
        <f t="shared" ref="H1590" si="190">SUBSTITUTE(J1590,K1590,"")</f>
        <v>expgrnothpub</v>
      </c>
      <c r="I1590" s="262" t="str">
        <f t="shared" si="183"/>
        <v>EandR1B-</v>
      </c>
      <c r="J1590" s="262" t="str">
        <f t="shared" si="184"/>
        <v>digtot-expgrnothpub</v>
      </c>
      <c r="K1590" s="262" t="str">
        <f t="shared" si="185"/>
        <v>digtot-</v>
      </c>
    </row>
    <row r="1591" spans="1:11" x14ac:dyDescent="0.35">
      <c r="A1591" s="267" t="s">
        <v>3991</v>
      </c>
      <c r="B1591" s="362">
        <f t="shared" ca="1" si="179"/>
        <v>0</v>
      </c>
      <c r="C1591" s="317"/>
      <c r="D1591" s="317"/>
      <c r="E1591" s="317"/>
      <c r="F1591" s="262" t="str">
        <f t="shared" si="180"/>
        <v>EandR1B</v>
      </c>
      <c r="G1591" s="262" t="str">
        <f t="shared" si="181"/>
        <v>poltot</v>
      </c>
      <c r="H1591" s="262" t="str">
        <f t="shared" si="182"/>
        <v>expgrnothpub</v>
      </c>
      <c r="I1591" s="262" t="str">
        <f t="shared" si="183"/>
        <v>EandR1B-</v>
      </c>
      <c r="J1591" s="262" t="str">
        <f t="shared" si="184"/>
        <v>poltot-expgrnothpub</v>
      </c>
      <c r="K1591" s="262" t="str">
        <f t="shared" si="185"/>
        <v>poltot-</v>
      </c>
    </row>
    <row r="1592" spans="1:11" x14ac:dyDescent="0.35">
      <c r="A1592" s="267" t="s">
        <v>3992</v>
      </c>
      <c r="B1592" s="362">
        <f t="shared" ca="1" si="179"/>
        <v>0</v>
      </c>
      <c r="C1592" s="317"/>
      <c r="D1592" s="317"/>
      <c r="E1592" s="317"/>
      <c r="F1592" s="262" t="str">
        <f t="shared" si="180"/>
        <v>EandR1B</v>
      </c>
      <c r="G1592" s="262" t="str">
        <f t="shared" si="181"/>
        <v>frstot</v>
      </c>
      <c r="H1592" s="262" t="str">
        <f t="shared" si="182"/>
        <v>expgrnothpub</v>
      </c>
      <c r="I1592" s="262" t="str">
        <f t="shared" si="183"/>
        <v>EandR1B-</v>
      </c>
      <c r="J1592" s="262" t="str">
        <f t="shared" si="184"/>
        <v>frstot-expgrnothpub</v>
      </c>
      <c r="K1592" s="262" t="str">
        <f t="shared" si="185"/>
        <v>frstot-</v>
      </c>
    </row>
    <row r="1593" spans="1:11" x14ac:dyDescent="0.35">
      <c r="A1593" s="267" t="s">
        <v>3993</v>
      </c>
      <c r="B1593" s="362">
        <f t="shared" ca="1" si="179"/>
        <v>0</v>
      </c>
      <c r="C1593" s="317"/>
      <c r="D1593" s="317"/>
      <c r="E1593" s="317"/>
      <c r="F1593" s="262" t="str">
        <f t="shared" si="180"/>
        <v>EandR1B</v>
      </c>
      <c r="G1593" s="262" t="str">
        <f t="shared" si="181"/>
        <v>centot</v>
      </c>
      <c r="H1593" s="262" t="str">
        <f t="shared" si="182"/>
        <v>expgrnothpub</v>
      </c>
      <c r="I1593" s="262" t="str">
        <f t="shared" si="183"/>
        <v>EandR1B-</v>
      </c>
      <c r="J1593" s="262" t="str">
        <f t="shared" si="184"/>
        <v>centot-expgrnothpub</v>
      </c>
      <c r="K1593" s="262" t="str">
        <f t="shared" si="185"/>
        <v>centot-</v>
      </c>
    </row>
    <row r="1594" spans="1:11" x14ac:dyDescent="0.35">
      <c r="A1594" s="267" t="s">
        <v>3994</v>
      </c>
      <c r="B1594" s="362">
        <f t="shared" ca="1" si="179"/>
        <v>0</v>
      </c>
      <c r="C1594" s="317"/>
      <c r="D1594" s="317"/>
      <c r="E1594" s="317"/>
      <c r="F1594" s="262" t="str">
        <f t="shared" si="180"/>
        <v>EandR1B</v>
      </c>
      <c r="G1594" s="262" t="str">
        <f t="shared" si="181"/>
        <v>tradtot</v>
      </c>
      <c r="H1594" s="262" t="str">
        <f t="shared" si="182"/>
        <v>expgrnothpub</v>
      </c>
      <c r="I1594" s="262" t="str">
        <f t="shared" si="183"/>
        <v>EandR1B-</v>
      </c>
      <c r="J1594" s="262" t="str">
        <f t="shared" si="184"/>
        <v>tradtot-expgrnothpub</v>
      </c>
      <c r="K1594" s="262" t="str">
        <f t="shared" si="185"/>
        <v>tradtot-</v>
      </c>
    </row>
    <row r="1595" spans="1:11" x14ac:dyDescent="0.35">
      <c r="A1595" s="267" t="s">
        <v>3995</v>
      </c>
      <c r="B1595" s="362">
        <f t="shared" ca="1" si="179"/>
        <v>0</v>
      </c>
      <c r="C1595" s="317"/>
      <c r="D1595" s="317"/>
      <c r="E1595" s="317"/>
      <c r="F1595" s="262" t="str">
        <f t="shared" si="180"/>
        <v>EandR1B</v>
      </c>
      <c r="G1595" s="262" t="str">
        <f t="shared" si="181"/>
        <v>alltot</v>
      </c>
      <c r="H1595" s="262" t="str">
        <f t="shared" si="182"/>
        <v>expgrnothpub</v>
      </c>
      <c r="I1595" s="262" t="str">
        <f t="shared" si="183"/>
        <v>EandR1B-</v>
      </c>
      <c r="J1595" s="262" t="str">
        <f t="shared" si="184"/>
        <v>alltot-expgrnothpub</v>
      </c>
      <c r="K1595" s="262" t="str">
        <f t="shared" si="185"/>
        <v>alltot-</v>
      </c>
    </row>
    <row r="1596" spans="1:11" x14ac:dyDescent="0.35">
      <c r="A1596" s="267" t="s">
        <v>3996</v>
      </c>
      <c r="B1596" s="362">
        <f t="shared" ca="1" si="179"/>
        <v>0</v>
      </c>
      <c r="C1596" s="317"/>
      <c r="D1596" s="317"/>
      <c r="E1596" s="317"/>
      <c r="F1596" s="262" t="str">
        <f t="shared" si="180"/>
        <v>EandR1B</v>
      </c>
      <c r="G1596" s="262" t="str">
        <f t="shared" si="181"/>
        <v>edutot</v>
      </c>
      <c r="H1596" s="262" t="str">
        <f t="shared" si="182"/>
        <v>expgrnothpri</v>
      </c>
      <c r="I1596" s="262" t="str">
        <f t="shared" si="183"/>
        <v>EandR1B-</v>
      </c>
      <c r="J1596" s="262" t="str">
        <f t="shared" si="184"/>
        <v>edutot-expgrnothpri</v>
      </c>
      <c r="K1596" s="262" t="str">
        <f t="shared" si="185"/>
        <v>edutot-</v>
      </c>
    </row>
    <row r="1597" spans="1:11" x14ac:dyDescent="0.35">
      <c r="A1597" s="267" t="s">
        <v>3997</v>
      </c>
      <c r="B1597" s="362">
        <f t="shared" ca="1" si="179"/>
        <v>0</v>
      </c>
      <c r="C1597" s="317"/>
      <c r="D1597" s="317"/>
      <c r="E1597" s="317"/>
      <c r="F1597" s="262" t="str">
        <f t="shared" si="180"/>
        <v>EandR1B</v>
      </c>
      <c r="G1597" s="262" t="str">
        <f t="shared" si="181"/>
        <v>transtot</v>
      </c>
      <c r="H1597" s="262" t="str">
        <f t="shared" si="182"/>
        <v>expgrnothpri</v>
      </c>
      <c r="I1597" s="262" t="str">
        <f t="shared" si="183"/>
        <v>EandR1B-</v>
      </c>
      <c r="J1597" s="262" t="str">
        <f t="shared" si="184"/>
        <v>transtot-expgrnothpri</v>
      </c>
      <c r="K1597" s="262" t="str">
        <f t="shared" si="185"/>
        <v>transtot-</v>
      </c>
    </row>
    <row r="1598" spans="1:11" x14ac:dyDescent="0.35">
      <c r="A1598" s="267" t="s">
        <v>3998</v>
      </c>
      <c r="B1598" s="362">
        <f t="shared" ca="1" si="179"/>
        <v>0</v>
      </c>
      <c r="C1598" s="317"/>
      <c r="D1598" s="317"/>
      <c r="E1598" s="317"/>
      <c r="F1598" s="262" t="str">
        <f t="shared" si="180"/>
        <v>EandR1B</v>
      </c>
      <c r="G1598" s="262" t="str">
        <f t="shared" si="181"/>
        <v>sctot</v>
      </c>
      <c r="H1598" s="262" t="str">
        <f t="shared" si="182"/>
        <v>expgrnothpri</v>
      </c>
      <c r="I1598" s="262" t="str">
        <f t="shared" si="183"/>
        <v>EandR1B-</v>
      </c>
      <c r="J1598" s="262" t="str">
        <f t="shared" si="184"/>
        <v>sctot-expgrnothpri</v>
      </c>
      <c r="K1598" s="262" t="str">
        <f t="shared" si="185"/>
        <v>sctot-</v>
      </c>
    </row>
    <row r="1599" spans="1:11" x14ac:dyDescent="0.35">
      <c r="A1599" s="267" t="s">
        <v>3999</v>
      </c>
      <c r="B1599" s="362">
        <f t="shared" ref="B1599:B1667" ca="1" si="191">IFERROR(INDEX(INDIRECT(LEFT($A1599,SEARCH("-",$A1599,1)-1)&amp;"_data"),MATCH(MID($A1599, SEARCH("-",$A1599) + 1, SEARCH("-",$A1599,SEARCH("-",$A1599)+1) - SEARCH("-",$A1599) - 1),INDIRECT(LEFT($A1599,SEARCH("-",$A1599,1)-1)&amp;"_rows"),0),MATCH(RIGHT($A1599,LEN($A1599) - SEARCH("-", $A1599, SEARCH("-", $A1599) + 1)),INDIRECT(LEFT($A1599,SEARCH("-",$A1599,1)-1)&amp;"_Header"),0)),0)</f>
        <v>0</v>
      </c>
      <c r="C1599" s="317"/>
      <c r="D1599" s="317"/>
      <c r="E1599" s="317"/>
      <c r="F1599" s="262" t="str">
        <f t="shared" ref="F1599:F1667" si="192">LEFT(A1599,SEARCH("-",A1599)-1)</f>
        <v>EandR1B</v>
      </c>
      <c r="G1599" s="262" t="str">
        <f t="shared" ref="G1599:G1667" si="193">LEFT(J1599,SEARCH("-",J1599)-1)</f>
        <v>phtot</v>
      </c>
      <c r="H1599" s="262" t="str">
        <f t="shared" ref="H1599:H1667" si="194">SUBSTITUTE(J1599,K1599,"")</f>
        <v>expgrnothpri</v>
      </c>
      <c r="I1599" s="262" t="str">
        <f t="shared" ref="I1599:I1667" si="195">LEFT(A1599,SEARCH("-",A1599))</f>
        <v>EandR1B-</v>
      </c>
      <c r="J1599" s="262" t="str">
        <f t="shared" ref="J1599:J1667" si="196">SUBSTITUTE(A1599,I1599,"")</f>
        <v>phtot-expgrnothpri</v>
      </c>
      <c r="K1599" s="262" t="str">
        <f t="shared" ref="K1599:K1667" si="197">LEFT(J1599,SEARCH("-",J1599))</f>
        <v>phtot-</v>
      </c>
    </row>
    <row r="1600" spans="1:11" x14ac:dyDescent="0.35">
      <c r="A1600" s="267" t="s">
        <v>4000</v>
      </c>
      <c r="B1600" s="362">
        <f t="shared" ca="1" si="191"/>
        <v>0</v>
      </c>
      <c r="C1600" s="317"/>
      <c r="D1600" s="317"/>
      <c r="E1600" s="317"/>
      <c r="F1600" s="262" t="str">
        <f t="shared" si="192"/>
        <v>EandR1B</v>
      </c>
      <c r="G1600" s="262" t="str">
        <f t="shared" si="193"/>
        <v>houstot</v>
      </c>
      <c r="H1600" s="262" t="str">
        <f t="shared" si="194"/>
        <v>expgrnothpri</v>
      </c>
      <c r="I1600" s="262" t="str">
        <f t="shared" si="195"/>
        <v>EandR1B-</v>
      </c>
      <c r="J1600" s="262" t="str">
        <f t="shared" si="196"/>
        <v>houstot-expgrnothpri</v>
      </c>
      <c r="K1600" s="262" t="str">
        <f t="shared" si="197"/>
        <v>houstot-</v>
      </c>
    </row>
    <row r="1601" spans="1:11" x14ac:dyDescent="0.35">
      <c r="A1601" s="267" t="s">
        <v>4001</v>
      </c>
      <c r="B1601" s="362">
        <f t="shared" ca="1" si="191"/>
        <v>0</v>
      </c>
      <c r="C1601" s="317"/>
      <c r="D1601" s="317"/>
      <c r="E1601" s="317"/>
      <c r="F1601" s="262" t="str">
        <f t="shared" si="192"/>
        <v>EandR1B</v>
      </c>
      <c r="G1601" s="262" t="str">
        <f t="shared" si="193"/>
        <v>cultot</v>
      </c>
      <c r="H1601" s="262" t="str">
        <f t="shared" si="194"/>
        <v>expgrnothpri</v>
      </c>
      <c r="I1601" s="262" t="str">
        <f t="shared" si="195"/>
        <v>EandR1B-</v>
      </c>
      <c r="J1601" s="262" t="str">
        <f t="shared" si="196"/>
        <v>cultot-expgrnothpri</v>
      </c>
      <c r="K1601" s="262" t="str">
        <f t="shared" si="197"/>
        <v>cultot-</v>
      </c>
    </row>
    <row r="1602" spans="1:11" x14ac:dyDescent="0.35">
      <c r="A1602" s="267" t="s">
        <v>4002</v>
      </c>
      <c r="B1602" s="362">
        <f t="shared" ca="1" si="191"/>
        <v>0</v>
      </c>
      <c r="C1602" s="317"/>
      <c r="D1602" s="317"/>
      <c r="E1602" s="317"/>
      <c r="F1602" s="262" t="str">
        <f t="shared" si="192"/>
        <v>EandR1B</v>
      </c>
      <c r="G1602" s="262" t="str">
        <f t="shared" si="193"/>
        <v>envtot</v>
      </c>
      <c r="H1602" s="262" t="str">
        <f t="shared" si="194"/>
        <v>expgrnothpri</v>
      </c>
      <c r="I1602" s="262" t="str">
        <f t="shared" si="195"/>
        <v>EandR1B-</v>
      </c>
      <c r="J1602" s="262" t="str">
        <f t="shared" si="196"/>
        <v>envtot-expgrnothpri</v>
      </c>
      <c r="K1602" s="262" t="str">
        <f t="shared" si="197"/>
        <v>envtot-</v>
      </c>
    </row>
    <row r="1603" spans="1:11" x14ac:dyDescent="0.35">
      <c r="A1603" s="267" t="s">
        <v>4003</v>
      </c>
      <c r="B1603" s="362">
        <f t="shared" ca="1" si="191"/>
        <v>0</v>
      </c>
      <c r="C1603" s="317"/>
      <c r="D1603" s="317"/>
      <c r="E1603" s="317"/>
      <c r="F1603" s="262" t="str">
        <f t="shared" si="192"/>
        <v>EandR1B</v>
      </c>
      <c r="G1603" s="262" t="str">
        <f t="shared" si="193"/>
        <v>plantot</v>
      </c>
      <c r="H1603" s="262" t="str">
        <f t="shared" si="194"/>
        <v>expgrnothpri</v>
      </c>
      <c r="I1603" s="262" t="str">
        <f t="shared" si="195"/>
        <v>EandR1B-</v>
      </c>
      <c r="J1603" s="262" t="str">
        <f t="shared" si="196"/>
        <v>plantot-expgrnothpri</v>
      </c>
      <c r="K1603" s="262" t="str">
        <f t="shared" si="197"/>
        <v>plantot-</v>
      </c>
    </row>
    <row r="1604" spans="1:11" x14ac:dyDescent="0.35">
      <c r="A1604" s="267" t="s">
        <v>4004</v>
      </c>
      <c r="B1604" s="362">
        <f t="shared" ca="1" si="191"/>
        <v>0</v>
      </c>
      <c r="C1604" s="317"/>
      <c r="D1604" s="317"/>
      <c r="E1604" s="317"/>
      <c r="F1604" s="262" t="str">
        <f t="shared" si="192"/>
        <v>EandR1B</v>
      </c>
      <c r="G1604" s="262" t="s">
        <v>300</v>
      </c>
      <c r="H1604" s="262" t="str">
        <f t="shared" si="194"/>
        <v>expgrnothpri</v>
      </c>
      <c r="I1604" s="262" t="str">
        <f t="shared" si="195"/>
        <v>EandR1B-</v>
      </c>
      <c r="J1604" s="262" t="str">
        <f t="shared" si="196"/>
        <v>digtot-expgrnothpri</v>
      </c>
      <c r="K1604" s="262" t="str">
        <f t="shared" si="197"/>
        <v>digtot-</v>
      </c>
    </row>
    <row r="1605" spans="1:11" x14ac:dyDescent="0.35">
      <c r="A1605" s="267" t="s">
        <v>4005</v>
      </c>
      <c r="B1605" s="362">
        <f t="shared" ca="1" si="191"/>
        <v>0</v>
      </c>
      <c r="C1605" s="317"/>
      <c r="D1605" s="317"/>
      <c r="E1605" s="317"/>
      <c r="F1605" s="262" t="str">
        <f t="shared" si="192"/>
        <v>EandR1B</v>
      </c>
      <c r="G1605" s="262" t="str">
        <f t="shared" si="193"/>
        <v>poltot</v>
      </c>
      <c r="H1605" s="262" t="str">
        <f t="shared" si="194"/>
        <v>expgrnothpri</v>
      </c>
      <c r="I1605" s="262" t="str">
        <f t="shared" si="195"/>
        <v>EandR1B-</v>
      </c>
      <c r="J1605" s="262" t="str">
        <f t="shared" si="196"/>
        <v>poltot-expgrnothpri</v>
      </c>
      <c r="K1605" s="262" t="str">
        <f t="shared" si="197"/>
        <v>poltot-</v>
      </c>
    </row>
    <row r="1606" spans="1:11" x14ac:dyDescent="0.35">
      <c r="A1606" s="267" t="s">
        <v>4006</v>
      </c>
      <c r="B1606" s="362">
        <f t="shared" ca="1" si="191"/>
        <v>0</v>
      </c>
      <c r="C1606" s="317"/>
      <c r="D1606" s="317"/>
      <c r="E1606" s="317"/>
      <c r="F1606" s="262" t="str">
        <f t="shared" si="192"/>
        <v>EandR1B</v>
      </c>
      <c r="G1606" s="262" t="str">
        <f t="shared" si="193"/>
        <v>frstot</v>
      </c>
      <c r="H1606" s="262" t="str">
        <f t="shared" si="194"/>
        <v>expgrnothpri</v>
      </c>
      <c r="I1606" s="262" t="str">
        <f t="shared" si="195"/>
        <v>EandR1B-</v>
      </c>
      <c r="J1606" s="262" t="str">
        <f t="shared" si="196"/>
        <v>frstot-expgrnothpri</v>
      </c>
      <c r="K1606" s="262" t="str">
        <f t="shared" si="197"/>
        <v>frstot-</v>
      </c>
    </row>
    <row r="1607" spans="1:11" x14ac:dyDescent="0.35">
      <c r="A1607" s="267" t="s">
        <v>4007</v>
      </c>
      <c r="B1607" s="362">
        <f t="shared" ca="1" si="191"/>
        <v>0</v>
      </c>
      <c r="C1607" s="317"/>
      <c r="D1607" s="317"/>
      <c r="E1607" s="317"/>
      <c r="F1607" s="262" t="str">
        <f t="shared" si="192"/>
        <v>EandR1B</v>
      </c>
      <c r="G1607" s="262" t="str">
        <f t="shared" si="193"/>
        <v>centot</v>
      </c>
      <c r="H1607" s="262" t="str">
        <f t="shared" si="194"/>
        <v>expgrnothpri</v>
      </c>
      <c r="I1607" s="262" t="str">
        <f t="shared" si="195"/>
        <v>EandR1B-</v>
      </c>
      <c r="J1607" s="262" t="str">
        <f t="shared" si="196"/>
        <v>centot-expgrnothpri</v>
      </c>
      <c r="K1607" s="262" t="str">
        <f t="shared" si="197"/>
        <v>centot-</v>
      </c>
    </row>
    <row r="1608" spans="1:11" x14ac:dyDescent="0.35">
      <c r="A1608" s="267" t="s">
        <v>4008</v>
      </c>
      <c r="B1608" s="362">
        <f t="shared" ca="1" si="191"/>
        <v>0</v>
      </c>
      <c r="C1608" s="317"/>
      <c r="D1608" s="317"/>
      <c r="E1608" s="317"/>
      <c r="F1608" s="262" t="str">
        <f t="shared" si="192"/>
        <v>EandR1B</v>
      </c>
      <c r="G1608" s="262" t="str">
        <f t="shared" si="193"/>
        <v>tradtot</v>
      </c>
      <c r="H1608" s="262" t="str">
        <f t="shared" si="194"/>
        <v>expgrnothpri</v>
      </c>
      <c r="I1608" s="262" t="str">
        <f t="shared" si="195"/>
        <v>EandR1B-</v>
      </c>
      <c r="J1608" s="262" t="str">
        <f t="shared" si="196"/>
        <v>tradtot-expgrnothpri</v>
      </c>
      <c r="K1608" s="262" t="str">
        <f t="shared" si="197"/>
        <v>tradtot-</v>
      </c>
    </row>
    <row r="1609" spans="1:11" x14ac:dyDescent="0.35">
      <c r="A1609" s="267" t="s">
        <v>4009</v>
      </c>
      <c r="B1609" s="362">
        <f t="shared" ca="1" si="191"/>
        <v>0</v>
      </c>
      <c r="C1609" s="317"/>
      <c r="D1609" s="317"/>
      <c r="E1609" s="317"/>
      <c r="F1609" s="262" t="str">
        <f t="shared" si="192"/>
        <v>EandR1B</v>
      </c>
      <c r="G1609" s="262" t="str">
        <f t="shared" si="193"/>
        <v>alltot</v>
      </c>
      <c r="H1609" s="262" t="str">
        <f t="shared" si="194"/>
        <v>expgrnothpri</v>
      </c>
      <c r="I1609" s="262" t="str">
        <f t="shared" si="195"/>
        <v>EandR1B-</v>
      </c>
      <c r="J1609" s="262" t="str">
        <f t="shared" si="196"/>
        <v>alltot-expgrnothpri</v>
      </c>
      <c r="K1609" s="262" t="str">
        <f t="shared" si="197"/>
        <v>alltot-</v>
      </c>
    </row>
    <row r="1610" spans="1:11" x14ac:dyDescent="0.35">
      <c r="A1610" s="267" t="s">
        <v>4010</v>
      </c>
      <c r="B1610" s="362">
        <f t="shared" ca="1" si="191"/>
        <v>0</v>
      </c>
      <c r="C1610" s="317"/>
      <c r="D1610" s="317"/>
      <c r="E1610" s="317"/>
      <c r="F1610" s="262" t="str">
        <f t="shared" si="192"/>
        <v>EandR1B</v>
      </c>
      <c r="G1610" s="262" t="str">
        <f t="shared" si="193"/>
        <v>edutot</v>
      </c>
      <c r="H1610" s="262" t="str">
        <f t="shared" si="194"/>
        <v>expgrnothlep</v>
      </c>
      <c r="I1610" s="262" t="str">
        <f t="shared" si="195"/>
        <v>EandR1B-</v>
      </c>
      <c r="J1610" s="262" t="str">
        <f t="shared" si="196"/>
        <v>edutot-expgrnothlep</v>
      </c>
      <c r="K1610" s="262" t="str">
        <f t="shared" si="197"/>
        <v>edutot-</v>
      </c>
    </row>
    <row r="1611" spans="1:11" x14ac:dyDescent="0.35">
      <c r="A1611" s="267" t="s">
        <v>4011</v>
      </c>
      <c r="B1611" s="362">
        <f t="shared" ca="1" si="191"/>
        <v>0</v>
      </c>
      <c r="C1611" s="317"/>
      <c r="D1611" s="317"/>
      <c r="E1611" s="317"/>
      <c r="F1611" s="262" t="str">
        <f t="shared" si="192"/>
        <v>EandR1B</v>
      </c>
      <c r="G1611" s="262" t="str">
        <f t="shared" si="193"/>
        <v>transtot</v>
      </c>
      <c r="H1611" s="262" t="str">
        <f t="shared" si="194"/>
        <v>expgrnothlep</v>
      </c>
      <c r="I1611" s="262" t="str">
        <f t="shared" si="195"/>
        <v>EandR1B-</v>
      </c>
      <c r="J1611" s="262" t="str">
        <f t="shared" si="196"/>
        <v>transtot-expgrnothlep</v>
      </c>
      <c r="K1611" s="262" t="str">
        <f t="shared" si="197"/>
        <v>transtot-</v>
      </c>
    </row>
    <row r="1612" spans="1:11" x14ac:dyDescent="0.35">
      <c r="A1612" s="267" t="s">
        <v>4012</v>
      </c>
      <c r="B1612" s="362">
        <f t="shared" ca="1" si="191"/>
        <v>0</v>
      </c>
      <c r="C1612" s="317"/>
      <c r="D1612" s="317"/>
      <c r="E1612" s="317"/>
      <c r="F1612" s="262" t="str">
        <f t="shared" si="192"/>
        <v>EandR1B</v>
      </c>
      <c r="G1612" s="262" t="str">
        <f t="shared" si="193"/>
        <v>sctot</v>
      </c>
      <c r="H1612" s="262" t="str">
        <f t="shared" si="194"/>
        <v>expgrnothlep</v>
      </c>
      <c r="I1612" s="262" t="str">
        <f t="shared" si="195"/>
        <v>EandR1B-</v>
      </c>
      <c r="J1612" s="262" t="str">
        <f t="shared" si="196"/>
        <v>sctot-expgrnothlep</v>
      </c>
      <c r="K1612" s="262" t="str">
        <f t="shared" si="197"/>
        <v>sctot-</v>
      </c>
    </row>
    <row r="1613" spans="1:11" x14ac:dyDescent="0.35">
      <c r="A1613" s="267" t="s">
        <v>4013</v>
      </c>
      <c r="B1613" s="362">
        <f t="shared" ca="1" si="191"/>
        <v>0</v>
      </c>
      <c r="C1613" s="317"/>
      <c r="D1613" s="317"/>
      <c r="E1613" s="317"/>
      <c r="F1613" s="262" t="str">
        <f t="shared" si="192"/>
        <v>EandR1B</v>
      </c>
      <c r="G1613" s="262" t="str">
        <f t="shared" si="193"/>
        <v>phtot</v>
      </c>
      <c r="H1613" s="262" t="str">
        <f t="shared" si="194"/>
        <v>expgrnothlep</v>
      </c>
      <c r="I1613" s="262" t="str">
        <f t="shared" si="195"/>
        <v>EandR1B-</v>
      </c>
      <c r="J1613" s="262" t="str">
        <f t="shared" si="196"/>
        <v>phtot-expgrnothlep</v>
      </c>
      <c r="K1613" s="262" t="str">
        <f t="shared" si="197"/>
        <v>phtot-</v>
      </c>
    </row>
    <row r="1614" spans="1:11" x14ac:dyDescent="0.35">
      <c r="A1614" s="267" t="s">
        <v>4014</v>
      </c>
      <c r="B1614" s="362">
        <f t="shared" ca="1" si="191"/>
        <v>0</v>
      </c>
      <c r="C1614" s="317"/>
      <c r="D1614" s="317"/>
      <c r="E1614" s="317"/>
      <c r="F1614" s="262" t="str">
        <f t="shared" si="192"/>
        <v>EandR1B</v>
      </c>
      <c r="G1614" s="262" t="str">
        <f t="shared" si="193"/>
        <v>houstot</v>
      </c>
      <c r="H1614" s="262" t="str">
        <f t="shared" si="194"/>
        <v>expgrnothlep</v>
      </c>
      <c r="I1614" s="262" t="str">
        <f t="shared" si="195"/>
        <v>EandR1B-</v>
      </c>
      <c r="J1614" s="262" t="str">
        <f t="shared" si="196"/>
        <v>houstot-expgrnothlep</v>
      </c>
      <c r="K1614" s="262" t="str">
        <f t="shared" si="197"/>
        <v>houstot-</v>
      </c>
    </row>
    <row r="1615" spans="1:11" x14ac:dyDescent="0.35">
      <c r="A1615" s="267" t="s">
        <v>4015</v>
      </c>
      <c r="B1615" s="362">
        <f t="shared" ca="1" si="191"/>
        <v>0</v>
      </c>
      <c r="C1615" s="317"/>
      <c r="D1615" s="317"/>
      <c r="E1615" s="317"/>
      <c r="F1615" s="262" t="str">
        <f t="shared" si="192"/>
        <v>EandR1B</v>
      </c>
      <c r="G1615" s="262" t="str">
        <f t="shared" si="193"/>
        <v>cultot</v>
      </c>
      <c r="H1615" s="262" t="str">
        <f t="shared" si="194"/>
        <v>expgrnothlep</v>
      </c>
      <c r="I1615" s="262" t="str">
        <f t="shared" si="195"/>
        <v>EandR1B-</v>
      </c>
      <c r="J1615" s="262" t="str">
        <f t="shared" si="196"/>
        <v>cultot-expgrnothlep</v>
      </c>
      <c r="K1615" s="262" t="str">
        <f t="shared" si="197"/>
        <v>cultot-</v>
      </c>
    </row>
    <row r="1616" spans="1:11" x14ac:dyDescent="0.35">
      <c r="A1616" s="267" t="s">
        <v>4016</v>
      </c>
      <c r="B1616" s="362">
        <f t="shared" ca="1" si="191"/>
        <v>0</v>
      </c>
      <c r="C1616" s="317"/>
      <c r="D1616" s="317"/>
      <c r="E1616" s="317"/>
      <c r="F1616" s="262" t="str">
        <f t="shared" si="192"/>
        <v>EandR1B</v>
      </c>
      <c r="G1616" s="262" t="str">
        <f t="shared" si="193"/>
        <v>envtot</v>
      </c>
      <c r="H1616" s="262" t="str">
        <f t="shared" si="194"/>
        <v>expgrnothlep</v>
      </c>
      <c r="I1616" s="262" t="str">
        <f t="shared" si="195"/>
        <v>EandR1B-</v>
      </c>
      <c r="J1616" s="262" t="str">
        <f t="shared" si="196"/>
        <v>envtot-expgrnothlep</v>
      </c>
      <c r="K1616" s="262" t="str">
        <f t="shared" si="197"/>
        <v>envtot-</v>
      </c>
    </row>
    <row r="1617" spans="1:11" x14ac:dyDescent="0.35">
      <c r="A1617" s="267" t="s">
        <v>4017</v>
      </c>
      <c r="B1617" s="362">
        <f t="shared" ca="1" si="191"/>
        <v>0</v>
      </c>
      <c r="C1617" s="317"/>
      <c r="D1617" s="317"/>
      <c r="E1617" s="317"/>
      <c r="F1617" s="262" t="str">
        <f t="shared" si="192"/>
        <v>EandR1B</v>
      </c>
      <c r="G1617" s="262" t="str">
        <f t="shared" si="193"/>
        <v>plantot</v>
      </c>
      <c r="H1617" s="262" t="str">
        <f t="shared" si="194"/>
        <v>expgrnothlep</v>
      </c>
      <c r="I1617" s="262" t="str">
        <f t="shared" si="195"/>
        <v>EandR1B-</v>
      </c>
      <c r="J1617" s="262" t="str">
        <f t="shared" si="196"/>
        <v>plantot-expgrnothlep</v>
      </c>
      <c r="K1617" s="262" t="str">
        <f t="shared" si="197"/>
        <v>plantot-</v>
      </c>
    </row>
    <row r="1618" spans="1:11" x14ac:dyDescent="0.35">
      <c r="A1618" s="267" t="s">
        <v>4018</v>
      </c>
      <c r="B1618" s="362">
        <f t="shared" ca="1" si="191"/>
        <v>0</v>
      </c>
      <c r="C1618" s="317"/>
      <c r="D1618" s="317"/>
      <c r="E1618" s="317"/>
      <c r="F1618" s="262" t="str">
        <f t="shared" si="192"/>
        <v>EandR1B</v>
      </c>
      <c r="G1618" s="262" t="s">
        <v>300</v>
      </c>
      <c r="H1618" s="262" t="str">
        <f t="shared" si="194"/>
        <v>expgrnothlep</v>
      </c>
      <c r="I1618" s="262" t="str">
        <f t="shared" si="195"/>
        <v>EandR1B-</v>
      </c>
      <c r="J1618" s="262" t="str">
        <f t="shared" si="196"/>
        <v>digtot-expgrnothlep</v>
      </c>
      <c r="K1618" s="262" t="str">
        <f t="shared" si="197"/>
        <v>digtot-</v>
      </c>
    </row>
    <row r="1619" spans="1:11" x14ac:dyDescent="0.35">
      <c r="A1619" s="267" t="s">
        <v>4019</v>
      </c>
      <c r="B1619" s="362">
        <f t="shared" ca="1" si="191"/>
        <v>0</v>
      </c>
      <c r="C1619" s="317"/>
      <c r="D1619" s="317"/>
      <c r="E1619" s="317"/>
      <c r="F1619" s="262" t="str">
        <f t="shared" si="192"/>
        <v>EandR1B</v>
      </c>
      <c r="G1619" s="262" t="str">
        <f t="shared" si="193"/>
        <v>poltot</v>
      </c>
      <c r="H1619" s="262" t="str">
        <f t="shared" si="194"/>
        <v>expgrnothlep</v>
      </c>
      <c r="I1619" s="262" t="str">
        <f t="shared" si="195"/>
        <v>EandR1B-</v>
      </c>
      <c r="J1619" s="262" t="str">
        <f t="shared" si="196"/>
        <v>poltot-expgrnothlep</v>
      </c>
      <c r="K1619" s="262" t="str">
        <f t="shared" si="197"/>
        <v>poltot-</v>
      </c>
    </row>
    <row r="1620" spans="1:11" x14ac:dyDescent="0.35">
      <c r="A1620" s="267" t="s">
        <v>4020</v>
      </c>
      <c r="B1620" s="362">
        <f t="shared" ca="1" si="191"/>
        <v>0</v>
      </c>
      <c r="C1620" s="317"/>
      <c r="D1620" s="317"/>
      <c r="E1620" s="317"/>
      <c r="F1620" s="262" t="str">
        <f t="shared" si="192"/>
        <v>EandR1B</v>
      </c>
      <c r="G1620" s="262" t="str">
        <f t="shared" si="193"/>
        <v>frstot</v>
      </c>
      <c r="H1620" s="262" t="str">
        <f t="shared" si="194"/>
        <v>expgrnothlep</v>
      </c>
      <c r="I1620" s="262" t="str">
        <f t="shared" si="195"/>
        <v>EandR1B-</v>
      </c>
      <c r="J1620" s="262" t="str">
        <f t="shared" si="196"/>
        <v>frstot-expgrnothlep</v>
      </c>
      <c r="K1620" s="262" t="str">
        <f t="shared" si="197"/>
        <v>frstot-</v>
      </c>
    </row>
    <row r="1621" spans="1:11" x14ac:dyDescent="0.35">
      <c r="A1621" s="267" t="s">
        <v>4021</v>
      </c>
      <c r="B1621" s="362">
        <f t="shared" ca="1" si="191"/>
        <v>0</v>
      </c>
      <c r="C1621" s="317"/>
      <c r="D1621" s="317"/>
      <c r="E1621" s="317"/>
      <c r="F1621" s="262" t="str">
        <f t="shared" si="192"/>
        <v>EandR1B</v>
      </c>
      <c r="G1621" s="262" t="str">
        <f t="shared" si="193"/>
        <v>centot</v>
      </c>
      <c r="H1621" s="262" t="str">
        <f t="shared" si="194"/>
        <v>expgrnothlep</v>
      </c>
      <c r="I1621" s="262" t="str">
        <f t="shared" si="195"/>
        <v>EandR1B-</v>
      </c>
      <c r="J1621" s="262" t="str">
        <f t="shared" si="196"/>
        <v>centot-expgrnothlep</v>
      </c>
      <c r="K1621" s="262" t="str">
        <f t="shared" si="197"/>
        <v>centot-</v>
      </c>
    </row>
    <row r="1622" spans="1:11" x14ac:dyDescent="0.35">
      <c r="A1622" s="267" t="s">
        <v>4022</v>
      </c>
      <c r="B1622" s="362">
        <f t="shared" ca="1" si="191"/>
        <v>0</v>
      </c>
      <c r="C1622" s="317"/>
      <c r="D1622" s="317"/>
      <c r="E1622" s="317"/>
      <c r="F1622" s="262" t="str">
        <f t="shared" si="192"/>
        <v>EandR1B</v>
      </c>
      <c r="G1622" s="262" t="str">
        <f t="shared" si="193"/>
        <v>tradtot</v>
      </c>
      <c r="H1622" s="262" t="str">
        <f t="shared" si="194"/>
        <v>expgrnothlep</v>
      </c>
      <c r="I1622" s="262" t="str">
        <f t="shared" si="195"/>
        <v>EandR1B-</v>
      </c>
      <c r="J1622" s="262" t="str">
        <f t="shared" si="196"/>
        <v>tradtot-expgrnothlep</v>
      </c>
      <c r="K1622" s="262" t="str">
        <f t="shared" si="197"/>
        <v>tradtot-</v>
      </c>
    </row>
    <row r="1623" spans="1:11" x14ac:dyDescent="0.35">
      <c r="A1623" s="267" t="s">
        <v>4023</v>
      </c>
      <c r="B1623" s="362">
        <f t="shared" ca="1" si="191"/>
        <v>0</v>
      </c>
      <c r="C1623" s="317"/>
      <c r="D1623" s="317"/>
      <c r="E1623" s="317"/>
      <c r="F1623" s="262" t="str">
        <f t="shared" si="192"/>
        <v>EandR1B</v>
      </c>
      <c r="G1623" s="262" t="str">
        <f t="shared" si="193"/>
        <v>alltot</v>
      </c>
      <c r="H1623" s="262" t="str">
        <f t="shared" si="194"/>
        <v>expgrnothlep</v>
      </c>
      <c r="I1623" s="262" t="str">
        <f t="shared" si="195"/>
        <v>EandR1B-</v>
      </c>
      <c r="J1623" s="262" t="str">
        <f t="shared" si="196"/>
        <v>alltot-expgrnothlep</v>
      </c>
      <c r="K1623" s="262" t="str">
        <f t="shared" si="197"/>
        <v>alltot-</v>
      </c>
    </row>
    <row r="1624" spans="1:11" x14ac:dyDescent="0.35">
      <c r="A1624" s="267" t="s">
        <v>4024</v>
      </c>
      <c r="B1624" s="362">
        <f t="shared" ca="1" si="191"/>
        <v>0</v>
      </c>
      <c r="C1624" s="317"/>
      <c r="D1624" s="317"/>
      <c r="E1624" s="317"/>
      <c r="F1624" s="262" t="str">
        <f t="shared" si="192"/>
        <v>EandR1B</v>
      </c>
      <c r="G1624" s="262" t="str">
        <f t="shared" si="193"/>
        <v>edutot</v>
      </c>
      <c r="H1624" s="262" t="str">
        <f t="shared" si="194"/>
        <v>expgrnothoth</v>
      </c>
      <c r="I1624" s="262" t="str">
        <f t="shared" si="195"/>
        <v>EandR1B-</v>
      </c>
      <c r="J1624" s="262" t="str">
        <f t="shared" si="196"/>
        <v>edutot-expgrnothoth</v>
      </c>
      <c r="K1624" s="262" t="str">
        <f t="shared" si="197"/>
        <v>edutot-</v>
      </c>
    </row>
    <row r="1625" spans="1:11" x14ac:dyDescent="0.35">
      <c r="A1625" s="267" t="s">
        <v>4025</v>
      </c>
      <c r="B1625" s="362">
        <f t="shared" ca="1" si="191"/>
        <v>0</v>
      </c>
      <c r="C1625" s="317"/>
      <c r="D1625" s="317"/>
      <c r="E1625" s="317"/>
      <c r="F1625" s="262" t="str">
        <f t="shared" si="192"/>
        <v>EandR1B</v>
      </c>
      <c r="G1625" s="262" t="str">
        <f t="shared" si="193"/>
        <v>transtot</v>
      </c>
      <c r="H1625" s="262" t="str">
        <f t="shared" si="194"/>
        <v>expgrnothoth</v>
      </c>
      <c r="I1625" s="262" t="str">
        <f t="shared" si="195"/>
        <v>EandR1B-</v>
      </c>
      <c r="J1625" s="262" t="str">
        <f t="shared" si="196"/>
        <v>transtot-expgrnothoth</v>
      </c>
      <c r="K1625" s="262" t="str">
        <f t="shared" si="197"/>
        <v>transtot-</v>
      </c>
    </row>
    <row r="1626" spans="1:11" x14ac:dyDescent="0.35">
      <c r="A1626" s="267" t="s">
        <v>4026</v>
      </c>
      <c r="B1626" s="362">
        <f t="shared" ca="1" si="191"/>
        <v>0</v>
      </c>
      <c r="C1626" s="317"/>
      <c r="D1626" s="317"/>
      <c r="E1626" s="317"/>
      <c r="F1626" s="262" t="str">
        <f t="shared" si="192"/>
        <v>EandR1B</v>
      </c>
      <c r="G1626" s="262" t="str">
        <f t="shared" si="193"/>
        <v>sctot</v>
      </c>
      <c r="H1626" s="262" t="str">
        <f t="shared" si="194"/>
        <v>expgrnothoth</v>
      </c>
      <c r="I1626" s="262" t="str">
        <f t="shared" si="195"/>
        <v>EandR1B-</v>
      </c>
      <c r="J1626" s="262" t="str">
        <f t="shared" si="196"/>
        <v>sctot-expgrnothoth</v>
      </c>
      <c r="K1626" s="262" t="str">
        <f t="shared" si="197"/>
        <v>sctot-</v>
      </c>
    </row>
    <row r="1627" spans="1:11" x14ac:dyDescent="0.35">
      <c r="A1627" s="267" t="s">
        <v>4027</v>
      </c>
      <c r="B1627" s="362">
        <f t="shared" ca="1" si="191"/>
        <v>0</v>
      </c>
      <c r="C1627" s="317"/>
      <c r="D1627" s="317"/>
      <c r="E1627" s="317"/>
      <c r="F1627" s="262" t="str">
        <f t="shared" si="192"/>
        <v>EandR1B</v>
      </c>
      <c r="G1627" s="262" t="str">
        <f t="shared" si="193"/>
        <v>phtot</v>
      </c>
      <c r="H1627" s="262" t="str">
        <f t="shared" si="194"/>
        <v>expgrnothoth</v>
      </c>
      <c r="I1627" s="262" t="str">
        <f t="shared" si="195"/>
        <v>EandR1B-</v>
      </c>
      <c r="J1627" s="262" t="str">
        <f t="shared" si="196"/>
        <v>phtot-expgrnothoth</v>
      </c>
      <c r="K1627" s="262" t="str">
        <f t="shared" si="197"/>
        <v>phtot-</v>
      </c>
    </row>
    <row r="1628" spans="1:11" x14ac:dyDescent="0.35">
      <c r="A1628" s="267" t="s">
        <v>4028</v>
      </c>
      <c r="B1628" s="362">
        <f t="shared" ca="1" si="191"/>
        <v>0</v>
      </c>
      <c r="C1628" s="317"/>
      <c r="D1628" s="317"/>
      <c r="E1628" s="317"/>
      <c r="F1628" s="262" t="str">
        <f t="shared" si="192"/>
        <v>EandR1B</v>
      </c>
      <c r="G1628" s="262" t="str">
        <f t="shared" si="193"/>
        <v>houstot</v>
      </c>
      <c r="H1628" s="262" t="str">
        <f t="shared" si="194"/>
        <v>expgrnothoth</v>
      </c>
      <c r="I1628" s="262" t="str">
        <f t="shared" si="195"/>
        <v>EandR1B-</v>
      </c>
      <c r="J1628" s="262" t="str">
        <f t="shared" si="196"/>
        <v>houstot-expgrnothoth</v>
      </c>
      <c r="K1628" s="262" t="str">
        <f t="shared" si="197"/>
        <v>houstot-</v>
      </c>
    </row>
    <row r="1629" spans="1:11" x14ac:dyDescent="0.35">
      <c r="A1629" s="267" t="s">
        <v>4029</v>
      </c>
      <c r="B1629" s="362">
        <f t="shared" ca="1" si="191"/>
        <v>0</v>
      </c>
      <c r="C1629" s="317"/>
      <c r="D1629" s="317"/>
      <c r="E1629" s="317"/>
      <c r="F1629" s="262" t="str">
        <f t="shared" si="192"/>
        <v>EandR1B</v>
      </c>
      <c r="G1629" s="262" t="str">
        <f t="shared" si="193"/>
        <v>cultot</v>
      </c>
      <c r="H1629" s="262" t="str">
        <f t="shared" si="194"/>
        <v>expgrnothoth</v>
      </c>
      <c r="I1629" s="262" t="str">
        <f t="shared" si="195"/>
        <v>EandR1B-</v>
      </c>
      <c r="J1629" s="262" t="str">
        <f t="shared" si="196"/>
        <v>cultot-expgrnothoth</v>
      </c>
      <c r="K1629" s="262" t="str">
        <f t="shared" si="197"/>
        <v>cultot-</v>
      </c>
    </row>
    <row r="1630" spans="1:11" x14ac:dyDescent="0.35">
      <c r="A1630" s="267" t="s">
        <v>4030</v>
      </c>
      <c r="B1630" s="362">
        <f t="shared" ca="1" si="191"/>
        <v>0</v>
      </c>
      <c r="C1630" s="317"/>
      <c r="D1630" s="317"/>
      <c r="E1630" s="317"/>
      <c r="F1630" s="262" t="str">
        <f t="shared" si="192"/>
        <v>EandR1B</v>
      </c>
      <c r="G1630" s="262" t="str">
        <f t="shared" si="193"/>
        <v>envtot</v>
      </c>
      <c r="H1630" s="262" t="str">
        <f t="shared" si="194"/>
        <v>expgrnothoth</v>
      </c>
      <c r="I1630" s="262" t="str">
        <f t="shared" si="195"/>
        <v>EandR1B-</v>
      </c>
      <c r="J1630" s="262" t="str">
        <f t="shared" si="196"/>
        <v>envtot-expgrnothoth</v>
      </c>
      <c r="K1630" s="262" t="str">
        <f t="shared" si="197"/>
        <v>envtot-</v>
      </c>
    </row>
    <row r="1631" spans="1:11" x14ac:dyDescent="0.35">
      <c r="A1631" s="267" t="s">
        <v>4031</v>
      </c>
      <c r="B1631" s="362">
        <f t="shared" ca="1" si="191"/>
        <v>0</v>
      </c>
      <c r="C1631" s="317"/>
      <c r="D1631" s="317"/>
      <c r="E1631" s="317"/>
      <c r="F1631" s="262" t="str">
        <f t="shared" si="192"/>
        <v>EandR1B</v>
      </c>
      <c r="G1631" s="262" t="str">
        <f t="shared" si="193"/>
        <v>plantot</v>
      </c>
      <c r="H1631" s="262" t="str">
        <f t="shared" si="194"/>
        <v>expgrnothoth</v>
      </c>
      <c r="I1631" s="262" t="str">
        <f t="shared" si="195"/>
        <v>EandR1B-</v>
      </c>
      <c r="J1631" s="262" t="str">
        <f t="shared" si="196"/>
        <v>plantot-expgrnothoth</v>
      </c>
      <c r="K1631" s="262" t="str">
        <f t="shared" si="197"/>
        <v>plantot-</v>
      </c>
    </row>
    <row r="1632" spans="1:11" x14ac:dyDescent="0.35">
      <c r="A1632" s="267" t="s">
        <v>4032</v>
      </c>
      <c r="B1632" s="362">
        <f t="shared" ca="1" si="191"/>
        <v>0</v>
      </c>
      <c r="C1632" s="317"/>
      <c r="D1632" s="317"/>
      <c r="E1632" s="317"/>
      <c r="F1632" s="262" t="str">
        <f t="shared" si="192"/>
        <v>EandR1B</v>
      </c>
      <c r="G1632" s="262" t="s">
        <v>300</v>
      </c>
      <c r="H1632" s="262" t="str">
        <f t="shared" si="194"/>
        <v>expgrnothoth</v>
      </c>
      <c r="I1632" s="262" t="str">
        <f t="shared" si="195"/>
        <v>EandR1B-</v>
      </c>
      <c r="J1632" s="262" t="str">
        <f t="shared" si="196"/>
        <v>digtot-expgrnothoth</v>
      </c>
      <c r="K1632" s="262" t="str">
        <f t="shared" si="197"/>
        <v>digtot-</v>
      </c>
    </row>
    <row r="1633" spans="1:11" x14ac:dyDescent="0.35">
      <c r="A1633" s="267" t="s">
        <v>4033</v>
      </c>
      <c r="B1633" s="362">
        <f t="shared" ca="1" si="191"/>
        <v>0</v>
      </c>
      <c r="C1633" s="317"/>
      <c r="D1633" s="317"/>
      <c r="E1633" s="317"/>
      <c r="F1633" s="262" t="str">
        <f t="shared" si="192"/>
        <v>EandR1B</v>
      </c>
      <c r="G1633" s="262" t="str">
        <f t="shared" si="193"/>
        <v>poltot</v>
      </c>
      <c r="H1633" s="262" t="str">
        <f t="shared" si="194"/>
        <v>expgrnothoth</v>
      </c>
      <c r="I1633" s="262" t="str">
        <f t="shared" si="195"/>
        <v>EandR1B-</v>
      </c>
      <c r="J1633" s="262" t="str">
        <f t="shared" si="196"/>
        <v>poltot-expgrnothoth</v>
      </c>
      <c r="K1633" s="262" t="str">
        <f t="shared" si="197"/>
        <v>poltot-</v>
      </c>
    </row>
    <row r="1634" spans="1:11" x14ac:dyDescent="0.35">
      <c r="A1634" s="267" t="s">
        <v>4034</v>
      </c>
      <c r="B1634" s="362">
        <f t="shared" ca="1" si="191"/>
        <v>0</v>
      </c>
      <c r="C1634" s="317"/>
      <c r="D1634" s="317"/>
      <c r="E1634" s="317"/>
      <c r="F1634" s="262" t="str">
        <f t="shared" si="192"/>
        <v>EandR1B</v>
      </c>
      <c r="G1634" s="262" t="str">
        <f t="shared" si="193"/>
        <v>frstot</v>
      </c>
      <c r="H1634" s="262" t="str">
        <f t="shared" si="194"/>
        <v>expgrnothoth</v>
      </c>
      <c r="I1634" s="262" t="str">
        <f t="shared" si="195"/>
        <v>EandR1B-</v>
      </c>
      <c r="J1634" s="262" t="str">
        <f t="shared" si="196"/>
        <v>frstot-expgrnothoth</v>
      </c>
      <c r="K1634" s="262" t="str">
        <f t="shared" si="197"/>
        <v>frstot-</v>
      </c>
    </row>
    <row r="1635" spans="1:11" x14ac:dyDescent="0.35">
      <c r="A1635" s="267" t="s">
        <v>4035</v>
      </c>
      <c r="B1635" s="362">
        <f t="shared" ca="1" si="191"/>
        <v>0</v>
      </c>
      <c r="C1635" s="317"/>
      <c r="D1635" s="317"/>
      <c r="E1635" s="317"/>
      <c r="F1635" s="262" t="str">
        <f t="shared" si="192"/>
        <v>EandR1B</v>
      </c>
      <c r="G1635" s="262" t="str">
        <f t="shared" si="193"/>
        <v>centot</v>
      </c>
      <c r="H1635" s="262" t="str">
        <f t="shared" si="194"/>
        <v>expgrnothoth</v>
      </c>
      <c r="I1635" s="262" t="str">
        <f t="shared" si="195"/>
        <v>EandR1B-</v>
      </c>
      <c r="J1635" s="262" t="str">
        <f t="shared" si="196"/>
        <v>centot-expgrnothoth</v>
      </c>
      <c r="K1635" s="262" t="str">
        <f t="shared" si="197"/>
        <v>centot-</v>
      </c>
    </row>
    <row r="1636" spans="1:11" x14ac:dyDescent="0.35">
      <c r="A1636" s="267" t="s">
        <v>4036</v>
      </c>
      <c r="B1636" s="362">
        <f t="shared" ca="1" si="191"/>
        <v>0</v>
      </c>
      <c r="C1636" s="317"/>
      <c r="D1636" s="317"/>
      <c r="E1636" s="317"/>
      <c r="F1636" s="262" t="str">
        <f t="shared" si="192"/>
        <v>EandR1B</v>
      </c>
      <c r="G1636" s="262" t="str">
        <f t="shared" si="193"/>
        <v>tradtot</v>
      </c>
      <c r="H1636" s="262" t="str">
        <f t="shared" si="194"/>
        <v>expgrnothoth</v>
      </c>
      <c r="I1636" s="262" t="str">
        <f t="shared" si="195"/>
        <v>EandR1B-</v>
      </c>
      <c r="J1636" s="262" t="str">
        <f t="shared" si="196"/>
        <v>tradtot-expgrnothoth</v>
      </c>
      <c r="K1636" s="262" t="str">
        <f t="shared" si="197"/>
        <v>tradtot-</v>
      </c>
    </row>
    <row r="1637" spans="1:11" x14ac:dyDescent="0.35">
      <c r="A1637" s="267" t="s">
        <v>4037</v>
      </c>
      <c r="B1637" s="362">
        <f t="shared" ca="1" si="191"/>
        <v>0</v>
      </c>
      <c r="C1637" s="317"/>
      <c r="D1637" s="317"/>
      <c r="E1637" s="317"/>
      <c r="F1637" s="262" t="str">
        <f t="shared" si="192"/>
        <v>EandR1B</v>
      </c>
      <c r="G1637" s="262" t="str">
        <f t="shared" si="193"/>
        <v>alltot</v>
      </c>
      <c r="H1637" s="262" t="str">
        <f t="shared" si="194"/>
        <v>expgrnothoth</v>
      </c>
      <c r="I1637" s="262" t="str">
        <f t="shared" si="195"/>
        <v>EandR1B-</v>
      </c>
      <c r="J1637" s="262" t="str">
        <f t="shared" si="196"/>
        <v>alltot-expgrnothoth</v>
      </c>
      <c r="K1637" s="262" t="str">
        <f t="shared" si="197"/>
        <v>alltot-</v>
      </c>
    </row>
    <row r="1638" spans="1:11" x14ac:dyDescent="0.35">
      <c r="A1638" s="267" t="s">
        <v>4038</v>
      </c>
      <c r="B1638" s="362">
        <f t="shared" ca="1" si="191"/>
        <v>0</v>
      </c>
      <c r="C1638" s="317"/>
      <c r="D1638" s="317"/>
      <c r="E1638" s="317"/>
      <c r="F1638" s="262" t="str">
        <f t="shared" si="192"/>
        <v>EandR1B</v>
      </c>
      <c r="G1638" s="262" t="str">
        <f t="shared" si="193"/>
        <v>edutot</v>
      </c>
      <c r="H1638" s="262" t="str">
        <f t="shared" si="194"/>
        <v>explnsoth</v>
      </c>
      <c r="I1638" s="262" t="str">
        <f t="shared" si="195"/>
        <v>EandR1B-</v>
      </c>
      <c r="J1638" s="262" t="str">
        <f t="shared" si="196"/>
        <v>edutot-explnsoth</v>
      </c>
      <c r="K1638" s="262" t="str">
        <f t="shared" si="197"/>
        <v>edutot-</v>
      </c>
    </row>
    <row r="1639" spans="1:11" x14ac:dyDescent="0.35">
      <c r="A1639" s="267" t="s">
        <v>4039</v>
      </c>
      <c r="B1639" s="362">
        <f t="shared" ca="1" si="191"/>
        <v>0</v>
      </c>
      <c r="C1639" s="317"/>
      <c r="D1639" s="317"/>
      <c r="E1639" s="317"/>
      <c r="F1639" s="262" t="str">
        <f t="shared" si="192"/>
        <v>EandR1B</v>
      </c>
      <c r="G1639" s="262" t="str">
        <f t="shared" si="193"/>
        <v>transtot</v>
      </c>
      <c r="H1639" s="262" t="str">
        <f t="shared" si="194"/>
        <v>explnsoth</v>
      </c>
      <c r="I1639" s="262" t="str">
        <f t="shared" si="195"/>
        <v>EandR1B-</v>
      </c>
      <c r="J1639" s="262" t="str">
        <f t="shared" si="196"/>
        <v>transtot-explnsoth</v>
      </c>
      <c r="K1639" s="262" t="str">
        <f t="shared" si="197"/>
        <v>transtot-</v>
      </c>
    </row>
    <row r="1640" spans="1:11" x14ac:dyDescent="0.35">
      <c r="A1640" s="267" t="s">
        <v>4040</v>
      </c>
      <c r="B1640" s="362">
        <f t="shared" ca="1" si="191"/>
        <v>0</v>
      </c>
      <c r="C1640" s="317"/>
      <c r="D1640" s="317"/>
      <c r="E1640" s="317"/>
      <c r="F1640" s="262" t="str">
        <f t="shared" si="192"/>
        <v>EandR1B</v>
      </c>
      <c r="G1640" s="262" t="str">
        <f t="shared" si="193"/>
        <v>sctot</v>
      </c>
      <c r="H1640" s="262" t="str">
        <f t="shared" si="194"/>
        <v>explnsoth</v>
      </c>
      <c r="I1640" s="262" t="str">
        <f t="shared" si="195"/>
        <v>EandR1B-</v>
      </c>
      <c r="J1640" s="262" t="str">
        <f t="shared" si="196"/>
        <v>sctot-explnsoth</v>
      </c>
      <c r="K1640" s="262" t="str">
        <f t="shared" si="197"/>
        <v>sctot-</v>
      </c>
    </row>
    <row r="1641" spans="1:11" x14ac:dyDescent="0.35">
      <c r="A1641" s="267" t="s">
        <v>4041</v>
      </c>
      <c r="B1641" s="362">
        <f t="shared" ca="1" si="191"/>
        <v>0</v>
      </c>
      <c r="C1641" s="317"/>
      <c r="D1641" s="317"/>
      <c r="E1641" s="317"/>
      <c r="F1641" s="262" t="str">
        <f t="shared" si="192"/>
        <v>EandR1B</v>
      </c>
      <c r="G1641" s="262" t="str">
        <f t="shared" si="193"/>
        <v>phtot</v>
      </c>
      <c r="H1641" s="262" t="str">
        <f t="shared" si="194"/>
        <v>explnsoth</v>
      </c>
      <c r="I1641" s="262" t="str">
        <f t="shared" si="195"/>
        <v>EandR1B-</v>
      </c>
      <c r="J1641" s="262" t="str">
        <f t="shared" si="196"/>
        <v>phtot-explnsoth</v>
      </c>
      <c r="K1641" s="262" t="str">
        <f t="shared" si="197"/>
        <v>phtot-</v>
      </c>
    </row>
    <row r="1642" spans="1:11" x14ac:dyDescent="0.35">
      <c r="A1642" s="267" t="s">
        <v>4042</v>
      </c>
      <c r="B1642" s="362">
        <f t="shared" ca="1" si="191"/>
        <v>0</v>
      </c>
      <c r="C1642" s="317"/>
      <c r="D1642" s="317"/>
      <c r="E1642" s="317"/>
      <c r="F1642" s="262" t="str">
        <f t="shared" si="192"/>
        <v>EandR1B</v>
      </c>
      <c r="G1642" s="262" t="str">
        <f t="shared" si="193"/>
        <v>houstot</v>
      </c>
      <c r="H1642" s="262" t="str">
        <f t="shared" si="194"/>
        <v>explnsoth</v>
      </c>
      <c r="I1642" s="262" t="str">
        <f t="shared" si="195"/>
        <v>EandR1B-</v>
      </c>
      <c r="J1642" s="262" t="str">
        <f t="shared" si="196"/>
        <v>houstot-explnsoth</v>
      </c>
      <c r="K1642" s="262" t="str">
        <f t="shared" si="197"/>
        <v>houstot-</v>
      </c>
    </row>
    <row r="1643" spans="1:11" x14ac:dyDescent="0.35">
      <c r="A1643" s="267" t="s">
        <v>4043</v>
      </c>
      <c r="B1643" s="362">
        <f t="shared" ca="1" si="191"/>
        <v>0</v>
      </c>
      <c r="C1643" s="317"/>
      <c r="D1643" s="317"/>
      <c r="E1643" s="317"/>
      <c r="F1643" s="262" t="str">
        <f t="shared" si="192"/>
        <v>EandR1B</v>
      </c>
      <c r="G1643" s="262" t="str">
        <f t="shared" si="193"/>
        <v>cultot</v>
      </c>
      <c r="H1643" s="262" t="str">
        <f t="shared" si="194"/>
        <v>explnsoth</v>
      </c>
      <c r="I1643" s="262" t="str">
        <f t="shared" si="195"/>
        <v>EandR1B-</v>
      </c>
      <c r="J1643" s="262" t="str">
        <f t="shared" si="196"/>
        <v>cultot-explnsoth</v>
      </c>
      <c r="K1643" s="262" t="str">
        <f t="shared" si="197"/>
        <v>cultot-</v>
      </c>
    </row>
    <row r="1644" spans="1:11" x14ac:dyDescent="0.35">
      <c r="A1644" s="267" t="s">
        <v>4044</v>
      </c>
      <c r="B1644" s="362">
        <f t="shared" ca="1" si="191"/>
        <v>0</v>
      </c>
      <c r="C1644" s="317"/>
      <c r="D1644" s="317"/>
      <c r="E1644" s="317"/>
      <c r="F1644" s="262" t="str">
        <f t="shared" si="192"/>
        <v>EandR1B</v>
      </c>
      <c r="G1644" s="262" t="str">
        <f t="shared" si="193"/>
        <v>envtot</v>
      </c>
      <c r="H1644" s="262" t="str">
        <f t="shared" si="194"/>
        <v>explnsoth</v>
      </c>
      <c r="I1644" s="262" t="str">
        <f t="shared" si="195"/>
        <v>EandR1B-</v>
      </c>
      <c r="J1644" s="262" t="str">
        <f t="shared" si="196"/>
        <v>envtot-explnsoth</v>
      </c>
      <c r="K1644" s="262" t="str">
        <f t="shared" si="197"/>
        <v>envtot-</v>
      </c>
    </row>
    <row r="1645" spans="1:11" x14ac:dyDescent="0.35">
      <c r="A1645" s="267" t="s">
        <v>4045</v>
      </c>
      <c r="B1645" s="362">
        <f t="shared" ca="1" si="191"/>
        <v>0</v>
      </c>
      <c r="C1645" s="317"/>
      <c r="D1645" s="317"/>
      <c r="E1645" s="317"/>
      <c r="F1645" s="262" t="str">
        <f t="shared" si="192"/>
        <v>EandR1B</v>
      </c>
      <c r="G1645" s="262" t="str">
        <f t="shared" si="193"/>
        <v>plantot</v>
      </c>
      <c r="H1645" s="262" t="str">
        <f t="shared" si="194"/>
        <v>explnsoth</v>
      </c>
      <c r="I1645" s="262" t="str">
        <f t="shared" si="195"/>
        <v>EandR1B-</v>
      </c>
      <c r="J1645" s="262" t="str">
        <f t="shared" si="196"/>
        <v>plantot-explnsoth</v>
      </c>
      <c r="K1645" s="262" t="str">
        <f t="shared" si="197"/>
        <v>plantot-</v>
      </c>
    </row>
    <row r="1646" spans="1:11" x14ac:dyDescent="0.35">
      <c r="A1646" s="267" t="s">
        <v>4046</v>
      </c>
      <c r="B1646" s="362">
        <f t="shared" ca="1" si="191"/>
        <v>0</v>
      </c>
      <c r="C1646" s="317"/>
      <c r="D1646" s="317"/>
      <c r="E1646" s="317"/>
      <c r="F1646" s="262" t="str">
        <f t="shared" si="192"/>
        <v>EandR1B</v>
      </c>
      <c r="G1646" s="262" t="s">
        <v>300</v>
      </c>
      <c r="H1646" s="262" t="str">
        <f t="shared" si="194"/>
        <v>explnsoth</v>
      </c>
      <c r="I1646" s="262" t="str">
        <f t="shared" si="195"/>
        <v>EandR1B-</v>
      </c>
      <c r="J1646" s="262" t="str">
        <f t="shared" si="196"/>
        <v>digtot-explnsoth</v>
      </c>
      <c r="K1646" s="262" t="str">
        <f t="shared" si="197"/>
        <v>digtot-</v>
      </c>
    </row>
    <row r="1647" spans="1:11" x14ac:dyDescent="0.35">
      <c r="A1647" s="267" t="s">
        <v>4047</v>
      </c>
      <c r="B1647" s="362">
        <f t="shared" ca="1" si="191"/>
        <v>0</v>
      </c>
      <c r="C1647" s="317"/>
      <c r="D1647" s="317"/>
      <c r="E1647" s="317"/>
      <c r="F1647" s="262" t="str">
        <f t="shared" si="192"/>
        <v>EandR1B</v>
      </c>
      <c r="G1647" s="262" t="str">
        <f t="shared" si="193"/>
        <v>poltot</v>
      </c>
      <c r="H1647" s="262" t="str">
        <f t="shared" si="194"/>
        <v>explnsoth</v>
      </c>
      <c r="I1647" s="262" t="str">
        <f t="shared" si="195"/>
        <v>EandR1B-</v>
      </c>
      <c r="J1647" s="262" t="str">
        <f t="shared" si="196"/>
        <v>poltot-explnsoth</v>
      </c>
      <c r="K1647" s="262" t="str">
        <f t="shared" si="197"/>
        <v>poltot-</v>
      </c>
    </row>
    <row r="1648" spans="1:11" x14ac:dyDescent="0.35">
      <c r="A1648" s="267" t="s">
        <v>4048</v>
      </c>
      <c r="B1648" s="362">
        <f t="shared" ca="1" si="191"/>
        <v>0</v>
      </c>
      <c r="C1648" s="317"/>
      <c r="D1648" s="317"/>
      <c r="E1648" s="317"/>
      <c r="F1648" s="262" t="str">
        <f t="shared" si="192"/>
        <v>EandR1B</v>
      </c>
      <c r="G1648" s="262" t="str">
        <f t="shared" si="193"/>
        <v>frstot</v>
      </c>
      <c r="H1648" s="262" t="str">
        <f t="shared" si="194"/>
        <v>explnsoth</v>
      </c>
      <c r="I1648" s="262" t="str">
        <f t="shared" si="195"/>
        <v>EandR1B-</v>
      </c>
      <c r="J1648" s="262" t="str">
        <f t="shared" si="196"/>
        <v>frstot-explnsoth</v>
      </c>
      <c r="K1648" s="262" t="str">
        <f t="shared" si="197"/>
        <v>frstot-</v>
      </c>
    </row>
    <row r="1649" spans="1:11" x14ac:dyDescent="0.35">
      <c r="A1649" s="267" t="s">
        <v>4049</v>
      </c>
      <c r="B1649" s="362">
        <f t="shared" ca="1" si="191"/>
        <v>0</v>
      </c>
      <c r="C1649" s="317"/>
      <c r="D1649" s="317"/>
      <c r="E1649" s="317"/>
      <c r="F1649" s="262" t="str">
        <f t="shared" si="192"/>
        <v>EandR1B</v>
      </c>
      <c r="G1649" s="262" t="str">
        <f t="shared" si="193"/>
        <v>centot</v>
      </c>
      <c r="H1649" s="262" t="str">
        <f t="shared" si="194"/>
        <v>explnsoth</v>
      </c>
      <c r="I1649" s="262" t="str">
        <f t="shared" si="195"/>
        <v>EandR1B-</v>
      </c>
      <c r="J1649" s="262" t="str">
        <f t="shared" si="196"/>
        <v>centot-explnsoth</v>
      </c>
      <c r="K1649" s="262" t="str">
        <f t="shared" si="197"/>
        <v>centot-</v>
      </c>
    </row>
    <row r="1650" spans="1:11" x14ac:dyDescent="0.35">
      <c r="A1650" s="267" t="s">
        <v>4050</v>
      </c>
      <c r="B1650" s="362">
        <f t="shared" ca="1" si="191"/>
        <v>0</v>
      </c>
      <c r="C1650" s="317"/>
      <c r="D1650" s="317"/>
      <c r="E1650" s="317"/>
      <c r="F1650" s="262" t="str">
        <f t="shared" si="192"/>
        <v>EandR1B</v>
      </c>
      <c r="G1650" s="262" t="str">
        <f t="shared" si="193"/>
        <v>tradtot</v>
      </c>
      <c r="H1650" s="262" t="str">
        <f t="shared" si="194"/>
        <v>explnsoth</v>
      </c>
      <c r="I1650" s="262" t="str">
        <f t="shared" si="195"/>
        <v>EandR1B-</v>
      </c>
      <c r="J1650" s="262" t="str">
        <f t="shared" si="196"/>
        <v>tradtot-explnsoth</v>
      </c>
      <c r="K1650" s="262" t="str">
        <f t="shared" si="197"/>
        <v>tradtot-</v>
      </c>
    </row>
    <row r="1651" spans="1:11" x14ac:dyDescent="0.35">
      <c r="A1651" s="267" t="s">
        <v>4051</v>
      </c>
      <c r="B1651" s="362">
        <f t="shared" ca="1" si="191"/>
        <v>0</v>
      </c>
      <c r="C1651" s="317"/>
      <c r="D1651" s="317"/>
      <c r="E1651" s="317"/>
      <c r="F1651" s="262" t="str">
        <f t="shared" si="192"/>
        <v>EandR1B</v>
      </c>
      <c r="G1651" s="262" t="str">
        <f t="shared" si="193"/>
        <v>alltot</v>
      </c>
      <c r="H1651" s="262" t="str">
        <f t="shared" si="194"/>
        <v>explnsoth</v>
      </c>
      <c r="I1651" s="262" t="str">
        <f t="shared" si="195"/>
        <v>EandR1B-</v>
      </c>
      <c r="J1651" s="262" t="str">
        <f t="shared" si="196"/>
        <v>alltot-explnsoth</v>
      </c>
      <c r="K1651" s="262" t="str">
        <f t="shared" si="197"/>
        <v>alltot-</v>
      </c>
    </row>
    <row r="1652" spans="1:11" x14ac:dyDescent="0.35">
      <c r="A1652" s="267" t="s">
        <v>4052</v>
      </c>
      <c r="B1652" s="362">
        <f t="shared" ca="1" si="191"/>
        <v>0</v>
      </c>
      <c r="C1652" s="317"/>
      <c r="D1652" s="317"/>
      <c r="E1652" s="317"/>
      <c r="F1652" s="262" t="str">
        <f t="shared" si="192"/>
        <v>EandR1B</v>
      </c>
      <c r="G1652" s="262" t="str">
        <f t="shared" si="193"/>
        <v>edutot</v>
      </c>
      <c r="H1652" s="262" t="str">
        <f t="shared" si="194"/>
        <v>explnsothha</v>
      </c>
      <c r="I1652" s="262" t="str">
        <f t="shared" si="195"/>
        <v>EandR1B-</v>
      </c>
      <c r="J1652" s="262" t="str">
        <f t="shared" si="196"/>
        <v>edutot-explnsothha</v>
      </c>
      <c r="K1652" s="262" t="str">
        <f t="shared" si="197"/>
        <v>edutot-</v>
      </c>
    </row>
    <row r="1653" spans="1:11" x14ac:dyDescent="0.35">
      <c r="A1653" s="267" t="s">
        <v>4053</v>
      </c>
      <c r="B1653" s="362">
        <f t="shared" ca="1" si="191"/>
        <v>0</v>
      </c>
      <c r="C1653" s="317"/>
      <c r="D1653" s="317"/>
      <c r="E1653" s="317"/>
      <c r="F1653" s="262" t="str">
        <f t="shared" si="192"/>
        <v>EandR1B</v>
      </c>
      <c r="G1653" s="262" t="str">
        <f t="shared" si="193"/>
        <v>transtot</v>
      </c>
      <c r="H1653" s="262" t="str">
        <f t="shared" si="194"/>
        <v>explnsothha</v>
      </c>
      <c r="I1653" s="262" t="str">
        <f t="shared" si="195"/>
        <v>EandR1B-</v>
      </c>
      <c r="J1653" s="262" t="str">
        <f t="shared" si="196"/>
        <v>transtot-explnsothha</v>
      </c>
      <c r="K1653" s="262" t="str">
        <f t="shared" si="197"/>
        <v>transtot-</v>
      </c>
    </row>
    <row r="1654" spans="1:11" x14ac:dyDescent="0.35">
      <c r="A1654" s="267" t="s">
        <v>4054</v>
      </c>
      <c r="B1654" s="362">
        <f t="shared" ca="1" si="191"/>
        <v>0</v>
      </c>
      <c r="C1654" s="317"/>
      <c r="D1654" s="317"/>
      <c r="E1654" s="317"/>
      <c r="F1654" s="262" t="str">
        <f t="shared" si="192"/>
        <v>EandR1B</v>
      </c>
      <c r="G1654" s="262" t="str">
        <f t="shared" si="193"/>
        <v>sctot</v>
      </c>
      <c r="H1654" s="262" t="str">
        <f t="shared" si="194"/>
        <v>explnsothha</v>
      </c>
      <c r="I1654" s="262" t="str">
        <f t="shared" si="195"/>
        <v>EandR1B-</v>
      </c>
      <c r="J1654" s="262" t="str">
        <f t="shared" si="196"/>
        <v>sctot-explnsothha</v>
      </c>
      <c r="K1654" s="262" t="str">
        <f t="shared" si="197"/>
        <v>sctot-</v>
      </c>
    </row>
    <row r="1655" spans="1:11" x14ac:dyDescent="0.35">
      <c r="A1655" s="267" t="s">
        <v>4055</v>
      </c>
      <c r="B1655" s="362">
        <f t="shared" ca="1" si="191"/>
        <v>0</v>
      </c>
      <c r="C1655" s="317"/>
      <c r="D1655" s="317"/>
      <c r="E1655" s="317"/>
      <c r="F1655" s="262" t="str">
        <f t="shared" si="192"/>
        <v>EandR1B</v>
      </c>
      <c r="G1655" s="262" t="str">
        <f t="shared" si="193"/>
        <v>phtot</v>
      </c>
      <c r="H1655" s="262" t="str">
        <f t="shared" si="194"/>
        <v>explnsothha</v>
      </c>
      <c r="I1655" s="262" t="str">
        <f t="shared" si="195"/>
        <v>EandR1B-</v>
      </c>
      <c r="J1655" s="262" t="str">
        <f t="shared" si="196"/>
        <v>phtot-explnsothha</v>
      </c>
      <c r="K1655" s="262" t="str">
        <f t="shared" si="197"/>
        <v>phtot-</v>
      </c>
    </row>
    <row r="1656" spans="1:11" x14ac:dyDescent="0.35">
      <c r="A1656" s="267" t="s">
        <v>4056</v>
      </c>
      <c r="B1656" s="362">
        <f t="shared" ca="1" si="191"/>
        <v>0</v>
      </c>
      <c r="C1656" s="317"/>
      <c r="D1656" s="317"/>
      <c r="E1656" s="317"/>
      <c r="F1656" s="262" t="str">
        <f t="shared" si="192"/>
        <v>EandR1B</v>
      </c>
      <c r="G1656" s="262" t="str">
        <f t="shared" si="193"/>
        <v>houstot</v>
      </c>
      <c r="H1656" s="262" t="str">
        <f t="shared" si="194"/>
        <v>explnsothha</v>
      </c>
      <c r="I1656" s="262" t="str">
        <f t="shared" si="195"/>
        <v>EandR1B-</v>
      </c>
      <c r="J1656" s="262" t="str">
        <f t="shared" si="196"/>
        <v>houstot-explnsothha</v>
      </c>
      <c r="K1656" s="262" t="str">
        <f t="shared" si="197"/>
        <v>houstot-</v>
      </c>
    </row>
    <row r="1657" spans="1:11" x14ac:dyDescent="0.35">
      <c r="A1657" s="267" t="s">
        <v>4057</v>
      </c>
      <c r="B1657" s="362">
        <f t="shared" ca="1" si="191"/>
        <v>0</v>
      </c>
      <c r="C1657" s="317"/>
      <c r="D1657" s="317"/>
      <c r="E1657" s="317"/>
      <c r="F1657" s="262" t="str">
        <f t="shared" si="192"/>
        <v>EandR1B</v>
      </c>
      <c r="G1657" s="262" t="str">
        <f t="shared" si="193"/>
        <v>cultot</v>
      </c>
      <c r="H1657" s="262" t="str">
        <f t="shared" si="194"/>
        <v>explnsothha</v>
      </c>
      <c r="I1657" s="262" t="str">
        <f t="shared" si="195"/>
        <v>EandR1B-</v>
      </c>
      <c r="J1657" s="262" t="str">
        <f t="shared" si="196"/>
        <v>cultot-explnsothha</v>
      </c>
      <c r="K1657" s="262" t="str">
        <f t="shared" si="197"/>
        <v>cultot-</v>
      </c>
    </row>
    <row r="1658" spans="1:11" x14ac:dyDescent="0.35">
      <c r="A1658" s="267" t="s">
        <v>4058</v>
      </c>
      <c r="B1658" s="362">
        <f t="shared" ca="1" si="191"/>
        <v>0</v>
      </c>
      <c r="C1658" s="317"/>
      <c r="D1658" s="317"/>
      <c r="E1658" s="317"/>
      <c r="F1658" s="262" t="str">
        <f t="shared" si="192"/>
        <v>EandR1B</v>
      </c>
      <c r="G1658" s="262" t="str">
        <f t="shared" si="193"/>
        <v>envtot</v>
      </c>
      <c r="H1658" s="262" t="str">
        <f t="shared" si="194"/>
        <v>explnsothha</v>
      </c>
      <c r="I1658" s="262" t="str">
        <f t="shared" si="195"/>
        <v>EandR1B-</v>
      </c>
      <c r="J1658" s="262" t="str">
        <f t="shared" si="196"/>
        <v>envtot-explnsothha</v>
      </c>
      <c r="K1658" s="262" t="str">
        <f t="shared" si="197"/>
        <v>envtot-</v>
      </c>
    </row>
    <row r="1659" spans="1:11" x14ac:dyDescent="0.35">
      <c r="A1659" s="267" t="s">
        <v>4059</v>
      </c>
      <c r="B1659" s="362">
        <f t="shared" ca="1" si="191"/>
        <v>0</v>
      </c>
      <c r="C1659" s="317"/>
      <c r="D1659" s="317"/>
      <c r="E1659" s="317"/>
      <c r="F1659" s="262" t="str">
        <f t="shared" si="192"/>
        <v>EandR1B</v>
      </c>
      <c r="G1659" s="262" t="str">
        <f t="shared" si="193"/>
        <v>plantot</v>
      </c>
      <c r="H1659" s="262" t="str">
        <f t="shared" si="194"/>
        <v>explnsothha</v>
      </c>
      <c r="I1659" s="262" t="str">
        <f t="shared" si="195"/>
        <v>EandR1B-</v>
      </c>
      <c r="J1659" s="262" t="str">
        <f t="shared" si="196"/>
        <v>plantot-explnsothha</v>
      </c>
      <c r="K1659" s="262" t="str">
        <f t="shared" si="197"/>
        <v>plantot-</v>
      </c>
    </row>
    <row r="1660" spans="1:11" x14ac:dyDescent="0.35">
      <c r="A1660" s="267" t="s">
        <v>4060</v>
      </c>
      <c r="B1660" s="362">
        <f t="shared" ca="1" si="191"/>
        <v>0</v>
      </c>
      <c r="C1660" s="317"/>
      <c r="D1660" s="317"/>
      <c r="E1660" s="317"/>
      <c r="F1660" s="262" t="str">
        <f t="shared" si="192"/>
        <v>EandR1B</v>
      </c>
      <c r="G1660" s="262" t="s">
        <v>300</v>
      </c>
      <c r="H1660" s="262" t="str">
        <f t="shared" si="194"/>
        <v>explnsothha</v>
      </c>
      <c r="I1660" s="262" t="str">
        <f t="shared" si="195"/>
        <v>EandR1B-</v>
      </c>
      <c r="J1660" s="262" t="str">
        <f t="shared" si="196"/>
        <v>digtot-explnsothha</v>
      </c>
      <c r="K1660" s="262" t="str">
        <f t="shared" si="197"/>
        <v>digtot-</v>
      </c>
    </row>
    <row r="1661" spans="1:11" x14ac:dyDescent="0.35">
      <c r="A1661" s="267" t="s">
        <v>4061</v>
      </c>
      <c r="B1661" s="362">
        <f t="shared" ca="1" si="191"/>
        <v>0</v>
      </c>
      <c r="C1661" s="317"/>
      <c r="D1661" s="317"/>
      <c r="E1661" s="317"/>
      <c r="F1661" s="262" t="str">
        <f t="shared" si="192"/>
        <v>EandR1B</v>
      </c>
      <c r="G1661" s="262" t="str">
        <f t="shared" si="193"/>
        <v>poltot</v>
      </c>
      <c r="H1661" s="262" t="str">
        <f t="shared" si="194"/>
        <v>explnsothha</v>
      </c>
      <c r="I1661" s="262" t="str">
        <f t="shared" si="195"/>
        <v>EandR1B-</v>
      </c>
      <c r="J1661" s="262" t="str">
        <f t="shared" si="196"/>
        <v>poltot-explnsothha</v>
      </c>
      <c r="K1661" s="262" t="str">
        <f t="shared" si="197"/>
        <v>poltot-</v>
      </c>
    </row>
    <row r="1662" spans="1:11" x14ac:dyDescent="0.35">
      <c r="A1662" s="267" t="s">
        <v>4062</v>
      </c>
      <c r="B1662" s="362">
        <f t="shared" ca="1" si="191"/>
        <v>0</v>
      </c>
      <c r="C1662" s="317"/>
      <c r="D1662" s="317"/>
      <c r="E1662" s="317"/>
      <c r="F1662" s="262" t="str">
        <f t="shared" si="192"/>
        <v>EandR1B</v>
      </c>
      <c r="G1662" s="262" t="str">
        <f t="shared" si="193"/>
        <v>frstot</v>
      </c>
      <c r="H1662" s="262" t="str">
        <f t="shared" si="194"/>
        <v>explnsothha</v>
      </c>
      <c r="I1662" s="262" t="str">
        <f t="shared" si="195"/>
        <v>EandR1B-</v>
      </c>
      <c r="J1662" s="262" t="str">
        <f t="shared" si="196"/>
        <v>frstot-explnsothha</v>
      </c>
      <c r="K1662" s="262" t="str">
        <f t="shared" si="197"/>
        <v>frstot-</v>
      </c>
    </row>
    <row r="1663" spans="1:11" x14ac:dyDescent="0.35">
      <c r="A1663" s="267" t="s">
        <v>4063</v>
      </c>
      <c r="B1663" s="362">
        <f t="shared" ca="1" si="191"/>
        <v>0</v>
      </c>
      <c r="C1663" s="317"/>
      <c r="D1663" s="317"/>
      <c r="E1663" s="317"/>
      <c r="F1663" s="262" t="str">
        <f t="shared" si="192"/>
        <v>EandR1B</v>
      </c>
      <c r="G1663" s="262" t="str">
        <f t="shared" si="193"/>
        <v>centot</v>
      </c>
      <c r="H1663" s="262" t="str">
        <f t="shared" si="194"/>
        <v>explnsothha</v>
      </c>
      <c r="I1663" s="262" t="str">
        <f t="shared" si="195"/>
        <v>EandR1B-</v>
      </c>
      <c r="J1663" s="262" t="str">
        <f t="shared" si="196"/>
        <v>centot-explnsothha</v>
      </c>
      <c r="K1663" s="262" t="str">
        <f t="shared" si="197"/>
        <v>centot-</v>
      </c>
    </row>
    <row r="1664" spans="1:11" x14ac:dyDescent="0.35">
      <c r="A1664" s="267" t="s">
        <v>4064</v>
      </c>
      <c r="B1664" s="362">
        <f t="shared" ca="1" si="191"/>
        <v>0</v>
      </c>
      <c r="C1664" s="317"/>
      <c r="D1664" s="317"/>
      <c r="E1664" s="317"/>
      <c r="F1664" s="262" t="str">
        <f t="shared" si="192"/>
        <v>EandR1B</v>
      </c>
      <c r="G1664" s="262" t="str">
        <f t="shared" si="193"/>
        <v>tradtot</v>
      </c>
      <c r="H1664" s="262" t="str">
        <f t="shared" si="194"/>
        <v>explnsothha</v>
      </c>
      <c r="I1664" s="262" t="str">
        <f t="shared" si="195"/>
        <v>EandR1B-</v>
      </c>
      <c r="J1664" s="262" t="str">
        <f t="shared" si="196"/>
        <v>tradtot-explnsothha</v>
      </c>
      <c r="K1664" s="262" t="str">
        <f t="shared" si="197"/>
        <v>tradtot-</v>
      </c>
    </row>
    <row r="1665" spans="1:11" x14ac:dyDescent="0.35">
      <c r="A1665" s="267" t="s">
        <v>4065</v>
      </c>
      <c r="B1665" s="362">
        <f t="shared" ca="1" si="191"/>
        <v>0</v>
      </c>
      <c r="C1665" s="317"/>
      <c r="D1665" s="317"/>
      <c r="E1665" s="317"/>
      <c r="F1665" s="262" t="str">
        <f t="shared" si="192"/>
        <v>EandR1B</v>
      </c>
      <c r="G1665" s="262" t="str">
        <f t="shared" si="193"/>
        <v>alltot</v>
      </c>
      <c r="H1665" s="262" t="str">
        <f t="shared" si="194"/>
        <v>explnsothha</v>
      </c>
      <c r="I1665" s="262" t="str">
        <f t="shared" si="195"/>
        <v>EandR1B-</v>
      </c>
      <c r="J1665" s="262" t="str">
        <f t="shared" si="196"/>
        <v>alltot-explnsothha</v>
      </c>
      <c r="K1665" s="262" t="str">
        <f t="shared" si="197"/>
        <v>alltot-</v>
      </c>
    </row>
    <row r="1666" spans="1:11" x14ac:dyDescent="0.35">
      <c r="A1666" s="267" t="s">
        <v>4066</v>
      </c>
      <c r="B1666" s="362">
        <f t="shared" ca="1" si="191"/>
        <v>0</v>
      </c>
      <c r="C1666" s="317"/>
      <c r="D1666" s="317"/>
      <c r="E1666" s="317"/>
      <c r="F1666" s="262" t="str">
        <f t="shared" si="192"/>
        <v>EandR1B</v>
      </c>
      <c r="G1666" s="262" t="str">
        <f t="shared" si="193"/>
        <v>edutot</v>
      </c>
      <c r="H1666" s="262" t="str">
        <f t="shared" si="194"/>
        <v>explnsothpub</v>
      </c>
      <c r="I1666" s="262" t="str">
        <f t="shared" si="195"/>
        <v>EandR1B-</v>
      </c>
      <c r="J1666" s="262" t="str">
        <f t="shared" si="196"/>
        <v>edutot-explnsothpub</v>
      </c>
      <c r="K1666" s="262" t="str">
        <f t="shared" si="197"/>
        <v>edutot-</v>
      </c>
    </row>
    <row r="1667" spans="1:11" x14ac:dyDescent="0.35">
      <c r="A1667" s="267" t="s">
        <v>4067</v>
      </c>
      <c r="B1667" s="362">
        <f t="shared" ca="1" si="191"/>
        <v>0</v>
      </c>
      <c r="C1667" s="317"/>
      <c r="D1667" s="317"/>
      <c r="E1667" s="317"/>
      <c r="F1667" s="262" t="str">
        <f t="shared" si="192"/>
        <v>EandR1B</v>
      </c>
      <c r="G1667" s="262" t="str">
        <f t="shared" si="193"/>
        <v>transtot</v>
      </c>
      <c r="H1667" s="262" t="str">
        <f t="shared" si="194"/>
        <v>explnsothpub</v>
      </c>
      <c r="I1667" s="262" t="str">
        <f t="shared" si="195"/>
        <v>EandR1B-</v>
      </c>
      <c r="J1667" s="262" t="str">
        <f t="shared" si="196"/>
        <v>transtot-explnsothpub</v>
      </c>
      <c r="K1667" s="262" t="str">
        <f t="shared" si="197"/>
        <v>transtot-</v>
      </c>
    </row>
    <row r="1668" spans="1:11" x14ac:dyDescent="0.35">
      <c r="A1668" s="267" t="s">
        <v>4068</v>
      </c>
      <c r="B1668" s="362">
        <f t="shared" ref="B1668:B1735" ca="1" si="198">IFERROR(INDEX(INDIRECT(LEFT($A1668,SEARCH("-",$A1668,1)-1)&amp;"_data"),MATCH(MID($A1668, SEARCH("-",$A1668) + 1, SEARCH("-",$A1668,SEARCH("-",$A1668)+1) - SEARCH("-",$A1668) - 1),INDIRECT(LEFT($A1668,SEARCH("-",$A1668,1)-1)&amp;"_rows"),0),MATCH(RIGHT($A1668,LEN($A1668) - SEARCH("-", $A1668, SEARCH("-", $A1668) + 1)),INDIRECT(LEFT($A1668,SEARCH("-",$A1668,1)-1)&amp;"_Header"),0)),0)</f>
        <v>0</v>
      </c>
      <c r="C1668" s="317"/>
      <c r="D1668" s="317"/>
      <c r="E1668" s="317"/>
      <c r="F1668" s="262" t="str">
        <f t="shared" ref="F1668:F1735" si="199">LEFT(A1668,SEARCH("-",A1668)-1)</f>
        <v>EandR1B</v>
      </c>
      <c r="G1668" s="262" t="str">
        <f t="shared" ref="G1668:G1735" si="200">LEFT(J1668,SEARCH("-",J1668)-1)</f>
        <v>sctot</v>
      </c>
      <c r="H1668" s="262" t="str">
        <f t="shared" ref="H1668:H1735" si="201">SUBSTITUTE(J1668,K1668,"")</f>
        <v>explnsothpub</v>
      </c>
      <c r="I1668" s="262" t="str">
        <f t="shared" ref="I1668:I1735" si="202">LEFT(A1668,SEARCH("-",A1668))</f>
        <v>EandR1B-</v>
      </c>
      <c r="J1668" s="262" t="str">
        <f t="shared" ref="J1668:J1735" si="203">SUBSTITUTE(A1668,I1668,"")</f>
        <v>sctot-explnsothpub</v>
      </c>
      <c r="K1668" s="262" t="str">
        <f t="shared" ref="K1668:K1735" si="204">LEFT(J1668,SEARCH("-",J1668))</f>
        <v>sctot-</v>
      </c>
    </row>
    <row r="1669" spans="1:11" x14ac:dyDescent="0.35">
      <c r="A1669" s="267" t="s">
        <v>4069</v>
      </c>
      <c r="B1669" s="362">
        <f t="shared" ca="1" si="198"/>
        <v>0</v>
      </c>
      <c r="C1669" s="317"/>
      <c r="D1669" s="317"/>
      <c r="E1669" s="317"/>
      <c r="F1669" s="262" t="str">
        <f t="shared" si="199"/>
        <v>EandR1B</v>
      </c>
      <c r="G1669" s="262" t="str">
        <f t="shared" si="200"/>
        <v>phtot</v>
      </c>
      <c r="H1669" s="262" t="str">
        <f t="shared" si="201"/>
        <v>explnsothpub</v>
      </c>
      <c r="I1669" s="262" t="str">
        <f t="shared" si="202"/>
        <v>EandR1B-</v>
      </c>
      <c r="J1669" s="262" t="str">
        <f t="shared" si="203"/>
        <v>phtot-explnsothpub</v>
      </c>
      <c r="K1669" s="262" t="str">
        <f t="shared" si="204"/>
        <v>phtot-</v>
      </c>
    </row>
    <row r="1670" spans="1:11" x14ac:dyDescent="0.35">
      <c r="A1670" s="267" t="s">
        <v>4070</v>
      </c>
      <c r="B1670" s="362">
        <f t="shared" ca="1" si="198"/>
        <v>0</v>
      </c>
      <c r="C1670" s="317"/>
      <c r="D1670" s="317"/>
      <c r="E1670" s="317"/>
      <c r="F1670" s="262" t="str">
        <f t="shared" si="199"/>
        <v>EandR1B</v>
      </c>
      <c r="G1670" s="262" t="str">
        <f t="shared" si="200"/>
        <v>houstot</v>
      </c>
      <c r="H1670" s="262" t="str">
        <f t="shared" si="201"/>
        <v>explnsothpub</v>
      </c>
      <c r="I1670" s="262" t="str">
        <f t="shared" si="202"/>
        <v>EandR1B-</v>
      </c>
      <c r="J1670" s="262" t="str">
        <f t="shared" si="203"/>
        <v>houstot-explnsothpub</v>
      </c>
      <c r="K1670" s="262" t="str">
        <f t="shared" si="204"/>
        <v>houstot-</v>
      </c>
    </row>
    <row r="1671" spans="1:11" x14ac:dyDescent="0.35">
      <c r="A1671" s="267" t="s">
        <v>4071</v>
      </c>
      <c r="B1671" s="362">
        <f t="shared" ca="1" si="198"/>
        <v>0</v>
      </c>
      <c r="C1671" s="317"/>
      <c r="D1671" s="317"/>
      <c r="E1671" s="317"/>
      <c r="F1671" s="262" t="str">
        <f t="shared" si="199"/>
        <v>EandR1B</v>
      </c>
      <c r="G1671" s="262" t="str">
        <f t="shared" si="200"/>
        <v>cultot</v>
      </c>
      <c r="H1671" s="262" t="str">
        <f t="shared" si="201"/>
        <v>explnsothpub</v>
      </c>
      <c r="I1671" s="262" t="str">
        <f t="shared" si="202"/>
        <v>EandR1B-</v>
      </c>
      <c r="J1671" s="262" t="str">
        <f t="shared" si="203"/>
        <v>cultot-explnsothpub</v>
      </c>
      <c r="K1671" s="262" t="str">
        <f t="shared" si="204"/>
        <v>cultot-</v>
      </c>
    </row>
    <row r="1672" spans="1:11" x14ac:dyDescent="0.35">
      <c r="A1672" s="267" t="s">
        <v>4072</v>
      </c>
      <c r="B1672" s="362">
        <f t="shared" ca="1" si="198"/>
        <v>0</v>
      </c>
      <c r="C1672" s="317"/>
      <c r="D1672" s="317"/>
      <c r="E1672" s="317"/>
      <c r="F1672" s="262" t="str">
        <f t="shared" si="199"/>
        <v>EandR1B</v>
      </c>
      <c r="G1672" s="262" t="str">
        <f t="shared" si="200"/>
        <v>envtot</v>
      </c>
      <c r="H1672" s="262" t="str">
        <f t="shared" si="201"/>
        <v>explnsothpub</v>
      </c>
      <c r="I1672" s="262" t="str">
        <f t="shared" si="202"/>
        <v>EandR1B-</v>
      </c>
      <c r="J1672" s="262" t="str">
        <f t="shared" si="203"/>
        <v>envtot-explnsothpub</v>
      </c>
      <c r="K1672" s="262" t="str">
        <f t="shared" si="204"/>
        <v>envtot-</v>
      </c>
    </row>
    <row r="1673" spans="1:11" x14ac:dyDescent="0.35">
      <c r="A1673" s="267" t="s">
        <v>4073</v>
      </c>
      <c r="B1673" s="362">
        <f t="shared" ca="1" si="198"/>
        <v>0</v>
      </c>
      <c r="C1673" s="317"/>
      <c r="D1673" s="317"/>
      <c r="E1673" s="317"/>
      <c r="F1673" s="262" t="str">
        <f t="shared" si="199"/>
        <v>EandR1B</v>
      </c>
      <c r="G1673" s="262" t="str">
        <f t="shared" si="200"/>
        <v>plantot</v>
      </c>
      <c r="H1673" s="262" t="str">
        <f t="shared" si="201"/>
        <v>explnsothpub</v>
      </c>
      <c r="I1673" s="262" t="str">
        <f t="shared" si="202"/>
        <v>EandR1B-</v>
      </c>
      <c r="J1673" s="262" t="str">
        <f t="shared" si="203"/>
        <v>plantot-explnsothpub</v>
      </c>
      <c r="K1673" s="262" t="str">
        <f t="shared" si="204"/>
        <v>plantot-</v>
      </c>
    </row>
    <row r="1674" spans="1:11" x14ac:dyDescent="0.35">
      <c r="A1674" s="267" t="s">
        <v>4074</v>
      </c>
      <c r="B1674" s="362">
        <f t="shared" ca="1" si="198"/>
        <v>0</v>
      </c>
      <c r="C1674" s="317"/>
      <c r="D1674" s="317"/>
      <c r="E1674" s="317"/>
      <c r="F1674" s="262" t="str">
        <f t="shared" si="199"/>
        <v>EandR1B</v>
      </c>
      <c r="G1674" s="262" t="s">
        <v>300</v>
      </c>
      <c r="H1674" s="262" t="str">
        <f t="shared" si="201"/>
        <v>explnsothpub</v>
      </c>
      <c r="I1674" s="262" t="str">
        <f t="shared" si="202"/>
        <v>EandR1B-</v>
      </c>
      <c r="J1674" s="262" t="str">
        <f t="shared" si="203"/>
        <v>digtot-explnsothpub</v>
      </c>
      <c r="K1674" s="262" t="str">
        <f t="shared" si="204"/>
        <v>digtot-</v>
      </c>
    </row>
    <row r="1675" spans="1:11" x14ac:dyDescent="0.35">
      <c r="A1675" s="267" t="s">
        <v>4075</v>
      </c>
      <c r="B1675" s="362">
        <f t="shared" ca="1" si="198"/>
        <v>0</v>
      </c>
      <c r="C1675" s="317"/>
      <c r="D1675" s="317"/>
      <c r="E1675" s="317"/>
      <c r="F1675" s="262" t="str">
        <f t="shared" si="199"/>
        <v>EandR1B</v>
      </c>
      <c r="G1675" s="262" t="str">
        <f t="shared" si="200"/>
        <v>poltot</v>
      </c>
      <c r="H1675" s="262" t="str">
        <f t="shared" si="201"/>
        <v>explnsothpub</v>
      </c>
      <c r="I1675" s="262" t="str">
        <f t="shared" si="202"/>
        <v>EandR1B-</v>
      </c>
      <c r="J1675" s="262" t="str">
        <f t="shared" si="203"/>
        <v>poltot-explnsothpub</v>
      </c>
      <c r="K1675" s="262" t="str">
        <f t="shared" si="204"/>
        <v>poltot-</v>
      </c>
    </row>
    <row r="1676" spans="1:11" x14ac:dyDescent="0.35">
      <c r="A1676" s="267" t="s">
        <v>4076</v>
      </c>
      <c r="B1676" s="362">
        <f t="shared" ca="1" si="198"/>
        <v>0</v>
      </c>
      <c r="C1676" s="317"/>
      <c r="D1676" s="317"/>
      <c r="E1676" s="317"/>
      <c r="F1676" s="262" t="str">
        <f t="shared" si="199"/>
        <v>EandR1B</v>
      </c>
      <c r="G1676" s="262" t="str">
        <f t="shared" si="200"/>
        <v>frstot</v>
      </c>
      <c r="H1676" s="262" t="str">
        <f t="shared" si="201"/>
        <v>explnsothpub</v>
      </c>
      <c r="I1676" s="262" t="str">
        <f t="shared" si="202"/>
        <v>EandR1B-</v>
      </c>
      <c r="J1676" s="262" t="str">
        <f t="shared" si="203"/>
        <v>frstot-explnsothpub</v>
      </c>
      <c r="K1676" s="262" t="str">
        <f t="shared" si="204"/>
        <v>frstot-</v>
      </c>
    </row>
    <row r="1677" spans="1:11" x14ac:dyDescent="0.35">
      <c r="A1677" s="267" t="s">
        <v>4077</v>
      </c>
      <c r="B1677" s="362">
        <f t="shared" ca="1" si="198"/>
        <v>0</v>
      </c>
      <c r="C1677" s="317"/>
      <c r="D1677" s="317"/>
      <c r="E1677" s="317"/>
      <c r="F1677" s="262" t="str">
        <f t="shared" si="199"/>
        <v>EandR1B</v>
      </c>
      <c r="G1677" s="262" t="str">
        <f t="shared" si="200"/>
        <v>centot</v>
      </c>
      <c r="H1677" s="262" t="str">
        <f t="shared" si="201"/>
        <v>explnsothpub</v>
      </c>
      <c r="I1677" s="262" t="str">
        <f t="shared" si="202"/>
        <v>EandR1B-</v>
      </c>
      <c r="J1677" s="262" t="str">
        <f t="shared" si="203"/>
        <v>centot-explnsothpub</v>
      </c>
      <c r="K1677" s="262" t="str">
        <f t="shared" si="204"/>
        <v>centot-</v>
      </c>
    </row>
    <row r="1678" spans="1:11" x14ac:dyDescent="0.35">
      <c r="A1678" s="267" t="s">
        <v>4078</v>
      </c>
      <c r="B1678" s="362">
        <f t="shared" ca="1" si="198"/>
        <v>0</v>
      </c>
      <c r="C1678" s="317"/>
      <c r="D1678" s="317"/>
      <c r="E1678" s="317"/>
      <c r="F1678" s="262" t="str">
        <f t="shared" si="199"/>
        <v>EandR1B</v>
      </c>
      <c r="G1678" s="262" t="str">
        <f t="shared" si="200"/>
        <v>tradtot</v>
      </c>
      <c r="H1678" s="262" t="str">
        <f t="shared" si="201"/>
        <v>explnsothpub</v>
      </c>
      <c r="I1678" s="262" t="str">
        <f t="shared" si="202"/>
        <v>EandR1B-</v>
      </c>
      <c r="J1678" s="262" t="str">
        <f t="shared" si="203"/>
        <v>tradtot-explnsothpub</v>
      </c>
      <c r="K1678" s="262" t="str">
        <f t="shared" si="204"/>
        <v>tradtot-</v>
      </c>
    </row>
    <row r="1679" spans="1:11" x14ac:dyDescent="0.35">
      <c r="A1679" s="267" t="s">
        <v>4079</v>
      </c>
      <c r="B1679" s="362">
        <f t="shared" ca="1" si="198"/>
        <v>0</v>
      </c>
      <c r="C1679" s="317"/>
      <c r="D1679" s="317"/>
      <c r="E1679" s="317"/>
      <c r="F1679" s="262" t="str">
        <f t="shared" si="199"/>
        <v>EandR1B</v>
      </c>
      <c r="G1679" s="262" t="str">
        <f t="shared" si="200"/>
        <v>alltot</v>
      </c>
      <c r="H1679" s="262" t="str">
        <f t="shared" si="201"/>
        <v>explnsothpub</v>
      </c>
      <c r="I1679" s="262" t="str">
        <f t="shared" si="202"/>
        <v>EandR1B-</v>
      </c>
      <c r="J1679" s="262" t="str">
        <f t="shared" si="203"/>
        <v>alltot-explnsothpub</v>
      </c>
      <c r="K1679" s="262" t="str">
        <f t="shared" si="204"/>
        <v>alltot-</v>
      </c>
    </row>
    <row r="1680" spans="1:11" x14ac:dyDescent="0.35">
      <c r="A1680" s="267" t="s">
        <v>4080</v>
      </c>
      <c r="B1680" s="362">
        <f t="shared" ca="1" si="198"/>
        <v>0</v>
      </c>
      <c r="C1680" s="317"/>
      <c r="D1680" s="317"/>
      <c r="E1680" s="317"/>
      <c r="F1680" s="262" t="str">
        <f t="shared" si="199"/>
        <v>EandR1B</v>
      </c>
      <c r="G1680" s="262" t="str">
        <f t="shared" si="200"/>
        <v>edutot</v>
      </c>
      <c r="H1680" s="262" t="str">
        <f t="shared" si="201"/>
        <v>explnsothpri</v>
      </c>
      <c r="I1680" s="262" t="str">
        <f t="shared" si="202"/>
        <v>EandR1B-</v>
      </c>
      <c r="J1680" s="262" t="str">
        <f t="shared" si="203"/>
        <v>edutot-explnsothpri</v>
      </c>
      <c r="K1680" s="262" t="str">
        <f t="shared" si="204"/>
        <v>edutot-</v>
      </c>
    </row>
    <row r="1681" spans="1:11" x14ac:dyDescent="0.35">
      <c r="A1681" s="267" t="s">
        <v>4081</v>
      </c>
      <c r="B1681" s="362">
        <f t="shared" ca="1" si="198"/>
        <v>0</v>
      </c>
      <c r="C1681" s="317"/>
      <c r="D1681" s="317"/>
      <c r="E1681" s="317"/>
      <c r="F1681" s="262" t="str">
        <f t="shared" si="199"/>
        <v>EandR1B</v>
      </c>
      <c r="G1681" s="262" t="str">
        <f t="shared" si="200"/>
        <v>transtot</v>
      </c>
      <c r="H1681" s="262" t="str">
        <f t="shared" si="201"/>
        <v>explnsothpri</v>
      </c>
      <c r="I1681" s="262" t="str">
        <f t="shared" si="202"/>
        <v>EandR1B-</v>
      </c>
      <c r="J1681" s="262" t="str">
        <f t="shared" si="203"/>
        <v>transtot-explnsothpri</v>
      </c>
      <c r="K1681" s="262" t="str">
        <f t="shared" si="204"/>
        <v>transtot-</v>
      </c>
    </row>
    <row r="1682" spans="1:11" x14ac:dyDescent="0.35">
      <c r="A1682" s="267" t="s">
        <v>4082</v>
      </c>
      <c r="B1682" s="362">
        <f t="shared" ca="1" si="198"/>
        <v>0</v>
      </c>
      <c r="C1682" s="317"/>
      <c r="D1682" s="317"/>
      <c r="E1682" s="317"/>
      <c r="F1682" s="262" t="str">
        <f t="shared" si="199"/>
        <v>EandR1B</v>
      </c>
      <c r="G1682" s="262" t="str">
        <f t="shared" si="200"/>
        <v>sctot</v>
      </c>
      <c r="H1682" s="262" t="str">
        <f t="shared" si="201"/>
        <v>explnsothpri</v>
      </c>
      <c r="I1682" s="262" t="str">
        <f t="shared" si="202"/>
        <v>EandR1B-</v>
      </c>
      <c r="J1682" s="262" t="str">
        <f t="shared" si="203"/>
        <v>sctot-explnsothpri</v>
      </c>
      <c r="K1682" s="262" t="str">
        <f t="shared" si="204"/>
        <v>sctot-</v>
      </c>
    </row>
    <row r="1683" spans="1:11" x14ac:dyDescent="0.35">
      <c r="A1683" s="267" t="s">
        <v>4083</v>
      </c>
      <c r="B1683" s="362">
        <f t="shared" ca="1" si="198"/>
        <v>0</v>
      </c>
      <c r="C1683" s="317"/>
      <c r="D1683" s="317"/>
      <c r="E1683" s="317"/>
      <c r="F1683" s="262" t="str">
        <f t="shared" si="199"/>
        <v>EandR1B</v>
      </c>
      <c r="G1683" s="262" t="str">
        <f t="shared" si="200"/>
        <v>phtot</v>
      </c>
      <c r="H1683" s="262" t="str">
        <f t="shared" si="201"/>
        <v>explnsothpri</v>
      </c>
      <c r="I1683" s="262" t="str">
        <f t="shared" si="202"/>
        <v>EandR1B-</v>
      </c>
      <c r="J1683" s="262" t="str">
        <f t="shared" si="203"/>
        <v>phtot-explnsothpri</v>
      </c>
      <c r="K1683" s="262" t="str">
        <f t="shared" si="204"/>
        <v>phtot-</v>
      </c>
    </row>
    <row r="1684" spans="1:11" x14ac:dyDescent="0.35">
      <c r="A1684" s="267" t="s">
        <v>4084</v>
      </c>
      <c r="B1684" s="362">
        <f t="shared" ca="1" si="198"/>
        <v>0</v>
      </c>
      <c r="C1684" s="317"/>
      <c r="D1684" s="317"/>
      <c r="E1684" s="317"/>
      <c r="F1684" s="262" t="str">
        <f t="shared" si="199"/>
        <v>EandR1B</v>
      </c>
      <c r="G1684" s="262" t="str">
        <f t="shared" si="200"/>
        <v>houstot</v>
      </c>
      <c r="H1684" s="262" t="str">
        <f t="shared" si="201"/>
        <v>explnsothpri</v>
      </c>
      <c r="I1684" s="262" t="str">
        <f t="shared" si="202"/>
        <v>EandR1B-</v>
      </c>
      <c r="J1684" s="262" t="str">
        <f t="shared" si="203"/>
        <v>houstot-explnsothpri</v>
      </c>
      <c r="K1684" s="262" t="str">
        <f t="shared" si="204"/>
        <v>houstot-</v>
      </c>
    </row>
    <row r="1685" spans="1:11" x14ac:dyDescent="0.35">
      <c r="A1685" s="267" t="s">
        <v>4085</v>
      </c>
      <c r="B1685" s="362">
        <f t="shared" ca="1" si="198"/>
        <v>0</v>
      </c>
      <c r="C1685" s="317"/>
      <c r="D1685" s="317"/>
      <c r="E1685" s="317"/>
      <c r="F1685" s="262" t="str">
        <f t="shared" si="199"/>
        <v>EandR1B</v>
      </c>
      <c r="G1685" s="262" t="str">
        <f t="shared" si="200"/>
        <v>cultot</v>
      </c>
      <c r="H1685" s="262" t="str">
        <f t="shared" si="201"/>
        <v>explnsothpri</v>
      </c>
      <c r="I1685" s="262" t="str">
        <f t="shared" si="202"/>
        <v>EandR1B-</v>
      </c>
      <c r="J1685" s="262" t="str">
        <f t="shared" si="203"/>
        <v>cultot-explnsothpri</v>
      </c>
      <c r="K1685" s="262" t="str">
        <f t="shared" si="204"/>
        <v>cultot-</v>
      </c>
    </row>
    <row r="1686" spans="1:11" x14ac:dyDescent="0.35">
      <c r="A1686" s="267" t="s">
        <v>4086</v>
      </c>
      <c r="B1686" s="362">
        <f t="shared" ca="1" si="198"/>
        <v>0</v>
      </c>
      <c r="C1686" s="317"/>
      <c r="D1686" s="317"/>
      <c r="E1686" s="317"/>
      <c r="F1686" s="262" t="str">
        <f t="shared" si="199"/>
        <v>EandR1B</v>
      </c>
      <c r="G1686" s="262" t="str">
        <f t="shared" si="200"/>
        <v>envtot</v>
      </c>
      <c r="H1686" s="262" t="str">
        <f t="shared" si="201"/>
        <v>explnsothpri</v>
      </c>
      <c r="I1686" s="262" t="str">
        <f t="shared" si="202"/>
        <v>EandR1B-</v>
      </c>
      <c r="J1686" s="262" t="str">
        <f t="shared" si="203"/>
        <v>envtot-explnsothpri</v>
      </c>
      <c r="K1686" s="262" t="str">
        <f t="shared" si="204"/>
        <v>envtot-</v>
      </c>
    </row>
    <row r="1687" spans="1:11" x14ac:dyDescent="0.35">
      <c r="A1687" s="267" t="s">
        <v>4087</v>
      </c>
      <c r="B1687" s="362">
        <f t="shared" ca="1" si="198"/>
        <v>0</v>
      </c>
      <c r="C1687" s="317"/>
      <c r="D1687" s="317"/>
      <c r="E1687" s="317"/>
      <c r="F1687" s="262" t="str">
        <f t="shared" si="199"/>
        <v>EandR1B</v>
      </c>
      <c r="G1687" s="262" t="str">
        <f t="shared" si="200"/>
        <v>plantot</v>
      </c>
      <c r="H1687" s="262" t="str">
        <f t="shared" si="201"/>
        <v>explnsothpri</v>
      </c>
      <c r="I1687" s="262" t="str">
        <f t="shared" si="202"/>
        <v>EandR1B-</v>
      </c>
      <c r="J1687" s="262" t="str">
        <f t="shared" si="203"/>
        <v>plantot-explnsothpri</v>
      </c>
      <c r="K1687" s="262" t="str">
        <f t="shared" si="204"/>
        <v>plantot-</v>
      </c>
    </row>
    <row r="1688" spans="1:11" x14ac:dyDescent="0.35">
      <c r="A1688" s="267" t="s">
        <v>4088</v>
      </c>
      <c r="B1688" s="362">
        <f t="shared" ca="1" si="198"/>
        <v>0</v>
      </c>
      <c r="C1688" s="317"/>
      <c r="D1688" s="317"/>
      <c r="E1688" s="317"/>
      <c r="F1688" s="262" t="str">
        <f t="shared" si="199"/>
        <v>EandR1B</v>
      </c>
      <c r="G1688" s="262" t="s">
        <v>300</v>
      </c>
      <c r="H1688" s="262" t="str">
        <f t="shared" si="201"/>
        <v>explnsothpri</v>
      </c>
      <c r="I1688" s="262" t="str">
        <f t="shared" si="202"/>
        <v>EandR1B-</v>
      </c>
      <c r="J1688" s="262" t="str">
        <f t="shared" si="203"/>
        <v>digtot-explnsothpri</v>
      </c>
      <c r="K1688" s="262" t="str">
        <f t="shared" si="204"/>
        <v>digtot-</v>
      </c>
    </row>
    <row r="1689" spans="1:11" x14ac:dyDescent="0.35">
      <c r="A1689" s="267" t="s">
        <v>4089</v>
      </c>
      <c r="B1689" s="362">
        <f t="shared" ca="1" si="198"/>
        <v>0</v>
      </c>
      <c r="C1689" s="317"/>
      <c r="D1689" s="317"/>
      <c r="E1689" s="317"/>
      <c r="F1689" s="262" t="str">
        <f t="shared" si="199"/>
        <v>EandR1B</v>
      </c>
      <c r="G1689" s="262" t="str">
        <f t="shared" si="200"/>
        <v>poltot</v>
      </c>
      <c r="H1689" s="262" t="str">
        <f t="shared" si="201"/>
        <v>explnsothpri</v>
      </c>
      <c r="I1689" s="262" t="str">
        <f t="shared" si="202"/>
        <v>EandR1B-</v>
      </c>
      <c r="J1689" s="262" t="str">
        <f t="shared" si="203"/>
        <v>poltot-explnsothpri</v>
      </c>
      <c r="K1689" s="262" t="str">
        <f t="shared" si="204"/>
        <v>poltot-</v>
      </c>
    </row>
    <row r="1690" spans="1:11" x14ac:dyDescent="0.35">
      <c r="A1690" s="267" t="s">
        <v>4090</v>
      </c>
      <c r="B1690" s="362">
        <f t="shared" ca="1" si="198"/>
        <v>0</v>
      </c>
      <c r="C1690" s="317"/>
      <c r="D1690" s="317"/>
      <c r="E1690" s="317"/>
      <c r="F1690" s="262" t="str">
        <f t="shared" si="199"/>
        <v>EandR1B</v>
      </c>
      <c r="G1690" s="262" t="str">
        <f t="shared" si="200"/>
        <v>frstot</v>
      </c>
      <c r="H1690" s="262" t="str">
        <f t="shared" si="201"/>
        <v>explnsothpri</v>
      </c>
      <c r="I1690" s="262" t="str">
        <f t="shared" si="202"/>
        <v>EandR1B-</v>
      </c>
      <c r="J1690" s="262" t="str">
        <f t="shared" si="203"/>
        <v>frstot-explnsothpri</v>
      </c>
      <c r="K1690" s="262" t="str">
        <f t="shared" si="204"/>
        <v>frstot-</v>
      </c>
    </row>
    <row r="1691" spans="1:11" x14ac:dyDescent="0.35">
      <c r="A1691" s="267" t="s">
        <v>4091</v>
      </c>
      <c r="B1691" s="362">
        <f t="shared" ca="1" si="198"/>
        <v>0</v>
      </c>
      <c r="C1691" s="317"/>
      <c r="D1691" s="317"/>
      <c r="E1691" s="317"/>
      <c r="F1691" s="262" t="str">
        <f t="shared" si="199"/>
        <v>EandR1B</v>
      </c>
      <c r="G1691" s="262" t="str">
        <f t="shared" si="200"/>
        <v>centot</v>
      </c>
      <c r="H1691" s="262" t="str">
        <f t="shared" si="201"/>
        <v>explnsothpri</v>
      </c>
      <c r="I1691" s="262" t="str">
        <f t="shared" si="202"/>
        <v>EandR1B-</v>
      </c>
      <c r="J1691" s="262" t="str">
        <f t="shared" si="203"/>
        <v>centot-explnsothpri</v>
      </c>
      <c r="K1691" s="262" t="str">
        <f t="shared" si="204"/>
        <v>centot-</v>
      </c>
    </row>
    <row r="1692" spans="1:11" x14ac:dyDescent="0.35">
      <c r="A1692" s="267" t="s">
        <v>4092</v>
      </c>
      <c r="B1692" s="362">
        <f t="shared" ca="1" si="198"/>
        <v>0</v>
      </c>
      <c r="C1692" s="317"/>
      <c r="D1692" s="317"/>
      <c r="E1692" s="317"/>
      <c r="F1692" s="262" t="str">
        <f t="shared" si="199"/>
        <v>EandR1B</v>
      </c>
      <c r="G1692" s="262" t="str">
        <f t="shared" si="200"/>
        <v>tradtot</v>
      </c>
      <c r="H1692" s="262" t="str">
        <f t="shared" si="201"/>
        <v>explnsothpri</v>
      </c>
      <c r="I1692" s="262" t="str">
        <f t="shared" si="202"/>
        <v>EandR1B-</v>
      </c>
      <c r="J1692" s="262" t="str">
        <f t="shared" si="203"/>
        <v>tradtot-explnsothpri</v>
      </c>
      <c r="K1692" s="262" t="str">
        <f t="shared" si="204"/>
        <v>tradtot-</v>
      </c>
    </row>
    <row r="1693" spans="1:11" x14ac:dyDescent="0.35">
      <c r="A1693" s="267" t="s">
        <v>4093</v>
      </c>
      <c r="B1693" s="362">
        <f t="shared" ca="1" si="198"/>
        <v>0</v>
      </c>
      <c r="C1693" s="317"/>
      <c r="D1693" s="317"/>
      <c r="E1693" s="317"/>
      <c r="F1693" s="262" t="str">
        <f t="shared" si="199"/>
        <v>EandR1B</v>
      </c>
      <c r="G1693" s="262" t="str">
        <f t="shared" si="200"/>
        <v>alltot</v>
      </c>
      <c r="H1693" s="262" t="str">
        <f t="shared" si="201"/>
        <v>explnsothpri</v>
      </c>
      <c r="I1693" s="262" t="str">
        <f t="shared" si="202"/>
        <v>EandR1B-</v>
      </c>
      <c r="J1693" s="262" t="str">
        <f t="shared" si="203"/>
        <v>alltot-explnsothpri</v>
      </c>
      <c r="K1693" s="262" t="str">
        <f t="shared" si="204"/>
        <v>alltot-</v>
      </c>
    </row>
    <row r="1694" spans="1:11" x14ac:dyDescent="0.35">
      <c r="A1694" s="267" t="s">
        <v>4094</v>
      </c>
      <c r="B1694" s="362">
        <f t="shared" ca="1" si="198"/>
        <v>0</v>
      </c>
      <c r="C1694" s="317"/>
      <c r="D1694" s="317"/>
      <c r="E1694" s="317"/>
      <c r="F1694" s="262" t="str">
        <f t="shared" si="199"/>
        <v>EandR1B</v>
      </c>
      <c r="G1694" s="262" t="str">
        <f t="shared" si="200"/>
        <v>edutot</v>
      </c>
      <c r="H1694" s="262" t="str">
        <f t="shared" si="201"/>
        <v>explnsothlep</v>
      </c>
      <c r="I1694" s="262" t="str">
        <f t="shared" si="202"/>
        <v>EandR1B-</v>
      </c>
      <c r="J1694" s="262" t="str">
        <f t="shared" si="203"/>
        <v>edutot-explnsothlep</v>
      </c>
      <c r="K1694" s="262" t="str">
        <f t="shared" si="204"/>
        <v>edutot-</v>
      </c>
    </row>
    <row r="1695" spans="1:11" x14ac:dyDescent="0.35">
      <c r="A1695" s="267" t="s">
        <v>4095</v>
      </c>
      <c r="B1695" s="362">
        <f t="shared" ca="1" si="198"/>
        <v>0</v>
      </c>
      <c r="C1695" s="317"/>
      <c r="D1695" s="317"/>
      <c r="E1695" s="317"/>
      <c r="F1695" s="262" t="str">
        <f t="shared" si="199"/>
        <v>EandR1B</v>
      </c>
      <c r="G1695" s="262" t="str">
        <f t="shared" si="200"/>
        <v>transtot</v>
      </c>
      <c r="H1695" s="262" t="str">
        <f t="shared" si="201"/>
        <v>explnsothlep</v>
      </c>
      <c r="I1695" s="262" t="str">
        <f t="shared" si="202"/>
        <v>EandR1B-</v>
      </c>
      <c r="J1695" s="262" t="str">
        <f t="shared" si="203"/>
        <v>transtot-explnsothlep</v>
      </c>
      <c r="K1695" s="262" t="str">
        <f t="shared" si="204"/>
        <v>transtot-</v>
      </c>
    </row>
    <row r="1696" spans="1:11" x14ac:dyDescent="0.35">
      <c r="A1696" s="267" t="s">
        <v>4096</v>
      </c>
      <c r="B1696" s="362">
        <f t="shared" ca="1" si="198"/>
        <v>0</v>
      </c>
      <c r="C1696" s="317"/>
      <c r="D1696" s="317"/>
      <c r="E1696" s="317"/>
      <c r="F1696" s="262" t="str">
        <f t="shared" si="199"/>
        <v>EandR1B</v>
      </c>
      <c r="G1696" s="262" t="str">
        <f t="shared" si="200"/>
        <v>sctot</v>
      </c>
      <c r="H1696" s="262" t="str">
        <f t="shared" si="201"/>
        <v>explnsothlep</v>
      </c>
      <c r="I1696" s="262" t="str">
        <f t="shared" si="202"/>
        <v>EandR1B-</v>
      </c>
      <c r="J1696" s="262" t="str">
        <f t="shared" si="203"/>
        <v>sctot-explnsothlep</v>
      </c>
      <c r="K1696" s="262" t="str">
        <f t="shared" si="204"/>
        <v>sctot-</v>
      </c>
    </row>
    <row r="1697" spans="1:11" x14ac:dyDescent="0.35">
      <c r="A1697" s="267" t="s">
        <v>4097</v>
      </c>
      <c r="B1697" s="362">
        <f t="shared" ca="1" si="198"/>
        <v>0</v>
      </c>
      <c r="C1697" s="317"/>
      <c r="D1697" s="317"/>
      <c r="E1697" s="317"/>
      <c r="F1697" s="262" t="str">
        <f t="shared" si="199"/>
        <v>EandR1B</v>
      </c>
      <c r="G1697" s="262" t="str">
        <f t="shared" si="200"/>
        <v>phtot</v>
      </c>
      <c r="H1697" s="262" t="str">
        <f t="shared" si="201"/>
        <v>explnsothlep</v>
      </c>
      <c r="I1697" s="262" t="str">
        <f t="shared" si="202"/>
        <v>EandR1B-</v>
      </c>
      <c r="J1697" s="262" t="str">
        <f t="shared" si="203"/>
        <v>phtot-explnsothlep</v>
      </c>
      <c r="K1697" s="262" t="str">
        <f t="shared" si="204"/>
        <v>phtot-</v>
      </c>
    </row>
    <row r="1698" spans="1:11" x14ac:dyDescent="0.35">
      <c r="A1698" s="267" t="s">
        <v>4098</v>
      </c>
      <c r="B1698" s="362">
        <f t="shared" ca="1" si="198"/>
        <v>0</v>
      </c>
      <c r="C1698" s="317"/>
      <c r="D1698" s="317"/>
      <c r="E1698" s="317"/>
      <c r="F1698" s="262" t="str">
        <f t="shared" si="199"/>
        <v>EandR1B</v>
      </c>
      <c r="G1698" s="262" t="str">
        <f t="shared" si="200"/>
        <v>houstot</v>
      </c>
      <c r="H1698" s="262" t="str">
        <f t="shared" si="201"/>
        <v>explnsothlep</v>
      </c>
      <c r="I1698" s="262" t="str">
        <f t="shared" si="202"/>
        <v>EandR1B-</v>
      </c>
      <c r="J1698" s="262" t="str">
        <f t="shared" si="203"/>
        <v>houstot-explnsothlep</v>
      </c>
      <c r="K1698" s="262" t="str">
        <f t="shared" si="204"/>
        <v>houstot-</v>
      </c>
    </row>
    <row r="1699" spans="1:11" x14ac:dyDescent="0.35">
      <c r="A1699" s="267" t="s">
        <v>4099</v>
      </c>
      <c r="B1699" s="362">
        <f t="shared" ca="1" si="198"/>
        <v>0</v>
      </c>
      <c r="C1699" s="317"/>
      <c r="D1699" s="317"/>
      <c r="E1699" s="317"/>
      <c r="F1699" s="262" t="str">
        <f t="shared" si="199"/>
        <v>EandR1B</v>
      </c>
      <c r="G1699" s="262" t="str">
        <f t="shared" si="200"/>
        <v>cultot</v>
      </c>
      <c r="H1699" s="262" t="str">
        <f t="shared" si="201"/>
        <v>explnsothlep</v>
      </c>
      <c r="I1699" s="262" t="str">
        <f t="shared" si="202"/>
        <v>EandR1B-</v>
      </c>
      <c r="J1699" s="262" t="str">
        <f t="shared" si="203"/>
        <v>cultot-explnsothlep</v>
      </c>
      <c r="K1699" s="262" t="str">
        <f t="shared" si="204"/>
        <v>cultot-</v>
      </c>
    </row>
    <row r="1700" spans="1:11" x14ac:dyDescent="0.35">
      <c r="A1700" s="267" t="s">
        <v>4100</v>
      </c>
      <c r="B1700" s="362">
        <f t="shared" ca="1" si="198"/>
        <v>0</v>
      </c>
      <c r="C1700" s="317"/>
      <c r="D1700" s="317"/>
      <c r="E1700" s="317"/>
      <c r="F1700" s="262" t="str">
        <f t="shared" si="199"/>
        <v>EandR1B</v>
      </c>
      <c r="G1700" s="262" t="str">
        <f t="shared" si="200"/>
        <v>envtot</v>
      </c>
      <c r="H1700" s="262" t="str">
        <f t="shared" si="201"/>
        <v>explnsothlep</v>
      </c>
      <c r="I1700" s="262" t="str">
        <f t="shared" si="202"/>
        <v>EandR1B-</v>
      </c>
      <c r="J1700" s="262" t="str">
        <f t="shared" si="203"/>
        <v>envtot-explnsothlep</v>
      </c>
      <c r="K1700" s="262" t="str">
        <f t="shared" si="204"/>
        <v>envtot-</v>
      </c>
    </row>
    <row r="1701" spans="1:11" x14ac:dyDescent="0.35">
      <c r="A1701" s="267" t="s">
        <v>4101</v>
      </c>
      <c r="B1701" s="362">
        <f t="shared" ca="1" si="198"/>
        <v>0</v>
      </c>
      <c r="C1701" s="317"/>
      <c r="D1701" s="317"/>
      <c r="E1701" s="317"/>
      <c r="F1701" s="262" t="str">
        <f t="shared" si="199"/>
        <v>EandR1B</v>
      </c>
      <c r="G1701" s="262" t="str">
        <f t="shared" si="200"/>
        <v>plantot</v>
      </c>
      <c r="H1701" s="262" t="str">
        <f t="shared" si="201"/>
        <v>explnsothlep</v>
      </c>
      <c r="I1701" s="262" t="str">
        <f t="shared" si="202"/>
        <v>EandR1B-</v>
      </c>
      <c r="J1701" s="262" t="str">
        <f t="shared" si="203"/>
        <v>plantot-explnsothlep</v>
      </c>
      <c r="K1701" s="262" t="str">
        <f t="shared" si="204"/>
        <v>plantot-</v>
      </c>
    </row>
    <row r="1702" spans="1:11" x14ac:dyDescent="0.35">
      <c r="A1702" s="267" t="s">
        <v>4102</v>
      </c>
      <c r="B1702" s="362">
        <f t="shared" ca="1" si="198"/>
        <v>0</v>
      </c>
      <c r="C1702" s="317"/>
      <c r="D1702" s="317"/>
      <c r="E1702" s="317"/>
      <c r="F1702" s="262" t="str">
        <f t="shared" si="199"/>
        <v>EandR1B</v>
      </c>
      <c r="G1702" s="262" t="s">
        <v>300</v>
      </c>
      <c r="H1702" s="262" t="str">
        <f t="shared" si="201"/>
        <v>explnsothlep</v>
      </c>
      <c r="I1702" s="262" t="str">
        <f t="shared" si="202"/>
        <v>EandR1B-</v>
      </c>
      <c r="J1702" s="262" t="str">
        <f t="shared" si="203"/>
        <v>digtot-explnsothlep</v>
      </c>
      <c r="K1702" s="262" t="str">
        <f t="shared" si="204"/>
        <v>digtot-</v>
      </c>
    </row>
    <row r="1703" spans="1:11" x14ac:dyDescent="0.35">
      <c r="A1703" s="267" t="s">
        <v>4103</v>
      </c>
      <c r="B1703" s="362">
        <f t="shared" ca="1" si="198"/>
        <v>0</v>
      </c>
      <c r="C1703" s="317"/>
      <c r="D1703" s="317"/>
      <c r="E1703" s="317"/>
      <c r="F1703" s="262" t="str">
        <f t="shared" si="199"/>
        <v>EandR1B</v>
      </c>
      <c r="G1703" s="262" t="str">
        <f t="shared" si="200"/>
        <v>poltot</v>
      </c>
      <c r="H1703" s="262" t="str">
        <f t="shared" si="201"/>
        <v>explnsothlep</v>
      </c>
      <c r="I1703" s="262" t="str">
        <f t="shared" si="202"/>
        <v>EandR1B-</v>
      </c>
      <c r="J1703" s="262" t="str">
        <f t="shared" si="203"/>
        <v>poltot-explnsothlep</v>
      </c>
      <c r="K1703" s="262" t="str">
        <f t="shared" si="204"/>
        <v>poltot-</v>
      </c>
    </row>
    <row r="1704" spans="1:11" x14ac:dyDescent="0.35">
      <c r="A1704" s="267" t="s">
        <v>4104</v>
      </c>
      <c r="B1704" s="362">
        <f t="shared" ca="1" si="198"/>
        <v>0</v>
      </c>
      <c r="C1704" s="317"/>
      <c r="D1704" s="317"/>
      <c r="E1704" s="317"/>
      <c r="F1704" s="262" t="str">
        <f t="shared" si="199"/>
        <v>EandR1B</v>
      </c>
      <c r="G1704" s="262" t="str">
        <f t="shared" si="200"/>
        <v>frstot</v>
      </c>
      <c r="H1704" s="262" t="str">
        <f t="shared" si="201"/>
        <v>explnsothlep</v>
      </c>
      <c r="I1704" s="262" t="str">
        <f t="shared" si="202"/>
        <v>EandR1B-</v>
      </c>
      <c r="J1704" s="262" t="str">
        <f t="shared" si="203"/>
        <v>frstot-explnsothlep</v>
      </c>
      <c r="K1704" s="262" t="str">
        <f t="shared" si="204"/>
        <v>frstot-</v>
      </c>
    </row>
    <row r="1705" spans="1:11" x14ac:dyDescent="0.35">
      <c r="A1705" s="267" t="s">
        <v>4105</v>
      </c>
      <c r="B1705" s="362">
        <f t="shared" ca="1" si="198"/>
        <v>0</v>
      </c>
      <c r="C1705" s="317"/>
      <c r="D1705" s="317"/>
      <c r="E1705" s="317"/>
      <c r="F1705" s="262" t="str">
        <f t="shared" si="199"/>
        <v>EandR1B</v>
      </c>
      <c r="G1705" s="262" t="str">
        <f t="shared" si="200"/>
        <v>centot</v>
      </c>
      <c r="H1705" s="262" t="str">
        <f t="shared" si="201"/>
        <v>explnsothlep</v>
      </c>
      <c r="I1705" s="262" t="str">
        <f t="shared" si="202"/>
        <v>EandR1B-</v>
      </c>
      <c r="J1705" s="262" t="str">
        <f t="shared" si="203"/>
        <v>centot-explnsothlep</v>
      </c>
      <c r="K1705" s="262" t="str">
        <f t="shared" si="204"/>
        <v>centot-</v>
      </c>
    </row>
    <row r="1706" spans="1:11" x14ac:dyDescent="0.35">
      <c r="A1706" s="267" t="s">
        <v>4106</v>
      </c>
      <c r="B1706" s="362">
        <f t="shared" ca="1" si="198"/>
        <v>0</v>
      </c>
      <c r="C1706" s="317"/>
      <c r="D1706" s="317"/>
      <c r="E1706" s="317"/>
      <c r="F1706" s="262" t="str">
        <f t="shared" si="199"/>
        <v>EandR1B</v>
      </c>
      <c r="G1706" s="262" t="str">
        <f t="shared" si="200"/>
        <v>tradtot</v>
      </c>
      <c r="H1706" s="262" t="str">
        <f t="shared" si="201"/>
        <v>explnsothlep</v>
      </c>
      <c r="I1706" s="262" t="str">
        <f t="shared" si="202"/>
        <v>EandR1B-</v>
      </c>
      <c r="J1706" s="262" t="str">
        <f t="shared" si="203"/>
        <v>tradtot-explnsothlep</v>
      </c>
      <c r="K1706" s="262" t="str">
        <f t="shared" si="204"/>
        <v>tradtot-</v>
      </c>
    </row>
    <row r="1707" spans="1:11" x14ac:dyDescent="0.35">
      <c r="A1707" s="267" t="s">
        <v>4107</v>
      </c>
      <c r="B1707" s="362">
        <f t="shared" ca="1" si="198"/>
        <v>0</v>
      </c>
      <c r="C1707" s="317"/>
      <c r="D1707" s="317"/>
      <c r="E1707" s="317"/>
      <c r="F1707" s="262" t="str">
        <f t="shared" si="199"/>
        <v>EandR1B</v>
      </c>
      <c r="G1707" s="262" t="str">
        <f t="shared" si="200"/>
        <v>alltot</v>
      </c>
      <c r="H1707" s="262" t="str">
        <f t="shared" si="201"/>
        <v>explnsothlep</v>
      </c>
      <c r="I1707" s="262" t="str">
        <f t="shared" si="202"/>
        <v>EandR1B-</v>
      </c>
      <c r="J1707" s="262" t="str">
        <f t="shared" si="203"/>
        <v>alltot-explnsothlep</v>
      </c>
      <c r="K1707" s="262" t="str">
        <f t="shared" si="204"/>
        <v>alltot-</v>
      </c>
    </row>
    <row r="1708" spans="1:11" x14ac:dyDescent="0.35">
      <c r="A1708" s="267" t="s">
        <v>4108</v>
      </c>
      <c r="B1708" s="362">
        <f t="shared" ca="1" si="198"/>
        <v>0</v>
      </c>
      <c r="C1708" s="317"/>
      <c r="D1708" s="317"/>
      <c r="E1708" s="317"/>
      <c r="F1708" s="262" t="str">
        <f t="shared" si="199"/>
        <v>EandR1B</v>
      </c>
      <c r="G1708" s="262" t="str">
        <f t="shared" si="200"/>
        <v>edutot</v>
      </c>
      <c r="H1708" s="262" t="str">
        <f t="shared" si="201"/>
        <v>explnsothoth</v>
      </c>
      <c r="I1708" s="262" t="str">
        <f t="shared" si="202"/>
        <v>EandR1B-</v>
      </c>
      <c r="J1708" s="262" t="str">
        <f t="shared" si="203"/>
        <v>edutot-explnsothoth</v>
      </c>
      <c r="K1708" s="262" t="str">
        <f t="shared" si="204"/>
        <v>edutot-</v>
      </c>
    </row>
    <row r="1709" spans="1:11" x14ac:dyDescent="0.35">
      <c r="A1709" s="267" t="s">
        <v>4109</v>
      </c>
      <c r="B1709" s="362">
        <f t="shared" ca="1" si="198"/>
        <v>0</v>
      </c>
      <c r="C1709" s="317"/>
      <c r="D1709" s="317"/>
      <c r="E1709" s="317"/>
      <c r="F1709" s="262" t="str">
        <f t="shared" si="199"/>
        <v>EandR1B</v>
      </c>
      <c r="G1709" s="262" t="str">
        <f t="shared" si="200"/>
        <v>transtot</v>
      </c>
      <c r="H1709" s="262" t="str">
        <f t="shared" si="201"/>
        <v>explnsothoth</v>
      </c>
      <c r="I1709" s="262" t="str">
        <f t="shared" si="202"/>
        <v>EandR1B-</v>
      </c>
      <c r="J1709" s="262" t="str">
        <f t="shared" si="203"/>
        <v>transtot-explnsothoth</v>
      </c>
      <c r="K1709" s="262" t="str">
        <f t="shared" si="204"/>
        <v>transtot-</v>
      </c>
    </row>
    <row r="1710" spans="1:11" x14ac:dyDescent="0.35">
      <c r="A1710" s="267" t="s">
        <v>4110</v>
      </c>
      <c r="B1710" s="362">
        <f t="shared" ca="1" si="198"/>
        <v>0</v>
      </c>
      <c r="C1710" s="317"/>
      <c r="D1710" s="317"/>
      <c r="E1710" s="317"/>
      <c r="F1710" s="262" t="str">
        <f t="shared" si="199"/>
        <v>EandR1B</v>
      </c>
      <c r="G1710" s="262" t="str">
        <f t="shared" si="200"/>
        <v>sctot</v>
      </c>
      <c r="H1710" s="262" t="str">
        <f t="shared" si="201"/>
        <v>explnsothoth</v>
      </c>
      <c r="I1710" s="262" t="str">
        <f t="shared" si="202"/>
        <v>EandR1B-</v>
      </c>
      <c r="J1710" s="262" t="str">
        <f t="shared" si="203"/>
        <v>sctot-explnsothoth</v>
      </c>
      <c r="K1710" s="262" t="str">
        <f t="shared" si="204"/>
        <v>sctot-</v>
      </c>
    </row>
    <row r="1711" spans="1:11" x14ac:dyDescent="0.35">
      <c r="A1711" s="267" t="s">
        <v>4111</v>
      </c>
      <c r="B1711" s="362">
        <f t="shared" ca="1" si="198"/>
        <v>0</v>
      </c>
      <c r="C1711" s="317"/>
      <c r="D1711" s="317"/>
      <c r="E1711" s="317"/>
      <c r="F1711" s="262" t="str">
        <f t="shared" si="199"/>
        <v>EandR1B</v>
      </c>
      <c r="G1711" s="262" t="str">
        <f t="shared" si="200"/>
        <v>phtot</v>
      </c>
      <c r="H1711" s="262" t="str">
        <f t="shared" si="201"/>
        <v>explnsothoth</v>
      </c>
      <c r="I1711" s="262" t="str">
        <f t="shared" si="202"/>
        <v>EandR1B-</v>
      </c>
      <c r="J1711" s="262" t="str">
        <f t="shared" si="203"/>
        <v>phtot-explnsothoth</v>
      </c>
      <c r="K1711" s="262" t="str">
        <f t="shared" si="204"/>
        <v>phtot-</v>
      </c>
    </row>
    <row r="1712" spans="1:11" x14ac:dyDescent="0.35">
      <c r="A1712" s="267" t="s">
        <v>4112</v>
      </c>
      <c r="B1712" s="362">
        <f t="shared" ca="1" si="198"/>
        <v>0</v>
      </c>
      <c r="C1712" s="317"/>
      <c r="D1712" s="317"/>
      <c r="E1712" s="317"/>
      <c r="F1712" s="262" t="str">
        <f t="shared" si="199"/>
        <v>EandR1B</v>
      </c>
      <c r="G1712" s="262" t="str">
        <f t="shared" si="200"/>
        <v>houstot</v>
      </c>
      <c r="H1712" s="262" t="str">
        <f t="shared" si="201"/>
        <v>explnsothoth</v>
      </c>
      <c r="I1712" s="262" t="str">
        <f t="shared" si="202"/>
        <v>EandR1B-</v>
      </c>
      <c r="J1712" s="262" t="str">
        <f t="shared" si="203"/>
        <v>houstot-explnsothoth</v>
      </c>
      <c r="K1712" s="262" t="str">
        <f t="shared" si="204"/>
        <v>houstot-</v>
      </c>
    </row>
    <row r="1713" spans="1:11" x14ac:dyDescent="0.35">
      <c r="A1713" s="267" t="s">
        <v>4113</v>
      </c>
      <c r="B1713" s="362">
        <f t="shared" ca="1" si="198"/>
        <v>0</v>
      </c>
      <c r="C1713" s="317"/>
      <c r="D1713" s="317"/>
      <c r="E1713" s="317"/>
      <c r="F1713" s="262" t="str">
        <f t="shared" si="199"/>
        <v>EandR1B</v>
      </c>
      <c r="G1713" s="262" t="str">
        <f t="shared" si="200"/>
        <v>cultot</v>
      </c>
      <c r="H1713" s="262" t="str">
        <f t="shared" si="201"/>
        <v>explnsothoth</v>
      </c>
      <c r="I1713" s="262" t="str">
        <f t="shared" si="202"/>
        <v>EandR1B-</v>
      </c>
      <c r="J1713" s="262" t="str">
        <f t="shared" si="203"/>
        <v>cultot-explnsothoth</v>
      </c>
      <c r="K1713" s="262" t="str">
        <f t="shared" si="204"/>
        <v>cultot-</v>
      </c>
    </row>
    <row r="1714" spans="1:11" x14ac:dyDescent="0.35">
      <c r="A1714" s="267" t="s">
        <v>4114</v>
      </c>
      <c r="B1714" s="362">
        <f t="shared" ca="1" si="198"/>
        <v>0</v>
      </c>
      <c r="C1714" s="317"/>
      <c r="D1714" s="317"/>
      <c r="E1714" s="317"/>
      <c r="F1714" s="262" t="str">
        <f t="shared" si="199"/>
        <v>EandR1B</v>
      </c>
      <c r="G1714" s="262" t="str">
        <f t="shared" si="200"/>
        <v>envtot</v>
      </c>
      <c r="H1714" s="262" t="str">
        <f t="shared" si="201"/>
        <v>explnsothoth</v>
      </c>
      <c r="I1714" s="262" t="str">
        <f t="shared" si="202"/>
        <v>EandR1B-</v>
      </c>
      <c r="J1714" s="262" t="str">
        <f t="shared" si="203"/>
        <v>envtot-explnsothoth</v>
      </c>
      <c r="K1714" s="262" t="str">
        <f t="shared" si="204"/>
        <v>envtot-</v>
      </c>
    </row>
    <row r="1715" spans="1:11" x14ac:dyDescent="0.35">
      <c r="A1715" s="267" t="s">
        <v>4115</v>
      </c>
      <c r="B1715" s="362">
        <f t="shared" ca="1" si="198"/>
        <v>0</v>
      </c>
      <c r="C1715" s="317"/>
      <c r="D1715" s="317"/>
      <c r="E1715" s="317"/>
      <c r="F1715" s="262" t="str">
        <f t="shared" si="199"/>
        <v>EandR1B</v>
      </c>
      <c r="G1715" s="262" t="str">
        <f t="shared" si="200"/>
        <v>plantot</v>
      </c>
      <c r="H1715" s="262" t="str">
        <f t="shared" si="201"/>
        <v>explnsothoth</v>
      </c>
      <c r="I1715" s="262" t="str">
        <f t="shared" si="202"/>
        <v>EandR1B-</v>
      </c>
      <c r="J1715" s="262" t="str">
        <f t="shared" si="203"/>
        <v>plantot-explnsothoth</v>
      </c>
      <c r="K1715" s="262" t="str">
        <f t="shared" si="204"/>
        <v>plantot-</v>
      </c>
    </row>
    <row r="1716" spans="1:11" x14ac:dyDescent="0.35">
      <c r="A1716" s="267" t="s">
        <v>4116</v>
      </c>
      <c r="B1716" s="362">
        <f t="shared" ca="1" si="198"/>
        <v>0</v>
      </c>
      <c r="C1716" s="317"/>
      <c r="D1716" s="317"/>
      <c r="E1716" s="317"/>
      <c r="F1716" s="262" t="str">
        <f t="shared" si="199"/>
        <v>EandR1B</v>
      </c>
      <c r="G1716" s="262" t="s">
        <v>300</v>
      </c>
      <c r="H1716" s="262" t="str">
        <f t="shared" si="201"/>
        <v>explnsothoth</v>
      </c>
      <c r="I1716" s="262" t="str">
        <f t="shared" si="202"/>
        <v>EandR1B-</v>
      </c>
      <c r="J1716" s="262" t="str">
        <f t="shared" si="203"/>
        <v>digtot-explnsothoth</v>
      </c>
      <c r="K1716" s="262" t="str">
        <f t="shared" si="204"/>
        <v>digtot-</v>
      </c>
    </row>
    <row r="1717" spans="1:11" x14ac:dyDescent="0.35">
      <c r="A1717" s="267" t="s">
        <v>4117</v>
      </c>
      <c r="B1717" s="362">
        <f t="shared" ca="1" si="198"/>
        <v>0</v>
      </c>
      <c r="C1717" s="317"/>
      <c r="D1717" s="317"/>
      <c r="E1717" s="317"/>
      <c r="F1717" s="262" t="str">
        <f t="shared" si="199"/>
        <v>EandR1B</v>
      </c>
      <c r="G1717" s="262" t="str">
        <f t="shared" si="200"/>
        <v>poltot</v>
      </c>
      <c r="H1717" s="262" t="str">
        <f t="shared" si="201"/>
        <v>explnsothoth</v>
      </c>
      <c r="I1717" s="262" t="str">
        <f t="shared" si="202"/>
        <v>EandR1B-</v>
      </c>
      <c r="J1717" s="262" t="str">
        <f t="shared" si="203"/>
        <v>poltot-explnsothoth</v>
      </c>
      <c r="K1717" s="262" t="str">
        <f t="shared" si="204"/>
        <v>poltot-</v>
      </c>
    </row>
    <row r="1718" spans="1:11" x14ac:dyDescent="0.35">
      <c r="A1718" s="267" t="s">
        <v>4118</v>
      </c>
      <c r="B1718" s="362">
        <f t="shared" ca="1" si="198"/>
        <v>0</v>
      </c>
      <c r="C1718" s="317"/>
      <c r="D1718" s="317"/>
      <c r="E1718" s="317"/>
      <c r="F1718" s="262" t="str">
        <f t="shared" si="199"/>
        <v>EandR1B</v>
      </c>
      <c r="G1718" s="262" t="str">
        <f t="shared" si="200"/>
        <v>frstot</v>
      </c>
      <c r="H1718" s="262" t="str">
        <f t="shared" si="201"/>
        <v>explnsothoth</v>
      </c>
      <c r="I1718" s="262" t="str">
        <f t="shared" si="202"/>
        <v>EandR1B-</v>
      </c>
      <c r="J1718" s="262" t="str">
        <f t="shared" si="203"/>
        <v>frstot-explnsothoth</v>
      </c>
      <c r="K1718" s="262" t="str">
        <f t="shared" si="204"/>
        <v>frstot-</v>
      </c>
    </row>
    <row r="1719" spans="1:11" x14ac:dyDescent="0.35">
      <c r="A1719" s="267" t="s">
        <v>4119</v>
      </c>
      <c r="B1719" s="362">
        <f t="shared" ca="1" si="198"/>
        <v>0</v>
      </c>
      <c r="C1719" s="317"/>
      <c r="D1719" s="317"/>
      <c r="E1719" s="317"/>
      <c r="F1719" s="262" t="str">
        <f t="shared" si="199"/>
        <v>EandR1B</v>
      </c>
      <c r="G1719" s="262" t="str">
        <f t="shared" si="200"/>
        <v>centot</v>
      </c>
      <c r="H1719" s="262" t="str">
        <f t="shared" si="201"/>
        <v>explnsothoth</v>
      </c>
      <c r="I1719" s="262" t="str">
        <f t="shared" si="202"/>
        <v>EandR1B-</v>
      </c>
      <c r="J1719" s="262" t="str">
        <f t="shared" si="203"/>
        <v>centot-explnsothoth</v>
      </c>
      <c r="K1719" s="262" t="str">
        <f t="shared" si="204"/>
        <v>centot-</v>
      </c>
    </row>
    <row r="1720" spans="1:11" x14ac:dyDescent="0.35">
      <c r="A1720" s="267" t="s">
        <v>4120</v>
      </c>
      <c r="B1720" s="362">
        <f t="shared" ca="1" si="198"/>
        <v>0</v>
      </c>
      <c r="C1720" s="317"/>
      <c r="D1720" s="317"/>
      <c r="E1720" s="317"/>
      <c r="F1720" s="262" t="str">
        <f t="shared" si="199"/>
        <v>EandR1B</v>
      </c>
      <c r="G1720" s="262" t="str">
        <f t="shared" si="200"/>
        <v>tradtot</v>
      </c>
      <c r="H1720" s="262" t="str">
        <f t="shared" si="201"/>
        <v>explnsothoth</v>
      </c>
      <c r="I1720" s="262" t="str">
        <f t="shared" si="202"/>
        <v>EandR1B-</v>
      </c>
      <c r="J1720" s="262" t="str">
        <f t="shared" si="203"/>
        <v>tradtot-explnsothoth</v>
      </c>
      <c r="K1720" s="262" t="str">
        <f t="shared" si="204"/>
        <v>tradtot-</v>
      </c>
    </row>
    <row r="1721" spans="1:11" x14ac:dyDescent="0.35">
      <c r="A1721" s="267" t="s">
        <v>4121</v>
      </c>
      <c r="B1721" s="362">
        <f t="shared" ca="1" si="198"/>
        <v>0</v>
      </c>
      <c r="C1721" s="317"/>
      <c r="D1721" s="317"/>
      <c r="E1721" s="317"/>
      <c r="F1721" s="262" t="str">
        <f t="shared" si="199"/>
        <v>EandR1B</v>
      </c>
      <c r="G1721" s="262" t="str">
        <f t="shared" si="200"/>
        <v>alltot</v>
      </c>
      <c r="H1721" s="262" t="str">
        <f t="shared" si="201"/>
        <v>explnsothoth</v>
      </c>
      <c r="I1721" s="262" t="str">
        <f t="shared" si="202"/>
        <v>EandR1B-</v>
      </c>
      <c r="J1721" s="262" t="str">
        <f t="shared" si="203"/>
        <v>alltot-explnsothoth</v>
      </c>
      <c r="K1721" s="262" t="str">
        <f t="shared" si="204"/>
        <v>alltot-</v>
      </c>
    </row>
    <row r="1722" spans="1:11" x14ac:dyDescent="0.35">
      <c r="A1722" s="267" t="s">
        <v>4122</v>
      </c>
      <c r="B1722" s="362">
        <f t="shared" ca="1" si="198"/>
        <v>0</v>
      </c>
      <c r="C1722" s="317"/>
      <c r="D1722" s="317"/>
      <c r="E1722" s="317"/>
      <c r="F1722" s="262" t="str">
        <f t="shared" si="199"/>
        <v>EandR1C</v>
      </c>
      <c r="G1722" s="262" t="str">
        <f t="shared" si="200"/>
        <v>expgrnothpub</v>
      </c>
      <c r="H1722" s="262" t="str">
        <f t="shared" si="201"/>
        <v>alltot</v>
      </c>
      <c r="I1722" s="262" t="str">
        <f t="shared" si="202"/>
        <v>EandR1C-</v>
      </c>
      <c r="J1722" s="262" t="str">
        <f t="shared" si="203"/>
        <v>expgrnothpub-alltot</v>
      </c>
      <c r="K1722" s="262" t="str">
        <f t="shared" si="204"/>
        <v>expgrnothpub-</v>
      </c>
    </row>
    <row r="1723" spans="1:11" x14ac:dyDescent="0.35">
      <c r="A1723" s="267" t="s">
        <v>4123</v>
      </c>
      <c r="B1723" s="362">
        <f t="shared" ca="1" si="198"/>
        <v>0</v>
      </c>
      <c r="C1723" s="317"/>
      <c r="D1723" s="317"/>
      <c r="E1723" s="317"/>
      <c r="F1723" s="262" t="str">
        <f t="shared" si="199"/>
        <v>EandR1C</v>
      </c>
      <c r="G1723" s="262" t="str">
        <f t="shared" si="200"/>
        <v>expgrnothpubttl</v>
      </c>
      <c r="H1723" s="262" t="str">
        <f t="shared" si="201"/>
        <v>alltot</v>
      </c>
      <c r="I1723" s="262" t="str">
        <f t="shared" si="202"/>
        <v>EandR1C-</v>
      </c>
      <c r="J1723" s="262" t="str">
        <f t="shared" si="203"/>
        <v>expgrnothpubttl-alltot</v>
      </c>
      <c r="K1723" s="262" t="str">
        <f t="shared" si="204"/>
        <v>expgrnothpubttl-</v>
      </c>
    </row>
    <row r="1724" spans="1:11" x14ac:dyDescent="0.35">
      <c r="A1724" s="267" t="s">
        <v>4124</v>
      </c>
      <c r="B1724" s="362">
        <f t="shared" ca="1" si="198"/>
        <v>0</v>
      </c>
      <c r="C1724" s="317"/>
      <c r="D1724" s="317"/>
      <c r="E1724" s="317"/>
      <c r="F1724" s="262" t="str">
        <f t="shared" si="199"/>
        <v>EandR1C</v>
      </c>
      <c r="G1724" s="262" t="str">
        <f t="shared" si="200"/>
        <v>expgrnothpubrfl</v>
      </c>
      <c r="H1724" s="262" t="str">
        <f t="shared" si="201"/>
        <v>alltot</v>
      </c>
      <c r="I1724" s="262" t="str">
        <f t="shared" si="202"/>
        <v>EandR1C-</v>
      </c>
      <c r="J1724" s="262" t="str">
        <f t="shared" si="203"/>
        <v>expgrnothpubrfl-alltot</v>
      </c>
      <c r="K1724" s="262" t="str">
        <f t="shared" si="204"/>
        <v>expgrnothpubrfl-</v>
      </c>
    </row>
    <row r="1725" spans="1:11" x14ac:dyDescent="0.35">
      <c r="A1725" s="267" t="s">
        <v>4125</v>
      </c>
      <c r="B1725" s="362">
        <f t="shared" ca="1" si="198"/>
        <v>0</v>
      </c>
      <c r="C1725" s="317"/>
      <c r="D1725" s="317"/>
      <c r="E1725" s="317"/>
      <c r="F1725" s="262" t="str">
        <f t="shared" si="199"/>
        <v>EandR1C</v>
      </c>
      <c r="G1725" s="262" t="str">
        <f t="shared" si="200"/>
        <v>expgrnothpubxrail</v>
      </c>
      <c r="H1725" s="262" t="str">
        <f t="shared" si="201"/>
        <v>alltot</v>
      </c>
      <c r="I1725" s="262" t="str">
        <f t="shared" si="202"/>
        <v>EandR1C-</v>
      </c>
      <c r="J1725" s="262" t="str">
        <f t="shared" si="203"/>
        <v>expgrnothpubxrail-alltot</v>
      </c>
      <c r="K1725" s="262" t="str">
        <f t="shared" si="204"/>
        <v>expgrnothpubxrail-</v>
      </c>
    </row>
    <row r="1726" spans="1:11" x14ac:dyDescent="0.35">
      <c r="A1726" s="267" t="s">
        <v>4126</v>
      </c>
      <c r="B1726" s="362">
        <f t="shared" ca="1" si="198"/>
        <v>0</v>
      </c>
      <c r="C1726" s="317"/>
      <c r="D1726" s="317"/>
      <c r="E1726" s="317"/>
      <c r="F1726" s="262" t="str">
        <f t="shared" si="199"/>
        <v>EandR1C</v>
      </c>
      <c r="G1726" s="262" t="str">
        <f t="shared" si="200"/>
        <v>expgrnothpuboth</v>
      </c>
      <c r="H1726" s="262" t="str">
        <f t="shared" si="201"/>
        <v>alltot</v>
      </c>
      <c r="I1726" s="262" t="str">
        <f t="shared" si="202"/>
        <v>EandR1C-</v>
      </c>
      <c r="J1726" s="262" t="str">
        <f t="shared" si="203"/>
        <v>expgrnothpuboth-alltot</v>
      </c>
      <c r="K1726" s="262" t="str">
        <f t="shared" si="204"/>
        <v>expgrnothpuboth-</v>
      </c>
    </row>
    <row r="1727" spans="1:11" x14ac:dyDescent="0.35">
      <c r="A1727" s="267" t="s">
        <v>4127</v>
      </c>
      <c r="B1727" s="362">
        <f t="shared" ca="1" si="198"/>
        <v>0</v>
      </c>
      <c r="C1727" s="317"/>
      <c r="D1727" s="317"/>
      <c r="E1727" s="317"/>
      <c r="F1727" s="262" t="str">
        <f t="shared" si="199"/>
        <v>EandR1C</v>
      </c>
      <c r="G1727" s="262" t="str">
        <f t="shared" si="200"/>
        <v>explnsothpub</v>
      </c>
      <c r="H1727" s="262" t="str">
        <f t="shared" si="201"/>
        <v>alltot</v>
      </c>
      <c r="I1727" s="262" t="str">
        <f t="shared" si="202"/>
        <v>EandR1C-</v>
      </c>
      <c r="J1727" s="262" t="str">
        <f t="shared" si="203"/>
        <v>explnsothpub-alltot</v>
      </c>
      <c r="K1727" s="262" t="str">
        <f t="shared" si="204"/>
        <v>explnsothpub-</v>
      </c>
    </row>
    <row r="1728" spans="1:11" x14ac:dyDescent="0.35">
      <c r="A1728" s="267" t="s">
        <v>4128</v>
      </c>
      <c r="B1728" s="362">
        <f t="shared" ca="1" si="198"/>
        <v>0</v>
      </c>
      <c r="C1728" s="317"/>
      <c r="D1728" s="317"/>
      <c r="E1728" s="317"/>
      <c r="F1728" s="262" t="str">
        <f t="shared" si="199"/>
        <v>EandR1C</v>
      </c>
      <c r="G1728" s="262" t="str">
        <f t="shared" si="200"/>
        <v>explnsothpubttl</v>
      </c>
      <c r="H1728" s="262" t="str">
        <f t="shared" si="201"/>
        <v>alltot</v>
      </c>
      <c r="I1728" s="262" t="str">
        <f t="shared" si="202"/>
        <v>EandR1C-</v>
      </c>
      <c r="J1728" s="262" t="str">
        <f t="shared" si="203"/>
        <v>explnsothpubttl-alltot</v>
      </c>
      <c r="K1728" s="262" t="str">
        <f t="shared" si="204"/>
        <v>explnsothpubttl-</v>
      </c>
    </row>
    <row r="1729" spans="1:11" x14ac:dyDescent="0.35">
      <c r="A1729" s="267" t="s">
        <v>4129</v>
      </c>
      <c r="B1729" s="362">
        <f t="shared" ca="1" si="198"/>
        <v>0</v>
      </c>
      <c r="C1729" s="317"/>
      <c r="D1729" s="317"/>
      <c r="E1729" s="317"/>
      <c r="F1729" s="262" t="str">
        <f t="shared" si="199"/>
        <v>EandR1C</v>
      </c>
      <c r="G1729" s="262" t="str">
        <f t="shared" si="200"/>
        <v>explnsothpubrfl</v>
      </c>
      <c r="H1729" s="262" t="str">
        <f t="shared" si="201"/>
        <v>alltot</v>
      </c>
      <c r="I1729" s="262" t="str">
        <f t="shared" si="202"/>
        <v>EandR1C-</v>
      </c>
      <c r="J1729" s="262" t="str">
        <f t="shared" si="203"/>
        <v>explnsothpubrfl-alltot</v>
      </c>
      <c r="K1729" s="262" t="str">
        <f t="shared" si="204"/>
        <v>explnsothpubrfl-</v>
      </c>
    </row>
    <row r="1730" spans="1:11" x14ac:dyDescent="0.35">
      <c r="A1730" s="267" t="s">
        <v>4130</v>
      </c>
      <c r="B1730" s="362">
        <f t="shared" ca="1" si="198"/>
        <v>0</v>
      </c>
      <c r="C1730" s="317"/>
      <c r="D1730" s="317"/>
      <c r="E1730" s="317"/>
      <c r="F1730" s="262" t="str">
        <f t="shared" si="199"/>
        <v>EandR1C</v>
      </c>
      <c r="G1730" s="262" t="str">
        <f t="shared" si="200"/>
        <v>explnsothpubxrail</v>
      </c>
      <c r="H1730" s="262" t="str">
        <f t="shared" si="201"/>
        <v>alltot</v>
      </c>
      <c r="I1730" s="262" t="str">
        <f t="shared" si="202"/>
        <v>EandR1C-</v>
      </c>
      <c r="J1730" s="262" t="str">
        <f t="shared" si="203"/>
        <v>explnsothpubxrail-alltot</v>
      </c>
      <c r="K1730" s="262" t="str">
        <f t="shared" si="204"/>
        <v>explnsothpubxrail-</v>
      </c>
    </row>
    <row r="1731" spans="1:11" x14ac:dyDescent="0.35">
      <c r="A1731" s="267" t="s">
        <v>4131</v>
      </c>
      <c r="B1731" s="362">
        <f t="shared" ca="1" si="198"/>
        <v>0</v>
      </c>
      <c r="C1731" s="317"/>
      <c r="D1731" s="317"/>
      <c r="E1731" s="317"/>
      <c r="F1731" s="262" t="str">
        <f t="shared" si="199"/>
        <v>EandR1C</v>
      </c>
      <c r="G1731" s="262" t="str">
        <f t="shared" si="200"/>
        <v>explnsothpuboth</v>
      </c>
      <c r="H1731" s="262" t="str">
        <f t="shared" si="201"/>
        <v>alltot</v>
      </c>
      <c r="I1731" s="262" t="str">
        <f t="shared" si="202"/>
        <v>EandR1C-</v>
      </c>
      <c r="J1731" s="262" t="str">
        <f t="shared" si="203"/>
        <v>explnsothpuboth-alltot</v>
      </c>
      <c r="K1731" s="262" t="str">
        <f t="shared" si="204"/>
        <v>explnsothpuboth-</v>
      </c>
    </row>
    <row r="1732" spans="1:11" x14ac:dyDescent="0.35">
      <c r="A1732" s="267" t="s">
        <v>4132</v>
      </c>
      <c r="B1732" s="362">
        <f t="shared" ca="1" si="198"/>
        <v>0</v>
      </c>
      <c r="C1732" s="317"/>
      <c r="D1732" s="317"/>
      <c r="E1732" s="317"/>
      <c r="F1732" s="262" t="str">
        <f t="shared" si="199"/>
        <v>EandR1C</v>
      </c>
      <c r="G1732" s="262" t="str">
        <f t="shared" si="200"/>
        <v>expshrlnsoth</v>
      </c>
      <c r="H1732" s="262" t="str">
        <f t="shared" si="201"/>
        <v>alltot</v>
      </c>
      <c r="I1732" s="262" t="str">
        <f t="shared" si="202"/>
        <v>EandR1C-</v>
      </c>
      <c r="J1732" s="262" t="str">
        <f t="shared" si="203"/>
        <v>expshrlnsoth-alltot</v>
      </c>
      <c r="K1732" s="262" t="str">
        <f t="shared" si="204"/>
        <v>expshrlnsoth-</v>
      </c>
    </row>
    <row r="1733" spans="1:11" x14ac:dyDescent="0.35">
      <c r="A1733" s="267" t="s">
        <v>4133</v>
      </c>
      <c r="B1733" s="362">
        <f t="shared" ca="1" si="198"/>
        <v>0</v>
      </c>
      <c r="C1733" s="317"/>
      <c r="D1733" s="317"/>
      <c r="E1733" s="317"/>
      <c r="F1733" s="262" t="str">
        <f t="shared" si="199"/>
        <v>EandR1C</v>
      </c>
      <c r="G1733" s="262" t="str">
        <f t="shared" si="200"/>
        <v>expshrlnsothttl</v>
      </c>
      <c r="H1733" s="262" t="str">
        <f t="shared" si="201"/>
        <v>alltot</v>
      </c>
      <c r="I1733" s="262" t="str">
        <f t="shared" si="202"/>
        <v>EandR1C-</v>
      </c>
      <c r="J1733" s="262" t="str">
        <f t="shared" si="203"/>
        <v>expshrlnsothttl-alltot</v>
      </c>
      <c r="K1733" s="262" t="str">
        <f t="shared" si="204"/>
        <v>expshrlnsothttl-</v>
      </c>
    </row>
    <row r="1734" spans="1:11" x14ac:dyDescent="0.35">
      <c r="A1734" s="267" t="s">
        <v>4134</v>
      </c>
      <c r="B1734" s="362">
        <f t="shared" ca="1" si="198"/>
        <v>0</v>
      </c>
      <c r="C1734" s="317"/>
      <c r="D1734" s="317"/>
      <c r="E1734" s="317"/>
      <c r="F1734" s="262" t="str">
        <f t="shared" si="199"/>
        <v>EandR1C</v>
      </c>
      <c r="G1734" s="262" t="str">
        <f t="shared" si="200"/>
        <v>expshrlnsothrfl</v>
      </c>
      <c r="H1734" s="262" t="str">
        <f t="shared" si="201"/>
        <v>alltot</v>
      </c>
      <c r="I1734" s="262" t="str">
        <f t="shared" si="202"/>
        <v>EandR1C-</v>
      </c>
      <c r="J1734" s="262" t="str">
        <f t="shared" si="203"/>
        <v>expshrlnsothrfl-alltot</v>
      </c>
      <c r="K1734" s="262" t="str">
        <f t="shared" si="204"/>
        <v>expshrlnsothrfl-</v>
      </c>
    </row>
    <row r="1735" spans="1:11" x14ac:dyDescent="0.35">
      <c r="A1735" s="267" t="s">
        <v>4135</v>
      </c>
      <c r="B1735" s="362">
        <f t="shared" ca="1" si="198"/>
        <v>0</v>
      </c>
      <c r="C1735" s="317"/>
      <c r="D1735" s="317"/>
      <c r="E1735" s="317"/>
      <c r="F1735" s="262" t="str">
        <f t="shared" si="199"/>
        <v>EandR1C</v>
      </c>
      <c r="G1735" s="262" t="str">
        <f t="shared" si="200"/>
        <v>expshrlnsothxrail</v>
      </c>
      <c r="H1735" s="262" t="str">
        <f t="shared" si="201"/>
        <v>alltot</v>
      </c>
      <c r="I1735" s="262" t="str">
        <f t="shared" si="202"/>
        <v>EandR1C-</v>
      </c>
      <c r="J1735" s="262" t="str">
        <f t="shared" si="203"/>
        <v>expshrlnsothxrail-alltot</v>
      </c>
      <c r="K1735" s="262" t="str">
        <f t="shared" si="204"/>
        <v>expshrlnsothxrail-</v>
      </c>
    </row>
    <row r="1736" spans="1:11" x14ac:dyDescent="0.35">
      <c r="A1736" s="267" t="s">
        <v>4136</v>
      </c>
      <c r="B1736" s="362">
        <f t="shared" ref="B1736:B1786" ca="1" si="205">IFERROR(INDEX(INDIRECT(LEFT($A1736,SEARCH("-",$A1736,1)-1)&amp;"_data"),MATCH(MID($A1736, SEARCH("-",$A1736) + 1, SEARCH("-",$A1736,SEARCH("-",$A1736)+1) - SEARCH("-",$A1736) - 1),INDIRECT(LEFT($A1736,SEARCH("-",$A1736,1)-1)&amp;"_rows"),0),MATCH(RIGHT($A1736,LEN($A1736) - SEARCH("-", $A1736, SEARCH("-", $A1736) + 1)),INDIRECT(LEFT($A1736,SEARCH("-",$A1736,1)-1)&amp;"_Header"),0)),0)</f>
        <v>0</v>
      </c>
      <c r="C1736" s="317"/>
      <c r="D1736" s="317"/>
      <c r="E1736" s="317"/>
      <c r="F1736" s="262" t="str">
        <f t="shared" ref="F1736:F1786" si="206">LEFT(A1736,SEARCH("-",A1736)-1)</f>
        <v>EandR1C</v>
      </c>
      <c r="G1736" s="262" t="str">
        <f t="shared" ref="G1736:G1786" si="207">LEFT(J1736,SEARCH("-",J1736)-1)</f>
        <v>expshrlnsothoth</v>
      </c>
      <c r="H1736" s="262" t="str">
        <f t="shared" ref="H1736:H1786" si="208">SUBSTITUTE(J1736,K1736,"")</f>
        <v>alltot</v>
      </c>
      <c r="I1736" s="262" t="str">
        <f t="shared" ref="I1736:I1786" si="209">LEFT(A1736,SEARCH("-",A1736))</f>
        <v>EandR1C-</v>
      </c>
      <c r="J1736" s="262" t="str">
        <f t="shared" ref="J1736:J1786" si="210">SUBSTITUTE(A1736,I1736,"")</f>
        <v>expshrlnsothoth-alltot</v>
      </c>
      <c r="K1736" s="262" t="str">
        <f t="shared" ref="K1736:K1786" si="211">LEFT(J1736,SEARCH("-",J1736))</f>
        <v>expshrlnsothoth-</v>
      </c>
    </row>
    <row r="1737" spans="1:11" x14ac:dyDescent="0.35">
      <c r="A1737" s="267" t="s">
        <v>4137</v>
      </c>
      <c r="B1737" s="362">
        <f t="shared" ca="1" si="205"/>
        <v>0</v>
      </c>
      <c r="C1737" s="317"/>
      <c r="D1737" s="317"/>
      <c r="E1737" s="317"/>
      <c r="F1737" s="262" t="str">
        <f t="shared" si="206"/>
        <v>FIN1</v>
      </c>
      <c r="G1737" s="262" t="str">
        <f t="shared" si="207"/>
        <v>fingrngov</v>
      </c>
      <c r="H1737" s="262" t="str">
        <f t="shared" si="208"/>
        <v>amt</v>
      </c>
      <c r="I1737" s="262" t="str">
        <f t="shared" si="209"/>
        <v>FIN1-</v>
      </c>
      <c r="J1737" s="262" t="str">
        <f t="shared" si="210"/>
        <v>fingrngov-amt</v>
      </c>
      <c r="K1737" s="262" t="str">
        <f t="shared" si="211"/>
        <v>fingrngov-</v>
      </c>
    </row>
    <row r="1738" spans="1:11" x14ac:dyDescent="0.35">
      <c r="A1738" s="267" t="s">
        <v>4138</v>
      </c>
      <c r="B1738" s="362">
        <f t="shared" ca="1" si="205"/>
        <v>0</v>
      </c>
      <c r="C1738" s="317"/>
      <c r="D1738" s="317"/>
      <c r="E1738" s="317"/>
      <c r="F1738" s="262" t="str">
        <f t="shared" si="206"/>
        <v>FIN1</v>
      </c>
      <c r="G1738" s="262" t="str">
        <f t="shared" si="207"/>
        <v>fingrnothesif</v>
      </c>
      <c r="H1738" s="262" t="str">
        <f t="shared" si="208"/>
        <v>amt</v>
      </c>
      <c r="I1738" s="262" t="str">
        <f t="shared" si="209"/>
        <v>FIN1-</v>
      </c>
      <c r="J1738" s="262" t="str">
        <f t="shared" si="210"/>
        <v>fingrnothesif-amt</v>
      </c>
      <c r="K1738" s="262" t="str">
        <f t="shared" si="211"/>
        <v>fingrnothesif-</v>
      </c>
    </row>
    <row r="1739" spans="1:11" x14ac:dyDescent="0.35">
      <c r="A1739" s="267" t="s">
        <v>4139</v>
      </c>
      <c r="B1739" s="362">
        <f t="shared" ca="1" si="205"/>
        <v>0</v>
      </c>
      <c r="C1739" s="317"/>
      <c r="D1739" s="317"/>
      <c r="E1739" s="317"/>
      <c r="F1739" s="262" t="str">
        <f t="shared" si="206"/>
        <v>FIN1</v>
      </c>
      <c r="G1739" s="262" t="str">
        <f t="shared" si="207"/>
        <v>fingrnothpri</v>
      </c>
      <c r="H1739" s="262" t="str">
        <f t="shared" si="208"/>
        <v>amt</v>
      </c>
      <c r="I1739" s="262" t="str">
        <f t="shared" si="209"/>
        <v>FIN1-</v>
      </c>
      <c r="J1739" s="262" t="str">
        <f t="shared" si="210"/>
        <v>fingrnothpri-amt</v>
      </c>
      <c r="K1739" s="262" t="str">
        <f t="shared" si="211"/>
        <v>fingrnothpri-</v>
      </c>
    </row>
    <row r="1740" spans="1:11" x14ac:dyDescent="0.35">
      <c r="A1740" s="267" t="s">
        <v>4140</v>
      </c>
      <c r="B1740" s="362">
        <f t="shared" ca="1" si="205"/>
        <v>0</v>
      </c>
      <c r="C1740" s="317"/>
      <c r="D1740" s="317"/>
      <c r="E1740" s="317"/>
      <c r="F1740" s="262" t="str">
        <f t="shared" si="206"/>
        <v>FIN1</v>
      </c>
      <c r="G1740" s="262" t="str">
        <f t="shared" si="207"/>
        <v>fingrnothndpb</v>
      </c>
      <c r="H1740" s="262" t="str">
        <f t="shared" si="208"/>
        <v>amt</v>
      </c>
      <c r="I1740" s="262" t="str">
        <f t="shared" si="209"/>
        <v>FIN1-</v>
      </c>
      <c r="J1740" s="262" t="str">
        <f t="shared" si="210"/>
        <v>fingrnothndpb-amt</v>
      </c>
      <c r="K1740" s="262" t="str">
        <f t="shared" si="211"/>
        <v>fingrnothndpb-</v>
      </c>
    </row>
    <row r="1741" spans="1:11" x14ac:dyDescent="0.35">
      <c r="A1741" s="267" t="s">
        <v>4141</v>
      </c>
      <c r="B1741" s="362">
        <f t="shared" ca="1" si="205"/>
        <v>0</v>
      </c>
      <c r="C1741" s="317"/>
      <c r="D1741" s="317"/>
      <c r="E1741" s="317"/>
      <c r="F1741" s="262" t="str">
        <f t="shared" si="206"/>
        <v>FIN1</v>
      </c>
      <c r="G1741" s="262" t="str">
        <f t="shared" si="207"/>
        <v>fingrnothlot</v>
      </c>
      <c r="H1741" s="262" t="str">
        <f t="shared" si="208"/>
        <v>amt</v>
      </c>
      <c r="I1741" s="262" t="str">
        <f t="shared" si="209"/>
        <v>FIN1-</v>
      </c>
      <c r="J1741" s="262" t="str">
        <f t="shared" si="210"/>
        <v>fingrnothlot-amt</v>
      </c>
      <c r="K1741" s="262" t="str">
        <f t="shared" si="211"/>
        <v>fingrnothlot-</v>
      </c>
    </row>
    <row r="1742" spans="1:11" x14ac:dyDescent="0.35">
      <c r="A1742" s="267" t="s">
        <v>4142</v>
      </c>
      <c r="B1742" s="362">
        <f t="shared" ca="1" si="205"/>
        <v>0</v>
      </c>
      <c r="C1742" s="317"/>
      <c r="D1742" s="317"/>
      <c r="E1742" s="317"/>
      <c r="F1742" s="262" t="str">
        <f t="shared" si="206"/>
        <v>FIN1</v>
      </c>
      <c r="G1742" s="262" t="str">
        <f t="shared" si="207"/>
        <v>fingrnothgovgla</v>
      </c>
      <c r="H1742" s="262" t="str">
        <f t="shared" si="208"/>
        <v>amt</v>
      </c>
      <c r="I1742" s="262" t="str">
        <f t="shared" si="209"/>
        <v>FIN1-</v>
      </c>
      <c r="J1742" s="262" t="str">
        <f t="shared" si="210"/>
        <v>fingrnothgovgla-amt</v>
      </c>
      <c r="K1742" s="262" t="str">
        <f t="shared" si="211"/>
        <v>fingrnothgovgla-</v>
      </c>
    </row>
    <row r="1743" spans="1:11" x14ac:dyDescent="0.35">
      <c r="A1743" s="267" t="s">
        <v>4143</v>
      </c>
      <c r="B1743" s="362">
        <f t="shared" ca="1" si="205"/>
        <v>0</v>
      </c>
      <c r="C1743" s="317"/>
      <c r="D1743" s="317"/>
      <c r="E1743" s="317"/>
      <c r="F1743" s="262" t="str">
        <f t="shared" si="206"/>
        <v>FIN1</v>
      </c>
      <c r="G1743" s="262" t="str">
        <f t="shared" si="207"/>
        <v>fingrnothgovlep</v>
      </c>
      <c r="H1743" s="262" t="str">
        <f t="shared" si="208"/>
        <v>amt</v>
      </c>
      <c r="I1743" s="262" t="str">
        <f t="shared" si="209"/>
        <v>FIN1-</v>
      </c>
      <c r="J1743" s="262" t="str">
        <f t="shared" si="210"/>
        <v>fingrnothgovlep-amt</v>
      </c>
      <c r="K1743" s="262" t="str">
        <f t="shared" si="211"/>
        <v>fingrnothgovlep-</v>
      </c>
    </row>
    <row r="1744" spans="1:11" x14ac:dyDescent="0.35">
      <c r="A1744" s="267" t="s">
        <v>4144</v>
      </c>
      <c r="B1744" s="362">
        <f t="shared" ca="1" si="205"/>
        <v>0</v>
      </c>
      <c r="C1744" s="317"/>
      <c r="D1744" s="317"/>
      <c r="E1744" s="317"/>
      <c r="F1744" s="262" t="str">
        <f t="shared" si="206"/>
        <v>FIN1</v>
      </c>
      <c r="G1744" s="262" t="str">
        <f t="shared" si="207"/>
        <v>fingrnothgovla</v>
      </c>
      <c r="H1744" s="262" t="str">
        <f t="shared" si="208"/>
        <v>amt</v>
      </c>
      <c r="I1744" s="262" t="str">
        <f t="shared" si="209"/>
        <v>FIN1-</v>
      </c>
      <c r="J1744" s="262" t="str">
        <f t="shared" si="210"/>
        <v>fingrnothgovla-amt</v>
      </c>
      <c r="K1744" s="262" t="str">
        <f t="shared" si="211"/>
        <v>fingrnothgovla-</v>
      </c>
    </row>
    <row r="1745" spans="1:11" x14ac:dyDescent="0.35">
      <c r="A1745" s="267" t="s">
        <v>4145</v>
      </c>
      <c r="B1745" s="362">
        <f t="shared" ca="1" si="205"/>
        <v>0</v>
      </c>
      <c r="C1745" s="317"/>
      <c r="D1745" s="317"/>
      <c r="E1745" s="317"/>
      <c r="F1745" s="262" t="str">
        <f t="shared" si="206"/>
        <v>FIN1</v>
      </c>
      <c r="G1745" s="262" t="str">
        <f t="shared" si="207"/>
        <v>fingrn</v>
      </c>
      <c r="H1745" s="262" t="str">
        <f t="shared" si="208"/>
        <v>amt</v>
      </c>
      <c r="I1745" s="262" t="str">
        <f t="shared" si="209"/>
        <v>FIN1-</v>
      </c>
      <c r="J1745" s="262" t="str">
        <f t="shared" si="210"/>
        <v>fingrn-amt</v>
      </c>
      <c r="K1745" s="262" t="str">
        <f t="shared" si="211"/>
        <v>fingrn-</v>
      </c>
    </row>
    <row r="1746" spans="1:11" x14ac:dyDescent="0.35">
      <c r="A1746" s="267" t="s">
        <v>4146</v>
      </c>
      <c r="B1746" s="362">
        <f t="shared" ca="1" si="205"/>
        <v>0</v>
      </c>
      <c r="C1746" s="317"/>
      <c r="D1746" s="317"/>
      <c r="E1746" s="317"/>
      <c r="F1746" s="262" t="str">
        <f t="shared" si="206"/>
        <v>FIN1</v>
      </c>
      <c r="G1746" s="262" t="str">
        <f t="shared" si="207"/>
        <v>finrec</v>
      </c>
      <c r="H1746" s="262" t="str">
        <f t="shared" si="208"/>
        <v>amt</v>
      </c>
      <c r="I1746" s="262" t="str">
        <f t="shared" si="209"/>
        <v>FIN1-</v>
      </c>
      <c r="J1746" s="262" t="str">
        <f t="shared" si="210"/>
        <v>finrec-amt</v>
      </c>
      <c r="K1746" s="262" t="str">
        <f t="shared" si="211"/>
        <v>finrec-</v>
      </c>
    </row>
    <row r="1747" spans="1:11" x14ac:dyDescent="0.35">
      <c r="A1747" s="267" t="s">
        <v>4147</v>
      </c>
      <c r="B1747" s="362">
        <f t="shared" ca="1" si="205"/>
        <v>0</v>
      </c>
      <c r="C1747" s="317"/>
      <c r="D1747" s="317"/>
      <c r="E1747" s="317"/>
      <c r="F1747" s="262" t="str">
        <f t="shared" si="206"/>
        <v>FIN1</v>
      </c>
      <c r="G1747" s="262" t="str">
        <f t="shared" si="207"/>
        <v>finfundhra</v>
      </c>
      <c r="H1747" s="262" t="str">
        <f t="shared" si="208"/>
        <v>amt</v>
      </c>
      <c r="I1747" s="262" t="str">
        <f t="shared" si="209"/>
        <v>FIN1-</v>
      </c>
      <c r="J1747" s="262" t="str">
        <f t="shared" si="210"/>
        <v>finfundhra-amt</v>
      </c>
      <c r="K1747" s="262" t="str">
        <f t="shared" si="211"/>
        <v>finfundhra-</v>
      </c>
    </row>
    <row r="1748" spans="1:11" x14ac:dyDescent="0.35">
      <c r="A1748" s="267" t="s">
        <v>4148</v>
      </c>
      <c r="B1748" s="362">
        <f t="shared" ca="1" si="205"/>
        <v>0</v>
      </c>
      <c r="C1748" s="317"/>
      <c r="D1748" s="317"/>
      <c r="E1748" s="317"/>
      <c r="F1748" s="262" t="str">
        <f t="shared" si="206"/>
        <v>FIN1</v>
      </c>
      <c r="G1748" s="262" t="str">
        <f t="shared" si="207"/>
        <v>finfundmrr</v>
      </c>
      <c r="H1748" s="262" t="str">
        <f t="shared" si="208"/>
        <v>amt</v>
      </c>
      <c r="I1748" s="262" t="str">
        <f t="shared" si="209"/>
        <v>FIN1-</v>
      </c>
      <c r="J1748" s="262" t="str">
        <f t="shared" si="210"/>
        <v>finfundmrr-amt</v>
      </c>
      <c r="K1748" s="262" t="str">
        <f t="shared" si="211"/>
        <v>finfundmrr-</v>
      </c>
    </row>
    <row r="1749" spans="1:11" x14ac:dyDescent="0.35">
      <c r="A1749" s="267" t="s">
        <v>4149</v>
      </c>
      <c r="B1749" s="362">
        <f t="shared" ca="1" si="205"/>
        <v>0</v>
      </c>
      <c r="C1749" s="317"/>
      <c r="D1749" s="317"/>
      <c r="E1749" s="317"/>
      <c r="F1749" s="262" t="str">
        <f t="shared" si="206"/>
        <v>FIN1</v>
      </c>
      <c r="G1749" s="262" t="str">
        <f t="shared" si="207"/>
        <v>finfundgfra</v>
      </c>
      <c r="H1749" s="262" t="str">
        <f t="shared" si="208"/>
        <v>amt</v>
      </c>
      <c r="I1749" s="262" t="str">
        <f t="shared" si="209"/>
        <v>FIN1-</v>
      </c>
      <c r="J1749" s="262" t="str">
        <f t="shared" si="210"/>
        <v>finfundgfra-amt</v>
      </c>
      <c r="K1749" s="262" t="str">
        <f t="shared" si="211"/>
        <v>finfundgfra-</v>
      </c>
    </row>
    <row r="1750" spans="1:11" x14ac:dyDescent="0.35">
      <c r="A1750" s="267" t="s">
        <v>4150</v>
      </c>
      <c r="B1750" s="362">
        <f t="shared" ca="1" si="205"/>
        <v>0</v>
      </c>
      <c r="C1750" s="317"/>
      <c r="D1750" s="317"/>
      <c r="E1750" s="317"/>
      <c r="F1750" s="262" t="str">
        <f t="shared" si="206"/>
        <v>FIN1</v>
      </c>
      <c r="G1750" s="262" t="str">
        <f t="shared" si="207"/>
        <v>finfund</v>
      </c>
      <c r="H1750" s="262" t="str">
        <f t="shared" si="208"/>
        <v>amt</v>
      </c>
      <c r="I1750" s="262" t="str">
        <f t="shared" si="209"/>
        <v>FIN1-</v>
      </c>
      <c r="J1750" s="262" t="str">
        <f t="shared" si="210"/>
        <v>finfund-amt</v>
      </c>
      <c r="K1750" s="262" t="str">
        <f t="shared" si="211"/>
        <v>finfund-</v>
      </c>
    </row>
    <row r="1751" spans="1:11" x14ac:dyDescent="0.35">
      <c r="A1751" s="267" t="s">
        <v>4151</v>
      </c>
      <c r="B1751" s="362">
        <f t="shared" ca="1" si="205"/>
        <v>0</v>
      </c>
      <c r="C1751" s="317"/>
      <c r="D1751" s="317"/>
      <c r="E1751" s="317"/>
      <c r="F1751" s="262" t="str">
        <f t="shared" si="206"/>
        <v>FIN1</v>
      </c>
      <c r="G1751" s="262" t="str">
        <f t="shared" si="207"/>
        <v>finothgla</v>
      </c>
      <c r="H1751" s="262" t="str">
        <f t="shared" si="208"/>
        <v>amt</v>
      </c>
      <c r="I1751" s="262" t="str">
        <f t="shared" si="209"/>
        <v>FIN1-</v>
      </c>
      <c r="J1751" s="262" t="str">
        <f t="shared" si="210"/>
        <v>finothgla-amt</v>
      </c>
      <c r="K1751" s="262" t="str">
        <f t="shared" si="211"/>
        <v>finothgla-</v>
      </c>
    </row>
    <row r="1752" spans="1:11" x14ac:dyDescent="0.35">
      <c r="A1752" s="267" t="s">
        <v>4152</v>
      </c>
      <c r="B1752" s="362">
        <f t="shared" ca="1" si="205"/>
        <v>0</v>
      </c>
      <c r="C1752" s="317"/>
      <c r="D1752" s="317"/>
      <c r="E1752" s="317"/>
      <c r="F1752" s="262" t="str">
        <f t="shared" si="206"/>
        <v>FIN1</v>
      </c>
      <c r="G1752" s="262" t="str">
        <f t="shared" si="207"/>
        <v>finothlep</v>
      </c>
      <c r="H1752" s="262" t="str">
        <f t="shared" si="208"/>
        <v>amt</v>
      </c>
      <c r="I1752" s="262" t="str">
        <f t="shared" si="209"/>
        <v>FIN1-</v>
      </c>
      <c r="J1752" s="262" t="str">
        <f t="shared" si="210"/>
        <v>finothlep-amt</v>
      </c>
      <c r="K1752" s="262" t="str">
        <f t="shared" si="211"/>
        <v>finothlep-</v>
      </c>
    </row>
    <row r="1753" spans="1:11" x14ac:dyDescent="0.35">
      <c r="A1753" s="267" t="s">
        <v>4153</v>
      </c>
      <c r="B1753" s="362">
        <f t="shared" ca="1" si="205"/>
        <v>0</v>
      </c>
      <c r="C1753" s="317"/>
      <c r="D1753" s="317"/>
      <c r="E1753" s="317"/>
      <c r="F1753" s="262" t="str">
        <f t="shared" si="206"/>
        <v>FIN1</v>
      </c>
      <c r="G1753" s="262" t="str">
        <f t="shared" si="207"/>
        <v>finothla</v>
      </c>
      <c r="H1753" s="262" t="str">
        <f t="shared" si="208"/>
        <v>amt</v>
      </c>
      <c r="I1753" s="262" t="str">
        <f t="shared" si="209"/>
        <v>FIN1-</v>
      </c>
      <c r="J1753" s="262" t="str">
        <f t="shared" si="210"/>
        <v>finothla-amt</v>
      </c>
      <c r="K1753" s="262" t="str">
        <f t="shared" si="211"/>
        <v>finothla-</v>
      </c>
    </row>
    <row r="1754" spans="1:11" x14ac:dyDescent="0.35">
      <c r="A1754" s="267" t="s">
        <v>4154</v>
      </c>
      <c r="B1754" s="362">
        <f t="shared" ca="1" si="205"/>
        <v>0</v>
      </c>
      <c r="C1754" s="317"/>
      <c r="D1754" s="317"/>
      <c r="E1754" s="317"/>
      <c r="F1754" s="262" t="str">
        <f t="shared" si="206"/>
        <v>FIN1</v>
      </c>
      <c r="G1754" s="262" t="str">
        <f t="shared" si="207"/>
        <v>finothoth</v>
      </c>
      <c r="H1754" s="262" t="str">
        <f t="shared" si="208"/>
        <v>amt</v>
      </c>
      <c r="I1754" s="262" t="str">
        <f t="shared" si="209"/>
        <v>FIN1-</v>
      </c>
      <c r="J1754" s="262" t="str">
        <f t="shared" si="210"/>
        <v>finothoth-amt</v>
      </c>
      <c r="K1754" s="262" t="str">
        <f t="shared" si="211"/>
        <v>finothoth-</v>
      </c>
    </row>
    <row r="1755" spans="1:11" x14ac:dyDescent="0.35">
      <c r="A1755" s="267" t="s">
        <v>4155</v>
      </c>
      <c r="B1755" s="362">
        <f t="shared" ca="1" si="205"/>
        <v>0</v>
      </c>
      <c r="C1755" s="317"/>
      <c r="D1755" s="317"/>
      <c r="E1755" s="317"/>
      <c r="F1755" s="262" t="str">
        <f t="shared" si="206"/>
        <v>FIN1</v>
      </c>
      <c r="G1755" s="262" t="str">
        <f t="shared" si="207"/>
        <v>finothxpfi</v>
      </c>
      <c r="H1755" s="262" t="str">
        <f t="shared" si="208"/>
        <v>amt</v>
      </c>
      <c r="I1755" s="262" t="str">
        <f t="shared" si="209"/>
        <v>FIN1-</v>
      </c>
      <c r="J1755" s="262" t="str">
        <f t="shared" si="210"/>
        <v>finothxpfi-amt</v>
      </c>
      <c r="K1755" s="262" t="str">
        <f t="shared" si="211"/>
        <v>finothxpfi-</v>
      </c>
    </row>
    <row r="1756" spans="1:11" x14ac:dyDescent="0.35">
      <c r="A1756" s="267" t="s">
        <v>4156</v>
      </c>
      <c r="B1756" s="362">
        <f t="shared" ca="1" si="205"/>
        <v>0</v>
      </c>
      <c r="C1756" s="317"/>
      <c r="D1756" s="317"/>
      <c r="E1756" s="317"/>
      <c r="F1756" s="262" t="str">
        <f t="shared" si="206"/>
        <v>FIN1</v>
      </c>
      <c r="G1756" s="262" t="str">
        <f t="shared" si="207"/>
        <v>fingrandtot</v>
      </c>
      <c r="H1756" s="262" t="str">
        <f t="shared" si="208"/>
        <v>amt</v>
      </c>
      <c r="I1756" s="262" t="str">
        <f t="shared" si="209"/>
        <v>FIN1-</v>
      </c>
      <c r="J1756" s="262" t="str">
        <f t="shared" si="210"/>
        <v>fingrandtot-amt</v>
      </c>
      <c r="K1756" s="262" t="str">
        <f t="shared" si="211"/>
        <v>fingrandtot-</v>
      </c>
    </row>
    <row r="1757" spans="1:11" x14ac:dyDescent="0.35">
      <c r="A1757" s="267" t="s">
        <v>4157</v>
      </c>
      <c r="B1757" s="362">
        <f t="shared" ca="1" si="205"/>
        <v>0</v>
      </c>
      <c r="C1757" s="317">
        <f t="shared" ref="C1757" ca="1" si="212">INDEX(INDIRECT(LEFT($A1757,SEARCH("-",$A1757,1)-1)&amp;"_validation_data"),MATCH($A1757&amp;"-"&amp;C$1,INDIRECT(LEFT($A1757,SEARCH("-",$A1757,1)-1)&amp;"_validation_rows"),0),MATCH("txt",INDIRECT(LEFT($A1757,SEARCH("-",$A1757,1)-1)&amp;"_validation_Header"),0))</f>
        <v>0</v>
      </c>
      <c r="D1757" s="317"/>
      <c r="E1757" s="317"/>
      <c r="F1757" s="262" t="str">
        <f t="shared" si="206"/>
        <v>FIN1</v>
      </c>
      <c r="G1757" s="262" t="str">
        <f t="shared" si="207"/>
        <v>finothpfi</v>
      </c>
      <c r="H1757" s="262" t="str">
        <f t="shared" si="208"/>
        <v>amt</v>
      </c>
      <c r="I1757" s="262" t="str">
        <f t="shared" si="209"/>
        <v>FIN1-</v>
      </c>
      <c r="J1757" s="262" t="str">
        <f t="shared" si="210"/>
        <v>finothpfi-amt</v>
      </c>
      <c r="K1757" s="262" t="str">
        <f t="shared" si="211"/>
        <v>finothpfi-</v>
      </c>
    </row>
    <row r="1758" spans="1:11" x14ac:dyDescent="0.35">
      <c r="A1758" s="267" t="s">
        <v>4158</v>
      </c>
      <c r="B1758" s="362">
        <f t="shared" ca="1" si="205"/>
        <v>0</v>
      </c>
      <c r="C1758" s="317"/>
      <c r="D1758" s="317"/>
      <c r="E1758" s="317"/>
      <c r="F1758" s="262" t="str">
        <f t="shared" si="206"/>
        <v>FIN1</v>
      </c>
      <c r="G1758" s="262" t="str">
        <f t="shared" si="207"/>
        <v>finoth</v>
      </c>
      <c r="H1758" s="262" t="str">
        <f t="shared" si="208"/>
        <v>amt</v>
      </c>
      <c r="I1758" s="262" t="str">
        <f t="shared" si="209"/>
        <v>FIN1-</v>
      </c>
      <c r="J1758" s="262" t="str">
        <f t="shared" si="210"/>
        <v>finoth-amt</v>
      </c>
      <c r="K1758" s="262" t="str">
        <f t="shared" si="211"/>
        <v>finoth-</v>
      </c>
    </row>
    <row r="1759" spans="1:11" x14ac:dyDescent="0.35">
      <c r="A1759" s="267" t="s">
        <v>4159</v>
      </c>
      <c r="B1759" s="362">
        <f t="shared" ca="1" si="205"/>
        <v>0</v>
      </c>
      <c r="C1759" s="317"/>
      <c r="D1759" s="317"/>
      <c r="E1759" s="317"/>
      <c r="F1759" s="262" t="str">
        <f t="shared" si="206"/>
        <v>FIN1</v>
      </c>
      <c r="G1759" s="262" t="str">
        <f t="shared" si="207"/>
        <v>fingrandtotpfi</v>
      </c>
      <c r="H1759" s="262" t="str">
        <f t="shared" si="208"/>
        <v>amt</v>
      </c>
      <c r="I1759" s="262" t="str">
        <f t="shared" si="209"/>
        <v>FIN1-</v>
      </c>
      <c r="J1759" s="262" t="str">
        <f t="shared" si="210"/>
        <v>fingrandtotpfi-amt</v>
      </c>
      <c r="K1759" s="262" t="str">
        <f t="shared" si="211"/>
        <v>fingrandtotpfi-</v>
      </c>
    </row>
    <row r="1760" spans="1:11" x14ac:dyDescent="0.35">
      <c r="A1760" s="267" t="s">
        <v>4160</v>
      </c>
      <c r="B1760" s="362">
        <f t="shared" ca="1" si="205"/>
        <v>0</v>
      </c>
      <c r="C1760" s="317"/>
      <c r="D1760" s="317"/>
      <c r="E1760" s="317">
        <f t="shared" ref="E1760" ca="1" si="213">INDEX(INDIRECT(LEFT($A1760,SEARCH("-",$A1760,1)-1)&amp;"_validation_data"),MATCH($A1760&amp;"-"&amp;E$1,INDIRECT(LEFT($A1760,SEARCH("-",$A1760,1)-1)&amp;"_validation_rows"),0),MATCH("txt",INDIRECT(LEFT($A1760,SEARCH("-",$A1760,1)-1)&amp;"_validation_Header"),0))</f>
        <v>0</v>
      </c>
      <c r="F1760" s="262" t="str">
        <f t="shared" si="206"/>
        <v>PRU1</v>
      </c>
      <c r="G1760" s="262" t="str">
        <f t="shared" si="207"/>
        <v>prucfrstrt</v>
      </c>
      <c r="H1760" s="262" t="str">
        <f t="shared" si="208"/>
        <v>amt</v>
      </c>
      <c r="I1760" s="262" t="str">
        <f t="shared" si="209"/>
        <v>PRU1-</v>
      </c>
      <c r="J1760" s="262" t="str">
        <f t="shared" si="210"/>
        <v>prucfrstrt-amt</v>
      </c>
      <c r="K1760" s="262" t="str">
        <f t="shared" si="211"/>
        <v>prucfrstrt-</v>
      </c>
    </row>
    <row r="1761" spans="1:11" x14ac:dyDescent="0.35">
      <c r="A1761" s="267" t="s">
        <v>4161</v>
      </c>
      <c r="B1761" s="362">
        <f t="shared" ca="1" si="205"/>
        <v>0</v>
      </c>
      <c r="C1761" s="317"/>
      <c r="D1761" s="317"/>
      <c r="E1761" s="317"/>
      <c r="F1761" s="262" t="str">
        <f t="shared" si="206"/>
        <v>PRU1</v>
      </c>
      <c r="G1761" s="262" t="str">
        <f t="shared" si="207"/>
        <v>prufinoth</v>
      </c>
      <c r="H1761" s="262" t="str">
        <f t="shared" si="208"/>
        <v>amt</v>
      </c>
      <c r="I1761" s="262" t="str">
        <f t="shared" si="209"/>
        <v>PRU1-</v>
      </c>
      <c r="J1761" s="262" t="str">
        <f t="shared" si="210"/>
        <v>prufinoth-amt</v>
      </c>
      <c r="K1761" s="262" t="str">
        <f t="shared" si="211"/>
        <v>prufinoth-</v>
      </c>
    </row>
    <row r="1762" spans="1:11" x14ac:dyDescent="0.35">
      <c r="A1762" s="267" t="s">
        <v>4162</v>
      </c>
      <c r="B1762" s="362">
        <f t="shared" ca="1" si="205"/>
        <v>0</v>
      </c>
      <c r="C1762" s="317"/>
      <c r="D1762" s="317"/>
      <c r="E1762" s="317"/>
      <c r="F1762" s="262" t="str">
        <f t="shared" si="206"/>
        <v>PRU1</v>
      </c>
      <c r="G1762" s="262" t="str">
        <f t="shared" si="207"/>
        <v>prurpy</v>
      </c>
      <c r="H1762" s="262" t="str">
        <f t="shared" si="208"/>
        <v>amt</v>
      </c>
      <c r="I1762" s="262" t="str">
        <f t="shared" si="209"/>
        <v>PRU1-</v>
      </c>
      <c r="J1762" s="262" t="str">
        <f t="shared" si="210"/>
        <v>prurpy-amt</v>
      </c>
      <c r="K1762" s="262" t="str">
        <f t="shared" si="211"/>
        <v>prurpy-</v>
      </c>
    </row>
    <row r="1763" spans="1:11" x14ac:dyDescent="0.35">
      <c r="A1763" s="267" t="s">
        <v>4163</v>
      </c>
      <c r="B1763" s="362">
        <f t="shared" ca="1" si="205"/>
        <v>0</v>
      </c>
      <c r="C1763" s="317"/>
      <c r="D1763" s="317"/>
      <c r="E1763" s="317"/>
      <c r="F1763" s="262" t="str">
        <f t="shared" si="206"/>
        <v>PRU1</v>
      </c>
      <c r="G1763" s="262" t="str">
        <f t="shared" si="207"/>
        <v>prucfrchng</v>
      </c>
      <c r="H1763" s="262" t="str">
        <f t="shared" si="208"/>
        <v>amt</v>
      </c>
      <c r="I1763" s="262" t="str">
        <f t="shared" si="209"/>
        <v>PRU1-</v>
      </c>
      <c r="J1763" s="262" t="str">
        <f t="shared" si="210"/>
        <v>prucfrchng-amt</v>
      </c>
      <c r="K1763" s="262" t="str">
        <f t="shared" si="211"/>
        <v>prucfrchng-</v>
      </c>
    </row>
    <row r="1764" spans="1:11" x14ac:dyDescent="0.35">
      <c r="A1764" s="267" t="s">
        <v>4164</v>
      </c>
      <c r="B1764" s="362">
        <f t="shared" ca="1" si="205"/>
        <v>0</v>
      </c>
      <c r="C1764" s="317"/>
      <c r="D1764" s="317"/>
      <c r="E1764" s="317"/>
      <c r="F1764" s="262" t="str">
        <f t="shared" si="206"/>
        <v>PRU1</v>
      </c>
      <c r="G1764" s="262" t="str">
        <f t="shared" si="207"/>
        <v>prucfrend</v>
      </c>
      <c r="H1764" s="262" t="str">
        <f t="shared" si="208"/>
        <v>amt</v>
      </c>
      <c r="I1764" s="262" t="str">
        <f t="shared" si="209"/>
        <v>PRU1-</v>
      </c>
      <c r="J1764" s="262" t="str">
        <f t="shared" si="210"/>
        <v>prucfrend-amt</v>
      </c>
      <c r="K1764" s="262" t="str">
        <f t="shared" si="211"/>
        <v>prucfrend-</v>
      </c>
    </row>
    <row r="1765" spans="1:11" x14ac:dyDescent="0.35">
      <c r="A1765" s="267" t="s">
        <v>4165</v>
      </c>
      <c r="B1765" s="362">
        <f t="shared" ca="1" si="205"/>
        <v>0</v>
      </c>
      <c r="C1765" s="317"/>
      <c r="D1765" s="317"/>
      <c r="E1765" s="317">
        <f t="shared" ref="E1765:E1768" ca="1" si="214">INDEX(INDIRECT(LEFT($A1765,SEARCH("-",$A1765,1)-1)&amp;"_validation_data"),MATCH($A1765&amp;"-"&amp;E$1,INDIRECT(LEFT($A1765,SEARCH("-",$A1765,1)-1)&amp;"_validation_rows"),0),MATCH("txt",INDIRECT(LEFT($A1765,SEARCH("-",$A1765,1)-1)&amp;"_validation_Header"),0))</f>
        <v>0</v>
      </c>
      <c r="F1765" s="262" t="str">
        <f t="shared" si="206"/>
        <v>PRU2T1</v>
      </c>
      <c r="G1765" s="262" t="str">
        <f t="shared" si="207"/>
        <v>prubrwgrs</v>
      </c>
      <c r="H1765" s="262" t="str">
        <f t="shared" si="208"/>
        <v>strt</v>
      </c>
      <c r="I1765" s="262" t="str">
        <f t="shared" si="209"/>
        <v>PRU2T1-</v>
      </c>
      <c r="J1765" s="262" t="str">
        <f t="shared" si="210"/>
        <v>prubrwgrs-strt</v>
      </c>
      <c r="K1765" s="262" t="str">
        <f t="shared" si="211"/>
        <v>prubrwgrs-</v>
      </c>
    </row>
    <row r="1766" spans="1:11" x14ac:dyDescent="0.35">
      <c r="A1766" s="267" t="s">
        <v>4166</v>
      </c>
      <c r="B1766" s="362">
        <f t="shared" ca="1" si="205"/>
        <v>0</v>
      </c>
      <c r="C1766" s="317"/>
      <c r="D1766" s="317"/>
      <c r="E1766" s="317">
        <f t="shared" ca="1" si="214"/>
        <v>0</v>
      </c>
      <c r="F1766" s="262" t="str">
        <f t="shared" si="206"/>
        <v>PRU2T1</v>
      </c>
      <c r="G1766" s="262" t="str">
        <f t="shared" si="207"/>
        <v>prucrdt</v>
      </c>
      <c r="H1766" s="262" t="str">
        <f t="shared" si="208"/>
        <v>strt</v>
      </c>
      <c r="I1766" s="262" t="str">
        <f t="shared" si="209"/>
        <v>PRU2T1-</v>
      </c>
      <c r="J1766" s="262" t="str">
        <f t="shared" si="210"/>
        <v>prucrdt-strt</v>
      </c>
      <c r="K1766" s="262" t="str">
        <f t="shared" si="211"/>
        <v>prucrdt-</v>
      </c>
    </row>
    <row r="1767" spans="1:11" x14ac:dyDescent="0.35">
      <c r="A1767" s="267" t="s">
        <v>4167</v>
      </c>
      <c r="B1767" s="362">
        <f t="shared" ca="1" si="205"/>
        <v>0</v>
      </c>
      <c r="C1767" s="317"/>
      <c r="D1767" s="317"/>
      <c r="E1767" s="317"/>
      <c r="F1767" s="262" t="str">
        <f t="shared" si="206"/>
        <v>PRU2T1</v>
      </c>
      <c r="G1767" s="262" t="str">
        <f t="shared" si="207"/>
        <v>prubrwgrscrdt</v>
      </c>
      <c r="H1767" s="262" t="str">
        <f t="shared" si="208"/>
        <v>strt</v>
      </c>
      <c r="I1767" s="262" t="str">
        <f t="shared" si="209"/>
        <v>PRU2T1-</v>
      </c>
      <c r="J1767" s="262" t="str">
        <f t="shared" si="210"/>
        <v>prubrwgrscrdt-strt</v>
      </c>
      <c r="K1767" s="262" t="str">
        <f t="shared" si="211"/>
        <v>prubrwgrscrdt-</v>
      </c>
    </row>
    <row r="1768" spans="1:11" x14ac:dyDescent="0.35">
      <c r="A1768" s="267" t="s">
        <v>4168</v>
      </c>
      <c r="B1768" s="362">
        <f t="shared" ca="1" si="205"/>
        <v>0</v>
      </c>
      <c r="C1768" s="317"/>
      <c r="D1768" s="317"/>
      <c r="E1768" s="317">
        <f t="shared" ca="1" si="214"/>
        <v>0</v>
      </c>
      <c r="F1768" s="262" t="str">
        <f t="shared" si="206"/>
        <v>PRU2T1</v>
      </c>
      <c r="G1768" s="262" t="str">
        <f t="shared" si="207"/>
        <v>pruinv</v>
      </c>
      <c r="H1768" s="262" t="str">
        <f t="shared" si="208"/>
        <v>strt</v>
      </c>
      <c r="I1768" s="262" t="str">
        <f t="shared" si="209"/>
        <v>PRU2T1-</v>
      </c>
      <c r="J1768" s="262" t="str">
        <f t="shared" si="210"/>
        <v>pruinv-strt</v>
      </c>
      <c r="K1768" s="262" t="str">
        <f t="shared" si="211"/>
        <v>pruinv-</v>
      </c>
    </row>
    <row r="1769" spans="1:11" x14ac:dyDescent="0.35">
      <c r="A1769" s="267" t="s">
        <v>4169</v>
      </c>
      <c r="B1769" s="362">
        <f t="shared" ca="1" si="205"/>
        <v>0</v>
      </c>
      <c r="C1769" s="317"/>
      <c r="D1769" s="317"/>
      <c r="E1769" s="317"/>
      <c r="F1769" s="262" t="str">
        <f t="shared" si="206"/>
        <v>PRU2T1</v>
      </c>
      <c r="G1769" s="262" t="str">
        <f t="shared" si="207"/>
        <v>prubrwnet</v>
      </c>
      <c r="H1769" s="262" t="str">
        <f t="shared" si="208"/>
        <v>strt</v>
      </c>
      <c r="I1769" s="262" t="str">
        <f t="shared" si="209"/>
        <v>PRU2T1-</v>
      </c>
      <c r="J1769" s="262" t="str">
        <f t="shared" si="210"/>
        <v>prubrwnet-strt</v>
      </c>
      <c r="K1769" s="262" t="str">
        <f t="shared" si="211"/>
        <v>prubrwnet-</v>
      </c>
    </row>
    <row r="1770" spans="1:11" x14ac:dyDescent="0.35">
      <c r="A1770" s="267" t="s">
        <v>4170</v>
      </c>
      <c r="B1770" s="362">
        <f t="shared" ca="1" si="205"/>
        <v>0</v>
      </c>
      <c r="C1770" s="317"/>
      <c r="D1770" s="317"/>
      <c r="E1770" s="317"/>
      <c r="F1770" s="262" t="str">
        <f t="shared" si="206"/>
        <v>PRU2T1</v>
      </c>
      <c r="G1770" s="262" t="str">
        <f t="shared" si="207"/>
        <v>prubrwgrs</v>
      </c>
      <c r="H1770" s="262" t="str">
        <f t="shared" si="208"/>
        <v>end</v>
      </c>
      <c r="I1770" s="262" t="str">
        <f t="shared" si="209"/>
        <v>PRU2T1-</v>
      </c>
      <c r="J1770" s="262" t="str">
        <f t="shared" si="210"/>
        <v>prubrwgrs-end</v>
      </c>
      <c r="K1770" s="262" t="str">
        <f t="shared" si="211"/>
        <v>prubrwgrs-</v>
      </c>
    </row>
    <row r="1771" spans="1:11" x14ac:dyDescent="0.35">
      <c r="A1771" s="267" t="s">
        <v>4171</v>
      </c>
      <c r="B1771" s="362">
        <f t="shared" ca="1" si="205"/>
        <v>0</v>
      </c>
      <c r="C1771" s="317"/>
      <c r="D1771" s="317"/>
      <c r="E1771" s="317"/>
      <c r="F1771" s="262" t="str">
        <f t="shared" si="206"/>
        <v>PRU2T1</v>
      </c>
      <c r="G1771" s="262" t="str">
        <f t="shared" si="207"/>
        <v>prucrdt</v>
      </c>
      <c r="H1771" s="262" t="str">
        <f t="shared" si="208"/>
        <v>end</v>
      </c>
      <c r="I1771" s="262" t="str">
        <f t="shared" si="209"/>
        <v>PRU2T1-</v>
      </c>
      <c r="J1771" s="262" t="str">
        <f t="shared" si="210"/>
        <v>prucrdt-end</v>
      </c>
      <c r="K1771" s="262" t="str">
        <f t="shared" si="211"/>
        <v>prucrdt-</v>
      </c>
    </row>
    <row r="1772" spans="1:11" x14ac:dyDescent="0.35">
      <c r="A1772" s="267" t="s">
        <v>4172</v>
      </c>
      <c r="B1772" s="362">
        <f t="shared" ca="1" si="205"/>
        <v>0</v>
      </c>
      <c r="C1772" s="317"/>
      <c r="D1772" s="317"/>
      <c r="E1772" s="317"/>
      <c r="F1772" s="262" t="str">
        <f t="shared" si="206"/>
        <v>PRU2T1</v>
      </c>
      <c r="G1772" s="262" t="str">
        <f t="shared" si="207"/>
        <v>prubrwgrscrdt</v>
      </c>
      <c r="H1772" s="262" t="str">
        <f t="shared" si="208"/>
        <v>end</v>
      </c>
      <c r="I1772" s="262" t="str">
        <f t="shared" si="209"/>
        <v>PRU2T1-</v>
      </c>
      <c r="J1772" s="262" t="str">
        <f t="shared" si="210"/>
        <v>prubrwgrscrdt-end</v>
      </c>
      <c r="K1772" s="262" t="str">
        <f t="shared" si="211"/>
        <v>prubrwgrscrdt-</v>
      </c>
    </row>
    <row r="1773" spans="1:11" x14ac:dyDescent="0.35">
      <c r="A1773" s="267" t="s">
        <v>4173</v>
      </c>
      <c r="B1773" s="362">
        <f t="shared" ca="1" si="205"/>
        <v>0</v>
      </c>
      <c r="C1773" s="317"/>
      <c r="D1773" s="317"/>
      <c r="E1773" s="317"/>
      <c r="F1773" s="262" t="str">
        <f t="shared" si="206"/>
        <v>PRU2T1</v>
      </c>
      <c r="G1773" s="262" t="str">
        <f t="shared" si="207"/>
        <v>pruinv</v>
      </c>
      <c r="H1773" s="262" t="str">
        <f t="shared" si="208"/>
        <v>end</v>
      </c>
      <c r="I1773" s="262" t="str">
        <f t="shared" si="209"/>
        <v>PRU2T1-</v>
      </c>
      <c r="J1773" s="262" t="str">
        <f t="shared" si="210"/>
        <v>pruinv-end</v>
      </c>
      <c r="K1773" s="262" t="str">
        <f t="shared" si="211"/>
        <v>pruinv-</v>
      </c>
    </row>
    <row r="1774" spans="1:11" x14ac:dyDescent="0.35">
      <c r="A1774" s="267" t="s">
        <v>4174</v>
      </c>
      <c r="B1774" s="362">
        <f t="shared" ca="1" si="205"/>
        <v>0</v>
      </c>
      <c r="C1774" s="317"/>
      <c r="D1774" s="317"/>
      <c r="E1774" s="317"/>
      <c r="F1774" s="262" t="str">
        <f t="shared" si="206"/>
        <v>PRU2T1</v>
      </c>
      <c r="G1774" s="262" t="str">
        <f t="shared" si="207"/>
        <v>prubrwnet</v>
      </c>
      <c r="H1774" s="262" t="str">
        <f t="shared" si="208"/>
        <v>end</v>
      </c>
      <c r="I1774" s="262" t="str">
        <f t="shared" si="209"/>
        <v>PRU2T1-</v>
      </c>
      <c r="J1774" s="262" t="str">
        <f t="shared" si="210"/>
        <v>prubrwnet-end</v>
      </c>
      <c r="K1774" s="262" t="str">
        <f t="shared" si="211"/>
        <v>prubrwnet-</v>
      </c>
    </row>
    <row r="1775" spans="1:11" x14ac:dyDescent="0.35">
      <c r="A1775" s="267" t="s">
        <v>4175</v>
      </c>
      <c r="B1775" s="362">
        <f t="shared" ca="1" si="205"/>
        <v>0</v>
      </c>
      <c r="C1775" s="317"/>
      <c r="D1775" s="317"/>
      <c r="E1775" s="317"/>
      <c r="F1775" s="262" t="str">
        <f t="shared" si="206"/>
        <v>PRU2T1</v>
      </c>
      <c r="G1775" s="262" t="str">
        <f t="shared" si="207"/>
        <v>prubrwgrs</v>
      </c>
      <c r="H1775" s="262" t="str">
        <f t="shared" si="208"/>
        <v>chng</v>
      </c>
      <c r="I1775" s="262" t="str">
        <f t="shared" si="209"/>
        <v>PRU2T1-</v>
      </c>
      <c r="J1775" s="262" t="str">
        <f t="shared" si="210"/>
        <v>prubrwgrs-chng</v>
      </c>
      <c r="K1775" s="262" t="str">
        <f t="shared" si="211"/>
        <v>prubrwgrs-</v>
      </c>
    </row>
    <row r="1776" spans="1:11" x14ac:dyDescent="0.35">
      <c r="A1776" s="267" t="s">
        <v>4176</v>
      </c>
      <c r="B1776" s="362">
        <f t="shared" ca="1" si="205"/>
        <v>0</v>
      </c>
      <c r="C1776" s="317"/>
      <c r="D1776" s="317"/>
      <c r="E1776" s="317"/>
      <c r="F1776" s="262" t="str">
        <f t="shared" si="206"/>
        <v>PRU2T1</v>
      </c>
      <c r="G1776" s="262" t="str">
        <f t="shared" si="207"/>
        <v>prucrdt</v>
      </c>
      <c r="H1776" s="262" t="str">
        <f t="shared" si="208"/>
        <v>chng</v>
      </c>
      <c r="I1776" s="262" t="str">
        <f t="shared" si="209"/>
        <v>PRU2T1-</v>
      </c>
      <c r="J1776" s="262" t="str">
        <f t="shared" si="210"/>
        <v>prucrdt-chng</v>
      </c>
      <c r="K1776" s="262" t="str">
        <f t="shared" si="211"/>
        <v>prucrdt-</v>
      </c>
    </row>
    <row r="1777" spans="1:11" x14ac:dyDescent="0.35">
      <c r="A1777" s="267" t="s">
        <v>4177</v>
      </c>
      <c r="B1777" s="362">
        <f t="shared" ca="1" si="205"/>
        <v>0</v>
      </c>
      <c r="C1777" s="317"/>
      <c r="D1777" s="317"/>
      <c r="E1777" s="317"/>
      <c r="F1777" s="262" t="str">
        <f t="shared" si="206"/>
        <v>PRU2T1</v>
      </c>
      <c r="G1777" s="262" t="str">
        <f t="shared" si="207"/>
        <v>prubrwgrscrdt</v>
      </c>
      <c r="H1777" s="262" t="str">
        <f t="shared" si="208"/>
        <v>chng</v>
      </c>
      <c r="I1777" s="262" t="str">
        <f t="shared" si="209"/>
        <v>PRU2T1-</v>
      </c>
      <c r="J1777" s="262" t="str">
        <f t="shared" si="210"/>
        <v>prubrwgrscrdt-chng</v>
      </c>
      <c r="K1777" s="262" t="str">
        <f t="shared" si="211"/>
        <v>prubrwgrscrdt-</v>
      </c>
    </row>
    <row r="1778" spans="1:11" x14ac:dyDescent="0.35">
      <c r="A1778" s="267" t="s">
        <v>4178</v>
      </c>
      <c r="B1778" s="362">
        <f t="shared" ca="1" si="205"/>
        <v>0</v>
      </c>
      <c r="C1778" s="317"/>
      <c r="D1778" s="317"/>
      <c r="E1778" s="317"/>
      <c r="F1778" s="262" t="str">
        <f t="shared" si="206"/>
        <v>PRU2T1</v>
      </c>
      <c r="G1778" s="262" t="str">
        <f t="shared" si="207"/>
        <v>pruinv</v>
      </c>
      <c r="H1778" s="262" t="str">
        <f t="shared" si="208"/>
        <v>chng</v>
      </c>
      <c r="I1778" s="262" t="str">
        <f t="shared" si="209"/>
        <v>PRU2T1-</v>
      </c>
      <c r="J1778" s="262" t="str">
        <f t="shared" si="210"/>
        <v>pruinv-chng</v>
      </c>
      <c r="K1778" s="262" t="str">
        <f t="shared" si="211"/>
        <v>pruinv-</v>
      </c>
    </row>
    <row r="1779" spans="1:11" x14ac:dyDescent="0.35">
      <c r="A1779" s="267" t="s">
        <v>4179</v>
      </c>
      <c r="B1779" s="362">
        <f t="shared" ca="1" si="205"/>
        <v>0</v>
      </c>
      <c r="C1779" s="317"/>
      <c r="D1779" s="317"/>
      <c r="E1779" s="317"/>
      <c r="F1779" s="262" t="str">
        <f t="shared" si="206"/>
        <v>PRU2T1</v>
      </c>
      <c r="G1779" s="262" t="str">
        <f t="shared" si="207"/>
        <v>prubrwnet</v>
      </c>
      <c r="H1779" s="262" t="str">
        <f t="shared" si="208"/>
        <v>chng</v>
      </c>
      <c r="I1779" s="262" t="str">
        <f t="shared" si="209"/>
        <v>PRU2T1-</v>
      </c>
      <c r="J1779" s="262" t="str">
        <f t="shared" si="210"/>
        <v>prubrwnet-chng</v>
      </c>
      <c r="K1779" s="262" t="str">
        <f t="shared" si="211"/>
        <v>prubrwnet-</v>
      </c>
    </row>
    <row r="1780" spans="1:11" x14ac:dyDescent="0.35">
      <c r="A1780" s="267" t="s">
        <v>4180</v>
      </c>
      <c r="B1780" s="362">
        <f t="shared" ca="1" si="205"/>
        <v>0</v>
      </c>
      <c r="C1780" s="317"/>
      <c r="D1780" s="317"/>
      <c r="E1780" s="317"/>
      <c r="F1780" s="262" t="str">
        <f t="shared" si="206"/>
        <v>PRU2T2</v>
      </c>
      <c r="G1780" s="262" t="str">
        <f t="shared" si="207"/>
        <v>prubdy</v>
      </c>
      <c r="H1780" s="262" t="str">
        <f t="shared" si="208"/>
        <v>strt</v>
      </c>
      <c r="I1780" s="262" t="str">
        <f t="shared" si="209"/>
        <v>PRU2T2-</v>
      </c>
      <c r="J1780" s="262" t="str">
        <f t="shared" si="210"/>
        <v>prubdy-strt</v>
      </c>
      <c r="K1780" s="262" t="str">
        <f t="shared" si="211"/>
        <v>prubdy-</v>
      </c>
    </row>
    <row r="1781" spans="1:11" x14ac:dyDescent="0.35">
      <c r="A1781" s="267" t="s">
        <v>4181</v>
      </c>
      <c r="B1781" s="362">
        <f t="shared" ca="1" si="205"/>
        <v>0</v>
      </c>
      <c r="C1781" s="317"/>
      <c r="D1781" s="317"/>
      <c r="E1781" s="317"/>
      <c r="F1781" s="262" t="str">
        <f t="shared" si="206"/>
        <v>PRU2T2</v>
      </c>
      <c r="G1781" s="262" t="str">
        <f t="shared" si="207"/>
        <v>prulmt</v>
      </c>
      <c r="H1781" s="262" t="str">
        <f t="shared" si="208"/>
        <v>strt</v>
      </c>
      <c r="I1781" s="262" t="str">
        <f t="shared" si="209"/>
        <v>PRU2T2-</v>
      </c>
      <c r="J1781" s="262" t="str">
        <f t="shared" si="210"/>
        <v>prulmt-strt</v>
      </c>
      <c r="K1781" s="262" t="str">
        <f t="shared" si="211"/>
        <v>prulmt-</v>
      </c>
    </row>
    <row r="1782" spans="1:11" x14ac:dyDescent="0.35">
      <c r="A1782" s="267" t="s">
        <v>4182</v>
      </c>
      <c r="B1782" s="362">
        <f t="shared" ca="1" si="205"/>
        <v>0</v>
      </c>
      <c r="C1782" s="317"/>
      <c r="D1782" s="317"/>
      <c r="E1782" s="317"/>
      <c r="F1782" s="262" t="str">
        <f t="shared" si="206"/>
        <v>PRU2T2</v>
      </c>
      <c r="G1782" s="262" t="str">
        <f t="shared" si="207"/>
        <v>prubdy</v>
      </c>
      <c r="H1782" s="262" t="str">
        <f t="shared" si="208"/>
        <v>end</v>
      </c>
      <c r="I1782" s="262" t="str">
        <f t="shared" si="209"/>
        <v>PRU2T2-</v>
      </c>
      <c r="J1782" s="262" t="str">
        <f t="shared" si="210"/>
        <v>prubdy-end</v>
      </c>
      <c r="K1782" s="262" t="str">
        <f t="shared" si="211"/>
        <v>prubdy-</v>
      </c>
    </row>
    <row r="1783" spans="1:11" x14ac:dyDescent="0.35">
      <c r="A1783" s="267" t="s">
        <v>4183</v>
      </c>
      <c r="B1783" s="362">
        <f t="shared" ca="1" si="205"/>
        <v>0</v>
      </c>
      <c r="C1783" s="317"/>
      <c r="D1783" s="317"/>
      <c r="E1783" s="317"/>
      <c r="F1783" s="262" t="str">
        <f t="shared" si="206"/>
        <v>PRU2T2</v>
      </c>
      <c r="G1783" s="262" t="str">
        <f t="shared" si="207"/>
        <v>prulmt</v>
      </c>
      <c r="H1783" s="262" t="str">
        <f t="shared" si="208"/>
        <v>end</v>
      </c>
      <c r="I1783" s="262" t="str">
        <f t="shared" si="209"/>
        <v>PRU2T2-</v>
      </c>
      <c r="J1783" s="262" t="str">
        <f t="shared" si="210"/>
        <v>prulmt-end</v>
      </c>
      <c r="K1783" s="262" t="str">
        <f t="shared" si="211"/>
        <v>prulmt-</v>
      </c>
    </row>
    <row r="1784" spans="1:11" x14ac:dyDescent="0.35">
      <c r="A1784" s="267" t="s">
        <v>4184</v>
      </c>
      <c r="B1784" s="362">
        <f t="shared" ca="1" si="205"/>
        <v>0</v>
      </c>
      <c r="C1784" s="317"/>
      <c r="D1784" s="317"/>
      <c r="E1784" s="317"/>
      <c r="F1784" s="262" t="str">
        <f t="shared" si="206"/>
        <v>PRU2T2</v>
      </c>
      <c r="G1784" s="262" t="str">
        <f t="shared" si="207"/>
        <v>prubdy</v>
      </c>
      <c r="H1784" s="262" t="str">
        <f t="shared" si="208"/>
        <v>chng</v>
      </c>
      <c r="I1784" s="262" t="str">
        <f t="shared" si="209"/>
        <v>PRU2T2-</v>
      </c>
      <c r="J1784" s="262" t="str">
        <f t="shared" si="210"/>
        <v>prubdy-chng</v>
      </c>
      <c r="K1784" s="262" t="str">
        <f t="shared" si="211"/>
        <v>prubdy-</v>
      </c>
    </row>
    <row r="1785" spans="1:11" x14ac:dyDescent="0.35">
      <c r="A1785" s="267" t="s">
        <v>4185</v>
      </c>
      <c r="B1785" s="362">
        <f t="shared" ca="1" si="205"/>
        <v>0</v>
      </c>
      <c r="C1785" s="317"/>
      <c r="D1785" s="317"/>
      <c r="E1785" s="317"/>
      <c r="F1785" s="262" t="str">
        <f t="shared" si="206"/>
        <v>PRU2T2</v>
      </c>
      <c r="G1785" s="262" t="str">
        <f t="shared" si="207"/>
        <v>prulmt</v>
      </c>
      <c r="H1785" s="262" t="str">
        <f t="shared" si="208"/>
        <v>chng</v>
      </c>
      <c r="I1785" s="262" t="str">
        <f t="shared" si="209"/>
        <v>PRU2T2-</v>
      </c>
      <c r="J1785" s="262" t="str">
        <f t="shared" si="210"/>
        <v>prulmt-chng</v>
      </c>
      <c r="K1785" s="262" t="str">
        <f t="shared" si="211"/>
        <v>prulmt-</v>
      </c>
    </row>
    <row r="1786" spans="1:11" x14ac:dyDescent="0.35">
      <c r="A1786" s="267" t="s">
        <v>4186</v>
      </c>
      <c r="B1786" s="362">
        <f t="shared" ca="1" si="205"/>
        <v>0</v>
      </c>
      <c r="C1786" s="317"/>
      <c r="D1786" s="317"/>
      <c r="E1786" s="317"/>
      <c r="F1786" s="262" t="str">
        <f t="shared" si="206"/>
        <v>REC</v>
      </c>
      <c r="G1786" s="262" t="str">
        <f t="shared" si="207"/>
        <v>recusdflx</v>
      </c>
      <c r="H1786" s="262" t="str">
        <f t="shared" si="208"/>
        <v>amt</v>
      </c>
      <c r="I1786" s="262" t="str">
        <f t="shared" si="209"/>
        <v>REC-</v>
      </c>
      <c r="J1786" s="262" t="str">
        <f t="shared" si="210"/>
        <v>recusdflx-amt</v>
      </c>
      <c r="K1786" s="262" t="str">
        <f t="shared" si="211"/>
        <v>recusdflx-</v>
      </c>
    </row>
  </sheetData>
  <autoFilter ref="A2:H1786" xr:uid="{7643749B-52F6-4A10-A2F9-51B42F167267}"/>
  <pageMargins left="0.7" right="0.7" top="0.75" bottom="0.75" header="0.3" footer="0.3"/>
  <pageSetup paperSize="9" orientation="portrait" r:id="rId1"/>
  <headerFooter>
    <oddHeader>&amp;C&amp;"Calibri"&amp;10&amp;K000000 OFFICIAL&amp;1#_x000D_</oddHeader>
    <oddFooter>&amp;C_x000D_&amp;1#&amp;"Calibri"&amp;10&amp;K000000 OFFICIAL</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0" ma:contentTypeDescription="Create a new document." ma:contentTypeScope="" ma:versionID="45e3cc9f239a162c605a68f6fc9332e4">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8a6fdbdd74f8cc12ee098dd6c409b79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D94187-C3B0-4676-9E50-BAFCE816914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31E1AB5-98CE-487D-8ADA-770A70457EBA}">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sharepoint/v3"/>
    <ds:schemaRef ds:uri="3fa4860e-4e84-4984-b511-cb934d7752ca"/>
    <ds:schemaRef ds:uri="http://purl.org/dc/terms/"/>
    <ds:schemaRef ds:uri="http://schemas.microsoft.com/office/2006/metadata/properties"/>
    <ds:schemaRef ds:uri="83a87e31-bf32-46ab-8e70-9fa18461fa4d"/>
    <ds:schemaRef ds:uri="63fd57c9-5291-4ee5-b3d3-37b4b570c278"/>
    <ds:schemaRef ds:uri="http://www.w3.org/XML/1998/namespace"/>
    <ds:schemaRef ds:uri="http://purl.org/dc/dcmitype/"/>
  </ds:schemaRefs>
</ds:datastoreItem>
</file>

<file path=customXml/itemProps3.xml><?xml version="1.0" encoding="utf-8"?>
<ds:datastoreItem xmlns:ds="http://schemas.openxmlformats.org/officeDocument/2006/customXml" ds:itemID="{081C0665-D232-4136-AF18-5A2C9EBA317A}">
  <ds:schemaRefs>
    <ds:schemaRef ds:uri="http://schemas.microsoft.com/sharepoint/v3/contenttype/forms"/>
  </ds:schemaRefs>
</ds:datastoreItem>
</file>

<file path=customXml/itemProps4.xml><?xml version="1.0" encoding="utf-8"?>
<ds:datastoreItem xmlns:ds="http://schemas.openxmlformats.org/officeDocument/2006/customXml" ds:itemID="{AF533458-9DBA-4008-807F-A63BB0AEF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59</vt:i4>
      </vt:variant>
    </vt:vector>
  </HeadingPairs>
  <TitlesOfParts>
    <vt:vector size="77" baseType="lpstr">
      <vt:lpstr>Cover</vt:lpstr>
      <vt:lpstr>Index</vt:lpstr>
      <vt:lpstr>Key</vt:lpstr>
      <vt:lpstr>E&amp;R1</vt:lpstr>
      <vt:lpstr>E&amp;R1A</vt:lpstr>
      <vt:lpstr>E&amp;R1B</vt:lpstr>
      <vt:lpstr>E&amp;R Validations</vt:lpstr>
      <vt:lpstr>FIN1</vt:lpstr>
      <vt:lpstr>FIN Validations</vt:lpstr>
      <vt:lpstr>PRU1</vt:lpstr>
      <vt:lpstr>PRU2</vt:lpstr>
      <vt:lpstr>PRU Validations</vt:lpstr>
      <vt:lpstr>REC</vt:lpstr>
      <vt:lpstr>LA_List</vt:lpstr>
      <vt:lpstr>Org_data</vt:lpstr>
      <vt:lpstr>threshold_data</vt:lpstr>
      <vt:lpstr>prev_CER_data</vt:lpstr>
      <vt:lpstr>backsheet</vt:lpstr>
      <vt:lpstr>EandR1_data</vt:lpstr>
      <vt:lpstr>EandR1_header</vt:lpstr>
      <vt:lpstr>EandR1_rows</vt:lpstr>
      <vt:lpstr>EandR1_validation_data</vt:lpstr>
      <vt:lpstr>EandR1_validation_header</vt:lpstr>
      <vt:lpstr>EandR1_validation_rows</vt:lpstr>
      <vt:lpstr>EandR1A_data</vt:lpstr>
      <vt:lpstr>EandR1A_header</vt:lpstr>
      <vt:lpstr>EandR1A_rows</vt:lpstr>
      <vt:lpstr>EandR1B_data</vt:lpstr>
      <vt:lpstr>EandR1B_header</vt:lpstr>
      <vt:lpstr>EandR1B_rows</vt:lpstr>
      <vt:lpstr>FIN1_data</vt:lpstr>
      <vt:lpstr>FIN1_header</vt:lpstr>
      <vt:lpstr>FIN1_rows</vt:lpstr>
      <vt:lpstr>FIN1_validation_data</vt:lpstr>
      <vt:lpstr>FIN1_validation_header</vt:lpstr>
      <vt:lpstr>FIN1_validation_rows</vt:lpstr>
      <vt:lpstr>Import_CFO_Email</vt:lpstr>
      <vt:lpstr>Import_CFO_Name</vt:lpstr>
      <vt:lpstr>Import_CFO_Tel</vt:lpstr>
      <vt:lpstr>Import_Contact_Email</vt:lpstr>
      <vt:lpstr>Import_Contact_Name</vt:lpstr>
      <vt:lpstr>Import_Contact_Tel</vt:lpstr>
      <vt:lpstr>import_fy</vt:lpstr>
      <vt:lpstr>import_la_ons_code</vt:lpstr>
      <vt:lpstr>LA_List</vt:lpstr>
      <vt:lpstr>MHCLG_CONTROL</vt:lpstr>
      <vt:lpstr>'E&amp;R Validations'!Print_Area</vt:lpstr>
      <vt:lpstr>'E&amp;R1'!Print_Area</vt:lpstr>
      <vt:lpstr>'E&amp;R1A'!Print_Area</vt:lpstr>
      <vt:lpstr>'E&amp;R1B'!Print_Area</vt:lpstr>
      <vt:lpstr>'FIN Validations'!Print_Area</vt:lpstr>
      <vt:lpstr>'FIN1'!Print_Area</vt:lpstr>
      <vt:lpstr>Index!Print_Area</vt:lpstr>
      <vt:lpstr>Key!Print_Area</vt:lpstr>
      <vt:lpstr>'PRU Validations'!Print_Area</vt:lpstr>
      <vt:lpstr>'PRU1'!Print_Area</vt:lpstr>
      <vt:lpstr>'PRU2'!Print_Area</vt:lpstr>
      <vt:lpstr>REC!Print_Area</vt:lpstr>
      <vt:lpstr>PRU1_data</vt:lpstr>
      <vt:lpstr>PRU1_header</vt:lpstr>
      <vt:lpstr>PRU1_rows</vt:lpstr>
      <vt:lpstr>PRU1_validation_data</vt:lpstr>
      <vt:lpstr>PRU1_validation_header</vt:lpstr>
      <vt:lpstr>PRU1_validation_rows</vt:lpstr>
      <vt:lpstr>PRU2T1_data</vt:lpstr>
      <vt:lpstr>PRU2T1_header</vt:lpstr>
      <vt:lpstr>PRU2T1_rows</vt:lpstr>
      <vt:lpstr>PRU2T1_validation_data</vt:lpstr>
      <vt:lpstr>PRU2T1_validation_header</vt:lpstr>
      <vt:lpstr>PRU2T1_validation_rows</vt:lpstr>
      <vt:lpstr>PRU2T2_data</vt:lpstr>
      <vt:lpstr>PRU2T2_header</vt:lpstr>
      <vt:lpstr>PRU2T2_rows</vt:lpstr>
      <vt:lpstr>REC_data</vt:lpstr>
      <vt:lpstr>REC_header</vt:lpstr>
      <vt:lpstr>REC_rows</vt:lpstr>
      <vt:lpstr>tab_list</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Taylor</dc:creator>
  <cp:keywords/>
  <dc:description/>
  <cp:lastModifiedBy>Daniel Jones</cp:lastModifiedBy>
  <cp:revision/>
  <dcterms:created xsi:type="dcterms:W3CDTF">2018-03-20T15:09:13Z</dcterms:created>
  <dcterms:modified xsi:type="dcterms:W3CDTF">2025-03-11T16:01:55Z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b8ddec42-3478-4b67-a45e-08e09fb00842</vt:lpwstr>
  </property>
  <property fmtid="{D5CDD505-2E9C-101B-9397-08002B2CF9AE}" pid="3" name="bjSaver">
    <vt:lpwstr>ZX6AM4TLStYxfypNK5FRHmXzr+PGObNM</vt:lpwstr>
  </property>
  <property fmtid="{D5CDD505-2E9C-101B-9397-08002B2CF9AE}" pid="4" name="ContentTypeId">
    <vt:lpwstr>0x010100ECCB7E1F660E4D499F35AD51896216AD</vt:lpwstr>
  </property>
  <property fmtid="{D5CDD505-2E9C-101B-9397-08002B2CF9AE}" pid="5" name="bjDocumentSecurityLabel">
    <vt:lpwstr>No Marking</vt:lpwstr>
  </property>
  <property fmtid="{D5CDD505-2E9C-101B-9397-08002B2CF9AE}" pid="6" name="AuthorIds_UIVersion_2560">
    <vt:lpwstr>17</vt:lpwstr>
  </property>
  <property fmtid="{D5CDD505-2E9C-101B-9397-08002B2CF9AE}" pid="7" name="MediaServiceImageTags">
    <vt:lpwstr/>
  </property>
</Properties>
</file>